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drawings/drawing6.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7.xml" ContentType="application/vnd.openxmlformats-officedocument.drawing+xml"/>
  <Override PartName="/xl/comments9.xml" ContentType="application/vnd.openxmlformats-officedocument.spreadsheetml.comments+xml"/>
  <Override PartName="/xl/drawings/drawing8.xml" ContentType="application/vnd.openxmlformats-officedocument.drawing+xml"/>
  <Override PartName="/xl/drawings/drawing9.xml" ContentType="application/vnd.openxmlformats-officedocument.drawing+xml"/>
  <Override PartName="/xl/comments1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429"/>
  <workbookPr updateLinks="never" codeName="ThisWorkbook" defaultThemeVersion="124226"/>
  <mc:AlternateContent xmlns:mc="http://schemas.openxmlformats.org/markup-compatibility/2006">
    <mc:Choice Requires="x15">
      <x15ac:absPath xmlns:x15ac="http://schemas.microsoft.com/office/spreadsheetml/2010/11/ac" url="https://jaicenter-my.sharepoint.com/personal/spo-admin_jaic-co_com/Documents/システム関連/各システム運用/HP掲載図書/HP最新書式20221201～/"/>
    </mc:Choice>
  </mc:AlternateContent>
  <xr:revisionPtr revIDLastSave="38" documentId="8_{1379141A-F8B1-41B9-AB02-A064B67F96E2}" xr6:coauthVersionLast="47" xr6:coauthVersionMax="47" xr10:uidLastSave="{2E46E2E1-111C-46F3-B404-13FEB2D8535A}"/>
  <workbookProtection workbookAlgorithmName="SHA-512" workbookHashValue="SM+iU4rI94XR899jIpsN6dO/ASREQAhmBInxJ+1ScXjaf2Q5pqtU76fZBjUkKP1d1HnRh0EdvSyt1IPQp1A5/g==" workbookSaltValue="kzPYzkrwZoh8xoPVs/EpFg==" workbookSpinCount="100000" lockStructure="1"/>
  <bookViews>
    <workbookView xWindow="-120" yWindow="-120" windowWidth="29040" windowHeight="15840" tabRatio="740" firstSheet="2" activeTab="3" xr2:uid="{00000000-000D-0000-FFFF-FFFF00000000}"/>
  </bookViews>
  <sheets>
    <sheet name="H29.4.1変更部分" sheetId="8" state="hidden" r:id="rId1"/>
    <sheet name="区分一覧" sheetId="32" state="hidden" r:id="rId2"/>
    <sheet name="別記J-1注記 " sheetId="22" r:id="rId3"/>
    <sheet name="別記J-1確認申請書" sheetId="5" r:id="rId4"/>
    <sheet name="別記J-1確認申請書_申請者連名(第一面のみ)" sheetId="19" r:id="rId5"/>
    <sheet name="別記J-６建築計画概要書" sheetId="30" r:id="rId6"/>
    <sheet name="受付表・調査票" sheetId="40" r:id="rId7"/>
    <sheet name="第二面別紙_建築主追加" sheetId="9" r:id="rId8"/>
    <sheet name="建築主別紙（概要書用）" sheetId="31" r:id="rId9"/>
    <sheet name="第二面別紙_設計者追加" sheetId="34" r:id="rId10"/>
    <sheet name="設計者別紙（概要書用）" sheetId="35" r:id="rId11"/>
    <sheet name="第二面別紙_工事監理者追加" sheetId="36" r:id="rId12"/>
    <sheet name="工事監理者別紙（概要書用） " sheetId="37" r:id="rId13"/>
    <sheet name="第二面別紙_工事施工者追加" sheetId="38" r:id="rId14"/>
    <sheet name="工事施工者別紙（概要書用） " sheetId="39" r:id="rId15"/>
    <sheet name="第四面追加用" sheetId="20" r:id="rId16"/>
    <sheet name="第四面_12床面積のみ" sheetId="15" r:id="rId17"/>
    <sheet name="第五面追加用" sheetId="12" r:id="rId18"/>
    <sheet name="第六面追加用" sheetId="16" r:id="rId19"/>
    <sheet name="Essenz CDShinsei" sheetId="13" state="hidden" r:id="rId20"/>
  </sheets>
  <externalReferences>
    <externalReference r:id="rId21"/>
    <externalReference r:id="rId22"/>
  </externalReferences>
  <definedNames>
    <definedName name="__IntlFixup">TRUE</definedName>
    <definedName name="__IntlFixupTable" hidden="1">#REF!</definedName>
    <definedName name="_ctb１">#REF!</definedName>
    <definedName name="_ETC" hidden="1">#REF!</definedName>
    <definedName name="_FFILL" hidden="1">#N/A</definedName>
    <definedName name="_Fil" hidden="1">#REF!</definedName>
    <definedName name="_Fill" hidden="1">#N/A</definedName>
    <definedName name="_filla" hidden="1">#N/A</definedName>
    <definedName name="_output_sheetname">[1]DATA!$D$9</definedName>
    <definedName name="_output_title">[1]DATA!$D$7</definedName>
    <definedName name="_Regression_X" hidden="1">#N/A</definedName>
    <definedName name="_sakai" hidden="1">#N/A</definedName>
    <definedName name="_take" hidden="1">#N/A</definedName>
    <definedName name="aaa" localSheetId="1" hidden="1">#REF!</definedName>
    <definedName name="aaa" hidden="1">#REF!</definedName>
    <definedName name="AAA_01" hidden="1">#REF!</definedName>
    <definedName name="AccessDatabase" hidden="1">"C:\Documents and Settings\kawana.OHSAKI\My Documents\作業中\ＤＢらいぶらり.mdb"</definedName>
    <definedName name="CACHE_OPTION">#REF!</definedName>
    <definedName name="chk_INTER_state_in_final">[1]DATA!$F$28</definedName>
    <definedName name="chk_INTER1_state_in_conf">[1]DATA!$F$25</definedName>
    <definedName name="chk_INTER2_state_in_conf">[1]DATA!$F$26</definedName>
    <definedName name="chk_INTER3_state_in_conf">[1]DATA!$F$27</definedName>
    <definedName name="chk_JOB_KIND_kakunin">[1]DATA!$F$24</definedName>
    <definedName name="cls_JOB_KIND_base_point">[1]cst_DATA!$I$23</definedName>
    <definedName name="cls_JOB_KIND_erea">[1]cst_DATA!$H$24:$H$29</definedName>
    <definedName name="cls_JOB_SET_KIND_base_point">[1]cst_DATA!$I$4</definedName>
    <definedName name="cls_JOB_SET_KIND_erea">[1]cst_DATA!$H$5:$H$9</definedName>
    <definedName name="cls_TARGET_KIND_base_point">[1]cst_DATA!$I$13</definedName>
    <definedName name="cls_TARGET_KIND_erea">[1]cst_DATA!$H$14:$H$19</definedName>
    <definedName name="cst__output_sheetname">[1]DATA!$F$9</definedName>
    <definedName name="cst_koujikikan_month">[1]DATA!$F$1141</definedName>
    <definedName name="cst_koujikikan_year">[1]DATA!$F$1140</definedName>
    <definedName name="cst_shinsei_build_p6_01_PAGE6_KOUZOU_KEISAN_KIND__002">[1]DATA!$F$50</definedName>
    <definedName name="cst_shinsei_build_p6_01_PAGE6_KOUZOU_KEISAN_KIND__004">[1]DATA!$F$49</definedName>
    <definedName name="cst_shinsei_build_p6_01_PAGE6_KOUZOU_KEISAN_KIND__005">[1]DATA!$F$48</definedName>
    <definedName name="cst_shinsei_ISSUE_DATE">[1]DATA!$F$43</definedName>
    <definedName name="cst_shinsei_ISSUE_KOUFU_NAME">[1]DATA!$F$45</definedName>
    <definedName name="cst_shinsei_ISSUE_NO">[1]DATA!$F$40</definedName>
    <definedName name="cst_shinsei_UNIT_COUNT">[1]DATA!$F$965</definedName>
    <definedName name="cst_wsjob_JOB_KIND">[1]DATA!$F$17</definedName>
    <definedName name="cst_wsjob_TARGET_KIND">[1]DATA!$F$13</definedName>
    <definedName name="cst_wskakunin__kouji">[1]DATA!$F$967</definedName>
    <definedName name="cst_wskakunin__kuiki">[1]DATA!$F$910</definedName>
    <definedName name="cst_wskakunin_20kouzou101_KOUZOUSEKKEI_1_FLAG">#REF!</definedName>
    <definedName name="cst_wskakunin_20kouzou101_KOUZOUSEKKEI_KOUFU_NO" localSheetId="6">[1]DATA!$F$480</definedName>
    <definedName name="cst_wskakunin_20kouzou101_KOUZOUSEKKEI_KOUFU_NO">#REF!</definedName>
    <definedName name="cst_wskakunin_20kouzou101_NAME" localSheetId="6">[1]DATA!$F$479</definedName>
    <definedName name="cst_wskakunin_20kouzou101_NAME">#REF!</definedName>
    <definedName name="cst_wskakunin_20kouzou301_KOUZOUSEKKEI_3_FLAG">#REF!</definedName>
    <definedName name="cst_wskakunin_20kouzou301_KOUZOUSEKKEI_KOUFU_NO" localSheetId="6">[1]DATA!$F$494</definedName>
    <definedName name="cst_wskakunin_20kouzou301_KOUZOUSEKKEI_KOUFU_NO">#REF!</definedName>
    <definedName name="cst_wskakunin_20kouzou301_NAME" localSheetId="6">[1]DATA!$F$493</definedName>
    <definedName name="cst_wskakunin_20kouzou301_NAME">#REF!</definedName>
    <definedName name="cst_wskakunin_20setubi101_NAME" localSheetId="6">[1]DATA!$F$507</definedName>
    <definedName name="cst_wskakunin_20setubi101_NAME">#REF!</definedName>
    <definedName name="cst_wskakunin_20setubi101_SETUBISEKKEI_1_FLAG">#REF!</definedName>
    <definedName name="cst_wskakunin_20setubi101_SETUBISEKKEI_KOUFU_NO" localSheetId="6">[1]DATA!$F$508</definedName>
    <definedName name="cst_wskakunin_20setubi101_SETUBISEKKEI_KOUFU_NO">#REF!</definedName>
    <definedName name="cst_wskakunin_20setubi102_NAME" localSheetId="6">[1]DATA!$F$510</definedName>
    <definedName name="cst_wskakunin_20setubi102_NAME">#REF!</definedName>
    <definedName name="cst_wskakunin_20setubi102_SETUBISEKKEI_KOUFU_NO" localSheetId="6">[1]DATA!$F$511</definedName>
    <definedName name="cst_wskakunin_20setubi102_SETUBISEKKEI_KOUFU_NO">#REF!</definedName>
    <definedName name="cst_wskakunin_20setubi103_NAME" localSheetId="6">[1]DATA!$F$513</definedName>
    <definedName name="cst_wskakunin_20setubi103_NAME">#REF!</definedName>
    <definedName name="cst_wskakunin_20setubi103_SETUBISEKKEI_KOUFU_NO" localSheetId="6">[1]DATA!$F$514</definedName>
    <definedName name="cst_wskakunin_20setubi103_SETUBISEKKEI_KOUFU_NO">#REF!</definedName>
    <definedName name="cst_wskakunin_20setubi301_NAME" localSheetId="6">[1]DATA!$F$521</definedName>
    <definedName name="cst_wskakunin_20setubi301_NAME">#REF!</definedName>
    <definedName name="cst_wskakunin_20setubi301_SETUBISEKKEI_3_FLAG">#REF!</definedName>
    <definedName name="cst_wskakunin_20setubi301_SETUBISEKKEI_KOUFU_NO" localSheetId="6">[1]DATA!$F$522</definedName>
    <definedName name="cst_wskakunin_20setubi301_SETUBISEKKEI_KOUFU_NO">#REF!</definedName>
    <definedName name="cst_wskakunin_20setubi302_NAME" localSheetId="6">[1]DATA!$F$524</definedName>
    <definedName name="cst_wskakunin_20setubi302_NAME">#REF!</definedName>
    <definedName name="cst_wskakunin_20setubi302_SETUBISEKKEI_KOUFU_NO" localSheetId="6">[1]DATA!$F$525</definedName>
    <definedName name="cst_wskakunin_20setubi302_SETUBISEKKEI_KOUFU_NO">#REF!</definedName>
    <definedName name="cst_wskakunin_20setubi303_NAME" localSheetId="6">[1]DATA!$F$527</definedName>
    <definedName name="cst_wskakunin_20setubi303_NAME">#REF!</definedName>
    <definedName name="cst_wskakunin_20setubi303_SETUBISEKKEI_KOUFU_NO" localSheetId="6">[1]DATA!$F$528</definedName>
    <definedName name="cst_wskakunin_20setubi303_SETUBISEKKEI_KOUFU_NO">#REF!</definedName>
    <definedName name="cst_wskakunin_APPLICANT_NAME" localSheetId="6">[1]DATA!$F$68</definedName>
    <definedName name="cst_wskakunin_APPLICANT_NAME">#REF!</definedName>
    <definedName name="cst_wskakunin_BOUKA_22JYO">[1]DATA!$F$923</definedName>
    <definedName name="cst_wskakunin_BOUKA_BOUKA" localSheetId="6">[1]DATA!$F$920</definedName>
    <definedName name="cst_wskakunin_BOUKA_BOUKA">#REF!</definedName>
    <definedName name="cst_wskakunin_BOUKA_JYUN_BOUKA" localSheetId="6">[1]DATA!$F$921</definedName>
    <definedName name="cst_wskakunin_BOUKA_JYUN_BOUKA">#REF!</definedName>
    <definedName name="cst_wskakunin_BOUKA_NASI" localSheetId="6">[1]DATA!$F$922</definedName>
    <definedName name="cst_wskakunin_BOUKA_NASI">#REF!</definedName>
    <definedName name="cst_wskakunin_BUILD__address" localSheetId="6">[1]DATA!$F$899</definedName>
    <definedName name="cst_wskakunin_BUILD__address">#REF!</definedName>
    <definedName name="cst_wskakunin_BUILD_JYUKYO__address" localSheetId="6">[1]DATA!$F$904</definedName>
    <definedName name="cst_wskakunin_BUILD_JYUKYO__address">#REF!</definedName>
    <definedName name="cst_wskakunin_BUILD_KEN__ken">[1]DATA!$F$900</definedName>
    <definedName name="cst_wskakunin_BUILD_NAME">[1]DATA!$F$836</definedName>
    <definedName name="cst_wskakunin_BUILD_SHINSEI_COUNT" localSheetId="6">[1]DATA!$F$1080</definedName>
    <definedName name="cst_wskakunin_BUILD_SHINSEI_COUNT">#REF!</definedName>
    <definedName name="cst_wskakunin_BUILD_SONOTA_COUNT">#REF!</definedName>
    <definedName name="cst_wskakunin_dairi1__address" localSheetId="6">[1]DATA!$F$196</definedName>
    <definedName name="cst_wskakunin_dairi1__address">#REF!</definedName>
    <definedName name="cst_wskakunin_dairi1__space">[1]DATA!$F$199</definedName>
    <definedName name="cst_wskakunin_dairi1_FAX">[1]DATA!$F$198</definedName>
    <definedName name="cst_wskakunin_dairi1_JIMU_NAME" localSheetId="6">[1]DATA!$F$194</definedName>
    <definedName name="cst_wskakunin_dairi1_JIMU_NAME">#REF!</definedName>
    <definedName name="cst_wskakunin_dairi1_JIMU_NO" localSheetId="6">[1]DATA!$F$193</definedName>
    <definedName name="cst_wskakunin_dairi1_JIMU_NO">#REF!</definedName>
    <definedName name="cst_wskakunin_dairi1_JIMU_SIKAKU" localSheetId="6">[1]DATA!$F$191</definedName>
    <definedName name="cst_wskakunin_dairi1_JIMU_SIKAKU">#REF!</definedName>
    <definedName name="cst_wskakunin_dairi1_JIMU_TOUROKU_KIKAN" localSheetId="6">[1]DATA!$F$192</definedName>
    <definedName name="cst_wskakunin_dairi1_JIMU_TOUROKU_KIKAN">#REF!</definedName>
    <definedName name="cst_wskakunin_dairi1_KENTIKUSI_NO" localSheetId="6">[1]DATA!$F$187</definedName>
    <definedName name="cst_wskakunin_dairi1_KENTIKUSI_NO">#REF!</definedName>
    <definedName name="cst_wskakunin_dairi1_NAME" localSheetId="6">[1]DATA!$F$188</definedName>
    <definedName name="cst_wskakunin_dairi1_NAME">#REF!</definedName>
    <definedName name="cst_wskakunin_dairi1_SIKAKU" localSheetId="6">[1]DATA!$F$185</definedName>
    <definedName name="cst_wskakunin_dairi1_SIKAKU">#REF!</definedName>
    <definedName name="cst_wskakunin_dairi1_TEL" localSheetId="6">[1]DATA!$F$197</definedName>
    <definedName name="cst_wskakunin_dairi1_TEL">#REF!</definedName>
    <definedName name="cst_wskakunin_dairi1_TOUROKU_KIKAN" localSheetId="6">[1]DATA!$F$186</definedName>
    <definedName name="cst_wskakunin_dairi1_TOUROKU_KIKAN">#REF!</definedName>
    <definedName name="cst_wskakunin_dairi1_ZIP" localSheetId="6">[1]DATA!$F$195</definedName>
    <definedName name="cst_wskakunin_dairi1_ZIP">#REF!</definedName>
    <definedName name="cst_wskakunin_dairi2__space">[1]DATA!$F$217</definedName>
    <definedName name="cst_wskakunin_DOURO_FUKUIN">#REF!</definedName>
    <definedName name="cst_wskakunin_DOURO_NAGASA">#REF!</definedName>
    <definedName name="cst_wskakunin_ecotekihan01_FUYOU_CAUSE">#REF!</definedName>
    <definedName name="cst_wskakunin_ecotekihan01_TEKIHAN_KIKAN_ADDRESS" localSheetId="6">[1]DATA!$F$862</definedName>
    <definedName name="cst_wskakunin_ecotekihan01_TEKIHAN_KIKAN_ADDRESS">#REF!</definedName>
    <definedName name="cst_wskakunin_ecotekihan01_TEKIHAN_KIKAN_KEN__ken" localSheetId="6">[1]DATA!$F$861</definedName>
    <definedName name="cst_wskakunin_ecotekihan01_TEKIHAN_KIKAN_KEN__ken">#REF!</definedName>
    <definedName name="cst_wskakunin_ecotekihan01_TEKIHAN_KIKAN_NAME" localSheetId="6">[1]DATA!$F$860</definedName>
    <definedName name="cst_wskakunin_ecotekihan01_TEKIHAN_KIKAN_NAME">#REF!</definedName>
    <definedName name="cst_wskakunin_ecotekihan01_TEKIHAN_STATE_miteisyutu">#REF!</definedName>
    <definedName name="cst_wskakunin_ecotekihan01_TEKIHAN_STATE_teisyutu">#REF!</definedName>
    <definedName name="cst_wskakunin_ecotekihan01_TEKIHAN_STATE_teisyutufuyou">#REF!</definedName>
    <definedName name="cst_wskakunin_ecotekihan02_TEKIHAN_KIKAN_ADDRESS">#REF!</definedName>
    <definedName name="cst_wskakunin_ecotekihan02_TEKIHAN_KIKAN_KEN__ken">#REF!</definedName>
    <definedName name="cst_wskakunin_ecotekihan02_TEKIHAN_KIKAN_NAME">#REF!</definedName>
    <definedName name="cst_wskakunin_iken1__address" localSheetId="6">[1]DATA!$F$539</definedName>
    <definedName name="cst_wskakunin_iken1__address">#REF!</definedName>
    <definedName name="cst_wskakunin_iken1_DOC" localSheetId="6">[1]DATA!$F$542</definedName>
    <definedName name="cst_wskakunin_iken1_DOC">#REF!</definedName>
    <definedName name="cst_wskakunin_iken1_IKEN_NO" localSheetId="6">[1]DATA!$F$541</definedName>
    <definedName name="cst_wskakunin_iken1_IKEN_NO">#REF!</definedName>
    <definedName name="cst_wskakunin_iken1_JIMU_NAME" localSheetId="6">[1]DATA!$F$537</definedName>
    <definedName name="cst_wskakunin_iken1_JIMU_NAME">#REF!</definedName>
    <definedName name="cst_wskakunin_iken1_NAME" localSheetId="6">[1]DATA!$F$536</definedName>
    <definedName name="cst_wskakunin_iken1_NAME">#REF!</definedName>
    <definedName name="cst_wskakunin_iken1_TEL" localSheetId="6">[1]DATA!$F$540</definedName>
    <definedName name="cst_wskakunin_iken1_TEL">#REF!</definedName>
    <definedName name="cst_wskakunin_iken1_ZIP" localSheetId="6">[1]DATA!$F$538</definedName>
    <definedName name="cst_wskakunin_iken1_ZIP">#REF!</definedName>
    <definedName name="cst_wskakunin_iken2__address" localSheetId="6">[1]DATA!$F$548</definedName>
    <definedName name="cst_wskakunin_iken2__address">#REF!</definedName>
    <definedName name="cst_wskakunin_iken2_DOC" localSheetId="6">[1]DATA!$F$551</definedName>
    <definedName name="cst_wskakunin_iken2_DOC">#REF!</definedName>
    <definedName name="cst_wskakunin_iken2_IKEN_NO" localSheetId="6">[1]DATA!$F$550</definedName>
    <definedName name="cst_wskakunin_iken2_IKEN_NO">#REF!</definedName>
    <definedName name="cst_wskakunin_iken2_JIMU_NAME" localSheetId="6">[1]DATA!$F$546</definedName>
    <definedName name="cst_wskakunin_iken2_JIMU_NAME">#REF!</definedName>
    <definedName name="cst_wskakunin_iken2_NAME" localSheetId="6">[1]DATA!$F$545</definedName>
    <definedName name="cst_wskakunin_iken2_NAME">#REF!</definedName>
    <definedName name="cst_wskakunin_iken2_TEL" localSheetId="6">[1]DATA!$F$549</definedName>
    <definedName name="cst_wskakunin_iken2_TEL">#REF!</definedName>
    <definedName name="cst_wskakunin_iken2_ZIP" localSheetId="6">[1]DATA!$F$547</definedName>
    <definedName name="cst_wskakunin_iken2_ZIP">#REF!</definedName>
    <definedName name="cst_wskakunin_iken3__address" localSheetId="6">[1]DATA!$F$557</definedName>
    <definedName name="cst_wskakunin_iken3__address">#REF!</definedName>
    <definedName name="cst_wskakunin_iken3_DOC" localSheetId="6">[1]DATA!$F$560</definedName>
    <definedName name="cst_wskakunin_iken3_DOC">#REF!</definedName>
    <definedName name="cst_wskakunin_iken3_IKEN_NO" localSheetId="6">[1]DATA!$F$559</definedName>
    <definedName name="cst_wskakunin_iken3_IKEN_NO">#REF!</definedName>
    <definedName name="cst_wskakunin_iken3_JIMU_NAME" localSheetId="6">[1]DATA!$F$555</definedName>
    <definedName name="cst_wskakunin_iken3_JIMU_NAME">#REF!</definedName>
    <definedName name="cst_wskakunin_iken3_NAME" localSheetId="6">[1]DATA!$F$554</definedName>
    <definedName name="cst_wskakunin_iken3_NAME">#REF!</definedName>
    <definedName name="cst_wskakunin_iken3_TEL" localSheetId="6">[1]DATA!$F$558</definedName>
    <definedName name="cst_wskakunin_iken3_TEL">#REF!</definedName>
    <definedName name="cst_wskakunin_iken3_ZIP" localSheetId="6">[1]DATA!$F$556</definedName>
    <definedName name="cst_wskakunin_iken3_ZIP">#REF!</definedName>
    <definedName name="cst_wskakunin_iken4__address" localSheetId="6">[1]DATA!$F$566</definedName>
    <definedName name="cst_wskakunin_iken4__address">#REF!</definedName>
    <definedName name="cst_wskakunin_iken4_DOC" localSheetId="6">[1]DATA!$F$569</definedName>
    <definedName name="cst_wskakunin_iken4_DOC">#REF!</definedName>
    <definedName name="cst_wskakunin_iken4_IKEN_NO" localSheetId="6">[1]DATA!$F$568</definedName>
    <definedName name="cst_wskakunin_iken4_IKEN_NO">#REF!</definedName>
    <definedName name="cst_wskakunin_iken4_JIMU_NAME" localSheetId="6">[1]DATA!$F$564</definedName>
    <definedName name="cst_wskakunin_iken4_JIMU_NAME">#REF!</definedName>
    <definedName name="cst_wskakunin_iken4_NAME" localSheetId="6">[1]DATA!$F$563</definedName>
    <definedName name="cst_wskakunin_iken4_NAME">#REF!</definedName>
    <definedName name="cst_wskakunin_iken4_TEL" localSheetId="6">[1]DATA!$F$567</definedName>
    <definedName name="cst_wskakunin_iken4_TEL">#REF!</definedName>
    <definedName name="cst_wskakunin_iken4_ZIP" localSheetId="6">[1]DATA!$F$565</definedName>
    <definedName name="cst_wskakunin_iken4_ZIP">#REF!</definedName>
    <definedName name="cst_wskakunin_KAISU_TIJYOU_SHINSEI" localSheetId="6">[1]DATA!$F$1088</definedName>
    <definedName name="cst_wskakunin_KAISU_TIJYOU_SHINSEI">#REF!</definedName>
    <definedName name="cst_wskakunin_KAISU_TIJYOU_SONOTA">#REF!</definedName>
    <definedName name="cst_wskakunin_KAISU_TIKA_SHINSEI__zero" localSheetId="6">[1]DATA!$F$1091</definedName>
    <definedName name="cst_wskakunin_KAISU_TIKA_SHINSEI__zero">#REF!</definedName>
    <definedName name="cst_wskakunin_KAISU_TIKA_SONOTA">#REF!</definedName>
    <definedName name="cst_wskakunin_kanri1__address" localSheetId="6">[1]DATA!$F$592</definedName>
    <definedName name="cst_wskakunin_kanri1__address">#REF!</definedName>
    <definedName name="cst_wskakunin_kanri1_DOC" localSheetId="6">[1]DATA!$F$594</definedName>
    <definedName name="cst_wskakunin_kanri1_DOC">#REF!</definedName>
    <definedName name="cst_wskakunin_kanri1_JIMU_NAME" localSheetId="6">[1]DATA!$F$589</definedName>
    <definedName name="cst_wskakunin_kanri1_JIMU_NAME">#REF!</definedName>
    <definedName name="cst_wskakunin_kanri1_JIMU_NO" localSheetId="6">[1]DATA!$F$588</definedName>
    <definedName name="cst_wskakunin_kanri1_JIMU_NO">#REF!</definedName>
    <definedName name="cst_wskakunin_kanri1_JIMU_SIKAKU" localSheetId="6">[1]DATA!$F$586</definedName>
    <definedName name="cst_wskakunin_kanri1_JIMU_SIKAKU">#REF!</definedName>
    <definedName name="cst_wskakunin_kanri1_JIMU_TOUROKU_KIKAN" localSheetId="6">[1]DATA!$F$587</definedName>
    <definedName name="cst_wskakunin_kanri1_JIMU_TOUROKU_KIKAN">#REF!</definedName>
    <definedName name="cst_wskakunin_kanri1_KENTIKUSI_NO" localSheetId="6">[1]DATA!$F$583</definedName>
    <definedName name="cst_wskakunin_kanri1_KENTIKUSI_NO">#REF!</definedName>
    <definedName name="cst_wskakunin_kanri1_NAME" localSheetId="6">[1]DATA!$F$584</definedName>
    <definedName name="cst_wskakunin_kanri1_NAME">#REF!</definedName>
    <definedName name="cst_wskakunin_kanri1_SIKAKU" localSheetId="6">[1]DATA!$F$581</definedName>
    <definedName name="cst_wskakunin_kanri1_SIKAKU">#REF!</definedName>
    <definedName name="cst_wskakunin_kanri1_TEL" localSheetId="6">[1]DATA!$F$593</definedName>
    <definedName name="cst_wskakunin_kanri1_TEL">#REF!</definedName>
    <definedName name="cst_wskakunin_kanri1_TOUROKU_KIKAN" localSheetId="6">[1]DATA!$F$582</definedName>
    <definedName name="cst_wskakunin_kanri1_TOUROKU_KIKAN">#REF!</definedName>
    <definedName name="cst_wskakunin_kanri1_ZIP" localSheetId="6">[1]DATA!$F$590</definedName>
    <definedName name="cst_wskakunin_kanri1_ZIP">#REF!</definedName>
    <definedName name="cst_wskakunin_kanri2__address" localSheetId="6">[1]DATA!$F$608</definedName>
    <definedName name="cst_wskakunin_kanri2__address">#REF!</definedName>
    <definedName name="cst_wskakunin_kanri2_DOC" localSheetId="6">[1]DATA!$F$610</definedName>
    <definedName name="cst_wskakunin_kanri2_DOC">#REF!</definedName>
    <definedName name="cst_wskakunin_kanri2_JIMU_NAME" localSheetId="6">[1]DATA!$F$606</definedName>
    <definedName name="cst_wskakunin_kanri2_JIMU_NAME">#REF!</definedName>
    <definedName name="cst_wskakunin_kanri2_JIMU_NO" localSheetId="6">[1]DATA!$F$605</definedName>
    <definedName name="cst_wskakunin_kanri2_JIMU_NO">#REF!</definedName>
    <definedName name="cst_wskakunin_kanri2_JIMU_SIKAKU" localSheetId="6">[1]DATA!$F$603</definedName>
    <definedName name="cst_wskakunin_kanri2_JIMU_SIKAKU">#REF!</definedName>
    <definedName name="cst_wskakunin_kanri2_JIMU_TOUROKU_KIKAN" localSheetId="6">[1]DATA!$F$604</definedName>
    <definedName name="cst_wskakunin_kanri2_JIMU_TOUROKU_KIKAN">#REF!</definedName>
    <definedName name="cst_wskakunin_kanri2_KENTIKUSI_NO" localSheetId="6">[1]DATA!$F$600</definedName>
    <definedName name="cst_wskakunin_kanri2_KENTIKUSI_NO">#REF!</definedName>
    <definedName name="cst_wskakunin_kanri2_NAME" localSheetId="6">[1]DATA!$F$601</definedName>
    <definedName name="cst_wskakunin_kanri2_NAME">#REF!</definedName>
    <definedName name="cst_wskakunin_kanri2_SIKAKU" localSheetId="6">[1]DATA!$F$598</definedName>
    <definedName name="cst_wskakunin_kanri2_SIKAKU">#REF!</definedName>
    <definedName name="cst_wskakunin_kanri2_TEL" localSheetId="6">[1]DATA!$F$609</definedName>
    <definedName name="cst_wskakunin_kanri2_TEL">#REF!</definedName>
    <definedName name="cst_wskakunin_kanri2_TOUROKU_KIKAN" localSheetId="6">[1]DATA!$F$599</definedName>
    <definedName name="cst_wskakunin_kanri2_TOUROKU_KIKAN">#REF!</definedName>
    <definedName name="cst_wskakunin_kanri2_ZIP" localSheetId="6">[1]DATA!$F$607</definedName>
    <definedName name="cst_wskakunin_kanri2_ZIP">#REF!</definedName>
    <definedName name="cst_wskakunin_kanri3__address" localSheetId="6">[1]DATA!$F$624</definedName>
    <definedName name="cst_wskakunin_kanri3__address">#REF!</definedName>
    <definedName name="cst_wskakunin_kanri3_DOC" localSheetId="6">[1]DATA!$F$626</definedName>
    <definedName name="cst_wskakunin_kanri3_DOC">#REF!</definedName>
    <definedName name="cst_wskakunin_kanri3_JIMU_NAME" localSheetId="6">[1]DATA!$F$622</definedName>
    <definedName name="cst_wskakunin_kanri3_JIMU_NAME">#REF!</definedName>
    <definedName name="cst_wskakunin_kanri3_JIMU_NO" localSheetId="6">[1]DATA!$F$621</definedName>
    <definedName name="cst_wskakunin_kanri3_JIMU_NO">#REF!</definedName>
    <definedName name="cst_wskakunin_kanri3_JIMU_SIKAKU" localSheetId="6">[1]DATA!$F$619</definedName>
    <definedName name="cst_wskakunin_kanri3_JIMU_SIKAKU">#REF!</definedName>
    <definedName name="cst_wskakunin_kanri3_JIMU_TOUROKU_KIKAN" localSheetId="6">[1]DATA!$F$620</definedName>
    <definedName name="cst_wskakunin_kanri3_JIMU_TOUROKU_KIKAN">#REF!</definedName>
    <definedName name="cst_wskakunin_kanri3_KENTIKUSI_NO" localSheetId="6">[1]DATA!$F$616</definedName>
    <definedName name="cst_wskakunin_kanri3_KENTIKUSI_NO">#REF!</definedName>
    <definedName name="cst_wskakunin_kanri3_NAME" localSheetId="6">[1]DATA!$F$617</definedName>
    <definedName name="cst_wskakunin_kanri3_NAME">#REF!</definedName>
    <definedName name="cst_wskakunin_kanri3_SIKAKU" localSheetId="6">[1]DATA!$F$614</definedName>
    <definedName name="cst_wskakunin_kanri3_SIKAKU">#REF!</definedName>
    <definedName name="cst_wskakunin_kanri3_TEL" localSheetId="6">[1]DATA!$F$625</definedName>
    <definedName name="cst_wskakunin_kanri3_TEL">#REF!</definedName>
    <definedName name="cst_wskakunin_kanri3_TOUROKU_KIKAN" localSheetId="6">[1]DATA!$F$615</definedName>
    <definedName name="cst_wskakunin_kanri3_TOUROKU_KIKAN">#REF!</definedName>
    <definedName name="cst_wskakunin_kanri3_ZIP" localSheetId="6">[1]DATA!$F$623</definedName>
    <definedName name="cst_wskakunin_kanri3_ZIP">#REF!</definedName>
    <definedName name="cst_wskakunin_kanri4__address" localSheetId="6">[1]DATA!$F$640</definedName>
    <definedName name="cst_wskakunin_kanri4__address">#REF!</definedName>
    <definedName name="cst_wskakunin_kanri4_DOC" localSheetId="6">[1]DATA!$F$642</definedName>
    <definedName name="cst_wskakunin_kanri4_DOC">#REF!</definedName>
    <definedName name="cst_wskakunin_kanri4_JIMU_NAME" localSheetId="6">[1]DATA!$F$638</definedName>
    <definedName name="cst_wskakunin_kanri4_JIMU_NAME">#REF!</definedName>
    <definedName name="cst_wskakunin_kanri4_JIMU_NO" localSheetId="6">[1]DATA!$F$637</definedName>
    <definedName name="cst_wskakunin_kanri4_JIMU_NO">#REF!</definedName>
    <definedName name="cst_wskakunin_kanri4_JIMU_SIKAKU" localSheetId="6">[1]DATA!$F$635</definedName>
    <definedName name="cst_wskakunin_kanri4_JIMU_SIKAKU">#REF!</definedName>
    <definedName name="cst_wskakunin_kanri4_JIMU_TOUROKU_KIKAN" localSheetId="6">[1]DATA!$F$636</definedName>
    <definedName name="cst_wskakunin_kanri4_JIMU_TOUROKU_KIKAN">#REF!</definedName>
    <definedName name="cst_wskakunin_kanri4_KENTIKUSI_NO" localSheetId="6">[1]DATA!$F$632</definedName>
    <definedName name="cst_wskakunin_kanri4_KENTIKUSI_NO">#REF!</definedName>
    <definedName name="cst_wskakunin_kanri4_NAME" localSheetId="6">[1]DATA!$F$633</definedName>
    <definedName name="cst_wskakunin_kanri4_NAME">#REF!</definedName>
    <definedName name="cst_wskakunin_kanri4_SIKAKU" localSheetId="6">[1]DATA!$F$630</definedName>
    <definedName name="cst_wskakunin_kanri4_SIKAKU">#REF!</definedName>
    <definedName name="cst_wskakunin_kanri4_TEL" localSheetId="6">[1]DATA!$F$641</definedName>
    <definedName name="cst_wskakunin_kanri4_TEL">#REF!</definedName>
    <definedName name="cst_wskakunin_kanri4_TOUROKU_KIKAN" localSheetId="6">[1]DATA!$F$631</definedName>
    <definedName name="cst_wskakunin_kanri4_TOUROKU_KIKAN">#REF!</definedName>
    <definedName name="cst_wskakunin_kanri4_ZIP" localSheetId="6">[1]DATA!$F$639</definedName>
    <definedName name="cst_wskakunin_kanri4_ZIP">#REF!</definedName>
    <definedName name="cst_wskakunin_keibi_henkou01_HENKOU_GAIYOU">[1]DATA!$F$1288</definedName>
    <definedName name="cst_wskakunin_keibi_henkou01_HENKOU_SYURUI">[1]DATA!$F$1287</definedName>
    <definedName name="cst_wskakunin_KENPEI_RITU">#REF!</definedName>
    <definedName name="cst_wskakunin_KENPEI_RITU_A" localSheetId="6">[1]DATA!$F$952</definedName>
    <definedName name="cst_wskakunin_KENPEI_RITU_A">#REF!</definedName>
    <definedName name="cst_wskakunin_KENPEI_RITU_B" localSheetId="6">[1]DATA!$F$953</definedName>
    <definedName name="cst_wskakunin_KENPEI_RITU_B">#REF!</definedName>
    <definedName name="cst_wskakunin_KENPEI_RITU_C">#REF!</definedName>
    <definedName name="cst_wskakunin_KENPEI_RITU_D">#REF!</definedName>
    <definedName name="cst_wskakunin_KENSA_YUKA_MENSEKI_select">[1]DATA!$F$1196</definedName>
    <definedName name="cst_wskakunin_KENTIKU_MENSEKI_IGAI">#REF!</definedName>
    <definedName name="cst_wskakunin_KENTIKU_MENSEKI_SHINSEI">#REF!</definedName>
    <definedName name="cst_wskakunin_KENTIKU_MENSEKI_TOTAL">#REF!</definedName>
    <definedName name="cst_wskakunin_KENTIKU_NINSYO_NO">[1]DATA!$F$1184</definedName>
    <definedName name="cst_wskakunin_KIKAN_NAME">[1]DATA!$F$51</definedName>
    <definedName name="cst_wskakunin_KOUJI_DAI_MOYOUGAE_box" localSheetId="6">[1]DATA!$F$974</definedName>
    <definedName name="cst_wskakunin_KOUJI_DAI_MOYOUGAE_box">#REF!</definedName>
    <definedName name="cst_wskakunin_KOUJI_DAI_SYUUZEN_box" localSheetId="6">[1]DATA!$F$973</definedName>
    <definedName name="cst_wskakunin_KOUJI_DAI_SYUUZEN_box">#REF!</definedName>
    <definedName name="cst_wskakunin_KOUJI_ITEN_box" localSheetId="6">[1]DATA!$F$971</definedName>
    <definedName name="cst_wskakunin_KOUJI_ITEN_box">#REF!</definedName>
    <definedName name="cst_wskakunin_KOUJI_KAITIKU_box" localSheetId="6">[1]DATA!$F$970</definedName>
    <definedName name="cst_wskakunin_KOUJI_KAITIKU_box">#REF!</definedName>
    <definedName name="cst_wskakunin_KOUJI_KANRYOU_DATE_select">[1]DATA!$F$1291</definedName>
    <definedName name="cst_wskakunin_KOUJI_KANRYOU_YOTEI_DATE" localSheetId="6">[1]DATA!$F$1138</definedName>
    <definedName name="cst_wskakunin_KOUJI_KANRYOU_YOTEI_DATE">#REF!</definedName>
    <definedName name="cst_wskakunin_KOUJI_KANRYOU_YOTEI_DATE_select">[1]DATA!$F$1189</definedName>
    <definedName name="cst_wskakunin_KOUJI_SETUBI_box">[1]DATA!$F$975</definedName>
    <definedName name="cst_wskakunin_KOUJI_SINTIKU_box" localSheetId="6">[1]DATA!$F$968</definedName>
    <definedName name="cst_wskakunin_KOUJI_SINTIKU_box">#REF!</definedName>
    <definedName name="cst_wskakunin_KOUJI_TYAKUSYU_DATE_select">[1]DATA!$F$1186</definedName>
    <definedName name="cst_wskakunin_KOUJI_TYAKUSYU_YOTEI_DATE" localSheetId="6">[1]DATA!$F$1136</definedName>
    <definedName name="cst_wskakunin_KOUJI_TYAKUSYU_YOTEI_DATE">#REF!</definedName>
    <definedName name="cst_wskakunin_KOUJI_YOUTOHENKOU_box">#REF!</definedName>
    <definedName name="cst_wskakunin_KOUJI_ZOUTIKU_box" localSheetId="6">[1]DATA!$F$969</definedName>
    <definedName name="cst_wskakunin_KOUJI_ZOUTIKU_box">#REF!</definedName>
    <definedName name="cst_wskakunin_koutei_ikou01_KOUTEI_DATE">[1]DATA!$F$1259</definedName>
    <definedName name="cst_wskakunin_koutei_ikou01_KOUTEI_DATE_inter1">[1]DATA!$F$1269</definedName>
    <definedName name="cst_wskakunin_koutei_ikou01_KOUTEI_KAISUU">[1]DATA!$F$1257</definedName>
    <definedName name="cst_wskakunin_koutei_ikou01_KOUTEI_KAISUU_inter1">[1]DATA!$F$1267</definedName>
    <definedName name="cst_wskakunin_koutei_ikou01_KOUTEI_TEXT">[1]DATA!$F$1258</definedName>
    <definedName name="cst_wskakunin_koutei_ikou01_KOUTEI_TEXT_inter1">[1]DATA!$F$1268</definedName>
    <definedName name="cst_wskakunin_koutei_ikou02_KOUTEI_DATE">[1]DATA!$F$1264</definedName>
    <definedName name="cst_wskakunin_koutei_ikou02_KOUTEI_DATE_inter1">[1]DATA!$F$1279</definedName>
    <definedName name="cst_wskakunin_koutei_ikou02_KOUTEI_KAISUU">[1]DATA!$F$1262</definedName>
    <definedName name="cst_wskakunin_koutei_ikou02_KOUTEI_KAISUU_inter1">[1]DATA!$F$1277</definedName>
    <definedName name="cst_wskakunin_koutei_ikou02_KOUTEI_TEXT">[1]DATA!$F$1263</definedName>
    <definedName name="cst_wskakunin_koutei_ikou02_KOUTEI_TEXT_inter1">[1]DATA!$F$1278</definedName>
    <definedName name="cst_wskakunin_koutei_izen01_INTER_ISSUE_DATE">[1]DATA!$F$1204</definedName>
    <definedName name="cst_wskakunin_koutei_izen01_INTER_ISSUE_DATE_inter1">[1]DATA!$F$1232</definedName>
    <definedName name="cst_wskakunin_koutei_izen01_INTER_ISSUE_NAME">[1]DATA!$F$1202</definedName>
    <definedName name="cst_wskakunin_koutei_izen01_INTER_ISSUE_NAME_inter1">[1]DATA!$F$1230</definedName>
    <definedName name="cst_wskakunin_koutei_izen01_INTER_ISSUE_NO">[1]DATA!$F$1203</definedName>
    <definedName name="cst_wskakunin_koutei_izen01_INTER_ISSUE_NO_inter1">[1]DATA!$F$1231</definedName>
    <definedName name="cst_wskakunin_koutei_izen01_KOUTEI_KAISUU">[1]DATA!$F$1200</definedName>
    <definedName name="cst_wskakunin_koutei_izen01_KOUTEI_KAISUU_inter1">[1]DATA!$F$1228</definedName>
    <definedName name="cst_wskakunin_koutei_izen01_KOUTEI_TEXT">[1]DATA!$F$1201</definedName>
    <definedName name="cst_wskakunin_koutei_izen01_KOUTEI_TEXT_inter1">[1]DATA!$F$1229</definedName>
    <definedName name="cst_wskakunin_koutei_izen02_INTER_ISSUE_DATE">[1]DATA!$F$1211</definedName>
    <definedName name="cst_wskakunin_koutei_izen02_INTER_ISSUE_DATE_inter1">[1]DATA!$F$1246</definedName>
    <definedName name="cst_wskakunin_koutei_izen02_INTER_ISSUE_NAME">[1]DATA!$F$1209</definedName>
    <definedName name="cst_wskakunin_koutei_izen02_INTER_ISSUE_NAME_inter1">[1]DATA!$F$1244</definedName>
    <definedName name="cst_wskakunin_koutei_izen02_INTER_ISSUE_NO">[1]DATA!$F$1210</definedName>
    <definedName name="cst_wskakunin_koutei_izen02_INTER_ISSUE_NO_inter1">[1]DATA!$F$1245</definedName>
    <definedName name="cst_wskakunin_koutei_izen02_KOUTEI_KAISUU">[1]DATA!$F$1207</definedName>
    <definedName name="cst_wskakunin_koutei_izen02_KOUTEI_KAISUU_inter1">[1]DATA!$F$1242</definedName>
    <definedName name="cst_wskakunin_koutei_izen02_KOUTEI_TEXT">[1]DATA!$F$1208</definedName>
    <definedName name="cst_wskakunin_koutei_izen02_KOUTEI_TEXT_inter1">[1]DATA!$F$1243</definedName>
    <definedName name="cst_wskakunin_koutei_keika01_INTER_ISSUE_DATE_select">[1]DATA!$F$1305</definedName>
    <definedName name="cst_wskakunin_koutei_keika01_INTER_ISSUE_NAME_select">[1]DATA!$F$1303</definedName>
    <definedName name="cst_wskakunin_koutei_keika01_INTER_ISSUE_NO_select">[1]DATA!$F$1304</definedName>
    <definedName name="cst_wskakunin_koutei_keika01_KOUTEI_KAISUU_select">[1]DATA!$F$1301</definedName>
    <definedName name="cst_wskakunin_koutei_keika01_KOUTEI_TEXT_select">[1]DATA!$F$1302</definedName>
    <definedName name="cst_wskakunin_koutei_keika02_INTER_ISSUE_DATE_select">[1]DATA!$F$1320</definedName>
    <definedName name="cst_wskakunin_koutei_keika02_INTER_ISSUE_NAME_select">[1]DATA!$F$1318</definedName>
    <definedName name="cst_wskakunin_koutei_keika02_INTER_ISSUE_NO_select">[1]DATA!$F$1319</definedName>
    <definedName name="cst_wskakunin_koutei_keika02_KOUTEI_KAISUU_select">[1]DATA!$F$1316</definedName>
    <definedName name="cst_wskakunin_koutei_keika02_KOUTEI_TEXT_select">[1]DATA!$F$1317</definedName>
    <definedName name="cst_wskakunin_koutei01_INTER_ISSUE_DATE">[1]DATA!$F$1298</definedName>
    <definedName name="cst_wskakunin_koutei01_INTER_ISSUE_NAME">[1]DATA!$F$1296</definedName>
    <definedName name="cst_wskakunin_koutei01_INTER_ISSUE_NO">[1]DATA!$F$1297</definedName>
    <definedName name="cst_wskakunin_koutei01_KOUTEI_DATE">#REF!</definedName>
    <definedName name="cst_wskakunin_koutei01_KOUTEI_KAISUU" localSheetId="6">[1]DATA!$F$1146</definedName>
    <definedName name="cst_wskakunin_koutei01_KOUTEI_KAISUU">#REF!</definedName>
    <definedName name="cst_wskakunin_koutei01_KOUTEI_TEXT" localSheetId="6">[1]DATA!$F$1148</definedName>
    <definedName name="cst_wskakunin_koutei01_KOUTEI_TEXT">#REF!</definedName>
    <definedName name="cst_wskakunin_koutei02_INTER_ISSUE_DATE">[1]DATA!$F$1312</definedName>
    <definedName name="cst_wskakunin_koutei02_INTER_ISSUE_NAME">[1]DATA!$F$1310</definedName>
    <definedName name="cst_wskakunin_koutei02_INTER_ISSUE_NO">[1]DATA!$F$1311</definedName>
    <definedName name="cst_wskakunin_koutei02_KOUTEI_DATE" localSheetId="6">[1]DATA!$F$1152</definedName>
    <definedName name="cst_wskakunin_koutei02_KOUTEI_DATE">#REF!</definedName>
    <definedName name="cst_wskakunin_koutei02_KOUTEI_KAISUU" localSheetId="6">[1]DATA!$F$1151</definedName>
    <definedName name="cst_wskakunin_koutei02_KOUTEI_KAISUU">#REF!</definedName>
    <definedName name="cst_wskakunin_koutei02_KOUTEI_TEXT" localSheetId="6">[1]DATA!$F$1153</definedName>
    <definedName name="cst_wskakunin_koutei02_KOUTEI_TEXT">#REF!</definedName>
    <definedName name="cst_wskakunin_koutei03_KOUTEI_DATE" localSheetId="6">[1]DATA!$F$1157</definedName>
    <definedName name="cst_wskakunin_koutei03_KOUTEI_DATE">#REF!</definedName>
    <definedName name="cst_wskakunin_koutei03_KOUTEI_KAISUU" localSheetId="6">[1]DATA!$F$1156</definedName>
    <definedName name="cst_wskakunin_koutei03_KOUTEI_KAISUU">#REF!</definedName>
    <definedName name="cst_wskakunin_koutei03_KOUTEI_TEXT" localSheetId="6">[1]DATA!$F$1158</definedName>
    <definedName name="cst_wskakunin_koutei03_KOUTEI_TEXT">#REF!</definedName>
    <definedName name="cst_wskakunin_KOUZOU1" localSheetId="6">[1]DATA!$F$1094</definedName>
    <definedName name="cst_wskakunin_KOUZOU1">#REF!</definedName>
    <definedName name="cst_wskakunin_KOUZOU2" localSheetId="6">[1]DATA!$F$1095</definedName>
    <definedName name="cst_wskakunin_KOUZOU2">#REF!</definedName>
    <definedName name="cst_wskakunin_KUIKI_HISETTEI" localSheetId="6">[1]DATA!$F$915</definedName>
    <definedName name="cst_wskakunin_KUIKI_HISETTEI">#REF!</definedName>
    <definedName name="cst_wskakunin_KUIKI_JYUN_TOSHI" localSheetId="6">[1]DATA!$F$916</definedName>
    <definedName name="cst_wskakunin_KUIKI_JYUN_TOSHI">#REF!</definedName>
    <definedName name="cst_wskakunin_KUIKI_KUIKIGAI" localSheetId="6">[1]DATA!$F$917</definedName>
    <definedName name="cst_wskakunin_KUIKI_KUIKIGAI">#REF!</definedName>
    <definedName name="cst_wskakunin_KUIKI_SIGAIKA" localSheetId="6">[1]DATA!$F$912</definedName>
    <definedName name="cst_wskakunin_KUIKI_SIGAIKA">#REF!</definedName>
    <definedName name="cst_wskakunin_KUIKI_TOSI" localSheetId="6">[1]DATA!$F$909</definedName>
    <definedName name="cst_wskakunin_KUIKI_TOSI">#REF!</definedName>
    <definedName name="cst_wskakunin_KUIKI_TYOSEI" localSheetId="6">[1]DATA!$F$914</definedName>
    <definedName name="cst_wskakunin_KUIKI_TYOSEI">#REF!</definedName>
    <definedName name="cst_wskakunin_kyoka01_HOUREI" localSheetId="6">[1]DATA!$F$1111</definedName>
    <definedName name="cst_wskakunin_kyoka01_HOUREI">#REF!</definedName>
    <definedName name="cst_wskakunin_kyoka02_HOUREI" localSheetId="6">[1]DATA!$F$1119</definedName>
    <definedName name="cst_wskakunin_kyoka02_HOUREI">#REF!</definedName>
    <definedName name="cst_wskakunin_kyoka03_HOUREI" localSheetId="6">[1]DATA!$F$1127</definedName>
    <definedName name="cst_wskakunin_kyoka03_HOUREI">#REF!</definedName>
    <definedName name="cst_wskakunin_LAST_ISSUE_DATE">[1]DATA!$F$56</definedName>
    <definedName name="cst_wskakunin_LAST_ISSUE_NAME">[1]DATA!$F$57</definedName>
    <definedName name="cst_wskakunin_LAST_ISSUE_NO">[1]DATA!$F$55</definedName>
    <definedName name="cst_wskakunin_LIMIT_KENPEI_RITU">#REF!</definedName>
    <definedName name="cst_wskakunin_LIMIT_YOUSEKI_RITU">#REF!</definedName>
    <definedName name="cst_wskakunin_NOBE_MENSEKI">#REF!</definedName>
    <definedName name="cst_wskakunin_NOBE_MENSEKI_BITIKUSOUKO_IGAI">#REF!</definedName>
    <definedName name="cst_wskakunin_NOBE_MENSEKI_BITIKUSOUKO_SHINSEI">#REF!</definedName>
    <definedName name="cst_wskakunin_NOBE_MENSEKI_BITIKUSOUKO_TOTAL">#REF!</definedName>
    <definedName name="cst_wskakunin_NOBE_MENSEKI_BUILD_IGAI">#REF!</definedName>
    <definedName name="cst_wskakunin_NOBE_MENSEKI_BUILD_SHINSEI">#REF!</definedName>
    <definedName name="cst_wskakunin_NOBE_MENSEKI_BUILD_TOTAL" localSheetId="6">[1]DATA!$F$1016</definedName>
    <definedName name="cst_wskakunin_NOBE_MENSEKI_BUILD_TOTAL">#REF!</definedName>
    <definedName name="cst_wskakunin_NOBE_MENSEKI_CHOSUISOU_IGAI">#REF!</definedName>
    <definedName name="cst_wskakunin_NOBE_MENSEKI_CHOSUISOU_SHINSEI">#REF!</definedName>
    <definedName name="cst_wskakunin_NOBE_MENSEKI_CHOSUISOU_TOTAL">#REF!</definedName>
    <definedName name="cst_wskakunin_NOBE_MENSEKI_JIKAHATUDEN_IGAI">#REF!</definedName>
    <definedName name="cst_wskakunin_NOBE_MENSEKI_JIKAHATUDEN_SHINSEI">#REF!</definedName>
    <definedName name="cst_wskakunin_NOBE_MENSEKI_JIKAHATUDEN_TOTAL">#REF!</definedName>
    <definedName name="cst_wskakunin_NOBE_MENSEKI_JYUTAKU_IGAI">#REF!</definedName>
    <definedName name="cst_wskakunin_NOBE_MENSEKI_JYUTAKU_SHINSEI" localSheetId="6">[1]DATA!$F$1064</definedName>
    <definedName name="cst_wskakunin_NOBE_MENSEKI_JYUTAKU_SHINSEI">#REF!</definedName>
    <definedName name="cst_wskakunin_NOBE_MENSEKI_JYUTAKU_TOTAL">#REF!</definedName>
    <definedName name="cst_wskakunin_NOBE_MENSEKI_KYOYOU_IGAI">#REF!</definedName>
    <definedName name="cst_wskakunin_NOBE_MENSEKI_KYOYOU_SHINSEI">#REF!</definedName>
    <definedName name="cst_wskakunin_NOBE_MENSEKI_KYOYOU_TOTAL">#REF!</definedName>
    <definedName name="cst_wskakunin_NOBE_MENSEKI_ROUJIN_IGAI">#REF!</definedName>
    <definedName name="cst_wskakunin_NOBE_MENSEKI_ROUJIN_SHINSEI">#REF!</definedName>
    <definedName name="cst_wskakunin_NOBE_MENSEKI_ROUJIN_TOTAL">#REF!</definedName>
    <definedName name="cst_wskakunin_NOBE_MENSEKI_SYAKO_IGAI">#REF!</definedName>
    <definedName name="cst_wskakunin_NOBE_MENSEKI_SYAKO_SHINSEI">#REF!</definedName>
    <definedName name="cst_wskakunin_NOBE_MENSEKI_SYAKO_TOTAL">#REF!</definedName>
    <definedName name="cst_wskakunin_NOBE_MENSEKI_SYOUKOURO_IGAI">#REF!</definedName>
    <definedName name="cst_wskakunin_NOBE_MENSEKI_SYOUKOURO_SHINSEI">#REF!</definedName>
    <definedName name="cst_wskakunin_NOBE_MENSEKI_SYOUKOURO_TOTAL">#REF!</definedName>
    <definedName name="cst_wskakunin_NOBE_MENSEKI_TAKUHAI_IGAI">#REF!</definedName>
    <definedName name="cst_wskakunin_NOBE_MENSEKI_TAKUHAI_SHINSEI">#REF!</definedName>
    <definedName name="cst_wskakunin_NOBE_MENSEKI_TAKUHAI_TOTAL">#REF!</definedName>
    <definedName name="cst_wskakunin_NOBE_MENSEKI_TIKAI_IGAI">#REF!</definedName>
    <definedName name="cst_wskakunin_NOBE_MENSEKI_TIKAI_SHINSEI">#REF!</definedName>
    <definedName name="cst_wskakunin_NOBE_MENSEKI_TIKAI_TOTAL">#REF!</definedName>
    <definedName name="cst_wskakunin_NOBE_MENSEKI_TIKUDENTI_IGAI">#REF!</definedName>
    <definedName name="cst_wskakunin_NOBE_MENSEKI_TIKUDENTI_SHINSEI">#REF!</definedName>
    <definedName name="cst_wskakunin_NOBE_MENSEKI_TIKUDENTI_TOTAL">#REF!</definedName>
    <definedName name="cst_wskakunin_owner1__address" localSheetId="6">[1]DATA!$F$81</definedName>
    <definedName name="cst_wskakunin_owner1__address">#REF!</definedName>
    <definedName name="cst_wskakunin_owner1__space" localSheetId="6">[1]DATA!$F$83</definedName>
    <definedName name="cst_wskakunin_owner1__space">#REF!</definedName>
    <definedName name="cst_wskakunin_owner1__space_KANA" localSheetId="6">[1]DATA!$F$77</definedName>
    <definedName name="cst_wskakunin_owner1__space_KANA">#REF!</definedName>
    <definedName name="cst_wskakunin_owner1__space2">[1]DATA!$F$84</definedName>
    <definedName name="cst_wskakunin_owner1__space3">[1]DATA!$F$85</definedName>
    <definedName name="cst_wskakunin_owner1_JIMU_NAME">[1]DATA!$F$71</definedName>
    <definedName name="cst_wskakunin_owner1_JIMU_NAME_KANA">[1]DATA!$F$72</definedName>
    <definedName name="cst_wskakunin_owner1_NAME">[1]DATA!$F$75</definedName>
    <definedName name="cst_wskakunin_owner1_NAME_KANA">[1]DATA!$F$76</definedName>
    <definedName name="cst_wskakunin_owner1_POST">[1]DATA!$F$73</definedName>
    <definedName name="cst_wskakunin_owner1_POST_KANA">[1]DATA!$F$74</definedName>
    <definedName name="cst_wskakunin_owner1_TEL" localSheetId="6">[1]DATA!$F$82</definedName>
    <definedName name="cst_wskakunin_owner1_TEL">#REF!</definedName>
    <definedName name="cst_wskakunin_owner1_ZIP" localSheetId="6">[1]DATA!$F$79</definedName>
    <definedName name="cst_wskakunin_owner1_ZIP">#REF!</definedName>
    <definedName name="cst_wskakunin_owner2__space2">[1]DATA!$F$99</definedName>
    <definedName name="cst_wskakunin_owner2_JIMU_NAME">[1]DATA!$F$89</definedName>
    <definedName name="cst_wskakunin_owner2_NAME">[1]DATA!$F$93</definedName>
    <definedName name="cst_wskakunin_owner2_POST">[1]DATA!$F$91</definedName>
    <definedName name="cst_wskakunin_owner3_JIMU_NAME">[1]DATA!$F$103</definedName>
    <definedName name="cst_wskakunin_owner3_NAME">[1]DATA!$F$107</definedName>
    <definedName name="cst_wskakunin_owner3_POST">[1]DATA!$F$105</definedName>
    <definedName name="cst_wskakunin_owner4_JIMU_NAME">[1]DATA!$F$115</definedName>
    <definedName name="cst_wskakunin_owner4_NAME">[1]DATA!$F$119</definedName>
    <definedName name="cst_wskakunin_owner4_POST">[1]DATA!$F$117</definedName>
    <definedName name="cst_wskakunin_owner5_JIMU_NAME">[1]DATA!$F$127</definedName>
    <definedName name="cst_wskakunin_owner5_NAME">[1]DATA!$F$131</definedName>
    <definedName name="cst_wskakunin_owner5_POST">[1]DATA!$F$129</definedName>
    <definedName name="cst_wskakunin_owner6__space2">[1]DATA!$F$157</definedName>
    <definedName name="cst_wskakunin_P2_BIKOU" localSheetId="6">[1]DATA!$F$838</definedName>
    <definedName name="cst_wskakunin_P2_BIKOU">#REF!</definedName>
    <definedName name="cst_wskakunin_P3_BIKOU" localSheetId="6">[1]DATA!$F$1171</definedName>
    <definedName name="cst_wskakunin_P3_BIKOU">#REF!</definedName>
    <definedName name="cst_wskakunin_P3_SONOTA">#REF!</definedName>
    <definedName name="cst_wskakunin_p4_1_KAISU_TIKAI">[1]DATA!$F$881</definedName>
    <definedName name="cst_wskakunin_p4_1_KAISU_TIKAI_NOZOKU">[1]DATA!$F$880</definedName>
    <definedName name="cst_wskakunin_p4_1_YUKA_MENSEKI_SHINSEI">[1]DATA!$F$886</definedName>
    <definedName name="cst_wskakunin_p4_2_KAISU_TIKAI">[1]DATA!$F$889</definedName>
    <definedName name="cst_wskakunin_p4_2_KAISU_TIKAI_NOZOKU">[1]DATA!$F$888</definedName>
    <definedName name="cst_wskakunin_p4_2_YUKA_MENSEKI_SHINSEI">[1]DATA!$F$890</definedName>
    <definedName name="cst_wskakunin_p4_3_KAISU_TIKAI">[1]DATA!$F$893</definedName>
    <definedName name="cst_wskakunin_p4_3_KAISU_TIKAI_NOZOKU">[1]DATA!$F$892</definedName>
    <definedName name="cst_wskakunin_p4_3_YUKA_MENSEKI_SHINSEI">[1]DATA!$F$894</definedName>
    <definedName name="cst_wskakunin_sekkei1__address" localSheetId="6">[1]DATA!$F$286</definedName>
    <definedName name="cst_wskakunin_sekkei1__address">#REF!</definedName>
    <definedName name="cst_wskakunin_sekkei1_DOC" localSheetId="6">[1]DATA!$F$288</definedName>
    <definedName name="cst_wskakunin_sekkei1_DOC">#REF!</definedName>
    <definedName name="cst_wskakunin_sekkei1_JIMU_NAME" localSheetId="6">[1]DATA!$F$283</definedName>
    <definedName name="cst_wskakunin_sekkei1_JIMU_NAME">#REF!</definedName>
    <definedName name="cst_wskakunin_sekkei1_JIMU_NO" localSheetId="6">[1]DATA!$F$282</definedName>
    <definedName name="cst_wskakunin_sekkei1_JIMU_NO">#REF!</definedName>
    <definedName name="cst_wskakunin_sekkei1_JIMU_SIKAKU" localSheetId="6">[1]DATA!$F$280</definedName>
    <definedName name="cst_wskakunin_sekkei1_JIMU_SIKAKU">#REF!</definedName>
    <definedName name="cst_wskakunin_sekkei1_JIMU_TOUROKU_KIKAN" localSheetId="6">[1]DATA!$F$281</definedName>
    <definedName name="cst_wskakunin_sekkei1_JIMU_TOUROKU_KIKAN">#REF!</definedName>
    <definedName name="cst_wskakunin_sekkei1_KENTIKUSI_NO" localSheetId="6">[1]DATA!$F$277</definedName>
    <definedName name="cst_wskakunin_sekkei1_KENTIKUSI_NO">#REF!</definedName>
    <definedName name="cst_wskakunin_sekkei1_NAME" localSheetId="6">[1]DATA!$F$278</definedName>
    <definedName name="cst_wskakunin_sekkei1_NAME">#REF!</definedName>
    <definedName name="cst_wskakunin_sekkei1_SIKAKU" localSheetId="6">[1]DATA!$F$275</definedName>
    <definedName name="cst_wskakunin_sekkei1_SIKAKU">#REF!</definedName>
    <definedName name="cst_wskakunin_sekkei1_TEL" localSheetId="6">[1]DATA!$F$287</definedName>
    <definedName name="cst_wskakunin_sekkei1_TEL">#REF!</definedName>
    <definedName name="cst_wskakunin_sekkei1_TOUROKU_KIKAN" localSheetId="6">[1]DATA!$F$276</definedName>
    <definedName name="cst_wskakunin_sekkei1_TOUROKU_KIKAN">#REF!</definedName>
    <definedName name="cst_wskakunin_sekkei1_ZIP" localSheetId="6">[1]DATA!$F$285</definedName>
    <definedName name="cst_wskakunin_sekkei1_ZIP">#REF!</definedName>
    <definedName name="cst_wskakunin_sekkei2__address" localSheetId="6">[1]DATA!$F$303</definedName>
    <definedName name="cst_wskakunin_sekkei2__address">#REF!</definedName>
    <definedName name="cst_wskakunin_sekkei2_DOC" localSheetId="6">[1]DATA!$F$305</definedName>
    <definedName name="cst_wskakunin_sekkei2_DOC">#REF!</definedName>
    <definedName name="cst_wskakunin_sekkei2_JIMU_NAME" localSheetId="6">[1]DATA!$F$300</definedName>
    <definedName name="cst_wskakunin_sekkei2_JIMU_NAME">#REF!</definedName>
    <definedName name="cst_wskakunin_sekkei2_JIMU_NO" localSheetId="6">[1]DATA!$F$299</definedName>
    <definedName name="cst_wskakunin_sekkei2_JIMU_NO">#REF!</definedName>
    <definedName name="cst_wskakunin_sekkei2_JIMU_SIKAKU" localSheetId="6">[1]DATA!$F$297</definedName>
    <definedName name="cst_wskakunin_sekkei2_JIMU_SIKAKU">#REF!</definedName>
    <definedName name="cst_wskakunin_sekkei2_JIMU_TOUROKU_KIKAN" localSheetId="6">[1]DATA!$F$298</definedName>
    <definedName name="cst_wskakunin_sekkei2_JIMU_TOUROKU_KIKAN">#REF!</definedName>
    <definedName name="cst_wskakunin_sekkei2_KENTIKUSI_NO" localSheetId="6">[1]DATA!$F$294</definedName>
    <definedName name="cst_wskakunin_sekkei2_KENTIKUSI_NO">#REF!</definedName>
    <definedName name="cst_wskakunin_sekkei2_NAME" localSheetId="6">[1]DATA!$F$295</definedName>
    <definedName name="cst_wskakunin_sekkei2_NAME">#REF!</definedName>
    <definedName name="cst_wskakunin_sekkei2_SIKAKU" localSheetId="6">[1]DATA!$F$292</definedName>
    <definedName name="cst_wskakunin_sekkei2_SIKAKU">#REF!</definedName>
    <definedName name="cst_wskakunin_sekkei2_TEL" localSheetId="6">[1]DATA!$F$304</definedName>
    <definedName name="cst_wskakunin_sekkei2_TEL">#REF!</definedName>
    <definedName name="cst_wskakunin_sekkei2_TOUROKU_KIKAN" localSheetId="6">[1]DATA!$F$293</definedName>
    <definedName name="cst_wskakunin_sekkei2_TOUROKU_KIKAN">#REF!</definedName>
    <definedName name="cst_wskakunin_sekkei2_ZIP" localSheetId="6">[1]DATA!$F$302</definedName>
    <definedName name="cst_wskakunin_sekkei2_ZIP">#REF!</definedName>
    <definedName name="cst_wskakunin_sekkei3__address" localSheetId="6">[1]DATA!$F$320</definedName>
    <definedName name="cst_wskakunin_sekkei3__address">#REF!</definedName>
    <definedName name="cst_wskakunin_sekkei3_DOC" localSheetId="6">[1]DATA!$F$322</definedName>
    <definedName name="cst_wskakunin_sekkei3_DOC">#REF!</definedName>
    <definedName name="cst_wskakunin_sekkei3_JIMU_NAME" localSheetId="6">[1]DATA!$F$317</definedName>
    <definedName name="cst_wskakunin_sekkei3_JIMU_NAME">#REF!</definedName>
    <definedName name="cst_wskakunin_sekkei3_JIMU_NO" localSheetId="6">[1]DATA!$F$316</definedName>
    <definedName name="cst_wskakunin_sekkei3_JIMU_NO">#REF!</definedName>
    <definedName name="cst_wskakunin_sekkei3_JIMU_SIKAKU" localSheetId="6">[1]DATA!$F$314</definedName>
    <definedName name="cst_wskakunin_sekkei3_JIMU_SIKAKU">#REF!</definedName>
    <definedName name="cst_wskakunin_sekkei3_JIMU_TOUROKU_KIKAN" localSheetId="6">[1]DATA!$F$315</definedName>
    <definedName name="cst_wskakunin_sekkei3_JIMU_TOUROKU_KIKAN">#REF!</definedName>
    <definedName name="cst_wskakunin_sekkei3_KENTIKUSI_NO" localSheetId="6">[1]DATA!$F$311</definedName>
    <definedName name="cst_wskakunin_sekkei3_KENTIKUSI_NO">#REF!</definedName>
    <definedName name="cst_wskakunin_sekkei3_NAME" localSheetId="6">[1]DATA!$F$312</definedName>
    <definedName name="cst_wskakunin_sekkei3_NAME">#REF!</definedName>
    <definedName name="cst_wskakunin_sekkei3_SIKAKU" localSheetId="6">[1]DATA!$F$309</definedName>
    <definedName name="cst_wskakunin_sekkei3_SIKAKU">#REF!</definedName>
    <definedName name="cst_wskakunin_sekkei3_TEL" localSheetId="6">[1]DATA!$F$321</definedName>
    <definedName name="cst_wskakunin_sekkei3_TEL">#REF!</definedName>
    <definedName name="cst_wskakunin_sekkei3_TOUROKU_KIKAN" localSheetId="6">[1]DATA!$F$310</definedName>
    <definedName name="cst_wskakunin_sekkei3_TOUROKU_KIKAN">#REF!</definedName>
    <definedName name="cst_wskakunin_sekkei3_ZIP" localSheetId="6">[1]DATA!$F$319</definedName>
    <definedName name="cst_wskakunin_sekkei3_ZIP">#REF!</definedName>
    <definedName name="cst_wskakunin_sekkei4__address" localSheetId="6">[1]DATA!$F$337</definedName>
    <definedName name="cst_wskakunin_sekkei4__address">#REF!</definedName>
    <definedName name="cst_wskakunin_sekkei4_DOC" localSheetId="6">[1]DATA!$F$339</definedName>
    <definedName name="cst_wskakunin_sekkei4_DOC">#REF!</definedName>
    <definedName name="cst_wskakunin_sekkei4_JIMU_NAME" localSheetId="6">[1]DATA!$F$334</definedName>
    <definedName name="cst_wskakunin_sekkei4_JIMU_NAME">#REF!</definedName>
    <definedName name="cst_wskakunin_sekkei4_JIMU_NO" localSheetId="6">[1]DATA!$F$333</definedName>
    <definedName name="cst_wskakunin_sekkei4_JIMU_NO">#REF!</definedName>
    <definedName name="cst_wskakunin_sekkei4_JIMU_SIKAKU" localSheetId="6">[1]DATA!$F$331</definedName>
    <definedName name="cst_wskakunin_sekkei4_JIMU_SIKAKU">#REF!</definedName>
    <definedName name="cst_wskakunin_sekkei4_JIMU_TOUROKU_KIKAN" localSheetId="6">[1]DATA!$F$332</definedName>
    <definedName name="cst_wskakunin_sekkei4_JIMU_TOUROKU_KIKAN">#REF!</definedName>
    <definedName name="cst_wskakunin_sekkei4_KENTIKUSI_NO" localSheetId="6">[1]DATA!$F$328</definedName>
    <definedName name="cst_wskakunin_sekkei4_KENTIKUSI_NO">#REF!</definedName>
    <definedName name="cst_wskakunin_sekkei4_NAME" localSheetId="6">[1]DATA!$F$329</definedName>
    <definedName name="cst_wskakunin_sekkei4_NAME">#REF!</definedName>
    <definedName name="cst_wskakunin_sekkei4_SIKAKU" localSheetId="6">[1]DATA!$F$326</definedName>
    <definedName name="cst_wskakunin_sekkei4_SIKAKU">#REF!</definedName>
    <definedName name="cst_wskakunin_sekkei4_TEL" localSheetId="6">[1]DATA!$F$338</definedName>
    <definedName name="cst_wskakunin_sekkei4_TEL">#REF!</definedName>
    <definedName name="cst_wskakunin_sekkei4_TOUROKU_KIKAN" localSheetId="6">[1]DATA!$F$327</definedName>
    <definedName name="cst_wskakunin_sekkei4_TOUROKU_KIKAN">#REF!</definedName>
    <definedName name="cst_wskakunin_sekkei4_ZIP" localSheetId="6">[1]DATA!$F$336</definedName>
    <definedName name="cst_wskakunin_sekkei4_ZIP">#REF!</definedName>
    <definedName name="cst_wskakunin_sekou1__address" localSheetId="6">[1]DATA!$F$779</definedName>
    <definedName name="cst_wskakunin_sekou1__address">#REF!</definedName>
    <definedName name="cst_wskakunin_sekou1_JIMU_NAME" localSheetId="6">[1]DATA!$F$777</definedName>
    <definedName name="cst_wskakunin_sekou1_JIMU_NAME">#REF!</definedName>
    <definedName name="cst_wskakunin_sekou1_NAME" localSheetId="6">[1]DATA!$F$773</definedName>
    <definedName name="cst_wskakunin_sekou1_NAME">#REF!</definedName>
    <definedName name="cst_wskakunin_sekou1_SEKOU__sikaku">[1]DATA!$F$774</definedName>
    <definedName name="cst_wskakunin_sekou1_SEKOU_NO" localSheetId="6">[1]DATA!$F$776</definedName>
    <definedName name="cst_wskakunin_sekou1_SEKOU_NO">#REF!</definedName>
    <definedName name="cst_wskakunin_sekou1_SEKOU_SIKAKU" localSheetId="6">[1]DATA!$F$775</definedName>
    <definedName name="cst_wskakunin_sekou1_SEKOU_SIKAKU">#REF!</definedName>
    <definedName name="cst_wskakunin_sekou1_TEL" localSheetId="6">[1]DATA!$F$780</definedName>
    <definedName name="cst_wskakunin_sekou1_TEL">#REF!</definedName>
    <definedName name="cst_wskakunin_sekou1_ZIP" localSheetId="6">[1]DATA!$F$778</definedName>
    <definedName name="cst_wskakunin_sekou1_ZIP">#REF!</definedName>
    <definedName name="cst_wskakunin_SHIKITI_MENSEKI_1_TOTAL" localSheetId="6">[1]DATA!$F$957</definedName>
    <definedName name="cst_wskakunin_SHIKITI_MENSEKI_1_TOTAL">#REF!</definedName>
    <definedName name="cst_wskakunin_SHIKITI_MENSEKI_1A">#REF!</definedName>
    <definedName name="cst_wskakunin_SHIKITI_MENSEKI_1B">#REF!</definedName>
    <definedName name="cst_wskakunin_SHIKITI_MENSEKI_1C">#REF!</definedName>
    <definedName name="cst_wskakunin_SHIKITI_MENSEKI_1D">#REF!</definedName>
    <definedName name="cst_wskakunin_SHIKITI_MENSEKI_2_TOTAL">#REF!</definedName>
    <definedName name="cst_wskakunin_SHIKITI_MENSEKI_2A">#REF!</definedName>
    <definedName name="cst_wskakunin_SHIKITI_MENSEKI_2B">#REF!</definedName>
    <definedName name="cst_wskakunin_SHIKITI_MENSEKI_2C">#REF!</definedName>
    <definedName name="cst_wskakunin_SHIKITI_MENSEKI_2D">#REF!</definedName>
    <definedName name="cst_wskakunin_SHIKITI_MENSEKI_BIKOU">#REF!</definedName>
    <definedName name="cst_wskakunin_SHINSEI_DATE" localSheetId="6">[1]DATA!$F$53</definedName>
    <definedName name="cst_wskakunin_SHINSEI_DATE">#REF!</definedName>
    <definedName name="cst_wskakunin_TAKASA_MAX_SHINSEI">#REF!</definedName>
    <definedName name="cst_wskakunin_TAKASA_MAX_SONOTA">#REF!</definedName>
    <definedName name="cst_wskakunin_tekihan01_TEKIHAN_KIKAN_ADDRESS" localSheetId="6">[1]DATA!$F$848</definedName>
    <definedName name="cst_wskakunin_tekihan01_TEKIHAN_KIKAN_ADDRESS">#REF!</definedName>
    <definedName name="cst_wskakunin_tekihan01_TEKIHAN_KIKAN_KEN__ken" localSheetId="6">[1]DATA!$F$847</definedName>
    <definedName name="cst_wskakunin_tekihan01_TEKIHAN_KIKAN_KEN__ken">#REF!</definedName>
    <definedName name="cst_wskakunin_tekihan01_TEKIHAN_KIKAN_NAME" localSheetId="6">[1]DATA!$F$846</definedName>
    <definedName name="cst_wskakunin_tekihan01_TEKIHAN_KIKAN_NAME">#REF!</definedName>
    <definedName name="cst_wskakunin_tekihan01_TEKIHAN_STATE_mishinsei">#REF!</definedName>
    <definedName name="cst_wskakunin_tekihan01_TEKIHAN_STATE_shinsei">#REF!</definedName>
    <definedName name="cst_wskakunin_tekihan01_TEKIHAN_STATE_shinseifuyou" localSheetId="6">[1]DATA!$F$845</definedName>
    <definedName name="cst_wskakunin_tekihan01_TEKIHAN_STATE_shinseifuyou">#REF!</definedName>
    <definedName name="cst_wskakunin_tekihan02_TEKIHAN_KIKAN_ADDRESS" localSheetId="6">[1]DATA!$F$852</definedName>
    <definedName name="cst_wskakunin_tekihan02_TEKIHAN_KIKAN_ADDRESS">#REF!</definedName>
    <definedName name="cst_wskakunin_tekihan02_TEKIHAN_KIKAN_KEN__ken" localSheetId="6">[1]DATA!$F$851</definedName>
    <definedName name="cst_wskakunin_tekihan02_TEKIHAN_KIKAN_KEN__ken">#REF!</definedName>
    <definedName name="cst_wskakunin_tekihan02_TEKIHAN_KIKAN_NAME" localSheetId="6">[1]DATA!$F$850</definedName>
    <definedName name="cst_wskakunin_tekihan02_TEKIHAN_KIKAN_NAME">#REF!</definedName>
    <definedName name="cst_wskakunin_TOKUREI_TAKASA_box_off">#REF!</definedName>
    <definedName name="cst_wskakunin_TOKUREI_TAKASA_box_on">#REF!</definedName>
    <definedName name="cst_wskakunin_TOKUREI_TAKASA_DOURO">#REF!</definedName>
    <definedName name="cst_wskakunin_TOKUREI_TAKASA_KITA">#REF!</definedName>
    <definedName name="cst_wskakunin_TOKUREI_TAKASA_RINTI">#REF!</definedName>
    <definedName name="cst_wskakunin_TOKUREI_txt">[1]DATA!$F$1178</definedName>
    <definedName name="cst_wskakunin_TOKUTEI_KOUJI_KANRYOU_DATE_select">[1]DATA!$F$1194</definedName>
    <definedName name="cst_wskakunin_TOKUTEI_KOUTEI">[1]DATA!$F$1191</definedName>
    <definedName name="cst_wskakunin_TOKUTEI_KOUTEI_inter1">[1]DATA!$F$1192</definedName>
    <definedName name="cst_wskakunin_wskakunin_SONOTA_KUIKI">#REF!</definedName>
    <definedName name="cst_wskakunin_YOUSEKI_RITU">#REF!</definedName>
    <definedName name="cst_wskakunin_YOUSEKI_RITU_A" localSheetId="6">[1]DATA!$F$947</definedName>
    <definedName name="cst_wskakunin_YOUSEKI_RITU_A">#REF!</definedName>
    <definedName name="cst_wskakunin_YOUSEKI_RITU_B" localSheetId="6">[1]DATA!$F$948</definedName>
    <definedName name="cst_wskakunin_YOUSEKI_RITU_B">#REF!</definedName>
    <definedName name="cst_wskakunin_YOUSEKI_RITU_C">#REF!</definedName>
    <definedName name="cst_wskakunin_YOUSEKI_RITU_D">#REF!</definedName>
    <definedName name="cst_wskakunin_YOUTO" localSheetId="6">[1]DATA!$F$964</definedName>
    <definedName name="cst_wskakunin_YOUTO">#REF!</definedName>
    <definedName name="cst_wskakunin_YOUTO_CODE">#REF!</definedName>
    <definedName name="cst_wskakunin_YOUTO_TIIKI_A" localSheetId="6">[1]DATA!$F$942</definedName>
    <definedName name="cst_wskakunin_YOUTO_TIIKI_A">#REF!</definedName>
    <definedName name="cst_wskakunin_YOUTO_TIIKI_B">#REF!</definedName>
    <definedName name="cst_wskakunin_YOUTO_TIIKI_C">#REF!</definedName>
    <definedName name="cst_wskakunin_YOUTO_TIIKI_D">#REF!</definedName>
    <definedName name="d">#REF!</definedName>
    <definedName name="kanri_owner_TEL1">第二面別紙_工事監理者追加!$R$13</definedName>
    <definedName name="kanri_owner_TEL2">第二面別紙_工事監理者追加!$R$25</definedName>
    <definedName name="kanri_owner_TEL3">第二面別紙_工事監理者追加!$R$37</definedName>
    <definedName name="kanri_owner_TEL4">第二面別紙_工事監理者追加!$R$49</definedName>
    <definedName name="kenpeiritsunosanteimenseki">'別記J-1確認申請書'!#REF!</definedName>
    <definedName name="kenpeiritsunosanteimenseki_TOTAL">'別記J-1確認申請書'!$BE$292</definedName>
    <definedName name="kenpeiritsunosanteimenseki1">'別記J-1確認申請書'!$X$292</definedName>
    <definedName name="kenpeiritsunosanteimenseki2">'別記J-1確認申請書'!$AO$292</definedName>
    <definedName name="kenpeiritsunosanteimenseki3">'別記J-1確認申請書'!$BF$292</definedName>
    <definedName name="kouzikanri_kenchikushizimusho_go1">第二面別紙_工事監理者追加!$BF$9</definedName>
    <definedName name="kouzikanri_kenchikushizimusho_go2">第二面別紙_工事監理者追加!$BF$21</definedName>
    <definedName name="kouzikanri_kenchikushizimusho_go3">第二面別紙_工事監理者追加!$BF$33</definedName>
    <definedName name="kouzikanri_kenchikushizimusho_go4">第二面別紙_工事監理者追加!$BF$45</definedName>
    <definedName name="kouzikanri_kenchikushizimusho_touroku1">第二面別紙_工事監理者追加!$AK$9</definedName>
    <definedName name="kouzikanri_kenchikushizimusho_touroku2">第二面別紙_工事監理者追加!$AK$21</definedName>
    <definedName name="kouzikanri_kenchikushizimusho_touroku3">第二面別紙_工事監理者追加!$AK$33</definedName>
    <definedName name="kouzikanri_kenchikushizimusho_touroku4">第二面別紙_工事監理者追加!$AK$45</definedName>
    <definedName name="kouzikanri_kenchikushizimushoname_free1">第二面別紙_工事監理者追加!$R$10</definedName>
    <definedName name="kouzikanri_kenchikushizimushoname_free2">第二面別紙_工事監理者追加!$R$22</definedName>
    <definedName name="kouzikanri_kenchikushizimushoname_free3">第二面別紙_工事監理者追加!$R$34</definedName>
    <definedName name="kouzikanri_kenchikushizimushoname_free4">第二面別紙_工事監理者追加!$R$46</definedName>
    <definedName name="kouzikanri_kenchikushizimusyo_name1">第二面別紙_工事監理者追加!$U$9</definedName>
    <definedName name="kouzikanri_kenchikushizimusyo_name2">第二面別紙_工事監理者追加!$U$21</definedName>
    <definedName name="kouzikanri_kenchikushizimusyo_name3">第二面別紙_工事監理者追加!$U$33</definedName>
    <definedName name="kouzikanri_kenchikushizimusyo_name4">第二面別紙_工事監理者追加!$U$45</definedName>
    <definedName name="kouzikanri_owner_adress1">第二面別紙_工事監理者追加!$Z$12</definedName>
    <definedName name="kouzikanri_owner_adress2">第二面別紙_工事監理者追加!$Z$24</definedName>
    <definedName name="kouzikanri_owner_adress3">第二面別紙_工事監理者追加!$Z$36</definedName>
    <definedName name="kouzikanri_owner_adress4">第二面別紙_工事監理者追加!$Z$48</definedName>
    <definedName name="kouzikanri_owner_name1">第二面別紙_工事監理者追加!$R$8</definedName>
    <definedName name="kouzikanri_owner_name2">第二面別紙_工事監理者追加!$R$20</definedName>
    <definedName name="kouzikanri_owner_name3">第二面別紙_工事監理者追加!$R$32</definedName>
    <definedName name="kouzikanri_owner_name4">第二面別紙_工事監理者追加!$R$44</definedName>
    <definedName name="kouzikanri_owner_postcode1">第二面別紙_工事監理者追加!$U$11</definedName>
    <definedName name="kouzikanri_owner_postcode2">第二面別紙_工事監理者追加!$U$23</definedName>
    <definedName name="kouzikanri_owner_postcode3">第二面別紙_工事監理者追加!$U$35</definedName>
    <definedName name="kouzikanri_owner_postcode4">第二面別紙_工事監理者追加!$U$47</definedName>
    <definedName name="kouzikanri_owner_state1">第二面別紙_工事監理者追加!$R$12</definedName>
    <definedName name="kouzikanri_owner_state2">第二面別紙_工事監理者追加!$R$24</definedName>
    <definedName name="kouzikanri_owner_state3">第二面別紙_工事監理者追加!$R$36</definedName>
    <definedName name="kouzikanri_owner_state4">第二面別紙_工事監理者追加!$R$48</definedName>
    <definedName name="kouzikanri_sekkeitosyo1">第二面別紙_工事監理者追加!$Y$14</definedName>
    <definedName name="kouzikanri_sekkeitosyo2">第二面別紙_工事監理者追加!$Y$26</definedName>
    <definedName name="kouzikanri_sekkeitosyo3">第二面別紙_工事監理者追加!$Y$38</definedName>
    <definedName name="kouzikanri_sekkeitosyo4">第二面別紙_工事監理者追加!$Y$50</definedName>
    <definedName name="kouzikanri_shikaku_go1">第二面別紙_工事監理者追加!$BF$7</definedName>
    <definedName name="kouzikanri_shikaku_go2">第二面別紙_工事監理者追加!$BF$19</definedName>
    <definedName name="kouzikanri_shikaku_go3">第二面別紙_工事監理者追加!$BF$31</definedName>
    <definedName name="kouzikanri_shikaku_go4">第二面別紙_工事監理者追加!$BF$43</definedName>
    <definedName name="kouzikanri_shikaku_kenchikushi1">第二面別紙_工事監理者追加!$U$7</definedName>
    <definedName name="kouzikanri_shikaku_kenchikushi2">第二面別紙_工事監理者追加!$U$19</definedName>
    <definedName name="kouzikanri_shikaku_kenchikushi3">第二面別紙_工事監理者追加!$U$31</definedName>
    <definedName name="kouzikanri_shikaku_kenchikushi4">第二面別紙_工事監理者追加!$U$43</definedName>
    <definedName name="kouzikanri_shikaku_toroku1">第二面別紙_工事監理者追加!$AK$7</definedName>
    <definedName name="kouzikanri_shikaku_toroku2">第二面別紙_工事監理者追加!$AK$19</definedName>
    <definedName name="kouzikanri_shikaku_toroku3">第二面別紙_工事監理者追加!$AK$31</definedName>
    <definedName name="kouzikanri_shikaku_toroku4">第二面別紙_工事監理者追加!$AK$43</definedName>
    <definedName name="kouzisekousya_eigyousyo_go1">第二面別紙_工事施工者追加!$AU$7</definedName>
    <definedName name="kouzisekousya_eigyousyo_go2">第二面別紙_工事施工者追加!$AU$16</definedName>
    <definedName name="kouzisekousya_eigyousyo_go3">第二面別紙_工事施工者追加!$AU$25</definedName>
    <definedName name="kouzisekousya_eigyousyo_go4">第二面別紙_工事施工者追加!$AU$34</definedName>
    <definedName name="kouzisekousya_eigyousyo_go5">第二面別紙_工事施工者追加!$AU$43</definedName>
    <definedName name="kouzisekousya_eigyousyo_go6">第二面別紙_工事施工者追加!$AU$52</definedName>
    <definedName name="kouzisekousya_eigyousyo_kyoka1">第二面別紙_工事施工者追加!$AA$7</definedName>
    <definedName name="kouzisekousya_eigyousyo_kyoka2">第二面別紙_工事施工者追加!$AA$16</definedName>
    <definedName name="kouzisekousya_eigyousyo_kyoka3">第二面別紙_工事施工者追加!$AA$25</definedName>
    <definedName name="kouzisekousya_eigyousyo_kyoka4">第二面別紙_工事施工者追加!$AA$34</definedName>
    <definedName name="kouzisekousya_eigyousyo_kyoka5">第二面別紙_工事施工者追加!$AA$43</definedName>
    <definedName name="kouzisekousya_eigyousyo_kyoka6">第二面別紙_工事施工者追加!$AA$52</definedName>
    <definedName name="kouzisekousya_kaisya_name1">第二面別紙_工事施工者追加!$R$8</definedName>
    <definedName name="kouzisekousya_kaisya_name2">第二面別紙_工事施工者追加!$R$17</definedName>
    <definedName name="kouzisekousya_kaisya_name3">第二面別紙_工事施工者追加!$R$26</definedName>
    <definedName name="kouzisekousya_kaisya_name4">第二面別紙_工事施工者追加!$R$35</definedName>
    <definedName name="kouzisekousya_kaisya_name5">第二面別紙_工事施工者追加!$R$44</definedName>
    <definedName name="kouzisekousya_kaisya_name6">第二面別紙_工事施工者追加!$R$53</definedName>
    <definedName name="kouzisekousya_kaisya_postcode1">第二面別紙_工事施工者追加!$U$9</definedName>
    <definedName name="kouzisekousya_kaisya_postcode2">第二面別紙_工事施工者追加!$U$18</definedName>
    <definedName name="kouzisekousya_kaisya_postcode3">第二面別紙_工事施工者追加!$U$27</definedName>
    <definedName name="kouzisekousya_kaisya_postcode4">第二面別紙_工事施工者追加!$U$36</definedName>
    <definedName name="kouzisekousya_kaisya_postcode5">第二面別紙_工事施工者追加!$U$45</definedName>
    <definedName name="kouzisekousya_kaisya_postcode6">第二面別紙_工事施工者追加!$U$54</definedName>
    <definedName name="kouzisekousya_owner_adress1">第二面別紙_工事施工者追加!$Z$10</definedName>
    <definedName name="kouzisekousya_owner_adress2">第二面別紙_工事施工者追加!$Z$19</definedName>
    <definedName name="kouzisekousya_owner_adress3">第二面別紙_工事施工者追加!$Z$28</definedName>
    <definedName name="kouzisekousya_owner_adress4">第二面別紙_工事施工者追加!$Z$37</definedName>
    <definedName name="kouzisekousya_owner_adress5">第二面別紙_工事施工者追加!$Z$46</definedName>
    <definedName name="kouzisekousya_owner_adress6">第二面別紙_工事施工者追加!$Z$55</definedName>
    <definedName name="kouzisekousya_owner_name1">第二面別紙_工事施工者追加!$R$6</definedName>
    <definedName name="kouzisekousya_owner_name2">第二面別紙_工事施工者追加!$R$15</definedName>
    <definedName name="kouzisekousya_owner_name3">第二面別紙_工事施工者追加!$R$24</definedName>
    <definedName name="kouzisekousya_owner_name4">第二面別紙_工事施工者追加!$R$33</definedName>
    <definedName name="kouzisekousya_owner_name5">第二面別紙_工事施工者追加!$R$42</definedName>
    <definedName name="kouzisekousya_owner_name6">第二面別紙_工事施工者追加!$R$51</definedName>
    <definedName name="kouzisekousya_owner_state1">第二面別紙_工事施工者追加!$R$10</definedName>
    <definedName name="kouzisekousya_owner_state2">第二面別紙_工事施工者追加!$R$19</definedName>
    <definedName name="kouzisekousya_owner_state3">第二面別紙_工事施工者追加!$R$28</definedName>
    <definedName name="kouzisekousya_owner_state4">第二面別紙_工事施工者追加!$R$37</definedName>
    <definedName name="kouzisekousya_owner_state5">第二面別紙_工事施工者追加!$R$46</definedName>
    <definedName name="kouzisekousya_owner_state6">第二面別紙_工事施工者追加!$R$55</definedName>
    <definedName name="kouzisekousya_owner_TEL1">第二面別紙_工事施工者追加!$R$11</definedName>
    <definedName name="kouzisekousya_owner_TEL2">第二面別紙_工事施工者追加!$R$20</definedName>
    <definedName name="kouzisekousya_owner_TEL3">第二面別紙_工事施工者追加!$R$29</definedName>
    <definedName name="kouzisekousya_owner_TEL4">第二面別紙_工事施工者追加!$R$38</definedName>
    <definedName name="kouzisekousya_owner_TEL5">第二面別紙_工事施工者追加!$R$47</definedName>
    <definedName name="kouzisekousya_owner_TEL6">第二面別紙_工事施工者追加!$R$56</definedName>
    <definedName name="l" localSheetId="6">'[2]確認申請書（建築）入力'!#REF!</definedName>
    <definedName name="l">'[2]確認申請書（建築）入力'!#REF!</definedName>
    <definedName name="owner_name1" localSheetId="1">#REF!</definedName>
    <definedName name="owner_name1">'別記J-1確認申請書'!$R$51</definedName>
    <definedName name="owner_name2">第二面別紙_建築主追加!$R$7</definedName>
    <definedName name="owner_name3" localSheetId="13">第二面別紙_工事施工者追加!$R$25</definedName>
    <definedName name="owner_name3">第二面別紙_建築主追加!$R$15</definedName>
    <definedName name="owner_name4" localSheetId="12">#REF!</definedName>
    <definedName name="owner_name4" localSheetId="14">#REF!</definedName>
    <definedName name="owner_name4" localSheetId="10">#REF!</definedName>
    <definedName name="owner_name4" localSheetId="13">第二面別紙_工事施工者追加!$R$33</definedName>
    <definedName name="owner_name4" localSheetId="9">第二面別紙_設計者追加!$R$19</definedName>
    <definedName name="owner_name4">第二面別紙_建築主追加!$R$23</definedName>
    <definedName name="owner_name5" localSheetId="12">#REF!</definedName>
    <definedName name="owner_name5" localSheetId="14">#REF!</definedName>
    <definedName name="owner_name5" localSheetId="10">#REF!</definedName>
    <definedName name="owner_name5" localSheetId="13">第二面別紙_工事施工者追加!$R$41</definedName>
    <definedName name="owner_name5">第二面別紙_建築主追加!$R$31</definedName>
    <definedName name="owner_name6" localSheetId="12">#REF!</definedName>
    <definedName name="owner_name6" localSheetId="14">#REF!</definedName>
    <definedName name="owner_name6" localSheetId="10">#REF!</definedName>
    <definedName name="owner_name6" localSheetId="13">第二面別紙_工事施工者追加!$R$49</definedName>
    <definedName name="owner_name6">第二面別紙_建築主追加!$R$39</definedName>
    <definedName name="owner_name7" localSheetId="12">#REF!</definedName>
    <definedName name="owner_name7" localSheetId="14">#REF!</definedName>
    <definedName name="owner_name7" localSheetId="10">#REF!</definedName>
    <definedName name="owner_name7" localSheetId="13">第二面別紙_工事施工者追加!$R$57</definedName>
    <definedName name="owner_name7">第二面別紙_建築主追加!$R$47</definedName>
    <definedName name="pc">"グループ 260"</definedName>
    <definedName name="_xlnm.Print_Area" localSheetId="0">'H29.4.1変更部分'!$A$1:$BZ$501</definedName>
    <definedName name="_xlnm.Print_Area" localSheetId="1">区分一覧!$A$1:$DH$482</definedName>
    <definedName name="_xlnm.Print_Area" localSheetId="8">'建築主別紙（概要書用）'!$A$1:$BZ$53</definedName>
    <definedName name="_xlnm.Print_Area" localSheetId="12">'工事監理者別紙（概要書用） '!$A$1:$BZ$47</definedName>
    <definedName name="_xlnm.Print_Area" localSheetId="14">'工事施工者別紙（概要書用） '!$A$1:$BZ$53</definedName>
    <definedName name="_xlnm.Print_Area" localSheetId="6">受付表・調査票!$A$1:$AA$139</definedName>
    <definedName name="_xlnm.Print_Area" localSheetId="10">'設計者別紙（概要書用）'!$A$1:$BZ$47</definedName>
    <definedName name="_xlnm.Print_Area" localSheetId="17">第五面追加用!$A$1:$BZ$76</definedName>
    <definedName name="_xlnm.Print_Area" localSheetId="16">第四面_12床面積のみ!$A$1:$BZ$110</definedName>
    <definedName name="_xlnm.Print_Area" localSheetId="15">第四面追加用!$A$1:$BZ$110</definedName>
    <definedName name="_xlnm.Print_Area" localSheetId="7">第二面別紙_建築主追加!$A$1:$BZ$53</definedName>
    <definedName name="_xlnm.Print_Area" localSheetId="11">第二面別紙_工事監理者追加!$A$1:$BZ$51</definedName>
    <definedName name="_xlnm.Print_Area" localSheetId="13">第二面別紙_工事施工者追加!$A$1:$BZ$57</definedName>
    <definedName name="_xlnm.Print_Area" localSheetId="9">第二面別紙_設計者追加!$A$1:$BZ$51</definedName>
    <definedName name="_xlnm.Print_Area" localSheetId="18">第六面追加用!$A$1:$BZ$56</definedName>
    <definedName name="_xlnm.Print_Area" localSheetId="3">'別記J-1確認申請書'!$A$1:$BZ$614</definedName>
    <definedName name="_xlnm.Print_Area" localSheetId="4">'別記J-1確認申請書_申請者連名(第一面のみ)'!$A$1:$BZ$46</definedName>
    <definedName name="_xlnm.Print_Area" localSheetId="5">'別記J-６建築計画概要書'!$A$1:$BZ$384</definedName>
    <definedName name="_xlnm.Print_Area">#REF!</definedName>
    <definedName name="_xlnm.Print_Titles" localSheetId="1">区分一覧!$1:$4</definedName>
    <definedName name="sekkei_kenchikushizimusho_go1">第二面別紙_設計者追加!$BF$9</definedName>
    <definedName name="sekkei_kenchikushizimusho_go2">第二面別紙_設計者追加!$BF$21</definedName>
    <definedName name="sekkei_kenchikushizimusho_go3">第二面別紙_設計者追加!$BF$33</definedName>
    <definedName name="sekkei_kenchikushizimusho_go4">第二面別紙_設計者追加!$BF$45</definedName>
    <definedName name="sekkei_kenchikushizimusho_go5">第二面別紙_設計者追加!$BF$57</definedName>
    <definedName name="sekkei_kenchikushizimusho_touroku1">第二面別紙_設計者追加!$AK$9</definedName>
    <definedName name="sekkei_kenchikushizimusho_touroku2">第二面別紙_設計者追加!$AK$21</definedName>
    <definedName name="sekkei_kenchikushizimusho_touroku3">第二面別紙_設計者追加!$AK$33</definedName>
    <definedName name="sekkei_kenchikushizimusho_touroku4">第二面別紙_設計者追加!$AK$45</definedName>
    <definedName name="sekkei_kenchikushizimusho_touroku5">第二面別紙_設計者追加!$AK$57</definedName>
    <definedName name="sekkei_kenchikushizimushoname_free1">第二面別紙_設計者追加!$R$10</definedName>
    <definedName name="sekkei_kenchikushizimushoname_free2">第二面別紙_設計者追加!$R$22</definedName>
    <definedName name="sekkei_kenchikushizimushoname_free3">第二面別紙_設計者追加!$R$34</definedName>
    <definedName name="sekkei_kenchikushizimushoname_free4">第二面別紙_設計者追加!$R$46</definedName>
    <definedName name="sekkei_kenchikushizimushoname_free5">第二面別紙_設計者追加!$R$58</definedName>
    <definedName name="sekkei_kenchikushizimusyo_name1">第二面別紙_設計者追加!$U$9</definedName>
    <definedName name="sekkei_kenchikushizimusyo_name2">第二面別紙_設計者追加!$U$21</definedName>
    <definedName name="sekkei_kenchikushizimusyo_name3">第二面別紙_設計者追加!$U$33</definedName>
    <definedName name="sekkei_kenchikushizimusyo_name4">第二面別紙_設計者追加!$U$45</definedName>
    <definedName name="sekkei_kenchikushizimusyo_name5">第二面別紙_設計者追加!$U$57</definedName>
    <definedName name="sekkei_owner_adress1">第二面別紙_設計者追加!$Z$12</definedName>
    <definedName name="sekkei_owner_adress2">第二面別紙_設計者追加!$Z$24</definedName>
    <definedName name="sekkei_owner_adress3">第二面別紙_設計者追加!$Z$36</definedName>
    <definedName name="sekkei_owner_adress4">第二面別紙_設計者追加!$Z$48</definedName>
    <definedName name="sekkei_owner_adress5">第二面別紙_設計者追加!$Z$60</definedName>
    <definedName name="sekkei_owner_name1">第二面別紙_設計者追加!$R$8</definedName>
    <definedName name="sekkei_owner_name2">第二面別紙_設計者追加!$R$20</definedName>
    <definedName name="sekkei_owner_name3">第二面別紙_設計者追加!$R$32</definedName>
    <definedName name="sekkei_owner_name4">第二面別紙_設計者追加!$R$44</definedName>
    <definedName name="sekkei_owner_name5">第二面別紙_設計者追加!$R$56</definedName>
    <definedName name="sekkei_owner_postcode1">第二面別紙_設計者追加!$U$11</definedName>
    <definedName name="sekkei_owner_postcode2">第二面別紙_設計者追加!$U$23</definedName>
    <definedName name="sekkei_owner_postcode3">第二面別紙_設計者追加!$U$35</definedName>
    <definedName name="sekkei_owner_postcode4">第二面別紙_設計者追加!$U$47</definedName>
    <definedName name="sekkei_owner_postcode5">第二面別紙_設計者追加!$U$59</definedName>
    <definedName name="sekkei_owner_state1">第二面別紙_設計者追加!$R$12</definedName>
    <definedName name="sekkei_owner_state2">第二面別紙_設計者追加!$R$24</definedName>
    <definedName name="sekkei_owner_state3">第二面別紙_設計者追加!$R$36</definedName>
    <definedName name="sekkei_owner_state4">第二面別紙_設計者追加!$R$48</definedName>
    <definedName name="sekkei_owner_state5">第二面別紙_設計者追加!$R$60</definedName>
    <definedName name="sekkei_owner_TEL1">第二面別紙_設計者追加!$R$13</definedName>
    <definedName name="sekkei_owner_TEL2">第二面別紙_設計者追加!$R$25</definedName>
    <definedName name="sekkei_owner_TEL3">第二面別紙_設計者追加!$R$37</definedName>
    <definedName name="sekkei_owner_TEL4">第二面別紙_設計者追加!$R$49</definedName>
    <definedName name="sekkei_owner_TEL5">第二面別紙_設計者追加!$R$61</definedName>
    <definedName name="sekkei_sekkeitosyo1" localSheetId="12">#REF!</definedName>
    <definedName name="sekkei_sekkeitosyo1">第二面別紙_設計者追加!$AA$14</definedName>
    <definedName name="sekkei_sekkeitosyo2" localSheetId="12">#REF!</definedName>
    <definedName name="sekkei_sekkeitosyo2">第二面別紙_設計者追加!$AA$26</definedName>
    <definedName name="sekkei_sekkeitosyo3" localSheetId="12">#REF!</definedName>
    <definedName name="sekkei_sekkeitosyo3">第二面別紙_設計者追加!$AA$38</definedName>
    <definedName name="sekkei_sekkeitosyo4" localSheetId="12">#REF!</definedName>
    <definedName name="sekkei_sekkeitosyo4">第二面別紙_設計者追加!$AA$50</definedName>
    <definedName name="sekkei_sekkeitosyo5">第二面別紙_設計者追加!$AA$62</definedName>
    <definedName name="sekkei_shikaku_go1" localSheetId="12">#REF!</definedName>
    <definedName name="sekkei_shikaku_go2" localSheetId="12">#REF!</definedName>
    <definedName name="sekkei_shikaku_go3" localSheetId="12">#REF!</definedName>
    <definedName name="sekkei_shikaku_go4" localSheetId="12">#REF!</definedName>
    <definedName name="sekkei_shikaku_go5">第二面別紙_設計者追加!$BF$55</definedName>
    <definedName name="sekkei_shikaku_kenchikushi1" localSheetId="12">#REF!</definedName>
    <definedName name="sekkei_shikaku_kenchikushi1">第二面別紙_設計者追加!$U$7</definedName>
    <definedName name="sekkei_shikaku_kenchikushi2" localSheetId="12">#REF!</definedName>
    <definedName name="sekkei_shikaku_kenchikushi2">第二面別紙_設計者追加!$U$19</definedName>
    <definedName name="sekkei_shikaku_kenchikushi3" localSheetId="12">#REF!</definedName>
    <definedName name="sekkei_shikaku_kenchikushi3">第二面別紙_設計者追加!$U$31</definedName>
    <definedName name="sekkei_shikaku_kenchikushi4" localSheetId="12">#REF!</definedName>
    <definedName name="sekkei_shikaku_kenchikushi4">第二面別紙_設計者追加!$U$43</definedName>
    <definedName name="sekkei_shikaku_kenchikushi5" localSheetId="12">#REF!</definedName>
    <definedName name="sekkei_shikaku_toroku1">第二面別紙_設計者追加!$AK$7</definedName>
    <definedName name="sekkei_shikaku_toroku2" localSheetId="12">#REF!</definedName>
    <definedName name="sekkei_shikaku_toroku2">第二面別紙_設計者追加!$AK$19</definedName>
    <definedName name="sekkei_shikaku_toroku3" localSheetId="12">#REF!</definedName>
    <definedName name="sekkei_shikaku_toroku3">第二面別紙_設計者追加!$AK$31</definedName>
    <definedName name="sekkei_shikaku_toroku4" localSheetId="12">#REF!</definedName>
    <definedName name="sekkei_shikaku_toroku4">第二面別紙_設計者追加!$AK$43</definedName>
    <definedName name="sekkei_shikaku_toroku5">第二面別紙_設計者追加!$AK$55</definedName>
    <definedName name="sekkei_sikaku_go1">第二面別紙_設計者追加!$BF$7</definedName>
    <definedName name="sekkei_sikaku_go2">第二面別紙_設計者追加!$BF$19</definedName>
    <definedName name="sekkei_sikaku_go3">第二面別紙_設計者追加!$BF$31</definedName>
    <definedName name="sekkei_sikaku_go4">第二面別紙_設計者追加!$BF$43</definedName>
    <definedName name="sekkei_sikaku_kenchikushi" localSheetId="12">#REF!</definedName>
    <definedName name="shinsei_20kouzou101_KOUZOUSEKKEI_KOUFU_NO" localSheetId="1">#REF!</definedName>
    <definedName name="shinsei_20kouzou101_KOUZOUSEKKEI_KOUFU_NO" localSheetId="12">#REF!</definedName>
    <definedName name="shinsei_20kouzou101_KOUZOUSEKKEI_KOUFU_NO" localSheetId="14">#REF!</definedName>
    <definedName name="shinsei_20kouzou101_KOUZOUSEKKEI_KOUFU_NO" localSheetId="10">#REF!</definedName>
    <definedName name="shinsei_20kouzou101_KOUZOUSEKKEI_KOUFU_NO" localSheetId="11">#REF!</definedName>
    <definedName name="shinsei_20kouzou101_KOUZOUSEKKEI_KOUFU_NO" localSheetId="13">#REF!</definedName>
    <definedName name="shinsei_20kouzou101_KOUZOUSEKKEI_KOUFU_NO" localSheetId="9">#REF!</definedName>
    <definedName name="shinsei_20kouzou101_KOUZOUSEKKEI_KOUFU_NO">'別記J-1確認申請書'!$AF$114</definedName>
    <definedName name="shinsei_20kouzou101_NAME" localSheetId="12">#REF!</definedName>
    <definedName name="shinsei_20kouzou101_NAME" localSheetId="14">#REF!</definedName>
    <definedName name="shinsei_20kouzou101_NAME" localSheetId="10">#REF!</definedName>
    <definedName name="shinsei_20kouzou101_NAME" localSheetId="11">#REF!</definedName>
    <definedName name="shinsei_20kouzou101_NAME" localSheetId="13">#REF!</definedName>
    <definedName name="shinsei_20kouzou101_NAME" localSheetId="9">#REF!</definedName>
    <definedName name="shinsei_20kouzou101_NAME">'別記J-1確認申請書'!$L$113</definedName>
    <definedName name="shinsei_20kouzou301_KOUZOUSEKKEI_KOUFU_NO" localSheetId="12">#REF!</definedName>
    <definedName name="shinsei_20kouzou301_KOUZOUSEKKEI_KOUFU_NO" localSheetId="14">#REF!</definedName>
    <definedName name="shinsei_20kouzou301_KOUZOUSEKKEI_KOUFU_NO" localSheetId="10">#REF!</definedName>
    <definedName name="shinsei_20kouzou301_KOUZOUSEKKEI_KOUFU_NO" localSheetId="11">#REF!</definedName>
    <definedName name="shinsei_20kouzou301_KOUZOUSEKKEI_KOUFU_NO" localSheetId="13">#REF!</definedName>
    <definedName name="shinsei_20kouzou301_KOUZOUSEKKEI_KOUFU_NO" localSheetId="9">#REF!</definedName>
    <definedName name="shinsei_20kouzou301_KOUZOUSEKKEI_KOUFU_NO">'別記J-1確認申請書'!$AF$117</definedName>
    <definedName name="shinsei_20kouzou301_NAME" localSheetId="12">#REF!</definedName>
    <definedName name="shinsei_20kouzou301_NAME" localSheetId="14">#REF!</definedName>
    <definedName name="shinsei_20kouzou301_NAME" localSheetId="10">#REF!</definedName>
    <definedName name="shinsei_20kouzou301_NAME" localSheetId="11">#REF!</definedName>
    <definedName name="shinsei_20kouzou301_NAME" localSheetId="13">#REF!</definedName>
    <definedName name="shinsei_20kouzou301_NAME" localSheetId="9">#REF!</definedName>
    <definedName name="shinsei_20kouzou301_NAME">'別記J-1確認申請書'!$L$116</definedName>
    <definedName name="shinsei_20setubi101_NAME" localSheetId="12">#REF!</definedName>
    <definedName name="shinsei_20setubi101_NAME" localSheetId="14">#REF!</definedName>
    <definedName name="shinsei_20setubi101_NAME" localSheetId="10">#REF!</definedName>
    <definedName name="shinsei_20setubi101_NAME" localSheetId="11">#REF!</definedName>
    <definedName name="shinsei_20setubi101_NAME" localSheetId="13">#REF!</definedName>
    <definedName name="shinsei_20setubi101_NAME" localSheetId="9">#REF!</definedName>
    <definedName name="shinsei_20setubi101_NAME">'別記J-1確認申請書'!$L$119</definedName>
    <definedName name="shinsei_20setubi101_SETUBISEKKEI_KOUFU_NO" localSheetId="1">#REF!</definedName>
    <definedName name="shinsei_20setubi101_SETUBISEKKEI_KOUFU_NO" localSheetId="12">#REF!</definedName>
    <definedName name="shinsei_20setubi101_SETUBISEKKEI_KOUFU_NO" localSheetId="14">#REF!</definedName>
    <definedName name="shinsei_20setubi101_SETUBISEKKEI_KOUFU_NO" localSheetId="10">#REF!</definedName>
    <definedName name="shinsei_20setubi101_SETUBISEKKEI_KOUFU_NO" localSheetId="11">#REF!</definedName>
    <definedName name="shinsei_20setubi101_SETUBISEKKEI_KOUFU_NO" localSheetId="13">#REF!</definedName>
    <definedName name="shinsei_20setubi101_SETUBISEKKEI_KOUFU_NO" localSheetId="9">#REF!</definedName>
    <definedName name="shinsei_20setubi101_SETUBISEKKEI_KOUFU_NO">'別記J-1確認申請書'!$AF$120</definedName>
    <definedName name="shinsei_20setubi102_NAME" localSheetId="12">#REF!</definedName>
    <definedName name="shinsei_20setubi102_NAME" localSheetId="14">#REF!</definedName>
    <definedName name="shinsei_20setubi102_NAME" localSheetId="10">#REF!</definedName>
    <definedName name="shinsei_20setubi102_NAME" localSheetId="11">#REF!</definedName>
    <definedName name="shinsei_20setubi102_NAME" localSheetId="13">#REF!</definedName>
    <definedName name="shinsei_20setubi102_NAME" localSheetId="9">#REF!</definedName>
    <definedName name="shinsei_20setubi102_NAME">'別記J-1確認申請書'!$L$121</definedName>
    <definedName name="shinsei_20setubi102_NAMESETUBISEKKEI_KOUFU_NO" localSheetId="12">#REF!</definedName>
    <definedName name="shinsei_20setubi102_NAMESETUBISEKKEI_KOUFU_NO" localSheetId="14">#REF!</definedName>
    <definedName name="shinsei_20setubi102_NAMESETUBISEKKEI_KOUFU_NO" localSheetId="10">#REF!</definedName>
    <definedName name="shinsei_20setubi102_NAMESETUBISEKKEI_KOUFU_NO" localSheetId="11">#REF!</definedName>
    <definedName name="shinsei_20setubi102_NAMESETUBISEKKEI_KOUFU_NO" localSheetId="13">#REF!</definedName>
    <definedName name="shinsei_20setubi102_NAMESETUBISEKKEI_KOUFU_NO" localSheetId="9">#REF!</definedName>
    <definedName name="shinsei_20setubi102_NAMESETUBISEKKEI_KOUFU_NO">'別記J-1確認申請書'!$AF$122</definedName>
    <definedName name="shinsei_20setubi103_NAME" localSheetId="12">#REF!</definedName>
    <definedName name="shinsei_20setubi103_NAME" localSheetId="14">#REF!</definedName>
    <definedName name="shinsei_20setubi103_NAME" localSheetId="10">#REF!</definedName>
    <definedName name="shinsei_20setubi103_NAME" localSheetId="11">#REF!</definedName>
    <definedName name="shinsei_20setubi103_NAME" localSheetId="13">#REF!</definedName>
    <definedName name="shinsei_20setubi103_NAME" localSheetId="9">#REF!</definedName>
    <definedName name="shinsei_20setubi103_NAME">'別記J-1確認申請書'!$L$123</definedName>
    <definedName name="shinsei_20setubi103_SETUBISEKKEI_KOUFU_NO" localSheetId="12">#REF!</definedName>
    <definedName name="shinsei_20setubi103_SETUBISEKKEI_KOUFU_NO" localSheetId="14">#REF!</definedName>
    <definedName name="shinsei_20setubi103_SETUBISEKKEI_KOUFU_NO" localSheetId="10">#REF!</definedName>
    <definedName name="shinsei_20setubi103_SETUBISEKKEI_KOUFU_NO" localSheetId="11">#REF!</definedName>
    <definedName name="shinsei_20setubi103_SETUBISEKKEI_KOUFU_NO" localSheetId="13">#REF!</definedName>
    <definedName name="shinsei_20setubi103_SETUBISEKKEI_KOUFU_NO" localSheetId="9">#REF!</definedName>
    <definedName name="shinsei_20setubi103_SETUBISEKKEI_KOUFU_NO">'別記J-1確認申請書'!$AF$124</definedName>
    <definedName name="shinsei_20setubi301_NAME" localSheetId="12">#REF!</definedName>
    <definedName name="shinsei_20setubi301_NAME" localSheetId="14">#REF!</definedName>
    <definedName name="shinsei_20setubi301_NAME" localSheetId="10">#REF!</definedName>
    <definedName name="shinsei_20setubi301_NAME" localSheetId="11">#REF!</definedName>
    <definedName name="shinsei_20setubi301_NAME" localSheetId="13">#REF!</definedName>
    <definedName name="shinsei_20setubi301_NAME" localSheetId="9">#REF!</definedName>
    <definedName name="shinsei_20setubi301_NAME">'別記J-1確認申請書'!$L$126</definedName>
    <definedName name="shinsei_20setubi301_SETUBISEKKEI_KOUFU_NO" localSheetId="12">#REF!</definedName>
    <definedName name="shinsei_20setubi301_SETUBISEKKEI_KOUFU_NO" localSheetId="14">#REF!</definedName>
    <definedName name="shinsei_20setubi301_SETUBISEKKEI_KOUFU_NO" localSheetId="10">#REF!</definedName>
    <definedName name="shinsei_20setubi301_SETUBISEKKEI_KOUFU_NO" localSheetId="11">#REF!</definedName>
    <definedName name="shinsei_20setubi301_SETUBISEKKEI_KOUFU_NO" localSheetId="13">#REF!</definedName>
    <definedName name="shinsei_20setubi301_SETUBISEKKEI_KOUFU_NO" localSheetId="9">#REF!</definedName>
    <definedName name="shinsei_20setubi301_SETUBISEKKEI_KOUFU_NO">'別記J-1確認申請書'!$AF$127</definedName>
    <definedName name="shinsei_20setubi302_NAME" localSheetId="12">#REF!</definedName>
    <definedName name="shinsei_20setubi302_NAME" localSheetId="14">#REF!</definedName>
    <definedName name="shinsei_20setubi302_NAME" localSheetId="10">#REF!</definedName>
    <definedName name="shinsei_20setubi302_NAME" localSheetId="11">#REF!</definedName>
    <definedName name="shinsei_20setubi302_NAME" localSheetId="13">#REF!</definedName>
    <definedName name="shinsei_20setubi302_NAME" localSheetId="9">#REF!</definedName>
    <definedName name="shinsei_20setubi302_NAME">'別記J-1確認申請書'!$L$128</definedName>
    <definedName name="shinsei_20setubi302_SETUBISEKKEI_KOUFU_NO" localSheetId="12">#REF!</definedName>
    <definedName name="shinsei_20setubi302_SETUBISEKKEI_KOUFU_NO" localSheetId="14">#REF!</definedName>
    <definedName name="shinsei_20setubi302_SETUBISEKKEI_KOUFU_NO" localSheetId="10">#REF!</definedName>
    <definedName name="shinsei_20setubi302_SETUBISEKKEI_KOUFU_NO" localSheetId="11">#REF!</definedName>
    <definedName name="shinsei_20setubi302_SETUBISEKKEI_KOUFU_NO" localSheetId="13">#REF!</definedName>
    <definedName name="shinsei_20setubi302_SETUBISEKKEI_KOUFU_NO" localSheetId="9">#REF!</definedName>
    <definedName name="shinsei_20setubi302_SETUBISEKKEI_KOUFU_NO">'別記J-1確認申請書'!$AF$129</definedName>
    <definedName name="shinsei_20setubi303_NAME" localSheetId="12">#REF!</definedName>
    <definedName name="shinsei_20setubi303_NAME" localSheetId="14">#REF!</definedName>
    <definedName name="shinsei_20setubi303_NAME" localSheetId="10">#REF!</definedName>
    <definedName name="shinsei_20setubi303_NAME" localSheetId="11">#REF!</definedName>
    <definedName name="shinsei_20setubi303_NAME" localSheetId="13">#REF!</definedName>
    <definedName name="shinsei_20setubi303_NAME" localSheetId="9">#REF!</definedName>
    <definedName name="shinsei_20setubi303_NAME">'別記J-1確認申請書'!$L$130</definedName>
    <definedName name="shinsei_20setubi303_SETUBISEKKEI_KOUFU_NO" localSheetId="12">#REF!</definedName>
    <definedName name="shinsei_20setubi303_SETUBISEKKEI_KOUFU_NO" localSheetId="14">#REF!</definedName>
    <definedName name="shinsei_20setubi303_SETUBISEKKEI_KOUFU_NO" localSheetId="10">#REF!</definedName>
    <definedName name="shinsei_20setubi303_SETUBISEKKEI_KOUFU_NO" localSheetId="11">#REF!</definedName>
    <definedName name="shinsei_20setubi303_SETUBISEKKEI_KOUFU_NO" localSheetId="13">#REF!</definedName>
    <definedName name="shinsei_20setubi303_SETUBISEKKEI_KOUFU_NO" localSheetId="9">#REF!</definedName>
    <definedName name="shinsei_20setubi303_SETUBISEKKEI_KOUFU_NO">'別記J-1確認申請書'!$AF$131</definedName>
    <definedName name="shinsei_APPLICANT_CORP" localSheetId="1">#REF!</definedName>
    <definedName name="shinsei_APPLICANT_CORP" localSheetId="12">#REF!</definedName>
    <definedName name="shinsei_APPLICANT_CORP" localSheetId="14">#REF!</definedName>
    <definedName name="shinsei_APPLICANT_CORP" localSheetId="10">#REF!</definedName>
    <definedName name="shinsei_APPLICANT_CORP" localSheetId="11">#REF!</definedName>
    <definedName name="shinsei_APPLICANT_CORP" localSheetId="13">#REF!</definedName>
    <definedName name="shinsei_APPLICANT_CORP" localSheetId="9">#REF!</definedName>
    <definedName name="shinsei_APPLICANT_CORP" localSheetId="4">'別記J-1確認申請書_申請者連名(第一面のみ)'!$AO$21</definedName>
    <definedName name="shinsei_APPLICANT_CORP">'別記J-1確認申請書'!$AO$21</definedName>
    <definedName name="shinsei_APPLICANT_NAME" localSheetId="1">#REF!</definedName>
    <definedName name="shinsei_APPLICANT_NAME" localSheetId="12">#REF!</definedName>
    <definedName name="shinsei_APPLICANT_NAME" localSheetId="14">#REF!</definedName>
    <definedName name="shinsei_APPLICANT_NAME" localSheetId="10">#REF!</definedName>
    <definedName name="shinsei_APPLICANT_NAME" localSheetId="11">#REF!</definedName>
    <definedName name="shinsei_APPLICANT_NAME" localSheetId="13">#REF!</definedName>
    <definedName name="shinsei_APPLICANT_NAME" localSheetId="9">#REF!</definedName>
    <definedName name="shinsei_APPLICANT_NAME" localSheetId="4">'別記J-1確認申請書_申請者連名(第一面のみ)'!$AO$22</definedName>
    <definedName name="shinsei_APPLICANT_NAME">'別記J-1確認申請書'!$AO$22</definedName>
    <definedName name="shinsei_BILL_NAME" localSheetId="1">#REF!</definedName>
    <definedName name="shinsei_BILL_NAME" localSheetId="12">#REF!</definedName>
    <definedName name="shinsei_BILL_NAME" localSheetId="14">#REF!</definedName>
    <definedName name="shinsei_BILL_NAME" localSheetId="10">#REF!</definedName>
    <definedName name="shinsei_BILL_NAME" localSheetId="11">#REF!</definedName>
    <definedName name="shinsei_BILL_NAME" localSheetId="13">#REF!</definedName>
    <definedName name="shinsei_BILL_NAME" localSheetId="9">#REF!</definedName>
    <definedName name="shinsei_BILL_NAME">'別記J-1確認申請書'!$L$237</definedName>
    <definedName name="shinsei_build_address" localSheetId="1">#REF!</definedName>
    <definedName name="shinsei_build_address" localSheetId="12">#REF!</definedName>
    <definedName name="shinsei_build_address" localSheetId="14">#REF!</definedName>
    <definedName name="shinsei_build_address" localSheetId="10">#REF!</definedName>
    <definedName name="shinsei_build_address" localSheetId="11">#REF!</definedName>
    <definedName name="shinsei_build_address" localSheetId="13">#REF!</definedName>
    <definedName name="shinsei_build_address" localSheetId="9">#REF!</definedName>
    <definedName name="shinsei_build_address">'別記J-1確認申請書'!$O$243</definedName>
    <definedName name="shinsei_build_BILL_SHINSEI_COUNT" localSheetId="1">#REF!</definedName>
    <definedName name="shinsei_build_BILL_SHINSEI_COUNT" localSheetId="12">#REF!</definedName>
    <definedName name="shinsei_build_BILL_SHINSEI_COUNT" localSheetId="14">#REF!</definedName>
    <definedName name="shinsei_build_BILL_SHINSEI_COUNT" localSheetId="10">#REF!</definedName>
    <definedName name="shinsei_build_BILL_SHINSEI_COUNT" localSheetId="11">#REF!</definedName>
    <definedName name="shinsei_build_BILL_SHINSEI_COUNT" localSheetId="13">#REF!</definedName>
    <definedName name="shinsei_build_BILL_SHINSEI_COUNT" localSheetId="9">#REF!</definedName>
    <definedName name="shinsei_build_BILL_SHINSEI_COUNT">'別記J-1確認申請書'!$AH$320</definedName>
    <definedName name="shinsei_build_BILL_SONOTA_COUNT" localSheetId="1">#REF!</definedName>
    <definedName name="shinsei_build_BILL_SONOTA_COUNT" localSheetId="12">#REF!</definedName>
    <definedName name="shinsei_build_BILL_SONOTA_COUNT" localSheetId="14">#REF!</definedName>
    <definedName name="shinsei_build_BILL_SONOTA_COUNT" localSheetId="10">#REF!</definedName>
    <definedName name="shinsei_build_BILL_SONOTA_COUNT" localSheetId="11">#REF!</definedName>
    <definedName name="shinsei_build_BILL_SONOTA_COUNT" localSheetId="13">#REF!</definedName>
    <definedName name="shinsei_build_BILL_SONOTA_COUNT" localSheetId="9">#REF!</definedName>
    <definedName name="shinsei_build_BILL_SONOTA_COUNT">'別記J-1確認申請書'!$AH$321</definedName>
    <definedName name="shinsei_build_BOUKA_22JYO_1" localSheetId="1">#REF!</definedName>
    <definedName name="shinsei_build_BOUKA_22JYO_1" localSheetId="12">#REF!</definedName>
    <definedName name="shinsei_build_BOUKA_22JYO_1" localSheetId="14">#REF!</definedName>
    <definedName name="shinsei_build_BOUKA_22JYO_1" localSheetId="10">#REF!</definedName>
    <definedName name="shinsei_build_BOUKA_22JYO_1" localSheetId="11">#REF!</definedName>
    <definedName name="shinsei_build_BOUKA_22JYO_1" localSheetId="13">#REF!</definedName>
    <definedName name="shinsei_build_BOUKA_22JYO_1" localSheetId="9">#REF!</definedName>
    <definedName name="shinsei_build_BOUKA_22JYO_1">'別記J-1確認申請書'!$AD$257</definedName>
    <definedName name="shinsei_build_BOUKA_22JYO_2" localSheetId="1">#REF!</definedName>
    <definedName name="shinsei_build_BOUKA_22JYO_2" localSheetId="12">#REF!</definedName>
    <definedName name="shinsei_build_BOUKA_22JYO_2" localSheetId="14">#REF!</definedName>
    <definedName name="shinsei_build_BOUKA_22JYO_2" localSheetId="10">#REF!</definedName>
    <definedName name="shinsei_build_BOUKA_22JYO_2" localSheetId="11">#REF!</definedName>
    <definedName name="shinsei_build_BOUKA_22JYO_2" localSheetId="13">#REF!</definedName>
    <definedName name="shinsei_build_BOUKA_22JYO_2" localSheetId="9">#REF!</definedName>
    <definedName name="shinsei_build_BOUKA_22JYO_2">'別記J-1確認申請書'!$E$258</definedName>
    <definedName name="shinsei_build_BOUKA_22JYO_3">'別記J-1確認申請書'!$E$259</definedName>
    <definedName name="shinsei_build_BOUKA_BOUKA__box" localSheetId="1">#REF!</definedName>
    <definedName name="shinsei_build_BOUKA_BOUKA__box" localSheetId="12">#REF!</definedName>
    <definedName name="shinsei_build_BOUKA_BOUKA__box" localSheetId="14">#REF!</definedName>
    <definedName name="shinsei_build_BOUKA_BOUKA__box" localSheetId="10">#REF!</definedName>
    <definedName name="shinsei_build_BOUKA_BOUKA__box" localSheetId="11">#REF!</definedName>
    <definedName name="shinsei_build_BOUKA_BOUKA__box" localSheetId="13">#REF!</definedName>
    <definedName name="shinsei_build_BOUKA_BOUKA__box" localSheetId="9">#REF!</definedName>
    <definedName name="shinsei_build_BOUKA_BOUKA__box">'別記J-1確認申請書'!$O$254</definedName>
    <definedName name="shinsei_build_BOUKA_JYUN_BOUKA__box" localSheetId="1">#REF!</definedName>
    <definedName name="shinsei_build_BOUKA_JYUN_BOUKA__box" localSheetId="12">#REF!</definedName>
    <definedName name="shinsei_build_BOUKA_JYUN_BOUKA__box" localSheetId="14">#REF!</definedName>
    <definedName name="shinsei_build_BOUKA_JYUN_BOUKA__box" localSheetId="10">#REF!</definedName>
    <definedName name="shinsei_build_BOUKA_JYUN_BOUKA__box" localSheetId="11">#REF!</definedName>
    <definedName name="shinsei_build_BOUKA_JYUN_BOUKA__box" localSheetId="13">#REF!</definedName>
    <definedName name="shinsei_build_BOUKA_JYUN_BOUKA__box" localSheetId="9">#REF!</definedName>
    <definedName name="shinsei_build_BOUKA_JYUN_BOUKA__box">'別記J-1確認申請書'!$AF$254</definedName>
    <definedName name="shinsei_build_BOUKA_NASI__box" localSheetId="1">#REF!</definedName>
    <definedName name="shinsei_build_BOUKA_NASI__box" localSheetId="12">#REF!</definedName>
    <definedName name="shinsei_build_BOUKA_NASI__box" localSheetId="14">#REF!</definedName>
    <definedName name="shinsei_build_BOUKA_NASI__box" localSheetId="10">#REF!</definedName>
    <definedName name="shinsei_build_BOUKA_NASI__box" localSheetId="11">#REF!</definedName>
    <definedName name="shinsei_build_BOUKA_NASI__box" localSheetId="13">#REF!</definedName>
    <definedName name="shinsei_build_BOUKA_NASI__box" localSheetId="9">#REF!</definedName>
    <definedName name="shinsei_build_BOUKA_NASI__box">'別記J-1確認申請書'!$AZ$254</definedName>
    <definedName name="shinsei_build_DOURO_FUKUIN" localSheetId="1">#REF!</definedName>
    <definedName name="shinsei_build_DOURO_FUKUIN" localSheetId="12">#REF!</definedName>
    <definedName name="shinsei_build_DOURO_FUKUIN" localSheetId="14">#REF!</definedName>
    <definedName name="shinsei_build_DOURO_FUKUIN" localSheetId="10">#REF!</definedName>
    <definedName name="shinsei_build_DOURO_FUKUIN" localSheetId="11">#REF!</definedName>
    <definedName name="shinsei_build_DOURO_FUKUIN" localSheetId="13">#REF!</definedName>
    <definedName name="shinsei_build_DOURO_FUKUIN" localSheetId="9">#REF!</definedName>
    <definedName name="shinsei_build_DOURO_FUKUIN">'別記J-1確認申請書'!$AF$263</definedName>
    <definedName name="shinsei_build_DOURO_NAGASA" localSheetId="1">#REF!</definedName>
    <definedName name="shinsei_build_DOURO_NAGASA" localSheetId="12">#REF!</definedName>
    <definedName name="shinsei_build_DOURO_NAGASA" localSheetId="14">#REF!</definedName>
    <definedName name="shinsei_build_DOURO_NAGASA" localSheetId="10">#REF!</definedName>
    <definedName name="shinsei_build_DOURO_NAGASA" localSheetId="11">#REF!</definedName>
    <definedName name="shinsei_build_DOURO_NAGASA" localSheetId="13">#REF!</definedName>
    <definedName name="shinsei_build_DOURO_NAGASA" localSheetId="9">#REF!</definedName>
    <definedName name="shinsei_build_DOURO_NAGASA">'別記J-1確認申請書'!$AF$264</definedName>
    <definedName name="shinsei_build_JYUKYO__address" localSheetId="1">#REF!</definedName>
    <definedName name="shinsei_build_JYUKYO__address" localSheetId="12">#REF!</definedName>
    <definedName name="shinsei_build_JYUKYO__address" localSheetId="14">#REF!</definedName>
    <definedName name="shinsei_build_JYUKYO__address" localSheetId="10">#REF!</definedName>
    <definedName name="shinsei_build_JYUKYO__address" localSheetId="11">#REF!</definedName>
    <definedName name="shinsei_build_JYUKYO__address" localSheetId="13">#REF!</definedName>
    <definedName name="shinsei_build_JYUKYO__address" localSheetId="9">#REF!</definedName>
    <definedName name="shinsei_build_JYUKYO__address">'別記J-1確認申請書'!$O$246</definedName>
    <definedName name="shinsei_build_KAISU_TIJYOU_SHINSEI" localSheetId="1">#REF!</definedName>
    <definedName name="shinsei_build_KAISU_TIJYOU_SHINSEI" localSheetId="12">#REF!</definedName>
    <definedName name="shinsei_build_KAISU_TIJYOU_SHINSEI" localSheetId="14">#REF!</definedName>
    <definedName name="shinsei_build_KAISU_TIJYOU_SHINSEI" localSheetId="10">#REF!</definedName>
    <definedName name="shinsei_build_KAISU_TIJYOU_SHINSEI" localSheetId="11">#REF!</definedName>
    <definedName name="shinsei_build_KAISU_TIJYOU_SHINSEI" localSheetId="13">#REF!</definedName>
    <definedName name="shinsei_build_KAISU_TIJYOU_SHINSEI" localSheetId="9">#REF!</definedName>
    <definedName name="shinsei_build_KAISU_TIJYOU_SHINSEI">'別記J-1確認申請書'!$W$326</definedName>
    <definedName name="shinsei_build_KAISU_TIJYOU_SHINSEI_IGAI" localSheetId="1">#REF!</definedName>
    <definedName name="shinsei_build_KAISU_TIJYOU_SHINSEI_IGAI" localSheetId="12">#REF!</definedName>
    <definedName name="shinsei_build_KAISU_TIJYOU_SHINSEI_IGAI" localSheetId="14">#REF!</definedName>
    <definedName name="shinsei_build_KAISU_TIJYOU_SHINSEI_IGAI" localSheetId="10">#REF!</definedName>
    <definedName name="shinsei_build_KAISU_TIJYOU_SHINSEI_IGAI" localSheetId="11">#REF!</definedName>
    <definedName name="shinsei_build_KAISU_TIJYOU_SHINSEI_IGAI" localSheetId="13">#REF!</definedName>
    <definedName name="shinsei_build_KAISU_TIJYOU_SHINSEI_IGAI" localSheetId="9">#REF!</definedName>
    <definedName name="shinsei_build_KAISU_TIJYOU_SHINSEI_IGAI">'別記J-1確認申請書'!$AN$326</definedName>
    <definedName name="shinsei_build_KAISU_TIKA_SHINSEI" localSheetId="1">#REF!</definedName>
    <definedName name="shinsei_build_KAISU_TIKA_SHINSEI" localSheetId="12">#REF!</definedName>
    <definedName name="shinsei_build_KAISU_TIKA_SHINSEI" localSheetId="14">#REF!</definedName>
    <definedName name="shinsei_build_KAISU_TIKA_SHINSEI" localSheetId="10">#REF!</definedName>
    <definedName name="shinsei_build_KAISU_TIKA_SHINSEI" localSheetId="11">#REF!</definedName>
    <definedName name="shinsei_build_KAISU_TIKA_SHINSEI" localSheetId="13">#REF!</definedName>
    <definedName name="shinsei_build_KAISU_TIKA_SHINSEI" localSheetId="9">#REF!</definedName>
    <definedName name="shinsei_build_KAISU_TIKA_SHINSEI">'別記J-1確認申請書'!$W$327</definedName>
    <definedName name="shinsei_build_KAISU_TIKA_SHINSEI_IGAI" localSheetId="1">#REF!</definedName>
    <definedName name="shinsei_build_KAISU_TIKA_SHINSEI_IGAI" localSheetId="12">#REF!</definedName>
    <definedName name="shinsei_build_KAISU_TIKA_SHINSEI_IGAI" localSheetId="14">#REF!</definedName>
    <definedName name="shinsei_build_KAISU_TIKA_SHINSEI_IGAI" localSheetId="10">#REF!</definedName>
    <definedName name="shinsei_build_KAISU_TIKA_SHINSEI_IGAI" localSheetId="11">#REF!</definedName>
    <definedName name="shinsei_build_KAISU_TIKA_SHINSEI_IGAI" localSheetId="13">#REF!</definedName>
    <definedName name="shinsei_build_KAISU_TIKA_SHINSEI_IGAI" localSheetId="9">#REF!</definedName>
    <definedName name="shinsei_build_KAISU_TIKA_SHINSEI_IGAI">'別記J-1確認申請書'!$AN$327</definedName>
    <definedName name="shinsei_build_KENPEI_RITU" localSheetId="1">#REF!</definedName>
    <definedName name="shinsei_build_KENPEI_RITU">'別記J-1確認申請書'!$BE$293</definedName>
    <definedName name="shinsei_build_KENPEI_RITU_A" localSheetId="1">#REF!</definedName>
    <definedName name="shinsei_build_KENPEI_RITU_A" localSheetId="12">#REF!</definedName>
    <definedName name="shinsei_build_KENPEI_RITU_A" localSheetId="14">#REF!</definedName>
    <definedName name="shinsei_build_KENPEI_RITU_A" localSheetId="10">#REF!</definedName>
    <definedName name="shinsei_build_KENPEI_RITU_A" localSheetId="11">#REF!</definedName>
    <definedName name="shinsei_build_KENPEI_RITU_A" localSheetId="13">#REF!</definedName>
    <definedName name="shinsei_build_KENPEI_RITU_A" localSheetId="9">#REF!</definedName>
    <definedName name="shinsei_build_KENPEI_RITU_A">'別記J-1確認申請書'!$T$274</definedName>
    <definedName name="shinsei_build_KENPEI_RITU_B" localSheetId="12">#REF!</definedName>
    <definedName name="shinsei_build_KENPEI_RITU_B" localSheetId="14">#REF!</definedName>
    <definedName name="shinsei_build_KENPEI_RITU_B" localSheetId="10">#REF!</definedName>
    <definedName name="shinsei_build_KENPEI_RITU_B" localSheetId="11">#REF!</definedName>
    <definedName name="shinsei_build_KENPEI_RITU_B" localSheetId="13">#REF!</definedName>
    <definedName name="shinsei_build_KENPEI_RITU_B" localSheetId="9">#REF!</definedName>
    <definedName name="shinsei_build_KENPEI_RITU_B">'別記J-1確認申請書'!$AH$274</definedName>
    <definedName name="shinsei_build_KENPEI_RITU_C" localSheetId="12">#REF!</definedName>
    <definedName name="shinsei_build_KENPEI_RITU_C" localSheetId="14">#REF!</definedName>
    <definedName name="shinsei_build_KENPEI_RITU_C" localSheetId="10">#REF!</definedName>
    <definedName name="shinsei_build_KENPEI_RITU_C" localSheetId="11">#REF!</definedName>
    <definedName name="shinsei_build_KENPEI_RITU_C" localSheetId="13">#REF!</definedName>
    <definedName name="shinsei_build_KENPEI_RITU_C" localSheetId="9">#REF!</definedName>
    <definedName name="shinsei_build_KENPEI_RITU_C">'別記J-1確認申請書'!$AV$274</definedName>
    <definedName name="shinsei_build_KENPEI_RITU_D" localSheetId="12">#REF!</definedName>
    <definedName name="shinsei_build_KENPEI_RITU_D" localSheetId="14">#REF!</definedName>
    <definedName name="shinsei_build_KENPEI_RITU_D" localSheetId="10">#REF!</definedName>
    <definedName name="shinsei_build_KENPEI_RITU_D" localSheetId="11">#REF!</definedName>
    <definedName name="shinsei_build_KENPEI_RITU_D" localSheetId="13">#REF!</definedName>
    <definedName name="shinsei_build_KENPEI_RITU_D" localSheetId="9">#REF!</definedName>
    <definedName name="shinsei_build_KENPEI_RITU_D">'別記J-1確認申請書'!$BJ$274</definedName>
    <definedName name="shinsei_build_KENTIKU_KANOU_MENSEKI_RITU" localSheetId="1">#REF!</definedName>
    <definedName name="shinsei_build_KENTIKU_KANOU_MENSEKI_RITU" localSheetId="12">#REF!</definedName>
    <definedName name="shinsei_build_KENTIKU_KANOU_MENSEKI_RITU" localSheetId="14">#REF!</definedName>
    <definedName name="shinsei_build_KENTIKU_KANOU_MENSEKI_RITU" localSheetId="10">#REF!</definedName>
    <definedName name="shinsei_build_KENTIKU_KANOU_MENSEKI_RITU" localSheetId="11">#REF!</definedName>
    <definedName name="shinsei_build_KENTIKU_KANOU_MENSEKI_RITU" localSheetId="13">#REF!</definedName>
    <definedName name="shinsei_build_KENTIKU_KANOU_MENSEKI_RITU" localSheetId="9">#REF!</definedName>
    <definedName name="shinsei_build_KENTIKU_KANOU_MENSEKI_RITU">'別記J-1確認申請書'!$BL$278</definedName>
    <definedName name="shinsei_build_KENTIKU_KANOU_NOBE_MENSEKI_RITU" localSheetId="1">#REF!</definedName>
    <definedName name="shinsei_build_KENTIKU_KANOU_NOBE_MENSEKI_RITU" localSheetId="12">#REF!</definedName>
    <definedName name="shinsei_build_KENTIKU_KANOU_NOBE_MENSEKI_RITU" localSheetId="14">#REF!</definedName>
    <definedName name="shinsei_build_KENTIKU_KANOU_NOBE_MENSEKI_RITU" localSheetId="10">#REF!</definedName>
    <definedName name="shinsei_build_KENTIKU_KANOU_NOBE_MENSEKI_RITU" localSheetId="11">#REF!</definedName>
    <definedName name="shinsei_build_KENTIKU_KANOU_NOBE_MENSEKI_RITU" localSheetId="13">#REF!</definedName>
    <definedName name="shinsei_build_KENTIKU_KANOU_NOBE_MENSEKI_RITU" localSheetId="9">#REF!</definedName>
    <definedName name="shinsei_build_KENTIKU_KANOU_NOBE_MENSEKI_RITU">'別記J-1確認申請書'!$BL$277</definedName>
    <definedName name="shinsei_build_KENTIKU_MENSEKI_SHINSEI" localSheetId="1">#REF!</definedName>
    <definedName name="shinsei_build_KENTIKU_MENSEKI_SHINSEI" localSheetId="12">#REF!</definedName>
    <definedName name="shinsei_build_KENTIKU_MENSEKI_SHINSEI" localSheetId="14">#REF!</definedName>
    <definedName name="shinsei_build_KENTIKU_MENSEKI_SHINSEI" localSheetId="10">#REF!</definedName>
    <definedName name="shinsei_build_KENTIKU_MENSEKI_SHINSEI" localSheetId="11">#REF!</definedName>
    <definedName name="shinsei_build_KENTIKU_MENSEKI_SHINSEI" localSheetId="13">#REF!</definedName>
    <definedName name="shinsei_build_KENTIKU_MENSEKI_SHINSEI" localSheetId="9">#REF!</definedName>
    <definedName name="shinsei_build_KENTIKU_MENSEKI_SHINSEI">'別記J-1確認申請書'!$X$290</definedName>
    <definedName name="shinsei_build_KENTIKU_MENSEKI_SHINSEI_IGAI" localSheetId="1">#REF!</definedName>
    <definedName name="shinsei_build_KENTIKU_MENSEKI_SHINSEI_IGAI" localSheetId="12">#REF!</definedName>
    <definedName name="shinsei_build_KENTIKU_MENSEKI_SHINSEI_IGAI" localSheetId="14">#REF!</definedName>
    <definedName name="shinsei_build_KENTIKU_MENSEKI_SHINSEI_IGAI" localSheetId="10">#REF!</definedName>
    <definedName name="shinsei_build_KENTIKU_MENSEKI_SHINSEI_IGAI" localSheetId="11">#REF!</definedName>
    <definedName name="shinsei_build_KENTIKU_MENSEKI_SHINSEI_IGAI" localSheetId="13">#REF!</definedName>
    <definedName name="shinsei_build_KENTIKU_MENSEKI_SHINSEI_IGAI" localSheetId="9">#REF!</definedName>
    <definedName name="shinsei_build_KENTIKU_MENSEKI_SHINSEI_IGAI">'別記J-1確認申請書'!$AO$290</definedName>
    <definedName name="shinsei_build_KENTIKU_MENSEKI_SHINSEI_TOTAL" localSheetId="1">#REF!</definedName>
    <definedName name="shinsei_build_KENTIKU_MENSEKI_SHINSEI_TOTAL">'別記J-1確認申請書'!$BE$290</definedName>
    <definedName name="shinsei_build_KOUJI_DAI_MOYOUGAE" localSheetId="1">#REF!</definedName>
    <definedName name="shinsei_build_KOUJI_DAI_MOYOUGAE" localSheetId="12">#REF!</definedName>
    <definedName name="shinsei_build_KOUJI_DAI_MOYOUGAE" localSheetId="14">#REF!</definedName>
    <definedName name="shinsei_build_KOUJI_DAI_MOYOUGAE" localSheetId="10">#REF!</definedName>
    <definedName name="shinsei_build_KOUJI_DAI_MOYOUGAE" localSheetId="11">#REF!</definedName>
    <definedName name="shinsei_build_KOUJI_DAI_MOYOUGAE" localSheetId="13">#REF!</definedName>
    <definedName name="shinsei_build_KOUJI_DAI_MOYOUGAE" localSheetId="9">#REF!</definedName>
    <definedName name="shinsei_build_KOUJI_DAI_MOYOUGAE">'別記J-1確認申請書'!$BI$286</definedName>
    <definedName name="shinsei_build_KOUJI_DAI_SYUUZEN" localSheetId="1">#REF!</definedName>
    <definedName name="shinsei_build_KOUJI_DAI_SYUUZEN" localSheetId="12">#REF!</definedName>
    <definedName name="shinsei_build_KOUJI_DAI_SYUUZEN" localSheetId="14">#REF!</definedName>
    <definedName name="shinsei_build_KOUJI_DAI_SYUUZEN" localSheetId="10">#REF!</definedName>
    <definedName name="shinsei_build_KOUJI_DAI_SYUUZEN" localSheetId="11">#REF!</definedName>
    <definedName name="shinsei_build_KOUJI_DAI_SYUUZEN" localSheetId="13">#REF!</definedName>
    <definedName name="shinsei_build_KOUJI_DAI_SYUUZEN" localSheetId="9">#REF!</definedName>
    <definedName name="shinsei_build_KOUJI_DAI_SYUUZEN">'別記J-1確認申請書'!$AU$286</definedName>
    <definedName name="shinsei_build_KOUJI_ITEN" localSheetId="1">#REF!</definedName>
    <definedName name="shinsei_build_KOUJI_ITEN" localSheetId="12">#REF!</definedName>
    <definedName name="shinsei_build_KOUJI_ITEN" localSheetId="14">#REF!</definedName>
    <definedName name="shinsei_build_KOUJI_ITEN" localSheetId="10">#REF!</definedName>
    <definedName name="shinsei_build_KOUJI_ITEN" localSheetId="11">#REF!</definedName>
    <definedName name="shinsei_build_KOUJI_ITEN" localSheetId="13">#REF!</definedName>
    <definedName name="shinsei_build_KOUJI_ITEN" localSheetId="9">#REF!</definedName>
    <definedName name="shinsei_build_KOUJI_ITEN">'別記J-1確認申請書'!$AB$286</definedName>
    <definedName name="shinsei_build_KOUJI_KAITIKU" localSheetId="1">#REF!</definedName>
    <definedName name="shinsei_build_KOUJI_KAITIKU" localSheetId="12">#REF!</definedName>
    <definedName name="shinsei_build_KOUJI_KAITIKU" localSheetId="14">#REF!</definedName>
    <definedName name="shinsei_build_KOUJI_KAITIKU" localSheetId="10">#REF!</definedName>
    <definedName name="shinsei_build_KOUJI_KAITIKU" localSheetId="11">#REF!</definedName>
    <definedName name="shinsei_build_KOUJI_KAITIKU" localSheetId="13">#REF!</definedName>
    <definedName name="shinsei_build_KOUJI_KAITIKU" localSheetId="9">#REF!</definedName>
    <definedName name="shinsei_build_KOUJI_KAITIKU">'別記J-1確認申請書'!$T$286</definedName>
    <definedName name="shinsei_build_KOUJI_SINTIKU" localSheetId="1">#REF!</definedName>
    <definedName name="shinsei_build_KOUJI_SINTIKU" localSheetId="12">#REF!</definedName>
    <definedName name="shinsei_build_KOUJI_SINTIKU" localSheetId="14">#REF!</definedName>
    <definedName name="shinsei_build_KOUJI_SINTIKU" localSheetId="10">#REF!</definedName>
    <definedName name="shinsei_build_KOUJI_SINTIKU" localSheetId="11">#REF!</definedName>
    <definedName name="shinsei_build_KOUJI_SINTIKU" localSheetId="13">#REF!</definedName>
    <definedName name="shinsei_build_KOUJI_SINTIKU" localSheetId="9">#REF!</definedName>
    <definedName name="shinsei_build_KOUJI_SINTIKU">'別記J-1確認申請書'!$D$286</definedName>
    <definedName name="shinsei_build_KOUJI_YOUTOHENKOU" localSheetId="1">#REF!</definedName>
    <definedName name="shinsei_build_KOUJI_YOUTOHENKOU" localSheetId="12">#REF!</definedName>
    <definedName name="shinsei_build_KOUJI_YOUTOHENKOU" localSheetId="14">#REF!</definedName>
    <definedName name="shinsei_build_KOUJI_YOUTOHENKOU" localSheetId="10">#REF!</definedName>
    <definedName name="shinsei_build_KOUJI_YOUTOHENKOU" localSheetId="11">#REF!</definedName>
    <definedName name="shinsei_build_KOUJI_YOUTOHENKOU" localSheetId="13">#REF!</definedName>
    <definedName name="shinsei_build_KOUJI_YOUTOHENKOU" localSheetId="9">#REF!</definedName>
    <definedName name="shinsei_build_KOUJI_YOUTOHENKOU">'別記J-1確認申請書'!$AJ$286</definedName>
    <definedName name="shinsei_build_KOUJI_ZOUTIKU" localSheetId="1">#REF!</definedName>
    <definedName name="shinsei_build_KOUJI_ZOUTIKU" localSheetId="12">#REF!</definedName>
    <definedName name="shinsei_build_KOUJI_ZOUTIKU" localSheetId="14">#REF!</definedName>
    <definedName name="shinsei_build_KOUJI_ZOUTIKU" localSheetId="10">#REF!</definedName>
    <definedName name="shinsei_build_KOUJI_ZOUTIKU" localSheetId="11">#REF!</definedName>
    <definedName name="shinsei_build_KOUJI_ZOUTIKU" localSheetId="13">#REF!</definedName>
    <definedName name="shinsei_build_KOUJI_ZOUTIKU" localSheetId="9">#REF!</definedName>
    <definedName name="shinsei_build_KOUJI_ZOUTIKU">'別記J-1確認申請書'!$L$286</definedName>
    <definedName name="shinsei_build_KOUZOU1" localSheetId="1">#REF!</definedName>
    <definedName name="shinsei_build_KOUZOU1" localSheetId="12">#REF!</definedName>
    <definedName name="shinsei_build_KOUZOU1" localSheetId="14">#REF!</definedName>
    <definedName name="shinsei_build_KOUZOU1" localSheetId="10">#REF!</definedName>
    <definedName name="shinsei_build_KOUZOU1" localSheetId="11">#REF!</definedName>
    <definedName name="shinsei_build_KOUZOU1" localSheetId="13">#REF!</definedName>
    <definedName name="shinsei_build_KOUZOU1" localSheetId="9">#REF!</definedName>
    <definedName name="shinsei_build_KOUZOU1">'別記J-1確認申請書'!$Q$328</definedName>
    <definedName name="shinsei_build_KOUZOU2" localSheetId="1">#REF!</definedName>
    <definedName name="shinsei_build_KOUZOU2" localSheetId="12">#REF!</definedName>
    <definedName name="shinsei_build_KOUZOU2" localSheetId="14">#REF!</definedName>
    <definedName name="shinsei_build_KOUZOU2" localSheetId="10">#REF!</definedName>
    <definedName name="shinsei_build_KOUZOU2" localSheetId="11">#REF!</definedName>
    <definedName name="shinsei_build_KOUZOU2" localSheetId="13">#REF!</definedName>
    <definedName name="shinsei_build_KOUZOU2" localSheetId="9">#REF!</definedName>
    <definedName name="shinsei_build_KOUZOU2">'別記J-1確認申請書'!$AT$328</definedName>
    <definedName name="shinsei_build_KUIKI_HISETTEI__box" localSheetId="1">#REF!</definedName>
    <definedName name="shinsei_build_KUIKI_HISETTEI__box" localSheetId="12">#REF!</definedName>
    <definedName name="shinsei_build_KUIKI_HISETTEI__box" localSheetId="14">#REF!</definedName>
    <definedName name="shinsei_build_KUIKI_HISETTEI__box" localSheetId="10">#REF!</definedName>
    <definedName name="shinsei_build_KUIKI_HISETTEI__box" localSheetId="11">#REF!</definedName>
    <definedName name="shinsei_build_KUIKI_HISETTEI__box" localSheetId="13">#REF!</definedName>
    <definedName name="shinsei_build_KUIKI_HISETTEI__box" localSheetId="9">#REF!</definedName>
    <definedName name="shinsei_build_KUIKI_HISETTEI__box">'別記J-1確認申請書'!$AZ$250</definedName>
    <definedName name="shinsei_build_KUIKI_JYUN_TOSHI__box" localSheetId="1">#REF!</definedName>
    <definedName name="shinsei_build_KUIKI_JYUN_TOSHI__box" localSheetId="12">#REF!</definedName>
    <definedName name="shinsei_build_KUIKI_JYUN_TOSHI__box" localSheetId="14">#REF!</definedName>
    <definedName name="shinsei_build_KUIKI_JYUN_TOSHI__box" localSheetId="10">#REF!</definedName>
    <definedName name="shinsei_build_KUIKI_JYUN_TOSHI__box" localSheetId="11">#REF!</definedName>
    <definedName name="shinsei_build_KUIKI_JYUN_TOSHI__box" localSheetId="13">#REF!</definedName>
    <definedName name="shinsei_build_KUIKI_JYUN_TOSHI__box" localSheetId="9">#REF!</definedName>
    <definedName name="shinsei_build_KUIKI_JYUN_TOSHI__box">'別記J-1確認申請書'!$G$251</definedName>
    <definedName name="shinsei_build_KUIKI_KUIKIGAI__box" localSheetId="1">#REF!</definedName>
    <definedName name="shinsei_build_KUIKI_KUIKIGAI__box" localSheetId="12">#REF!</definedName>
    <definedName name="shinsei_build_KUIKI_KUIKIGAI__box" localSheetId="14">#REF!</definedName>
    <definedName name="shinsei_build_KUIKI_KUIKIGAI__box" localSheetId="10">#REF!</definedName>
    <definedName name="shinsei_build_KUIKI_KUIKIGAI__box" localSheetId="11">#REF!</definedName>
    <definedName name="shinsei_build_KUIKI_KUIKIGAI__box" localSheetId="13">#REF!</definedName>
    <definedName name="shinsei_build_KUIKI_KUIKIGAI__box" localSheetId="9">#REF!</definedName>
    <definedName name="shinsei_build_KUIKI_KUIKIGAI__box">'別記J-1確認申請書'!$AD$251</definedName>
    <definedName name="shinsei_build_KUIKI_SIGAIKA__box" localSheetId="1">#REF!</definedName>
    <definedName name="shinsei_build_KUIKI_SIGAIKA__box" localSheetId="12">#REF!</definedName>
    <definedName name="shinsei_build_KUIKI_SIGAIKA__box" localSheetId="14">#REF!</definedName>
    <definedName name="shinsei_build_KUIKI_SIGAIKA__box" localSheetId="10">#REF!</definedName>
    <definedName name="shinsei_build_KUIKI_SIGAIKA__box" localSheetId="11">#REF!</definedName>
    <definedName name="shinsei_build_KUIKI_SIGAIKA__box" localSheetId="13">#REF!</definedName>
    <definedName name="shinsei_build_KUIKI_SIGAIKA__box" localSheetId="9">#REF!</definedName>
    <definedName name="shinsei_build_KUIKI_SIGAIKA__box">'別記J-1確認申請書'!$Y$250</definedName>
    <definedName name="shinsei_build_KUIKI_TOSI__box" localSheetId="1">#REF!</definedName>
    <definedName name="shinsei_build_KUIKI_TOSI__box" localSheetId="12">#REF!</definedName>
    <definedName name="shinsei_build_KUIKI_TOSI__box" localSheetId="14">#REF!</definedName>
    <definedName name="shinsei_build_KUIKI_TOSI__box" localSheetId="10">#REF!</definedName>
    <definedName name="shinsei_build_KUIKI_TOSI__box" localSheetId="11">#REF!</definedName>
    <definedName name="shinsei_build_KUIKI_TOSI__box" localSheetId="13">#REF!</definedName>
    <definedName name="shinsei_build_KUIKI_TOSI__box" localSheetId="9">#REF!</definedName>
    <definedName name="shinsei_build_KUIKI_TOSI__box">'別記J-1確認申請書'!$G$250</definedName>
    <definedName name="shinsei_build_KUIKI_TYOSEI__box" localSheetId="1">#REF!</definedName>
    <definedName name="shinsei_build_KUIKI_TYOSEI__box" localSheetId="12">#REF!</definedName>
    <definedName name="shinsei_build_KUIKI_TYOSEI__box" localSheetId="14">#REF!</definedName>
    <definedName name="shinsei_build_KUIKI_TYOSEI__box" localSheetId="10">#REF!</definedName>
    <definedName name="shinsei_build_KUIKI_TYOSEI__box" localSheetId="11">#REF!</definedName>
    <definedName name="shinsei_build_KUIKI_TYOSEI__box" localSheetId="13">#REF!</definedName>
    <definedName name="shinsei_build_KUIKI_TYOSEI__box" localSheetId="9">#REF!</definedName>
    <definedName name="shinsei_build_KUIKI_TYOSEI__box">'別記J-1確認申請書'!$AK$250</definedName>
    <definedName name="shinsei_build_KYOKA_NINTEI_BIKOU_1" localSheetId="1">#REF!</definedName>
    <definedName name="shinsei_build_KYOKA_NINTEI_BIKOU_1" localSheetId="12">#REF!</definedName>
    <definedName name="shinsei_build_KYOKA_NINTEI_BIKOU_1" localSheetId="14">#REF!</definedName>
    <definedName name="shinsei_build_KYOKA_NINTEI_BIKOU_1" localSheetId="10">#REF!</definedName>
    <definedName name="shinsei_build_KYOKA_NINTEI_BIKOU_1" localSheetId="11">#REF!</definedName>
    <definedName name="shinsei_build_KYOKA_NINTEI_BIKOU_1" localSheetId="13">#REF!</definedName>
    <definedName name="shinsei_build_KYOKA_NINTEI_BIKOU_1" localSheetId="9">#REF!</definedName>
    <definedName name="shinsei_build_KYOKA_NINTEI_BIKOU_1">'別記J-1確認申請書'!$E$335</definedName>
    <definedName name="shinsei_build_KYOKA_NINTEI_BIKOU_2" localSheetId="12">#REF!</definedName>
    <definedName name="shinsei_build_KYOKA_NINTEI_BIKOU_2" localSheetId="14">#REF!</definedName>
    <definedName name="shinsei_build_KYOKA_NINTEI_BIKOU_2" localSheetId="10">#REF!</definedName>
    <definedName name="shinsei_build_KYOKA_NINTEI_BIKOU_2" localSheetId="11">#REF!</definedName>
    <definedName name="shinsei_build_KYOKA_NINTEI_BIKOU_2" localSheetId="13">#REF!</definedName>
    <definedName name="shinsei_build_KYOKA_NINTEI_BIKOU_2" localSheetId="9">#REF!</definedName>
    <definedName name="shinsei_build_KYOKA_NINTEI_BIKOU_2">'別記J-1確認申請書'!$E$336</definedName>
    <definedName name="shinsei_build_KYOKA_NINTEI_BIKOU_3" localSheetId="12">#REF!</definedName>
    <definedName name="shinsei_build_KYOKA_NINTEI_BIKOU_3" localSheetId="14">#REF!</definedName>
    <definedName name="shinsei_build_KYOKA_NINTEI_BIKOU_3" localSheetId="10">#REF!</definedName>
    <definedName name="shinsei_build_KYOKA_NINTEI_BIKOU_3" localSheetId="11">#REF!</definedName>
    <definedName name="shinsei_build_KYOKA_NINTEI_BIKOU_3" localSheetId="13">#REF!</definedName>
    <definedName name="shinsei_build_KYOKA_NINTEI_BIKOU_3" localSheetId="9">#REF!</definedName>
    <definedName name="shinsei_build_KYOKA_NINTEI_BIKOU_3">'別記J-1確認申請書'!$E$337</definedName>
    <definedName name="shinsei_build_NOBE_MENSEKI" localSheetId="1">#REF!</definedName>
    <definedName name="shinsei_build_NOBE_MENSEKI" localSheetId="12">#REF!</definedName>
    <definedName name="shinsei_build_NOBE_MENSEKI" localSheetId="14">#REF!</definedName>
    <definedName name="shinsei_build_NOBE_MENSEKI" localSheetId="10">#REF!</definedName>
    <definedName name="shinsei_build_NOBE_MENSEKI" localSheetId="11">#REF!</definedName>
    <definedName name="shinsei_build_NOBE_MENSEKI" localSheetId="13">#REF!</definedName>
    <definedName name="shinsei_build_NOBE_MENSEKI" localSheetId="9">#REF!</definedName>
    <definedName name="shinsei_build_NOBE_MENSEKI">'別記J-1確認申請書'!$BE$315</definedName>
    <definedName name="shinsei_build_NOBE_MENSEKI_BILL_SHINSEI" localSheetId="1">#REF!</definedName>
    <definedName name="shinsei_build_NOBE_MENSEKI_BILL_SHINSEI" localSheetId="12">#REF!</definedName>
    <definedName name="shinsei_build_NOBE_MENSEKI_BILL_SHINSEI" localSheetId="14">#REF!</definedName>
    <definedName name="shinsei_build_NOBE_MENSEKI_BILL_SHINSEI" localSheetId="10">#REF!</definedName>
    <definedName name="shinsei_build_NOBE_MENSEKI_BILL_SHINSEI" localSheetId="11">#REF!</definedName>
    <definedName name="shinsei_build_NOBE_MENSEKI_BILL_SHINSEI" localSheetId="13">#REF!</definedName>
    <definedName name="shinsei_build_NOBE_MENSEKI_BILL_SHINSEI" localSheetId="9">#REF!</definedName>
    <definedName name="shinsei_build_NOBE_MENSEKI_BILL_SHINSEI">'別記J-1確認申請書'!$X$297</definedName>
    <definedName name="shinsei_build_NOBE_MENSEKI_BILL_SHINSEI_IGAI" localSheetId="1">#REF!</definedName>
    <definedName name="shinsei_build_NOBE_MENSEKI_BILL_SHINSEI_IGAI" localSheetId="12">#REF!</definedName>
    <definedName name="shinsei_build_NOBE_MENSEKI_BILL_SHINSEI_IGAI" localSheetId="14">#REF!</definedName>
    <definedName name="shinsei_build_NOBE_MENSEKI_BILL_SHINSEI_IGAI" localSheetId="10">#REF!</definedName>
    <definedName name="shinsei_build_NOBE_MENSEKI_BILL_SHINSEI_IGAI" localSheetId="11">#REF!</definedName>
    <definedName name="shinsei_build_NOBE_MENSEKI_BILL_SHINSEI_IGAI" localSheetId="13">#REF!</definedName>
    <definedName name="shinsei_build_NOBE_MENSEKI_BILL_SHINSEI_IGAI" localSheetId="9">#REF!</definedName>
    <definedName name="shinsei_build_NOBE_MENSEKI_BILL_SHINSEI_IGAI">'別記J-1確認申請書'!$AO$297</definedName>
    <definedName name="shinsei_build_NOBE_MENSEKI_BILL_SHINSEI_TOTAL" localSheetId="1">#REF!</definedName>
    <definedName name="shinsei_build_NOBE_MENSEKI_BILL_SHINSEI_TOTAL" localSheetId="12">#REF!</definedName>
    <definedName name="shinsei_build_NOBE_MENSEKI_BILL_SHINSEI_TOTAL" localSheetId="14">#REF!</definedName>
    <definedName name="shinsei_build_NOBE_MENSEKI_BILL_SHINSEI_TOTAL" localSheetId="10">#REF!</definedName>
    <definedName name="shinsei_build_NOBE_MENSEKI_BILL_SHINSEI_TOTAL" localSheetId="11">#REF!</definedName>
    <definedName name="shinsei_build_NOBE_MENSEKI_BILL_SHINSEI_TOTAL" localSheetId="13">#REF!</definedName>
    <definedName name="shinsei_build_NOBE_MENSEKI_BILL_SHINSEI_TOTAL" localSheetId="9">#REF!</definedName>
    <definedName name="shinsei_build_NOBE_MENSEKI_BILL_SHINSEI_TOTAL">'別記J-1確認申請書'!$BF$297</definedName>
    <definedName name="shinsei_build_NOBE_MENSEKI_BITIKUSOUKO_IGAI" localSheetId="1">#REF!</definedName>
    <definedName name="shinsei_build_NOBE_MENSEKI_BITIKUSOUKO_IGAI" localSheetId="12">#REF!</definedName>
    <definedName name="shinsei_build_NOBE_MENSEKI_BITIKUSOUKO_IGAI" localSheetId="14">#REF!</definedName>
    <definedName name="shinsei_build_NOBE_MENSEKI_BITIKUSOUKO_IGAI" localSheetId="10">#REF!</definedName>
    <definedName name="shinsei_build_NOBE_MENSEKI_BITIKUSOUKO_IGAI" localSheetId="11">#REF!</definedName>
    <definedName name="shinsei_build_NOBE_MENSEKI_BITIKUSOUKO_IGAI" localSheetId="13">#REF!</definedName>
    <definedName name="shinsei_build_NOBE_MENSEKI_BITIKUSOUKO_IGAI" localSheetId="9">#REF!</definedName>
    <definedName name="shinsei_build_NOBE_MENSEKI_BITIKUSOUKO_IGAI">'別記J-1確認申請書'!$AO$306</definedName>
    <definedName name="shinsei_build_NOBE_MENSEKI_BITIKUSOUKO_SHINSEI" localSheetId="1">#REF!</definedName>
    <definedName name="shinsei_build_NOBE_MENSEKI_BITIKUSOUKO_SHINSEI" localSheetId="12">#REF!</definedName>
    <definedName name="shinsei_build_NOBE_MENSEKI_BITIKUSOUKO_SHINSEI" localSheetId="14">#REF!</definedName>
    <definedName name="shinsei_build_NOBE_MENSEKI_BITIKUSOUKO_SHINSEI" localSheetId="10">#REF!</definedName>
    <definedName name="shinsei_build_NOBE_MENSEKI_BITIKUSOUKO_SHINSEI" localSheetId="11">#REF!</definedName>
    <definedName name="shinsei_build_NOBE_MENSEKI_BITIKUSOUKO_SHINSEI" localSheetId="13">#REF!</definedName>
    <definedName name="shinsei_build_NOBE_MENSEKI_BITIKUSOUKO_SHINSEI" localSheetId="9">#REF!</definedName>
    <definedName name="shinsei_build_NOBE_MENSEKI_BITIKUSOUKO_SHINSEI">'別記J-1確認申請書'!$X$306</definedName>
    <definedName name="shinsei_build_NOBE_MENSEKI_BITIKUSOUKO_TOTAL" localSheetId="1">#REF!</definedName>
    <definedName name="shinsei_build_NOBE_MENSEKI_BITIKUSOUKO_TOTAL">'別記J-1確認申請書'!$BF$306</definedName>
    <definedName name="shinsei_build_NOBE_MENSEKI_CHOSUISOU_IGAI" localSheetId="1">#REF!</definedName>
    <definedName name="shinsei_build_NOBE_MENSEKI_CHOSUISOU_IGAI" localSheetId="12">#REF!</definedName>
    <definedName name="shinsei_build_NOBE_MENSEKI_CHOSUISOU_IGAI" localSheetId="14">#REF!</definedName>
    <definedName name="shinsei_build_NOBE_MENSEKI_CHOSUISOU_IGAI" localSheetId="10">#REF!</definedName>
    <definedName name="shinsei_build_NOBE_MENSEKI_CHOSUISOU_IGAI" localSheetId="11">#REF!</definedName>
    <definedName name="shinsei_build_NOBE_MENSEKI_CHOSUISOU_IGAI" localSheetId="13">#REF!</definedName>
    <definedName name="shinsei_build_NOBE_MENSEKI_CHOSUISOU_IGAI" localSheetId="9">#REF!</definedName>
    <definedName name="shinsei_build_NOBE_MENSEKI_CHOSUISOU_IGAI">'別記J-1確認申請書'!$AO$310</definedName>
    <definedName name="shinsei_build_NOBE_MENSEKI_CHOSUISOU_SHINSEI" localSheetId="1">#REF!</definedName>
    <definedName name="shinsei_build_NOBE_MENSEKI_CHOSUISOU_SHINSEI" localSheetId="12">#REF!</definedName>
    <definedName name="shinsei_build_NOBE_MENSEKI_CHOSUISOU_SHINSEI" localSheetId="14">#REF!</definedName>
    <definedName name="shinsei_build_NOBE_MENSEKI_CHOSUISOU_SHINSEI" localSheetId="10">#REF!</definedName>
    <definedName name="shinsei_build_NOBE_MENSEKI_CHOSUISOU_SHINSEI" localSheetId="11">#REF!</definedName>
    <definedName name="shinsei_build_NOBE_MENSEKI_CHOSUISOU_SHINSEI" localSheetId="13">#REF!</definedName>
    <definedName name="shinsei_build_NOBE_MENSEKI_CHOSUISOU_SHINSEI" localSheetId="9">#REF!</definedName>
    <definedName name="shinsei_build_NOBE_MENSEKI_CHOSUISOU_SHINSEI">'別記J-1確認申請書'!$X$310</definedName>
    <definedName name="shinsei_build_NOBE_MENSEKI_CHOSUISOU_TOTAL" localSheetId="1">#REF!</definedName>
    <definedName name="shinsei_build_NOBE_MENSEKI_CHOSUISOU_TOTAL">'別記J-1確認申請書'!$BF$310</definedName>
    <definedName name="shinsei_build_NOBE_MENSEKI_HUSAN_IGAI">'別記J-1確認申請書'!$AO$312</definedName>
    <definedName name="shinsei_build_NOBE_MENSEKI_HUSAN_SHINSEI">'別記J-1確認申請書'!$X$312</definedName>
    <definedName name="shinsei_build_NOBE_MENSEKI_HUSAN_SHINSEI_TOTAL">'別記J-1確認申請書'!$BF$312</definedName>
    <definedName name="shinsei_build_NOBE_MENSEKI_JIKAHATUDEN_IGAI" localSheetId="1">#REF!</definedName>
    <definedName name="shinsei_build_NOBE_MENSEKI_JIKAHATUDEN_IGAI" localSheetId="12">#REF!</definedName>
    <definedName name="shinsei_build_NOBE_MENSEKI_JIKAHATUDEN_IGAI" localSheetId="14">#REF!</definedName>
    <definedName name="shinsei_build_NOBE_MENSEKI_JIKAHATUDEN_IGAI" localSheetId="10">#REF!</definedName>
    <definedName name="shinsei_build_NOBE_MENSEKI_JIKAHATUDEN_IGAI" localSheetId="11">#REF!</definedName>
    <definedName name="shinsei_build_NOBE_MENSEKI_JIKAHATUDEN_IGAI" localSheetId="13">#REF!</definedName>
    <definedName name="shinsei_build_NOBE_MENSEKI_JIKAHATUDEN_IGAI" localSheetId="9">#REF!</definedName>
    <definedName name="shinsei_build_NOBE_MENSEKI_JIKAHATUDEN_IGAI">'別記J-1確認申請書'!$AO$309</definedName>
    <definedName name="shinsei_build_NOBE_MENSEKI_JIKAHATUDEN_SHINSEI" localSheetId="1">#REF!</definedName>
    <definedName name="shinsei_build_NOBE_MENSEKI_JIKAHATUDEN_SHINSEI" localSheetId="12">#REF!</definedName>
    <definedName name="shinsei_build_NOBE_MENSEKI_JIKAHATUDEN_SHINSEI" localSheetId="14">#REF!</definedName>
    <definedName name="shinsei_build_NOBE_MENSEKI_JIKAHATUDEN_SHINSEI" localSheetId="10">#REF!</definedName>
    <definedName name="shinsei_build_NOBE_MENSEKI_JIKAHATUDEN_SHINSEI" localSheetId="11">#REF!</definedName>
    <definedName name="shinsei_build_NOBE_MENSEKI_JIKAHATUDEN_SHINSEI" localSheetId="13">#REF!</definedName>
    <definedName name="shinsei_build_NOBE_MENSEKI_JIKAHATUDEN_SHINSEI" localSheetId="9">#REF!</definedName>
    <definedName name="shinsei_build_NOBE_MENSEKI_JIKAHATUDEN_SHINSEI">'別記J-1確認申請書'!$X$309</definedName>
    <definedName name="shinsei_build_NOBE_MENSEKI_JIKAHATUDEN_TOTAL" localSheetId="1">#REF!</definedName>
    <definedName name="shinsei_build_NOBE_MENSEKI_JIKAHATUDEN_TOTAL">'別記J-1確認申請書'!$BF$309</definedName>
    <definedName name="shinsei_build_NOBE_MENSEKI_JYUTAKU_SHINSEI" localSheetId="1">#REF!</definedName>
    <definedName name="shinsei_build_NOBE_MENSEKI_JYUTAKU_SHINSEI" localSheetId="12">#REF!</definedName>
    <definedName name="shinsei_build_NOBE_MENSEKI_JYUTAKU_SHINSEI" localSheetId="14">#REF!</definedName>
    <definedName name="shinsei_build_NOBE_MENSEKI_JYUTAKU_SHINSEI" localSheetId="10">#REF!</definedName>
    <definedName name="shinsei_build_NOBE_MENSEKI_JYUTAKU_SHINSEI" localSheetId="11">#REF!</definedName>
    <definedName name="shinsei_build_NOBE_MENSEKI_JYUTAKU_SHINSEI" localSheetId="13">#REF!</definedName>
    <definedName name="shinsei_build_NOBE_MENSEKI_JYUTAKU_SHINSEI" localSheetId="9">#REF!</definedName>
    <definedName name="shinsei_build_NOBE_MENSEKI_JYUTAKU_SHINSEI">'別記J-1確認申請書'!$X$313</definedName>
    <definedName name="shinsei_build_NOBE_MENSEKI_JYUTAKU_SHINSEI_IGAI" localSheetId="1">#REF!</definedName>
    <definedName name="shinsei_build_NOBE_MENSEKI_JYUTAKU_SHINSEI_IGAI" localSheetId="12">#REF!</definedName>
    <definedName name="shinsei_build_NOBE_MENSEKI_JYUTAKU_SHINSEI_IGAI" localSheetId="14">#REF!</definedName>
    <definedName name="shinsei_build_NOBE_MENSEKI_JYUTAKU_SHINSEI_IGAI" localSheetId="10">#REF!</definedName>
    <definedName name="shinsei_build_NOBE_MENSEKI_JYUTAKU_SHINSEI_IGAI" localSheetId="11">#REF!</definedName>
    <definedName name="shinsei_build_NOBE_MENSEKI_JYUTAKU_SHINSEI_IGAI" localSheetId="13">#REF!</definedName>
    <definedName name="shinsei_build_NOBE_MENSEKI_JYUTAKU_SHINSEI_IGAI" localSheetId="9">#REF!</definedName>
    <definedName name="shinsei_build_NOBE_MENSEKI_JYUTAKU_SHINSEI_IGAI">'別記J-1確認申請書'!$AO$313</definedName>
    <definedName name="shinsei_build_NOBE_MENSEKI_JYUTAKU_SHINSEI_TOTAL" localSheetId="1">#REF!</definedName>
    <definedName name="shinsei_build_NOBE_MENSEKI_JYUTAKU_SHINSEI_TOTAL">'別記J-1確認申請書'!$BF$313</definedName>
    <definedName name="shinsei_build_NOBE_MENSEKI_KYOYOU_SHINSEI" localSheetId="1">#REF!</definedName>
    <definedName name="shinsei_build_NOBE_MENSEKI_KYOYOU_SHINSEI" localSheetId="12">#REF!</definedName>
    <definedName name="shinsei_build_NOBE_MENSEKI_KYOYOU_SHINSEI" localSheetId="14">#REF!</definedName>
    <definedName name="shinsei_build_NOBE_MENSEKI_KYOYOU_SHINSEI" localSheetId="10">#REF!</definedName>
    <definedName name="shinsei_build_NOBE_MENSEKI_KYOYOU_SHINSEI" localSheetId="11">#REF!</definedName>
    <definedName name="shinsei_build_NOBE_MENSEKI_KYOYOU_SHINSEI" localSheetId="13">#REF!</definedName>
    <definedName name="shinsei_build_NOBE_MENSEKI_KYOYOU_SHINSEI" localSheetId="9">#REF!</definedName>
    <definedName name="shinsei_build_NOBE_MENSEKI_KYOYOU_SHINSEI">'別記J-1確認申請書'!$X$303</definedName>
    <definedName name="shinsei_build_NOBE_MENSEKI_KYOYOU_SHINSEI_IGAI" localSheetId="1">#REF!</definedName>
    <definedName name="shinsei_build_NOBE_MENSEKI_KYOYOU_SHINSEI_IGAI" localSheetId="12">#REF!</definedName>
    <definedName name="shinsei_build_NOBE_MENSEKI_KYOYOU_SHINSEI_IGAI" localSheetId="14">#REF!</definedName>
    <definedName name="shinsei_build_NOBE_MENSEKI_KYOYOU_SHINSEI_IGAI" localSheetId="10">#REF!</definedName>
    <definedName name="shinsei_build_NOBE_MENSEKI_KYOYOU_SHINSEI_IGAI" localSheetId="11">#REF!</definedName>
    <definedName name="shinsei_build_NOBE_MENSEKI_KYOYOU_SHINSEI_IGAI" localSheetId="13">#REF!</definedName>
    <definedName name="shinsei_build_NOBE_MENSEKI_KYOYOU_SHINSEI_IGAI" localSheetId="9">#REF!</definedName>
    <definedName name="shinsei_build_NOBE_MENSEKI_KYOYOU_SHINSEI_IGAI">'別記J-1確認申請書'!$AO$303</definedName>
    <definedName name="shinsei_build_NOBE_MENSEKI_KYOYOU_SHINSEI_TOTAL" localSheetId="1">#REF!</definedName>
    <definedName name="shinsei_build_NOBE_MENSEKI_KYOYOU_SHINSEI_TOTAL">'別記J-1確認申請書'!$BF$303</definedName>
    <definedName name="shinsei_build_NOBE_MENSEKI_NINTEIKIKAISHITSU_IGAI">'別記J-1確認申請書'!$AO$304</definedName>
    <definedName name="shinsei_build_NOBE_MENSEKI_NINTEIKIKAISHITSU_SHINSEI">'別記J-1確認申請書'!$X$304</definedName>
    <definedName name="shinsei_build_NOBE_MENSEKI_NINTEIKIKAISHITSU_SHINSEI_TOTAL">'別記J-1確認申請書'!$BF$304</definedName>
    <definedName name="shinsei_build_NOBE_MENSEKI_ROUJIN_SHINSEI" localSheetId="1">#REF!</definedName>
    <definedName name="shinsei_build_NOBE_MENSEKI_ROUJIN_SHINSEI" localSheetId="12">#REF!</definedName>
    <definedName name="shinsei_build_NOBE_MENSEKI_ROUJIN_SHINSEI" localSheetId="14">#REF!</definedName>
    <definedName name="shinsei_build_NOBE_MENSEKI_ROUJIN_SHINSEI" localSheetId="10">#REF!</definedName>
    <definedName name="shinsei_build_NOBE_MENSEKI_ROUJIN_SHINSEI" localSheetId="11">#REF!</definedName>
    <definedName name="shinsei_build_NOBE_MENSEKI_ROUJIN_SHINSEI" localSheetId="13">#REF!</definedName>
    <definedName name="shinsei_build_NOBE_MENSEKI_ROUJIN_SHINSEI" localSheetId="9">#REF!</definedName>
    <definedName name="shinsei_build_NOBE_MENSEKI_ROUJIN_SHINSEI">'別記J-1確認申請書'!$X$314</definedName>
    <definedName name="shinsei_build_NOBE_MENSEKI_ROUJIN_SHINSEI_IGAI" localSheetId="1">#REF!</definedName>
    <definedName name="shinsei_build_NOBE_MENSEKI_ROUJIN_SHINSEI_IGAI" localSheetId="12">#REF!</definedName>
    <definedName name="shinsei_build_NOBE_MENSEKI_ROUJIN_SHINSEI_IGAI" localSheetId="14">#REF!</definedName>
    <definedName name="shinsei_build_NOBE_MENSEKI_ROUJIN_SHINSEI_IGAI" localSheetId="10">#REF!</definedName>
    <definedName name="shinsei_build_NOBE_MENSEKI_ROUJIN_SHINSEI_IGAI" localSheetId="11">#REF!</definedName>
    <definedName name="shinsei_build_NOBE_MENSEKI_ROUJIN_SHINSEI_IGAI" localSheetId="13">#REF!</definedName>
    <definedName name="shinsei_build_NOBE_MENSEKI_ROUJIN_SHINSEI_IGAI" localSheetId="9">#REF!</definedName>
    <definedName name="shinsei_build_NOBE_MENSEKI_ROUJIN_SHINSEI_IGAI">'別記J-1確認申請書'!$AO$314</definedName>
    <definedName name="shinsei_build_NOBE_MENSEKI_ROUJIN_SHINSEI_TOTAL" localSheetId="1">#REF!</definedName>
    <definedName name="shinsei_build_NOBE_MENSEKI_ROUJIN_SHINSEI_TOTAL">'別記J-1確認申請書'!$BF$314</definedName>
    <definedName name="shinsei_build_NOBE_MENSEKI_SYAKO_SHINSEI" localSheetId="1">#REF!</definedName>
    <definedName name="shinsei_build_NOBE_MENSEKI_SYAKO_SHINSEI" localSheetId="12">#REF!</definedName>
    <definedName name="shinsei_build_NOBE_MENSEKI_SYAKO_SHINSEI" localSheetId="14">#REF!</definedName>
    <definedName name="shinsei_build_NOBE_MENSEKI_SYAKO_SHINSEI" localSheetId="10">#REF!</definedName>
    <definedName name="shinsei_build_NOBE_MENSEKI_SYAKO_SHINSEI" localSheetId="11">#REF!</definedName>
    <definedName name="shinsei_build_NOBE_MENSEKI_SYAKO_SHINSEI" localSheetId="13">#REF!</definedName>
    <definedName name="shinsei_build_NOBE_MENSEKI_SYAKO_SHINSEI" localSheetId="9">#REF!</definedName>
    <definedName name="shinsei_build_NOBE_MENSEKI_SYAKO_SHINSEI">'別記J-1確認申請書'!$X$305</definedName>
    <definedName name="shinsei_build_NOBE_MENSEKI_SYAKO_SHINSEI_IGAI" localSheetId="1">#REF!</definedName>
    <definedName name="shinsei_build_NOBE_MENSEKI_SYAKO_SHINSEI_IGAI" localSheetId="12">#REF!</definedName>
    <definedName name="shinsei_build_NOBE_MENSEKI_SYAKO_SHINSEI_IGAI" localSheetId="14">#REF!</definedName>
    <definedName name="shinsei_build_NOBE_MENSEKI_SYAKO_SHINSEI_IGAI" localSheetId="10">#REF!</definedName>
    <definedName name="shinsei_build_NOBE_MENSEKI_SYAKO_SHINSEI_IGAI" localSheetId="11">#REF!</definedName>
    <definedName name="shinsei_build_NOBE_MENSEKI_SYAKO_SHINSEI_IGAI" localSheetId="13">#REF!</definedName>
    <definedName name="shinsei_build_NOBE_MENSEKI_SYAKO_SHINSEI_IGAI" localSheetId="9">#REF!</definedName>
    <definedName name="shinsei_build_NOBE_MENSEKI_SYAKO_SHINSEI_IGAI">'別記J-1確認申請書'!$AO$305</definedName>
    <definedName name="shinsei_build_NOBE_MENSEKI_SYAKO_SHINSEI_TOTAL" localSheetId="1">#REF!</definedName>
    <definedName name="shinsei_build_NOBE_MENSEKI_SYAKO_SHINSEI_TOTAL">'別記J-1確認申請書'!$BF$305</definedName>
    <definedName name="shinsei_build_NOBE_MENSEKI_SYOUKOURO_IGAI" localSheetId="1">#REF!</definedName>
    <definedName name="shinsei_build_NOBE_MENSEKI_SYOUKOURO_IGAI" localSheetId="12">#REF!</definedName>
    <definedName name="shinsei_build_NOBE_MENSEKI_SYOUKOURO_IGAI" localSheetId="14">#REF!</definedName>
    <definedName name="shinsei_build_NOBE_MENSEKI_SYOUKOURO_IGAI" localSheetId="10">#REF!</definedName>
    <definedName name="shinsei_build_NOBE_MENSEKI_SYOUKOURO_IGAI" localSheetId="11">#REF!</definedName>
    <definedName name="shinsei_build_NOBE_MENSEKI_SYOUKOURO_IGAI" localSheetId="13">#REF!</definedName>
    <definedName name="shinsei_build_NOBE_MENSEKI_SYOUKOURO_IGAI" localSheetId="9">#REF!</definedName>
    <definedName name="shinsei_build_NOBE_MENSEKI_SYOUKOURO_IGAI">'別記J-1確認申請書'!$AO$301</definedName>
    <definedName name="shinsei_build_NOBE_MENSEKI_SYOUKOURO_SHINSEI" localSheetId="1">#REF!</definedName>
    <definedName name="shinsei_build_NOBE_MENSEKI_SYOUKOURO_SHINSEI" localSheetId="12">#REF!</definedName>
    <definedName name="shinsei_build_NOBE_MENSEKI_SYOUKOURO_SHINSEI" localSheetId="14">#REF!</definedName>
    <definedName name="shinsei_build_NOBE_MENSEKI_SYOUKOURO_SHINSEI" localSheetId="10">#REF!</definedName>
    <definedName name="shinsei_build_NOBE_MENSEKI_SYOUKOURO_SHINSEI" localSheetId="11">#REF!</definedName>
    <definedName name="shinsei_build_NOBE_MENSEKI_SYOUKOURO_SHINSEI" localSheetId="13">#REF!</definedName>
    <definedName name="shinsei_build_NOBE_MENSEKI_SYOUKOURO_SHINSEI" localSheetId="9">#REF!</definedName>
    <definedName name="shinsei_build_NOBE_MENSEKI_SYOUKOURO_SHINSEI">'別記J-1確認申請書'!$X$301</definedName>
    <definedName name="shinsei_build_NOBE_MENSEKI_SYOUKOURO_TOTAL" localSheetId="1">#REF!</definedName>
    <definedName name="shinsei_build_NOBE_MENSEKI_SYOUKOURO_TOTAL">'別記J-1確認申請書'!$BF$301</definedName>
    <definedName name="shinsei_build_NOBE_MENSEKI_TAKUHAI_IGAI" localSheetId="1">#REF!</definedName>
    <definedName name="shinsei_build_NOBE_MENSEKI_TAKUHAI_IGAI" localSheetId="12">#REF!</definedName>
    <definedName name="shinsei_build_NOBE_MENSEKI_TAKUHAI_IGAI" localSheetId="14">#REF!</definedName>
    <definedName name="shinsei_build_NOBE_MENSEKI_TAKUHAI_IGAI" localSheetId="10">#REF!</definedName>
    <definedName name="shinsei_build_NOBE_MENSEKI_TAKUHAI_IGAI" localSheetId="11">#REF!</definedName>
    <definedName name="shinsei_build_NOBE_MENSEKI_TAKUHAI_IGAI" localSheetId="13">#REF!</definedName>
    <definedName name="shinsei_build_NOBE_MENSEKI_TAKUHAI_IGAI" localSheetId="9">#REF!</definedName>
    <definedName name="shinsei_build_NOBE_MENSEKI_TAKUHAI_IGAI">'別記J-1確認申請書'!$AO$311</definedName>
    <definedName name="shinsei_build_NOBE_MENSEKI_TAKUHAI_SHINSEI" localSheetId="1">#REF!</definedName>
    <definedName name="shinsei_build_NOBE_MENSEKI_TAKUHAI_SHINSEI" localSheetId="12">#REF!</definedName>
    <definedName name="shinsei_build_NOBE_MENSEKI_TAKUHAI_SHINSEI" localSheetId="14">#REF!</definedName>
    <definedName name="shinsei_build_NOBE_MENSEKI_TAKUHAI_SHINSEI" localSheetId="10">#REF!</definedName>
    <definedName name="shinsei_build_NOBE_MENSEKI_TAKUHAI_SHINSEI" localSheetId="11">#REF!</definedName>
    <definedName name="shinsei_build_NOBE_MENSEKI_TAKUHAI_SHINSEI" localSheetId="13">#REF!</definedName>
    <definedName name="shinsei_build_NOBE_MENSEKI_TAKUHAI_SHINSEI" localSheetId="9">#REF!</definedName>
    <definedName name="shinsei_build_NOBE_MENSEKI_TAKUHAI_SHINSEI">'別記J-1確認申請書'!$X$311</definedName>
    <definedName name="shinsei_build_NOBE_MENSEKI_TIKAI_SHINSEI" localSheetId="1">#REF!</definedName>
    <definedName name="shinsei_build_NOBE_MENSEKI_TIKAI_SHINSEI" localSheetId="12">#REF!</definedName>
    <definedName name="shinsei_build_NOBE_MENSEKI_TIKAI_SHINSEI" localSheetId="14">#REF!</definedName>
    <definedName name="shinsei_build_NOBE_MENSEKI_TIKAI_SHINSEI" localSheetId="10">#REF!</definedName>
    <definedName name="shinsei_build_NOBE_MENSEKI_TIKAI_SHINSEI" localSheetId="11">#REF!</definedName>
    <definedName name="shinsei_build_NOBE_MENSEKI_TIKAI_SHINSEI" localSheetId="13">#REF!</definedName>
    <definedName name="shinsei_build_NOBE_MENSEKI_TIKAI_SHINSEI" localSheetId="9">#REF!</definedName>
    <definedName name="shinsei_build_NOBE_MENSEKI_TIKAI_SHINSEI">'別記J-1確認申請書'!$X$299</definedName>
    <definedName name="shinsei_build_NOBE_MENSEKI_TIKAI_SHINSEI_IGAI" localSheetId="1">#REF!</definedName>
    <definedName name="shinsei_build_NOBE_MENSEKI_TIKAI_SHINSEI_IGAI" localSheetId="12">#REF!</definedName>
    <definedName name="shinsei_build_NOBE_MENSEKI_TIKAI_SHINSEI_IGAI" localSheetId="14">#REF!</definedName>
    <definedName name="shinsei_build_NOBE_MENSEKI_TIKAI_SHINSEI_IGAI" localSheetId="10">#REF!</definedName>
    <definedName name="shinsei_build_NOBE_MENSEKI_TIKAI_SHINSEI_IGAI" localSheetId="11">#REF!</definedName>
    <definedName name="shinsei_build_NOBE_MENSEKI_TIKAI_SHINSEI_IGAI" localSheetId="13">#REF!</definedName>
    <definedName name="shinsei_build_NOBE_MENSEKI_TIKAI_SHINSEI_IGAI" localSheetId="9">#REF!</definedName>
    <definedName name="shinsei_build_NOBE_MENSEKI_TIKAI_SHINSEI_IGAI">'別記J-1確認申請書'!$AO$299</definedName>
    <definedName name="shinsei_build_NOBE_MENSEKI_TIKAI_SHINSEI_TOTAL" localSheetId="1">#REF!</definedName>
    <definedName name="shinsei_build_NOBE_MENSEKI_TIKAI_SHINSEI_TOTAL">'別記J-1確認申請書'!$BF$299</definedName>
    <definedName name="shinsei_build_NOBE_MENSEKI_TIKUDENTI_IGAI" localSheetId="1">#REF!</definedName>
    <definedName name="shinsei_build_NOBE_MENSEKI_TIKUDENTI_IGAI" localSheetId="12">#REF!</definedName>
    <definedName name="shinsei_build_NOBE_MENSEKI_TIKUDENTI_IGAI" localSheetId="14">#REF!</definedName>
    <definedName name="shinsei_build_NOBE_MENSEKI_TIKUDENTI_IGAI" localSheetId="10">#REF!</definedName>
    <definedName name="shinsei_build_NOBE_MENSEKI_TIKUDENTI_IGAI" localSheetId="11">#REF!</definedName>
    <definedName name="shinsei_build_NOBE_MENSEKI_TIKUDENTI_IGAI" localSheetId="13">#REF!</definedName>
    <definedName name="shinsei_build_NOBE_MENSEKI_TIKUDENTI_IGAI" localSheetId="9">#REF!</definedName>
    <definedName name="shinsei_build_NOBE_MENSEKI_TIKUDENTI_IGAI">'別記J-1確認申請書'!$AO$307</definedName>
    <definedName name="shinsei_build_NOBE_MENSEKI_TIKUDENTI_SHINSEI" localSheetId="1">#REF!</definedName>
    <definedName name="shinsei_build_NOBE_MENSEKI_TIKUDENTI_SHINSEI" localSheetId="12">#REF!</definedName>
    <definedName name="shinsei_build_NOBE_MENSEKI_TIKUDENTI_SHINSEI" localSheetId="14">#REF!</definedName>
    <definedName name="shinsei_build_NOBE_MENSEKI_TIKUDENTI_SHINSEI" localSheetId="10">#REF!</definedName>
    <definedName name="shinsei_build_NOBE_MENSEKI_TIKUDENTI_SHINSEI" localSheetId="11">#REF!</definedName>
    <definedName name="shinsei_build_NOBE_MENSEKI_TIKUDENTI_SHINSEI" localSheetId="13">#REF!</definedName>
    <definedName name="shinsei_build_NOBE_MENSEKI_TIKUDENTI_SHINSEI" localSheetId="9">#REF!</definedName>
    <definedName name="shinsei_build_NOBE_MENSEKI_TIKUDENTI_SHINSEI">'別記J-1確認申請書'!$X$307</definedName>
    <definedName name="shinsei_build_NOBE_MENSEKI_TIKUDENTI_TOTAL" localSheetId="1">#REF!</definedName>
    <definedName name="shinsei_build_NOBE_MENSEKI_TIKUDENTI_TOTAL">'別記J-1確認申請書'!$BF$307</definedName>
    <definedName name="shinsei_build_p6_01_PAGE6_KOUZOU_KEISAN_KIND__002">[1]DATA!$D$50</definedName>
    <definedName name="shinsei_build_p6_01_PAGE6_KOUZOU_KEISAN_KIND__004">[1]DATA!$D$49</definedName>
    <definedName name="shinsei_build_p6_01_PAGE6_KOUZOU_KEISAN_KIND__005">[1]DATA!$D$48</definedName>
    <definedName name="shinsei_build_PAGE3_BIKOU_1" localSheetId="1">#REF!</definedName>
    <definedName name="shinsei_build_PAGE3_BIKOU_1">'別記J-1確認申請書'!$E$363</definedName>
    <definedName name="shinsei_build_PAGE3_BIKOU_2" localSheetId="1">#REF!</definedName>
    <definedName name="shinsei_build_PAGE3_BIKOU_2">'別記J-1確認申請書'!$E$364</definedName>
    <definedName name="shinsei_build_PAGE3_SONOTA_1" localSheetId="1">#REF!</definedName>
    <definedName name="shinsei_build_PAGE3_SONOTA_1" localSheetId="12">#REF!</definedName>
    <definedName name="shinsei_build_PAGE3_SONOTA_1" localSheetId="14">#REF!</definedName>
    <definedName name="shinsei_build_PAGE3_SONOTA_1" localSheetId="10">#REF!</definedName>
    <definedName name="shinsei_build_PAGE3_SONOTA_1" localSheetId="11">#REF!</definedName>
    <definedName name="shinsei_build_PAGE3_SONOTA_1" localSheetId="13">#REF!</definedName>
    <definedName name="shinsei_build_PAGE3_SONOTA_1" localSheetId="9">#REF!</definedName>
    <definedName name="shinsei_build_PAGE3_SONOTA_1">'別記J-1確認申請書'!$E$356</definedName>
    <definedName name="shinsei_build_PAGE3_SONOTA_2" localSheetId="12">#REF!</definedName>
    <definedName name="shinsei_build_PAGE3_SONOTA_2" localSheetId="14">#REF!</definedName>
    <definedName name="shinsei_build_PAGE3_SONOTA_2" localSheetId="10">#REF!</definedName>
    <definedName name="shinsei_build_PAGE3_SONOTA_2" localSheetId="11">#REF!</definedName>
    <definedName name="shinsei_build_PAGE3_SONOTA_2" localSheetId="13">#REF!</definedName>
    <definedName name="shinsei_build_PAGE3_SONOTA_2" localSheetId="9">#REF!</definedName>
    <definedName name="shinsei_build_PAGE3_SONOTA_2">'別記J-1確認申請書'!$E$357</definedName>
    <definedName name="shinsei_build_PAGE3_SONOTA_3" localSheetId="12">#REF!</definedName>
    <definedName name="shinsei_build_PAGE3_SONOTA_3" localSheetId="14">#REF!</definedName>
    <definedName name="shinsei_build_PAGE3_SONOTA_3" localSheetId="10">#REF!</definedName>
    <definedName name="shinsei_build_PAGE3_SONOTA_3" localSheetId="11">#REF!</definedName>
    <definedName name="shinsei_build_PAGE3_SONOTA_3" localSheetId="13">#REF!</definedName>
    <definedName name="shinsei_build_PAGE3_SONOTA_3" localSheetId="9">#REF!</definedName>
    <definedName name="shinsei_build_PAGE3_SONOTA_3">'別記J-1確認申請書'!$E$358</definedName>
    <definedName name="shinsei_build_SHIKITI_MENSEKI_1A" localSheetId="1">#REF!</definedName>
    <definedName name="shinsei_build_SHIKITI_MENSEKI_1A" localSheetId="12">#REF!</definedName>
    <definedName name="shinsei_build_SHIKITI_MENSEKI_1A" localSheetId="14">#REF!</definedName>
    <definedName name="shinsei_build_SHIKITI_MENSEKI_1A" localSheetId="10">#REF!</definedName>
    <definedName name="shinsei_build_SHIKITI_MENSEKI_1A" localSheetId="11">#REF!</definedName>
    <definedName name="shinsei_build_SHIKITI_MENSEKI_1A" localSheetId="13">#REF!</definedName>
    <definedName name="shinsei_build_SHIKITI_MENSEKI_1A" localSheetId="9">#REF!</definedName>
    <definedName name="shinsei_build_SHIKITI_MENSEKI_1A">'別記J-1確認申請書'!$T$268</definedName>
    <definedName name="shinsei_build_SHIKITI_MENSEKI_1B" localSheetId="12">#REF!</definedName>
    <definedName name="shinsei_build_SHIKITI_MENSEKI_1B" localSheetId="14">#REF!</definedName>
    <definedName name="shinsei_build_SHIKITI_MENSEKI_1B" localSheetId="10">#REF!</definedName>
    <definedName name="shinsei_build_SHIKITI_MENSEKI_1B" localSheetId="11">#REF!</definedName>
    <definedName name="shinsei_build_SHIKITI_MENSEKI_1B" localSheetId="13">#REF!</definedName>
    <definedName name="shinsei_build_SHIKITI_MENSEKI_1B" localSheetId="9">#REF!</definedName>
    <definedName name="shinsei_build_SHIKITI_MENSEKI_1B">'別記J-1確認申請書'!$AH$268</definedName>
    <definedName name="shinsei_build_SHIKITI_MENSEKI_1C" localSheetId="12">#REF!</definedName>
    <definedName name="shinsei_build_SHIKITI_MENSEKI_1C" localSheetId="14">#REF!</definedName>
    <definedName name="shinsei_build_SHIKITI_MENSEKI_1C" localSheetId="10">#REF!</definedName>
    <definedName name="shinsei_build_SHIKITI_MENSEKI_1C" localSheetId="11">#REF!</definedName>
    <definedName name="shinsei_build_SHIKITI_MENSEKI_1C" localSheetId="13">#REF!</definedName>
    <definedName name="shinsei_build_SHIKITI_MENSEKI_1C" localSheetId="9">#REF!</definedName>
    <definedName name="shinsei_build_SHIKITI_MENSEKI_1C">'別記J-1確認申請書'!$AV$268</definedName>
    <definedName name="shinsei_build_SHIKITI_MENSEKI_1D" localSheetId="12">#REF!</definedName>
    <definedName name="shinsei_build_SHIKITI_MENSEKI_1D" localSheetId="14">#REF!</definedName>
    <definedName name="shinsei_build_SHIKITI_MENSEKI_1D" localSheetId="10">#REF!</definedName>
    <definedName name="shinsei_build_SHIKITI_MENSEKI_1D" localSheetId="11">#REF!</definedName>
    <definedName name="shinsei_build_SHIKITI_MENSEKI_1D" localSheetId="13">#REF!</definedName>
    <definedName name="shinsei_build_SHIKITI_MENSEKI_1D" localSheetId="9">#REF!</definedName>
    <definedName name="shinsei_build_SHIKITI_MENSEKI_1D">'別記J-1確認申請書'!$BJ$268</definedName>
    <definedName name="shinsei_build_SHIKITI_MENSEKI_2A" localSheetId="1">#REF!</definedName>
    <definedName name="shinsei_build_SHIKITI_MENSEKI_2A" localSheetId="12">#REF!</definedName>
    <definedName name="shinsei_build_SHIKITI_MENSEKI_2A" localSheetId="14">#REF!</definedName>
    <definedName name="shinsei_build_SHIKITI_MENSEKI_2A" localSheetId="10">#REF!</definedName>
    <definedName name="shinsei_build_SHIKITI_MENSEKI_2A" localSheetId="11">#REF!</definedName>
    <definedName name="shinsei_build_SHIKITI_MENSEKI_2A" localSheetId="13">#REF!</definedName>
    <definedName name="shinsei_build_SHIKITI_MENSEKI_2A" localSheetId="9">#REF!</definedName>
    <definedName name="shinsei_build_SHIKITI_MENSEKI_2A">'別記J-1確認申請書'!$T$269</definedName>
    <definedName name="shinsei_build_SHIKITI_MENSEKI_2B" localSheetId="12">#REF!</definedName>
    <definedName name="shinsei_build_SHIKITI_MENSEKI_2B" localSheetId="14">#REF!</definedName>
    <definedName name="shinsei_build_SHIKITI_MENSEKI_2B" localSheetId="10">#REF!</definedName>
    <definedName name="shinsei_build_SHIKITI_MENSEKI_2B" localSheetId="11">#REF!</definedName>
    <definedName name="shinsei_build_SHIKITI_MENSEKI_2B" localSheetId="13">#REF!</definedName>
    <definedName name="shinsei_build_SHIKITI_MENSEKI_2B" localSheetId="9">#REF!</definedName>
    <definedName name="shinsei_build_SHIKITI_MENSEKI_2B">'別記J-1確認申請書'!$AH$269</definedName>
    <definedName name="shinsei_build_SHIKITI_MENSEKI_2C" localSheetId="12">#REF!</definedName>
    <definedName name="shinsei_build_SHIKITI_MENSEKI_2C" localSheetId="14">#REF!</definedName>
    <definedName name="shinsei_build_SHIKITI_MENSEKI_2C" localSheetId="10">#REF!</definedName>
    <definedName name="shinsei_build_SHIKITI_MENSEKI_2C" localSheetId="11">#REF!</definedName>
    <definedName name="shinsei_build_SHIKITI_MENSEKI_2C" localSheetId="13">#REF!</definedName>
    <definedName name="shinsei_build_SHIKITI_MENSEKI_2C" localSheetId="9">#REF!</definedName>
    <definedName name="shinsei_build_SHIKITI_MENSEKI_2C">'別記J-1確認申請書'!$AV$269</definedName>
    <definedName name="shinsei_build_SHIKITI_MENSEKI_2D" localSheetId="12">#REF!</definedName>
    <definedName name="shinsei_build_SHIKITI_MENSEKI_2D" localSheetId="14">#REF!</definedName>
    <definedName name="shinsei_build_SHIKITI_MENSEKI_2D" localSheetId="10">#REF!</definedName>
    <definedName name="shinsei_build_SHIKITI_MENSEKI_2D" localSheetId="11">#REF!</definedName>
    <definedName name="shinsei_build_SHIKITI_MENSEKI_2D" localSheetId="13">#REF!</definedName>
    <definedName name="shinsei_build_SHIKITI_MENSEKI_2D" localSheetId="9">#REF!</definedName>
    <definedName name="shinsei_build_SHIKITI_MENSEKI_2D">'別記J-1確認申請書'!$BJ$269</definedName>
    <definedName name="shinsei_build_SHIKITI_MENSEKI_BIKOU" localSheetId="1">#REF!</definedName>
    <definedName name="shinsei_build_SHIKITI_MENSEKI_BIKOU" localSheetId="12">#REF!</definedName>
    <definedName name="shinsei_build_SHIKITI_MENSEKI_BIKOU" localSheetId="14">#REF!</definedName>
    <definedName name="shinsei_build_SHIKITI_MENSEKI_BIKOU" localSheetId="10">#REF!</definedName>
    <definedName name="shinsei_build_SHIKITI_MENSEKI_BIKOU" localSheetId="11">#REF!</definedName>
    <definedName name="shinsei_build_SHIKITI_MENSEKI_BIKOU" localSheetId="13">#REF!</definedName>
    <definedName name="shinsei_build_SHIKITI_MENSEKI_BIKOU" localSheetId="9">#REF!</definedName>
    <definedName name="shinsei_build_SHIKITI_MENSEKI_BIKOU">'別記J-1確認申請書'!$O$279</definedName>
    <definedName name="shinsei_build_TAKASA_MAX_SHINSEI" localSheetId="1">#REF!</definedName>
    <definedName name="shinsei_build_TAKASA_MAX_SHINSEI" localSheetId="12">#REF!</definedName>
    <definedName name="shinsei_build_TAKASA_MAX_SHINSEI" localSheetId="14">#REF!</definedName>
    <definedName name="shinsei_build_TAKASA_MAX_SHINSEI" localSheetId="10">#REF!</definedName>
    <definedName name="shinsei_build_TAKASA_MAX_SHINSEI" localSheetId="11">#REF!</definedName>
    <definedName name="shinsei_build_TAKASA_MAX_SHINSEI" localSheetId="13">#REF!</definedName>
    <definedName name="shinsei_build_TAKASA_MAX_SHINSEI" localSheetId="9">#REF!</definedName>
    <definedName name="shinsei_build_TAKASA_MAX_SHINSEI">'別記J-1確認申請書'!$W$325</definedName>
    <definedName name="shinsei_build_TAKASA_MAX_SHINSEI_IGAI" localSheetId="1">#REF!</definedName>
    <definedName name="shinsei_build_TAKASA_MAX_SHINSEI_IGAI" localSheetId="12">#REF!</definedName>
    <definedName name="shinsei_build_TAKASA_MAX_SHINSEI_IGAI" localSheetId="14">#REF!</definedName>
    <definedName name="shinsei_build_TAKASA_MAX_SHINSEI_IGAI" localSheetId="10">#REF!</definedName>
    <definedName name="shinsei_build_TAKASA_MAX_SHINSEI_IGAI" localSheetId="11">#REF!</definedName>
    <definedName name="shinsei_build_TAKASA_MAX_SHINSEI_IGAI" localSheetId="13">#REF!</definedName>
    <definedName name="shinsei_build_TAKASA_MAX_SHINSEI_IGAI" localSheetId="9">#REF!</definedName>
    <definedName name="shinsei_build_TAKASA_MAX_SHINSEI_IGAI">'別記J-1確認申請書'!$AN$325</definedName>
    <definedName name="shinsei_build_TOKUREI_56_7_DOURO_KITA" localSheetId="1">#REF!</definedName>
    <definedName name="shinsei_build_TOKUREI_56_7_DOURO_KITA" localSheetId="12">#REF!</definedName>
    <definedName name="shinsei_build_TOKUREI_56_7_DOURO_KITA" localSheetId="14">#REF!</definedName>
    <definedName name="shinsei_build_TOKUREI_56_7_DOURO_KITA" localSheetId="10">#REF!</definedName>
    <definedName name="shinsei_build_TOKUREI_56_7_DOURO_KITA" localSheetId="11">#REF!</definedName>
    <definedName name="shinsei_build_TOKUREI_56_7_DOURO_KITA" localSheetId="13">#REF!</definedName>
    <definedName name="shinsei_build_TOKUREI_56_7_DOURO_KITA" localSheetId="9">#REF!</definedName>
    <definedName name="shinsei_build_TOKUREI_56_7_DOURO_KITA">'別記J-1確認申請書'!$AX$331</definedName>
    <definedName name="shinsei_build_TOKUREI_56_7_DOURO_RINTI" localSheetId="1">#REF!</definedName>
    <definedName name="shinsei_build_TOKUREI_56_7_DOURO_RINTI" localSheetId="12">#REF!</definedName>
    <definedName name="shinsei_build_TOKUREI_56_7_DOURO_RINTI" localSheetId="14">#REF!</definedName>
    <definedName name="shinsei_build_TOKUREI_56_7_DOURO_RINTI" localSheetId="10">#REF!</definedName>
    <definedName name="shinsei_build_TOKUREI_56_7_DOURO_RINTI" localSheetId="11">#REF!</definedName>
    <definedName name="shinsei_build_TOKUREI_56_7_DOURO_RINTI" localSheetId="13">#REF!</definedName>
    <definedName name="shinsei_build_TOKUREI_56_7_DOURO_RINTI" localSheetId="9">#REF!</definedName>
    <definedName name="shinsei_build_TOKUREI_56_7_DOURO_RINTI">'別記J-1確認申請書'!$AF$331</definedName>
    <definedName name="shinsei_build_TOKUREI_56_7_DOURO_TAKASA" localSheetId="1">#REF!</definedName>
    <definedName name="shinsei_build_TOKUREI_56_7_DOURO_TAKASA" localSheetId="12">#REF!</definedName>
    <definedName name="shinsei_build_TOKUREI_56_7_DOURO_TAKASA" localSheetId="14">#REF!</definedName>
    <definedName name="shinsei_build_TOKUREI_56_7_DOURO_TAKASA" localSheetId="10">#REF!</definedName>
    <definedName name="shinsei_build_TOKUREI_56_7_DOURO_TAKASA" localSheetId="11">#REF!</definedName>
    <definedName name="shinsei_build_TOKUREI_56_7_DOURO_TAKASA" localSheetId="13">#REF!</definedName>
    <definedName name="shinsei_build_TOKUREI_56_7_DOURO_TAKASA" localSheetId="9">#REF!</definedName>
    <definedName name="shinsei_build_TOKUREI_56_7_DOURO_TAKASA">'別記J-1確認申請書'!$M$331</definedName>
    <definedName name="shinsei_build_TOKUREI_56_7_no" localSheetId="1">#REF!</definedName>
    <definedName name="shinsei_build_TOKUREI_56_7_no" localSheetId="12">#REF!</definedName>
    <definedName name="shinsei_build_TOKUREI_56_7_no" localSheetId="14">#REF!</definedName>
    <definedName name="shinsei_build_TOKUREI_56_7_no" localSheetId="10">#REF!</definedName>
    <definedName name="shinsei_build_TOKUREI_56_7_no" localSheetId="11">#REF!</definedName>
    <definedName name="shinsei_build_TOKUREI_56_7_no" localSheetId="13">#REF!</definedName>
    <definedName name="shinsei_build_TOKUREI_56_7_no" localSheetId="9">#REF!</definedName>
    <definedName name="shinsei_build_TOKUREI_56_7_no">'別記J-1確認申請書'!$BC$329</definedName>
    <definedName name="shinsei_build_TOKUREI_56_7_yes" localSheetId="1">#REF!</definedName>
    <definedName name="shinsei_build_TOKUREI_56_7_yes" localSheetId="12">#REF!</definedName>
    <definedName name="shinsei_build_TOKUREI_56_7_yes" localSheetId="14">#REF!</definedName>
    <definedName name="shinsei_build_TOKUREI_56_7_yes" localSheetId="10">#REF!</definedName>
    <definedName name="shinsei_build_TOKUREI_56_7_yes" localSheetId="11">#REF!</definedName>
    <definedName name="shinsei_build_TOKUREI_56_7_yes" localSheetId="13">#REF!</definedName>
    <definedName name="shinsei_build_TOKUREI_56_7_yes" localSheetId="9">#REF!</definedName>
    <definedName name="shinsei_build_TOKUREI_56_7_yes">'別記J-1確認申請書'!$AU$329</definedName>
    <definedName name="shinsei_build_YOUSEKI_RITU" localSheetId="1">#REF!</definedName>
    <definedName name="shinsei_build_YOUSEKI_RITU">'別記J-1確認申請書'!$BE$316</definedName>
    <definedName name="shinsei_build_YOUSEKI_RITU_A" localSheetId="1">#REF!</definedName>
    <definedName name="shinsei_build_YOUSEKI_RITU_A" localSheetId="12">#REF!</definedName>
    <definedName name="shinsei_build_YOUSEKI_RITU_A" localSheetId="14">#REF!</definedName>
    <definedName name="shinsei_build_YOUSEKI_RITU_A" localSheetId="10">#REF!</definedName>
    <definedName name="shinsei_build_YOUSEKI_RITU_A" localSheetId="11">#REF!</definedName>
    <definedName name="shinsei_build_YOUSEKI_RITU_A" localSheetId="13">#REF!</definedName>
    <definedName name="shinsei_build_YOUSEKI_RITU_A" localSheetId="9">#REF!</definedName>
    <definedName name="shinsei_build_YOUSEKI_RITU_A">'別記J-1確認申請書'!$T$272</definedName>
    <definedName name="shinsei_build_YOUSEKI_RITU_B" localSheetId="12">#REF!</definedName>
    <definedName name="shinsei_build_YOUSEKI_RITU_B" localSheetId="14">#REF!</definedName>
    <definedName name="shinsei_build_YOUSEKI_RITU_B" localSheetId="10">#REF!</definedName>
    <definedName name="shinsei_build_YOUSEKI_RITU_B" localSheetId="11">#REF!</definedName>
    <definedName name="shinsei_build_YOUSEKI_RITU_B" localSheetId="13">#REF!</definedName>
    <definedName name="shinsei_build_YOUSEKI_RITU_B" localSheetId="9">#REF!</definedName>
    <definedName name="shinsei_build_YOUSEKI_RITU_B">'別記J-1確認申請書'!$AH$272</definedName>
    <definedName name="shinsei_build_YOUSEKI_RITU_C" localSheetId="12">#REF!</definedName>
    <definedName name="shinsei_build_YOUSEKI_RITU_C" localSheetId="14">#REF!</definedName>
    <definedName name="shinsei_build_YOUSEKI_RITU_C" localSheetId="10">#REF!</definedName>
    <definedName name="shinsei_build_YOUSEKI_RITU_C" localSheetId="11">#REF!</definedName>
    <definedName name="shinsei_build_YOUSEKI_RITU_C" localSheetId="13">#REF!</definedName>
    <definedName name="shinsei_build_YOUSEKI_RITU_C" localSheetId="9">#REF!</definedName>
    <definedName name="shinsei_build_YOUSEKI_RITU_C">'別記J-1確認申請書'!$AV$272</definedName>
    <definedName name="shinsei_build_YOUSEKI_RITU_D" localSheetId="12">#REF!</definedName>
    <definedName name="shinsei_build_YOUSEKI_RITU_D" localSheetId="14">#REF!</definedName>
    <definedName name="shinsei_build_YOUSEKI_RITU_D" localSheetId="10">#REF!</definedName>
    <definedName name="shinsei_build_YOUSEKI_RITU_D" localSheetId="11">#REF!</definedName>
    <definedName name="shinsei_build_YOUSEKI_RITU_D" localSheetId="13">#REF!</definedName>
    <definedName name="shinsei_build_YOUSEKI_RITU_D" localSheetId="9">#REF!</definedName>
    <definedName name="shinsei_build_YOUSEKI_RITU_D">'別記J-1確認申請書'!$BJ$272</definedName>
    <definedName name="shinsei_build_YOUTO" localSheetId="1">#REF!</definedName>
    <definedName name="shinsei_build_YOUTO" localSheetId="12">#REF!</definedName>
    <definedName name="shinsei_build_YOUTO" localSheetId="14">#REF!</definedName>
    <definedName name="shinsei_build_YOUTO" localSheetId="6">[1]DATA!$D$1323</definedName>
    <definedName name="shinsei_build_YOUTO" localSheetId="10">#REF!</definedName>
    <definedName name="shinsei_build_YOUTO" localSheetId="11">#REF!</definedName>
    <definedName name="shinsei_build_YOUTO" localSheetId="13">#REF!</definedName>
    <definedName name="shinsei_build_YOUTO" localSheetId="9">#REF!</definedName>
    <definedName name="shinsei_build_YOUTO">'別記J-1確認申請書'!$AC$282</definedName>
    <definedName name="shinsei_build_YOUTO_CODE" localSheetId="1">#REF!</definedName>
    <definedName name="shinsei_build_YOUTO_CODE" localSheetId="12">#REF!</definedName>
    <definedName name="shinsei_build_YOUTO_CODE" localSheetId="14">#REF!</definedName>
    <definedName name="shinsei_build_YOUTO_CODE" localSheetId="10">#REF!</definedName>
    <definedName name="shinsei_build_YOUTO_CODE" localSheetId="11">#REF!</definedName>
    <definedName name="shinsei_build_YOUTO_CODE" localSheetId="13">#REF!</definedName>
    <definedName name="shinsei_build_YOUTO_CODE" localSheetId="9">#REF!</definedName>
    <definedName name="shinsei_build_YOUTO_CODE">'別記J-1確認申請書'!$S$282</definedName>
    <definedName name="shinsei_build_YOUTO_TIIKI_A" localSheetId="1">#REF!</definedName>
    <definedName name="shinsei_build_YOUTO_TIIKI_A" localSheetId="12">#REF!</definedName>
    <definedName name="shinsei_build_YOUTO_TIIKI_A" localSheetId="14">#REF!</definedName>
    <definedName name="shinsei_build_YOUTO_TIIKI_A" localSheetId="10">#REF!</definedName>
    <definedName name="shinsei_build_YOUTO_TIIKI_A" localSheetId="11">#REF!</definedName>
    <definedName name="shinsei_build_YOUTO_TIIKI_A" localSheetId="13">#REF!</definedName>
    <definedName name="shinsei_build_YOUTO_TIIKI_A" localSheetId="9">#REF!</definedName>
    <definedName name="shinsei_build_YOUTO_TIIKI_A">'別記J-1確認申請書'!$S$270</definedName>
    <definedName name="shinsei_build_YOUTO_TIIKI_B" localSheetId="12">#REF!</definedName>
    <definedName name="shinsei_build_YOUTO_TIIKI_B" localSheetId="14">#REF!</definedName>
    <definedName name="shinsei_build_YOUTO_TIIKI_B" localSheetId="10">#REF!</definedName>
    <definedName name="shinsei_build_YOUTO_TIIKI_B" localSheetId="11">#REF!</definedName>
    <definedName name="shinsei_build_YOUTO_TIIKI_B" localSheetId="13">#REF!</definedName>
    <definedName name="shinsei_build_YOUTO_TIIKI_B" localSheetId="9">#REF!</definedName>
    <definedName name="shinsei_build_YOUTO_TIIKI_B">'別記J-1確認申請書'!$AG$270</definedName>
    <definedName name="shinsei_build_YOUTO_TIIKI_C" localSheetId="12">#REF!</definedName>
    <definedName name="shinsei_build_YOUTO_TIIKI_C" localSheetId="14">#REF!</definedName>
    <definedName name="shinsei_build_YOUTO_TIIKI_C" localSheetId="10">#REF!</definedName>
    <definedName name="shinsei_build_YOUTO_TIIKI_C" localSheetId="11">#REF!</definedName>
    <definedName name="shinsei_build_YOUTO_TIIKI_C" localSheetId="13">#REF!</definedName>
    <definedName name="shinsei_build_YOUTO_TIIKI_C" localSheetId="9">#REF!</definedName>
    <definedName name="shinsei_build_YOUTO_TIIKI_C">'別記J-1確認申請書'!$AU$270</definedName>
    <definedName name="shinsei_build_YOUTO_TIIKI_D" localSheetId="12">#REF!</definedName>
    <definedName name="shinsei_build_YOUTO_TIIKI_D" localSheetId="14">#REF!</definedName>
    <definedName name="shinsei_build_YOUTO_TIIKI_D" localSheetId="10">#REF!</definedName>
    <definedName name="shinsei_build_YOUTO_TIIKI_D" localSheetId="11">#REF!</definedName>
    <definedName name="shinsei_build_YOUTO_TIIKI_D" localSheetId="13">#REF!</definedName>
    <definedName name="shinsei_build_YOUTO_TIIKI_D" localSheetId="9">#REF!</definedName>
    <definedName name="shinsei_build_YOUTO_TIIKI_D">'別記J-1確認申請書'!$BI$270</definedName>
    <definedName name="shinsei_DAIRI_ADDRESS" localSheetId="1">#REF!</definedName>
    <definedName name="shinsei_DAIRI_ADDRESS" localSheetId="12">#REF!</definedName>
    <definedName name="shinsei_DAIRI_ADDRESS" localSheetId="14">#REF!</definedName>
    <definedName name="shinsei_DAIRI_ADDRESS" localSheetId="10">#REF!</definedName>
    <definedName name="shinsei_DAIRI_ADDRESS" localSheetId="11">#REF!</definedName>
    <definedName name="shinsei_DAIRI_ADDRESS" localSheetId="13">#REF!</definedName>
    <definedName name="shinsei_DAIRI_ADDRESS" localSheetId="9">#REF!</definedName>
    <definedName name="shinsei_DAIRI_ADDRESS">'別記J-1確認申請書'!$Z$63</definedName>
    <definedName name="shinsei_DAIRI_JIMU_NAME" localSheetId="1">#REF!</definedName>
    <definedName name="shinsei_DAIRI_JIMU_NAME" localSheetId="12">#REF!</definedName>
    <definedName name="shinsei_DAIRI_JIMU_NAME" localSheetId="14">#REF!</definedName>
    <definedName name="shinsei_DAIRI_JIMU_NAME" localSheetId="10">#REF!</definedName>
    <definedName name="shinsei_DAIRI_JIMU_NAME" localSheetId="11">#REF!</definedName>
    <definedName name="shinsei_DAIRI_JIMU_NAME" localSheetId="13">#REF!</definedName>
    <definedName name="shinsei_DAIRI_JIMU_NAME" localSheetId="9">#REF!</definedName>
    <definedName name="shinsei_DAIRI_JIMU_NAME">'別記J-1確認申請書'!$R$61</definedName>
    <definedName name="shinsei_DAIRI_JIMU_NO" localSheetId="1">#REF!</definedName>
    <definedName name="shinsei_DAIRI_JIMU_NO" localSheetId="12">#REF!</definedName>
    <definedName name="shinsei_DAIRI_JIMU_NO" localSheetId="14">#REF!</definedName>
    <definedName name="shinsei_DAIRI_JIMU_NO" localSheetId="10">#REF!</definedName>
    <definedName name="shinsei_DAIRI_JIMU_NO" localSheetId="11">#REF!</definedName>
    <definedName name="shinsei_DAIRI_JIMU_NO" localSheetId="13">#REF!</definedName>
    <definedName name="shinsei_DAIRI_JIMU_NO" localSheetId="9">#REF!</definedName>
    <definedName name="shinsei_DAIRI_JIMU_NO">'別記J-1確認申請書'!$BF$60</definedName>
    <definedName name="shinsei_DAIRI_JIMU_SIKAKU" localSheetId="1">#REF!</definedName>
    <definedName name="shinsei_DAIRI_JIMU_SIKAKU" localSheetId="12">#REF!</definedName>
    <definedName name="shinsei_DAIRI_JIMU_SIKAKU" localSheetId="14">#REF!</definedName>
    <definedName name="shinsei_DAIRI_JIMU_SIKAKU" localSheetId="10">#REF!</definedName>
    <definedName name="shinsei_DAIRI_JIMU_SIKAKU" localSheetId="11">#REF!</definedName>
    <definedName name="shinsei_DAIRI_JIMU_SIKAKU" localSheetId="13">#REF!</definedName>
    <definedName name="shinsei_DAIRI_JIMU_SIKAKU" localSheetId="9">#REF!</definedName>
    <definedName name="shinsei_DAIRI_JIMU_SIKAKU">'別記J-1確認申請書'!$U$60</definedName>
    <definedName name="shinsei_DAIRI_JIMU_TOUROKU_KIKAN" localSheetId="1">#REF!</definedName>
    <definedName name="shinsei_DAIRI_JIMU_TOUROKU_KIKAN" localSheetId="12">#REF!</definedName>
    <definedName name="shinsei_DAIRI_JIMU_TOUROKU_KIKAN" localSheetId="14">#REF!</definedName>
    <definedName name="shinsei_DAIRI_JIMU_TOUROKU_KIKAN" localSheetId="10">#REF!</definedName>
    <definedName name="shinsei_DAIRI_JIMU_TOUROKU_KIKAN" localSheetId="11">#REF!</definedName>
    <definedName name="shinsei_DAIRI_JIMU_TOUROKU_KIKAN" localSheetId="13">#REF!</definedName>
    <definedName name="shinsei_DAIRI_JIMU_TOUROKU_KIKAN" localSheetId="9">#REF!</definedName>
    <definedName name="shinsei_DAIRI_JIMU_TOUROKU_KIKAN">'別記J-1確認申請書'!$AK$60</definedName>
    <definedName name="shinsei_DAIRI_KEN" localSheetId="1">#REF!</definedName>
    <definedName name="shinsei_DAIRI_KEN" localSheetId="12">#REF!</definedName>
    <definedName name="shinsei_DAIRI_KEN" localSheetId="14">#REF!</definedName>
    <definedName name="shinsei_DAIRI_KEN" localSheetId="10">#REF!</definedName>
    <definedName name="shinsei_DAIRI_KEN" localSheetId="11">#REF!</definedName>
    <definedName name="shinsei_DAIRI_KEN" localSheetId="13">#REF!</definedName>
    <definedName name="shinsei_DAIRI_KEN" localSheetId="9">#REF!</definedName>
    <definedName name="shinsei_DAIRI_KEN">'別記J-1確認申請書'!$R$63</definedName>
    <definedName name="shinsei_DAIRI_KENSETUSI_NO" localSheetId="1">#REF!</definedName>
    <definedName name="shinsei_DAIRI_KENSETUSI_NO" localSheetId="12">#REF!</definedName>
    <definedName name="shinsei_DAIRI_KENSETUSI_NO" localSheetId="14">#REF!</definedName>
    <definedName name="shinsei_DAIRI_KENSETUSI_NO" localSheetId="10">#REF!</definedName>
    <definedName name="shinsei_DAIRI_KENSETUSI_NO" localSheetId="11">#REF!</definedName>
    <definedName name="shinsei_DAIRI_KENSETUSI_NO" localSheetId="13">#REF!</definedName>
    <definedName name="shinsei_DAIRI_KENSETUSI_NO" localSheetId="9">#REF!</definedName>
    <definedName name="shinsei_DAIRI_KENSETUSI_NO">'別記J-1確認申請書'!$BF$58</definedName>
    <definedName name="shinsei_DAIRI_NAME" localSheetId="1">#REF!</definedName>
    <definedName name="shinsei_DAIRI_NAME" localSheetId="12">#REF!</definedName>
    <definedName name="shinsei_DAIRI_NAME" localSheetId="14">#REF!</definedName>
    <definedName name="shinsei_DAIRI_NAME" localSheetId="10">#REF!</definedName>
    <definedName name="shinsei_DAIRI_NAME" localSheetId="11">#REF!</definedName>
    <definedName name="shinsei_DAIRI_NAME" localSheetId="13">#REF!</definedName>
    <definedName name="shinsei_DAIRI_NAME" localSheetId="9">#REF!</definedName>
    <definedName name="shinsei_DAIRI_NAME">'別記J-1確認申請書'!$R$59</definedName>
    <definedName name="shinsei_DAIRI_POST_CODE" localSheetId="1">#REF!</definedName>
    <definedName name="shinsei_DAIRI_POST_CODE" localSheetId="12">#REF!</definedName>
    <definedName name="shinsei_DAIRI_POST_CODE" localSheetId="14">#REF!</definedName>
    <definedName name="shinsei_DAIRI_POST_CODE" localSheetId="10">#REF!</definedName>
    <definedName name="shinsei_DAIRI_POST_CODE" localSheetId="11">#REF!</definedName>
    <definedName name="shinsei_DAIRI_POST_CODE" localSheetId="13">#REF!</definedName>
    <definedName name="shinsei_DAIRI_POST_CODE" localSheetId="9">#REF!</definedName>
    <definedName name="shinsei_DAIRI_POST_CODE">'別記J-1確認申請書'!$U$62</definedName>
    <definedName name="shinsei_DAIRI_SIKAKU" localSheetId="1">#REF!</definedName>
    <definedName name="shinsei_DAIRI_SIKAKU" localSheetId="12">#REF!</definedName>
    <definedName name="shinsei_DAIRI_SIKAKU" localSheetId="14">#REF!</definedName>
    <definedName name="shinsei_DAIRI_SIKAKU" localSheetId="10">#REF!</definedName>
    <definedName name="shinsei_DAIRI_SIKAKU" localSheetId="11">#REF!</definedName>
    <definedName name="shinsei_DAIRI_SIKAKU" localSheetId="13">#REF!</definedName>
    <definedName name="shinsei_DAIRI_SIKAKU" localSheetId="9">#REF!</definedName>
    <definedName name="shinsei_DAIRI_SIKAKU">'別記J-1確認申請書'!$U$58</definedName>
    <definedName name="shinsei_DAIRI_TEL" localSheetId="1">#REF!</definedName>
    <definedName name="shinsei_DAIRI_TEL" localSheetId="12">#REF!</definedName>
    <definedName name="shinsei_DAIRI_TEL" localSheetId="14">#REF!</definedName>
    <definedName name="shinsei_DAIRI_TEL" localSheetId="10">#REF!</definedName>
    <definedName name="shinsei_DAIRI_TEL" localSheetId="11">#REF!</definedName>
    <definedName name="shinsei_DAIRI_TEL" localSheetId="13">#REF!</definedName>
    <definedName name="shinsei_DAIRI_TEL" localSheetId="9">#REF!</definedName>
    <definedName name="shinsei_DAIRI_TEL">'別記J-1確認申請書'!$R$64</definedName>
    <definedName name="shinsei_DAIRI_TOUROKU_KIKAN" localSheetId="1">#REF!</definedName>
    <definedName name="shinsei_DAIRI_TOUROKU_KIKAN" localSheetId="12">#REF!</definedName>
    <definedName name="shinsei_DAIRI_TOUROKU_KIKAN" localSheetId="14">#REF!</definedName>
    <definedName name="shinsei_DAIRI_TOUROKU_KIKAN" localSheetId="10">#REF!</definedName>
    <definedName name="shinsei_DAIRI_TOUROKU_KIKAN" localSheetId="11">#REF!</definedName>
    <definedName name="shinsei_DAIRI_TOUROKU_KIKAN" localSheetId="13">#REF!</definedName>
    <definedName name="shinsei_DAIRI_TOUROKU_KIKAN" localSheetId="9">#REF!</definedName>
    <definedName name="shinsei_DAIRI_TOUROKU_KIKAN">'別記J-1確認申請書'!$AK$58</definedName>
    <definedName name="shinsei_ecotekifuyou__input">'別記J-1確認申請書'!$CM$235</definedName>
    <definedName name="shinsei_ecotekimishinsei__input">'別記J-1確認申請書'!$CM$234</definedName>
    <definedName name="shinsei_ecotekimishinsei_TEKIHAN_ADDRESS" localSheetId="1">#REF!</definedName>
    <definedName name="shinsei_ecotekimishinsei_TEKIHAN_ADDRESS">'別記J-1確認申請書'!$BH$233</definedName>
    <definedName name="shinsei_ecotekimishinsei_TEKIHAN_FUYOU_CAUSE" localSheetId="1">#REF!</definedName>
    <definedName name="shinsei_ecotekimishinsei_TEKIHAN_FUYOU_CAUSE">'別記J-1確認申請書'!$W$234</definedName>
    <definedName name="shinsei_ecotekimishinsei_TEKIHAN_KEN" localSheetId="1">#REF!</definedName>
    <definedName name="shinsei_ecotekimishinsei_TEKIHAN_KEN">'別記J-1確認申請書'!$BA$233</definedName>
    <definedName name="shinsei_ecotekimishinsei_TEKIHAN_NAME" localSheetId="1">#REF!</definedName>
    <definedName name="shinsei_ecotekimishinsei_TEKIHAN_NAME">'別記J-1確認申請書'!$W$233</definedName>
    <definedName name="shinsei_ecotekisumi__input">'別記J-1確認申請書'!$CM$233</definedName>
    <definedName name="shinsei_ecotekisumi_TEKIHAN_ADDRESS" localSheetId="1">#REF!</definedName>
    <definedName name="shinsei_ecotekisumi_TEKIHAN_ADDRESS">'別記J-1確認申請書'!$BH$232</definedName>
    <definedName name="shinsei_ecotekisumi_TEKIHAN_KEN" localSheetId="1">#REF!</definedName>
    <definedName name="shinsei_ecotekisumi_TEKIHAN_KEN">'別記J-1確認申請書'!$BA$232</definedName>
    <definedName name="shinsei_ecotekisumi_TEKIHAN_NAME" localSheetId="1">#REF!</definedName>
    <definedName name="shinsei_ecotekisumi_TEKIHAN_NAME">'別記J-1確認申請書'!$W$232</definedName>
    <definedName name="shinsei_HIKIUKE_DATE">[1]DATA!$D$38</definedName>
    <definedName name="shinsei_ISSUE_DATE">[1]DATA!$D$43</definedName>
    <definedName name="shinsei_ISSUE_KOUFU_NAME">[1]DATA!$D$45</definedName>
    <definedName name="shinsei_ISSUE_NO">[1]DATA!$D$40</definedName>
    <definedName name="shinsei_KAKU_SUMI_NO">[1]DATA!$D$41</definedName>
    <definedName name="shinsei_KANRI_ADDRESS" localSheetId="1">#REF!</definedName>
    <definedName name="shinsei_KANRI_ADDRESS" localSheetId="12">#REF!</definedName>
    <definedName name="shinsei_KANRI_ADDRESS" localSheetId="14">#REF!</definedName>
    <definedName name="shinsei_KANRI_ADDRESS" localSheetId="10">#REF!</definedName>
    <definedName name="shinsei_KANRI_ADDRESS" localSheetId="11">#REF!</definedName>
    <definedName name="shinsei_KANRI_ADDRESS" localSheetId="13">#REF!</definedName>
    <definedName name="shinsei_KANRI_ADDRESS" localSheetId="9">#REF!</definedName>
    <definedName name="shinsei_KANRI_ADDRESS">'別記J-1確認申請書'!$Z$180</definedName>
    <definedName name="shinsei_KANRI_DOC" localSheetId="1">#REF!</definedName>
    <definedName name="shinsei_KANRI_DOC" localSheetId="12">#REF!</definedName>
    <definedName name="shinsei_KANRI_DOC" localSheetId="14">#REF!</definedName>
    <definedName name="shinsei_KANRI_DOC" localSheetId="10">#REF!</definedName>
    <definedName name="shinsei_KANRI_DOC" localSheetId="11">#REF!</definedName>
    <definedName name="shinsei_KANRI_DOC" localSheetId="13">#REF!</definedName>
    <definedName name="shinsei_KANRI_DOC" localSheetId="9">#REF!</definedName>
    <definedName name="shinsei_KANRI_DOC">'別記J-1確認申請書'!$Y$182</definedName>
    <definedName name="shinsei_KANRI_JIMU_NAME" localSheetId="1">#REF!</definedName>
    <definedName name="shinsei_KANRI_JIMU_NAME" localSheetId="12">#REF!</definedName>
    <definedName name="shinsei_KANRI_JIMU_NAME" localSheetId="14">#REF!</definedName>
    <definedName name="shinsei_KANRI_JIMU_NAME" localSheetId="10">#REF!</definedName>
    <definedName name="shinsei_KANRI_JIMU_NAME" localSheetId="11">#REF!</definedName>
    <definedName name="shinsei_KANRI_JIMU_NAME" localSheetId="13">#REF!</definedName>
    <definedName name="shinsei_KANRI_JIMU_NAME" localSheetId="9">#REF!</definedName>
    <definedName name="shinsei_KANRI_JIMU_NAME">'別記J-1確認申請書'!$R$178</definedName>
    <definedName name="shinsei_KANRI_JIMU_NO" localSheetId="1">#REF!</definedName>
    <definedName name="shinsei_KANRI_JIMU_NO" localSheetId="12">#REF!</definedName>
    <definedName name="shinsei_KANRI_JIMU_NO" localSheetId="14">#REF!</definedName>
    <definedName name="shinsei_KANRI_JIMU_NO" localSheetId="10">#REF!</definedName>
    <definedName name="shinsei_KANRI_JIMU_NO" localSheetId="11">#REF!</definedName>
    <definedName name="shinsei_KANRI_JIMU_NO" localSheetId="13">#REF!</definedName>
    <definedName name="shinsei_KANRI_JIMU_NO" localSheetId="9">#REF!</definedName>
    <definedName name="shinsei_KANRI_JIMU_NO">'別記J-1確認申請書'!$BF$177</definedName>
    <definedName name="shinsei_KANRI_JIMU_SIKAKU" localSheetId="1">#REF!</definedName>
    <definedName name="shinsei_KANRI_JIMU_SIKAKU" localSheetId="12">#REF!</definedName>
    <definedName name="shinsei_KANRI_JIMU_SIKAKU" localSheetId="14">#REF!</definedName>
    <definedName name="shinsei_KANRI_JIMU_SIKAKU" localSheetId="10">#REF!</definedName>
    <definedName name="shinsei_KANRI_JIMU_SIKAKU" localSheetId="11">#REF!</definedName>
    <definedName name="shinsei_KANRI_JIMU_SIKAKU" localSheetId="13">#REF!</definedName>
    <definedName name="shinsei_KANRI_JIMU_SIKAKU" localSheetId="9">#REF!</definedName>
    <definedName name="shinsei_KANRI_JIMU_SIKAKU">'別記J-1確認申請書'!$U$177</definedName>
    <definedName name="shinsei_KANRI_JIMU_TOUROKU_KIKAN" localSheetId="1">#REF!</definedName>
    <definedName name="shinsei_KANRI_JIMU_TOUROKU_KIKAN" localSheetId="12">#REF!</definedName>
    <definedName name="shinsei_KANRI_JIMU_TOUROKU_KIKAN" localSheetId="14">#REF!</definedName>
    <definedName name="shinsei_KANRI_JIMU_TOUROKU_KIKAN" localSheetId="10">#REF!</definedName>
    <definedName name="shinsei_KANRI_JIMU_TOUROKU_KIKAN" localSheetId="11">#REF!</definedName>
    <definedName name="shinsei_KANRI_JIMU_TOUROKU_KIKAN" localSheetId="13">#REF!</definedName>
    <definedName name="shinsei_KANRI_JIMU_TOUROKU_KIKAN" localSheetId="9">#REF!</definedName>
    <definedName name="shinsei_KANRI_JIMU_TOUROKU_KIKAN">'別記J-1確認申請書'!$AK$177</definedName>
    <definedName name="shinsei_KANRI_KEN" localSheetId="1">#REF!</definedName>
    <definedName name="shinsei_KANRI_KEN" localSheetId="12">#REF!</definedName>
    <definedName name="shinsei_KANRI_KEN" localSheetId="14">#REF!</definedName>
    <definedName name="shinsei_KANRI_KEN" localSheetId="10">#REF!</definedName>
    <definedName name="shinsei_KANRI_KEN" localSheetId="11">#REF!</definedName>
    <definedName name="shinsei_KANRI_KEN" localSheetId="13">#REF!</definedName>
    <definedName name="shinsei_KANRI_KEN" localSheetId="9">#REF!</definedName>
    <definedName name="shinsei_KANRI_KEN">'別記J-1確認申請書'!$R$180</definedName>
    <definedName name="shinsei_KANRI_KENSETUSI_NO" localSheetId="1">#REF!</definedName>
    <definedName name="shinsei_KANRI_KENSETUSI_NO" localSheetId="12">#REF!</definedName>
    <definedName name="shinsei_KANRI_KENSETUSI_NO" localSheetId="14">#REF!</definedName>
    <definedName name="shinsei_KANRI_KENSETUSI_NO" localSheetId="10">#REF!</definedName>
    <definedName name="shinsei_KANRI_KENSETUSI_NO" localSheetId="11">#REF!</definedName>
    <definedName name="shinsei_KANRI_KENSETUSI_NO" localSheetId="13">#REF!</definedName>
    <definedName name="shinsei_KANRI_KENSETUSI_NO" localSheetId="9">#REF!</definedName>
    <definedName name="shinsei_KANRI_KENSETUSI_NO">'別記J-1確認申請書'!$BF$175</definedName>
    <definedName name="shinsei_KANRI_NAME" localSheetId="1">#REF!</definedName>
    <definedName name="shinsei_KANRI_NAME" localSheetId="12">#REF!</definedName>
    <definedName name="shinsei_KANRI_NAME" localSheetId="14">#REF!</definedName>
    <definedName name="shinsei_KANRI_NAME" localSheetId="10">#REF!</definedName>
    <definedName name="shinsei_KANRI_NAME" localSheetId="11">#REF!</definedName>
    <definedName name="shinsei_KANRI_NAME" localSheetId="13">#REF!</definedName>
    <definedName name="shinsei_KANRI_NAME" localSheetId="9">#REF!</definedName>
    <definedName name="shinsei_KANRI_NAME">'別記J-1確認申請書'!$R$176</definedName>
    <definedName name="shinsei_KANRI_POST_CODE" localSheetId="1">#REF!</definedName>
    <definedName name="shinsei_KANRI_POST_CODE" localSheetId="12">#REF!</definedName>
    <definedName name="shinsei_KANRI_POST_CODE" localSheetId="14">#REF!</definedName>
    <definedName name="shinsei_KANRI_POST_CODE" localSheetId="10">#REF!</definedName>
    <definedName name="shinsei_KANRI_POST_CODE" localSheetId="11">#REF!</definedName>
    <definedName name="shinsei_KANRI_POST_CODE" localSheetId="13">#REF!</definedName>
    <definedName name="shinsei_KANRI_POST_CODE" localSheetId="9">#REF!</definedName>
    <definedName name="shinsei_KANRI_POST_CODE">'別記J-1確認申請書'!$U$179</definedName>
    <definedName name="shinsei_KANRI_SIKAKU" localSheetId="1">#REF!</definedName>
    <definedName name="shinsei_KANRI_SIKAKU" localSheetId="12">#REF!</definedName>
    <definedName name="shinsei_KANRI_SIKAKU" localSheetId="14">#REF!</definedName>
    <definedName name="shinsei_KANRI_SIKAKU" localSheetId="10">#REF!</definedName>
    <definedName name="shinsei_KANRI_SIKAKU" localSheetId="11">#REF!</definedName>
    <definedName name="shinsei_KANRI_SIKAKU" localSheetId="13">#REF!</definedName>
    <definedName name="shinsei_KANRI_SIKAKU" localSheetId="9">#REF!</definedName>
    <definedName name="shinsei_KANRI_SIKAKU">'別記J-1確認申請書'!$U$175</definedName>
    <definedName name="shinsei_KANRI_TEL" localSheetId="1">#REF!</definedName>
    <definedName name="shinsei_KANRI_TEL" localSheetId="12">#REF!</definedName>
    <definedName name="shinsei_KANRI_TEL" localSheetId="14">#REF!</definedName>
    <definedName name="shinsei_KANRI_TEL" localSheetId="10">#REF!</definedName>
    <definedName name="shinsei_KANRI_TEL" localSheetId="11">#REF!</definedName>
    <definedName name="shinsei_KANRI_TEL" localSheetId="13">#REF!</definedName>
    <definedName name="shinsei_KANRI_TEL" localSheetId="9">#REF!</definedName>
    <definedName name="shinsei_KANRI_TEL">'別記J-1確認申請書'!$R$181</definedName>
    <definedName name="shinsei_KANRI_TOUROKU_KIKAN" localSheetId="1">#REF!</definedName>
    <definedName name="shinsei_KANRI_TOUROKU_KIKAN" localSheetId="12">#REF!</definedName>
    <definedName name="shinsei_KANRI_TOUROKU_KIKAN" localSheetId="14">#REF!</definedName>
    <definedName name="shinsei_KANRI_TOUROKU_KIKAN" localSheetId="10">#REF!</definedName>
    <definedName name="shinsei_KANRI_TOUROKU_KIKAN" localSheetId="11">#REF!</definedName>
    <definedName name="shinsei_KANRI_TOUROKU_KIKAN" localSheetId="13">#REF!</definedName>
    <definedName name="shinsei_KANRI_TOUROKU_KIKAN" localSheetId="9">#REF!</definedName>
    <definedName name="shinsei_KANRI_TOUROKU_KIKAN">'別記J-1確認申請書'!$AK$175</definedName>
    <definedName name="shinsei_KANRI1_ADDRESS" localSheetId="12">#REF!</definedName>
    <definedName name="shinsei_KANRI1_ADDRESS" localSheetId="14">#REF!</definedName>
    <definedName name="shinsei_KANRI1_ADDRESS" localSheetId="10">#REF!</definedName>
    <definedName name="shinsei_KANRI1_ADDRESS" localSheetId="11">#REF!</definedName>
    <definedName name="shinsei_KANRI1_ADDRESS" localSheetId="13">#REF!</definedName>
    <definedName name="shinsei_KANRI1_ADDRESS" localSheetId="9">#REF!</definedName>
    <definedName name="shinsei_KANRI1_ADDRESS">'別記J-1確認申請書'!$Z$191</definedName>
    <definedName name="shinsei_KANRI1_DOC" localSheetId="12">#REF!</definedName>
    <definedName name="shinsei_KANRI1_DOC" localSheetId="14">#REF!</definedName>
    <definedName name="shinsei_KANRI1_DOC" localSheetId="10">#REF!</definedName>
    <definedName name="shinsei_KANRI1_DOC" localSheetId="11">#REF!</definedName>
    <definedName name="shinsei_KANRI1_DOC" localSheetId="13">#REF!</definedName>
    <definedName name="shinsei_KANRI1_DOC" localSheetId="9">#REF!</definedName>
    <definedName name="shinsei_KANRI1_DOC">'別記J-1確認申請書'!$Y$193</definedName>
    <definedName name="shinsei_KANRI1_JIMU_NAME" localSheetId="12">#REF!</definedName>
    <definedName name="shinsei_KANRI1_JIMU_NAME" localSheetId="14">#REF!</definedName>
    <definedName name="shinsei_KANRI1_JIMU_NAME" localSheetId="10">#REF!</definedName>
    <definedName name="shinsei_KANRI1_JIMU_NAME" localSheetId="11">#REF!</definedName>
    <definedName name="shinsei_KANRI1_JIMU_NAME" localSheetId="13">#REF!</definedName>
    <definedName name="shinsei_KANRI1_JIMU_NAME" localSheetId="9">#REF!</definedName>
    <definedName name="shinsei_KANRI1_JIMU_NAME">'別記J-1確認申請書'!$R$189</definedName>
    <definedName name="shinsei_KANRI1_JIMU_NO" localSheetId="12">#REF!</definedName>
    <definedName name="shinsei_KANRI1_JIMU_NO" localSheetId="14">#REF!</definedName>
    <definedName name="shinsei_KANRI1_JIMU_NO" localSheetId="10">#REF!</definedName>
    <definedName name="shinsei_KANRI1_JIMU_NO" localSheetId="11">#REF!</definedName>
    <definedName name="shinsei_KANRI1_JIMU_NO" localSheetId="13">#REF!</definedName>
    <definedName name="shinsei_KANRI1_JIMU_NO" localSheetId="9">#REF!</definedName>
    <definedName name="shinsei_KANRI1_JIMU_NO">'別記J-1確認申請書'!$BF$188</definedName>
    <definedName name="shinsei_KANRI1_JIMU_SIKAKU" localSheetId="12">#REF!</definedName>
    <definedName name="shinsei_KANRI1_JIMU_SIKAKU" localSheetId="14">#REF!</definedName>
    <definedName name="shinsei_KANRI1_JIMU_SIKAKU" localSheetId="10">#REF!</definedName>
    <definedName name="shinsei_KANRI1_JIMU_SIKAKU" localSheetId="11">#REF!</definedName>
    <definedName name="shinsei_KANRI1_JIMU_SIKAKU" localSheetId="13">#REF!</definedName>
    <definedName name="shinsei_KANRI1_JIMU_SIKAKU" localSheetId="9">#REF!</definedName>
    <definedName name="shinsei_KANRI1_JIMU_SIKAKU">'別記J-1確認申請書'!$U$188</definedName>
    <definedName name="shinsei_KANRI1_JIMU_TOUROKU_KIKAN" localSheetId="12">#REF!</definedName>
    <definedName name="shinsei_KANRI1_JIMU_TOUROKU_KIKAN" localSheetId="14">#REF!</definedName>
    <definedName name="shinsei_KANRI1_JIMU_TOUROKU_KIKAN" localSheetId="10">#REF!</definedName>
    <definedName name="shinsei_KANRI1_JIMU_TOUROKU_KIKAN" localSheetId="11">#REF!</definedName>
    <definedName name="shinsei_KANRI1_JIMU_TOUROKU_KIKAN" localSheetId="13">#REF!</definedName>
    <definedName name="shinsei_KANRI1_JIMU_TOUROKU_KIKAN" localSheetId="9">#REF!</definedName>
    <definedName name="shinsei_KANRI1_JIMU_TOUROKU_KIKAN">'別記J-1確認申請書'!$AK$188</definedName>
    <definedName name="shinsei_KANRI1_KEN" localSheetId="12">#REF!</definedName>
    <definedName name="shinsei_KANRI1_KEN" localSheetId="14">#REF!</definedName>
    <definedName name="shinsei_KANRI1_KEN" localSheetId="10">#REF!</definedName>
    <definedName name="shinsei_KANRI1_KEN" localSheetId="11">#REF!</definedName>
    <definedName name="shinsei_KANRI1_KEN" localSheetId="13">#REF!</definedName>
    <definedName name="shinsei_KANRI1_KEN" localSheetId="9">#REF!</definedName>
    <definedName name="shinsei_KANRI1_KEN">'別記J-1確認申請書'!$R$191</definedName>
    <definedName name="shinsei_KANRI1_KENSETUSI_NO" localSheetId="12">#REF!</definedName>
    <definedName name="shinsei_KANRI1_KENSETUSI_NO" localSheetId="14">#REF!</definedName>
    <definedName name="shinsei_KANRI1_KENSETUSI_NO" localSheetId="10">#REF!</definedName>
    <definedName name="shinsei_KANRI1_KENSETUSI_NO" localSheetId="11">#REF!</definedName>
    <definedName name="shinsei_KANRI1_KENSETUSI_NO" localSheetId="13">#REF!</definedName>
    <definedName name="shinsei_KANRI1_KENSETUSI_NO" localSheetId="9">#REF!</definedName>
    <definedName name="shinsei_KANRI1_KENSETUSI_NO">'別記J-1確認申請書'!$BF$186</definedName>
    <definedName name="shinsei_KANRI1_NAME" localSheetId="12">#REF!</definedName>
    <definedName name="shinsei_KANRI1_NAME" localSheetId="14">#REF!</definedName>
    <definedName name="shinsei_KANRI1_NAME" localSheetId="10">#REF!</definedName>
    <definedName name="shinsei_KANRI1_NAME" localSheetId="11">#REF!</definedName>
    <definedName name="shinsei_KANRI1_NAME" localSheetId="13">#REF!</definedName>
    <definedName name="shinsei_KANRI1_NAME" localSheetId="9">#REF!</definedName>
    <definedName name="shinsei_KANRI1_NAME">'別記J-1確認申請書'!$R$187</definedName>
    <definedName name="shinsei_KANRI1_POST_CODE" localSheetId="12">#REF!</definedName>
    <definedName name="shinsei_KANRI1_POST_CODE" localSheetId="14">#REF!</definedName>
    <definedName name="shinsei_KANRI1_POST_CODE" localSheetId="10">#REF!</definedName>
    <definedName name="shinsei_KANRI1_POST_CODE" localSheetId="11">#REF!</definedName>
    <definedName name="shinsei_KANRI1_POST_CODE" localSheetId="13">#REF!</definedName>
    <definedName name="shinsei_KANRI1_POST_CODE" localSheetId="9">#REF!</definedName>
    <definedName name="shinsei_KANRI1_POST_CODE">'別記J-1確認申請書'!$U$190</definedName>
    <definedName name="shinsei_KANRI1_SIKAKU" localSheetId="12">#REF!</definedName>
    <definedName name="shinsei_KANRI1_SIKAKU" localSheetId="14">#REF!</definedName>
    <definedName name="shinsei_KANRI1_SIKAKU" localSheetId="10">#REF!</definedName>
    <definedName name="shinsei_KANRI1_SIKAKU" localSheetId="11">#REF!</definedName>
    <definedName name="shinsei_KANRI1_SIKAKU" localSheetId="13">#REF!</definedName>
    <definedName name="shinsei_KANRI1_SIKAKU" localSheetId="9">#REF!</definedName>
    <definedName name="shinsei_KANRI1_SIKAKU">'別記J-1確認申請書'!$U$186</definedName>
    <definedName name="shinsei_KANRI1_TEL" localSheetId="12">#REF!</definedName>
    <definedName name="shinsei_KANRI1_TEL" localSheetId="14">#REF!</definedName>
    <definedName name="shinsei_KANRI1_TEL" localSheetId="10">#REF!</definedName>
    <definedName name="shinsei_KANRI1_TEL" localSheetId="11">#REF!</definedName>
    <definedName name="shinsei_KANRI1_TEL" localSheetId="13">#REF!</definedName>
    <definedName name="shinsei_KANRI1_TEL" localSheetId="9">#REF!</definedName>
    <definedName name="shinsei_KANRI1_TEL">'別記J-1確認申請書'!$R$192</definedName>
    <definedName name="shinsei_KANRI1_TOUROKU_KIKAN" localSheetId="12">#REF!</definedName>
    <definedName name="shinsei_KANRI1_TOUROKU_KIKAN" localSheetId="14">#REF!</definedName>
    <definedName name="shinsei_KANRI1_TOUROKU_KIKAN" localSheetId="10">#REF!</definedName>
    <definedName name="shinsei_KANRI1_TOUROKU_KIKAN" localSheetId="11">#REF!</definedName>
    <definedName name="shinsei_KANRI1_TOUROKU_KIKAN" localSheetId="13">#REF!</definedName>
    <definedName name="shinsei_KANRI1_TOUROKU_KIKAN" localSheetId="9">#REF!</definedName>
    <definedName name="shinsei_KANRI1_TOUROKU_KIKAN">'別記J-1確認申請書'!$AK$186</definedName>
    <definedName name="shinsei_KANRI2_ADDRESS" localSheetId="12">#REF!</definedName>
    <definedName name="shinsei_KANRI2_ADDRESS" localSheetId="14">#REF!</definedName>
    <definedName name="shinsei_KANRI2_ADDRESS" localSheetId="10">#REF!</definedName>
    <definedName name="shinsei_KANRI2_ADDRESS" localSheetId="11">#REF!</definedName>
    <definedName name="shinsei_KANRI2_ADDRESS" localSheetId="13">#REF!</definedName>
    <definedName name="shinsei_KANRI2_ADDRESS" localSheetId="9">#REF!</definedName>
    <definedName name="shinsei_KANRI2_ADDRESS">'別記J-1確認申請書'!$Z$201</definedName>
    <definedName name="shinsei_KANRI2_DOC" localSheetId="12">#REF!</definedName>
    <definedName name="shinsei_KANRI2_DOC" localSheetId="14">#REF!</definedName>
    <definedName name="shinsei_KANRI2_DOC" localSheetId="10">#REF!</definedName>
    <definedName name="shinsei_KANRI2_DOC" localSheetId="11">#REF!</definedName>
    <definedName name="shinsei_KANRI2_DOC" localSheetId="13">#REF!</definedName>
    <definedName name="shinsei_KANRI2_DOC" localSheetId="9">#REF!</definedName>
    <definedName name="shinsei_KANRI2_DOC">'別記J-1確認申請書'!$Y$203</definedName>
    <definedName name="shinsei_KANRI2_JIMU_NAME" localSheetId="12">#REF!</definedName>
    <definedName name="shinsei_KANRI2_JIMU_NAME" localSheetId="14">#REF!</definedName>
    <definedName name="shinsei_KANRI2_JIMU_NAME" localSheetId="10">#REF!</definedName>
    <definedName name="shinsei_KANRI2_JIMU_NAME" localSheetId="11">#REF!</definedName>
    <definedName name="shinsei_KANRI2_JIMU_NAME" localSheetId="13">#REF!</definedName>
    <definedName name="shinsei_KANRI2_JIMU_NAME" localSheetId="9">#REF!</definedName>
    <definedName name="shinsei_KANRI2_JIMU_NAME">'別記J-1確認申請書'!$R$199</definedName>
    <definedName name="shinsei_KANRI2_JIMU_NO" localSheetId="12">#REF!</definedName>
    <definedName name="shinsei_KANRI2_JIMU_NO" localSheetId="14">#REF!</definedName>
    <definedName name="shinsei_KANRI2_JIMU_NO" localSheetId="10">#REF!</definedName>
    <definedName name="shinsei_KANRI2_JIMU_NO" localSheetId="11">#REF!</definedName>
    <definedName name="shinsei_KANRI2_JIMU_NO" localSheetId="13">#REF!</definedName>
    <definedName name="shinsei_KANRI2_JIMU_NO" localSheetId="9">#REF!</definedName>
    <definedName name="shinsei_KANRI2_JIMU_NO">'別記J-1確認申請書'!$BF$198</definedName>
    <definedName name="shinsei_KANRI2_JIMU_SIKAKU" localSheetId="12">#REF!</definedName>
    <definedName name="shinsei_KANRI2_JIMU_SIKAKU" localSheetId="14">#REF!</definedName>
    <definedName name="shinsei_KANRI2_JIMU_SIKAKU" localSheetId="10">#REF!</definedName>
    <definedName name="shinsei_KANRI2_JIMU_SIKAKU" localSheetId="11">#REF!</definedName>
    <definedName name="shinsei_KANRI2_JIMU_SIKAKU" localSheetId="13">#REF!</definedName>
    <definedName name="shinsei_KANRI2_JIMU_SIKAKU" localSheetId="9">#REF!</definedName>
    <definedName name="shinsei_KANRI2_JIMU_SIKAKU">'別記J-1確認申請書'!$U$198</definedName>
    <definedName name="shinsei_KANRI2_JIMU_TOUROKU_KIKAN" localSheetId="12">#REF!</definedName>
    <definedName name="shinsei_KANRI2_JIMU_TOUROKU_KIKAN" localSheetId="14">#REF!</definedName>
    <definedName name="shinsei_KANRI2_JIMU_TOUROKU_KIKAN" localSheetId="10">#REF!</definedName>
    <definedName name="shinsei_KANRI2_JIMU_TOUROKU_KIKAN" localSheetId="11">#REF!</definedName>
    <definedName name="shinsei_KANRI2_JIMU_TOUROKU_KIKAN" localSheetId="13">#REF!</definedName>
    <definedName name="shinsei_KANRI2_JIMU_TOUROKU_KIKAN" localSheetId="9">#REF!</definedName>
    <definedName name="shinsei_KANRI2_JIMU_TOUROKU_KIKAN">'別記J-1確認申請書'!$AK$198</definedName>
    <definedName name="shinsei_KANRI2_KEN" localSheetId="12">#REF!</definedName>
    <definedName name="shinsei_KANRI2_KEN" localSheetId="14">#REF!</definedName>
    <definedName name="shinsei_KANRI2_KEN" localSheetId="10">#REF!</definedName>
    <definedName name="shinsei_KANRI2_KEN" localSheetId="11">#REF!</definedName>
    <definedName name="shinsei_KANRI2_KEN" localSheetId="13">#REF!</definedName>
    <definedName name="shinsei_KANRI2_KEN" localSheetId="9">#REF!</definedName>
    <definedName name="shinsei_KANRI2_KEN">'別記J-1確認申請書'!$R$201</definedName>
    <definedName name="shinsei_KANRI2_KENSETUSI_NO" localSheetId="12">#REF!</definedName>
    <definedName name="shinsei_KANRI2_KENSETUSI_NO" localSheetId="14">#REF!</definedName>
    <definedName name="shinsei_KANRI2_KENSETUSI_NO" localSheetId="10">#REF!</definedName>
    <definedName name="shinsei_KANRI2_KENSETUSI_NO" localSheetId="11">#REF!</definedName>
    <definedName name="shinsei_KANRI2_KENSETUSI_NO" localSheetId="13">#REF!</definedName>
    <definedName name="shinsei_KANRI2_KENSETUSI_NO" localSheetId="9">#REF!</definedName>
    <definedName name="shinsei_KANRI2_KENSETUSI_NO">'別記J-1確認申請書'!$BF$196</definedName>
    <definedName name="shinsei_KANRI2_NAME" localSheetId="12">#REF!</definedName>
    <definedName name="shinsei_KANRI2_NAME" localSheetId="14">#REF!</definedName>
    <definedName name="shinsei_KANRI2_NAME" localSheetId="10">#REF!</definedName>
    <definedName name="shinsei_KANRI2_NAME" localSheetId="11">#REF!</definedName>
    <definedName name="shinsei_KANRI2_NAME" localSheetId="13">#REF!</definedName>
    <definedName name="shinsei_KANRI2_NAME" localSheetId="9">#REF!</definedName>
    <definedName name="shinsei_KANRI2_NAME">'別記J-1確認申請書'!$R$197</definedName>
    <definedName name="shinsei_KANRI2_POST_CODE" localSheetId="12">#REF!</definedName>
    <definedName name="shinsei_KANRI2_POST_CODE" localSheetId="14">#REF!</definedName>
    <definedName name="shinsei_KANRI2_POST_CODE" localSheetId="10">#REF!</definedName>
    <definedName name="shinsei_KANRI2_POST_CODE" localSheetId="11">#REF!</definedName>
    <definedName name="shinsei_KANRI2_POST_CODE" localSheetId="13">#REF!</definedName>
    <definedName name="shinsei_KANRI2_POST_CODE" localSheetId="9">#REF!</definedName>
    <definedName name="shinsei_KANRI2_POST_CODE">'別記J-1確認申請書'!$U$200</definedName>
    <definedName name="shinsei_KANRI2_SIKAKU" localSheetId="12">#REF!</definedName>
    <definedName name="shinsei_KANRI2_SIKAKU" localSheetId="14">#REF!</definedName>
    <definedName name="shinsei_KANRI2_SIKAKU" localSheetId="10">#REF!</definedName>
    <definedName name="shinsei_KANRI2_SIKAKU" localSheetId="11">#REF!</definedName>
    <definedName name="shinsei_KANRI2_SIKAKU" localSheetId="13">#REF!</definedName>
    <definedName name="shinsei_KANRI2_SIKAKU" localSheetId="9">#REF!</definedName>
    <definedName name="shinsei_KANRI2_SIKAKU">'別記J-1確認申請書'!$U$196</definedName>
    <definedName name="shinsei_KANRI2_TEL" localSheetId="12">#REF!</definedName>
    <definedName name="shinsei_KANRI2_TEL" localSheetId="14">#REF!</definedName>
    <definedName name="shinsei_KANRI2_TEL" localSheetId="10">#REF!</definedName>
    <definedName name="shinsei_KANRI2_TEL" localSheetId="11">#REF!</definedName>
    <definedName name="shinsei_KANRI2_TEL" localSheetId="13">#REF!</definedName>
    <definedName name="shinsei_KANRI2_TEL" localSheetId="9">#REF!</definedName>
    <definedName name="shinsei_KANRI2_TEL">'別記J-1確認申請書'!$R$202</definedName>
    <definedName name="shinsei_KANRI2_TOUROKU_KIKAN" localSheetId="12">#REF!</definedName>
    <definedName name="shinsei_KANRI2_TOUROKU_KIKAN" localSheetId="14">#REF!</definedName>
    <definedName name="shinsei_KANRI2_TOUROKU_KIKAN" localSheetId="10">#REF!</definedName>
    <definedName name="shinsei_KANRI2_TOUROKU_KIKAN" localSheetId="11">#REF!</definedName>
    <definedName name="shinsei_KANRI2_TOUROKU_KIKAN" localSheetId="13">#REF!</definedName>
    <definedName name="shinsei_KANRI2_TOUROKU_KIKAN" localSheetId="9">#REF!</definedName>
    <definedName name="shinsei_KANRI2_TOUROKU_KIKAN">'別記J-1確認申請書'!$AK$196</definedName>
    <definedName name="shinsei_KANRI3_ADDRESS" localSheetId="12">#REF!</definedName>
    <definedName name="shinsei_KANRI3_ADDRESS" localSheetId="14">#REF!</definedName>
    <definedName name="shinsei_KANRI3_ADDRESS" localSheetId="10">#REF!</definedName>
    <definedName name="shinsei_KANRI3_ADDRESS" localSheetId="11">#REF!</definedName>
    <definedName name="shinsei_KANRI3_ADDRESS" localSheetId="13">#REF!</definedName>
    <definedName name="shinsei_KANRI3_ADDRESS" localSheetId="9">#REF!</definedName>
    <definedName name="shinsei_KANRI3_ADDRESS">'別記J-1確認申請書'!$Z$211</definedName>
    <definedName name="shinsei_KANRI3_DOC" localSheetId="12">#REF!</definedName>
    <definedName name="shinsei_KANRI3_DOC" localSheetId="14">#REF!</definedName>
    <definedName name="shinsei_KANRI3_DOC" localSheetId="10">#REF!</definedName>
    <definedName name="shinsei_KANRI3_DOC" localSheetId="11">#REF!</definedName>
    <definedName name="shinsei_KANRI3_DOC" localSheetId="13">#REF!</definedName>
    <definedName name="shinsei_KANRI3_DOC" localSheetId="9">#REF!</definedName>
    <definedName name="shinsei_KANRI3_DOC">'別記J-1確認申請書'!$Y$213</definedName>
    <definedName name="shinsei_KANRI3_JIMU_NAME" localSheetId="12">#REF!</definedName>
    <definedName name="shinsei_KANRI3_JIMU_NAME" localSheetId="14">#REF!</definedName>
    <definedName name="shinsei_KANRI3_JIMU_NAME" localSheetId="10">#REF!</definedName>
    <definedName name="shinsei_KANRI3_JIMU_NAME" localSheetId="11">#REF!</definedName>
    <definedName name="shinsei_KANRI3_JIMU_NAME" localSheetId="13">#REF!</definedName>
    <definedName name="shinsei_KANRI3_JIMU_NAME" localSheetId="9">#REF!</definedName>
    <definedName name="shinsei_KANRI3_JIMU_NAME">'別記J-1確認申請書'!$R$209</definedName>
    <definedName name="shinsei_KANRI3_JIMU_NO" localSheetId="12">#REF!</definedName>
    <definedName name="shinsei_KANRI3_JIMU_NO" localSheetId="14">#REF!</definedName>
    <definedName name="shinsei_KANRI3_JIMU_NO" localSheetId="10">#REF!</definedName>
    <definedName name="shinsei_KANRI3_JIMU_NO" localSheetId="11">#REF!</definedName>
    <definedName name="shinsei_KANRI3_JIMU_NO" localSheetId="13">#REF!</definedName>
    <definedName name="shinsei_KANRI3_JIMU_NO" localSheetId="9">#REF!</definedName>
    <definedName name="shinsei_KANRI3_JIMU_NO">'別記J-1確認申請書'!$BF$208</definedName>
    <definedName name="shinsei_KANRI3_JIMU_SIKAKU" localSheetId="12">#REF!</definedName>
    <definedName name="shinsei_KANRI3_JIMU_SIKAKU" localSheetId="14">#REF!</definedName>
    <definedName name="shinsei_KANRI3_JIMU_SIKAKU" localSheetId="10">#REF!</definedName>
    <definedName name="shinsei_KANRI3_JIMU_SIKAKU" localSheetId="11">#REF!</definedName>
    <definedName name="shinsei_KANRI3_JIMU_SIKAKU" localSheetId="13">#REF!</definedName>
    <definedName name="shinsei_KANRI3_JIMU_SIKAKU" localSheetId="9">#REF!</definedName>
    <definedName name="shinsei_KANRI3_JIMU_SIKAKU">'別記J-1確認申請書'!$U$208</definedName>
    <definedName name="shinsei_KANRI3_JIMU_TOUROKU_KIKAN" localSheetId="12">#REF!</definedName>
    <definedName name="shinsei_KANRI3_JIMU_TOUROKU_KIKAN" localSheetId="14">#REF!</definedName>
    <definedName name="shinsei_KANRI3_JIMU_TOUROKU_KIKAN" localSheetId="10">#REF!</definedName>
    <definedName name="shinsei_KANRI3_JIMU_TOUROKU_KIKAN" localSheetId="11">#REF!</definedName>
    <definedName name="shinsei_KANRI3_JIMU_TOUROKU_KIKAN" localSheetId="13">#REF!</definedName>
    <definedName name="shinsei_KANRI3_JIMU_TOUROKU_KIKAN" localSheetId="9">#REF!</definedName>
    <definedName name="shinsei_KANRI3_JIMU_TOUROKU_KIKAN">'別記J-1確認申請書'!$AK$208</definedName>
    <definedName name="shinsei_KANRI3_KEN" localSheetId="12">#REF!</definedName>
    <definedName name="shinsei_KANRI3_KEN" localSheetId="14">#REF!</definedName>
    <definedName name="shinsei_KANRI3_KEN" localSheetId="10">#REF!</definedName>
    <definedName name="shinsei_KANRI3_KEN" localSheetId="11">#REF!</definedName>
    <definedName name="shinsei_KANRI3_KEN" localSheetId="13">#REF!</definedName>
    <definedName name="shinsei_KANRI3_KEN" localSheetId="9">#REF!</definedName>
    <definedName name="shinsei_KANRI3_KEN">'別記J-1確認申請書'!$R$211</definedName>
    <definedName name="shinsei_KANRI3_KENSETUSI_NO" localSheetId="12">#REF!</definedName>
    <definedName name="shinsei_KANRI3_KENSETUSI_NO" localSheetId="14">#REF!</definedName>
    <definedName name="shinsei_KANRI3_KENSETUSI_NO" localSheetId="10">#REF!</definedName>
    <definedName name="shinsei_KANRI3_KENSETUSI_NO" localSheetId="11">#REF!</definedName>
    <definedName name="shinsei_KANRI3_KENSETUSI_NO" localSheetId="13">#REF!</definedName>
    <definedName name="shinsei_KANRI3_KENSETUSI_NO" localSheetId="9">#REF!</definedName>
    <definedName name="shinsei_KANRI3_KENSETUSI_NO">'別記J-1確認申請書'!$BF$206</definedName>
    <definedName name="shinsei_KANRI3_NAME" localSheetId="12">#REF!</definedName>
    <definedName name="shinsei_KANRI3_NAME" localSheetId="14">#REF!</definedName>
    <definedName name="shinsei_KANRI3_NAME" localSheetId="10">#REF!</definedName>
    <definedName name="shinsei_KANRI3_NAME" localSheetId="11">#REF!</definedName>
    <definedName name="shinsei_KANRI3_NAME" localSheetId="13">#REF!</definedName>
    <definedName name="shinsei_KANRI3_NAME" localSheetId="9">#REF!</definedName>
    <definedName name="shinsei_KANRI3_NAME">'別記J-1確認申請書'!$R$207</definedName>
    <definedName name="shinsei_KANRI3_POST_CODE" localSheetId="12">#REF!</definedName>
    <definedName name="shinsei_KANRI3_POST_CODE" localSheetId="14">#REF!</definedName>
    <definedName name="shinsei_KANRI3_POST_CODE" localSheetId="10">#REF!</definedName>
    <definedName name="shinsei_KANRI3_POST_CODE" localSheetId="11">#REF!</definedName>
    <definedName name="shinsei_KANRI3_POST_CODE" localSheetId="13">#REF!</definedName>
    <definedName name="shinsei_KANRI3_POST_CODE" localSheetId="9">#REF!</definedName>
    <definedName name="shinsei_KANRI3_POST_CODE">'別記J-1確認申請書'!$U$210</definedName>
    <definedName name="shinsei_KANRI3_SIKAKU" localSheetId="12">#REF!</definedName>
    <definedName name="shinsei_KANRI3_SIKAKU" localSheetId="14">#REF!</definedName>
    <definedName name="shinsei_KANRI3_SIKAKU" localSheetId="10">#REF!</definedName>
    <definedName name="shinsei_KANRI3_SIKAKU" localSheetId="11">#REF!</definedName>
    <definedName name="shinsei_KANRI3_SIKAKU" localSheetId="13">#REF!</definedName>
    <definedName name="shinsei_KANRI3_SIKAKU" localSheetId="9">#REF!</definedName>
    <definedName name="shinsei_KANRI3_SIKAKU">'別記J-1確認申請書'!$U$206</definedName>
    <definedName name="shinsei_KANRI3_TEL" localSheetId="12">#REF!</definedName>
    <definedName name="shinsei_KANRI3_TEL" localSheetId="14">#REF!</definedName>
    <definedName name="shinsei_KANRI3_TEL" localSheetId="10">#REF!</definedName>
    <definedName name="shinsei_KANRI3_TEL" localSheetId="11">#REF!</definedName>
    <definedName name="shinsei_KANRI3_TEL" localSheetId="13">#REF!</definedName>
    <definedName name="shinsei_KANRI3_TEL" localSheetId="9">#REF!</definedName>
    <definedName name="shinsei_KANRI3_TEL">'別記J-1確認申請書'!$R$212</definedName>
    <definedName name="shinsei_KANRI3_TOUROKU_KIKAN" localSheetId="12">#REF!</definedName>
    <definedName name="shinsei_KANRI3_TOUROKU_KIKAN" localSheetId="14">#REF!</definedName>
    <definedName name="shinsei_KANRI3_TOUROKU_KIKAN" localSheetId="10">#REF!</definedName>
    <definedName name="shinsei_KANRI3_TOUROKU_KIKAN" localSheetId="11">#REF!</definedName>
    <definedName name="shinsei_KANRI3_TOUROKU_KIKAN" localSheetId="13">#REF!</definedName>
    <definedName name="shinsei_KANRI3_TOUROKU_KIKAN" localSheetId="9">#REF!</definedName>
    <definedName name="shinsei_KANRI3_TOUROKU_KIKAN">'別記J-1確認申請書'!$AK$206</definedName>
    <definedName name="shinsei_KOUJI_KANRYOU_DATE" localSheetId="1">#REF!</definedName>
    <definedName name="shinsei_KOUJI_KANRYOU_DATE">'別記J-1確認申請書'!$CJ$347</definedName>
    <definedName name="shinsei_KOUJI_TYAKUSYU_DATE" localSheetId="1">#REF!</definedName>
    <definedName name="shinsei_KOUJI_TYAKUSYU_DATE">'別記J-1確認申請書'!$CJ$343</definedName>
    <definedName name="shinsei_KOUTEI1_DATE" localSheetId="1">#REF!</definedName>
    <definedName name="shinsei_KOUTEI1_DATE">'別記J-1確認申請書'!$CJ$351</definedName>
    <definedName name="shinsei_KOUTEI1_KAISUU" localSheetId="1">#REF!</definedName>
    <definedName name="shinsei_KOUTEI1_KAISUU" localSheetId="12">#REF!</definedName>
    <definedName name="shinsei_KOUTEI1_KAISUU" localSheetId="14">#REF!</definedName>
    <definedName name="shinsei_KOUTEI1_KAISUU" localSheetId="10">#REF!</definedName>
    <definedName name="shinsei_KOUTEI1_KAISUU" localSheetId="11">#REF!</definedName>
    <definedName name="shinsei_KOUTEI1_KAISUU" localSheetId="13">#REF!</definedName>
    <definedName name="shinsei_KOUTEI1_KAISUU" localSheetId="9">#REF!</definedName>
    <definedName name="shinsei_KOUTEI1_KAISUU">'別記J-1確認申請書'!$H$350</definedName>
    <definedName name="shinsei_KOUTEI1_TEXT" localSheetId="1">#REF!</definedName>
    <definedName name="shinsei_KOUTEI1_TEXT" localSheetId="12">#REF!</definedName>
    <definedName name="shinsei_KOUTEI1_TEXT" localSheetId="14">#REF!</definedName>
    <definedName name="shinsei_KOUTEI1_TEXT" localSheetId="10">#REF!</definedName>
    <definedName name="shinsei_KOUTEI1_TEXT" localSheetId="11">#REF!</definedName>
    <definedName name="shinsei_KOUTEI1_TEXT" localSheetId="13">#REF!</definedName>
    <definedName name="shinsei_KOUTEI1_TEXT" localSheetId="9">#REF!</definedName>
    <definedName name="shinsei_KOUTEI1_TEXT">'別記J-1確認申請書'!$AL$350</definedName>
    <definedName name="shinsei_KOUTEI2_DATE">'別記J-1確認申請書'!$CJ$352</definedName>
    <definedName name="shinsei_KOUTEI2_KAISUU" localSheetId="12">#REF!</definedName>
    <definedName name="shinsei_KOUTEI2_KAISUU" localSheetId="14">#REF!</definedName>
    <definedName name="shinsei_KOUTEI2_KAISUU" localSheetId="10">#REF!</definedName>
    <definedName name="shinsei_KOUTEI2_KAISUU" localSheetId="11">#REF!</definedName>
    <definedName name="shinsei_KOUTEI2_KAISUU" localSheetId="13">#REF!</definedName>
    <definedName name="shinsei_KOUTEI2_KAISUU" localSheetId="9">#REF!</definedName>
    <definedName name="shinsei_KOUTEI2_KAISUU">'別記J-1確認申請書'!$H$351</definedName>
    <definedName name="shinsei_KOUTEI2_TEXT" localSheetId="12">#REF!</definedName>
    <definedName name="shinsei_KOUTEI2_TEXT" localSheetId="14">#REF!</definedName>
    <definedName name="shinsei_KOUTEI2_TEXT" localSheetId="10">#REF!</definedName>
    <definedName name="shinsei_KOUTEI2_TEXT" localSheetId="11">#REF!</definedName>
    <definedName name="shinsei_KOUTEI2_TEXT" localSheetId="13">#REF!</definedName>
    <definedName name="shinsei_KOUTEI2_TEXT" localSheetId="9">#REF!</definedName>
    <definedName name="shinsei_KOUTEI2_TEXT">'別記J-1確認申請書'!$AL$351</definedName>
    <definedName name="shinsei_KOUTEI3_DATE">'別記J-1確認申請書'!$CJ$353</definedName>
    <definedName name="shinsei_KOUTEI3_KAISUU" localSheetId="12">#REF!</definedName>
    <definedName name="shinsei_KOUTEI3_KAISUU" localSheetId="14">#REF!</definedName>
    <definedName name="shinsei_KOUTEI3_KAISUU" localSheetId="10">#REF!</definedName>
    <definedName name="shinsei_KOUTEI3_KAISUU" localSheetId="11">#REF!</definedName>
    <definedName name="shinsei_KOUTEI3_KAISUU" localSheetId="13">#REF!</definedName>
    <definedName name="shinsei_KOUTEI3_KAISUU" localSheetId="9">#REF!</definedName>
    <definedName name="shinsei_KOUTEI3_KAISUU">'別記J-1確認申請書'!$H$352</definedName>
    <definedName name="shinsei_KOUTEI3_TEXT" localSheetId="12">#REF!</definedName>
    <definedName name="shinsei_KOUTEI3_TEXT" localSheetId="14">#REF!</definedName>
    <definedName name="shinsei_KOUTEI3_TEXT" localSheetId="10">#REF!</definedName>
    <definedName name="shinsei_KOUTEI3_TEXT" localSheetId="11">#REF!</definedName>
    <definedName name="shinsei_KOUTEI3_TEXT" localSheetId="13">#REF!</definedName>
    <definedName name="shinsei_KOUTEI3_TEXT" localSheetId="9">#REF!</definedName>
    <definedName name="shinsei_KOUTEI3_TEXT">'別記J-1確認申請書'!$AL$352</definedName>
    <definedName name="shinsei_NUSHI_ADDRESS" localSheetId="1">#REF!</definedName>
    <definedName name="shinsei_NUSHI_ADDRESS" localSheetId="12">#REF!</definedName>
    <definedName name="shinsei_NUSHI_ADDRESS" localSheetId="14">#REF!</definedName>
    <definedName name="shinsei_NUSHI_ADDRESS" localSheetId="10">#REF!</definedName>
    <definedName name="shinsei_NUSHI_ADDRESS" localSheetId="11">#REF!</definedName>
    <definedName name="shinsei_NUSHI_ADDRESS" localSheetId="13">#REF!</definedName>
    <definedName name="shinsei_NUSHI_ADDRESS" localSheetId="9">#REF!</definedName>
    <definedName name="shinsei_NUSHI_ADDRESS">'別記J-1確認申請書'!$Z$53</definedName>
    <definedName name="shinsei_NUSHI_KEN" localSheetId="1">#REF!</definedName>
    <definedName name="shinsei_NUSHI_KEN" localSheetId="12">#REF!</definedName>
    <definedName name="shinsei_NUSHI_KEN" localSheetId="14">#REF!</definedName>
    <definedName name="shinsei_NUSHI_KEN" localSheetId="10">#REF!</definedName>
    <definedName name="shinsei_NUSHI_KEN" localSheetId="11">#REF!</definedName>
    <definedName name="shinsei_NUSHI_KEN" localSheetId="13">#REF!</definedName>
    <definedName name="shinsei_NUSHI_KEN" localSheetId="9">#REF!</definedName>
    <definedName name="shinsei_NUSHI_KEN">'別記J-1確認申請書'!$R$53</definedName>
    <definedName name="shinsei_NUSHI_NAME_KANA" localSheetId="1">#REF!</definedName>
    <definedName name="shinsei_NUSHI_NAME_KANA" localSheetId="12">#REF!</definedName>
    <definedName name="shinsei_NUSHI_NAME_KANA" localSheetId="14">#REF!</definedName>
    <definedName name="shinsei_NUSHI_NAME_KANA" localSheetId="10">#REF!</definedName>
    <definedName name="shinsei_NUSHI_NAME_KANA" localSheetId="11">#REF!</definedName>
    <definedName name="shinsei_NUSHI_NAME_KANA" localSheetId="13">#REF!</definedName>
    <definedName name="shinsei_NUSHI_NAME_KANA" localSheetId="9">#REF!</definedName>
    <definedName name="shinsei_NUSHI_NAME_KANA">'別記J-1確認申請書'!$R$50</definedName>
    <definedName name="shinsei_NUSHI_POST_CODE" localSheetId="1">#REF!</definedName>
    <definedName name="shinsei_NUSHI_POST_CODE" localSheetId="12">#REF!</definedName>
    <definedName name="shinsei_NUSHI_POST_CODE" localSheetId="14">#REF!</definedName>
    <definedName name="shinsei_NUSHI_POST_CODE" localSheetId="10">#REF!</definedName>
    <definedName name="shinsei_NUSHI_POST_CODE" localSheetId="11">#REF!</definedName>
    <definedName name="shinsei_NUSHI_POST_CODE" localSheetId="13">#REF!</definedName>
    <definedName name="shinsei_NUSHI_POST_CODE" localSheetId="9">#REF!</definedName>
    <definedName name="shinsei_NUSHI_POST_CODE">'別記J-1確認申請書'!$U$52</definedName>
    <definedName name="shinsei_NUSHI_TEL" localSheetId="1">#REF!</definedName>
    <definedName name="shinsei_NUSHI_TEL">'別記J-1確認申請書'!$R$54</definedName>
    <definedName name="shinsei_owner2__address" localSheetId="12">#REF!</definedName>
    <definedName name="shinsei_owner2__address" localSheetId="14">#REF!</definedName>
    <definedName name="shinsei_owner2__address" localSheetId="10">#REF!</definedName>
    <definedName name="shinsei_owner2__address" localSheetId="13">第二面別紙_工事施工者追加!$R$18</definedName>
    <definedName name="shinsei_owner2__address" localSheetId="9">第二面別紙_設計者追加!$R$9</definedName>
    <definedName name="shinsei_owner2__address">第二面別紙_建築主追加!$R$9</definedName>
    <definedName name="shinsei_owner2_NAME_KANA" localSheetId="12">#REF!</definedName>
    <definedName name="shinsei_owner2_NAME_KANA" localSheetId="14">#REF!</definedName>
    <definedName name="shinsei_owner2_NAME_KANA" localSheetId="10">#REF!</definedName>
    <definedName name="shinsei_owner2_NAME_KANA" localSheetId="13">第二面別紙_工事施工者追加!$R$15</definedName>
    <definedName name="shinsei_owner2_NAME_KANA" localSheetId="9">第二面別紙_設計者追加!$R$6</definedName>
    <definedName name="shinsei_owner2_NAME_KANA">第二面別紙_建築主追加!$R$6</definedName>
    <definedName name="shinsei_owner2_POST_CODE" localSheetId="12">#REF!</definedName>
    <definedName name="shinsei_owner2_POST_CODE" localSheetId="14">#REF!</definedName>
    <definedName name="shinsei_owner2_POST_CODE" localSheetId="10">#REF!</definedName>
    <definedName name="shinsei_owner2_POST_CODE" localSheetId="13">第二面別紙_工事施工者追加!$U$17</definedName>
    <definedName name="shinsei_owner2_POST_CODE" localSheetId="9">第二面別紙_設計者追加!$U$8</definedName>
    <definedName name="shinsei_owner2_POST_CODE">第二面別紙_建築主追加!$U$8</definedName>
    <definedName name="shinsei_owner2_TEL" localSheetId="13">第二面別紙_工事施工者追加!$R$19</definedName>
    <definedName name="shinsei_owner2_TEL" localSheetId="9">第二面別紙_設計者追加!$R$10</definedName>
    <definedName name="shinsei_owner2_TEL">第二面別紙_建築主追加!$R$10</definedName>
    <definedName name="shinsei_owner3__address" localSheetId="12">#REF!</definedName>
    <definedName name="shinsei_owner3__address" localSheetId="14">#REF!</definedName>
    <definedName name="shinsei_owner3__address" localSheetId="10">#REF!</definedName>
    <definedName name="shinsei_owner3__address" localSheetId="13">第二面別紙_工事施工者追加!$R$27</definedName>
    <definedName name="shinsei_owner3__address">第二面別紙_建築主追加!$R$17</definedName>
    <definedName name="shinsei_owner3_NAME_KANA" localSheetId="12">#REF!</definedName>
    <definedName name="shinsei_owner3_NAME_KANA" localSheetId="14">#REF!</definedName>
    <definedName name="shinsei_owner3_NAME_KANA" localSheetId="10">#REF!</definedName>
    <definedName name="shinsei_owner3_NAME_KANA" localSheetId="13">第二面別紙_工事施工者追加!$R$24</definedName>
    <definedName name="shinsei_owner3_NAME_KANA" localSheetId="9">第二面別紙_設計者追加!$R$14</definedName>
    <definedName name="shinsei_owner3_NAME_KANA">第二面別紙_建築主追加!$R$14</definedName>
    <definedName name="shinsei_owner3_POST_CODE" localSheetId="12">#REF!</definedName>
    <definedName name="shinsei_owner3_POST_CODE" localSheetId="14">#REF!</definedName>
    <definedName name="shinsei_owner3_POST_CODE" localSheetId="10">#REF!</definedName>
    <definedName name="shinsei_owner3_POST_CODE" localSheetId="13">第二面別紙_工事施工者追加!$U$26</definedName>
    <definedName name="shinsei_owner3_POST_CODE">第二面別紙_建築主追加!$U$16</definedName>
    <definedName name="shinsei_owner3_TEL" localSheetId="13">第二面別紙_工事施工者追加!$R$28</definedName>
    <definedName name="shinsei_owner3_TEL">第二面別紙_建築主追加!$R$18</definedName>
    <definedName name="shinsei_owner4__address" localSheetId="12">#REF!</definedName>
    <definedName name="shinsei_owner4__address" localSheetId="14">#REF!</definedName>
    <definedName name="shinsei_owner4__address" localSheetId="10">#REF!</definedName>
    <definedName name="shinsei_owner4__address" localSheetId="13">第二面別紙_工事施工者追加!$R$35</definedName>
    <definedName name="shinsei_owner4__address" localSheetId="9">第二面別紙_設計者追加!$R$21</definedName>
    <definedName name="shinsei_owner4__address">第二面別紙_建築主追加!$R$25</definedName>
    <definedName name="shinsei_owner4_NAME_KANA" localSheetId="12">#REF!</definedName>
    <definedName name="shinsei_owner4_NAME_KANA" localSheetId="14">#REF!</definedName>
    <definedName name="shinsei_owner4_NAME_KANA" localSheetId="10">#REF!</definedName>
    <definedName name="shinsei_owner4_NAME_KANA" localSheetId="13">第二面別紙_工事施工者追加!$R$32</definedName>
    <definedName name="shinsei_owner4_NAME_KANA" localSheetId="9">第二面別紙_設計者追加!$R$18</definedName>
    <definedName name="shinsei_owner4_NAME_KANA">第二面別紙_建築主追加!$R$22</definedName>
    <definedName name="shinsei_owner4_POST_CODE" localSheetId="12">#REF!</definedName>
    <definedName name="shinsei_owner4_POST_CODE" localSheetId="14">#REF!</definedName>
    <definedName name="shinsei_owner4_POST_CODE" localSheetId="10">#REF!</definedName>
    <definedName name="shinsei_owner4_POST_CODE" localSheetId="13">第二面別紙_工事施工者追加!$U$34</definedName>
    <definedName name="shinsei_owner4_POST_CODE" localSheetId="9">第二面別紙_設計者追加!$U$20</definedName>
    <definedName name="shinsei_owner4_POST_CODE">第二面別紙_建築主追加!$U$24</definedName>
    <definedName name="shinsei_owner4_TEL" localSheetId="13">第二面別紙_工事施工者追加!$R$36</definedName>
    <definedName name="shinsei_owner4_TEL" localSheetId="9">第二面別紙_設計者追加!$R$22</definedName>
    <definedName name="shinsei_owner4_TEL">第二面別紙_建築主追加!$R$26</definedName>
    <definedName name="shinsei_owner5__address" localSheetId="12">#REF!</definedName>
    <definedName name="shinsei_owner5__address" localSheetId="14">#REF!</definedName>
    <definedName name="shinsei_owner5__address" localSheetId="10">#REF!</definedName>
    <definedName name="shinsei_owner5__address" localSheetId="13">第二面別紙_工事施工者追加!$R$43</definedName>
    <definedName name="shinsei_owner5__address">第二面別紙_建築主追加!$R$33</definedName>
    <definedName name="shinsei_owner5_NAME_KANA" localSheetId="12">#REF!</definedName>
    <definedName name="shinsei_owner5_NAME_KANA" localSheetId="14">#REF!</definedName>
    <definedName name="shinsei_owner5_NAME_KANA" localSheetId="10">#REF!</definedName>
    <definedName name="shinsei_owner5_NAME_KANA" localSheetId="13">第二面別紙_工事施工者追加!$R$40</definedName>
    <definedName name="shinsei_owner5_NAME_KANA" localSheetId="9">第二面別紙_設計者追加!$R$26</definedName>
    <definedName name="shinsei_owner5_NAME_KANA">第二面別紙_建築主追加!$R$30</definedName>
    <definedName name="shinsei_owner5_POST_CODE" localSheetId="12">#REF!</definedName>
    <definedName name="shinsei_owner5_POST_CODE" localSheetId="14">#REF!</definedName>
    <definedName name="shinsei_owner5_POST_CODE" localSheetId="10">#REF!</definedName>
    <definedName name="shinsei_owner5_POST_CODE" localSheetId="13">第二面別紙_工事施工者追加!$U$42</definedName>
    <definedName name="shinsei_owner5_POST_CODE">第二面別紙_建築主追加!$U$32</definedName>
    <definedName name="shinsei_owner5_TEL" localSheetId="13">第二面別紙_工事施工者追加!$R$44</definedName>
    <definedName name="shinsei_owner5_TEL">第二面別紙_建築主追加!$R$34</definedName>
    <definedName name="shinsei_owner6__address" localSheetId="12">#REF!</definedName>
    <definedName name="shinsei_owner6__address" localSheetId="14">#REF!</definedName>
    <definedName name="shinsei_owner6__address" localSheetId="10">#REF!</definedName>
    <definedName name="shinsei_owner6__address" localSheetId="13">第二面別紙_工事施工者追加!$R$51</definedName>
    <definedName name="shinsei_owner6__address">第二面別紙_建築主追加!$R$41</definedName>
    <definedName name="shinsei_owner6_NAME_KANA" localSheetId="12">#REF!</definedName>
    <definedName name="shinsei_owner6_NAME_KANA" localSheetId="14">#REF!</definedName>
    <definedName name="shinsei_owner6_NAME_KANA" localSheetId="10">#REF!</definedName>
    <definedName name="shinsei_owner6_NAME_KANA" localSheetId="13">第二面別紙_工事施工者追加!$R$48</definedName>
    <definedName name="shinsei_owner6_NAME_KANA">第二面別紙_建築主追加!$R$38</definedName>
    <definedName name="shinsei_owner6_POST_CODE" localSheetId="12">#REF!</definedName>
    <definedName name="shinsei_owner6_POST_CODE" localSheetId="14">#REF!</definedName>
    <definedName name="shinsei_owner6_POST_CODE" localSheetId="10">#REF!</definedName>
    <definedName name="shinsei_owner6_POST_CODE" localSheetId="13">第二面別紙_工事施工者追加!$U$50</definedName>
    <definedName name="shinsei_owner6_POST_CODE">第二面別紙_建築主追加!$U$40</definedName>
    <definedName name="shinsei_owner6_TEL" localSheetId="13">第二面別紙_工事施工者追加!$R$52</definedName>
    <definedName name="shinsei_owner6_TEL">第二面別紙_建築主追加!$R$42</definedName>
    <definedName name="shinsei_owner7__address" localSheetId="12">#REF!</definedName>
    <definedName name="shinsei_owner7__address" localSheetId="14">#REF!</definedName>
    <definedName name="shinsei_owner7__address" localSheetId="10">#REF!</definedName>
    <definedName name="shinsei_owner7__address" localSheetId="13">第二面別紙_工事施工者追加!$R$59</definedName>
    <definedName name="shinsei_owner7__address">第二面別紙_建築主追加!$R$49</definedName>
    <definedName name="shinsei_owner7_NAME_KANA" localSheetId="12">#REF!</definedName>
    <definedName name="shinsei_owner7_NAME_KANA" localSheetId="14">#REF!</definedName>
    <definedName name="shinsei_owner7_NAME_KANA" localSheetId="10">#REF!</definedName>
    <definedName name="shinsei_owner7_NAME_KANA" localSheetId="13">第二面別紙_工事施工者追加!$R$56</definedName>
    <definedName name="shinsei_owner7_NAME_KANA">第二面別紙_建築主追加!$R$46</definedName>
    <definedName name="shinsei_owner7_POST_CODE" localSheetId="12">#REF!</definedName>
    <definedName name="shinsei_owner7_POST_CODE" localSheetId="14">#REF!</definedName>
    <definedName name="shinsei_owner7_POST_CODE" localSheetId="10">#REF!</definedName>
    <definedName name="shinsei_owner7_POST_CODE" localSheetId="13">第二面別紙_工事施工者追加!$U$58</definedName>
    <definedName name="shinsei_owner7_POST_CODE">第二面別紙_建築主追加!$U$48</definedName>
    <definedName name="shinsei_owner7_TEL" localSheetId="13">第二面別紙_工事施工者追加!$R$60</definedName>
    <definedName name="shinsei_owner7_TEL">第二面別紙_建築主追加!$R$50</definedName>
    <definedName name="shinsei_PAGE2_TEKIHAN_ADDRESS" localSheetId="1">#REF!</definedName>
    <definedName name="shinsei_PAGE2_TEKIHAN_ADDRESS">'別記J-1確認申請書'!$BH$227</definedName>
    <definedName name="shinsei_PAGE2_TEKIHAN_KEN" localSheetId="1">#REF!</definedName>
    <definedName name="shinsei_PAGE2_TEKIHAN_KEN">'別記J-1確認申請書'!$BA$227</definedName>
    <definedName name="shinsei_PAGE2_TEKIHAN_NAME" localSheetId="1">#REF!</definedName>
    <definedName name="shinsei_PAGE2_TEKIHAN_NAME">'別記J-1確認申請書'!$W$227</definedName>
    <definedName name="shinsei_PROVO_DATE">[1]DATA!$D$32</definedName>
    <definedName name="shinsei_PROVO_NO">[1]DATA!$D$33</definedName>
    <definedName name="shinsei_SEKKEI_ADDRESS" localSheetId="1">#REF!</definedName>
    <definedName name="shinsei_SEKKEI_ADDRESS" localSheetId="12">#REF!</definedName>
    <definedName name="shinsei_SEKKEI_ADDRESS" localSheetId="14">#REF!</definedName>
    <definedName name="shinsei_SEKKEI_ADDRESS" localSheetId="10">#REF!</definedName>
    <definedName name="shinsei_SEKKEI_ADDRESS" localSheetId="11">#REF!</definedName>
    <definedName name="shinsei_SEKKEI_ADDRESS" localSheetId="13">#REF!</definedName>
    <definedName name="shinsei_SEKKEI_ADDRESS" localSheetId="9">#REF!</definedName>
    <definedName name="shinsei_SEKKEI_ADDRESS">'別記J-1確認申請書'!$Z$74</definedName>
    <definedName name="shinsei_SEKKEI_DOC" localSheetId="1">#REF!</definedName>
    <definedName name="shinsei_SEKKEI_DOC" localSheetId="12">#REF!</definedName>
    <definedName name="shinsei_SEKKEI_DOC" localSheetId="14">#REF!</definedName>
    <definedName name="shinsei_SEKKEI_DOC" localSheetId="10">#REF!</definedName>
    <definedName name="shinsei_SEKKEI_DOC" localSheetId="11">#REF!</definedName>
    <definedName name="shinsei_SEKKEI_DOC" localSheetId="13">#REF!</definedName>
    <definedName name="shinsei_SEKKEI_DOC" localSheetId="9">#REF!</definedName>
    <definedName name="shinsei_SEKKEI_DOC">'別記J-1確認申請書'!$AA$76</definedName>
    <definedName name="shinsei_SEKKEI_JIMU_NAME" localSheetId="1">#REF!</definedName>
    <definedName name="shinsei_SEKKEI_JIMU_NAME" localSheetId="12">#REF!</definedName>
    <definedName name="shinsei_SEKKEI_JIMU_NAME" localSheetId="14">#REF!</definedName>
    <definedName name="shinsei_SEKKEI_JIMU_NAME" localSheetId="10">#REF!</definedName>
    <definedName name="shinsei_SEKKEI_JIMU_NAME" localSheetId="11">#REF!</definedName>
    <definedName name="shinsei_SEKKEI_JIMU_NAME" localSheetId="13">#REF!</definedName>
    <definedName name="shinsei_SEKKEI_JIMU_NAME" localSheetId="9">#REF!</definedName>
    <definedName name="shinsei_SEKKEI_JIMU_NAME">'別記J-1確認申請書'!$R$72</definedName>
    <definedName name="shinsei_SEKKEI_JIMU_NO" localSheetId="1">#REF!</definedName>
    <definedName name="shinsei_SEKKEI_JIMU_NO" localSheetId="12">#REF!</definedName>
    <definedName name="shinsei_SEKKEI_JIMU_NO" localSheetId="14">#REF!</definedName>
    <definedName name="shinsei_SEKKEI_JIMU_NO" localSheetId="10">#REF!</definedName>
    <definedName name="shinsei_SEKKEI_JIMU_NO" localSheetId="11">#REF!</definedName>
    <definedName name="shinsei_SEKKEI_JIMU_NO" localSheetId="13">#REF!</definedName>
    <definedName name="shinsei_SEKKEI_JIMU_NO" localSheetId="9">#REF!</definedName>
    <definedName name="shinsei_SEKKEI_JIMU_NO">'別記J-1確認申請書'!$BF$71</definedName>
    <definedName name="shinsei_SEKKEI_JIMU_SIKAKU" localSheetId="1">#REF!</definedName>
    <definedName name="shinsei_SEKKEI_JIMU_SIKAKU" localSheetId="12">#REF!</definedName>
    <definedName name="shinsei_SEKKEI_JIMU_SIKAKU" localSheetId="14">#REF!</definedName>
    <definedName name="shinsei_SEKKEI_JIMU_SIKAKU" localSheetId="10">#REF!</definedName>
    <definedName name="shinsei_SEKKEI_JIMU_SIKAKU" localSheetId="11">#REF!</definedName>
    <definedName name="shinsei_SEKKEI_JIMU_SIKAKU" localSheetId="13">#REF!</definedName>
    <definedName name="shinsei_SEKKEI_JIMU_SIKAKU" localSheetId="9">#REF!</definedName>
    <definedName name="shinsei_SEKKEI_JIMU_SIKAKU">'別記J-1確認申請書'!$U$71</definedName>
    <definedName name="shinsei_SEKKEI_JIMU_TOUROKU_KIKAN" localSheetId="1">#REF!</definedName>
    <definedName name="shinsei_SEKKEI_JIMU_TOUROKU_KIKAN" localSheetId="12">#REF!</definedName>
    <definedName name="shinsei_SEKKEI_JIMU_TOUROKU_KIKAN" localSheetId="14">#REF!</definedName>
    <definedName name="shinsei_SEKKEI_JIMU_TOUROKU_KIKAN" localSheetId="10">#REF!</definedName>
    <definedName name="shinsei_SEKKEI_JIMU_TOUROKU_KIKAN" localSheetId="11">#REF!</definedName>
    <definedName name="shinsei_SEKKEI_JIMU_TOUROKU_KIKAN" localSheetId="13">#REF!</definedName>
    <definedName name="shinsei_SEKKEI_JIMU_TOUROKU_KIKAN" localSheetId="9">#REF!</definedName>
    <definedName name="shinsei_SEKKEI_JIMU_TOUROKU_KIKAN">'別記J-1確認申請書'!$AK$71</definedName>
    <definedName name="shinsei_SEKKEI_KEN" localSheetId="1">#REF!</definedName>
    <definedName name="shinsei_SEKKEI_KEN" localSheetId="12">#REF!</definedName>
    <definedName name="shinsei_SEKKEI_KEN" localSheetId="14">#REF!</definedName>
    <definedName name="shinsei_SEKKEI_KEN" localSheetId="10">#REF!</definedName>
    <definedName name="shinsei_SEKKEI_KEN" localSheetId="11">#REF!</definedName>
    <definedName name="shinsei_SEKKEI_KEN" localSheetId="13">#REF!</definedName>
    <definedName name="shinsei_SEKKEI_KEN" localSheetId="9">#REF!</definedName>
    <definedName name="shinsei_SEKKEI_KEN">'別記J-1確認申請書'!$R$74</definedName>
    <definedName name="shinsei_SEKKEI_KENSETUSI_NO" localSheetId="1">#REF!</definedName>
    <definedName name="shinsei_SEKKEI_KENSETUSI_NO" localSheetId="12">#REF!</definedName>
    <definedName name="shinsei_SEKKEI_KENSETUSI_NO" localSheetId="14">#REF!</definedName>
    <definedName name="shinsei_SEKKEI_KENSETUSI_NO" localSheetId="10">#REF!</definedName>
    <definedName name="shinsei_SEKKEI_KENSETUSI_NO" localSheetId="11">#REF!</definedName>
    <definedName name="shinsei_SEKKEI_KENSETUSI_NO" localSheetId="13">#REF!</definedName>
    <definedName name="shinsei_SEKKEI_KENSETUSI_NO" localSheetId="9">#REF!</definedName>
    <definedName name="shinsei_SEKKEI_KENSETUSI_NO">'別記J-1確認申請書'!$BF$69</definedName>
    <definedName name="shinsei_SEKKEI_NAME" localSheetId="1">#REF!</definedName>
    <definedName name="shinsei_SEKKEI_NAME" localSheetId="12">#REF!</definedName>
    <definedName name="shinsei_SEKKEI_NAME" localSheetId="14">#REF!</definedName>
    <definedName name="shinsei_SEKKEI_NAME" localSheetId="10">#REF!</definedName>
    <definedName name="shinsei_SEKKEI_NAME" localSheetId="11">#REF!</definedName>
    <definedName name="shinsei_SEKKEI_NAME" localSheetId="13">#REF!</definedName>
    <definedName name="shinsei_SEKKEI_NAME" localSheetId="9">#REF!</definedName>
    <definedName name="shinsei_SEKKEI_NAME">'別記J-1確認申請書'!$R$70</definedName>
    <definedName name="shinsei_SEKKEI_POST_CODE" localSheetId="1">#REF!</definedName>
    <definedName name="shinsei_SEKKEI_POST_CODE" localSheetId="12">#REF!</definedName>
    <definedName name="shinsei_SEKKEI_POST_CODE" localSheetId="14">#REF!</definedName>
    <definedName name="shinsei_SEKKEI_POST_CODE" localSheetId="10">#REF!</definedName>
    <definedName name="shinsei_SEKKEI_POST_CODE" localSheetId="11">#REF!</definedName>
    <definedName name="shinsei_SEKKEI_POST_CODE" localSheetId="13">#REF!</definedName>
    <definedName name="shinsei_SEKKEI_POST_CODE" localSheetId="9">#REF!</definedName>
    <definedName name="shinsei_SEKKEI_POST_CODE">'別記J-1確認申請書'!$U$73</definedName>
    <definedName name="shinsei_SEKKEI_SIKAKU" localSheetId="1">#REF!</definedName>
    <definedName name="shinsei_SEKKEI_SIKAKU" localSheetId="12">#REF!</definedName>
    <definedName name="shinsei_SEKKEI_SIKAKU" localSheetId="14">#REF!</definedName>
    <definedName name="shinsei_SEKKEI_SIKAKU" localSheetId="10">#REF!</definedName>
    <definedName name="shinsei_SEKKEI_SIKAKU" localSheetId="11">#REF!</definedName>
    <definedName name="shinsei_SEKKEI_SIKAKU" localSheetId="13">#REF!</definedName>
    <definedName name="shinsei_SEKKEI_SIKAKU" localSheetId="9">#REF!</definedName>
    <definedName name="shinsei_SEKKEI_SIKAKU">'別記J-1確認申請書'!$U$69</definedName>
    <definedName name="shinsei_SEKKEI_TEL" localSheetId="1">#REF!</definedName>
    <definedName name="shinsei_SEKKEI_TEL" localSheetId="12">#REF!</definedName>
    <definedName name="shinsei_SEKKEI_TEL" localSheetId="14">#REF!</definedName>
    <definedName name="shinsei_SEKKEI_TEL" localSheetId="10">#REF!</definedName>
    <definedName name="shinsei_SEKKEI_TEL" localSheetId="11">#REF!</definedName>
    <definedName name="shinsei_SEKKEI_TEL" localSheetId="13">#REF!</definedName>
    <definedName name="shinsei_SEKKEI_TEL" localSheetId="9">#REF!</definedName>
    <definedName name="shinsei_SEKKEI_TEL">'別記J-1確認申請書'!$R$75</definedName>
    <definedName name="shinsei_SEKKEI_TOUROKU_KIKAN" localSheetId="1">#REF!</definedName>
    <definedName name="shinsei_SEKKEI_TOUROKU_KIKAN" localSheetId="12">#REF!</definedName>
    <definedName name="shinsei_SEKKEI_TOUROKU_KIKAN" localSheetId="14">#REF!</definedName>
    <definedName name="shinsei_SEKKEI_TOUROKU_KIKAN" localSheetId="10">#REF!</definedName>
    <definedName name="shinsei_SEKKEI_TOUROKU_KIKAN" localSheetId="11">#REF!</definedName>
    <definedName name="shinsei_SEKKEI_TOUROKU_KIKAN" localSheetId="13">#REF!</definedName>
    <definedName name="shinsei_SEKKEI_TOUROKU_KIKAN" localSheetId="9">#REF!</definedName>
    <definedName name="shinsei_SEKKEI_TOUROKU_KIKAN">'別記J-1確認申請書'!$AK$69</definedName>
    <definedName name="shinsei_SEKKEI1_ADDRESS" localSheetId="12">#REF!</definedName>
    <definedName name="shinsei_SEKKEI1_ADDRESS" localSheetId="14">#REF!</definedName>
    <definedName name="shinsei_SEKKEI1_ADDRESS" localSheetId="10">#REF!</definedName>
    <definedName name="shinsei_SEKKEI1_ADDRESS" localSheetId="11">#REF!</definedName>
    <definedName name="shinsei_SEKKEI1_ADDRESS" localSheetId="13">#REF!</definedName>
    <definedName name="shinsei_SEKKEI1_ADDRESS" localSheetId="9">#REF!</definedName>
    <definedName name="shinsei_SEKKEI1_ADDRESS">'別記J-1確認申請書'!$Z$85</definedName>
    <definedName name="shinsei_SEKKEI1_DOC" localSheetId="12">#REF!</definedName>
    <definedName name="shinsei_SEKKEI1_DOC" localSheetId="14">#REF!</definedName>
    <definedName name="shinsei_SEKKEI1_DOC" localSheetId="10">#REF!</definedName>
    <definedName name="shinsei_SEKKEI1_DOC" localSheetId="11">#REF!</definedName>
    <definedName name="shinsei_SEKKEI1_DOC" localSheetId="13">#REF!</definedName>
    <definedName name="shinsei_SEKKEI1_DOC" localSheetId="9">#REF!</definedName>
    <definedName name="shinsei_SEKKEI1_DOC">'別記J-1確認申請書'!$AA$87</definedName>
    <definedName name="shinsei_SEKKEI1_JIMU_NAME" localSheetId="12">#REF!</definedName>
    <definedName name="shinsei_SEKKEI1_JIMU_NAME" localSheetId="14">#REF!</definedName>
    <definedName name="shinsei_SEKKEI1_JIMU_NAME" localSheetId="10">#REF!</definedName>
    <definedName name="shinsei_SEKKEI1_JIMU_NAME" localSheetId="11">#REF!</definedName>
    <definedName name="shinsei_SEKKEI1_JIMU_NAME" localSheetId="13">#REF!</definedName>
    <definedName name="shinsei_SEKKEI1_JIMU_NAME" localSheetId="9">#REF!</definedName>
    <definedName name="shinsei_SEKKEI1_JIMU_NAME">'別記J-1確認申請書'!$R$83</definedName>
    <definedName name="shinsei_SEKKEI1_JIMU_NO" localSheetId="12">#REF!</definedName>
    <definedName name="shinsei_SEKKEI1_JIMU_NO" localSheetId="14">#REF!</definedName>
    <definedName name="shinsei_SEKKEI1_JIMU_NO" localSheetId="10">#REF!</definedName>
    <definedName name="shinsei_SEKKEI1_JIMU_NO" localSheetId="11">#REF!</definedName>
    <definedName name="shinsei_SEKKEI1_JIMU_NO" localSheetId="13">#REF!</definedName>
    <definedName name="shinsei_SEKKEI1_JIMU_NO" localSheetId="9">#REF!</definedName>
    <definedName name="shinsei_SEKKEI1_JIMU_NO">'別記J-1確認申請書'!$BF$82</definedName>
    <definedName name="shinsei_SEKKEI1_JIMU_SIKAKU" localSheetId="12">#REF!</definedName>
    <definedName name="shinsei_SEKKEI1_JIMU_SIKAKU" localSheetId="14">#REF!</definedName>
    <definedName name="shinsei_SEKKEI1_JIMU_SIKAKU" localSheetId="10">#REF!</definedName>
    <definedName name="shinsei_SEKKEI1_JIMU_SIKAKU" localSheetId="11">#REF!</definedName>
    <definedName name="shinsei_SEKKEI1_JIMU_SIKAKU" localSheetId="13">#REF!</definedName>
    <definedName name="shinsei_SEKKEI1_JIMU_SIKAKU" localSheetId="9">#REF!</definedName>
    <definedName name="shinsei_SEKKEI1_JIMU_SIKAKU">'別記J-1確認申請書'!$U$82</definedName>
    <definedName name="shinsei_SEKKEI1_JIMU_TOUROKU_KIKAN" localSheetId="12">#REF!</definedName>
    <definedName name="shinsei_SEKKEI1_JIMU_TOUROKU_KIKAN" localSheetId="14">#REF!</definedName>
    <definedName name="shinsei_SEKKEI1_JIMU_TOUROKU_KIKAN" localSheetId="10">#REF!</definedName>
    <definedName name="shinsei_SEKKEI1_JIMU_TOUROKU_KIKAN" localSheetId="11">#REF!</definedName>
    <definedName name="shinsei_SEKKEI1_JIMU_TOUROKU_KIKAN" localSheetId="13">#REF!</definedName>
    <definedName name="shinsei_SEKKEI1_JIMU_TOUROKU_KIKAN" localSheetId="9">#REF!</definedName>
    <definedName name="shinsei_SEKKEI1_JIMU_TOUROKU_KIKAN">'別記J-1確認申請書'!$AK$82</definedName>
    <definedName name="shinsei_SEKKEI1_KEN" localSheetId="12">#REF!</definedName>
    <definedName name="shinsei_SEKKEI1_KEN" localSheetId="14">#REF!</definedName>
    <definedName name="shinsei_SEKKEI1_KEN" localSheetId="10">#REF!</definedName>
    <definedName name="shinsei_SEKKEI1_KEN" localSheetId="11">#REF!</definedName>
    <definedName name="shinsei_SEKKEI1_KEN" localSheetId="13">#REF!</definedName>
    <definedName name="shinsei_SEKKEI1_KEN" localSheetId="9">#REF!</definedName>
    <definedName name="shinsei_SEKKEI1_KEN">'別記J-1確認申請書'!$R$85</definedName>
    <definedName name="shinsei_SEKKEI1_KENSETUSI_NO" localSheetId="12">#REF!</definedName>
    <definedName name="shinsei_SEKKEI1_KENSETUSI_NO" localSheetId="14">#REF!</definedName>
    <definedName name="shinsei_SEKKEI1_KENSETUSI_NO" localSheetId="10">#REF!</definedName>
    <definedName name="shinsei_SEKKEI1_KENSETUSI_NO" localSheetId="11">#REF!</definedName>
    <definedName name="shinsei_SEKKEI1_KENSETUSI_NO" localSheetId="13">#REF!</definedName>
    <definedName name="shinsei_SEKKEI1_KENSETUSI_NO" localSheetId="9">#REF!</definedName>
    <definedName name="shinsei_SEKKEI1_KENSETUSI_NO">'別記J-1確認申請書'!$BF$80</definedName>
    <definedName name="shinsei_SEKKEI1_NAME" localSheetId="12">#REF!</definedName>
    <definedName name="shinsei_SEKKEI1_NAME" localSheetId="14">#REF!</definedName>
    <definedName name="shinsei_SEKKEI1_NAME" localSheetId="10">#REF!</definedName>
    <definedName name="shinsei_SEKKEI1_NAME" localSheetId="11">#REF!</definedName>
    <definedName name="shinsei_SEKKEI1_NAME" localSheetId="13">#REF!</definedName>
    <definedName name="shinsei_SEKKEI1_NAME" localSheetId="9">#REF!</definedName>
    <definedName name="shinsei_SEKKEI1_NAME">'別記J-1確認申請書'!$R$81</definedName>
    <definedName name="shinsei_SEKKEI1_POST_CODE" localSheetId="12">#REF!</definedName>
    <definedName name="shinsei_SEKKEI1_POST_CODE" localSheetId="14">#REF!</definedName>
    <definedName name="shinsei_SEKKEI1_POST_CODE" localSheetId="10">#REF!</definedName>
    <definedName name="shinsei_SEKKEI1_POST_CODE" localSheetId="11">#REF!</definedName>
    <definedName name="shinsei_SEKKEI1_POST_CODE" localSheetId="13">#REF!</definedName>
    <definedName name="shinsei_SEKKEI1_POST_CODE" localSheetId="9">#REF!</definedName>
    <definedName name="shinsei_SEKKEI1_POST_CODE">'別記J-1確認申請書'!$U$84</definedName>
    <definedName name="shinsei_SEKKEI1_SIKAKU" localSheetId="12">#REF!</definedName>
    <definedName name="shinsei_SEKKEI1_SIKAKU" localSheetId="14">#REF!</definedName>
    <definedName name="shinsei_SEKKEI1_SIKAKU" localSheetId="10">#REF!</definedName>
    <definedName name="shinsei_SEKKEI1_SIKAKU" localSheetId="11">#REF!</definedName>
    <definedName name="shinsei_SEKKEI1_SIKAKU" localSheetId="13">#REF!</definedName>
    <definedName name="shinsei_SEKKEI1_SIKAKU" localSheetId="9">#REF!</definedName>
    <definedName name="shinsei_SEKKEI1_SIKAKU">'別記J-1確認申請書'!$U$80</definedName>
    <definedName name="shinsei_SEKKEI1_TEL" localSheetId="12">#REF!</definedName>
    <definedName name="shinsei_SEKKEI1_TEL" localSheetId="14">#REF!</definedName>
    <definedName name="shinsei_SEKKEI1_TEL" localSheetId="10">#REF!</definedName>
    <definedName name="shinsei_SEKKEI1_TEL" localSheetId="11">#REF!</definedName>
    <definedName name="shinsei_SEKKEI1_TEL" localSheetId="13">#REF!</definedName>
    <definedName name="shinsei_SEKKEI1_TEL" localSheetId="9">#REF!</definedName>
    <definedName name="shinsei_SEKKEI1_TEL">'別記J-1確認申請書'!$R$86</definedName>
    <definedName name="shinsei_SEKKEI1_TOUROKU_KIKAN" localSheetId="12">#REF!</definedName>
    <definedName name="shinsei_SEKKEI1_TOUROKU_KIKAN" localSheetId="14">#REF!</definedName>
    <definedName name="shinsei_SEKKEI1_TOUROKU_KIKAN" localSheetId="10">#REF!</definedName>
    <definedName name="shinsei_SEKKEI1_TOUROKU_KIKAN" localSheetId="11">#REF!</definedName>
    <definedName name="shinsei_SEKKEI1_TOUROKU_KIKAN" localSheetId="13">#REF!</definedName>
    <definedName name="shinsei_SEKKEI1_TOUROKU_KIKAN" localSheetId="9">#REF!</definedName>
    <definedName name="shinsei_SEKKEI1_TOUROKU_KIKAN">'別記J-1確認申請書'!$AK$80</definedName>
    <definedName name="shinsei_SEKKEI2_ADDRESS" localSheetId="12">#REF!</definedName>
    <definedName name="shinsei_SEKKEI2_ADDRESS" localSheetId="14">#REF!</definedName>
    <definedName name="shinsei_SEKKEI2_ADDRESS" localSheetId="10">#REF!</definedName>
    <definedName name="shinsei_SEKKEI2_ADDRESS" localSheetId="11">#REF!</definedName>
    <definedName name="shinsei_SEKKEI2_ADDRESS" localSheetId="13">#REF!</definedName>
    <definedName name="shinsei_SEKKEI2_ADDRESS" localSheetId="9">#REF!</definedName>
    <definedName name="shinsei_SEKKEI2_ADDRESS">'別記J-1確認申請書'!$Z$95</definedName>
    <definedName name="shinsei_SEKKEI2_DOC" localSheetId="12">#REF!</definedName>
    <definedName name="shinsei_SEKKEI2_DOC" localSheetId="14">#REF!</definedName>
    <definedName name="shinsei_SEKKEI2_DOC" localSheetId="10">#REF!</definedName>
    <definedName name="shinsei_SEKKEI2_DOC" localSheetId="11">#REF!</definedName>
    <definedName name="shinsei_SEKKEI2_DOC" localSheetId="13">#REF!</definedName>
    <definedName name="shinsei_SEKKEI2_DOC" localSheetId="9">#REF!</definedName>
    <definedName name="shinsei_SEKKEI2_DOC">'別記J-1確認申請書'!$AA$97</definedName>
    <definedName name="shinsei_SEKKEI2_JIMU_NAME" localSheetId="12">#REF!</definedName>
    <definedName name="shinsei_SEKKEI2_JIMU_NAME" localSheetId="14">#REF!</definedName>
    <definedName name="shinsei_SEKKEI2_JIMU_NAME" localSheetId="10">#REF!</definedName>
    <definedName name="shinsei_SEKKEI2_JIMU_NAME" localSheetId="11">#REF!</definedName>
    <definedName name="shinsei_SEKKEI2_JIMU_NAME" localSheetId="13">#REF!</definedName>
    <definedName name="shinsei_SEKKEI2_JIMU_NAME" localSheetId="9">#REF!</definedName>
    <definedName name="shinsei_SEKKEI2_JIMU_NAME">'別記J-1確認申請書'!$R$93</definedName>
    <definedName name="shinsei_SEKKEI2_JIMU_NO" localSheetId="12">#REF!</definedName>
    <definedName name="shinsei_SEKKEI2_JIMU_NO" localSheetId="14">#REF!</definedName>
    <definedName name="shinsei_SEKKEI2_JIMU_NO" localSheetId="10">#REF!</definedName>
    <definedName name="shinsei_SEKKEI2_JIMU_NO" localSheetId="11">#REF!</definedName>
    <definedName name="shinsei_SEKKEI2_JIMU_NO" localSheetId="13">#REF!</definedName>
    <definedName name="shinsei_SEKKEI2_JIMU_NO" localSheetId="9">#REF!</definedName>
    <definedName name="shinsei_SEKKEI2_JIMU_NO">'別記J-1確認申請書'!$BF$92</definedName>
    <definedName name="shinsei_SEKKEI2_JIMU_SIKAKU" localSheetId="12">#REF!</definedName>
    <definedName name="shinsei_SEKKEI2_JIMU_SIKAKU" localSheetId="14">#REF!</definedName>
    <definedName name="shinsei_SEKKEI2_JIMU_SIKAKU" localSheetId="10">#REF!</definedName>
    <definedName name="shinsei_SEKKEI2_JIMU_SIKAKU" localSheetId="11">#REF!</definedName>
    <definedName name="shinsei_SEKKEI2_JIMU_SIKAKU" localSheetId="13">#REF!</definedName>
    <definedName name="shinsei_SEKKEI2_JIMU_SIKAKU" localSheetId="9">#REF!</definedName>
    <definedName name="shinsei_SEKKEI2_JIMU_SIKAKU">'別記J-1確認申請書'!$U$92</definedName>
    <definedName name="shinsei_SEKKEI2_JIMU_TOUROKU_KIKAN" localSheetId="12">#REF!</definedName>
    <definedName name="shinsei_SEKKEI2_JIMU_TOUROKU_KIKAN" localSheetId="14">#REF!</definedName>
    <definedName name="shinsei_SEKKEI2_JIMU_TOUROKU_KIKAN" localSheetId="10">#REF!</definedName>
    <definedName name="shinsei_SEKKEI2_JIMU_TOUROKU_KIKAN" localSheetId="11">#REF!</definedName>
    <definedName name="shinsei_SEKKEI2_JIMU_TOUROKU_KIKAN" localSheetId="13">#REF!</definedName>
    <definedName name="shinsei_SEKKEI2_JIMU_TOUROKU_KIKAN" localSheetId="9">#REF!</definedName>
    <definedName name="shinsei_SEKKEI2_JIMU_TOUROKU_KIKAN">'別記J-1確認申請書'!$AK$92</definedName>
    <definedName name="shinsei_SEKKEI2_KEN" localSheetId="12">#REF!</definedName>
    <definedName name="shinsei_SEKKEI2_KEN" localSheetId="14">#REF!</definedName>
    <definedName name="shinsei_SEKKEI2_KEN" localSheetId="10">#REF!</definedName>
    <definedName name="shinsei_SEKKEI2_KEN" localSheetId="11">#REF!</definedName>
    <definedName name="shinsei_SEKKEI2_KEN" localSheetId="13">#REF!</definedName>
    <definedName name="shinsei_SEKKEI2_KEN" localSheetId="9">#REF!</definedName>
    <definedName name="shinsei_SEKKEI2_KEN">'別記J-1確認申請書'!$R$95</definedName>
    <definedName name="shinsei_SEKKEI2_KENSETUSI_NO" localSheetId="12">#REF!</definedName>
    <definedName name="shinsei_SEKKEI2_KENSETUSI_NO" localSheetId="14">#REF!</definedName>
    <definedName name="shinsei_SEKKEI2_KENSETUSI_NO" localSheetId="10">#REF!</definedName>
    <definedName name="shinsei_SEKKEI2_KENSETUSI_NO" localSheetId="11">#REF!</definedName>
    <definedName name="shinsei_SEKKEI2_KENSETUSI_NO" localSheetId="13">#REF!</definedName>
    <definedName name="shinsei_SEKKEI2_KENSETUSI_NO" localSheetId="9">#REF!</definedName>
    <definedName name="shinsei_SEKKEI2_KENSETUSI_NO">'別記J-1確認申請書'!$BF$90</definedName>
    <definedName name="shinsei_SEKKEI2_NAME" localSheetId="12">#REF!</definedName>
    <definedName name="shinsei_SEKKEI2_NAME" localSheetId="14">#REF!</definedName>
    <definedName name="shinsei_SEKKEI2_NAME" localSheetId="10">#REF!</definedName>
    <definedName name="shinsei_SEKKEI2_NAME" localSheetId="11">#REF!</definedName>
    <definedName name="shinsei_SEKKEI2_NAME" localSheetId="13">#REF!</definedName>
    <definedName name="shinsei_SEKKEI2_NAME" localSheetId="9">#REF!</definedName>
    <definedName name="shinsei_SEKKEI2_NAME">'別記J-1確認申請書'!$R$91</definedName>
    <definedName name="shinsei_SEKKEI2_POST_CODE" localSheetId="12">#REF!</definedName>
    <definedName name="shinsei_SEKKEI2_POST_CODE" localSheetId="14">#REF!</definedName>
    <definedName name="shinsei_SEKKEI2_POST_CODE" localSheetId="10">#REF!</definedName>
    <definedName name="shinsei_SEKKEI2_POST_CODE" localSheetId="11">#REF!</definedName>
    <definedName name="shinsei_SEKKEI2_POST_CODE" localSheetId="13">#REF!</definedName>
    <definedName name="shinsei_SEKKEI2_POST_CODE" localSheetId="9">#REF!</definedName>
    <definedName name="shinsei_SEKKEI2_POST_CODE">'別記J-1確認申請書'!$U$94</definedName>
    <definedName name="shinsei_SEKKEI2_SIKAKU" localSheetId="12">#REF!</definedName>
    <definedName name="shinsei_SEKKEI2_SIKAKU" localSheetId="14">#REF!</definedName>
    <definedName name="shinsei_SEKKEI2_SIKAKU" localSheetId="10">#REF!</definedName>
    <definedName name="shinsei_SEKKEI2_SIKAKU" localSheetId="11">#REF!</definedName>
    <definedName name="shinsei_SEKKEI2_SIKAKU" localSheetId="13">#REF!</definedName>
    <definedName name="shinsei_SEKKEI2_SIKAKU" localSheetId="9">#REF!</definedName>
    <definedName name="shinsei_SEKKEI2_SIKAKU">'別記J-1確認申請書'!$U$90</definedName>
    <definedName name="shinsei_SEKKEI2_TEL" localSheetId="12">#REF!</definedName>
    <definedName name="shinsei_SEKKEI2_TEL" localSheetId="14">#REF!</definedName>
    <definedName name="shinsei_SEKKEI2_TEL" localSheetId="10">#REF!</definedName>
    <definedName name="shinsei_SEKKEI2_TEL" localSheetId="11">#REF!</definedName>
    <definedName name="shinsei_SEKKEI2_TEL" localSheetId="13">#REF!</definedName>
    <definedName name="shinsei_SEKKEI2_TEL" localSheetId="9">#REF!</definedName>
    <definedName name="shinsei_SEKKEI2_TEL">'別記J-1確認申請書'!$R$96</definedName>
    <definedName name="shinsei_SEKKEI2_TOUROKU_KIKAN" localSheetId="12">#REF!</definedName>
    <definedName name="shinsei_SEKKEI2_TOUROKU_KIKAN" localSheetId="14">#REF!</definedName>
    <definedName name="shinsei_SEKKEI2_TOUROKU_KIKAN" localSheetId="10">#REF!</definedName>
    <definedName name="shinsei_SEKKEI2_TOUROKU_KIKAN" localSheetId="11">#REF!</definedName>
    <definedName name="shinsei_SEKKEI2_TOUROKU_KIKAN" localSheetId="13">#REF!</definedName>
    <definedName name="shinsei_SEKKEI2_TOUROKU_KIKAN" localSheetId="9">#REF!</definedName>
    <definedName name="shinsei_SEKKEI2_TOUROKU_KIKAN">'別記J-1確認申請書'!$AK$90</definedName>
    <definedName name="shinsei_SEKKEI3_ADDRESS" localSheetId="12">#REF!</definedName>
    <definedName name="shinsei_SEKKEI3_ADDRESS" localSheetId="14">#REF!</definedName>
    <definedName name="shinsei_SEKKEI3_ADDRESS" localSheetId="10">#REF!</definedName>
    <definedName name="shinsei_SEKKEI3_ADDRESS" localSheetId="11">#REF!</definedName>
    <definedName name="shinsei_SEKKEI3_ADDRESS" localSheetId="13">#REF!</definedName>
    <definedName name="shinsei_SEKKEI3_ADDRESS" localSheetId="9">#REF!</definedName>
    <definedName name="shinsei_SEKKEI3_ADDRESS">'別記J-1確認申請書'!$Z$105</definedName>
    <definedName name="shinsei_SEKKEI3_DOC" localSheetId="12">#REF!</definedName>
    <definedName name="shinsei_SEKKEI3_DOC" localSheetId="14">#REF!</definedName>
    <definedName name="shinsei_SEKKEI3_DOC" localSheetId="10">#REF!</definedName>
    <definedName name="shinsei_SEKKEI3_DOC" localSheetId="11">#REF!</definedName>
    <definedName name="shinsei_SEKKEI3_DOC" localSheetId="13">#REF!</definedName>
    <definedName name="shinsei_SEKKEI3_DOC" localSheetId="9">#REF!</definedName>
    <definedName name="shinsei_SEKKEI3_DOC">'別記J-1確認申請書'!$AA$107</definedName>
    <definedName name="shinsei_SEKKEI3_JIMU_NAME" localSheetId="12">#REF!</definedName>
    <definedName name="shinsei_SEKKEI3_JIMU_NAME" localSheetId="14">#REF!</definedName>
    <definedName name="shinsei_SEKKEI3_JIMU_NAME" localSheetId="10">#REF!</definedName>
    <definedName name="shinsei_SEKKEI3_JIMU_NAME" localSheetId="11">#REF!</definedName>
    <definedName name="shinsei_SEKKEI3_JIMU_NAME" localSheetId="13">#REF!</definedName>
    <definedName name="shinsei_SEKKEI3_JIMU_NAME" localSheetId="9">#REF!</definedName>
    <definedName name="shinsei_SEKKEI3_JIMU_NAME">'別記J-1確認申請書'!$R$103</definedName>
    <definedName name="shinsei_SEKKEI3_JIMU_NO" localSheetId="12">#REF!</definedName>
    <definedName name="shinsei_SEKKEI3_JIMU_NO" localSheetId="14">#REF!</definedName>
    <definedName name="shinsei_SEKKEI3_JIMU_NO" localSheetId="10">#REF!</definedName>
    <definedName name="shinsei_SEKKEI3_JIMU_NO" localSheetId="11">#REF!</definedName>
    <definedName name="shinsei_SEKKEI3_JIMU_NO" localSheetId="13">#REF!</definedName>
    <definedName name="shinsei_SEKKEI3_JIMU_NO" localSheetId="9">#REF!</definedName>
    <definedName name="shinsei_SEKKEI3_JIMU_NO">'別記J-1確認申請書'!$BF$102</definedName>
    <definedName name="shinsei_SEKKEI3_JIMU_SIKAKU" localSheetId="12">#REF!</definedName>
    <definedName name="shinsei_SEKKEI3_JIMU_SIKAKU" localSheetId="14">#REF!</definedName>
    <definedName name="shinsei_SEKKEI3_JIMU_SIKAKU" localSheetId="10">#REF!</definedName>
    <definedName name="shinsei_SEKKEI3_JIMU_SIKAKU" localSheetId="11">#REF!</definedName>
    <definedName name="shinsei_SEKKEI3_JIMU_SIKAKU" localSheetId="13">#REF!</definedName>
    <definedName name="shinsei_SEKKEI3_JIMU_SIKAKU" localSheetId="9">#REF!</definedName>
    <definedName name="shinsei_SEKKEI3_JIMU_SIKAKU">'別記J-1確認申請書'!$U$102</definedName>
    <definedName name="shinsei_SEKKEI3_JIMU_TOUROKU_KIKAN" localSheetId="12">#REF!</definedName>
    <definedName name="shinsei_SEKKEI3_JIMU_TOUROKU_KIKAN" localSheetId="14">#REF!</definedName>
    <definedName name="shinsei_SEKKEI3_JIMU_TOUROKU_KIKAN" localSheetId="10">#REF!</definedName>
    <definedName name="shinsei_SEKKEI3_JIMU_TOUROKU_KIKAN" localSheetId="11">#REF!</definedName>
    <definedName name="shinsei_SEKKEI3_JIMU_TOUROKU_KIKAN" localSheetId="13">#REF!</definedName>
    <definedName name="shinsei_SEKKEI3_JIMU_TOUROKU_KIKAN" localSheetId="9">#REF!</definedName>
    <definedName name="shinsei_SEKKEI3_JIMU_TOUROKU_KIKAN">'別記J-1確認申請書'!$AK$102</definedName>
    <definedName name="shinsei_SEKKEI3_KEN" localSheetId="12">#REF!</definedName>
    <definedName name="shinsei_SEKKEI3_KEN" localSheetId="14">#REF!</definedName>
    <definedName name="shinsei_SEKKEI3_KEN" localSheetId="10">#REF!</definedName>
    <definedName name="shinsei_SEKKEI3_KEN" localSheetId="11">#REF!</definedName>
    <definedName name="shinsei_SEKKEI3_KEN" localSheetId="13">#REF!</definedName>
    <definedName name="shinsei_SEKKEI3_KEN" localSheetId="9">#REF!</definedName>
    <definedName name="shinsei_SEKKEI3_KEN">'別記J-1確認申請書'!$R$105</definedName>
    <definedName name="shinsei_SEKKEI3_KENSETUSI_NO" localSheetId="12">#REF!</definedName>
    <definedName name="shinsei_SEKKEI3_KENSETUSI_NO" localSheetId="14">#REF!</definedName>
    <definedName name="shinsei_SEKKEI3_KENSETUSI_NO" localSheetId="10">#REF!</definedName>
    <definedName name="shinsei_SEKKEI3_KENSETUSI_NO" localSheetId="11">#REF!</definedName>
    <definedName name="shinsei_SEKKEI3_KENSETUSI_NO" localSheetId="13">#REF!</definedName>
    <definedName name="shinsei_SEKKEI3_KENSETUSI_NO" localSheetId="9">#REF!</definedName>
    <definedName name="shinsei_SEKKEI3_KENSETUSI_NO">'別記J-1確認申請書'!$BF$100</definedName>
    <definedName name="shinsei_SEKKEI3_NAME" localSheetId="12">#REF!</definedName>
    <definedName name="shinsei_SEKKEI3_NAME" localSheetId="14">#REF!</definedName>
    <definedName name="shinsei_SEKKEI3_NAME" localSheetId="10">#REF!</definedName>
    <definedName name="shinsei_SEKKEI3_NAME" localSheetId="11">#REF!</definedName>
    <definedName name="shinsei_SEKKEI3_NAME" localSheetId="13">#REF!</definedName>
    <definedName name="shinsei_SEKKEI3_NAME" localSheetId="9">#REF!</definedName>
    <definedName name="shinsei_SEKKEI3_NAME">'別記J-1確認申請書'!$R$101</definedName>
    <definedName name="shinsei_SEKKEI3_POST_CODE" localSheetId="12">#REF!</definedName>
    <definedName name="shinsei_SEKKEI3_POST_CODE" localSheetId="14">#REF!</definedName>
    <definedName name="shinsei_SEKKEI3_POST_CODE" localSheetId="10">#REF!</definedName>
    <definedName name="shinsei_SEKKEI3_POST_CODE" localSheetId="11">#REF!</definedName>
    <definedName name="shinsei_SEKKEI3_POST_CODE" localSheetId="13">#REF!</definedName>
    <definedName name="shinsei_SEKKEI3_POST_CODE" localSheetId="9">#REF!</definedName>
    <definedName name="shinsei_SEKKEI3_POST_CODE">'別記J-1確認申請書'!$U$104</definedName>
    <definedName name="shinsei_SEKKEI3_SIKAKU" localSheetId="12">#REF!</definedName>
    <definedName name="shinsei_SEKKEI3_SIKAKU" localSheetId="14">#REF!</definedName>
    <definedName name="shinsei_SEKKEI3_SIKAKU" localSheetId="10">#REF!</definedName>
    <definedName name="shinsei_SEKKEI3_SIKAKU" localSheetId="11">#REF!</definedName>
    <definedName name="shinsei_SEKKEI3_SIKAKU" localSheetId="13">#REF!</definedName>
    <definedName name="shinsei_SEKKEI3_SIKAKU" localSheetId="9">#REF!</definedName>
    <definedName name="shinsei_SEKKEI3_SIKAKU">'別記J-1確認申請書'!$U$100</definedName>
    <definedName name="shinsei_SEKKEI3_TEL" localSheetId="12">#REF!</definedName>
    <definedName name="shinsei_SEKKEI3_TEL" localSheetId="14">#REF!</definedName>
    <definedName name="shinsei_SEKKEI3_TEL" localSheetId="10">#REF!</definedName>
    <definedName name="shinsei_SEKKEI3_TEL" localSheetId="11">#REF!</definedName>
    <definedName name="shinsei_SEKKEI3_TEL" localSheetId="13">#REF!</definedName>
    <definedName name="shinsei_SEKKEI3_TEL" localSheetId="9">#REF!</definedName>
    <definedName name="shinsei_SEKKEI3_TEL">'別記J-1確認申請書'!$R$106</definedName>
    <definedName name="shinsei_SEKKEI3_TOUROKU_KIKAN" localSheetId="12">#REF!</definedName>
    <definedName name="shinsei_SEKKEI3_TOUROKU_KIKAN" localSheetId="14">#REF!</definedName>
    <definedName name="shinsei_SEKKEI3_TOUROKU_KIKAN" localSheetId="10">#REF!</definedName>
    <definedName name="shinsei_SEKKEI3_TOUROKU_KIKAN" localSheetId="11">#REF!</definedName>
    <definedName name="shinsei_SEKKEI3_TOUROKU_KIKAN" localSheetId="13">#REF!</definedName>
    <definedName name="shinsei_SEKKEI3_TOUROKU_KIKAN" localSheetId="9">#REF!</definedName>
    <definedName name="shinsei_SEKKEI3_TOUROKU_KIKAN">'別記J-1確認申請書'!$AK$100</definedName>
    <definedName name="shinsei_SEKOU_ADDRESS" localSheetId="1">#REF!</definedName>
    <definedName name="shinsei_SEKOU_ADDRESS" localSheetId="12">#REF!</definedName>
    <definedName name="shinsei_SEKOU_ADDRESS" localSheetId="14">#REF!</definedName>
    <definedName name="shinsei_SEKOU_ADDRESS" localSheetId="10">#REF!</definedName>
    <definedName name="shinsei_SEKOU_ADDRESS" localSheetId="11">#REF!</definedName>
    <definedName name="shinsei_SEKOU_ADDRESS" localSheetId="13">#REF!</definedName>
    <definedName name="shinsei_SEKOU_ADDRESS" localSheetId="9">#REF!</definedName>
    <definedName name="shinsei_SEKOU_ADDRESS">'別記J-1確認申請書'!$Z$221</definedName>
    <definedName name="shinsei_SEKOU_JIMU_NAME" localSheetId="1">#REF!</definedName>
    <definedName name="shinsei_SEKOU_JIMU_NAME" localSheetId="12">#REF!</definedName>
    <definedName name="shinsei_SEKOU_JIMU_NAME" localSheetId="14">#REF!</definedName>
    <definedName name="shinsei_SEKOU_JIMU_NAME" localSheetId="10">#REF!</definedName>
    <definedName name="shinsei_SEKOU_JIMU_NAME" localSheetId="11">#REF!</definedName>
    <definedName name="shinsei_SEKOU_JIMU_NAME" localSheetId="13">#REF!</definedName>
    <definedName name="shinsei_SEKOU_JIMU_NAME" localSheetId="9">#REF!</definedName>
    <definedName name="shinsei_SEKOU_JIMU_NAME">'別記J-1確認申請書'!$R$219</definedName>
    <definedName name="shinsei_SEKOU_JIMU_NO" localSheetId="1">#REF!</definedName>
    <definedName name="shinsei_SEKOU_JIMU_NO" localSheetId="12">#REF!</definedName>
    <definedName name="shinsei_SEKOU_JIMU_NO" localSheetId="14">#REF!</definedName>
    <definedName name="shinsei_SEKOU_JIMU_NO" localSheetId="10">#REF!</definedName>
    <definedName name="shinsei_SEKOU_JIMU_NO" localSheetId="11">#REF!</definedName>
    <definedName name="shinsei_SEKOU_JIMU_NO" localSheetId="13">#REF!</definedName>
    <definedName name="shinsei_SEKOU_JIMU_NO" localSheetId="9">#REF!</definedName>
    <definedName name="shinsei_SEKOU_JIMU_NO">'別記J-1確認申請書'!$AU$218</definedName>
    <definedName name="shinsei_SEKOU_JIMU_TOUROKU_KIKAN" localSheetId="1">#REF!</definedName>
    <definedName name="shinsei_SEKOU_JIMU_TOUROKU_KIKAN" localSheetId="12">#REF!</definedName>
    <definedName name="shinsei_SEKOU_JIMU_TOUROKU_KIKAN" localSheetId="14">#REF!</definedName>
    <definedName name="shinsei_SEKOU_JIMU_TOUROKU_KIKAN" localSheetId="10">#REF!</definedName>
    <definedName name="shinsei_SEKOU_JIMU_TOUROKU_KIKAN" localSheetId="11">#REF!</definedName>
    <definedName name="shinsei_SEKOU_JIMU_TOUROKU_KIKAN" localSheetId="13">#REF!</definedName>
    <definedName name="shinsei_SEKOU_JIMU_TOUROKU_KIKAN" localSheetId="9">#REF!</definedName>
    <definedName name="shinsei_SEKOU_JIMU_TOUROKU_KIKAN">'別記J-1確認申請書'!$AA$218</definedName>
    <definedName name="shinsei_SEKOU_KEN" localSheetId="1">#REF!</definedName>
    <definedName name="shinsei_SEKOU_KEN" localSheetId="12">#REF!</definedName>
    <definedName name="shinsei_SEKOU_KEN" localSheetId="14">#REF!</definedName>
    <definedName name="shinsei_SEKOU_KEN" localSheetId="10">#REF!</definedName>
    <definedName name="shinsei_SEKOU_KEN" localSheetId="11">#REF!</definedName>
    <definedName name="shinsei_SEKOU_KEN" localSheetId="13">#REF!</definedName>
    <definedName name="shinsei_SEKOU_KEN" localSheetId="9">#REF!</definedName>
    <definedName name="shinsei_SEKOU_KEN">'別記J-1確認申請書'!$R$221</definedName>
    <definedName name="shinsei_SEKOU_NAME" localSheetId="1">#REF!</definedName>
    <definedName name="shinsei_SEKOU_NAME" localSheetId="12">#REF!</definedName>
    <definedName name="shinsei_SEKOU_NAME" localSheetId="14">#REF!</definedName>
    <definedName name="shinsei_SEKOU_NAME" localSheetId="10">#REF!</definedName>
    <definedName name="shinsei_SEKOU_NAME" localSheetId="11">#REF!</definedName>
    <definedName name="shinsei_SEKOU_NAME" localSheetId="13">#REF!</definedName>
    <definedName name="shinsei_SEKOU_NAME" localSheetId="9">#REF!</definedName>
    <definedName name="shinsei_SEKOU_NAME">'別記J-1確認申請書'!$R$217</definedName>
    <definedName name="shinsei_SEKOU_POST_CODE" localSheetId="1">#REF!</definedName>
    <definedName name="shinsei_SEKOU_POST_CODE" localSheetId="12">#REF!</definedName>
    <definedName name="shinsei_SEKOU_POST_CODE" localSheetId="14">#REF!</definedName>
    <definedName name="shinsei_SEKOU_POST_CODE" localSheetId="10">#REF!</definedName>
    <definedName name="shinsei_SEKOU_POST_CODE" localSheetId="11">#REF!</definedName>
    <definedName name="shinsei_SEKOU_POST_CODE" localSheetId="13">#REF!</definedName>
    <definedName name="shinsei_SEKOU_POST_CODE" localSheetId="9">#REF!</definedName>
    <definedName name="shinsei_SEKOU_POST_CODE">'別記J-1確認申請書'!$U$220</definedName>
    <definedName name="shinsei_SEKOU_TEL" localSheetId="1">#REF!</definedName>
    <definedName name="shinsei_SEKOU_TEL" localSheetId="12">#REF!</definedName>
    <definedName name="shinsei_SEKOU_TEL" localSheetId="14">#REF!</definedName>
    <definedName name="shinsei_SEKOU_TEL" localSheetId="10">#REF!</definedName>
    <definedName name="shinsei_SEKOU_TEL" localSheetId="11">#REF!</definedName>
    <definedName name="shinsei_SEKOU_TEL" localSheetId="13">#REF!</definedName>
    <definedName name="shinsei_SEKOU_TEL" localSheetId="9">#REF!</definedName>
    <definedName name="shinsei_SEKOU_TEL">'別記J-1確認申請書'!$R$222</definedName>
    <definedName name="shinsei_SETUBI_ADDRESS" localSheetId="1">#REF!</definedName>
    <definedName name="shinsei_SETUBI_ADDRESS" localSheetId="12">#REF!</definedName>
    <definedName name="shinsei_SETUBI_ADDRESS" localSheetId="14">#REF!</definedName>
    <definedName name="shinsei_SETUBI_ADDRESS" localSheetId="10">#REF!</definedName>
    <definedName name="shinsei_SETUBI_ADDRESS" localSheetId="11">#REF!</definedName>
    <definedName name="shinsei_SETUBI_ADDRESS" localSheetId="13">#REF!</definedName>
    <definedName name="shinsei_SETUBI_ADDRESS" localSheetId="9">#REF!</definedName>
    <definedName name="shinsei_SETUBI_ADDRESS">'別記J-1確認申請書'!$Z$139</definedName>
    <definedName name="shinsei_SETUBI_COMPANY" localSheetId="1">#REF!</definedName>
    <definedName name="shinsei_SETUBI_COMPANY" localSheetId="12">#REF!</definedName>
    <definedName name="shinsei_SETUBI_COMPANY" localSheetId="14">#REF!</definedName>
    <definedName name="shinsei_SETUBI_COMPANY" localSheetId="10">#REF!</definedName>
    <definedName name="shinsei_SETUBI_COMPANY" localSheetId="11">#REF!</definedName>
    <definedName name="shinsei_SETUBI_COMPANY" localSheetId="13">#REF!</definedName>
    <definedName name="shinsei_SETUBI_COMPANY" localSheetId="9">#REF!</definedName>
    <definedName name="shinsei_SETUBI_COMPANY">'別記J-1確認申請書'!$R$137</definedName>
    <definedName name="shinsei_SETUBI_DOC" localSheetId="1">#REF!</definedName>
    <definedName name="shinsei_SETUBI_DOC" localSheetId="12">#REF!</definedName>
    <definedName name="shinsei_SETUBI_DOC" localSheetId="14">#REF!</definedName>
    <definedName name="shinsei_SETUBI_DOC" localSheetId="10">#REF!</definedName>
    <definedName name="shinsei_SETUBI_DOC" localSheetId="11">#REF!</definedName>
    <definedName name="shinsei_SETUBI_DOC" localSheetId="13">#REF!</definedName>
    <definedName name="shinsei_SETUBI_DOC" localSheetId="9">#REF!</definedName>
    <definedName name="shinsei_SETUBI_DOC">'別記J-1確認申請書'!$X$142</definedName>
    <definedName name="shinsei_SETUBI_KEN" localSheetId="1">#REF!</definedName>
    <definedName name="shinsei_SETUBI_KEN" localSheetId="12">#REF!</definedName>
    <definedName name="shinsei_SETUBI_KEN" localSheetId="14">#REF!</definedName>
    <definedName name="shinsei_SETUBI_KEN" localSheetId="10">#REF!</definedName>
    <definedName name="shinsei_SETUBI_KEN" localSheetId="11">#REF!</definedName>
    <definedName name="shinsei_SETUBI_KEN" localSheetId="13">#REF!</definedName>
    <definedName name="shinsei_SETUBI_KEN" localSheetId="9">#REF!</definedName>
    <definedName name="shinsei_SETUBI_KEN">'別記J-1確認申請書'!$R$139</definedName>
    <definedName name="shinsei_SETUBI_NAME" localSheetId="1">#REF!</definedName>
    <definedName name="shinsei_SETUBI_NAME" localSheetId="12">#REF!</definedName>
    <definedName name="shinsei_SETUBI_NAME" localSheetId="14">#REF!</definedName>
    <definedName name="shinsei_SETUBI_NAME" localSheetId="10">#REF!</definedName>
    <definedName name="shinsei_SETUBI_NAME" localSheetId="11">#REF!</definedName>
    <definedName name="shinsei_SETUBI_NAME" localSheetId="13">#REF!</definedName>
    <definedName name="shinsei_SETUBI_NAME" localSheetId="9">#REF!</definedName>
    <definedName name="shinsei_SETUBI_NAME">'別記J-1確認申請書'!$R$136</definedName>
    <definedName name="shinsei_SETUBI_POST_CODE" localSheetId="1">#REF!</definedName>
    <definedName name="shinsei_SETUBI_POST_CODE" localSheetId="12">#REF!</definedName>
    <definedName name="shinsei_SETUBI_POST_CODE" localSheetId="14">#REF!</definedName>
    <definedName name="shinsei_SETUBI_POST_CODE" localSheetId="10">#REF!</definedName>
    <definedName name="shinsei_SETUBI_POST_CODE" localSheetId="11">#REF!</definedName>
    <definedName name="shinsei_SETUBI_POST_CODE" localSheetId="13">#REF!</definedName>
    <definedName name="shinsei_SETUBI_POST_CODE" localSheetId="9">#REF!</definedName>
    <definedName name="shinsei_SETUBI_POST_CODE">'別記J-1確認申請書'!$U$138</definedName>
    <definedName name="shinsei_SETUBI_REGIST_NO" localSheetId="1">#REF!</definedName>
    <definedName name="shinsei_SETUBI_REGIST_NO" localSheetId="12">#REF!</definedName>
    <definedName name="shinsei_SETUBI_REGIST_NO" localSheetId="14">#REF!</definedName>
    <definedName name="shinsei_SETUBI_REGIST_NO" localSheetId="10">#REF!</definedName>
    <definedName name="shinsei_SETUBI_REGIST_NO" localSheetId="11">#REF!</definedName>
    <definedName name="shinsei_SETUBI_REGIST_NO" localSheetId="13">#REF!</definedName>
    <definedName name="shinsei_SETUBI_REGIST_NO" localSheetId="9">#REF!</definedName>
    <definedName name="shinsei_SETUBI_REGIST_NO">'別記J-1確認申請書'!$R$141</definedName>
    <definedName name="shinsei_SETUBI_TEL" localSheetId="1">#REF!</definedName>
    <definedName name="shinsei_SETUBI_TEL" localSheetId="12">#REF!</definedName>
    <definedName name="shinsei_SETUBI_TEL" localSheetId="14">#REF!</definedName>
    <definedName name="shinsei_SETUBI_TEL" localSheetId="10">#REF!</definedName>
    <definedName name="shinsei_SETUBI_TEL" localSheetId="11">#REF!</definedName>
    <definedName name="shinsei_SETUBI_TEL" localSheetId="13">#REF!</definedName>
    <definedName name="shinsei_SETUBI_TEL" localSheetId="9">#REF!</definedName>
    <definedName name="shinsei_SETUBI_TEL">'別記J-1確認申請書'!$R$140</definedName>
    <definedName name="shinsei_SETUBI1_ADDRESS" localSheetId="12">#REF!</definedName>
    <definedName name="shinsei_SETUBI1_ADDRESS" localSheetId="14">#REF!</definedName>
    <definedName name="shinsei_SETUBI1_ADDRESS" localSheetId="10">#REF!</definedName>
    <definedName name="shinsei_SETUBI1_ADDRESS" localSheetId="11">#REF!</definedName>
    <definedName name="shinsei_SETUBI1_ADDRESS" localSheetId="13">#REF!</definedName>
    <definedName name="shinsei_SETUBI1_ADDRESS" localSheetId="9">#REF!</definedName>
    <definedName name="shinsei_SETUBI1_ADDRESS">'別記J-1確認申請書'!$Z$149</definedName>
    <definedName name="shinsei_SETUBI1_COMPANY" localSheetId="12">#REF!</definedName>
    <definedName name="shinsei_SETUBI1_COMPANY" localSheetId="14">#REF!</definedName>
    <definedName name="shinsei_SETUBI1_COMPANY" localSheetId="10">#REF!</definedName>
    <definedName name="shinsei_SETUBI1_COMPANY" localSheetId="11">#REF!</definedName>
    <definedName name="shinsei_SETUBI1_COMPANY" localSheetId="13">#REF!</definedName>
    <definedName name="shinsei_SETUBI1_COMPANY" localSheetId="9">#REF!</definedName>
    <definedName name="shinsei_SETUBI1_COMPANY">'別記J-1確認申請書'!$R$147</definedName>
    <definedName name="shinsei_SETUBI1_DOC" localSheetId="12">#REF!</definedName>
    <definedName name="shinsei_SETUBI1_DOC" localSheetId="14">#REF!</definedName>
    <definedName name="shinsei_SETUBI1_DOC" localSheetId="10">#REF!</definedName>
    <definedName name="shinsei_SETUBI1_DOC" localSheetId="11">#REF!</definedName>
    <definedName name="shinsei_SETUBI1_DOC" localSheetId="13">#REF!</definedName>
    <definedName name="shinsei_SETUBI1_DOC" localSheetId="9">#REF!</definedName>
    <definedName name="shinsei_SETUBI1_DOC">'別記J-1確認申請書'!$X$152</definedName>
    <definedName name="shinsei_SETUBI1_KEN" localSheetId="12">#REF!</definedName>
    <definedName name="shinsei_SETUBI1_KEN" localSheetId="14">#REF!</definedName>
    <definedName name="shinsei_SETUBI1_KEN" localSheetId="10">#REF!</definedName>
    <definedName name="shinsei_SETUBI1_KEN" localSheetId="11">#REF!</definedName>
    <definedName name="shinsei_SETUBI1_KEN" localSheetId="13">#REF!</definedName>
    <definedName name="shinsei_SETUBI1_KEN" localSheetId="9">#REF!</definedName>
    <definedName name="shinsei_SETUBI1_KEN">'別記J-1確認申請書'!$R$149</definedName>
    <definedName name="shinsei_SETUBI1_NAME" localSheetId="12">#REF!</definedName>
    <definedName name="shinsei_SETUBI1_NAME" localSheetId="14">#REF!</definedName>
    <definedName name="shinsei_SETUBI1_NAME" localSheetId="10">#REF!</definedName>
    <definedName name="shinsei_SETUBI1_NAME" localSheetId="11">#REF!</definedName>
    <definedName name="shinsei_SETUBI1_NAME" localSheetId="13">#REF!</definedName>
    <definedName name="shinsei_SETUBI1_NAME" localSheetId="9">#REF!</definedName>
    <definedName name="shinsei_SETUBI1_NAME">'別記J-1確認申請書'!$R$146</definedName>
    <definedName name="shinsei_SETUBI1_POST_CODE" localSheetId="12">#REF!</definedName>
    <definedName name="shinsei_SETUBI1_POST_CODE" localSheetId="14">#REF!</definedName>
    <definedName name="shinsei_SETUBI1_POST_CODE" localSheetId="10">#REF!</definedName>
    <definedName name="shinsei_SETUBI1_POST_CODE" localSheetId="11">#REF!</definedName>
    <definedName name="shinsei_SETUBI1_POST_CODE" localSheetId="13">#REF!</definedName>
    <definedName name="shinsei_SETUBI1_POST_CODE" localSheetId="9">#REF!</definedName>
    <definedName name="shinsei_SETUBI1_POST_CODE">'別記J-1確認申請書'!$U$148</definedName>
    <definedName name="shinsei_SETUBI1_REGIST_NO" localSheetId="12">#REF!</definedName>
    <definedName name="shinsei_SETUBI1_REGIST_NO" localSheetId="14">#REF!</definedName>
    <definedName name="shinsei_SETUBI1_REGIST_NO" localSheetId="10">#REF!</definedName>
    <definedName name="shinsei_SETUBI1_REGIST_NO" localSheetId="11">#REF!</definedName>
    <definedName name="shinsei_SETUBI1_REGIST_NO" localSheetId="13">#REF!</definedName>
    <definedName name="shinsei_SETUBI1_REGIST_NO" localSheetId="9">#REF!</definedName>
    <definedName name="shinsei_SETUBI1_REGIST_NO">'別記J-1確認申請書'!$R$151</definedName>
    <definedName name="shinsei_SETUBI1_TEL" localSheetId="12">#REF!</definedName>
    <definedName name="shinsei_SETUBI1_TEL" localSheetId="14">#REF!</definedName>
    <definedName name="shinsei_SETUBI1_TEL" localSheetId="10">#REF!</definedName>
    <definedName name="shinsei_SETUBI1_TEL" localSheetId="11">#REF!</definedName>
    <definedName name="shinsei_SETUBI1_TEL" localSheetId="13">#REF!</definedName>
    <definedName name="shinsei_SETUBI1_TEL" localSheetId="9">#REF!</definedName>
    <definedName name="shinsei_SETUBI1_TEL">'別記J-1確認申請書'!$R$150</definedName>
    <definedName name="shinsei_SETUBI2_ADDRESS" localSheetId="12">#REF!</definedName>
    <definedName name="shinsei_SETUBI2_ADDRESS" localSheetId="14">#REF!</definedName>
    <definedName name="shinsei_SETUBI2_ADDRESS" localSheetId="10">#REF!</definedName>
    <definedName name="shinsei_SETUBI2_ADDRESS" localSheetId="11">#REF!</definedName>
    <definedName name="shinsei_SETUBI2_ADDRESS" localSheetId="13">#REF!</definedName>
    <definedName name="shinsei_SETUBI2_ADDRESS" localSheetId="9">#REF!</definedName>
    <definedName name="shinsei_SETUBI2_ADDRESS">'別記J-1確認申請書'!$Z$158</definedName>
    <definedName name="shinsei_SETUBI2_COMPANY" localSheetId="12">#REF!</definedName>
    <definedName name="shinsei_SETUBI2_COMPANY" localSheetId="14">#REF!</definedName>
    <definedName name="shinsei_SETUBI2_COMPANY" localSheetId="10">#REF!</definedName>
    <definedName name="shinsei_SETUBI2_COMPANY" localSheetId="11">#REF!</definedName>
    <definedName name="shinsei_SETUBI2_COMPANY" localSheetId="13">#REF!</definedName>
    <definedName name="shinsei_SETUBI2_COMPANY" localSheetId="9">#REF!</definedName>
    <definedName name="shinsei_SETUBI2_COMPANY">'別記J-1確認申請書'!$R$156</definedName>
    <definedName name="shinsei_SETUBI2_DOC" localSheetId="12">#REF!</definedName>
    <definedName name="shinsei_SETUBI2_DOC" localSheetId="14">#REF!</definedName>
    <definedName name="shinsei_SETUBI2_DOC" localSheetId="10">#REF!</definedName>
    <definedName name="shinsei_SETUBI2_DOC" localSheetId="11">#REF!</definedName>
    <definedName name="shinsei_SETUBI2_DOC" localSheetId="13">#REF!</definedName>
    <definedName name="shinsei_SETUBI2_DOC" localSheetId="9">#REF!</definedName>
    <definedName name="shinsei_SETUBI2_DOC">'別記J-1確認申請書'!$X$161</definedName>
    <definedName name="shinsei_SETUBI2_KEN" localSheetId="12">#REF!</definedName>
    <definedName name="shinsei_SETUBI2_KEN" localSheetId="14">#REF!</definedName>
    <definedName name="shinsei_SETUBI2_KEN" localSheetId="10">#REF!</definedName>
    <definedName name="shinsei_SETUBI2_KEN" localSheetId="11">#REF!</definedName>
    <definedName name="shinsei_SETUBI2_KEN" localSheetId="13">#REF!</definedName>
    <definedName name="shinsei_SETUBI2_KEN" localSheetId="9">#REF!</definedName>
    <definedName name="shinsei_SETUBI2_KEN">'別記J-1確認申請書'!$R$158</definedName>
    <definedName name="shinsei_SETUBI2_NAME" localSheetId="12">#REF!</definedName>
    <definedName name="shinsei_SETUBI2_NAME" localSheetId="14">#REF!</definedName>
    <definedName name="shinsei_SETUBI2_NAME" localSheetId="10">#REF!</definedName>
    <definedName name="shinsei_SETUBI2_NAME" localSheetId="11">#REF!</definedName>
    <definedName name="shinsei_SETUBI2_NAME" localSheetId="13">#REF!</definedName>
    <definedName name="shinsei_SETUBI2_NAME" localSheetId="9">#REF!</definedName>
    <definedName name="shinsei_SETUBI2_NAME">'別記J-1確認申請書'!$R$155</definedName>
    <definedName name="shinsei_SETUBI2_POST_CODE" localSheetId="12">#REF!</definedName>
    <definedName name="shinsei_SETUBI2_POST_CODE" localSheetId="14">#REF!</definedName>
    <definedName name="shinsei_SETUBI2_POST_CODE" localSheetId="10">#REF!</definedName>
    <definedName name="shinsei_SETUBI2_POST_CODE" localSheetId="11">#REF!</definedName>
    <definedName name="shinsei_SETUBI2_POST_CODE" localSheetId="13">#REF!</definedName>
    <definedName name="shinsei_SETUBI2_POST_CODE" localSheetId="9">#REF!</definedName>
    <definedName name="shinsei_SETUBI2_POST_CODE">'別記J-1確認申請書'!$U$157</definedName>
    <definedName name="shinsei_SETUBI2_REGIST_NO" localSheetId="12">#REF!</definedName>
    <definedName name="shinsei_SETUBI2_REGIST_NO" localSheetId="14">#REF!</definedName>
    <definedName name="shinsei_SETUBI2_REGIST_NO" localSheetId="10">#REF!</definedName>
    <definedName name="shinsei_SETUBI2_REGIST_NO" localSheetId="11">#REF!</definedName>
    <definedName name="shinsei_SETUBI2_REGIST_NO" localSheetId="13">#REF!</definedName>
    <definedName name="shinsei_SETUBI2_REGIST_NO" localSheetId="9">#REF!</definedName>
    <definedName name="shinsei_SETUBI2_REGIST_NO">'別記J-1確認申請書'!$R$160</definedName>
    <definedName name="shinsei_SETUBI2_TEL" localSheetId="12">#REF!</definedName>
    <definedName name="shinsei_SETUBI2_TEL" localSheetId="14">#REF!</definedName>
    <definedName name="shinsei_SETUBI2_TEL" localSheetId="10">#REF!</definedName>
    <definedName name="shinsei_SETUBI2_TEL" localSheetId="11">#REF!</definedName>
    <definedName name="shinsei_SETUBI2_TEL" localSheetId="13">#REF!</definedName>
    <definedName name="shinsei_SETUBI2_TEL" localSheetId="9">#REF!</definedName>
    <definedName name="shinsei_SETUBI2_TEL">'別記J-1確認申請書'!$R$159</definedName>
    <definedName name="shinsei_SETUBI3_ADDRESS" localSheetId="12">#REF!</definedName>
    <definedName name="shinsei_SETUBI3_ADDRESS" localSheetId="14">#REF!</definedName>
    <definedName name="shinsei_SETUBI3_ADDRESS" localSheetId="10">#REF!</definedName>
    <definedName name="shinsei_SETUBI3_ADDRESS" localSheetId="11">#REF!</definedName>
    <definedName name="shinsei_SETUBI3_ADDRESS" localSheetId="13">#REF!</definedName>
    <definedName name="shinsei_SETUBI3_ADDRESS" localSheetId="9">#REF!</definedName>
    <definedName name="shinsei_SETUBI3_ADDRESS">'別記J-1確認申請書'!$Z$167</definedName>
    <definedName name="shinsei_SETUBI3_COMPANY" localSheetId="12">#REF!</definedName>
    <definedName name="shinsei_SETUBI3_COMPANY" localSheetId="14">#REF!</definedName>
    <definedName name="shinsei_SETUBI3_COMPANY" localSheetId="10">#REF!</definedName>
    <definedName name="shinsei_SETUBI3_COMPANY" localSheetId="11">#REF!</definedName>
    <definedName name="shinsei_SETUBI3_COMPANY" localSheetId="13">#REF!</definedName>
    <definedName name="shinsei_SETUBI3_COMPANY" localSheetId="9">#REF!</definedName>
    <definedName name="shinsei_SETUBI3_COMPANY">'別記J-1確認申請書'!$R$165</definedName>
    <definedName name="shinsei_SETUBI3_DOC" localSheetId="12">#REF!</definedName>
    <definedName name="shinsei_SETUBI3_DOC" localSheetId="14">#REF!</definedName>
    <definedName name="shinsei_SETUBI3_DOC" localSheetId="10">#REF!</definedName>
    <definedName name="shinsei_SETUBI3_DOC" localSheetId="11">#REF!</definedName>
    <definedName name="shinsei_SETUBI3_DOC" localSheetId="13">#REF!</definedName>
    <definedName name="shinsei_SETUBI3_DOC" localSheetId="9">#REF!</definedName>
    <definedName name="shinsei_SETUBI3_DOC">'別記J-1確認申請書'!$X$170</definedName>
    <definedName name="shinsei_SETUBI3_KEN" localSheetId="12">#REF!</definedName>
    <definedName name="shinsei_SETUBI3_KEN" localSheetId="14">#REF!</definedName>
    <definedName name="shinsei_SETUBI3_KEN" localSheetId="10">#REF!</definedName>
    <definedName name="shinsei_SETUBI3_KEN" localSheetId="11">#REF!</definedName>
    <definedName name="shinsei_SETUBI3_KEN" localSheetId="13">#REF!</definedName>
    <definedName name="shinsei_SETUBI3_KEN" localSheetId="9">#REF!</definedName>
    <definedName name="shinsei_SETUBI3_KEN">'別記J-1確認申請書'!$R$167</definedName>
    <definedName name="shinsei_SETUBI3_NAME" localSheetId="12">#REF!</definedName>
    <definedName name="shinsei_SETUBI3_NAME" localSheetId="14">#REF!</definedName>
    <definedName name="shinsei_SETUBI3_NAME" localSheetId="10">#REF!</definedName>
    <definedName name="shinsei_SETUBI3_NAME" localSheetId="11">#REF!</definedName>
    <definedName name="shinsei_SETUBI3_NAME" localSheetId="13">#REF!</definedName>
    <definedName name="shinsei_SETUBI3_NAME" localSheetId="9">#REF!</definedName>
    <definedName name="shinsei_SETUBI3_NAME">'別記J-1確認申請書'!$R$164</definedName>
    <definedName name="shinsei_SETUBI3_POST_CODE" localSheetId="12">#REF!</definedName>
    <definedName name="shinsei_SETUBI3_POST_CODE" localSheetId="14">#REF!</definedName>
    <definedName name="shinsei_SETUBI3_POST_CODE" localSheetId="10">#REF!</definedName>
    <definedName name="shinsei_SETUBI3_POST_CODE" localSheetId="11">#REF!</definedName>
    <definedName name="shinsei_SETUBI3_POST_CODE" localSheetId="13">#REF!</definedName>
    <definedName name="shinsei_SETUBI3_POST_CODE" localSheetId="9">#REF!</definedName>
    <definedName name="shinsei_SETUBI3_POST_CODE">'別記J-1確認申請書'!$U$166</definedName>
    <definedName name="shinsei_SETUBI3_REGIST_NO" localSheetId="12">#REF!</definedName>
    <definedName name="shinsei_SETUBI3_REGIST_NO" localSheetId="14">#REF!</definedName>
    <definedName name="shinsei_SETUBI3_REGIST_NO" localSheetId="10">#REF!</definedName>
    <definedName name="shinsei_SETUBI3_REGIST_NO" localSheetId="11">#REF!</definedName>
    <definedName name="shinsei_SETUBI3_REGIST_NO" localSheetId="13">#REF!</definedName>
    <definedName name="shinsei_SETUBI3_REGIST_NO" localSheetId="9">#REF!</definedName>
    <definedName name="shinsei_SETUBI3_REGIST_NO">'別記J-1確認申請書'!$R$169</definedName>
    <definedName name="shinsei_SETUBI3_TEL" localSheetId="12">#REF!</definedName>
    <definedName name="shinsei_SETUBI3_TEL" localSheetId="14">#REF!</definedName>
    <definedName name="shinsei_SETUBI3_TEL" localSheetId="10">#REF!</definedName>
    <definedName name="shinsei_SETUBI3_TEL" localSheetId="11">#REF!</definedName>
    <definedName name="shinsei_SETUBI3_TEL" localSheetId="13">#REF!</definedName>
    <definedName name="shinsei_SETUBI3_TEL" localSheetId="9">#REF!</definedName>
    <definedName name="shinsei_SETUBI3_TEL">'別記J-1確認申請書'!$R$168</definedName>
    <definedName name="shinsei_STRUCTRESULT_NOTIFY_KOUFU_NAME" localSheetId="1">#REF!</definedName>
    <definedName name="shinsei_STRUCTRESULT_NOTIFY_KOUFU_NAME">'別記J-1確認申請書'!$W$226</definedName>
    <definedName name="shinsei_TEKIHAN_KIKAN_ADDRESS" localSheetId="1">#REF!</definedName>
    <definedName name="shinsei_TEKIHAN_KIKAN_ADDRESS">'別記J-1確認申請書'!$BH$226</definedName>
    <definedName name="shinsei_TEKIHAN_KIKAN_KEN" localSheetId="1">#REF!</definedName>
    <definedName name="shinsei_TEKIHAN_KIKAN_KEN">'別記J-1確認申請書'!$BA$226</definedName>
    <definedName name="shinsei_TEKIHAN_STATE">'別記J-1確認申請書'!$CM$227</definedName>
    <definedName name="shinsei_UKETUKE_NO">[1]DATA!$D$36</definedName>
    <definedName name="shinsei_UNIT_COUNT">[1]DATA!$D$965</definedName>
    <definedName name="wrn.月例報告." localSheetId="1" hidden="1">{"月例報告",#N/A,FALSE,"STB"}</definedName>
    <definedName name="wrn.月例報告." localSheetId="12" hidden="1">{"月例報告",#N/A,FALSE,"STB"}</definedName>
    <definedName name="wrn.月例報告." localSheetId="14" hidden="1">{"月例報告",#N/A,FALSE,"STB"}</definedName>
    <definedName name="wrn.月例報告." localSheetId="10" hidden="1">{"月例報告",#N/A,FALSE,"STB"}</definedName>
    <definedName name="wrn.月例報告." localSheetId="11" hidden="1">{"月例報告",#N/A,FALSE,"STB"}</definedName>
    <definedName name="wrn.月例報告." localSheetId="13" hidden="1">{"月例報告",#N/A,FALSE,"STB"}</definedName>
    <definedName name="wrn.月例報告." localSheetId="9" hidden="1">{"月例報告",#N/A,FALSE,"STB"}</definedName>
    <definedName name="wrn.月例報告." hidden="1">{"月例報告",#N/A,FALSE,"STB"}</definedName>
    <definedName name="wsjob_JOB_KIND">[1]DATA!$D$17</definedName>
    <definedName name="wsjob_JOB_SET_KIND">[1]DATA!$D$12</definedName>
    <definedName name="wsjob_TARGET_KIND">[1]DATA!$D$13</definedName>
    <definedName name="wsjob_TARGET_KIND__label">[1]DATA!$D$11</definedName>
    <definedName name="wskakunin__bouka">[1]DATA!$D$919</definedName>
    <definedName name="wskakunin__kouji">[1]DATA!$D$967</definedName>
    <definedName name="wskakunin__kuiki">[1]DATA!$D$910</definedName>
    <definedName name="wskakunin__tosi_kuiki">[1]DATA!$D$913</definedName>
    <definedName name="wskakunin_20kouzou101_KOUZOUSEKKEI_1_FLAG">[1]DATA!$D$481</definedName>
    <definedName name="wskakunin_20kouzou101_KOUZOUSEKKEI_KOUFU_NO">[1]DATA!$D$480</definedName>
    <definedName name="wskakunin_20kouzou101_NAME">[1]DATA!$D$479</definedName>
    <definedName name="wskakunin_20kouzou102_KOUZOUSEKKEI_1_FLAG">[1]DATA!$D$484</definedName>
    <definedName name="wskakunin_20kouzou102_KOUZOUSEKKEI_KOUFU_NO">[1]DATA!$D$483</definedName>
    <definedName name="wskakunin_20kouzou102_NAME">[1]DATA!$D$482</definedName>
    <definedName name="wskakunin_20kouzou103_KOUZOUSEKKEI_KOUFU_NO">[1]DATA!$D$486</definedName>
    <definedName name="wskakunin_20kouzou103_NAME">[1]DATA!$D$485</definedName>
    <definedName name="wskakunin_20kouzou104_KOUZOUSEKKEI_KOUFU_NO">[1]DATA!$D$488</definedName>
    <definedName name="wskakunin_20kouzou104_NAME">[1]DATA!$D$487</definedName>
    <definedName name="wskakunin_20kouzou105_KOUZOUSEKKEI_KOUFU_NO">[1]DATA!$D$490</definedName>
    <definedName name="wskakunin_20kouzou105_NAME">[1]DATA!$D$489</definedName>
    <definedName name="wskakunin_20kouzou301_KOUZOUSEKKEI_3_FLAG">[1]DATA!$D$495</definedName>
    <definedName name="wskakunin_20kouzou301_KOUZOUSEKKEI_KOUFU_NO">[1]DATA!$D$494</definedName>
    <definedName name="wskakunin_20kouzou301_NAME">[1]DATA!$D$493</definedName>
    <definedName name="wskakunin_20kouzou302_KOUZOUSEKKEI_3_FLAG">[1]DATA!$D$498</definedName>
    <definedName name="wskakunin_20kouzou302_KOUZOUSEKKEI_KOUFU_NO">[1]DATA!$D$497</definedName>
    <definedName name="wskakunin_20kouzou302_NAME">[1]DATA!$D$496</definedName>
    <definedName name="wskakunin_20kouzou303_KOUZOUSEKKEI_KOUFU_NO">[1]DATA!$D$500</definedName>
    <definedName name="wskakunin_20kouzou303_NAME">[1]DATA!$D$499</definedName>
    <definedName name="wskakunin_20kouzou304_KOUZOUSEKKEI_KOUFU_NO">[1]DATA!$D$502</definedName>
    <definedName name="wskakunin_20kouzou304_NAME">[1]DATA!$D$501</definedName>
    <definedName name="wskakunin_20kouzou305_KOUZOUSEKKEI_KOUFU_NO">[1]DATA!$D$504</definedName>
    <definedName name="wskakunin_20kouzou305_NAME">[1]DATA!$D$503</definedName>
    <definedName name="wskakunin_20setubi101_NAME">[1]DATA!$D$507</definedName>
    <definedName name="wskakunin_20setubi101_SETUBISEKKEI_1_FLAG">[1]DATA!$D$509</definedName>
    <definedName name="wskakunin_20setubi101_SETUBISEKKEI_KOUFU_NO">[1]DATA!$D$508</definedName>
    <definedName name="wskakunin_20setubi102_NAME">[1]DATA!$D$510</definedName>
    <definedName name="wskakunin_20setubi102_SETUBISEKKEI_1_FLAG">[1]DATA!$D$512</definedName>
    <definedName name="wskakunin_20setubi102_SETUBISEKKEI_KOUFU_NO">[1]DATA!$D$511</definedName>
    <definedName name="wskakunin_20setubi103_NAME">[1]DATA!$D$513</definedName>
    <definedName name="wskakunin_20setubi103_SETUBISEKKEI_KOUFU_NO">[1]DATA!$D$514</definedName>
    <definedName name="wskakunin_20setubi104_NAME">[1]DATA!$D$515</definedName>
    <definedName name="wskakunin_20setubi104_SETUBISEKKEI_KOUFU_NO">[1]DATA!$D$516</definedName>
    <definedName name="wskakunin_20setubi105_NAME">[1]DATA!$D$517</definedName>
    <definedName name="wskakunin_20setubi105_SETUBISEKKEI_KOUFU_NO">[1]DATA!$D$518</definedName>
    <definedName name="wskakunin_20setubi301_NAME">[1]DATA!$D$521</definedName>
    <definedName name="wskakunin_20setubi301_SETUBISEKKEI_3_FLAG">[1]DATA!$D$523</definedName>
    <definedName name="wskakunin_20setubi301_SETUBISEKKEI_KOUFU_NO">[1]DATA!$D$522</definedName>
    <definedName name="wskakunin_20setubi302_NAME">[1]DATA!$D$524</definedName>
    <definedName name="wskakunin_20setubi302_SETUBISEKKEI_3_FLAG">[1]DATA!$D$526</definedName>
    <definedName name="wskakunin_20setubi302_SETUBISEKKEI_KOUFU_NO">[1]DATA!$D$525</definedName>
    <definedName name="wskakunin_20setubi303_NAME">[1]DATA!$D$527</definedName>
    <definedName name="wskakunin_20setubi303_SETUBISEKKEI_KOUFU_NO">[1]DATA!$D$528</definedName>
    <definedName name="wskakunin_20setubi304_NAME">[1]DATA!$D$529</definedName>
    <definedName name="wskakunin_20setubi304_SETUBISEKKEI_KOUFU_NO">[1]DATA!$D$530</definedName>
    <definedName name="wskakunin_20setubi305_NAME">[1]DATA!$D$531</definedName>
    <definedName name="wskakunin_20setubi305_SETUBISEKKEI_KOUFU_NO">[1]DATA!$D$532</definedName>
    <definedName name="wskakunin_APPLICANT_NAME">[1]DATA!$D$68</definedName>
    <definedName name="wskakunin_BOUKA_22JYO">[1]DATA!$D$923</definedName>
    <definedName name="wskakunin_BOUKA_BOUKA">[1]DATA!$D$920</definedName>
    <definedName name="wskakunin_BOUKA_JYUN_BOUKA">[1]DATA!$D$921</definedName>
    <definedName name="wskakunin_BOUKA_NASI">[1]DATA!$D$922</definedName>
    <definedName name="wskakunin_BOUKA_SETUBI_FLAG">[1]DATA!$D$1165</definedName>
    <definedName name="wskakunin_BUILD__address">[1]DATA!$D$899</definedName>
    <definedName name="wskakunin_BUILD_ADDRESS">[1]DATA!$D$901</definedName>
    <definedName name="wskakunin_BUILD_JYUKYO__address">[1]DATA!$D$904</definedName>
    <definedName name="wskakunin_BUILD_JYUKYO_ADDRESS">[1]DATA!$D$906</definedName>
    <definedName name="wskakunin_BUILD_JYUKYO_KEN__ken">[1]DATA!$D$905</definedName>
    <definedName name="wskakunin_BUILD_KEN__ken">[1]DATA!$D$900</definedName>
    <definedName name="wskakunin_BUILD_NAME">[1]DATA!$D$836</definedName>
    <definedName name="wskakunin_BUILD_NAME_KANA">[1]DATA!$D$837</definedName>
    <definedName name="wskakunin_BUILD_SHINSEI_COUNT">[1]DATA!$D$1080</definedName>
    <definedName name="wskakunin_BUILD_SONOTA_COUNT">[1]DATA!$D$1081</definedName>
    <definedName name="wskakunin_dairi1__address">[1]DATA!$D$196</definedName>
    <definedName name="wskakunin_dairi1__sikaku">[1]DATA!$D$184</definedName>
    <definedName name="wskakunin_dairi1_FAX">[1]DATA!$D$198</definedName>
    <definedName name="wskakunin_dairi1_JIMU__sikaku">[1]DATA!$D$190</definedName>
    <definedName name="wskakunin_dairi1_JIMU_NAME">[1]DATA!$D$194</definedName>
    <definedName name="wskakunin_dairi1_JIMU_NO">[1]DATA!$D$193</definedName>
    <definedName name="wskakunin_dairi1_JIMU_SIKAKU__label">[1]DATA!$D$191</definedName>
    <definedName name="wskakunin_dairi1_JIMU_TOUROKU_KIKAN__label">[1]DATA!$D$192</definedName>
    <definedName name="wskakunin_dairi1_KENTIKUSI_NO">[1]DATA!$D$187</definedName>
    <definedName name="wskakunin_dairi1_NAME">[1]DATA!$D$188</definedName>
    <definedName name="wskakunin_dairi1_NAME_KANA">[1]DATA!$D$189</definedName>
    <definedName name="wskakunin_dairi1_SIKAKU__label">[1]DATA!$D$185</definedName>
    <definedName name="wskakunin_dairi1_TEL">[1]DATA!$D$197</definedName>
    <definedName name="wskakunin_dairi1_TOUROKU_KIKAN__label">[1]DATA!$D$186</definedName>
    <definedName name="wskakunin_dairi1_ZIP">[1]DATA!$D$195</definedName>
    <definedName name="wskakunin_dairi2__address">[1]DATA!$D$214</definedName>
    <definedName name="wskakunin_dairi2__sikaku">[1]DATA!$D$202</definedName>
    <definedName name="wskakunin_dairi2_FAX">[1]DATA!$D$216</definedName>
    <definedName name="wskakunin_dairi2_JIMU__sikaku">[1]DATA!$D$208</definedName>
    <definedName name="wskakunin_dairi2_JIMU_NAME">[1]DATA!$D$212</definedName>
    <definedName name="wskakunin_dairi2_JIMU_NO">[1]DATA!$D$211</definedName>
    <definedName name="wskakunin_dairi2_JIMU_SIKAKU__label">[1]DATA!$D$209</definedName>
    <definedName name="wskakunin_dairi2_JIMU_TOUROKU_KIKAN__label">[1]DATA!$D$210</definedName>
    <definedName name="wskakunin_dairi2_KENTIKUSI_NO">[1]DATA!$D$205</definedName>
    <definedName name="wskakunin_dairi2_NAME">[1]DATA!$D$206</definedName>
    <definedName name="wskakunin_dairi2_NAME_KANA">[1]DATA!$D$207</definedName>
    <definedName name="wskakunin_dairi2_SIKAKU__label">[1]DATA!$D$203</definedName>
    <definedName name="wskakunin_dairi2_TEL">[1]DATA!$D$215</definedName>
    <definedName name="wskakunin_dairi2_TOUROKU_KIKAN__label">[1]DATA!$D$204</definedName>
    <definedName name="wskakunin_dairi2_ZIP">[1]DATA!$D$213</definedName>
    <definedName name="wskakunin_dairi3__address">[1]DATA!$D$232</definedName>
    <definedName name="wskakunin_dairi3__sikaku">[1]DATA!$D$220</definedName>
    <definedName name="wskakunin_dairi3_FAX">[1]DATA!$D$234</definedName>
    <definedName name="wskakunin_dairi3_JIMU__sikaku">[1]DATA!$D$226</definedName>
    <definedName name="wskakunin_dairi3_JIMU_NAME">[1]DATA!$D$230</definedName>
    <definedName name="wskakunin_dairi3_JIMU_NO">[1]DATA!$D$229</definedName>
    <definedName name="wskakunin_dairi3_JIMU_SIKAKU__label">[1]DATA!$D$227</definedName>
    <definedName name="wskakunin_dairi3_JIMU_TOUROKU_KIKAN__label">[1]DATA!$D$228</definedName>
    <definedName name="wskakunin_dairi3_KENTIKUSI_NO">[1]DATA!$D$223</definedName>
    <definedName name="wskakunin_dairi3_NAME">[1]DATA!$D$224</definedName>
    <definedName name="wskakunin_dairi3_NAME_KANA">[1]DATA!$D$225</definedName>
    <definedName name="wskakunin_dairi3_SIKAKU__label">[1]DATA!$D$221</definedName>
    <definedName name="wskakunin_dairi3_TEL">[1]DATA!$D$233</definedName>
    <definedName name="wskakunin_dairi3_TOUROKU_KIKAN__label">[1]DATA!$D$222</definedName>
    <definedName name="wskakunin_dairi3_ZIP">[1]DATA!$D$231</definedName>
    <definedName name="wskakunin_dairi4__address">[1]DATA!$D$250</definedName>
    <definedName name="wskakunin_dairi4__sikaku">[1]DATA!$D$238</definedName>
    <definedName name="wskakunin_dairi4_FAX">[1]DATA!$D$252</definedName>
    <definedName name="wskakunin_dairi4_JIMU__sikaku">[1]DATA!$D$244</definedName>
    <definedName name="wskakunin_dairi4_JIMU_NAME">[1]DATA!$D$248</definedName>
    <definedName name="wskakunin_dairi4_JIMU_NO">[1]DATA!$D$247</definedName>
    <definedName name="wskakunin_dairi4_JIMU_SIKAKU__label">[1]DATA!$D$245</definedName>
    <definedName name="wskakunin_dairi4_JIMU_TOUROKU_KIKAN__label">[1]DATA!$D$246</definedName>
    <definedName name="wskakunin_dairi4_KENTIKUSI_NO">[1]DATA!$D$241</definedName>
    <definedName name="wskakunin_dairi4_NAME">[1]DATA!$D$242</definedName>
    <definedName name="wskakunin_dairi4_NAME_KANA">[1]DATA!$D$243</definedName>
    <definedName name="wskakunin_dairi4_SIKAKU__label">[1]DATA!$D$239</definedName>
    <definedName name="wskakunin_dairi4_TEL">[1]DATA!$D$251</definedName>
    <definedName name="wskakunin_dairi4_TOUROKU_KIKAN__label">[1]DATA!$D$240</definedName>
    <definedName name="wskakunin_dairi4_ZIP">[1]DATA!$D$249</definedName>
    <definedName name="wskakunin_dairi5__address">[1]DATA!$D$268</definedName>
    <definedName name="wskakunin_dairi5__sikaku">[1]DATA!$D$256</definedName>
    <definedName name="wskakunin_dairi5_FAX">[1]DATA!$D$270</definedName>
    <definedName name="wskakunin_dairi5_JIMU__sikaku">[1]DATA!$D$262</definedName>
    <definedName name="wskakunin_dairi5_JIMU_NAME">[1]DATA!$D$266</definedName>
    <definedName name="wskakunin_dairi5_JIMU_NO">[1]DATA!$D$265</definedName>
    <definedName name="wskakunin_dairi5_JIMU_SIKAKU__label">[1]DATA!$D$263</definedName>
    <definedName name="wskakunin_dairi5_JIMU_TOUROKU_KIKAN__label">[1]DATA!$D$264</definedName>
    <definedName name="wskakunin_dairi5_KENTIKUSI_NO">[1]DATA!$D$259</definedName>
    <definedName name="wskakunin_dairi5_NAME">[1]DATA!$D$260</definedName>
    <definedName name="wskakunin_dairi5_NAME_KANA">[1]DATA!$D$261</definedName>
    <definedName name="wskakunin_dairi5_SIKAKU__label">[1]DATA!$D$257</definedName>
    <definedName name="wskakunin_dairi5_TEL">[1]DATA!$D$269</definedName>
    <definedName name="wskakunin_dairi5_TOUROKU_KIKAN__label">[1]DATA!$D$258</definedName>
    <definedName name="wskakunin_dairi5_ZIP">[1]DATA!$D$267</definedName>
    <definedName name="wskakunin_DOURO_FUKUIN">[1]DATA!$D$928</definedName>
    <definedName name="wskakunin_DOURO_NAGASA">[1]DATA!$D$929</definedName>
    <definedName name="wskakunin_ecotekihan01_FUYOU_CAUSE">[1]DATA!$D$866</definedName>
    <definedName name="wskakunin_ecotekihan01_TEKIHAN_KIKAN_ADDRESS">[1]DATA!$D$862</definedName>
    <definedName name="wskakunin_ecotekihan01_TEKIHAN_KIKAN_KEN__ken">[1]DATA!$D$861</definedName>
    <definedName name="wskakunin_ecotekihan01_TEKIHAN_KIKAN_NAME">[1]DATA!$D$860</definedName>
    <definedName name="wskakunin_ecotekihan01_TEKIHAN_STATE">[1]DATA!$D$856</definedName>
    <definedName name="wskakunin_gaiyou1_EV_KIND">[1]DATA!$D$997</definedName>
    <definedName name="wskakunin_gaiyou1_KOUJI_KAITIKU">[1]DATA!$D$984</definedName>
    <definedName name="wskakunin_gaiyou1_KOUJI_SINTIKU">[1]DATA!$D$982</definedName>
    <definedName name="wskakunin_gaiyou1_KOUJI_SONOTA">[1]DATA!$D$985</definedName>
    <definedName name="wskakunin_gaiyou1_KOUJI_SONOTA_TEXT">[1]DATA!$D$986</definedName>
    <definedName name="wskakunin_gaiyou1_KOUJI_ZOUTIKU">[1]DATA!$D$983</definedName>
    <definedName name="wskakunin_gaiyou1_KOUZOU">[1]DATA!$D$981</definedName>
    <definedName name="wskakunin_gaiyou1_NINSYOU_NO">[1]DATA!$D$1003</definedName>
    <definedName name="wskakunin_gaiyou1_NO">[1]DATA!$D$996</definedName>
    <definedName name="wskakunin_gaiyou1_SEKISAI">[1]DATA!$D$999</definedName>
    <definedName name="wskakunin_gaiyou1_SONOTA">[1]DATA!$D$1002</definedName>
    <definedName name="wskakunin_gaiyou1_SONOTA_and_NINSYOU_NO">[1]DATA!$D$1004</definedName>
    <definedName name="wskakunin_gaiyou1_SPEED">[1]DATA!$D$1001</definedName>
    <definedName name="wskakunin_gaiyou1_TAKASA">[1]DATA!$D$980</definedName>
    <definedName name="wskakunin_gaiyou1_TEIIN">[1]DATA!$D$1000</definedName>
    <definedName name="wskakunin_gaiyou1_TIKUZOU_MENSEKI_IGAI">[1]DATA!$D$989</definedName>
    <definedName name="wskakunin_gaiyou1_TIKUZOU_MENSEKI_SHINSEI">[1]DATA!$D$988</definedName>
    <definedName name="wskakunin_gaiyou1_TIKUZOU_MENSEKI_TOTAL">[1]DATA!$D$990</definedName>
    <definedName name="wskakunin_gaiyou1_WORK_COUNT_IGAI">[1]DATA!$D$992</definedName>
    <definedName name="wskakunin_gaiyou1_WORK_COUNT_SHINSEI">[1]DATA!$D$991</definedName>
    <definedName name="wskakunin_gaiyou1_WORK_COUNT_TOTAL">[1]DATA!$D$993</definedName>
    <definedName name="wskakunin_gaiyou1_WORK_SYURUI">[1]DATA!$D$979</definedName>
    <definedName name="wskakunin_gaiyou1_WORK_SYURUI_CODE">[1]DATA!$D$978</definedName>
    <definedName name="wskakunin_gaiyou1_YOUTO">[1]DATA!$D$998</definedName>
    <definedName name="wskakunin_iken1__address">[1]DATA!$D$539</definedName>
    <definedName name="wskakunin_iken1_DOC">[1]DATA!$D$542</definedName>
    <definedName name="wskakunin_iken1_IKEN_NO">[1]DATA!$D$541</definedName>
    <definedName name="wskakunin_iken1_JIMU_NAME">[1]DATA!$D$537</definedName>
    <definedName name="wskakunin_iken1_NAME">[1]DATA!$D$536</definedName>
    <definedName name="wskakunin_iken1_TEL">[1]DATA!$D$540</definedName>
    <definedName name="wskakunin_iken1_ZIP">[1]DATA!$D$538</definedName>
    <definedName name="wskakunin_iken2__address">[1]DATA!$D$548</definedName>
    <definedName name="wskakunin_iken2_DOC">[1]DATA!$D$551</definedName>
    <definedName name="wskakunin_iken2_IKEN_NO">[1]DATA!$D$550</definedName>
    <definedName name="wskakunin_iken2_JIMU_NAME">[1]DATA!$D$546</definedName>
    <definedName name="wskakunin_iken2_NAME">[1]DATA!$D$545</definedName>
    <definedName name="wskakunin_iken2_TEL">[1]DATA!$D$549</definedName>
    <definedName name="wskakunin_iken2_ZIP">[1]DATA!$D$547</definedName>
    <definedName name="wskakunin_iken3__address">[1]DATA!$D$557</definedName>
    <definedName name="wskakunin_iken3_DOC">[1]DATA!$D$560</definedName>
    <definedName name="wskakunin_iken3_IKEN_NO">[1]DATA!$D$559</definedName>
    <definedName name="wskakunin_iken3_JIMU_NAME">[1]DATA!$D$555</definedName>
    <definedName name="wskakunin_iken3_NAME">[1]DATA!$D$554</definedName>
    <definedName name="wskakunin_iken3_TEL">[1]DATA!$D$558</definedName>
    <definedName name="wskakunin_iken3_ZIP">[1]DATA!$D$556</definedName>
    <definedName name="wskakunin_iken4__address">[1]DATA!$D$566</definedName>
    <definedName name="wskakunin_iken4_DOC">[1]DATA!$D$569</definedName>
    <definedName name="wskakunin_iken4_IKEN_NO">[1]DATA!$D$568</definedName>
    <definedName name="wskakunin_iken4_JIMU_NAME">[1]DATA!$D$564</definedName>
    <definedName name="wskakunin_iken4_NAME">[1]DATA!$D$563</definedName>
    <definedName name="wskakunin_iken4_TEL">[1]DATA!$D$567</definedName>
    <definedName name="wskakunin_iken4_ZIP">[1]DATA!$D$565</definedName>
    <definedName name="wskakunin_iken5__address">[1]DATA!$D$574</definedName>
    <definedName name="wskakunin_iken5_DOC">[1]DATA!$D$577</definedName>
    <definedName name="wskakunin_iken5_IKEN_NO">[1]DATA!$D$576</definedName>
    <definedName name="wskakunin_iken5_JIMU_NAME">[1]DATA!$D$572</definedName>
    <definedName name="wskakunin_iken5_NAME">[1]DATA!$D$571</definedName>
    <definedName name="wskakunin_iken5_TEL">[1]DATA!$D$575</definedName>
    <definedName name="wskakunin_iken5_ZIP">[1]DATA!$D$573</definedName>
    <definedName name="wskakunin_KAISU_TIJYOU_SHINSEI">[1]DATA!$D$1088</definedName>
    <definedName name="wskakunin_KAISU_TIJYOU_SONOTA">[1]DATA!$D$1089</definedName>
    <definedName name="wskakunin_KAISU_TIKA_SHINSEI__zero">[1]DATA!$D$1091</definedName>
    <definedName name="wskakunin_KAISU_TIKA_SONOTA">[1]DATA!$D$1092</definedName>
    <definedName name="wskakunin_kanri1__address">[1]DATA!$D$592</definedName>
    <definedName name="wskakunin_kanri1__sikaku">[1]DATA!$D$580</definedName>
    <definedName name="wskakunin_kanri1_DOC">[1]DATA!$D$594</definedName>
    <definedName name="wskakunin_kanri1_JIMU__sikaku">[1]DATA!$D$585</definedName>
    <definedName name="wskakunin_kanri1_JIMU_NAME">[1]DATA!$D$589</definedName>
    <definedName name="wskakunin_kanri1_JIMU_NO">[1]DATA!$D$588</definedName>
    <definedName name="wskakunin_kanri1_JIMU_SIKAKU__label">[1]DATA!$D$586</definedName>
    <definedName name="wskakunin_kanri1_JIMU_TOUROKU_KIKAN__label">[1]DATA!$D$587</definedName>
    <definedName name="wskakunin_kanri1_KENTIKUSI_NO">[1]DATA!$D$583</definedName>
    <definedName name="wskakunin_kanri1_NAME">[1]DATA!$D$584</definedName>
    <definedName name="wskakunin_kanri1_SIKAKU__label">[1]DATA!$D$581</definedName>
    <definedName name="wskakunin_kanri1_TEL">[1]DATA!$D$593</definedName>
    <definedName name="wskakunin_kanri1_TOUROKU_KIKAN__label">[1]DATA!$D$582</definedName>
    <definedName name="wskakunin_kanri1_ZIP">[1]DATA!$D$590</definedName>
    <definedName name="wskakunin_kanri10__address">[1]DATA!$D$736</definedName>
    <definedName name="wskakunin_kanri10__sikaku">[1]DATA!$D$725</definedName>
    <definedName name="wskakunin_kanri10_DOC">[1]DATA!$D$738</definedName>
    <definedName name="wskakunin_kanri10_JIMU__sikaku">[1]DATA!$D$730</definedName>
    <definedName name="wskakunin_kanri10_JIMU_NAME">[1]DATA!$D$734</definedName>
    <definedName name="wskakunin_kanri10_JIMU_NO">[1]DATA!$D$733</definedName>
    <definedName name="wskakunin_kanri10_JIMU_SIKAKU__label">[1]DATA!$D$731</definedName>
    <definedName name="wskakunin_kanri10_JIMU_TOUROKU_KIKAN__label">[1]DATA!$D$732</definedName>
    <definedName name="wskakunin_kanri10_KENTIKUSI_NO">[1]DATA!$D$728</definedName>
    <definedName name="wskakunin_kanri10_NAME">[1]DATA!$D$729</definedName>
    <definedName name="wskakunin_kanri10_SIKAKU__label">[1]DATA!$D$726</definedName>
    <definedName name="wskakunin_kanri10_TEL">[1]DATA!$D$737</definedName>
    <definedName name="wskakunin_kanri10_TOUROKU_KIKAN__label">[1]DATA!$D$727</definedName>
    <definedName name="wskakunin_kanri10_ZIP">[1]DATA!$D$735</definedName>
    <definedName name="wskakunin_kanri11__address">[1]DATA!$D$752</definedName>
    <definedName name="wskakunin_kanri11__sikaku">[1]DATA!$D$741</definedName>
    <definedName name="wskakunin_kanri11_DOC">[1]DATA!$D$754</definedName>
    <definedName name="wskakunin_kanri11_JIMU__sikaku">[1]DATA!$D$746</definedName>
    <definedName name="wskakunin_kanri11_JIMU_NAME">[1]DATA!$D$750</definedName>
    <definedName name="wskakunin_kanri11_JIMU_NO">[1]DATA!$D$749</definedName>
    <definedName name="wskakunin_kanri11_JIMU_SIKAKU__label">[1]DATA!$D$747</definedName>
    <definedName name="wskakunin_kanri11_JIMU_TOUROKU_KIKAN__label">[1]DATA!$D$748</definedName>
    <definedName name="wskakunin_kanri11_KENTIKUSI_NO">[1]DATA!$D$744</definedName>
    <definedName name="wskakunin_kanri11_NAME">[1]DATA!$D$745</definedName>
    <definedName name="wskakunin_kanri11_SIKAKU__label">[1]DATA!$D$742</definedName>
    <definedName name="wskakunin_kanri11_TEL">[1]DATA!$D$753</definedName>
    <definedName name="wskakunin_kanri11_TOUROKU_KIKAN__label">[1]DATA!$D$743</definedName>
    <definedName name="wskakunin_kanri11_ZIP">[1]DATA!$D$751</definedName>
    <definedName name="wskakunin_kanri12__address">[1]DATA!$D$768</definedName>
    <definedName name="wskakunin_kanri12__sikaku">[1]DATA!$D$757</definedName>
    <definedName name="wskakunin_kanri12_DOC">[1]DATA!$D$770</definedName>
    <definedName name="wskakunin_kanri12_JIMU__sikaku">[1]DATA!$D$762</definedName>
    <definedName name="wskakunin_kanri12_JIMU_NAME">[1]DATA!$D$766</definedName>
    <definedName name="wskakunin_kanri12_JIMU_NO">[1]DATA!$D$765</definedName>
    <definedName name="wskakunin_kanri12_JIMU_SIKAKU__label">[1]DATA!$D$763</definedName>
    <definedName name="wskakunin_kanri12_JIMU_TOUROKU_KIKAN__label">[1]DATA!$D$764</definedName>
    <definedName name="wskakunin_kanri12_KENTIKUSI_NO">[1]DATA!$D$760</definedName>
    <definedName name="wskakunin_kanri12_NAME">[1]DATA!$D$761</definedName>
    <definedName name="wskakunin_kanri12_SIKAKU__label">[1]DATA!$D$758</definedName>
    <definedName name="wskakunin_kanri12_TEL">[1]DATA!$D$769</definedName>
    <definedName name="wskakunin_kanri12_TOUROKU_KIKAN__label">[1]DATA!$D$759</definedName>
    <definedName name="wskakunin_kanri12_ZIP">[1]DATA!$D$767</definedName>
    <definedName name="wskakunin_kanri2__address">[1]DATA!$D$608</definedName>
    <definedName name="wskakunin_kanri2__sikaku">[1]DATA!$D$597</definedName>
    <definedName name="wskakunin_kanri2_DOC">[1]DATA!$D$610</definedName>
    <definedName name="wskakunin_kanri2_JIMU__sikaku">[1]DATA!$D$602</definedName>
    <definedName name="wskakunin_kanri2_JIMU_NAME">[1]DATA!$D$606</definedName>
    <definedName name="wskakunin_kanri2_JIMU_NO">[1]DATA!$D$605</definedName>
    <definedName name="wskakunin_kanri2_JIMU_SIKAKU__label">[1]DATA!$D$603</definedName>
    <definedName name="wskakunin_kanri2_JIMU_TOUROKU_KIKAN__label">[1]DATA!$D$604</definedName>
    <definedName name="wskakunin_kanri2_KENTIKUSI_NO">[1]DATA!$D$600</definedName>
    <definedName name="wskakunin_kanri2_NAME">[1]DATA!$D$601</definedName>
    <definedName name="wskakunin_kanri2_SIKAKU__label">[1]DATA!$D$598</definedName>
    <definedName name="wskakunin_kanri2_TEL">[1]DATA!$D$609</definedName>
    <definedName name="wskakunin_kanri2_TOUROKU_KIKAN__label">[1]DATA!$D$599</definedName>
    <definedName name="wskakunin_kanri2_ZIP">[1]DATA!$D$607</definedName>
    <definedName name="wskakunin_kanri3__address">[1]DATA!$D$624</definedName>
    <definedName name="wskakunin_kanri3__sikaku">[1]DATA!$D$613</definedName>
    <definedName name="wskakunin_kanri3_DOC">[1]DATA!$D$626</definedName>
    <definedName name="wskakunin_kanri3_JIMU__sikaku">[1]DATA!$D$618</definedName>
    <definedName name="wskakunin_kanri3_JIMU_NAME">[1]DATA!$D$622</definedName>
    <definedName name="wskakunin_kanri3_JIMU_NO">[1]DATA!$D$621</definedName>
    <definedName name="wskakunin_kanri3_JIMU_SIKAKU__label">[1]DATA!$D$619</definedName>
    <definedName name="wskakunin_kanri3_JIMU_TOUROKU_KIKAN__label">[1]DATA!$D$620</definedName>
    <definedName name="wskakunin_kanri3_KENTIKUSI_NO">[1]DATA!$D$616</definedName>
    <definedName name="wskakunin_kanri3_NAME">[1]DATA!$D$617</definedName>
    <definedName name="wskakunin_kanri3_SIKAKU__label">[1]DATA!$D$614</definedName>
    <definedName name="wskakunin_kanri3_TEL">[1]DATA!$D$625</definedName>
    <definedName name="wskakunin_kanri3_TOUROKU_KIKAN__label">[1]DATA!$D$615</definedName>
    <definedName name="wskakunin_kanri3_ZIP">[1]DATA!$D$623</definedName>
    <definedName name="wskakunin_kanri4__address">[1]DATA!$D$640</definedName>
    <definedName name="wskakunin_kanri4__sikaku">[1]DATA!$D$629</definedName>
    <definedName name="wskakunin_kanri4_DOC">[1]DATA!$D$642</definedName>
    <definedName name="wskakunin_kanri4_JIMU__sikaku">[1]DATA!$D$634</definedName>
    <definedName name="wskakunin_kanri4_JIMU_NAME">[1]DATA!$D$638</definedName>
    <definedName name="wskakunin_kanri4_JIMU_NO">[1]DATA!$D$637</definedName>
    <definedName name="wskakunin_kanri4_JIMU_SIKAKU__label">[1]DATA!$D$635</definedName>
    <definedName name="wskakunin_kanri4_JIMU_TOUROKU_KIKAN__label">[1]DATA!$D$636</definedName>
    <definedName name="wskakunin_kanri4_KENTIKUSI_NO">[1]DATA!$D$632</definedName>
    <definedName name="wskakunin_kanri4_NAME">[1]DATA!$D$633</definedName>
    <definedName name="wskakunin_kanri4_SIKAKU__label">[1]DATA!$D$630</definedName>
    <definedName name="wskakunin_kanri4_TEL">[1]DATA!$D$641</definedName>
    <definedName name="wskakunin_kanri4_TOUROKU_KIKAN__label">[1]DATA!$D$631</definedName>
    <definedName name="wskakunin_kanri4_ZIP">[1]DATA!$D$639</definedName>
    <definedName name="wskakunin_kanri5__address">[1]DATA!$D$656</definedName>
    <definedName name="wskakunin_kanri5__sikaku">[1]DATA!$D$645</definedName>
    <definedName name="wskakunin_kanri5_DOC">[1]DATA!$D$658</definedName>
    <definedName name="wskakunin_kanri5_JIMU__sikaku">[1]DATA!$D$650</definedName>
    <definedName name="wskakunin_kanri5_JIMU_NAME">[1]DATA!$D$654</definedName>
    <definedName name="wskakunin_kanri5_JIMU_NO">[1]DATA!$D$653</definedName>
    <definedName name="wskakunin_kanri5_JIMU_SIKAKU__label">[1]DATA!$D$651</definedName>
    <definedName name="wskakunin_kanri5_JIMU_TOUROKU_KIKAN__label">[1]DATA!$D$652</definedName>
    <definedName name="wskakunin_kanri5_KENTIKUSI_NO">[1]DATA!$D$648</definedName>
    <definedName name="wskakunin_kanri5_NAME">[1]DATA!$D$649</definedName>
    <definedName name="wskakunin_kanri5_SIKAKU__label">[1]DATA!$D$646</definedName>
    <definedName name="wskakunin_kanri5_TEL">[1]DATA!$D$657</definedName>
    <definedName name="wskakunin_kanri5_TOUROKU_KIKAN__label">[1]DATA!$D$647</definedName>
    <definedName name="wskakunin_kanri5_ZIP">[1]DATA!$D$655</definedName>
    <definedName name="wskakunin_kanri6__address">[1]DATA!$D$672</definedName>
    <definedName name="wskakunin_kanri6__sikaku">[1]DATA!$D$661</definedName>
    <definedName name="wskakunin_kanri6_DOC">[1]DATA!$D$674</definedName>
    <definedName name="wskakunin_kanri6_JIMU__sikaku">[1]DATA!$D$666</definedName>
    <definedName name="wskakunin_kanri6_JIMU_NAME">[1]DATA!$D$670</definedName>
    <definedName name="wskakunin_kanri6_JIMU_NO">[1]DATA!$D$669</definedName>
    <definedName name="wskakunin_kanri6_JIMU_SIKAKU__label">[1]DATA!$D$667</definedName>
    <definedName name="wskakunin_kanri6_JIMU_TOUROKU_KIKAN__label">[1]DATA!$D$668</definedName>
    <definedName name="wskakunin_kanri6_KENTIKUSI_NO">[1]DATA!$D$664</definedName>
    <definedName name="wskakunin_kanri6_NAME">[1]DATA!$D$665</definedName>
    <definedName name="wskakunin_kanri6_SIKAKU__label">[1]DATA!$D$662</definedName>
    <definedName name="wskakunin_kanri6_TEL">[1]DATA!$D$673</definedName>
    <definedName name="wskakunin_kanri6_TOUROKU_KIKAN__label">[1]DATA!$D$663</definedName>
    <definedName name="wskakunin_kanri6_ZIP">[1]DATA!$D$671</definedName>
    <definedName name="wskakunin_kanri7__address">[1]DATA!$D$688</definedName>
    <definedName name="wskakunin_kanri7__sikaku">[1]DATA!$D$677</definedName>
    <definedName name="wskakunin_kanri7_DOC">[1]DATA!$D$690</definedName>
    <definedName name="wskakunin_kanri7_JIMU__sikaku">[1]DATA!$D$682</definedName>
    <definedName name="wskakunin_kanri7_JIMU_NAME">[1]DATA!$D$686</definedName>
    <definedName name="wskakunin_kanri7_JIMU_NO">[1]DATA!$D$685</definedName>
    <definedName name="wskakunin_kanri7_JIMU_SIKAKU__label">[1]DATA!$D$683</definedName>
    <definedName name="wskakunin_kanri7_JIMU_TOUROKU_KIKAN__label">[1]DATA!$D$684</definedName>
    <definedName name="wskakunin_kanri7_KENTIKUSI_NO">[1]DATA!$D$680</definedName>
    <definedName name="wskakunin_kanri7_NAME">[1]DATA!$D$681</definedName>
    <definedName name="wskakunin_kanri7_SIKAKU__label">[1]DATA!$D$678</definedName>
    <definedName name="wskakunin_kanri7_TEL">[1]DATA!$D$689</definedName>
    <definedName name="wskakunin_kanri7_TOUROKU_KIKAN__label">[1]DATA!$D$679</definedName>
    <definedName name="wskakunin_kanri7_ZIP">[1]DATA!$D$687</definedName>
    <definedName name="wskakunin_kanri8__address">[1]DATA!$D$704</definedName>
    <definedName name="wskakunin_kanri8__sikaku">[1]DATA!$D$693</definedName>
    <definedName name="wskakunin_kanri8_DOC">[1]DATA!$D$706</definedName>
    <definedName name="wskakunin_kanri8_JIMU__sikaku">[1]DATA!$D$698</definedName>
    <definedName name="wskakunin_kanri8_JIMU_NAME">[1]DATA!$D$702</definedName>
    <definedName name="wskakunin_kanri8_JIMU_NO">[1]DATA!$D$701</definedName>
    <definedName name="wskakunin_kanri8_JIMU_SIKAKU__label">[1]DATA!$D$699</definedName>
    <definedName name="wskakunin_kanri8_JIMU_TOUROKU_KIKAN__label">[1]DATA!$D$700</definedName>
    <definedName name="wskakunin_kanri8_KENTIKUSI_NO">[1]DATA!$D$696</definedName>
    <definedName name="wskakunin_kanri8_NAME">[1]DATA!$D$697</definedName>
    <definedName name="wskakunin_kanri8_SIKAKU__label">[1]DATA!$D$694</definedName>
    <definedName name="wskakunin_kanri8_TEL">[1]DATA!$D$705</definedName>
    <definedName name="wskakunin_kanri8_TOUROKU_KIKAN__label">[1]DATA!$D$695</definedName>
    <definedName name="wskakunin_kanri8_ZIP">[1]DATA!$D$703</definedName>
    <definedName name="wskakunin_kanri9__address">[1]DATA!$D$720</definedName>
    <definedName name="wskakunin_kanri9__sikaku">[1]DATA!$D$709</definedName>
    <definedName name="wskakunin_kanri9_DOC">[1]DATA!$D$722</definedName>
    <definedName name="wskakunin_kanri9_JIMU__sikaku">[1]DATA!$D$714</definedName>
    <definedName name="wskakunin_kanri9_JIMU_NAME">[1]DATA!$D$718</definedName>
    <definedName name="wskakunin_kanri9_JIMU_NO">[1]DATA!$D$717</definedName>
    <definedName name="wskakunin_kanri9_JIMU_SIKAKU__label">[1]DATA!$D$715</definedName>
    <definedName name="wskakunin_kanri9_JIMU_TOUROKU_KIKAN__label">[1]DATA!$D$716</definedName>
    <definedName name="wskakunin_kanri9_KENTIKUSI_NO">[1]DATA!$D$712</definedName>
    <definedName name="wskakunin_kanri9_NAME">[1]DATA!$D$713</definedName>
    <definedName name="wskakunin_kanri9_SIKAKU__label">[1]DATA!$D$710</definedName>
    <definedName name="wskakunin_kanri9_TEL">[1]DATA!$D$721</definedName>
    <definedName name="wskakunin_kanri9_TOUROKU_KIKAN__label">[1]DATA!$D$711</definedName>
    <definedName name="wskakunin_kanri9_ZIP">[1]DATA!$D$719</definedName>
    <definedName name="wskakunin_keibi_henkou01_HENKOU_GAIYOU">[1]DATA!$D$1288</definedName>
    <definedName name="wskakunin_keibi_henkou01_HENKOU_SYURUI">[1]DATA!$D$1287</definedName>
    <definedName name="wskakunin_KENPEI_RITU">[1]DATA!$D$1010</definedName>
    <definedName name="wskakunin_KENPEI_RITU_A">[1]DATA!$D$952</definedName>
    <definedName name="wskakunin_KENPEI_RITU_B">[1]DATA!$D$953</definedName>
    <definedName name="wskakunin_KENPEI_RITU_C">[1]DATA!$D$954</definedName>
    <definedName name="wskakunin_KENPEI_RITU_D">[1]DATA!$D$955</definedName>
    <definedName name="wskakunin_KENSA_YUKA_MENSEKI">[1]DATA!$D$1196</definedName>
    <definedName name="wskakunin_KENTIKU_MENSEKI_IGAI">[1]DATA!$D$1008</definedName>
    <definedName name="wskakunin_KENTIKU_MENSEKI_SHINSEI">[1]DATA!$D$1007</definedName>
    <definedName name="wskakunin_KENTIKU_MENSEKI_TOTAL">[1]DATA!$D$1009</definedName>
    <definedName name="wskakunin_KENTIKU_NINSYO_NO">[1]DATA!$D$1184</definedName>
    <definedName name="wskakunin_KIKAN_NAME">[1]DATA!$D$51</definedName>
    <definedName name="wskakunin_KOUJI_DAI_MOYOUGAE">[1]DATA!$D$974</definedName>
    <definedName name="wskakunin_KOUJI_DAI_SYUUZEN">[1]DATA!$D$973</definedName>
    <definedName name="wskakunin_KOUJI_ITEN">[1]DATA!$D$971</definedName>
    <definedName name="wskakunin_KOUJI_KAITIKU">[1]DATA!$D$970</definedName>
    <definedName name="wskakunin_KOUJI_KANRYOU_DATE">[1]DATA!$D$1291</definedName>
    <definedName name="wskakunin_KOUJI_KANRYOU_YOTEI_DATE">[1]DATA!$D$1138</definedName>
    <definedName name="wskakunin_KOUJI_SINTIKU">[1]DATA!$D$968</definedName>
    <definedName name="wskakunin_KOUJI_TYAKUSYU_DATE">[1]DATA!$D$1186</definedName>
    <definedName name="wskakunin_KOUJI_TYAKUSYU_YOTEI_DATE">[1]DATA!$D$1136</definedName>
    <definedName name="wskakunin_KOUJI_YOUTOHENKOU">[1]DATA!$D$972</definedName>
    <definedName name="wskakunin_KOUJI_ZOUTIKU">[1]DATA!$D$969</definedName>
    <definedName name="wskakunin_koutei_ikou01_KOUTEI_DATE">[1]DATA!$D$1259</definedName>
    <definedName name="wskakunin_koutei_ikou01_KOUTEI_KAISUU">[1]DATA!$D$1257</definedName>
    <definedName name="wskakunin_koutei_ikou01_KOUTEI_TEXT">[1]DATA!$D$1258</definedName>
    <definedName name="wskakunin_koutei_ikou02_KOUTEI_DATE">[1]DATA!$D$1264</definedName>
    <definedName name="wskakunin_koutei_ikou02_KOUTEI_KAISUU">[1]DATA!$D$1262</definedName>
    <definedName name="wskakunin_koutei_ikou02_KOUTEI_TEXT">[1]DATA!$D$1263</definedName>
    <definedName name="wskakunin_koutei_izen01_INTER_ISSUE_DATE">[1]DATA!$D$1204</definedName>
    <definedName name="wskakunin_koutei_izen01_INTER_ISSUE_NAME">[1]DATA!$D$1202</definedName>
    <definedName name="wskakunin_koutei_izen01_INTER_ISSUE_NO">[1]DATA!$D$1203</definedName>
    <definedName name="wskakunin_koutei_izen01_KOUTEI_KAISUU">[1]DATA!$D$1200</definedName>
    <definedName name="wskakunin_koutei_izen01_KOUTEI_TEXT">[1]DATA!$D$1201</definedName>
    <definedName name="wskakunin_koutei_izen02_INTER_ISSUE_DATE">[1]DATA!$D$1211</definedName>
    <definedName name="wskakunin_koutei_izen02_INTER_ISSUE_NAME">[1]DATA!$D$1209</definedName>
    <definedName name="wskakunin_koutei_izen02_INTER_ISSUE_NO">[1]DATA!$D$1210</definedName>
    <definedName name="wskakunin_koutei_izen02_KOUTEI_KAISUU">[1]DATA!$D$1207</definedName>
    <definedName name="wskakunin_koutei_izen02_KOUTEI_TEXT">[1]DATA!$D$1208</definedName>
    <definedName name="wskakunin_koutei_izen03_INTER_ISSUE_DATE">[1]DATA!$D$1218</definedName>
    <definedName name="wskakunin_koutei_izen03_INTER_ISSUE_NAME">[1]DATA!$D$1216</definedName>
    <definedName name="wskakunin_koutei_izen03_INTER_ISSUE_NO">[1]DATA!$D$1217</definedName>
    <definedName name="wskakunin_koutei_izen03_KOUTEI_KAISUU">[1]DATA!$D$1214</definedName>
    <definedName name="wskakunin_koutei_izen03_KOUTEI_TEXT">[1]DATA!$D$1215</definedName>
    <definedName name="wskakunin_koutei_izen04_INTER_ISSUE_DATE">[1]DATA!$D$1225</definedName>
    <definedName name="wskakunin_koutei_izen04_INTER_ISSUE_NAME">[1]DATA!$D$1223</definedName>
    <definedName name="wskakunin_koutei_izen04_INTER_ISSUE_NO">[1]DATA!$D$1224</definedName>
    <definedName name="wskakunin_koutei_izen04_KOUTEI_KAISUU">[1]DATA!$D$1221</definedName>
    <definedName name="wskakunin_koutei_izen04_KOUTEI_TEXT">[1]DATA!$D$1222</definedName>
    <definedName name="wskakunin_koutei01_INTER_ISSUE_DATE">[1]DATA!$D$1298</definedName>
    <definedName name="wskakunin_koutei01_INTER_ISSUE_NAME">[1]DATA!$D$1296</definedName>
    <definedName name="wskakunin_koutei01_INTER_ISSUE_NO">[1]DATA!$D$1297</definedName>
    <definedName name="wskakunin_koutei01_KOUTEI_DATE">[1]DATA!$D$1147</definedName>
    <definedName name="wskakunin_koutei01_KOUTEI_KAISUU">[1]DATA!$D$1146</definedName>
    <definedName name="wskakunin_koutei01_KOUTEI_TEXT">[1]DATA!$D$1148</definedName>
    <definedName name="wskakunin_koutei02_INTER_ISSUE_DATE">[1]DATA!$D$1312</definedName>
    <definedName name="wskakunin_koutei02_INTER_ISSUE_NAME">[1]DATA!$D$1310</definedName>
    <definedName name="wskakunin_koutei02_INTER_ISSUE_NO">[1]DATA!$D$1311</definedName>
    <definedName name="wskakunin_koutei02_KOUTEI_DATE">[1]DATA!$D$1152</definedName>
    <definedName name="wskakunin_koutei02_KOUTEI_KAISUU">[1]DATA!$D$1151</definedName>
    <definedName name="wskakunin_koutei02_KOUTEI_TEXT">[1]DATA!$D$1153</definedName>
    <definedName name="wskakunin_koutei03_KOUTEI_DATE">[1]DATA!$D$1157</definedName>
    <definedName name="wskakunin_koutei03_KOUTEI_KAISUU">[1]DATA!$D$1156</definedName>
    <definedName name="wskakunin_koutei03_KOUTEI_TEXT">[1]DATA!$D$1158</definedName>
    <definedName name="wskakunin_koutei04_KOUTEI_DATE">[1]DATA!$D$1162</definedName>
    <definedName name="wskakunin_koutei04_KOUTEI_KAISUU">[1]DATA!$D$1161</definedName>
    <definedName name="wskakunin_koutei04_KOUTEI_TEXT">[1]DATA!$D$1163</definedName>
    <definedName name="wskakunin_KOUZOU1">[1]DATA!$D$1094</definedName>
    <definedName name="wskakunin_KOUZOU2">[1]DATA!$D$1095</definedName>
    <definedName name="wskakunin_KUIKI_HISETTEI">[1]DATA!$D$915</definedName>
    <definedName name="wskakunin_KUIKI_JYUN_TOSHI">[1]DATA!$D$916</definedName>
    <definedName name="wskakunin_KUIKI_KUIKIGAI">[1]DATA!$D$917</definedName>
    <definedName name="wskakunin_KUIKI_SIGAIKA">[1]DATA!$D$912</definedName>
    <definedName name="wskakunin_KUIKI_TOSI">[1]DATA!$D$909</definedName>
    <definedName name="wskakunin_KUIKI_TYOSEI">[1]DATA!$D$914</definedName>
    <definedName name="wskakunin_kyoka01_BIKOU">[1]DATA!$D$1115</definedName>
    <definedName name="wskakunin_kyoka01_HOUREI">[1]DATA!$D$1111</definedName>
    <definedName name="wskakunin_kyoka01_JOUKOU">[1]DATA!$D$1112</definedName>
    <definedName name="wskakunin_kyoka01_KYOKA_DATE">[1]DATA!$D$1114</definedName>
    <definedName name="wskakunin_kyoka01_KYOKA_NO">[1]DATA!$D$1113</definedName>
    <definedName name="wskakunin_kyoka02_BIKOU">[1]DATA!$D$1123</definedName>
    <definedName name="wskakunin_kyoka02_HOUREI">[1]DATA!$D$1119</definedName>
    <definedName name="wskakunin_kyoka02_JOUKOU">[1]DATA!$D$1120</definedName>
    <definedName name="wskakunin_kyoka02_KYOKA_DATE">[1]DATA!$D$1122</definedName>
    <definedName name="wskakunin_kyoka02_KYOKA_NO">[1]DATA!$D$1121</definedName>
    <definedName name="wskakunin_kyoka03_BIKOU">[1]DATA!$D$1131</definedName>
    <definedName name="wskakunin_kyoka03_HOUREI">[1]DATA!$D$1127</definedName>
    <definedName name="wskakunin_kyoka03_JOUKOU">[1]DATA!$D$1128</definedName>
    <definedName name="wskakunin_kyoka03_KYOKA_DATE">[1]DATA!$D$1130</definedName>
    <definedName name="wskakunin_kyoka03_KYOKA_NO">[1]DATA!$D$1129</definedName>
    <definedName name="wskakunin_LAST_ISSUE_DATE">[1]DATA!$D$56</definedName>
    <definedName name="wskakunin_LAST_ISSUE_NAME">[1]DATA!$D$57</definedName>
    <definedName name="wskakunin_LAST_ISSUE_NO">[1]DATA!$D$55</definedName>
    <definedName name="wskakunin_LIMIT_KENPEI_RITU">[1]DATA!$D$960</definedName>
    <definedName name="wskakunin_LIMIT_YOUSEKI_RITU">[1]DATA!$D$959</definedName>
    <definedName name="wskakunin_NOBE_MENSEKI">[1]DATA!$D$1074</definedName>
    <definedName name="wskakunin_NOBE_MENSEKI_BITIKUSOUKO_IGAI">[1]DATA!$D$1040</definedName>
    <definedName name="wskakunin_NOBE_MENSEKI_BITIKUSOUKO_SHINSEI">[1]DATA!$D$1039</definedName>
    <definedName name="wskakunin_NOBE_MENSEKI_BITIKUSOUKO_TOTAL">[1]DATA!$D$1041</definedName>
    <definedName name="wskakunin_NOBE_MENSEKI_BUILD_IGAI">[1]DATA!$D$1015</definedName>
    <definedName name="wskakunin_NOBE_MENSEKI_BUILD_SHINSEI">[1]DATA!$D$1014</definedName>
    <definedName name="wskakunin_NOBE_MENSEKI_BUILD_TOTAL">[1]DATA!$D$1016</definedName>
    <definedName name="wskakunin_NOBE_MENSEKI_CHOSUISOU_IGAI">[1]DATA!$D$1055</definedName>
    <definedName name="wskakunin_NOBE_MENSEKI_CHOSUISOU_SHINSEI">[1]DATA!$D$1054</definedName>
    <definedName name="wskakunin_NOBE_MENSEKI_CHOSUISOU_TOTAL">[1]DATA!$D$1056</definedName>
    <definedName name="wskakunin_NOBE_MENSEKI_JIKAHATUDEN_IGAI">[1]DATA!$D$1050</definedName>
    <definedName name="wskakunin_NOBE_MENSEKI_JIKAHATUDEN_SHINSEI">[1]DATA!$D$1049</definedName>
    <definedName name="wskakunin_NOBE_MENSEKI_JIKAHATUDEN_TOTAL">[1]DATA!$D$1051</definedName>
    <definedName name="wskakunin_NOBE_MENSEKI_JYUTAKU_IGAI">[1]DATA!$D$1065</definedName>
    <definedName name="wskakunin_NOBE_MENSEKI_JYUTAKU_SHINSEI">[1]DATA!$D$1064</definedName>
    <definedName name="wskakunin_NOBE_MENSEKI_JYUTAKU_TOTAL">[1]DATA!$D$1066</definedName>
    <definedName name="wskakunin_NOBE_MENSEKI_KYOYOU_IGAI">[1]DATA!$D$1030</definedName>
    <definedName name="wskakunin_NOBE_MENSEKI_KYOYOU_SHINSEI">[1]DATA!$D$1029</definedName>
    <definedName name="wskakunin_NOBE_MENSEKI_KYOYOU_TOTAL">[1]DATA!$D$1031</definedName>
    <definedName name="wskakunin_NOBE_MENSEKI_ROUJIN_IGAI">[1]DATA!$D$1070</definedName>
    <definedName name="wskakunin_NOBE_MENSEKI_ROUJIN_SHINSEI">[1]DATA!$D$1069</definedName>
    <definedName name="wskakunin_NOBE_MENSEKI_ROUJIN_TOTAL">[1]DATA!$D$1071</definedName>
    <definedName name="wskakunin_NOBE_MENSEKI_SYAKO_IGAI">[1]DATA!$D$1035</definedName>
    <definedName name="wskakunin_NOBE_MENSEKI_SYAKO_SHINSEI">[1]DATA!$D$1034</definedName>
    <definedName name="wskakunin_NOBE_MENSEKI_SYAKO_TOTAL">[1]DATA!$D$1036</definedName>
    <definedName name="wskakunin_NOBE_MENSEKI_SYOUKOURO_IGAI">[1]DATA!$D$1025</definedName>
    <definedName name="wskakunin_NOBE_MENSEKI_SYOUKOURO_SHINSEI">[1]DATA!$D$1024</definedName>
    <definedName name="wskakunin_NOBE_MENSEKI_SYOUKOURO_TOTAL">[1]DATA!$D$1026</definedName>
    <definedName name="wskakunin_NOBE_MENSEKI_TAKUHAI_IGAI">[1]DATA!$D$1060</definedName>
    <definedName name="wskakunin_NOBE_MENSEKI_TAKUHAI_SHINSEI">[1]DATA!$D$1059</definedName>
    <definedName name="wskakunin_NOBE_MENSEKI_TAKUHAI_TOTAL">[1]DATA!$D$1061</definedName>
    <definedName name="wskakunin_NOBE_MENSEKI_TIKAI_IGAI">[1]DATA!$D$1020</definedName>
    <definedName name="wskakunin_NOBE_MENSEKI_TIKAI_SHINSEI">[1]DATA!$D$1019</definedName>
    <definedName name="wskakunin_NOBE_MENSEKI_TIKAI_TOTAL">[1]DATA!$D$1021</definedName>
    <definedName name="wskakunin_NOBE_MENSEKI_TIKUDENTI_IGAI">[1]DATA!$D$1045</definedName>
    <definedName name="wskakunin_NOBE_MENSEKI_TIKUDENTI_SHINSEI">[1]DATA!$D$1044</definedName>
    <definedName name="wskakunin_NOBE_MENSEKI_TIKUDENTI_TOTAL">[1]DATA!$D$1046</definedName>
    <definedName name="wskakunin_owner1__address">[1]DATA!$D$81</definedName>
    <definedName name="wskakunin_owner1_JIMU_NAME">[1]DATA!$D$71</definedName>
    <definedName name="wskakunin_owner1_JIMU_NAME_KANA">[1]DATA!$D$72</definedName>
    <definedName name="wskakunin_owner1_NAME">[1]DATA!$D$75</definedName>
    <definedName name="wskakunin_owner1_NAME_KANA">[1]DATA!$D$76</definedName>
    <definedName name="wskakunin_owner1_POST">[1]DATA!$D$73</definedName>
    <definedName name="wskakunin_owner1_POST_KANA">[1]DATA!$D$74</definedName>
    <definedName name="wskakunin_owner1_TEL">[1]DATA!$D$82</definedName>
    <definedName name="wskakunin_owner1_ZIP">[1]DATA!$D$79</definedName>
    <definedName name="wskakunin_owner2__address">[1]DATA!$D$96</definedName>
    <definedName name="wskakunin_owner2_JIMU_NAME">[1]DATA!$D$89</definedName>
    <definedName name="wskakunin_owner2_JIMU_NAME_KANA">[1]DATA!$D$90</definedName>
    <definedName name="wskakunin_owner2_NAME">[1]DATA!$D$93</definedName>
    <definedName name="wskakunin_owner2_NAME_KANA">[1]DATA!$D$94</definedName>
    <definedName name="wskakunin_owner2_POST">[1]DATA!$D$91</definedName>
    <definedName name="wskakunin_owner2_POST_KANA">[1]DATA!$D$92</definedName>
    <definedName name="wskakunin_owner2_TEL">[1]DATA!$D$97</definedName>
    <definedName name="wskakunin_owner2_ZIP">[1]DATA!$D$95</definedName>
    <definedName name="wskakunin_owner3__address">[1]DATA!$D$110</definedName>
    <definedName name="wskakunin_owner3_JIMU_NAME">[1]DATA!$D$103</definedName>
    <definedName name="wskakunin_owner3_JIMU_NAME_KANA">[1]DATA!$D$104</definedName>
    <definedName name="wskakunin_owner3_NAME">[1]DATA!$D$107</definedName>
    <definedName name="wskakunin_owner3_NAME_KANA">[1]DATA!$D$108</definedName>
    <definedName name="wskakunin_owner3_POST">[1]DATA!$D$105</definedName>
    <definedName name="wskakunin_owner3_POST_KANA">[1]DATA!$D$106</definedName>
    <definedName name="wskakunin_owner3_TEL">[1]DATA!$D$111</definedName>
    <definedName name="wskakunin_owner3_ZIP">[1]DATA!$D$109</definedName>
    <definedName name="wskakunin_owner4__address">[1]DATA!$D$122</definedName>
    <definedName name="wskakunin_owner4_JIMU_NAME">[1]DATA!$D$115</definedName>
    <definedName name="wskakunin_owner4_JIMU_NAME_KANA">[1]DATA!$D$116</definedName>
    <definedName name="wskakunin_owner4_NAME">[1]DATA!$D$119</definedName>
    <definedName name="wskakunin_owner4_NAME_KANA">[1]DATA!$D$120</definedName>
    <definedName name="wskakunin_owner4_POST">[1]DATA!$D$117</definedName>
    <definedName name="wskakunin_owner4_POST_KANA">[1]DATA!$D$118</definedName>
    <definedName name="wskakunin_owner4_TEL">[1]DATA!$D$123</definedName>
    <definedName name="wskakunin_owner4_ZIP">[1]DATA!$D$121</definedName>
    <definedName name="wskakunin_owner5__address">[1]DATA!$D$134</definedName>
    <definedName name="wskakunin_owner5_JIMU_NAME">[1]DATA!$D$127</definedName>
    <definedName name="wskakunin_owner5_JIMU_NAME_KANA">[1]DATA!$D$128</definedName>
    <definedName name="wskakunin_owner5_NAME">[1]DATA!$D$131</definedName>
    <definedName name="wskakunin_owner5_NAME_KANA">[1]DATA!$D$132</definedName>
    <definedName name="wskakunin_owner5_POST">[1]DATA!$D$129</definedName>
    <definedName name="wskakunin_owner5_POST_KANA">[1]DATA!$D$130</definedName>
    <definedName name="wskakunin_owner5_TEL">[1]DATA!$D$135</definedName>
    <definedName name="wskakunin_owner5_ZIP">[1]DATA!$D$133</definedName>
    <definedName name="wskakunin_owner6__address">[1]DATA!$D$146</definedName>
    <definedName name="wskakunin_owner6_JIMU_NAME">[1]DATA!$D$139</definedName>
    <definedName name="wskakunin_owner6_JIMU_NAME_KANA">[1]DATA!$D$140</definedName>
    <definedName name="wskakunin_owner6_NAME">[1]DATA!$D$143</definedName>
    <definedName name="wskakunin_owner6_NAME_KANA">[1]DATA!$D$144</definedName>
    <definedName name="wskakunin_owner6_POST">[1]DATA!$D$141</definedName>
    <definedName name="wskakunin_owner6_POST_KANA">[1]DATA!$D$142</definedName>
    <definedName name="wskakunin_owner6_TEL">[1]DATA!$D$147</definedName>
    <definedName name="wskakunin_owner6_ZIP">[1]DATA!$D$145</definedName>
    <definedName name="wskakunin_owner7__address">[1]DATA!$D$158</definedName>
    <definedName name="wskakunin_owner7_JIMU_NAME">[1]DATA!$D$151</definedName>
    <definedName name="wskakunin_owner7_JIMU_NAME_KANA">[1]DATA!$D$152</definedName>
    <definedName name="wskakunin_owner7_NAME">[1]DATA!$D$155</definedName>
    <definedName name="wskakunin_owner7_NAME_KANA">[1]DATA!$D$156</definedName>
    <definedName name="wskakunin_owner7_POST">[1]DATA!$D$153</definedName>
    <definedName name="wskakunin_owner7_POST_KANA">[1]DATA!$D$154</definedName>
    <definedName name="wskakunin_owner7_TEL">[1]DATA!$D$159</definedName>
    <definedName name="wskakunin_owner7_ZIP">[1]DATA!$D$157</definedName>
    <definedName name="wskakunin_owner8__address">[1]DATA!$D$169</definedName>
    <definedName name="wskakunin_owner8_JIMU_NAME">[1]DATA!$D$162</definedName>
    <definedName name="wskakunin_owner8_JIMU_NAME_KANA">[1]DATA!$D$163</definedName>
    <definedName name="wskakunin_owner8_NAME">[1]DATA!$D$166</definedName>
    <definedName name="wskakunin_owner8_NAME_KANA">[1]DATA!$D$167</definedName>
    <definedName name="wskakunin_owner8_POST">[1]DATA!$D$164</definedName>
    <definedName name="wskakunin_owner8_POST_KANA">[1]DATA!$D$165</definedName>
    <definedName name="wskakunin_owner8_TEL">[1]DATA!$D$170</definedName>
    <definedName name="wskakunin_owner8_ZIP">[1]DATA!$D$168</definedName>
    <definedName name="wskakunin_owner9__address">[1]DATA!$D$180</definedName>
    <definedName name="wskakunin_owner9_JIMU_NAME">[1]DATA!$D$173</definedName>
    <definedName name="wskakunin_owner9_JIMU_NAME_KANA">[1]DATA!$D$174</definedName>
    <definedName name="wskakunin_owner9_NAME">[1]DATA!$D$177</definedName>
    <definedName name="wskakunin_owner9_NAME_KANA">[1]DATA!$D$178</definedName>
    <definedName name="wskakunin_owner9_POST">[1]DATA!$D$175</definedName>
    <definedName name="wskakunin_owner9_POST_KANA">[1]DATA!$D$176</definedName>
    <definedName name="wskakunin_owner9_TEL">[1]DATA!$D$181</definedName>
    <definedName name="wskakunin_owner9_ZIP">[1]DATA!$D$179</definedName>
    <definedName name="wskakunin_P1_HENKOU_GAIYOU">[1]DATA!$D$58</definedName>
    <definedName name="wskakunin_P2_BIKOU">[1]DATA!$D$838</definedName>
    <definedName name="wskakunin_P3_BIKOU">[1]DATA!$D$1171</definedName>
    <definedName name="wskakunin_P3_SONOTA">[1]DATA!$D$1169</definedName>
    <definedName name="wskakunin_p4_1__kouji">[1]DATA!$D$879</definedName>
    <definedName name="wskakunin_p4_1_KAISU_TIKAI">[1]DATA!$D$881</definedName>
    <definedName name="wskakunin_p4_1_KAISU_TIKAI_NOZOKU">[1]DATA!$D$880</definedName>
    <definedName name="wskakunin_p4_1_KOUZOU1">[1]DATA!$D$882</definedName>
    <definedName name="wskakunin_p4_1_KOUZOU2">[1]DATA!$D$883</definedName>
    <definedName name="wskakunin_p4_1_TAKASA_KEN_MAX">[1]DATA!$D$885</definedName>
    <definedName name="wskakunin_p4_1_TAKASA_MAX">[1]DATA!$D$884</definedName>
    <definedName name="wskakunin_p4_1_youto1_YOUTO">[1]DATA!$D$870</definedName>
    <definedName name="wskakunin_p4_1_youto1_YOUTO_CODE">[1]DATA!$D$871</definedName>
    <definedName name="wskakunin_p4_1_YUKA_MENSEKI_SHINSEI">[1]DATA!$D$886</definedName>
    <definedName name="wskakunin_p4_2_KAISU_TIKAI">[1]DATA!$D$889</definedName>
    <definedName name="wskakunin_p4_2_KAISU_TIKAI_NOZOKU">[1]DATA!$D$888</definedName>
    <definedName name="wskakunin_p4_2_YUKA_MENSEKI_SHINSEI">[1]DATA!$D$890</definedName>
    <definedName name="wskakunin_p4_3_KAISU_TIKAI">[1]DATA!$D$893</definedName>
    <definedName name="wskakunin_p4_3_KAISU_TIKAI_NOZOKU">[1]DATA!$D$892</definedName>
    <definedName name="wskakunin_p4_3_YUKA_MENSEKI_SHINSEI">[1]DATA!$D$894</definedName>
    <definedName name="wskakunin_PAGE1_ALTERATION_NOTE">[1]DATA!$D$65</definedName>
    <definedName name="wskakunin_sekkei1__address">[1]DATA!$D$286</definedName>
    <definedName name="wskakunin_sekkei1__sikaku">[1]DATA!$D$274</definedName>
    <definedName name="wskakunin_sekkei1_DOC">[1]DATA!$D$288</definedName>
    <definedName name="wskakunin_sekkei1_JIMU__sikaku">[1]DATA!$D$279</definedName>
    <definedName name="wskakunin_sekkei1_JIMU_NAME">[1]DATA!$D$283</definedName>
    <definedName name="wskakunin_sekkei1_JIMU_NO">[1]DATA!$D$282</definedName>
    <definedName name="wskakunin_sekkei1_JIMU_SIKAKU__label">[1]DATA!$D$280</definedName>
    <definedName name="wskakunin_sekkei1_JIMU_TOUROKU_KIKAN__label">[1]DATA!$D$281</definedName>
    <definedName name="wskakunin_sekkei1_KENTIKUSI_NO">[1]DATA!$D$277</definedName>
    <definedName name="wskakunin_sekkei1_NAME">[1]DATA!$D$278</definedName>
    <definedName name="wskakunin_sekkei1_SIKAKU__label">[1]DATA!$D$275</definedName>
    <definedName name="wskakunin_sekkei1_TEL">[1]DATA!$D$287</definedName>
    <definedName name="wskakunin_sekkei1_TOUROKU_KIKAN__label">[1]DATA!$D$276</definedName>
    <definedName name="wskakunin_sekkei1_ZIP">[1]DATA!$D$285</definedName>
    <definedName name="wskakunin_sekkei10__address">[1]DATA!$D$439</definedName>
    <definedName name="wskakunin_sekkei10__sikaku">[1]DATA!$D$427</definedName>
    <definedName name="wskakunin_sekkei10_DOC">[1]DATA!$D$441</definedName>
    <definedName name="wskakunin_sekkei10_JIMU__sikaku">[1]DATA!$D$432</definedName>
    <definedName name="wskakunin_sekkei10_JIMU_NAME">[1]DATA!$D$436</definedName>
    <definedName name="wskakunin_sekkei10_JIMU_NO">[1]DATA!$D$435</definedName>
    <definedName name="wskakunin_sekkei10_JIMU_SIKAKU__label">[1]DATA!$D$433</definedName>
    <definedName name="wskakunin_sekkei10_JIMU_TOUROKU_KIKAN__label">[1]DATA!$D$434</definedName>
    <definedName name="wskakunin_sekkei10_KENTIKUSI_NO">[1]DATA!$D$430</definedName>
    <definedName name="wskakunin_sekkei10_NAME">[1]DATA!$D$431</definedName>
    <definedName name="wskakunin_sekkei10_SIKAKU__label">[1]DATA!$D$428</definedName>
    <definedName name="wskakunin_sekkei10_TEL">[1]DATA!$D$440</definedName>
    <definedName name="wskakunin_sekkei10_TOUROKU_KIKAN__label">[1]DATA!$D$429</definedName>
    <definedName name="wskakunin_sekkei10_ZIP">[1]DATA!$D$438</definedName>
    <definedName name="wskakunin_sekkei11__address">[1]DATA!$D$456</definedName>
    <definedName name="wskakunin_sekkei11__sikaku">[1]DATA!$D$444</definedName>
    <definedName name="wskakunin_sekkei11_DOC">[1]DATA!$D$458</definedName>
    <definedName name="wskakunin_sekkei11_JIMU__sikaku">[1]DATA!$D$449</definedName>
    <definedName name="wskakunin_sekkei11_JIMU_NAME">[1]DATA!$D$453</definedName>
    <definedName name="wskakunin_sekkei11_JIMU_NO">[1]DATA!$D$452</definedName>
    <definedName name="wskakunin_sekkei11_JIMU_SIKAKU__label">[1]DATA!$D$450</definedName>
    <definedName name="wskakunin_sekkei11_JIMU_TOUROKU_KIKAN__label">[1]DATA!$D$451</definedName>
    <definedName name="wskakunin_sekkei11_KENTIKUSI_NO">[1]DATA!$D$447</definedName>
    <definedName name="wskakunin_sekkei11_NAME">[1]DATA!$D$448</definedName>
    <definedName name="wskakunin_sekkei11_SIKAKU__label">[1]DATA!$D$445</definedName>
    <definedName name="wskakunin_sekkei11_TEL">[1]DATA!$D$457</definedName>
    <definedName name="wskakunin_sekkei11_TOUROKU_KIKAN__label">[1]DATA!$D$446</definedName>
    <definedName name="wskakunin_sekkei11_ZIP">[1]DATA!$D$455</definedName>
    <definedName name="wskakunin_sekkei12__address">[1]DATA!$D$473</definedName>
    <definedName name="wskakunin_sekkei12__sikaku">[1]DATA!$D$461</definedName>
    <definedName name="wskakunin_sekkei12_DOC">[1]DATA!$D$475</definedName>
    <definedName name="wskakunin_sekkei12_JIMU__sikaku">[1]DATA!$D$466</definedName>
    <definedName name="wskakunin_sekkei12_JIMU_NAME">[1]DATA!$D$470</definedName>
    <definedName name="wskakunin_sekkei12_JIMU_NO">[1]DATA!$D$469</definedName>
    <definedName name="wskakunin_sekkei12_JIMU_SIKAKU__label">[1]DATA!$D$467</definedName>
    <definedName name="wskakunin_sekkei12_JIMU_TOUROKU_KIKAN__label">[1]DATA!$D$468</definedName>
    <definedName name="wskakunin_sekkei12_KENTIKUSI_NO">[1]DATA!$D$464</definedName>
    <definedName name="wskakunin_sekkei12_NAME">[1]DATA!$D$465</definedName>
    <definedName name="wskakunin_sekkei12_SIKAKU__label">[1]DATA!$D$462</definedName>
    <definedName name="wskakunin_sekkei12_TEL">[1]DATA!$D$474</definedName>
    <definedName name="wskakunin_sekkei12_TOUROKU_KIKAN__label">[1]DATA!$D$463</definedName>
    <definedName name="wskakunin_sekkei12_ZIP">[1]DATA!$D$472</definedName>
    <definedName name="wskakunin_sekkei2__address">[1]DATA!$D$303</definedName>
    <definedName name="wskakunin_sekkei2__sikaku">[1]DATA!$D$291</definedName>
    <definedName name="wskakunin_sekkei2_DOC">[1]DATA!$D$305</definedName>
    <definedName name="wskakunin_sekkei2_JIMU__sikaku">[1]DATA!$D$296</definedName>
    <definedName name="wskakunin_sekkei2_JIMU_NAME">[1]DATA!$D$300</definedName>
    <definedName name="wskakunin_sekkei2_JIMU_NO">[1]DATA!$D$299</definedName>
    <definedName name="wskakunin_sekkei2_JIMU_SIKAKU__label">[1]DATA!$D$297</definedName>
    <definedName name="wskakunin_sekkei2_JIMU_TOUROKU_KIKAN__label">[1]DATA!$D$298</definedName>
    <definedName name="wskakunin_sekkei2_KENTIKUSI_NO">[1]DATA!$D$294</definedName>
    <definedName name="wskakunin_sekkei2_NAME">[1]DATA!$D$295</definedName>
    <definedName name="wskakunin_sekkei2_SIKAKU__label">[1]DATA!$D$292</definedName>
    <definedName name="wskakunin_sekkei2_TEL">[1]DATA!$D$304</definedName>
    <definedName name="wskakunin_sekkei2_TOUROKU_KIKAN__label">[1]DATA!$D$293</definedName>
    <definedName name="wskakunin_sekkei2_ZIP">[1]DATA!$D$302</definedName>
    <definedName name="wskakunin_sekkei3__address">[1]DATA!$D$320</definedName>
    <definedName name="wskakunin_sekkei3__sikaku">[1]DATA!$D$308</definedName>
    <definedName name="wskakunin_sekkei3_DOC">[1]DATA!$D$322</definedName>
    <definedName name="wskakunin_sekkei3_JIMU__sikaku">[1]DATA!$D$313</definedName>
    <definedName name="wskakunin_sekkei3_JIMU_NAME">[1]DATA!$D$317</definedName>
    <definedName name="wskakunin_sekkei3_JIMU_NO">[1]DATA!$D$316</definedName>
    <definedName name="wskakunin_sekkei3_JIMU_SIKAKU__label">[1]DATA!$D$314</definedName>
    <definedName name="wskakunin_sekkei3_JIMU_TOUROKU_KIKAN__label">[1]DATA!$D$315</definedName>
    <definedName name="wskakunin_sekkei3_KENTIKUSI_NO">[1]DATA!$D$311</definedName>
    <definedName name="wskakunin_sekkei3_NAME">[1]DATA!$D$312</definedName>
    <definedName name="wskakunin_sekkei3_SIKAKU__label">[1]DATA!$D$309</definedName>
    <definedName name="wskakunin_sekkei3_TEL">[1]DATA!$D$321</definedName>
    <definedName name="wskakunin_sekkei3_TOUROKU_KIKAN__label">[1]DATA!$D$310</definedName>
    <definedName name="wskakunin_sekkei3_ZIP">[1]DATA!$D$319</definedName>
    <definedName name="wskakunin_sekkei4__address">[1]DATA!$D$337</definedName>
    <definedName name="wskakunin_sekkei4__sikaku">[1]DATA!$D$325</definedName>
    <definedName name="wskakunin_sekkei4_DOC">[1]DATA!$D$339</definedName>
    <definedName name="wskakunin_sekkei4_JIMU__sikaku">[1]DATA!$D$330</definedName>
    <definedName name="wskakunin_sekkei4_JIMU_NAME">[1]DATA!$D$334</definedName>
    <definedName name="wskakunin_sekkei4_JIMU_NO">[1]DATA!$D$333</definedName>
    <definedName name="wskakunin_sekkei4_JIMU_SIKAKU__label">[1]DATA!$D$331</definedName>
    <definedName name="wskakunin_sekkei4_JIMU_TOUROKU_KIKAN__label">[1]DATA!$D$332</definedName>
    <definedName name="wskakunin_sekkei4_KENTIKUSI_NO">[1]DATA!$D$328</definedName>
    <definedName name="wskakunin_sekkei4_NAME">[1]DATA!$D$329</definedName>
    <definedName name="wskakunin_sekkei4_SIKAKU__label">[1]DATA!$D$326</definedName>
    <definedName name="wskakunin_sekkei4_TEL">[1]DATA!$D$338</definedName>
    <definedName name="wskakunin_sekkei4_TOUROKU_KIKAN__label">[1]DATA!$D$327</definedName>
    <definedName name="wskakunin_sekkei4_ZIP">[1]DATA!$D$336</definedName>
    <definedName name="wskakunin_sekkei5__address">[1]DATA!$D$354</definedName>
    <definedName name="wskakunin_sekkei5__sikaku">[1]DATA!$D$342</definedName>
    <definedName name="wskakunin_sekkei5_DOC">[1]DATA!$D$356</definedName>
    <definedName name="wskakunin_sekkei5_JIMU__sikaku">[1]DATA!$D$347</definedName>
    <definedName name="wskakunin_sekkei5_JIMU_NAME">[1]DATA!$D$351</definedName>
    <definedName name="wskakunin_sekkei5_JIMU_NO">[1]DATA!$D$350</definedName>
    <definedName name="wskakunin_sekkei5_JIMU_SIKAKU__label">[1]DATA!$D$348</definedName>
    <definedName name="wskakunin_sekkei5_JIMU_TOUROKU_KIKAN__label">[1]DATA!$D$349</definedName>
    <definedName name="wskakunin_sekkei5_KENTIKUSI_NO">[1]DATA!$D$345</definedName>
    <definedName name="wskakunin_sekkei5_NAME">[1]DATA!$D$346</definedName>
    <definedName name="wskakunin_sekkei5_SIKAKU__label">[1]DATA!$D$343</definedName>
    <definedName name="wskakunin_sekkei5_TEL">[1]DATA!$D$355</definedName>
    <definedName name="wskakunin_sekkei5_TOUROKU_KIKAN__label">[1]DATA!$D$344</definedName>
    <definedName name="wskakunin_sekkei5_ZIP">[1]DATA!$D$353</definedName>
    <definedName name="wskakunin_sekkei6__address">[1]DATA!$D$371</definedName>
    <definedName name="wskakunin_sekkei6__sikaku">[1]DATA!$D$359</definedName>
    <definedName name="wskakunin_sekkei6_DOC">[1]DATA!$D$373</definedName>
    <definedName name="wskakunin_sekkei6_JIMU__sikaku">[1]DATA!$D$364</definedName>
    <definedName name="wskakunin_sekkei6_JIMU_NAME">[1]DATA!$D$368</definedName>
    <definedName name="wskakunin_sekkei6_JIMU_NO">[1]DATA!$D$367</definedName>
    <definedName name="wskakunin_sekkei6_JIMU_SIKAKU__label">[1]DATA!$D$365</definedName>
    <definedName name="wskakunin_sekkei6_JIMU_TOUROKU_KIKAN__label">[1]DATA!$D$366</definedName>
    <definedName name="wskakunin_sekkei6_KENTIKUSI_NO">[1]DATA!$D$362</definedName>
    <definedName name="wskakunin_sekkei6_NAME">[1]DATA!$D$363</definedName>
    <definedName name="wskakunin_sekkei6_SIKAKU__label">[1]DATA!$D$360</definedName>
    <definedName name="wskakunin_sekkei6_TEL">[1]DATA!$D$372</definedName>
    <definedName name="wskakunin_sekkei6_TOUROKU_KIKAN__label">[1]DATA!$D$361</definedName>
    <definedName name="wskakunin_sekkei6_ZIP">[1]DATA!$D$370</definedName>
    <definedName name="wskakunin_sekkei7__address">[1]DATA!$D$388</definedName>
    <definedName name="wskakunin_sekkei7__sikaku">[1]DATA!$D$376</definedName>
    <definedName name="wskakunin_sekkei7_DOC">[1]DATA!$D$390</definedName>
    <definedName name="wskakunin_sekkei7_JIMU__sikaku">[1]DATA!$D$381</definedName>
    <definedName name="wskakunin_sekkei7_JIMU_NAME">[1]DATA!$D$385</definedName>
    <definedName name="wskakunin_sekkei7_JIMU_NO">[1]DATA!$D$384</definedName>
    <definedName name="wskakunin_sekkei7_JIMU_SIKAKU__label">[1]DATA!$D$382</definedName>
    <definedName name="wskakunin_sekkei7_JIMU_TOUROKU_KIKAN__label">[1]DATA!$D$383</definedName>
    <definedName name="wskakunin_sekkei7_KENTIKUSI_NO">[1]DATA!$D$379</definedName>
    <definedName name="wskakunin_sekkei7_NAME">[1]DATA!$D$380</definedName>
    <definedName name="wskakunin_sekkei7_SIKAKU__label">[1]DATA!$D$377</definedName>
    <definedName name="wskakunin_sekkei7_TEL">[1]DATA!$D$389</definedName>
    <definedName name="wskakunin_sekkei7_TOUROKU_KIKAN__label">[1]DATA!$D$378</definedName>
    <definedName name="wskakunin_sekkei7_ZIP">[1]DATA!$D$387</definedName>
    <definedName name="wskakunin_sekkei8__address">[1]DATA!$D$405</definedName>
    <definedName name="wskakunin_sekkei8__sikaku">[1]DATA!$D$393</definedName>
    <definedName name="wskakunin_sekkei8_DOC">[1]DATA!$D$407</definedName>
    <definedName name="wskakunin_sekkei8_JIMU__sikaku">[1]DATA!$D$398</definedName>
    <definedName name="wskakunin_sekkei8_JIMU_NAME">[1]DATA!$D$402</definedName>
    <definedName name="wskakunin_sekkei8_JIMU_NO">[1]DATA!$D$401</definedName>
    <definedName name="wskakunin_sekkei8_JIMU_SIKAKU__label">[1]DATA!$D$399</definedName>
    <definedName name="wskakunin_sekkei8_JIMU_TOUROKU_KIKAN__label">[1]DATA!$D$400</definedName>
    <definedName name="wskakunin_sekkei8_KENTIKUSI_NO">[1]DATA!$D$396</definedName>
    <definedName name="wskakunin_sekkei8_NAME">[1]DATA!$D$397</definedName>
    <definedName name="wskakunin_sekkei8_SIKAKU__label">[1]DATA!$D$394</definedName>
    <definedName name="wskakunin_sekkei8_TEL">[1]DATA!$D$406</definedName>
    <definedName name="wskakunin_sekkei8_TOUROKU_KIKAN__label">[1]DATA!$D$395</definedName>
    <definedName name="wskakunin_sekkei8_ZIP">[1]DATA!$D$404</definedName>
    <definedName name="wskakunin_sekkei9__address">[1]DATA!$D$422</definedName>
    <definedName name="wskakunin_sekkei9__sikaku">[1]DATA!$D$410</definedName>
    <definedName name="wskakunin_sekkei9_DOC">[1]DATA!$D$424</definedName>
    <definedName name="wskakunin_sekkei9_JIMU__sikaku">[1]DATA!$D$415</definedName>
    <definedName name="wskakunin_sekkei9_JIMU_NAME">[1]DATA!$D$419</definedName>
    <definedName name="wskakunin_sekkei9_JIMU_NO">[1]DATA!$D$418</definedName>
    <definedName name="wskakunin_sekkei9_JIMU_SIKAKU__label">[1]DATA!$D$416</definedName>
    <definedName name="wskakunin_sekkei9_JIMU_TOUROKU_KIKAN__label">[1]DATA!$D$417</definedName>
    <definedName name="wskakunin_sekkei9_KENTIKUSI_NO">[1]DATA!$D$413</definedName>
    <definedName name="wskakunin_sekkei9_NAME">[1]DATA!$D$414</definedName>
    <definedName name="wskakunin_sekkei9_SIKAKU__label">[1]DATA!$D$411</definedName>
    <definedName name="wskakunin_sekkei9_TEL">[1]DATA!$D$423</definedName>
    <definedName name="wskakunin_sekkei9_TOUROKU_KIKAN__label">[1]DATA!$D$412</definedName>
    <definedName name="wskakunin_sekkei9_ZIP">[1]DATA!$D$421</definedName>
    <definedName name="wskakunin_sekou1__address">[1]DATA!$D$779</definedName>
    <definedName name="wskakunin_sekou1_JIMU_NAME">[1]DATA!$D$777</definedName>
    <definedName name="wskakunin_sekou1_NAME">[1]DATA!$D$773</definedName>
    <definedName name="wskakunin_sekou1_SEKOU__sikaku">[1]DATA!$D$774</definedName>
    <definedName name="wskakunin_sekou1_SEKOU_NO">[1]DATA!$D$776</definedName>
    <definedName name="wskakunin_sekou1_SEKOU_SIKAKU__label">[1]DATA!$D$775</definedName>
    <definedName name="wskakunin_sekou1_TEL">[1]DATA!$D$780</definedName>
    <definedName name="wskakunin_sekou1_ZIP">[1]DATA!$D$778</definedName>
    <definedName name="wskakunin_sekou2__address">[1]DATA!$D$789</definedName>
    <definedName name="wskakunin_sekou2_JIMU_NAME">[1]DATA!$D$787</definedName>
    <definedName name="wskakunin_sekou2_NAME">[1]DATA!$D$783</definedName>
    <definedName name="wskakunin_sekou2_SEKOU__sikaku">[1]DATA!$D$784</definedName>
    <definedName name="wskakunin_sekou2_SEKOU_NO">[1]DATA!$D$786</definedName>
    <definedName name="wskakunin_sekou2_SEKOU_SIKAKU__label">[1]DATA!$D$785</definedName>
    <definedName name="wskakunin_sekou2_TEL">[1]DATA!$D$790</definedName>
    <definedName name="wskakunin_sekou2_ZIP">[1]DATA!$D$788</definedName>
    <definedName name="wskakunin_sekou3__address">[1]DATA!$D$799</definedName>
    <definedName name="wskakunin_sekou3_JIMU_NAME">[1]DATA!$D$797</definedName>
    <definedName name="wskakunin_sekou3_NAME">[1]DATA!$D$793</definedName>
    <definedName name="wskakunin_sekou3_SEKOU__sikaku">[1]DATA!$D$794</definedName>
    <definedName name="wskakunin_sekou3_SEKOU_NO">[1]DATA!$D$796</definedName>
    <definedName name="wskakunin_sekou3_SEKOU_SIKAKU__label">[1]DATA!$D$795</definedName>
    <definedName name="wskakunin_sekou3_TEL">[1]DATA!$D$800</definedName>
    <definedName name="wskakunin_sekou3_ZIP">[1]DATA!$D$798</definedName>
    <definedName name="wskakunin_sekou4__address">[1]DATA!$D$809</definedName>
    <definedName name="wskakunin_sekou4_JIMU_NAME">[1]DATA!$D$807</definedName>
    <definedName name="wskakunin_sekou4_NAME">[1]DATA!$D$803</definedName>
    <definedName name="wskakunin_sekou4_SEKOU__sikaku">[1]DATA!$D$804</definedName>
    <definedName name="wskakunin_sekou4_SEKOU_NO">[1]DATA!$D$806</definedName>
    <definedName name="wskakunin_sekou4_SEKOU_SIKAKU__label">[1]DATA!$D$805</definedName>
    <definedName name="wskakunin_sekou4_TEL">[1]DATA!$D$810</definedName>
    <definedName name="wskakunin_sekou4_ZIP">[1]DATA!$D$808</definedName>
    <definedName name="wskakunin_sekou5__address">[1]DATA!$D$819</definedName>
    <definedName name="wskakunin_sekou5_JIMU_NAME">[1]DATA!$D$817</definedName>
    <definedName name="wskakunin_sekou5_NAME">[1]DATA!$D$813</definedName>
    <definedName name="wskakunin_sekou5_SEKOU__sikaku">[1]DATA!$D$814</definedName>
    <definedName name="wskakunin_sekou5_SEKOU_NO">[1]DATA!$D$816</definedName>
    <definedName name="wskakunin_sekou5_SEKOU_SIKAKU__label">[1]DATA!$D$815</definedName>
    <definedName name="wskakunin_sekou5_TEL">[1]DATA!$D$820</definedName>
    <definedName name="wskakunin_sekou5_ZIP">[1]DATA!$D$818</definedName>
    <definedName name="wskakunin_sekou6__address">[1]DATA!$D$829</definedName>
    <definedName name="wskakunin_sekou6_JIMU_NAME">[1]DATA!$D$827</definedName>
    <definedName name="wskakunin_sekou6_NAME">[1]DATA!$D$823</definedName>
    <definedName name="wskakunin_sekou6_SEKOU__sikaku">[1]DATA!$D$824</definedName>
    <definedName name="wskakunin_sekou6_SEKOU_NO">[1]DATA!$D$826</definedName>
    <definedName name="wskakunin_sekou6_SEKOU_SIKAKU__label">[1]DATA!$D$825</definedName>
    <definedName name="wskakunin_sekou6_TEL">[1]DATA!$D$830</definedName>
    <definedName name="wskakunin_sekou6_ZIP">[1]DATA!$D$828</definedName>
    <definedName name="wskakunin_SHIKITI_MENSEKI_1_TOTAL">[1]DATA!$D$957</definedName>
    <definedName name="wskakunin_SHIKITI_MENSEKI_1A">[1]DATA!$D$933</definedName>
    <definedName name="wskakunin_SHIKITI_MENSEKI_1B">[1]DATA!$D$934</definedName>
    <definedName name="wskakunin_SHIKITI_MENSEKI_1C">[1]DATA!$D$935</definedName>
    <definedName name="wskakunin_SHIKITI_MENSEKI_1D">[1]DATA!$D$936</definedName>
    <definedName name="wskakunin_SHIKITI_MENSEKI_2_TOTAL">[1]DATA!$D$958</definedName>
    <definedName name="wskakunin_SHIKITI_MENSEKI_2A">[1]DATA!$D$937</definedName>
    <definedName name="wskakunin_SHIKITI_MENSEKI_2B">[1]DATA!$D$938</definedName>
    <definedName name="wskakunin_SHIKITI_MENSEKI_2C">[1]DATA!$D$939</definedName>
    <definedName name="wskakunin_SHIKITI_MENSEKI_2D">[1]DATA!$D$940</definedName>
    <definedName name="wskakunin_SHIKITI_MENSEKI_BIKOU">[1]DATA!$D$961</definedName>
    <definedName name="wskakunin_SHINSEI_DATE">[1]DATA!$D$53</definedName>
    <definedName name="wskakunin_SONOTA_KUIKI">[1]DATA!$D$925</definedName>
    <definedName name="wskakunin_TAKASA_MAX_SHINSEI">[1]DATA!$D$1085</definedName>
    <definedName name="wskakunin_TAKASA_MAX_SONOTA">[1]DATA!$D$1086</definedName>
    <definedName name="wskakunin_tekihan01_TEKIHAN_KIKAN_ADDRESS">[1]DATA!$D$848</definedName>
    <definedName name="wskakunin_tekihan01_TEKIHAN_KIKAN_KEN__ken">[1]DATA!$D$847</definedName>
    <definedName name="wskakunin_tekihan01_TEKIHAN_KIKAN_NAME">[1]DATA!$D$846</definedName>
    <definedName name="wskakunin_tekihan01_TEKIHAN_STATE">[1]DATA!$D$842</definedName>
    <definedName name="wskakunin_tekihan02_TEKIHAN_KIKAN_ADDRESS">[1]DATA!$D$852</definedName>
    <definedName name="wskakunin_tekihan02_TEKIHAN_KIKAN_KEN__ken">[1]DATA!$D$851</definedName>
    <definedName name="wskakunin_tekihan02_TEKIHAN_KIKAN_NAME">[1]DATA!$D$850</definedName>
    <definedName name="wskakunin_TOKUREI_1">[1]DATA!$D$1179</definedName>
    <definedName name="wskakunin_TOKUREI_2">[1]DATA!$D$1180</definedName>
    <definedName name="wskakunin_TOKUREI_3">[1]DATA!$D$1181</definedName>
    <definedName name="wskakunin_TOKUREI_4">[1]DATA!$D$1182</definedName>
    <definedName name="wskakunin_TOKUREI_TAKASA">[1]DATA!$D$1100</definedName>
    <definedName name="wskakunin_TOKUREI_TAKASA_DOURO">[1]DATA!$D$1105</definedName>
    <definedName name="wskakunin_TOKUREI_TAKASA_KITA">[1]DATA!$D$1107</definedName>
    <definedName name="wskakunin_TOKUREI_TAKASA_RINTI">[1]DATA!$D$1106</definedName>
    <definedName name="wskakunin_TOKUTEI_KOUJI_KANRYOU_DATE">[1]DATA!$D$1194</definedName>
    <definedName name="wskakunin_TOKUTEI_KOUTEI">[1]DATA!$D$1191</definedName>
    <definedName name="wskakunin_YOUSEKI_RITU">[1]DATA!$D$1077</definedName>
    <definedName name="wskakunin_YOUSEKI_RITU_A">[1]DATA!$D$947</definedName>
    <definedName name="wskakunin_YOUSEKI_RITU_B">[1]DATA!$D$948</definedName>
    <definedName name="wskakunin_YOUSEKI_RITU_C">[1]DATA!$D$949</definedName>
    <definedName name="wskakunin_YOUSEKI_RITU_D">[1]DATA!$D$950</definedName>
    <definedName name="wskakunin_YOUTO">[1]DATA!$D$964</definedName>
    <definedName name="wskakunin_YOUTO_CODE">[1]DATA!$D$963</definedName>
    <definedName name="wskakunin_YOUTO_TIIKI_A">[1]DATA!$D$942</definedName>
    <definedName name="wskakunin_YOUTO_TIIKI_B">[1]DATA!$D$943</definedName>
    <definedName name="wskakunin_YOUTO_TIIKI_C">[1]DATA!$D$944</definedName>
    <definedName name="wskakunin_YOUTO_TIIKI_D">[1]DATA!$D$945</definedName>
    <definedName name="wskakuninKOUJI_SETUBI">[1]DATA!$D$975</definedName>
    <definedName name="あああ" hidden="1">#N/A</definedName>
    <definedName name="サブシステムＩＤ">#REF!</definedName>
    <definedName name="サブシステム名">#REF!</definedName>
    <definedName name="サンプル" hidden="1">#N/A</definedName>
    <definedName name="タスクドキュメント１" hidden="1">#N/A</definedName>
    <definedName name="タスク名">#REF!</definedName>
    <definedName name="チーム名">#REF!</definedName>
    <definedName name="ボタン制御マトリクス" hidden="1">#N/A</definedName>
    <definedName name="レビュー開始日">#REF!</definedName>
    <definedName name="レビュー完了日">#REF!</definedName>
    <definedName name="確認申請書" localSheetId="0">'H29.4.1変更部分'!$A:$BZ</definedName>
    <definedName name="確認申請書" localSheetId="8">'建築主別紙（概要書用）'!$A:$BZ</definedName>
    <definedName name="確認申請書" localSheetId="12">'工事監理者別紙（概要書用） '!$A:$BZ</definedName>
    <definedName name="確認申請書" localSheetId="14">'工事施工者別紙（概要書用） '!$A:$BZ</definedName>
    <definedName name="確認申請書" localSheetId="10">'設計者別紙（概要書用）'!$A:$BZ</definedName>
    <definedName name="確認申請書" localSheetId="17">第五面追加用!$A:$BZ</definedName>
    <definedName name="確認申請書" localSheetId="15">第四面追加用!$A:$BZ</definedName>
    <definedName name="確認申請書" localSheetId="7">第二面別紙_建築主追加!$A:$BZ</definedName>
    <definedName name="確認申請書" localSheetId="11">第二面別紙_工事監理者追加!$A:$BZ</definedName>
    <definedName name="確認申請書" localSheetId="13">第二面別紙_工事施工者追加!$A:$BZ</definedName>
    <definedName name="確認申請書" localSheetId="9">第二面別紙_設計者追加!$A:$BZ</definedName>
    <definedName name="確認申請書" localSheetId="3">'別記J-1確認申請書'!$A:$BZ</definedName>
    <definedName name="確認申請書" localSheetId="4">'別記J-1確認申請書_申請者連名(第一面のみ)'!$A:$BZ</definedName>
    <definedName name="確認申請書" localSheetId="5">'別記J-６建築計画概要書'!$A:$BZ</definedName>
    <definedName name="確認申請書">#REF!</definedName>
    <definedName name="関連表" hidden="1">#N/A</definedName>
    <definedName name="機能">#REF!</definedName>
    <definedName name="建築士級" localSheetId="0">'H29.4.1変更部分'!$CI$65:$CI$67</definedName>
    <definedName name="建築士級" localSheetId="8">'建築主別紙（概要書用）'!$CI$15:$CI$17</definedName>
    <definedName name="建築士級" localSheetId="12">'工事監理者別紙（概要書用） '!$CI$15:$CI$17</definedName>
    <definedName name="建築士級" localSheetId="14">'工事施工者別紙（概要書用） '!$CI$15:$CI$17</definedName>
    <definedName name="建築士級" localSheetId="10">'設計者別紙（概要書用）'!$CI$18:$CI$20</definedName>
    <definedName name="建築士級" localSheetId="7">第二面別紙_建築主追加!$CI$15:$CI$17</definedName>
    <definedName name="建築士級" localSheetId="13">第二面別紙_工事施工者追加!$CG$25:$CG$27</definedName>
    <definedName name="建築士級" localSheetId="3">'別記J-1確認申請書'!$CI$60:$CI$62</definedName>
    <definedName name="建築士級">#REF!</definedName>
    <definedName name="建築士登録" localSheetId="0">'H29.4.1変更部分'!$CK$65:$CK$70</definedName>
    <definedName name="建築士登録" localSheetId="8">'建築主別紙（概要書用）'!$CK$15:$CK$20</definedName>
    <definedName name="建築士登録" localSheetId="12">'工事監理者別紙（概要書用） '!$CK$15:$CK$19</definedName>
    <definedName name="建築士登録" localSheetId="14">'工事施工者別紙（概要書用） '!$CK$15:$CK$20</definedName>
    <definedName name="建築士登録" localSheetId="10">'設計者別紙（概要書用）'!$CK$18:$CK$22</definedName>
    <definedName name="建築士登録" localSheetId="7">第二面別紙_建築主追加!$CK$15:$CK$20</definedName>
    <definedName name="建築士登録" localSheetId="13">第二面別紙_工事施工者追加!$CI$25:$CI$30</definedName>
    <definedName name="建築士登録" localSheetId="9">第二面別紙_設計者追加!$CK$15:$CK$16</definedName>
    <definedName name="建築士登録" localSheetId="3">'別記J-1確認申請書'!$CK$60:$CK$65</definedName>
    <definedName name="建築士登録">#REF!</definedName>
    <definedName name="工事届用主要用途">[1]項目リスト!$AO$3:$AO$7</definedName>
    <definedName name="工事届用主要用途2">[1]項目リスト!$AP$3:$AP$39</definedName>
    <definedName name="工程">#REF!</definedName>
    <definedName name="更新者">#REF!</definedName>
    <definedName name="更新日">#REF!</definedName>
    <definedName name="作成開始日">#REF!</definedName>
    <definedName name="作成完了日">#REF!</definedName>
    <definedName name="施工者営業所名">[2]項目一覧!$D$66</definedName>
    <definedName name="受託">#REF!</definedName>
    <definedName name="受託１">#REF!</definedName>
    <definedName name="受付" localSheetId="1" hidden="1">{"月例報告",#N/A,FALSE,"STB"}</definedName>
    <definedName name="受付" localSheetId="12" hidden="1">{"月例報告",#N/A,FALSE,"STB"}</definedName>
    <definedName name="受付" localSheetId="14" hidden="1">{"月例報告",#N/A,FALSE,"STB"}</definedName>
    <definedName name="受付" localSheetId="10" hidden="1">{"月例報告",#N/A,FALSE,"STB"}</definedName>
    <definedName name="受付" localSheetId="11" hidden="1">{"月例報告",#N/A,FALSE,"STB"}</definedName>
    <definedName name="受付" localSheetId="13" hidden="1">{"月例報告",#N/A,FALSE,"STB"}</definedName>
    <definedName name="受付" localSheetId="9" hidden="1">{"月例報告",#N/A,FALSE,"STB"}</definedName>
    <definedName name="受付" hidden="1">{"月例報告",#N/A,FALSE,"STB"}</definedName>
    <definedName name="受付添付" localSheetId="1" hidden="1">{"月例報告",#N/A,FALSE,"STB"}</definedName>
    <definedName name="受付添付" localSheetId="12" hidden="1">{"月例報告",#N/A,FALSE,"STB"}</definedName>
    <definedName name="受付添付" localSheetId="14" hidden="1">{"月例報告",#N/A,FALSE,"STB"}</definedName>
    <definedName name="受付添付" localSheetId="10" hidden="1">{"月例報告",#N/A,FALSE,"STB"}</definedName>
    <definedName name="受付添付" localSheetId="11" hidden="1">{"月例報告",#N/A,FALSE,"STB"}</definedName>
    <definedName name="受付添付" localSheetId="13" hidden="1">{"月例報告",#N/A,FALSE,"STB"}</definedName>
    <definedName name="受付添付" localSheetId="9" hidden="1">{"月例報告",#N/A,FALSE,"STB"}</definedName>
    <definedName name="受付添付" hidden="1">{"月例報告",#N/A,FALSE,"STB"}</definedName>
    <definedName name="属性">#REF!</definedName>
    <definedName name="日の丸">"直線 240,オートシェイプ 241,楕円 242"</definedName>
    <definedName name="予定実績">#REF!</definedName>
    <definedName name="用途地域" localSheetId="0">'H29.4.1変更部分'!$CI$260:$CI$273</definedName>
    <definedName name="用途地域" localSheetId="3">'別記J-1確認申請書'!$CI$276:$CI$299</definedName>
    <definedName name="用途地域" localSheetId="5">'別記J-６建築計画概要書'!$CI$217:$CI$232</definedName>
    <definedName name="用途地域">#REF!</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R50" i="31" l="1"/>
  <c r="R42" i="31"/>
  <c r="R34" i="31"/>
  <c r="R26" i="31"/>
  <c r="R18" i="31"/>
  <c r="R10" i="31"/>
  <c r="R51" i="39"/>
  <c r="R43" i="39"/>
  <c r="R35" i="39"/>
  <c r="R27" i="39"/>
  <c r="R19" i="39"/>
  <c r="R11" i="39"/>
  <c r="R45" i="37"/>
  <c r="R34" i="37"/>
  <c r="R23" i="37"/>
  <c r="R12" i="37"/>
  <c r="R45" i="35" l="1"/>
  <c r="R34" i="35"/>
  <c r="R23" i="35"/>
  <c r="R12" i="35"/>
  <c r="E200" i="30"/>
  <c r="E199" i="30"/>
  <c r="AB275" i="5"/>
  <c r="AO223" i="30"/>
  <c r="X223" i="30"/>
  <c r="AB276" i="5"/>
  <c r="BE293" i="5" l="1"/>
  <c r="BE292" i="5"/>
  <c r="BE223" i="30" s="1"/>
  <c r="BE290" i="5" l="1"/>
  <c r="BF39" i="35"/>
  <c r="BF28" i="35"/>
  <c r="BF17" i="35"/>
  <c r="BF6" i="35"/>
  <c r="U6" i="35" a="1"/>
  <c r="U6" i="35" s="1"/>
  <c r="BF41" i="37"/>
  <c r="BF8" i="37"/>
  <c r="AA13" i="37"/>
  <c r="R11" i="37"/>
  <c r="U10" i="37"/>
  <c r="R9" i="37"/>
  <c r="AK8" i="37"/>
  <c r="U8" i="37"/>
  <c r="R7" i="37"/>
  <c r="AK6" i="37"/>
  <c r="AK17" i="37"/>
  <c r="U6" i="37"/>
  <c r="U17" i="37"/>
  <c r="BF6" i="37"/>
  <c r="BF17" i="37"/>
  <c r="AK6" i="35"/>
  <c r="R7" i="35"/>
  <c r="R50" i="39"/>
  <c r="U49" i="39"/>
  <c r="R48" i="39"/>
  <c r="AU47" i="39"/>
  <c r="AA47" i="39"/>
  <c r="R46" i="39"/>
  <c r="R42" i="39"/>
  <c r="U41" i="39"/>
  <c r="R40" i="39"/>
  <c r="AU39" i="39"/>
  <c r="AA39" i="39"/>
  <c r="R38" i="39"/>
  <c r="R34" i="39"/>
  <c r="U33" i="39"/>
  <c r="R32" i="39"/>
  <c r="AU31" i="39"/>
  <c r="AA31" i="39"/>
  <c r="R30" i="39"/>
  <c r="R26" i="39"/>
  <c r="U25" i="39"/>
  <c r="R24" i="39"/>
  <c r="AU23" i="39"/>
  <c r="AA23" i="39"/>
  <c r="R22" i="39"/>
  <c r="R18" i="39"/>
  <c r="U17" i="39"/>
  <c r="R16" i="39"/>
  <c r="AU15" i="39"/>
  <c r="AA15" i="39"/>
  <c r="R14" i="39"/>
  <c r="R10" i="39"/>
  <c r="U9" i="39"/>
  <c r="R8" i="39"/>
  <c r="AU7" i="39"/>
  <c r="AA7" i="39"/>
  <c r="R6" i="39"/>
  <c r="AA66" i="37"/>
  <c r="R65" i="37"/>
  <c r="U64" i="37"/>
  <c r="R63" i="37"/>
  <c r="BF62" i="37"/>
  <c r="AK62" i="37"/>
  <c r="U62" i="37"/>
  <c r="R61" i="37"/>
  <c r="BF60" i="37"/>
  <c r="AK60" i="37"/>
  <c r="U60" i="37"/>
  <c r="AA56" i="37"/>
  <c r="R55" i="37"/>
  <c r="U54" i="37"/>
  <c r="R53" i="37"/>
  <c r="BF52" i="37"/>
  <c r="AK52" i="37"/>
  <c r="U52" i="37"/>
  <c r="R51" i="37"/>
  <c r="BF50" i="37"/>
  <c r="AK50" i="37"/>
  <c r="U50" i="37"/>
  <c r="AA46" i="37"/>
  <c r="R44" i="37"/>
  <c r="U43" i="37"/>
  <c r="R42" i="37"/>
  <c r="AK41" i="37"/>
  <c r="U41" i="37"/>
  <c r="R40" i="37"/>
  <c r="BF39" i="37"/>
  <c r="AK39" i="37"/>
  <c r="U39" i="37"/>
  <c r="AA35" i="37"/>
  <c r="R33" i="37"/>
  <c r="U32" i="37"/>
  <c r="R31" i="37"/>
  <c r="BF30" i="37"/>
  <c r="AK30" i="37"/>
  <c r="U30" i="37"/>
  <c r="R29" i="37"/>
  <c r="BF28" i="37"/>
  <c r="AK28" i="37"/>
  <c r="U28" i="37"/>
  <c r="AA24" i="37"/>
  <c r="R22" i="37"/>
  <c r="U21" i="37"/>
  <c r="R20" i="37"/>
  <c r="BF19" i="37"/>
  <c r="AK19" i="37"/>
  <c r="U19" i="37"/>
  <c r="R18" i="37"/>
  <c r="AA46" i="35"/>
  <c r="R44" i="35"/>
  <c r="U43" i="35"/>
  <c r="R42" i="35"/>
  <c r="BF41" i="35"/>
  <c r="AK41" i="35"/>
  <c r="U41" i="35"/>
  <c r="R40" i="35"/>
  <c r="AK39" i="35"/>
  <c r="U39" i="35"/>
  <c r="AA35" i="35"/>
  <c r="R33" i="35"/>
  <c r="U32" i="35"/>
  <c r="R31" i="35"/>
  <c r="BF30" i="35"/>
  <c r="AK30" i="35"/>
  <c r="U30" i="35"/>
  <c r="R29" i="35"/>
  <c r="AK28" i="35"/>
  <c r="U28" i="35"/>
  <c r="AA24" i="35"/>
  <c r="R22" i="35"/>
  <c r="U21" i="35"/>
  <c r="R20" i="35"/>
  <c r="BF19" i="35"/>
  <c r="AK19" i="35"/>
  <c r="U19" i="35"/>
  <c r="R18" i="35"/>
  <c r="AK17" i="35"/>
  <c r="U17" i="35"/>
  <c r="AA13" i="35"/>
  <c r="R11" i="35"/>
  <c r="U10" i="35"/>
  <c r="R9" i="35"/>
  <c r="BF8" i="35"/>
  <c r="AK8" i="35"/>
  <c r="U8" i="35"/>
  <c r="BE316" i="5" l="1"/>
  <c r="BE241" i="30"/>
  <c r="AO241" i="30"/>
  <c r="X241" i="30"/>
  <c r="BF312" i="5"/>
  <c r="BE312" i="5"/>
  <c r="X243" i="30"/>
  <c r="AO243" i="30"/>
  <c r="X242" i="30"/>
  <c r="AO242" i="30"/>
  <c r="AO240" i="30"/>
  <c r="X240" i="30"/>
  <c r="AO239" i="30"/>
  <c r="X239" i="30"/>
  <c r="X238" i="30"/>
  <c r="AO238" i="30"/>
  <c r="AO236" i="30"/>
  <c r="X236" i="30"/>
  <c r="X235" i="30"/>
  <c r="AO235" i="30"/>
  <c r="AO234" i="30"/>
  <c r="X234" i="30"/>
  <c r="X233" i="30"/>
  <c r="AO233" i="30"/>
  <c r="BE233" i="30"/>
  <c r="BF314" i="5"/>
  <c r="BF313" i="5"/>
  <c r="BF311" i="5"/>
  <c r="BF309" i="5"/>
  <c r="BF310" i="5"/>
  <c r="BF305" i="5"/>
  <c r="BF304" i="5"/>
  <c r="BF307" i="5"/>
  <c r="BF306" i="5"/>
  <c r="BF303" i="5"/>
  <c r="BE304" i="5"/>
  <c r="BF241" i="30" l="1"/>
  <c r="BF233" i="30"/>
  <c r="BE306" i="5"/>
  <c r="R93" i="30"/>
  <c r="H269" i="30"/>
  <c r="H268" i="30"/>
  <c r="H267" i="30"/>
  <c r="AF74" i="30"/>
  <c r="AQ263" i="30"/>
  <c r="AL263" i="30"/>
  <c r="AG263" i="30"/>
  <c r="DE7" i="5"/>
  <c r="CK17" i="5" s="1"/>
  <c r="DD6" i="5"/>
  <c r="AI545" i="5" l="1"/>
  <c r="AI508" i="5"/>
  <c r="AC374" i="5"/>
  <c r="E277" i="30"/>
  <c r="AC282" i="5"/>
  <c r="DE20" i="5"/>
  <c r="R49" i="31"/>
  <c r="R48" i="31"/>
  <c r="R47" i="31"/>
  <c r="R46" i="31"/>
  <c r="R41" i="31"/>
  <c r="R40" i="31"/>
  <c r="R39" i="31"/>
  <c r="R38" i="31"/>
  <c r="R33" i="31"/>
  <c r="R32" i="31"/>
  <c r="R31" i="31"/>
  <c r="R30" i="31"/>
  <c r="R25" i="31"/>
  <c r="R24" i="31"/>
  <c r="R16" i="31"/>
  <c r="R23" i="31"/>
  <c r="R22" i="31"/>
  <c r="R15" i="31"/>
  <c r="R14" i="31"/>
  <c r="DE11" i="5"/>
  <c r="R17" i="31" l="1"/>
  <c r="R9" i="31"/>
  <c r="R8" i="31"/>
  <c r="R7" i="31"/>
  <c r="R6" i="31"/>
  <c r="DE9" i="5" l="1"/>
  <c r="CK18" i="5" s="1"/>
  <c r="DF8" i="5"/>
  <c r="DE8" i="5"/>
  <c r="DG8" i="5"/>
  <c r="DD8" i="5"/>
  <c r="CK20" i="5"/>
  <c r="CK29" i="5"/>
  <c r="DE19" i="5"/>
  <c r="CK28" i="5" s="1"/>
  <c r="DE17" i="5"/>
  <c r="CK26" i="5" s="1"/>
  <c r="DE15" i="5"/>
  <c r="CK24" i="5" s="1"/>
  <c r="DE14" i="5"/>
  <c r="CK23" i="5" s="1"/>
  <c r="DE13" i="5"/>
  <c r="CK22" i="5" s="1"/>
  <c r="DE12" i="5"/>
  <c r="CK21" i="5" s="1"/>
  <c r="AI26" i="12"/>
  <c r="DE18" i="5" s="1"/>
  <c r="CK27" i="5" s="1"/>
  <c r="AI546" i="5" l="1"/>
  <c r="AI509" i="5"/>
  <c r="AI510" i="5"/>
  <c r="AC375" i="5"/>
  <c r="AC376" i="5"/>
  <c r="AH248" i="30" l="1"/>
  <c r="AO226" i="30"/>
  <c r="X226" i="30"/>
  <c r="AI511" i="5"/>
  <c r="AI512" i="5"/>
  <c r="X99" i="30" l="1"/>
  <c r="R98" i="30"/>
  <c r="R97" i="30"/>
  <c r="B69" i="30"/>
  <c r="S217" i="30"/>
  <c r="Y569" i="5" l="1"/>
  <c r="AI550" i="5"/>
  <c r="AI549" i="5"/>
  <c r="AI548" i="5"/>
  <c r="AI547" i="5"/>
  <c r="AI513" i="5"/>
  <c r="AN453" i="5"/>
  <c r="W453" i="5"/>
  <c r="BE452" i="5"/>
  <c r="BE451" i="5"/>
  <c r="BE450" i="5"/>
  <c r="BE449" i="5"/>
  <c r="BE448" i="5"/>
  <c r="BE447" i="5"/>
  <c r="BE446" i="5"/>
  <c r="BE445" i="5"/>
  <c r="BE444" i="5"/>
  <c r="AC378" i="5"/>
  <c r="AC377" i="5"/>
  <c r="CJ353" i="5"/>
  <c r="CJ352" i="5"/>
  <c r="CJ351" i="5"/>
  <c r="CJ347" i="5"/>
  <c r="CJ343" i="5"/>
  <c r="BE314" i="5"/>
  <c r="BE313" i="5"/>
  <c r="BE311" i="5"/>
  <c r="BE310" i="5"/>
  <c r="BE309" i="5"/>
  <c r="BE307" i="5"/>
  <c r="BE305" i="5"/>
  <c r="BE303" i="5"/>
  <c r="BF301" i="5"/>
  <c r="BE301" i="5"/>
  <c r="BF299" i="5"/>
  <c r="BE299" i="5"/>
  <c r="BF297" i="5"/>
  <c r="BE297" i="5"/>
  <c r="DE10" i="5" l="1"/>
  <c r="CK19" i="5" s="1"/>
  <c r="BE453" i="5"/>
  <c r="BF15" i="30"/>
  <c r="AK15" i="30"/>
  <c r="B82" i="30"/>
  <c r="B75" i="30"/>
  <c r="B72" i="30"/>
  <c r="Q183" i="30"/>
  <c r="R179" i="30"/>
  <c r="R178" i="30"/>
  <c r="R177" i="30"/>
  <c r="R176" i="30"/>
  <c r="R174" i="30"/>
  <c r="Y170" i="30"/>
  <c r="R169" i="30"/>
  <c r="R168" i="30"/>
  <c r="R167" i="30"/>
  <c r="R166" i="30"/>
  <c r="R164" i="30"/>
  <c r="Y160" i="30"/>
  <c r="R159" i="30"/>
  <c r="R158" i="30"/>
  <c r="R157" i="30"/>
  <c r="R156" i="30"/>
  <c r="R154" i="30"/>
  <c r="Y150" i="30"/>
  <c r="R149" i="30"/>
  <c r="R148" i="30"/>
  <c r="R147" i="30"/>
  <c r="R146" i="30"/>
  <c r="R144" i="30"/>
  <c r="Y138" i="30"/>
  <c r="R137" i="30"/>
  <c r="R136" i="30"/>
  <c r="R135" i="30"/>
  <c r="R134" i="30"/>
  <c r="R132" i="30"/>
  <c r="X126" i="30"/>
  <c r="R125" i="30"/>
  <c r="R124" i="30"/>
  <c r="R123" i="30"/>
  <c r="R122" i="30"/>
  <c r="R121" i="30"/>
  <c r="R120" i="30"/>
  <c r="X117" i="30"/>
  <c r="R116" i="30"/>
  <c r="R115" i="30"/>
  <c r="R114" i="30"/>
  <c r="R113" i="30"/>
  <c r="R112" i="30"/>
  <c r="R111" i="30"/>
  <c r="X108" i="30"/>
  <c r="R107" i="30"/>
  <c r="R106" i="30"/>
  <c r="R105" i="30"/>
  <c r="R104" i="30"/>
  <c r="R103" i="30"/>
  <c r="R102" i="30"/>
  <c r="R96" i="30"/>
  <c r="R95" i="30"/>
  <c r="R94" i="30"/>
  <c r="AA64" i="30"/>
  <c r="R63" i="30"/>
  <c r="R62" i="30"/>
  <c r="R61" i="30"/>
  <c r="R60" i="30"/>
  <c r="R58" i="30"/>
  <c r="AA54" i="30"/>
  <c r="R53" i="30"/>
  <c r="R52" i="30"/>
  <c r="R51" i="30"/>
  <c r="R50" i="30"/>
  <c r="R48" i="30"/>
  <c r="AA44" i="30"/>
  <c r="R43" i="30"/>
  <c r="R42" i="30"/>
  <c r="R41" i="30"/>
  <c r="R40" i="30"/>
  <c r="R38" i="30"/>
  <c r="AA33" i="30"/>
  <c r="R32" i="30"/>
  <c r="R31" i="30"/>
  <c r="R30" i="30"/>
  <c r="R29" i="30"/>
  <c r="R27" i="30"/>
  <c r="R21" i="30"/>
  <c r="R20" i="30"/>
  <c r="R19" i="30"/>
  <c r="R18" i="30"/>
  <c r="R16" i="30"/>
  <c r="R11" i="30"/>
  <c r="R10" i="30"/>
  <c r="R9" i="30"/>
  <c r="U17" i="30"/>
  <c r="U15" i="30"/>
  <c r="AC269" i="30"/>
  <c r="X269" i="30"/>
  <c r="S269" i="30"/>
  <c r="AC268" i="30"/>
  <c r="X268" i="30"/>
  <c r="S268" i="30"/>
  <c r="AC267" i="30"/>
  <c r="X267" i="30"/>
  <c r="S267" i="30"/>
  <c r="AQ265" i="30"/>
  <c r="AL265" i="30"/>
  <c r="AG265" i="30"/>
  <c r="E276" i="30"/>
  <c r="E275" i="30"/>
  <c r="AK269" i="30"/>
  <c r="AK268" i="30"/>
  <c r="AK267" i="30"/>
  <c r="E261" i="30"/>
  <c r="E260" i="30"/>
  <c r="E259" i="30"/>
  <c r="E258" i="30"/>
  <c r="AX256" i="30"/>
  <c r="AF256" i="30"/>
  <c r="M256" i="30"/>
  <c r="AU254" i="30"/>
  <c r="BC254" i="30"/>
  <c r="AT253" i="30"/>
  <c r="AN252" i="30"/>
  <c r="AN251" i="30"/>
  <c r="Q253" i="30"/>
  <c r="W252" i="30"/>
  <c r="W251" i="30"/>
  <c r="AN250" i="30"/>
  <c r="W250" i="30"/>
  <c r="AH247" i="30"/>
  <c r="BE244" i="30"/>
  <c r="AO232" i="30"/>
  <c r="X232" i="30"/>
  <c r="AO230" i="30"/>
  <c r="X230" i="30"/>
  <c r="AO228" i="30"/>
  <c r="X228" i="30"/>
  <c r="AO221" i="30"/>
  <c r="X221" i="30"/>
  <c r="BI219" i="30"/>
  <c r="AU219" i="30"/>
  <c r="AJ219" i="30"/>
  <c r="AB219" i="30"/>
  <c r="T219" i="30"/>
  <c r="L219" i="30"/>
  <c r="D219" i="30"/>
  <c r="R8" i="30"/>
  <c r="O216" i="30"/>
  <c r="BL215" i="30"/>
  <c r="BL214" i="30"/>
  <c r="BJ211" i="30"/>
  <c r="AV211" i="30"/>
  <c r="AH211" i="30"/>
  <c r="T211" i="30"/>
  <c r="BJ209" i="30"/>
  <c r="AV209" i="30"/>
  <c r="AH209" i="30"/>
  <c r="T209" i="30"/>
  <c r="BI207" i="30"/>
  <c r="AU207" i="30"/>
  <c r="AG207" i="30"/>
  <c r="S207" i="30"/>
  <c r="BJ206" i="30"/>
  <c r="AV206" i="30"/>
  <c r="AH206" i="30"/>
  <c r="T206" i="30"/>
  <c r="BJ205" i="30"/>
  <c r="AV205" i="30"/>
  <c r="AH205" i="30"/>
  <c r="T205" i="30"/>
  <c r="AF203" i="30"/>
  <c r="AF202" i="30"/>
  <c r="AD198" i="30"/>
  <c r="AZ197" i="30"/>
  <c r="AF197" i="30"/>
  <c r="O197" i="30"/>
  <c r="AD196" i="30"/>
  <c r="G196" i="30"/>
  <c r="AZ195" i="30"/>
  <c r="AK195" i="30"/>
  <c r="Y195" i="30"/>
  <c r="G195" i="30"/>
  <c r="O193" i="30"/>
  <c r="O192" i="30"/>
  <c r="AU175" i="30"/>
  <c r="AA175" i="30"/>
  <c r="BF165" i="30"/>
  <c r="AK165" i="30"/>
  <c r="U165" i="30"/>
  <c r="BF163" i="30"/>
  <c r="BF153" i="30"/>
  <c r="AK163" i="30"/>
  <c r="AK153" i="30"/>
  <c r="U163" i="30"/>
  <c r="U153" i="30"/>
  <c r="BF155" i="30"/>
  <c r="BF145" i="30"/>
  <c r="AK155" i="30"/>
  <c r="AK145" i="30"/>
  <c r="U155" i="30"/>
  <c r="U145" i="30"/>
  <c r="BF143" i="30"/>
  <c r="AK143" i="30"/>
  <c r="U143" i="30"/>
  <c r="BF133" i="30"/>
  <c r="AK133" i="30"/>
  <c r="U133" i="30"/>
  <c r="BF131" i="30"/>
  <c r="AK131" i="30"/>
  <c r="U131" i="30"/>
  <c r="AF88" i="30"/>
  <c r="AF86" i="30"/>
  <c r="AF84" i="30"/>
  <c r="AF81" i="30"/>
  <c r="AF79" i="30"/>
  <c r="L87" i="30"/>
  <c r="L85" i="30"/>
  <c r="L83" i="30"/>
  <c r="L80" i="30"/>
  <c r="L78" i="30"/>
  <c r="AF77" i="30"/>
  <c r="L76" i="30"/>
  <c r="L73" i="30"/>
  <c r="AF71" i="30"/>
  <c r="L70" i="30"/>
  <c r="U59" i="30"/>
  <c r="AK59" i="30"/>
  <c r="BF59" i="30"/>
  <c r="BF57" i="30"/>
  <c r="AK57" i="30"/>
  <c r="U57" i="30"/>
  <c r="BF49" i="30"/>
  <c r="AK49" i="30"/>
  <c r="U49" i="30"/>
  <c r="BF47" i="30"/>
  <c r="AK47" i="30"/>
  <c r="U47" i="30"/>
  <c r="BF39" i="30"/>
  <c r="AK39" i="30"/>
  <c r="U39" i="30"/>
  <c r="BF37" i="30"/>
  <c r="AK37" i="30"/>
  <c r="U37" i="30"/>
  <c r="BF28" i="30"/>
  <c r="AK28" i="30"/>
  <c r="U28" i="30"/>
  <c r="BF26" i="30"/>
  <c r="AK26" i="30"/>
  <c r="U26" i="30"/>
  <c r="AK17" i="30"/>
  <c r="BF17" i="30"/>
  <c r="AB212" i="30" l="1"/>
  <c r="BF243" i="30"/>
  <c r="BE243" i="30"/>
  <c r="BF242" i="30"/>
  <c r="BE242" i="30"/>
  <c r="BF240" i="30"/>
  <c r="BE240" i="30"/>
  <c r="BF239" i="30"/>
  <c r="BE239" i="30"/>
  <c r="BF238" i="30"/>
  <c r="BE238" i="30"/>
  <c r="BF236" i="30"/>
  <c r="BE236" i="30"/>
  <c r="BF235" i="30"/>
  <c r="BE235" i="30"/>
  <c r="BF234" i="30"/>
  <c r="BE234" i="30"/>
  <c r="BF232" i="30"/>
  <c r="BE232" i="30"/>
  <c r="BF230" i="30"/>
  <c r="BE230" i="30"/>
  <c r="BF228" i="30"/>
  <c r="BE228" i="30"/>
  <c r="BF226" i="30"/>
  <c r="BE226" i="30"/>
  <c r="BE221" i="30"/>
  <c r="AB213" i="30"/>
  <c r="BE224" i="30" l="1"/>
  <c r="BE245" i="30"/>
  <c r="AD120" i="20"/>
  <c r="AD119" i="20"/>
  <c r="AD118" i="20"/>
  <c r="AD117" i="20"/>
  <c r="AD116" i="20"/>
  <c r="AD457" i="20"/>
  <c r="AD456" i="20"/>
  <c r="AD455" i="20"/>
  <c r="AD454" i="20"/>
  <c r="AD453" i="20"/>
  <c r="AD345" i="20"/>
  <c r="AD344" i="20"/>
  <c r="AD343" i="20"/>
  <c r="AD342" i="20"/>
  <c r="AD341" i="20"/>
  <c r="AD232" i="20"/>
  <c r="AD231" i="20"/>
  <c r="AD230" i="20"/>
  <c r="AD229" i="20"/>
  <c r="AD228" i="20"/>
  <c r="AD10" i="20"/>
  <c r="AD9" i="20"/>
  <c r="AD8" i="20"/>
  <c r="AD7" i="20"/>
  <c r="AD6" i="20"/>
  <c r="AI600" i="12"/>
  <c r="AI599" i="12"/>
  <c r="AI598" i="12"/>
  <c r="AI597" i="12"/>
  <c r="AI596" i="12"/>
  <c r="AI595" i="12"/>
  <c r="AI563" i="12"/>
  <c r="AI562" i="12"/>
  <c r="AI561" i="12"/>
  <c r="AI560" i="12"/>
  <c r="AI559" i="12"/>
  <c r="AI558" i="12"/>
  <c r="AI524" i="12"/>
  <c r="AI523" i="12"/>
  <c r="AI522" i="12"/>
  <c r="AI521" i="12"/>
  <c r="AI520" i="12"/>
  <c r="AI519" i="12"/>
  <c r="AI487" i="12"/>
  <c r="AI486" i="12"/>
  <c r="AI485" i="12"/>
  <c r="AI484" i="12"/>
  <c r="AI483" i="12"/>
  <c r="AI482" i="12"/>
  <c r="AI448" i="12"/>
  <c r="AI447" i="12"/>
  <c r="AI446" i="12"/>
  <c r="AI445" i="12"/>
  <c r="AI444" i="12"/>
  <c r="AI443" i="12"/>
  <c r="AI411" i="12"/>
  <c r="AI410" i="12"/>
  <c r="AI409" i="12"/>
  <c r="AI408" i="12"/>
  <c r="AI407" i="12"/>
  <c r="AI406" i="12"/>
  <c r="AI372" i="12"/>
  <c r="AI371" i="12"/>
  <c r="AI370" i="12"/>
  <c r="AI369" i="12"/>
  <c r="AI368" i="12"/>
  <c r="AI367" i="12"/>
  <c r="AI330" i="12"/>
  <c r="AI335" i="12"/>
  <c r="AI334" i="12"/>
  <c r="AI333" i="12"/>
  <c r="AI332" i="12"/>
  <c r="AI331" i="12"/>
  <c r="AI296" i="12"/>
  <c r="AI295" i="12"/>
  <c r="AI294" i="12"/>
  <c r="AI293" i="12"/>
  <c r="AI292" i="12"/>
  <c r="AI291" i="12"/>
  <c r="AI259" i="12"/>
  <c r="AI258" i="12"/>
  <c r="AI257" i="12"/>
  <c r="AI256" i="12"/>
  <c r="AI255" i="12"/>
  <c r="AI254" i="12"/>
  <c r="AI220" i="12"/>
  <c r="AI219" i="12"/>
  <c r="AI218" i="12"/>
  <c r="AI217" i="12"/>
  <c r="AI216" i="12"/>
  <c r="AI215" i="12"/>
  <c r="AI183" i="12"/>
  <c r="AI182" i="12"/>
  <c r="AI181" i="12"/>
  <c r="AI180" i="12"/>
  <c r="AI179" i="12"/>
  <c r="AI178" i="12"/>
  <c r="AI144" i="12"/>
  <c r="AI143" i="12"/>
  <c r="AI142" i="12"/>
  <c r="AI141" i="12"/>
  <c r="AI140" i="12"/>
  <c r="AI139" i="12"/>
  <c r="AI107" i="12"/>
  <c r="AI106" i="12"/>
  <c r="AI105" i="12"/>
  <c r="AI104" i="12"/>
  <c r="AI103" i="12"/>
  <c r="AI102" i="12"/>
  <c r="AI68" i="12"/>
  <c r="AI67" i="12"/>
  <c r="AI66" i="12"/>
  <c r="AI65" i="12"/>
  <c r="AI64" i="12"/>
  <c r="AI63" i="12"/>
  <c r="AI31" i="12"/>
  <c r="AI30" i="12"/>
  <c r="AI29" i="12"/>
  <c r="AI28" i="12"/>
  <c r="AI27" i="12"/>
  <c r="AC217" i="30" l="1"/>
  <c r="Y179" i="16"/>
  <c r="Y123" i="16"/>
  <c r="Y67" i="16"/>
  <c r="Y11" i="16"/>
  <c r="AN531" i="20"/>
  <c r="W531" i="20"/>
  <c r="BE530" i="20"/>
  <c r="BE529" i="20"/>
  <c r="BE528" i="20"/>
  <c r="BE527" i="20"/>
  <c r="BE526" i="20"/>
  <c r="BE525" i="20"/>
  <c r="BE524" i="20"/>
  <c r="BE523" i="20"/>
  <c r="BE522" i="20"/>
  <c r="AN419" i="20"/>
  <c r="W419" i="20"/>
  <c r="BE418" i="20"/>
  <c r="BE417" i="20"/>
  <c r="BE416" i="20"/>
  <c r="BE415" i="20"/>
  <c r="BE414" i="20"/>
  <c r="BE413" i="20"/>
  <c r="BE412" i="20"/>
  <c r="BE411" i="20"/>
  <c r="BE410" i="20"/>
  <c r="AN307" i="20"/>
  <c r="W307" i="20"/>
  <c r="BE306" i="20"/>
  <c r="BE305" i="20"/>
  <c r="BE304" i="20"/>
  <c r="BE303" i="20"/>
  <c r="BE302" i="20"/>
  <c r="BE301" i="20"/>
  <c r="BE300" i="20"/>
  <c r="BE299" i="20"/>
  <c r="BE298" i="20"/>
  <c r="AN194" i="20"/>
  <c r="W194" i="20"/>
  <c r="BE193" i="20"/>
  <c r="BE192" i="20"/>
  <c r="BE191" i="20"/>
  <c r="BE190" i="20"/>
  <c r="BE189" i="20"/>
  <c r="BE188" i="20"/>
  <c r="BE187" i="20"/>
  <c r="BE186" i="20"/>
  <c r="BE185" i="20"/>
  <c r="AN82" i="20"/>
  <c r="W82" i="20"/>
  <c r="BE81" i="20"/>
  <c r="BE80" i="20"/>
  <c r="BE79" i="20"/>
  <c r="BE78" i="20"/>
  <c r="BE77" i="20"/>
  <c r="BE76" i="20"/>
  <c r="BE75" i="20"/>
  <c r="BE74" i="20"/>
  <c r="BE73" i="20"/>
  <c r="BE307" i="20" l="1"/>
  <c r="BE531" i="20"/>
  <c r="BE82" i="20"/>
  <c r="BE419" i="20"/>
  <c r="BE194" i="20"/>
  <c r="DE16" i="5" l="1"/>
  <c r="CK25" i="5" s="1"/>
  <c r="AN109" i="15"/>
  <c r="W109" i="15"/>
  <c r="BE108" i="15"/>
  <c r="BE107" i="15"/>
  <c r="BE106" i="15"/>
  <c r="BE105" i="15"/>
  <c r="BE104" i="15"/>
  <c r="BE103" i="15"/>
  <c r="BE102" i="15"/>
  <c r="BE101" i="15"/>
  <c r="BE100" i="15"/>
  <c r="BE99" i="15"/>
  <c r="BE98" i="15"/>
  <c r="BE97" i="15"/>
  <c r="BE96" i="15"/>
  <c r="BE95" i="15"/>
  <c r="BE94" i="15"/>
  <c r="BE93" i="15"/>
  <c r="BE92" i="15"/>
  <c r="BE91" i="15"/>
  <c r="BE90" i="15"/>
  <c r="BE89" i="15"/>
  <c r="BE88" i="15"/>
  <c r="BE87" i="15"/>
  <c r="BE86" i="15"/>
  <c r="BE85" i="15"/>
  <c r="BE84" i="15"/>
  <c r="BE83" i="15"/>
  <c r="BE82" i="15"/>
  <c r="BE81" i="15"/>
  <c r="BE80" i="15"/>
  <c r="BE79" i="15"/>
  <c r="AN74" i="15"/>
  <c r="W74" i="15"/>
  <c r="BE74" i="15" s="1"/>
  <c r="BE73" i="15"/>
  <c r="BE72" i="15"/>
  <c r="BE71" i="15"/>
  <c r="BE70" i="15"/>
  <c r="BE69" i="15"/>
  <c r="BE68" i="15"/>
  <c r="BE67" i="15"/>
  <c r="BE66" i="15"/>
  <c r="BE65" i="15"/>
  <c r="BE64" i="15"/>
  <c r="BE63" i="15"/>
  <c r="BE62" i="15"/>
  <c r="BE61" i="15"/>
  <c r="BE60" i="15"/>
  <c r="BE59" i="15"/>
  <c r="BE58" i="15"/>
  <c r="BE57" i="15"/>
  <c r="BE56" i="15"/>
  <c r="BE55" i="15"/>
  <c r="BE54" i="15"/>
  <c r="BE53" i="15"/>
  <c r="BE52" i="15"/>
  <c r="BE51" i="15"/>
  <c r="BE50" i="15"/>
  <c r="BE49" i="15"/>
  <c r="AN44" i="15"/>
  <c r="W44" i="15"/>
  <c r="BE43" i="15"/>
  <c r="BE42" i="15"/>
  <c r="BE41" i="15"/>
  <c r="BE40" i="15"/>
  <c r="BE39" i="15"/>
  <c r="BE38" i="15"/>
  <c r="BE37" i="15"/>
  <c r="BE36" i="15"/>
  <c r="BE35" i="15"/>
  <c r="BE34" i="15"/>
  <c r="BE33" i="15"/>
  <c r="BE32" i="15"/>
  <c r="BE31" i="15"/>
  <c r="BE30" i="15"/>
  <c r="BE29" i="15"/>
  <c r="BE28" i="15"/>
  <c r="BE27" i="15"/>
  <c r="BE26" i="15"/>
  <c r="BE25" i="15"/>
  <c r="BE24" i="15"/>
  <c r="AN19" i="15"/>
  <c r="W19" i="15"/>
  <c r="BE18" i="15"/>
  <c r="BE17" i="15"/>
  <c r="BE16" i="15"/>
  <c r="BE15" i="15"/>
  <c r="BE14" i="15"/>
  <c r="BE13" i="15"/>
  <c r="BE12" i="15"/>
  <c r="BE11" i="15"/>
  <c r="BE10" i="15"/>
  <c r="BE9" i="15"/>
  <c r="BE8" i="15"/>
  <c r="BE7" i="15"/>
  <c r="BE6" i="15"/>
  <c r="BE5" i="15"/>
  <c r="BE4" i="15"/>
  <c r="BE44" i="15" l="1"/>
  <c r="BE109" i="15"/>
  <c r="BE19" i="15"/>
  <c r="CM235" i="5"/>
  <c r="CM234" i="5"/>
  <c r="CM233" i="5"/>
  <c r="CM227" i="5"/>
  <c r="Y473" i="8"/>
  <c r="AN403" i="8"/>
  <c r="W403" i="8"/>
  <c r="BE402" i="8"/>
  <c r="BE401" i="8"/>
  <c r="BE400" i="8"/>
  <c r="BE399" i="8"/>
  <c r="BE398" i="8"/>
  <c r="BE397" i="8"/>
  <c r="BE396" i="8"/>
  <c r="BE395" i="8"/>
  <c r="BE394" i="8"/>
  <c r="BF298" i="8"/>
  <c r="BE298" i="8"/>
  <c r="BF296" i="8"/>
  <c r="BE296" i="8"/>
  <c r="BF295" i="8"/>
  <c r="BE295" i="8"/>
  <c r="BF294" i="8"/>
  <c r="BE294" i="8"/>
  <c r="BF292" i="8"/>
  <c r="BE292" i="8"/>
  <c r="BF291" i="8"/>
  <c r="BE291" i="8"/>
  <c r="BF290" i="8"/>
  <c r="BE290" i="8"/>
  <c r="BF289" i="8"/>
  <c r="BE289" i="8"/>
  <c r="BF287" i="8"/>
  <c r="BE287" i="8"/>
  <c r="BF285" i="8"/>
  <c r="BE285" i="8"/>
  <c r="BF283" i="8"/>
  <c r="BE283" i="8"/>
  <c r="BE280" i="8"/>
  <c r="AB272" i="8"/>
  <c r="AB271" i="8"/>
  <c r="BE281" i="8" s="1"/>
  <c r="BE403" i="8" l="1"/>
  <c r="BE300" i="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nishitani</author>
    <author>相田祐子</author>
    <author>miki</author>
    <author>jaic-024</author>
    <author>Jun</author>
    <author>jsasaki</author>
    <author>tkawase</author>
    <author>ronda</author>
    <author xml:space="preserve"> </author>
    <author>相田 祐子</author>
    <author>佐々木 淳</author>
  </authors>
  <commentList>
    <comment ref="R53" authorId="0" shapeId="0" xr:uid="{00000000-0006-0000-0300-000001000000}">
      <text>
        <r>
          <rPr>
            <sz val="9"/>
            <color indexed="81"/>
            <rFont val="ＭＳ Ｐゴシック"/>
            <family val="3"/>
            <charset val="128"/>
          </rPr>
          <t>都道府県を入力</t>
        </r>
      </text>
    </comment>
    <comment ref="R63" authorId="0" shapeId="0" xr:uid="{00000000-0006-0000-0300-000002000000}">
      <text>
        <r>
          <rPr>
            <sz val="9"/>
            <color indexed="81"/>
            <rFont val="ＭＳ Ｐゴシック"/>
            <family val="3"/>
            <charset val="128"/>
          </rPr>
          <t>都道府県を入力</t>
        </r>
      </text>
    </comment>
    <comment ref="R74" authorId="0" shapeId="0" xr:uid="{00000000-0006-0000-0300-000003000000}">
      <text>
        <r>
          <rPr>
            <sz val="9"/>
            <color indexed="81"/>
            <rFont val="ＭＳ Ｐゴシック"/>
            <family val="3"/>
            <charset val="128"/>
          </rPr>
          <t>都道府県を入力</t>
        </r>
      </text>
    </comment>
    <comment ref="R85" authorId="1" shapeId="0" xr:uid="{00000000-0006-0000-0300-000004000000}">
      <text>
        <r>
          <rPr>
            <sz val="9"/>
            <color indexed="81"/>
            <rFont val="MS P ゴシック"/>
            <family val="3"/>
            <charset val="128"/>
          </rPr>
          <t>都道府県を入力</t>
        </r>
      </text>
    </comment>
    <comment ref="B112" authorId="2" shapeId="0" xr:uid="{00000000-0006-0000-0300-000005000000}">
      <text>
        <r>
          <rPr>
            <sz val="9"/>
            <color indexed="81"/>
            <rFont val="ＭＳ Ｐゴシック"/>
            <family val="3"/>
            <charset val="128"/>
          </rPr>
          <t>該当する場合は　■</t>
        </r>
      </text>
    </comment>
    <comment ref="R217" authorId="3" shapeId="0" xr:uid="{00000000-0006-0000-0300-000006000000}">
      <text>
        <r>
          <rPr>
            <b/>
            <sz val="9"/>
            <color indexed="81"/>
            <rFont val="ＭＳ Ｐゴシック"/>
            <family val="3"/>
            <charset val="128"/>
          </rPr>
          <t>代表者名を記載して下さい。
例：代表取締役　建築　太郎</t>
        </r>
      </text>
    </comment>
    <comment ref="AA218" authorId="4" shapeId="0" xr:uid="{00000000-0006-0000-0300-000007000000}">
      <text>
        <r>
          <rPr>
            <b/>
            <sz val="9"/>
            <color indexed="81"/>
            <rFont val="ＭＳ Ｐゴシック"/>
            <family val="3"/>
            <charset val="128"/>
          </rPr>
          <t>大臣　特-25
東京都知事　般-25
の様に、許可先と登録区分、年度を両方記載して下さい。</t>
        </r>
      </text>
    </comment>
    <comment ref="R219" authorId="3" shapeId="0" xr:uid="{00000000-0006-0000-0300-000008000000}">
      <text>
        <r>
          <rPr>
            <b/>
            <sz val="9"/>
            <color indexed="81"/>
            <rFont val="ＭＳ Ｐゴシック"/>
            <family val="3"/>
            <charset val="128"/>
          </rPr>
          <t>会社名を記載して下さい。
例：株式会社　渋谷建築設計</t>
        </r>
      </text>
    </comment>
    <comment ref="BH226" authorId="2" shapeId="0" xr:uid="{00000000-0006-0000-0300-000009000000}">
      <text>
        <r>
          <rPr>
            <b/>
            <sz val="9"/>
            <color indexed="81"/>
            <rFont val="ＭＳ Ｐゴシック"/>
            <family val="3"/>
            <charset val="128"/>
          </rPr>
          <t>提出する構造計算適合判定機関の名称と所在地を記載して下さい。所在地は都道府県と市区町村程度で結構です。
※左に名称、中央に都道府県、右に所在地</t>
        </r>
      </text>
    </comment>
    <comment ref="BH232" authorId="2" shapeId="0" xr:uid="{00000000-0006-0000-0300-00000A000000}">
      <text>
        <r>
          <rPr>
            <b/>
            <sz val="9"/>
            <color indexed="81"/>
            <rFont val="ＭＳ Ｐゴシック"/>
            <family val="3"/>
            <charset val="128"/>
          </rPr>
          <t>提出する所管行政庁名又は登録建築物エネルギー消費性能判定機関の名称と所在地を記載して下さい。所在地は都道府県と市区町村程度で結構です。
※左に名称、中央に都道府県、右に所在地</t>
        </r>
      </text>
    </comment>
    <comment ref="W234" authorId="5" shapeId="0" xr:uid="{00000000-0006-0000-0300-00000B000000}">
      <text>
        <r>
          <rPr>
            <b/>
            <sz val="9"/>
            <color indexed="81"/>
            <rFont val="ＭＳ Ｐゴシック"/>
            <family val="3"/>
            <charset val="128"/>
          </rPr>
          <t>建築物のエネルギー消費性能の向上に関する法律施行令第４条第１項に規定する床面積を記入する等、提出が不要である理由を記入してください。</t>
        </r>
      </text>
    </comment>
    <comment ref="E259" authorId="6" shapeId="0" xr:uid="{F770E6FE-E5A6-49AC-B125-E881199D30A8}">
      <text>
        <r>
          <rPr>
            <b/>
            <sz val="9"/>
            <color indexed="81"/>
            <rFont val="ＭＳ Ｐゴシック"/>
            <family val="3"/>
            <charset val="128"/>
          </rPr>
          <t>欄が不足する場合は【19.備考】の欄に記載をしてください。</t>
        </r>
        <r>
          <rPr>
            <sz val="9"/>
            <color indexed="81"/>
            <rFont val="ＭＳ Ｐゴシック"/>
            <family val="3"/>
            <charset val="128"/>
          </rPr>
          <t xml:space="preserve">
</t>
        </r>
      </text>
    </comment>
    <comment ref="AC282" authorId="7" shapeId="0" xr:uid="{00000000-0006-0000-0300-00000D000000}">
      <text>
        <r>
          <rPr>
            <sz val="9"/>
            <color indexed="81"/>
            <rFont val="MS P ゴシック"/>
            <family val="3"/>
            <charset val="128"/>
          </rPr>
          <t>Ctrl+Cでコピー
➡右クリックで「値を貼り付け」を選択すると、入力内容を編集できます</t>
        </r>
      </text>
    </comment>
    <comment ref="BE293" authorId="8" shapeId="0" xr:uid="{00000000-0006-0000-0300-00000E000000}">
      <text>
        <r>
          <rPr>
            <b/>
            <sz val="9"/>
            <color indexed="81"/>
            <rFont val="ＭＳ Ｐゴシック"/>
            <family val="3"/>
            <charset val="128"/>
          </rPr>
          <t xml:space="preserve"> 建築面積の合計を入力すると少数点２位で切り上げ入力されます。</t>
        </r>
        <r>
          <rPr>
            <sz val="9"/>
            <color indexed="81"/>
            <rFont val="ＭＳ Ｐゴシック"/>
            <family val="3"/>
            <charset val="128"/>
          </rPr>
          <t xml:space="preserve">
</t>
        </r>
      </text>
    </comment>
    <comment ref="BE316" authorId="8" shapeId="0" xr:uid="{00000000-0006-0000-0300-00000F000000}">
      <text>
        <r>
          <rPr>
            <b/>
            <sz val="9"/>
            <color indexed="81"/>
            <rFont val="ＭＳ Ｐゴシック"/>
            <family val="3"/>
            <charset val="128"/>
          </rPr>
          <t>延べ築面積の合計を入力すると少数点２位で切り上げ入力されます。</t>
        </r>
        <r>
          <rPr>
            <sz val="9"/>
            <color indexed="81"/>
            <rFont val="ＭＳ Ｐゴシック"/>
            <family val="3"/>
            <charset val="128"/>
          </rPr>
          <t xml:space="preserve">
</t>
        </r>
      </text>
    </comment>
    <comment ref="E356" authorId="9" shapeId="0" xr:uid="{ABC8ACCF-C086-48F4-A53B-69F262389A3E}">
      <text>
        <r>
          <rPr>
            <b/>
            <sz val="9"/>
            <color indexed="81"/>
            <rFont val="MS P ゴシック"/>
            <family val="3"/>
            <charset val="128"/>
          </rPr>
          <t>概要書第二面【19.その他必要な事項】に反映されます</t>
        </r>
      </text>
    </comment>
    <comment ref="E363" authorId="9" shapeId="0" xr:uid="{364A638D-2913-4348-AD2E-5085EADA784F}">
      <text>
        <r>
          <rPr>
            <b/>
            <sz val="9"/>
            <color indexed="81"/>
            <rFont val="MS P ゴシック"/>
            <family val="3"/>
            <charset val="128"/>
          </rPr>
          <t>概要書には反映されません</t>
        </r>
      </text>
    </comment>
    <comment ref="AC374" authorId="7" shapeId="0" xr:uid="{00000000-0006-0000-0300-000010000000}">
      <text>
        <r>
          <rPr>
            <sz val="9"/>
            <color indexed="81"/>
            <rFont val="MS P ゴシック"/>
            <family val="3"/>
            <charset val="128"/>
          </rPr>
          <t>Ctrl+Cでコピー
➡右クリックで「値を貼り付け」を選択すると、入力内容を編集できます</t>
        </r>
      </text>
    </comment>
    <comment ref="C476" authorId="10" shapeId="0" xr:uid="{62725347-43E5-452B-9FF0-9E959FA11AD0}">
      <text>
        <r>
          <rPr>
            <sz val="9"/>
            <color indexed="81"/>
            <rFont val="MS P ゴシック"/>
            <family val="3"/>
            <charset val="128"/>
          </rPr>
          <t>令第121条の2による屋外階段が木造の場合は、その旨を記載してください。
「屋外階段が木造」とは、すべての部材が木材により構成された階段の他、</t>
        </r>
        <r>
          <rPr>
            <b/>
            <u/>
            <sz val="9"/>
            <color indexed="81"/>
            <rFont val="MS P ゴシック"/>
            <family val="3"/>
            <charset val="128"/>
          </rPr>
          <t>鉄骨造の屋外階段であっても</t>
        </r>
        <r>
          <rPr>
            <sz val="9"/>
            <color indexed="81"/>
            <rFont val="MS P ゴシック"/>
            <family val="3"/>
            <charset val="128"/>
          </rPr>
          <t>、建築物の木造部分との接合部を有する場合も該当します。</t>
        </r>
      </text>
    </comment>
    <comment ref="AI508" authorId="7" shapeId="0" xr:uid="{00000000-0006-0000-0300-000011000000}">
      <text>
        <r>
          <rPr>
            <sz val="9"/>
            <color indexed="81"/>
            <rFont val="MS P ゴシック"/>
            <family val="3"/>
            <charset val="128"/>
          </rPr>
          <t>Ctrl+Cでコピー
➡右クリックで「値を貼り付け」を選択すると、入力内容を編集できます</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ronda</author>
    <author>相田祐子</author>
  </authors>
  <commentList>
    <comment ref="AI26" authorId="0" shapeId="0" xr:uid="{00000000-0006-0000-0D00-000001000000}">
      <text>
        <r>
          <rPr>
            <sz val="9"/>
            <color indexed="81"/>
            <rFont val="MS P ゴシック"/>
            <family val="3"/>
            <charset val="128"/>
          </rPr>
          <t>Ctrl+Cでコピー
➡右クリックで「値を貼り付け」を選択すると、入力内容を編集できます</t>
        </r>
      </text>
    </comment>
    <comment ref="AI102" authorId="1" shapeId="0" xr:uid="{00000000-0006-0000-0D00-000002000000}">
      <text>
        <r>
          <rPr>
            <sz val="9"/>
            <color indexed="81"/>
            <rFont val="MS P ゴシック"/>
            <family val="3"/>
            <charset val="128"/>
          </rPr>
          <t xml:space="preserve">Ctrl+Cでコピー
➡右クリックで「値を貼り付け」を選択すると、入力内容を編集できます
</t>
        </r>
      </text>
    </comment>
    <comment ref="AI178" authorId="1" shapeId="0" xr:uid="{00000000-0006-0000-0D00-000003000000}">
      <text>
        <r>
          <rPr>
            <sz val="9"/>
            <color indexed="81"/>
            <rFont val="MS P ゴシック"/>
            <family val="3"/>
            <charset val="128"/>
          </rPr>
          <t>Ctrl+Cでコピー
➡右クリックで「値を貼り付け」を選択すると、入力内容を編集できます</t>
        </r>
      </text>
    </comment>
    <comment ref="AI254" authorId="1" shapeId="0" xr:uid="{00000000-0006-0000-0D00-000004000000}">
      <text>
        <r>
          <rPr>
            <sz val="9"/>
            <color indexed="81"/>
            <rFont val="MS P ゴシック"/>
            <family val="3"/>
            <charset val="128"/>
          </rPr>
          <t xml:space="preserve">Ctrl+Cでコピー
➡右クリックで「値を貼り付け」を選択すると、入力内容を編集できます
</t>
        </r>
      </text>
    </comment>
    <comment ref="AI330" authorId="1" shapeId="0" xr:uid="{00000000-0006-0000-0D00-000005000000}">
      <text>
        <r>
          <rPr>
            <sz val="9"/>
            <color indexed="81"/>
            <rFont val="MS P ゴシック"/>
            <family val="3"/>
            <charset val="128"/>
          </rPr>
          <t xml:space="preserve">Ctrl+Cでコピー
➡右クリックで「値を貼り付け」を選択すると、入力内容を編集できます
</t>
        </r>
      </text>
    </comment>
    <comment ref="AI406" authorId="1" shapeId="0" xr:uid="{00000000-0006-0000-0D00-000006000000}">
      <text>
        <r>
          <rPr>
            <sz val="9"/>
            <color indexed="81"/>
            <rFont val="MS P ゴシック"/>
            <family val="3"/>
            <charset val="128"/>
          </rPr>
          <t xml:space="preserve">Ctrl+Cでコピー
➡右クリックで「値を貼り付け」を選択すると、入力内容を編集できます
</t>
        </r>
      </text>
    </comment>
    <comment ref="AI482" authorId="1" shapeId="0" xr:uid="{00000000-0006-0000-0D00-000007000000}">
      <text>
        <r>
          <rPr>
            <sz val="9"/>
            <color indexed="81"/>
            <rFont val="MS P ゴシック"/>
            <family val="3"/>
            <charset val="128"/>
          </rPr>
          <t xml:space="preserve">Ctrl+Cでコピー
➡右クリックで「値を貼り付け」を選択すると、入力内容を編集できます
</t>
        </r>
      </text>
    </comment>
    <comment ref="AI558" authorId="1" shapeId="0" xr:uid="{00000000-0006-0000-0D00-000008000000}">
      <text>
        <r>
          <rPr>
            <sz val="9"/>
            <color indexed="81"/>
            <rFont val="MS P ゴシック"/>
            <family val="3"/>
            <charset val="128"/>
          </rPr>
          <t>Ctrl+Cでコピー
➡右クリックで「値を貼り付け」を選択すると、入力内容を編集できます</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jaic-024</author>
    <author>Jun</author>
    <author xml:space="preserve"> </author>
  </authors>
  <commentList>
    <comment ref="R174" authorId="0" shapeId="0" xr:uid="{00000000-0006-0000-0400-000001000000}">
      <text>
        <r>
          <rPr>
            <b/>
            <sz val="9"/>
            <color indexed="81"/>
            <rFont val="ＭＳ Ｐゴシック"/>
            <family val="3"/>
            <charset val="128"/>
          </rPr>
          <t>代表者名を記載して下さい。
例：代表取締役　建築　太郎</t>
        </r>
      </text>
    </comment>
    <comment ref="AA175" authorId="1" shapeId="0" xr:uid="{00000000-0006-0000-0400-000002000000}">
      <text>
        <r>
          <rPr>
            <b/>
            <sz val="9"/>
            <color indexed="81"/>
            <rFont val="ＭＳ Ｐゴシック"/>
            <family val="3"/>
            <charset val="128"/>
          </rPr>
          <t>大臣　特-25
東京都知事　般-25
の様に、許可先と登録区分、年度を両方記載して下さい。</t>
        </r>
      </text>
    </comment>
    <comment ref="R176" authorId="0" shapeId="0" xr:uid="{00000000-0006-0000-0400-000003000000}">
      <text>
        <r>
          <rPr>
            <b/>
            <sz val="9"/>
            <color indexed="81"/>
            <rFont val="ＭＳ Ｐゴシック"/>
            <family val="3"/>
            <charset val="128"/>
          </rPr>
          <t>会社名を記載して下さい。
例：株式会社　渋谷建築設計</t>
        </r>
      </text>
    </comment>
    <comment ref="BE224" authorId="2" shapeId="0" xr:uid="{00000000-0006-0000-0400-000004000000}">
      <text>
        <r>
          <rPr>
            <b/>
            <sz val="9"/>
            <color indexed="81"/>
            <rFont val="ＭＳ Ｐゴシック"/>
            <family val="3"/>
            <charset val="128"/>
          </rPr>
          <t xml:space="preserve"> 建築面積の合計を入力すると少数点２位で切り上げ入力されます。</t>
        </r>
        <r>
          <rPr>
            <sz val="9"/>
            <color indexed="81"/>
            <rFont val="ＭＳ Ｐゴシック"/>
            <family val="3"/>
            <charset val="128"/>
          </rPr>
          <t xml:space="preserve">
</t>
        </r>
      </text>
    </comment>
    <comment ref="BE245" authorId="2" shapeId="0" xr:uid="{00000000-0006-0000-0400-000005000000}">
      <text>
        <r>
          <rPr>
            <b/>
            <sz val="9"/>
            <color indexed="81"/>
            <rFont val="ＭＳ Ｐゴシック"/>
            <family val="3"/>
            <charset val="128"/>
          </rPr>
          <t>延べ築面積の合計を入力すると少数点２位で切り上げ入力されます。</t>
        </r>
        <r>
          <rPr>
            <sz val="9"/>
            <color indexed="81"/>
            <rFont val="ＭＳ Ｐゴシック"/>
            <family val="3"/>
            <charset val="128"/>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nishitani</author>
  </authors>
  <commentList>
    <comment ref="R10" authorId="0" shapeId="0" xr:uid="{B59F1D87-C794-4B00-90B3-D87799F5F41A}">
      <text>
        <r>
          <rPr>
            <sz val="9"/>
            <color indexed="81"/>
            <rFont val="ＭＳ Ｐゴシック"/>
            <family val="3"/>
            <charset val="128"/>
          </rPr>
          <t>都道府県を入力</t>
        </r>
      </text>
    </comment>
    <comment ref="R18" authorId="0" shapeId="0" xr:uid="{DA769966-A517-46E3-BA93-34B55366E7CD}">
      <text>
        <r>
          <rPr>
            <sz val="9"/>
            <color indexed="81"/>
            <rFont val="ＭＳ Ｐゴシック"/>
            <family val="3"/>
            <charset val="128"/>
          </rPr>
          <t>都道府県を入力</t>
        </r>
      </text>
    </comment>
    <comment ref="R26" authorId="0" shapeId="0" xr:uid="{5C2DF2ED-02E5-4384-BED8-37F6C81C8D11}">
      <text>
        <r>
          <rPr>
            <sz val="9"/>
            <color indexed="81"/>
            <rFont val="ＭＳ Ｐゴシック"/>
            <family val="3"/>
            <charset val="128"/>
          </rPr>
          <t>都道府県を入力</t>
        </r>
      </text>
    </comment>
    <comment ref="R34" authorId="0" shapeId="0" xr:uid="{FE089E04-CF75-42ED-BD87-D1C5B8E929A0}">
      <text>
        <r>
          <rPr>
            <sz val="9"/>
            <color indexed="81"/>
            <rFont val="ＭＳ Ｐゴシック"/>
            <family val="3"/>
            <charset val="128"/>
          </rPr>
          <t>都道府県を入力</t>
        </r>
      </text>
    </comment>
    <comment ref="R42" authorId="0" shapeId="0" xr:uid="{D5D5A7E9-29B1-4CE2-8D6F-4997E366324A}">
      <text>
        <r>
          <rPr>
            <sz val="9"/>
            <color indexed="81"/>
            <rFont val="ＭＳ Ｐゴシック"/>
            <family val="3"/>
            <charset val="128"/>
          </rPr>
          <t>都道府県を入力</t>
        </r>
      </text>
    </comment>
    <comment ref="R50" authorId="0" shapeId="0" xr:uid="{DE6570A4-76EB-4FF8-987D-6D91A79C2D1A}">
      <text>
        <r>
          <rPr>
            <sz val="9"/>
            <color indexed="81"/>
            <rFont val="ＭＳ Ｐゴシック"/>
            <family val="3"/>
            <charset val="128"/>
          </rPr>
          <t>都道府県を入力</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nishitani</author>
  </authors>
  <commentList>
    <comment ref="R12" authorId="0" shapeId="0" xr:uid="{C65FE1BC-A985-41E8-A788-6313448F57E6}">
      <text>
        <r>
          <rPr>
            <sz val="9"/>
            <color indexed="81"/>
            <rFont val="ＭＳ Ｐゴシック"/>
            <family val="3"/>
            <charset val="128"/>
          </rPr>
          <t>都道府県を入力</t>
        </r>
      </text>
    </comment>
    <comment ref="R24" authorId="0" shapeId="0" xr:uid="{AC6A0125-10F5-4298-A4A1-7E27BD65ABEF}">
      <text>
        <r>
          <rPr>
            <sz val="9"/>
            <color indexed="81"/>
            <rFont val="ＭＳ Ｐゴシック"/>
            <family val="3"/>
            <charset val="128"/>
          </rPr>
          <t>都道府県を入力</t>
        </r>
      </text>
    </comment>
    <comment ref="R36" authorId="0" shapeId="0" xr:uid="{26519887-9EFD-41AB-BACA-EF592B998530}">
      <text>
        <r>
          <rPr>
            <sz val="9"/>
            <color indexed="81"/>
            <rFont val="ＭＳ Ｐゴシック"/>
            <family val="3"/>
            <charset val="128"/>
          </rPr>
          <t>都道府県を入力</t>
        </r>
      </text>
    </comment>
    <comment ref="R48" authorId="0" shapeId="0" xr:uid="{FD76EE95-6485-4517-9002-C3320E7BFC23}">
      <text>
        <r>
          <rPr>
            <sz val="9"/>
            <color indexed="81"/>
            <rFont val="ＭＳ Ｐゴシック"/>
            <family val="3"/>
            <charset val="128"/>
          </rPr>
          <t>都道府県を入力</t>
        </r>
      </text>
    </comment>
    <comment ref="R60" authorId="0" shapeId="0" xr:uid="{1AA96390-0856-4997-9177-1574334B8515}">
      <text>
        <r>
          <rPr>
            <sz val="9"/>
            <color indexed="81"/>
            <rFont val="ＭＳ Ｐゴシック"/>
            <family val="3"/>
            <charset val="128"/>
          </rPr>
          <t>都道府県を入力</t>
        </r>
      </text>
    </comment>
    <comment ref="R72" authorId="0" shapeId="0" xr:uid="{6209BDBA-318B-458C-AE52-8FFD8E9689EC}">
      <text>
        <r>
          <rPr>
            <sz val="9"/>
            <color indexed="81"/>
            <rFont val="ＭＳ Ｐゴシック"/>
            <family val="3"/>
            <charset val="128"/>
          </rPr>
          <t>都道府県を入力</t>
        </r>
      </text>
    </comment>
    <comment ref="R84" authorId="0" shapeId="0" xr:uid="{FFF14357-F5DB-4B18-858C-71B6A63B564F}">
      <text>
        <r>
          <rPr>
            <sz val="9"/>
            <color indexed="81"/>
            <rFont val="ＭＳ Ｐゴシック"/>
            <family val="3"/>
            <charset val="128"/>
          </rPr>
          <t>都道府県を入力</t>
        </r>
      </text>
    </comment>
    <comment ref="R96" authorId="0" shapeId="0" xr:uid="{3E02E3D9-8D8F-4570-AD4C-BBBB5774E539}">
      <text>
        <r>
          <rPr>
            <sz val="9"/>
            <color indexed="81"/>
            <rFont val="ＭＳ Ｐゴシック"/>
            <family val="3"/>
            <charset val="128"/>
          </rPr>
          <t>都道府県を入力</t>
        </r>
      </text>
    </comment>
    <comment ref="R108" authorId="0" shapeId="0" xr:uid="{E18B3C87-A8BF-4055-BEC9-749D3E074B68}">
      <text>
        <r>
          <rPr>
            <sz val="9"/>
            <color indexed="81"/>
            <rFont val="ＭＳ Ｐゴシック"/>
            <family val="3"/>
            <charset val="128"/>
          </rPr>
          <t>都道府県を入力</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nishitani</author>
  </authors>
  <commentList>
    <comment ref="R11" authorId="0" shapeId="0" xr:uid="{8EB2791E-5F5E-4BFB-93F0-EE8043576A70}">
      <text>
        <r>
          <rPr>
            <sz val="9"/>
            <color indexed="81"/>
            <rFont val="ＭＳ Ｐゴシック"/>
            <family val="3"/>
            <charset val="128"/>
          </rPr>
          <t>都道府県を入力</t>
        </r>
      </text>
    </comment>
    <comment ref="R12" authorId="0" shapeId="0" xr:uid="{D7F95562-7162-4AF2-AC6F-DACA7C52ECD6}">
      <text>
        <r>
          <rPr>
            <sz val="9"/>
            <color indexed="81"/>
            <rFont val="ＭＳ Ｐゴシック"/>
            <family val="3"/>
            <charset val="128"/>
          </rPr>
          <t>都道府県を入力</t>
        </r>
      </text>
    </comment>
    <comment ref="R22" authorId="0" shapeId="0" xr:uid="{4B32410F-D599-4443-AE9E-CC00B18267FA}">
      <text>
        <r>
          <rPr>
            <sz val="9"/>
            <color indexed="81"/>
            <rFont val="ＭＳ Ｐゴシック"/>
            <family val="3"/>
            <charset val="128"/>
          </rPr>
          <t>都道府県を入力</t>
        </r>
      </text>
    </comment>
    <comment ref="R23" authorId="0" shapeId="0" xr:uid="{2A0D2B38-C4A7-4343-9F3F-0B50831B2972}">
      <text>
        <r>
          <rPr>
            <sz val="9"/>
            <color indexed="81"/>
            <rFont val="ＭＳ Ｐゴシック"/>
            <family val="3"/>
            <charset val="128"/>
          </rPr>
          <t>都道府県を入力</t>
        </r>
      </text>
    </comment>
    <comment ref="R33" authorId="0" shapeId="0" xr:uid="{3A4C02F9-9BB2-4065-BB37-A47D3FDF4A98}">
      <text>
        <r>
          <rPr>
            <sz val="9"/>
            <color indexed="81"/>
            <rFont val="ＭＳ Ｐゴシック"/>
            <family val="3"/>
            <charset val="128"/>
          </rPr>
          <t>都道府県を入力</t>
        </r>
      </text>
    </comment>
    <comment ref="R34" authorId="0" shapeId="0" xr:uid="{7A23FC7E-D190-4270-87A0-801D5AC737B0}">
      <text>
        <r>
          <rPr>
            <sz val="9"/>
            <color indexed="81"/>
            <rFont val="ＭＳ Ｐゴシック"/>
            <family val="3"/>
            <charset val="128"/>
          </rPr>
          <t>都道府県を入力</t>
        </r>
      </text>
    </comment>
    <comment ref="R44" authorId="0" shapeId="0" xr:uid="{8F85171E-D2AE-4428-916C-19F7D5246A01}">
      <text>
        <r>
          <rPr>
            <sz val="9"/>
            <color indexed="81"/>
            <rFont val="ＭＳ Ｐゴシック"/>
            <family val="3"/>
            <charset val="128"/>
          </rPr>
          <t>都道府県を入力</t>
        </r>
      </text>
    </comment>
    <comment ref="R45" authorId="0" shapeId="0" xr:uid="{337CB519-EB6A-4601-B71F-E093404A1AE6}">
      <text>
        <r>
          <rPr>
            <sz val="9"/>
            <color indexed="81"/>
            <rFont val="ＭＳ Ｐゴシック"/>
            <family val="3"/>
            <charset val="128"/>
          </rPr>
          <t>都道府県を入力</t>
        </r>
      </text>
    </comment>
    <comment ref="R55" authorId="0" shapeId="0" xr:uid="{8360656F-770C-499F-802A-955016FEF367}">
      <text>
        <r>
          <rPr>
            <sz val="9"/>
            <color indexed="81"/>
            <rFont val="ＭＳ Ｐゴシック"/>
            <family val="3"/>
            <charset val="128"/>
          </rPr>
          <t>都道府県を入力</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nishitani</author>
  </authors>
  <commentList>
    <comment ref="R11" authorId="0" shapeId="0" xr:uid="{1FE5EF9F-0190-42AC-86BA-51656BE8D6C2}">
      <text>
        <r>
          <rPr>
            <sz val="9"/>
            <color indexed="81"/>
            <rFont val="ＭＳ Ｐゴシック"/>
            <family val="3"/>
            <charset val="128"/>
          </rPr>
          <t>都道府県を入力</t>
        </r>
      </text>
    </comment>
    <comment ref="R12" authorId="0" shapeId="0" xr:uid="{7111A413-C162-468C-A802-ED4892BF1226}">
      <text>
        <r>
          <rPr>
            <sz val="9"/>
            <color indexed="81"/>
            <rFont val="ＭＳ Ｐゴシック"/>
            <family val="3"/>
            <charset val="128"/>
          </rPr>
          <t>都道府県を入力</t>
        </r>
      </text>
    </comment>
    <comment ref="R22" authorId="0" shapeId="0" xr:uid="{1AB538EC-0F15-4DA4-B669-9D965B098A77}">
      <text>
        <r>
          <rPr>
            <sz val="9"/>
            <color indexed="81"/>
            <rFont val="ＭＳ Ｐゴシック"/>
            <family val="3"/>
            <charset val="128"/>
          </rPr>
          <t>都道府県を入力</t>
        </r>
      </text>
    </comment>
    <comment ref="R23" authorId="0" shapeId="0" xr:uid="{8AE79233-DD37-4FC0-BFF5-EF25C06C2781}">
      <text>
        <r>
          <rPr>
            <sz val="9"/>
            <color indexed="81"/>
            <rFont val="ＭＳ Ｐゴシック"/>
            <family val="3"/>
            <charset val="128"/>
          </rPr>
          <t>都道府県を入力</t>
        </r>
      </text>
    </comment>
    <comment ref="R33" authorId="0" shapeId="0" xr:uid="{10FC1172-B1B9-46FE-AD23-9F7228AAD49E}">
      <text>
        <r>
          <rPr>
            <sz val="9"/>
            <color indexed="81"/>
            <rFont val="ＭＳ Ｐゴシック"/>
            <family val="3"/>
            <charset val="128"/>
          </rPr>
          <t>都道府県を入力</t>
        </r>
      </text>
    </comment>
    <comment ref="R34" authorId="0" shapeId="0" xr:uid="{4E8AACA1-FC8D-4AB0-9EBC-B3FF3C29FC9C}">
      <text>
        <r>
          <rPr>
            <sz val="9"/>
            <color indexed="81"/>
            <rFont val="ＭＳ Ｐゴシック"/>
            <family val="3"/>
            <charset val="128"/>
          </rPr>
          <t>都道府県を入力</t>
        </r>
      </text>
    </comment>
    <comment ref="R44" authorId="0" shapeId="0" xr:uid="{E9D991F9-60F0-47BC-83A3-8B38C4D79927}">
      <text>
        <r>
          <rPr>
            <sz val="9"/>
            <color indexed="81"/>
            <rFont val="ＭＳ Ｐゴシック"/>
            <family val="3"/>
            <charset val="128"/>
          </rPr>
          <t>都道府県を入力</t>
        </r>
      </text>
    </comment>
    <comment ref="R45" authorId="0" shapeId="0" xr:uid="{9927827B-FFD2-47B1-B7A0-BB3A07BD60E7}">
      <text>
        <r>
          <rPr>
            <sz val="9"/>
            <color indexed="81"/>
            <rFont val="ＭＳ Ｐゴシック"/>
            <family val="3"/>
            <charset val="128"/>
          </rPr>
          <t>都道府県を入力</t>
        </r>
      </text>
    </comment>
    <comment ref="R55" authorId="0" shapeId="0" xr:uid="{C2FE36C5-82C1-4FB0-9E1B-47CDC66C4568}">
      <text>
        <r>
          <rPr>
            <sz val="9"/>
            <color indexed="81"/>
            <rFont val="ＭＳ Ｐゴシック"/>
            <family val="3"/>
            <charset val="128"/>
          </rPr>
          <t>都道府県を入力</t>
        </r>
      </text>
    </comment>
    <comment ref="R65" authorId="0" shapeId="0" xr:uid="{349A49D1-C98D-4D53-9609-E8F945E16555}">
      <text>
        <r>
          <rPr>
            <sz val="9"/>
            <color indexed="81"/>
            <rFont val="ＭＳ Ｐゴシック"/>
            <family val="3"/>
            <charset val="128"/>
          </rPr>
          <t>都道府県を入力</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jaic-024</author>
    <author>Jun</author>
  </authors>
  <commentList>
    <comment ref="R6" authorId="0" shapeId="0" xr:uid="{554174F8-882D-48FB-97BC-FA4872DBC78C}">
      <text>
        <r>
          <rPr>
            <b/>
            <sz val="9"/>
            <color indexed="81"/>
            <rFont val="ＭＳ Ｐゴシック"/>
            <family val="3"/>
            <charset val="128"/>
          </rPr>
          <t>代表者名を記載して下さい。
例：代表取締役　建築　太郎</t>
        </r>
      </text>
    </comment>
    <comment ref="AA7" authorId="1" shapeId="0" xr:uid="{2574A72F-BA72-4D86-8269-BB0FA2DD6276}">
      <text>
        <r>
          <rPr>
            <b/>
            <sz val="9"/>
            <color indexed="81"/>
            <rFont val="ＭＳ Ｐゴシック"/>
            <family val="3"/>
            <charset val="128"/>
          </rPr>
          <t>大臣　特-25
東京都知事　般-25
の様に、許可先と登録区分、年度を両方記載して下さい。</t>
        </r>
      </text>
    </comment>
    <comment ref="R8" authorId="0" shapeId="0" xr:uid="{93C76A46-A890-4C7D-93EB-0D91ADD05CE6}">
      <text>
        <r>
          <rPr>
            <b/>
            <sz val="9"/>
            <color indexed="81"/>
            <rFont val="ＭＳ Ｐゴシック"/>
            <family val="3"/>
            <charset val="128"/>
          </rPr>
          <t>会社名を記載して下さい。
例：株式会社　渋谷建築設計</t>
        </r>
      </text>
    </comment>
    <comment ref="R15" authorId="0" shapeId="0" xr:uid="{987F3871-8AC3-4AE2-B3DF-9F024061A20F}">
      <text>
        <r>
          <rPr>
            <b/>
            <sz val="9"/>
            <color indexed="81"/>
            <rFont val="ＭＳ Ｐゴシック"/>
            <family val="3"/>
            <charset val="128"/>
          </rPr>
          <t>代表者名を記載して下さい。
例：代表取締役　建築　太郎</t>
        </r>
      </text>
    </comment>
    <comment ref="AA16" authorId="1" shapeId="0" xr:uid="{4EB6D4E1-0915-4448-80B9-8006E26376D4}">
      <text>
        <r>
          <rPr>
            <b/>
            <sz val="9"/>
            <color indexed="81"/>
            <rFont val="ＭＳ Ｐゴシック"/>
            <family val="3"/>
            <charset val="128"/>
          </rPr>
          <t>大臣　特-25
東京都知事　般-25
の様に、許可先と登録区分、年度を両方記載して下さい。</t>
        </r>
      </text>
    </comment>
    <comment ref="R17" authorId="0" shapeId="0" xr:uid="{6714530C-11C9-4F03-AB59-F49ACCBEB288}">
      <text>
        <r>
          <rPr>
            <b/>
            <sz val="9"/>
            <color indexed="81"/>
            <rFont val="ＭＳ Ｐゴシック"/>
            <family val="3"/>
            <charset val="128"/>
          </rPr>
          <t>会社名を記載して下さい。
例：株式会社　渋谷建築設計</t>
        </r>
      </text>
    </comment>
    <comment ref="R24" authorId="0" shapeId="0" xr:uid="{25D94D72-1CC0-40A8-A76E-0AE96DE03D27}">
      <text>
        <r>
          <rPr>
            <b/>
            <sz val="9"/>
            <color indexed="81"/>
            <rFont val="ＭＳ Ｐゴシック"/>
            <family val="3"/>
            <charset val="128"/>
          </rPr>
          <t>代表者名を記載して下さい。
例：代表取締役　建築　太郎</t>
        </r>
      </text>
    </comment>
    <comment ref="AA25" authorId="1" shapeId="0" xr:uid="{22DEC8A7-B77F-4215-8E51-38AFAC7D9533}">
      <text>
        <r>
          <rPr>
            <b/>
            <sz val="9"/>
            <color indexed="81"/>
            <rFont val="ＭＳ Ｐゴシック"/>
            <family val="3"/>
            <charset val="128"/>
          </rPr>
          <t>大臣　特-25
東京都知事　般-25
の様に、許可先と登録区分、年度を両方記載して下さい。</t>
        </r>
      </text>
    </comment>
    <comment ref="R26" authorId="0" shapeId="0" xr:uid="{4B09FC5B-1017-42D9-AD96-9467673079FF}">
      <text>
        <r>
          <rPr>
            <b/>
            <sz val="9"/>
            <color indexed="81"/>
            <rFont val="ＭＳ Ｐゴシック"/>
            <family val="3"/>
            <charset val="128"/>
          </rPr>
          <t>会社名を記載して下さい。
例：株式会社　渋谷建築設計</t>
        </r>
      </text>
    </comment>
    <comment ref="R33" authorId="0" shapeId="0" xr:uid="{3E827A0D-22DA-49A2-B419-BA02C671B9F4}">
      <text>
        <r>
          <rPr>
            <b/>
            <sz val="9"/>
            <color indexed="81"/>
            <rFont val="ＭＳ Ｐゴシック"/>
            <family val="3"/>
            <charset val="128"/>
          </rPr>
          <t>代表者名を記載して下さい。
例：代表取締役　建築　太郎</t>
        </r>
      </text>
    </comment>
    <comment ref="AA34" authorId="1" shapeId="0" xr:uid="{54E527F4-B1B8-4B44-A5A5-E08E91038784}">
      <text>
        <r>
          <rPr>
            <b/>
            <sz val="9"/>
            <color indexed="81"/>
            <rFont val="ＭＳ Ｐゴシック"/>
            <family val="3"/>
            <charset val="128"/>
          </rPr>
          <t>大臣　特-25
東京都知事　般-25
の様に、許可先と登録区分、年度を両方記載して下さい。</t>
        </r>
      </text>
    </comment>
    <comment ref="R35" authorId="0" shapeId="0" xr:uid="{FBA21A07-2D4B-448C-A4A0-A79099C3F04F}">
      <text>
        <r>
          <rPr>
            <b/>
            <sz val="9"/>
            <color indexed="81"/>
            <rFont val="ＭＳ Ｐゴシック"/>
            <family val="3"/>
            <charset val="128"/>
          </rPr>
          <t>会社名を記載して下さい。
例：株式会社　渋谷建築設計</t>
        </r>
      </text>
    </comment>
    <comment ref="R42" authorId="0" shapeId="0" xr:uid="{63A88831-FEAE-4E55-9464-4C2A8AA289B8}">
      <text>
        <r>
          <rPr>
            <b/>
            <sz val="9"/>
            <color indexed="81"/>
            <rFont val="ＭＳ Ｐゴシック"/>
            <family val="3"/>
            <charset val="128"/>
          </rPr>
          <t>代表者名を記載して下さい。
例：代表取締役　建築　太郎</t>
        </r>
      </text>
    </comment>
    <comment ref="AA43" authorId="1" shapeId="0" xr:uid="{E39BDCEB-AA87-4E85-ADA4-A1E57A78AAD4}">
      <text>
        <r>
          <rPr>
            <b/>
            <sz val="9"/>
            <color indexed="81"/>
            <rFont val="ＭＳ Ｐゴシック"/>
            <family val="3"/>
            <charset val="128"/>
          </rPr>
          <t>大臣　特-25
東京都知事　般-25
の様に、許可先と登録区分、年度を両方記載して下さい。</t>
        </r>
      </text>
    </comment>
    <comment ref="R44" authorId="0" shapeId="0" xr:uid="{B4E85379-0CE2-42F1-AF47-E44784568977}">
      <text>
        <r>
          <rPr>
            <b/>
            <sz val="9"/>
            <color indexed="81"/>
            <rFont val="ＭＳ Ｐゴシック"/>
            <family val="3"/>
            <charset val="128"/>
          </rPr>
          <t>会社名を記載して下さい。
例：株式会社　渋谷建築設計</t>
        </r>
      </text>
    </comment>
    <comment ref="R51" authorId="0" shapeId="0" xr:uid="{D1787431-4455-4DA4-B1F4-84F2C6B4FC7B}">
      <text>
        <r>
          <rPr>
            <b/>
            <sz val="9"/>
            <color indexed="81"/>
            <rFont val="ＭＳ Ｐゴシック"/>
            <family val="3"/>
            <charset val="128"/>
          </rPr>
          <t>代表者名を記載して下さい。
例：代表取締役　建築　太郎</t>
        </r>
      </text>
    </comment>
    <comment ref="AA52" authorId="1" shapeId="0" xr:uid="{AFC3F21B-A88E-418F-AE55-675FD88CDCB2}">
      <text>
        <r>
          <rPr>
            <b/>
            <sz val="9"/>
            <color indexed="81"/>
            <rFont val="ＭＳ Ｐゴシック"/>
            <family val="3"/>
            <charset val="128"/>
          </rPr>
          <t>大臣　特-25
東京都知事　般-25
の様に、許可先と登録区分、年度を両方記載して下さい。</t>
        </r>
      </text>
    </comment>
    <comment ref="R53" authorId="0" shapeId="0" xr:uid="{999BD4DD-9C24-4349-9A3B-4C32C7720FE8}">
      <text>
        <r>
          <rPr>
            <b/>
            <sz val="9"/>
            <color indexed="81"/>
            <rFont val="ＭＳ Ｐゴシック"/>
            <family val="3"/>
            <charset val="128"/>
          </rPr>
          <t>会社名を記載して下さい。
例：株式会社　渋谷建築設計</t>
        </r>
      </text>
    </comment>
    <comment ref="R60" authorId="0" shapeId="0" xr:uid="{19EC236F-6AE8-49DA-8299-AB60023F34EF}">
      <text>
        <r>
          <rPr>
            <b/>
            <sz val="9"/>
            <color indexed="81"/>
            <rFont val="ＭＳ Ｐゴシック"/>
            <family val="3"/>
            <charset val="128"/>
          </rPr>
          <t>代表者名を記載して下さい。
例：代表取締役　建築　太郎</t>
        </r>
      </text>
    </comment>
    <comment ref="AA61" authorId="1" shapeId="0" xr:uid="{E7C2402B-A779-409B-9DCC-B99B2A6C15CA}">
      <text>
        <r>
          <rPr>
            <b/>
            <sz val="9"/>
            <color indexed="81"/>
            <rFont val="ＭＳ Ｐゴシック"/>
            <family val="3"/>
            <charset val="128"/>
          </rPr>
          <t>大臣　特-25
東京都知事　般-25
の様に、許可先と登録区分、年度を両方記載して下さい。</t>
        </r>
      </text>
    </comment>
    <comment ref="R62" authorId="0" shapeId="0" xr:uid="{E689B320-5FF5-4EDF-A973-84A7306A2FE5}">
      <text>
        <r>
          <rPr>
            <b/>
            <sz val="9"/>
            <color indexed="81"/>
            <rFont val="ＭＳ Ｐゴシック"/>
            <family val="3"/>
            <charset val="128"/>
          </rPr>
          <t>会社名を記載して下さい。
例：株式会社　渋谷建築設計</t>
        </r>
      </text>
    </comment>
    <comment ref="R69" authorId="0" shapeId="0" xr:uid="{035786F9-D88B-4367-ADEA-A8D5AFAC7158}">
      <text>
        <r>
          <rPr>
            <b/>
            <sz val="9"/>
            <color indexed="81"/>
            <rFont val="ＭＳ Ｐゴシック"/>
            <family val="3"/>
            <charset val="128"/>
          </rPr>
          <t>代表者名を記載して下さい。
例：代表取締役　建築　太郎</t>
        </r>
      </text>
    </comment>
    <comment ref="AA70" authorId="1" shapeId="0" xr:uid="{34FA3FBD-B6D2-4437-A623-1FA0BDADA53F}">
      <text>
        <r>
          <rPr>
            <b/>
            <sz val="9"/>
            <color indexed="81"/>
            <rFont val="ＭＳ Ｐゴシック"/>
            <family val="3"/>
            <charset val="128"/>
          </rPr>
          <t>大臣　特-25
東京都知事　般-25
の様に、許可先と登録区分、年度を両方記載して下さい。</t>
        </r>
      </text>
    </comment>
    <comment ref="R71" authorId="0" shapeId="0" xr:uid="{6E8222EC-C6BC-4DA4-83F0-316163BE4797}">
      <text>
        <r>
          <rPr>
            <b/>
            <sz val="9"/>
            <color indexed="81"/>
            <rFont val="ＭＳ Ｐゴシック"/>
            <family val="3"/>
            <charset val="128"/>
          </rPr>
          <t>会社名を記載して下さい。
例：株式会社　渋谷建築設計</t>
        </r>
      </text>
    </comment>
    <comment ref="R78" authorId="0" shapeId="0" xr:uid="{968B16A9-AA66-4441-A37C-3E607F669F0C}">
      <text>
        <r>
          <rPr>
            <b/>
            <sz val="9"/>
            <color indexed="81"/>
            <rFont val="ＭＳ Ｐゴシック"/>
            <family val="3"/>
            <charset val="128"/>
          </rPr>
          <t>代表者名を記載して下さい。
例：代表取締役　建築　太郎</t>
        </r>
      </text>
    </comment>
    <comment ref="AA79" authorId="1" shapeId="0" xr:uid="{FD972207-37A7-4407-A314-F1B454B2FD04}">
      <text>
        <r>
          <rPr>
            <b/>
            <sz val="9"/>
            <color indexed="81"/>
            <rFont val="ＭＳ Ｐゴシック"/>
            <family val="3"/>
            <charset val="128"/>
          </rPr>
          <t>大臣　特-25
東京都知事　般-25
の様に、許可先と登録区分、年度を両方記載して下さい。</t>
        </r>
      </text>
    </comment>
    <comment ref="R80" authorId="0" shapeId="0" xr:uid="{80C30187-E988-4A9A-A922-7F888AE47120}">
      <text>
        <r>
          <rPr>
            <b/>
            <sz val="9"/>
            <color indexed="81"/>
            <rFont val="ＭＳ Ｐゴシック"/>
            <family val="3"/>
            <charset val="128"/>
          </rPr>
          <t>会社名を記載して下さい。
例：株式会社　渋谷建築設計</t>
        </r>
      </text>
    </comment>
    <comment ref="R87" authorId="0" shapeId="0" xr:uid="{9317A4CE-42A2-4274-A838-E5540B1121C4}">
      <text>
        <r>
          <rPr>
            <b/>
            <sz val="9"/>
            <color indexed="81"/>
            <rFont val="ＭＳ Ｐゴシック"/>
            <family val="3"/>
            <charset val="128"/>
          </rPr>
          <t>代表者名を記載して下さい。
例：代表取締役　建築　太郎</t>
        </r>
      </text>
    </comment>
    <comment ref="AA88" authorId="1" shapeId="0" xr:uid="{E99FC26F-8D7A-495A-89ED-489B60274EB1}">
      <text>
        <r>
          <rPr>
            <b/>
            <sz val="9"/>
            <color indexed="81"/>
            <rFont val="ＭＳ Ｐゴシック"/>
            <family val="3"/>
            <charset val="128"/>
          </rPr>
          <t>大臣　特-25
東京都知事　般-25
の様に、許可先と登録区分、年度を両方記載して下さい。</t>
        </r>
      </text>
    </comment>
    <comment ref="R89" authorId="0" shapeId="0" xr:uid="{FBA3C075-3648-4B0D-9952-86FA49DEC465}">
      <text>
        <r>
          <rPr>
            <b/>
            <sz val="9"/>
            <color indexed="81"/>
            <rFont val="ＭＳ Ｐゴシック"/>
            <family val="3"/>
            <charset val="128"/>
          </rPr>
          <t>会社名を記載して下さい。
例：株式会社　渋谷建築設計</t>
        </r>
      </text>
    </comment>
    <comment ref="R96" authorId="0" shapeId="0" xr:uid="{62FC99C6-DA61-479B-A53E-5D677895E943}">
      <text>
        <r>
          <rPr>
            <b/>
            <sz val="9"/>
            <color indexed="81"/>
            <rFont val="ＭＳ Ｐゴシック"/>
            <family val="3"/>
            <charset val="128"/>
          </rPr>
          <t>代表者名を記載して下さい。
例：代表取締役　建築　太郎</t>
        </r>
      </text>
    </comment>
    <comment ref="AA97" authorId="1" shapeId="0" xr:uid="{F99D56CF-1CF1-4B5E-9B39-50BB69494CC5}">
      <text>
        <r>
          <rPr>
            <b/>
            <sz val="9"/>
            <color indexed="81"/>
            <rFont val="ＭＳ Ｐゴシック"/>
            <family val="3"/>
            <charset val="128"/>
          </rPr>
          <t>大臣　特-25
東京都知事　般-25
の様に、許可先と登録区分、年度を両方記載して下さい。</t>
        </r>
      </text>
    </comment>
    <comment ref="R98" authorId="0" shapeId="0" xr:uid="{60F1D04B-A2A8-4314-9BB6-B64BFC67BDAE}">
      <text>
        <r>
          <rPr>
            <b/>
            <sz val="9"/>
            <color indexed="81"/>
            <rFont val="ＭＳ Ｐゴシック"/>
            <family val="3"/>
            <charset val="128"/>
          </rPr>
          <t>会社名を記載して下さい。
例：株式会社　渋谷建築設計</t>
        </r>
      </text>
    </comment>
    <comment ref="R105" authorId="0" shapeId="0" xr:uid="{578AEF69-18D0-453D-A459-4E9BDD808B0D}">
      <text>
        <r>
          <rPr>
            <b/>
            <sz val="9"/>
            <color indexed="81"/>
            <rFont val="ＭＳ Ｐゴシック"/>
            <family val="3"/>
            <charset val="128"/>
          </rPr>
          <t>代表者名を記載して下さい。
例：代表取締役　建築　太郎</t>
        </r>
      </text>
    </comment>
    <comment ref="AA106" authorId="1" shapeId="0" xr:uid="{6897876B-FEE1-41C3-A3A5-C8239B5780B7}">
      <text>
        <r>
          <rPr>
            <b/>
            <sz val="9"/>
            <color indexed="81"/>
            <rFont val="ＭＳ Ｐゴシック"/>
            <family val="3"/>
            <charset val="128"/>
          </rPr>
          <t>大臣　特-25
東京都知事　般-25
の様に、許可先と登録区分、年度を両方記載して下さい。</t>
        </r>
      </text>
    </comment>
    <comment ref="R107" authorId="0" shapeId="0" xr:uid="{6A6837FA-C0ED-4BAF-A2E7-65063D5E92C4}">
      <text>
        <r>
          <rPr>
            <b/>
            <sz val="9"/>
            <color indexed="81"/>
            <rFont val="ＭＳ Ｐゴシック"/>
            <family val="3"/>
            <charset val="128"/>
          </rPr>
          <t>会社名を記載して下さい。
例：株式会社　渋谷建築設計</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jaic-024</author>
    <author>Jun</author>
  </authors>
  <commentList>
    <comment ref="R6" authorId="0" shapeId="0" xr:uid="{001DA145-02AF-4976-A16A-D69782E1A7F3}">
      <text>
        <r>
          <rPr>
            <b/>
            <sz val="9"/>
            <color indexed="81"/>
            <rFont val="ＭＳ Ｐゴシック"/>
            <family val="3"/>
            <charset val="128"/>
          </rPr>
          <t>代表者名を記載して下さい。
例：代表取締役　建築　太郎</t>
        </r>
      </text>
    </comment>
    <comment ref="AA7" authorId="1" shapeId="0" xr:uid="{A8F0939B-8254-4C3E-9DCB-261CCA205D14}">
      <text>
        <r>
          <rPr>
            <b/>
            <sz val="9"/>
            <color indexed="81"/>
            <rFont val="ＭＳ Ｐゴシック"/>
            <family val="3"/>
            <charset val="128"/>
          </rPr>
          <t>大臣　特-25
東京都知事　般-25
の様に、許可先と登録区分、年度を両方記載して下さい。</t>
        </r>
      </text>
    </comment>
    <comment ref="R8" authorId="0" shapeId="0" xr:uid="{9B4AA5B4-3EC9-402C-B625-8340394CAC3E}">
      <text>
        <r>
          <rPr>
            <b/>
            <sz val="9"/>
            <color indexed="81"/>
            <rFont val="ＭＳ Ｐゴシック"/>
            <family val="3"/>
            <charset val="128"/>
          </rPr>
          <t>会社名を記載して下さい。
例：株式会社　渋谷建築設計</t>
        </r>
      </text>
    </comment>
    <comment ref="R14" authorId="0" shapeId="0" xr:uid="{F9E2F3F6-D815-4E00-BEA7-A40FA971BAC9}">
      <text>
        <r>
          <rPr>
            <b/>
            <sz val="9"/>
            <color indexed="81"/>
            <rFont val="ＭＳ Ｐゴシック"/>
            <family val="3"/>
            <charset val="128"/>
          </rPr>
          <t>代表者名を記載して下さい。
例：代表取締役　建築　太郎</t>
        </r>
      </text>
    </comment>
    <comment ref="AA15" authorId="1" shapeId="0" xr:uid="{EBF3C018-67CB-4F44-BEFD-C3C90A412A9E}">
      <text>
        <r>
          <rPr>
            <b/>
            <sz val="9"/>
            <color indexed="81"/>
            <rFont val="ＭＳ Ｐゴシック"/>
            <family val="3"/>
            <charset val="128"/>
          </rPr>
          <t>大臣　特-25
東京都知事　般-25
の様に、許可先と登録区分、年度を両方記載して下さい。</t>
        </r>
      </text>
    </comment>
    <comment ref="R16" authorId="0" shapeId="0" xr:uid="{84F45ED8-860A-49A7-8FFE-0919A4438E8F}">
      <text>
        <r>
          <rPr>
            <b/>
            <sz val="9"/>
            <color indexed="81"/>
            <rFont val="ＭＳ Ｐゴシック"/>
            <family val="3"/>
            <charset val="128"/>
          </rPr>
          <t>会社名を記載して下さい。
例：株式会社　渋谷建築設計</t>
        </r>
      </text>
    </comment>
    <comment ref="R22" authorId="0" shapeId="0" xr:uid="{0AD8CA5C-0FA5-418E-8C1A-026BE4BD9FB2}">
      <text>
        <r>
          <rPr>
            <b/>
            <sz val="9"/>
            <color indexed="81"/>
            <rFont val="ＭＳ Ｐゴシック"/>
            <family val="3"/>
            <charset val="128"/>
          </rPr>
          <t>代表者名を記載して下さい。
例：代表取締役　建築　太郎</t>
        </r>
      </text>
    </comment>
    <comment ref="AA23" authorId="1" shapeId="0" xr:uid="{7B50A090-3C00-48BB-883D-AA47D18F8B2F}">
      <text>
        <r>
          <rPr>
            <b/>
            <sz val="9"/>
            <color indexed="81"/>
            <rFont val="ＭＳ Ｐゴシック"/>
            <family val="3"/>
            <charset val="128"/>
          </rPr>
          <t>大臣　特-25
東京都知事　般-25
の様に、許可先と登録区分、年度を両方記載して下さい。</t>
        </r>
      </text>
    </comment>
    <comment ref="R24" authorId="0" shapeId="0" xr:uid="{124CB9A7-1041-44EF-A07C-7D70C390B4E9}">
      <text>
        <r>
          <rPr>
            <b/>
            <sz val="9"/>
            <color indexed="81"/>
            <rFont val="ＭＳ Ｐゴシック"/>
            <family val="3"/>
            <charset val="128"/>
          </rPr>
          <t>会社名を記載して下さい。
例：株式会社　渋谷建築設計</t>
        </r>
      </text>
    </comment>
    <comment ref="R30" authorId="0" shapeId="0" xr:uid="{5664CBE6-AB68-4D84-86AE-9B3DC7A88D75}">
      <text>
        <r>
          <rPr>
            <b/>
            <sz val="9"/>
            <color indexed="81"/>
            <rFont val="ＭＳ Ｐゴシック"/>
            <family val="3"/>
            <charset val="128"/>
          </rPr>
          <t>代表者名を記載して下さい。
例：代表取締役　建築　太郎</t>
        </r>
      </text>
    </comment>
    <comment ref="AA31" authorId="1" shapeId="0" xr:uid="{E0AF17A1-B263-47DC-B577-81A2943C4D94}">
      <text>
        <r>
          <rPr>
            <b/>
            <sz val="9"/>
            <color indexed="81"/>
            <rFont val="ＭＳ Ｐゴシック"/>
            <family val="3"/>
            <charset val="128"/>
          </rPr>
          <t>大臣　特-25
東京都知事　般-25
の様に、許可先と登録区分、年度を両方記載して下さい。</t>
        </r>
      </text>
    </comment>
    <comment ref="R32" authorId="0" shapeId="0" xr:uid="{40DD37C8-36B3-4493-86ED-0935AE972FD2}">
      <text>
        <r>
          <rPr>
            <b/>
            <sz val="9"/>
            <color indexed="81"/>
            <rFont val="ＭＳ Ｐゴシック"/>
            <family val="3"/>
            <charset val="128"/>
          </rPr>
          <t>会社名を記載して下さい。
例：株式会社　渋谷建築設計</t>
        </r>
      </text>
    </comment>
    <comment ref="R38" authorId="0" shapeId="0" xr:uid="{523C0819-5382-4416-9F21-D6F114E67516}">
      <text>
        <r>
          <rPr>
            <b/>
            <sz val="9"/>
            <color indexed="81"/>
            <rFont val="ＭＳ Ｐゴシック"/>
            <family val="3"/>
            <charset val="128"/>
          </rPr>
          <t>代表者名を記載して下さい。
例：代表取締役　建築　太郎</t>
        </r>
      </text>
    </comment>
    <comment ref="AA39" authorId="1" shapeId="0" xr:uid="{17CDFFF6-CF49-4F19-8D19-324026CB0DE7}">
      <text>
        <r>
          <rPr>
            <b/>
            <sz val="9"/>
            <color indexed="81"/>
            <rFont val="ＭＳ Ｐゴシック"/>
            <family val="3"/>
            <charset val="128"/>
          </rPr>
          <t>大臣　特-25
東京都知事　般-25
の様に、許可先と登録区分、年度を両方記載して下さい。</t>
        </r>
      </text>
    </comment>
    <comment ref="R40" authorId="0" shapeId="0" xr:uid="{DBE9BC44-EA95-4D8D-9520-65DDB6568188}">
      <text>
        <r>
          <rPr>
            <b/>
            <sz val="9"/>
            <color indexed="81"/>
            <rFont val="ＭＳ Ｐゴシック"/>
            <family val="3"/>
            <charset val="128"/>
          </rPr>
          <t>会社名を記載して下さい。
例：株式会社　渋谷建築設計</t>
        </r>
      </text>
    </comment>
    <comment ref="R46" authorId="0" shapeId="0" xr:uid="{378D8679-4F07-4AEE-A37C-617D0908A20B}">
      <text>
        <r>
          <rPr>
            <b/>
            <sz val="9"/>
            <color indexed="81"/>
            <rFont val="ＭＳ Ｐゴシック"/>
            <family val="3"/>
            <charset val="128"/>
          </rPr>
          <t>代表者名を記載して下さい。
例：代表取締役　建築　太郎</t>
        </r>
      </text>
    </comment>
    <comment ref="AA47" authorId="1" shapeId="0" xr:uid="{08B18032-1C94-42FE-9165-C04BE2FC70AF}">
      <text>
        <r>
          <rPr>
            <b/>
            <sz val="9"/>
            <color indexed="81"/>
            <rFont val="ＭＳ Ｐゴシック"/>
            <family val="3"/>
            <charset val="128"/>
          </rPr>
          <t>大臣　特-25
東京都知事　般-25
の様に、許可先と登録区分、年度を両方記載して下さい。</t>
        </r>
      </text>
    </comment>
    <comment ref="R48" authorId="0" shapeId="0" xr:uid="{81B3B4CF-078C-45C5-B26D-A5D1F2400C27}">
      <text>
        <r>
          <rPr>
            <b/>
            <sz val="9"/>
            <color indexed="81"/>
            <rFont val="ＭＳ Ｐゴシック"/>
            <family val="3"/>
            <charset val="128"/>
          </rPr>
          <t>会社名を記載して下さい。
例：株式会社　渋谷建築設計</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ronda</author>
    <author>佐々木 淳</author>
  </authors>
  <commentList>
    <comment ref="AD6" authorId="0" shapeId="0" xr:uid="{00000000-0006-0000-0B00-000001000000}">
      <text>
        <r>
          <rPr>
            <sz val="9"/>
            <color indexed="81"/>
            <rFont val="MS P ゴシック"/>
            <family val="3"/>
            <charset val="128"/>
          </rPr>
          <t>Ctrl+Cでコピー
➡右クリックで「値を貼り付け」を選択すると、入力内容を編集できます</t>
        </r>
      </text>
    </comment>
    <comment ref="C105" authorId="1" shapeId="0" xr:uid="{62F61AD7-E17F-47D5-BF15-6C31BB88E21E}">
      <text>
        <r>
          <rPr>
            <sz val="9"/>
            <color indexed="81"/>
            <rFont val="MS P ゴシック"/>
            <family val="3"/>
            <charset val="128"/>
          </rPr>
          <t>令第121条の2による屋外階段が木造の場合は、その旨を記載してください。
「屋外階段が木造」とは、すべての部材が木材により構成された階段の他、</t>
        </r>
        <r>
          <rPr>
            <b/>
            <u/>
            <sz val="9"/>
            <color indexed="81"/>
            <rFont val="MS P ゴシック"/>
            <family val="3"/>
            <charset val="128"/>
          </rPr>
          <t>鉄骨造の屋外階段であっても</t>
        </r>
        <r>
          <rPr>
            <sz val="9"/>
            <color indexed="81"/>
            <rFont val="MS P ゴシック"/>
            <family val="3"/>
            <charset val="128"/>
          </rPr>
          <t>、建築物の木造部分との接合部を有する場合も該当します。</t>
        </r>
      </text>
    </comment>
    <comment ref="AD116" authorId="0" shapeId="0" xr:uid="{00000000-0006-0000-0B00-000002000000}">
      <text>
        <r>
          <rPr>
            <sz val="9"/>
            <color indexed="81"/>
            <rFont val="MS P ゴシック"/>
            <family val="3"/>
            <charset val="128"/>
          </rPr>
          <t>Ctrl+Cでコピー
➡右クリックで「値を貼り付け」を選択すると、入力内容を編集できます</t>
        </r>
      </text>
    </comment>
    <comment ref="C217" authorId="1" shapeId="0" xr:uid="{4AD16570-92A0-47D8-8AB4-3318C2B3E5F4}">
      <text>
        <r>
          <rPr>
            <sz val="9"/>
            <color indexed="81"/>
            <rFont val="MS P ゴシック"/>
            <family val="3"/>
            <charset val="128"/>
          </rPr>
          <t>令第121条の2による屋外階段が木造の場合は、その旨を記載してください。
「屋外階段が木造」とは、すべての部材が木材により構成された階段の他、</t>
        </r>
        <r>
          <rPr>
            <b/>
            <u/>
            <sz val="9"/>
            <color indexed="81"/>
            <rFont val="MS P ゴシック"/>
            <family val="3"/>
            <charset val="128"/>
          </rPr>
          <t>鉄骨造の屋外階段であっても</t>
        </r>
        <r>
          <rPr>
            <sz val="9"/>
            <color indexed="81"/>
            <rFont val="MS P ゴシック"/>
            <family val="3"/>
            <charset val="128"/>
          </rPr>
          <t>、建築物の木造部分との接合部を有する場合も該当します。</t>
        </r>
      </text>
    </comment>
    <comment ref="AD228" authorId="0" shapeId="0" xr:uid="{00000000-0006-0000-0B00-000003000000}">
      <text>
        <r>
          <rPr>
            <sz val="9"/>
            <color indexed="81"/>
            <rFont val="MS P ゴシック"/>
            <family val="3"/>
            <charset val="128"/>
          </rPr>
          <t>Ctrl+Cでコピー
➡右クリックで「値を貼り付け」を選択すると、入力内容を編集できます</t>
        </r>
      </text>
    </comment>
    <comment ref="C330" authorId="1" shapeId="0" xr:uid="{BA138775-5ABA-4F2A-B43A-EF69900BFF4D}">
      <text>
        <r>
          <rPr>
            <sz val="9"/>
            <color indexed="81"/>
            <rFont val="MS P ゴシック"/>
            <family val="3"/>
            <charset val="128"/>
          </rPr>
          <t>令第121条の2による屋外階段が木造の場合は、その旨を記載してください。
「屋外階段が木造」とは、すべての部材が木材により構成された階段の他、</t>
        </r>
        <r>
          <rPr>
            <b/>
            <u/>
            <sz val="9"/>
            <color indexed="81"/>
            <rFont val="MS P ゴシック"/>
            <family val="3"/>
            <charset val="128"/>
          </rPr>
          <t>鉄骨造の屋外階段であっても</t>
        </r>
        <r>
          <rPr>
            <sz val="9"/>
            <color indexed="81"/>
            <rFont val="MS P ゴシック"/>
            <family val="3"/>
            <charset val="128"/>
          </rPr>
          <t>、建築物の木造部分との接合部を有する場合も該当します。</t>
        </r>
      </text>
    </comment>
    <comment ref="AD341" authorId="0" shapeId="0" xr:uid="{00000000-0006-0000-0B00-000004000000}">
      <text>
        <r>
          <rPr>
            <sz val="9"/>
            <color indexed="81"/>
            <rFont val="MS P ゴシック"/>
            <family val="3"/>
            <charset val="128"/>
          </rPr>
          <t>Ctrl+Cでコピー
➡右クリックで「値を貼り付け」を選択すると、入力内容を編集できます</t>
        </r>
      </text>
    </comment>
    <comment ref="C442" authorId="1" shapeId="0" xr:uid="{A39A9DC3-8A5A-440E-BA09-44401C1EA862}">
      <text>
        <r>
          <rPr>
            <sz val="9"/>
            <color indexed="81"/>
            <rFont val="MS P ゴシック"/>
            <family val="3"/>
            <charset val="128"/>
          </rPr>
          <t>令第121条の2による屋外階段が木造の場合は、その旨を記載してください。
「屋外階段が木造」とは、すべての部材が木材により構成された階段の他、</t>
        </r>
        <r>
          <rPr>
            <b/>
            <u/>
            <sz val="9"/>
            <color indexed="81"/>
            <rFont val="MS P ゴシック"/>
            <family val="3"/>
            <charset val="128"/>
          </rPr>
          <t>鉄骨造の屋外階段であっても</t>
        </r>
        <r>
          <rPr>
            <sz val="9"/>
            <color indexed="81"/>
            <rFont val="MS P ゴシック"/>
            <family val="3"/>
            <charset val="128"/>
          </rPr>
          <t>、建築物の木造部分との接合部を有する場合も該当します。</t>
        </r>
      </text>
    </comment>
    <comment ref="AD453" authorId="0" shapeId="0" xr:uid="{00000000-0006-0000-0B00-000005000000}">
      <text>
        <r>
          <rPr>
            <sz val="9"/>
            <color indexed="81"/>
            <rFont val="MS P ゴシック"/>
            <family val="3"/>
            <charset val="128"/>
          </rPr>
          <t>Ctrl+Cでコピー
➡右クリックで「値を貼り付け」を選択すると、入力内容を編集できます</t>
        </r>
      </text>
    </comment>
    <comment ref="C554" authorId="1" shapeId="0" xr:uid="{30529E4B-8627-4464-8CB5-8A0BFB397B86}">
      <text>
        <r>
          <rPr>
            <sz val="9"/>
            <color indexed="81"/>
            <rFont val="MS P ゴシック"/>
            <family val="3"/>
            <charset val="128"/>
          </rPr>
          <t>令第121条の2による屋外階段が木造の場合は、その旨を記載してください。
「屋外階段が木造」とは、すべての部材が木材により構成された階段の他、</t>
        </r>
        <r>
          <rPr>
            <b/>
            <u/>
            <sz val="9"/>
            <color indexed="81"/>
            <rFont val="MS P ゴシック"/>
            <family val="3"/>
            <charset val="128"/>
          </rPr>
          <t>鉄骨造の屋外階段であっても</t>
        </r>
        <r>
          <rPr>
            <sz val="9"/>
            <color indexed="81"/>
            <rFont val="MS P ゴシック"/>
            <family val="3"/>
            <charset val="128"/>
          </rPr>
          <t>、建築物の木造部分との接合部を有する場合も該当します。</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<sst xmlns="http://schemas.openxmlformats.org/spreadsheetml/2006/main" count="8531" uniqueCount="1756">
  <si>
    <t>別記Ｊ－第１号様式</t>
    <rPh sb="0" eb="2">
      <t>ベッキ</t>
    </rPh>
    <rPh sb="4" eb="5">
      <t>ダイ</t>
    </rPh>
    <rPh sb="6" eb="7">
      <t>ゴウ</t>
    </rPh>
    <rPh sb="7" eb="9">
      <t>ヨウシキ</t>
    </rPh>
    <phoneticPr fontId="3"/>
  </si>
  <si>
    <t>2014.7.1改訂</t>
    <rPh sb="8" eb="10">
      <t>カイテイ</t>
    </rPh>
    <phoneticPr fontId="3"/>
  </si>
  <si>
    <t>確認申請書（建築物）</t>
    <rPh sb="0" eb="2">
      <t>カクニン</t>
    </rPh>
    <rPh sb="2" eb="5">
      <t>シンセイショ</t>
    </rPh>
    <rPh sb="6" eb="9">
      <t>ケンチクブツ</t>
    </rPh>
    <phoneticPr fontId="3"/>
  </si>
  <si>
    <t>（第一面）</t>
    <rPh sb="1" eb="2">
      <t>ダイ</t>
    </rPh>
    <rPh sb="2" eb="4">
      <t>イチメン</t>
    </rPh>
    <phoneticPr fontId="3"/>
  </si>
  <si>
    <t>　建築基準法第６条の２第１項の規定による確認を申請します。申請にあたっては、株式会社　Ｊ建築検査セン</t>
    <phoneticPr fontId="3"/>
  </si>
  <si>
    <t>ター確認検査業務約款及び同確認検査業務規程を遵守します。また、この申請書及び添付図書に記載の事項は、</t>
    <phoneticPr fontId="3"/>
  </si>
  <si>
    <t>事実に相違ありません。</t>
  </si>
  <si>
    <t>　確認の申請に係る手数料として、株式会社　Ｊ建築検査センター確認検査業務手数料規程に基づき算定された、</t>
    <phoneticPr fontId="3"/>
  </si>
  <si>
    <t>引受承諾書に明示する額を支払います。</t>
  </si>
  <si>
    <t>株式会社　Ｊ建築検査センター　</t>
  </si>
  <si>
    <t>代表取締役　丹野　智幸　殿</t>
    <rPh sb="6" eb="8">
      <t>タンノ</t>
    </rPh>
    <rPh sb="9" eb="11">
      <t>トモユキ</t>
    </rPh>
    <phoneticPr fontId="3"/>
  </si>
  <si>
    <t>平成</t>
    <rPh sb="0" eb="2">
      <t>ヘイセイ</t>
    </rPh>
    <phoneticPr fontId="3"/>
  </si>
  <si>
    <t>年</t>
    <rPh sb="0" eb="1">
      <t>ネン</t>
    </rPh>
    <phoneticPr fontId="3"/>
  </si>
  <si>
    <t>月</t>
    <rPh sb="0" eb="1">
      <t>ツキ</t>
    </rPh>
    <phoneticPr fontId="3"/>
  </si>
  <si>
    <t>日</t>
    <rPh sb="0" eb="1">
      <t>ヒ</t>
    </rPh>
    <phoneticPr fontId="3"/>
  </si>
  <si>
    <t>申請者氏名</t>
    <rPh sb="0" eb="2">
      <t>シンセイ</t>
    </rPh>
    <rPh sb="2" eb="3">
      <t>シャ</t>
    </rPh>
    <rPh sb="3" eb="5">
      <t>シメイ</t>
    </rPh>
    <phoneticPr fontId="3"/>
  </si>
  <si>
    <t>印</t>
    <rPh sb="0" eb="1">
      <t>イン</t>
    </rPh>
    <phoneticPr fontId="3"/>
  </si>
  <si>
    <t>設計者氏名</t>
    <rPh sb="0" eb="3">
      <t>セッケイシャ</t>
    </rPh>
    <rPh sb="3" eb="5">
      <t>シメイ</t>
    </rPh>
    <phoneticPr fontId="3"/>
  </si>
  <si>
    <t>※申請者及び設計者の所在地欄を削除</t>
    <rPh sb="1" eb="3">
      <t>シンセイ</t>
    </rPh>
    <rPh sb="3" eb="4">
      <t>シャ</t>
    </rPh>
    <rPh sb="4" eb="5">
      <t>オヨ</t>
    </rPh>
    <rPh sb="6" eb="9">
      <t>セッケイシャ</t>
    </rPh>
    <rPh sb="10" eb="13">
      <t>ショザイチ</t>
    </rPh>
    <rPh sb="13" eb="14">
      <t>ラン</t>
    </rPh>
    <rPh sb="15" eb="17">
      <t>サクジョ</t>
    </rPh>
    <phoneticPr fontId="3"/>
  </si>
  <si>
    <t>※受付欄</t>
    <rPh sb="1" eb="3">
      <t>ウケツケ</t>
    </rPh>
    <rPh sb="3" eb="4">
      <t>ラン</t>
    </rPh>
    <phoneticPr fontId="3"/>
  </si>
  <si>
    <t>※消防関係同意欄</t>
    <rPh sb="1" eb="3">
      <t>ショウボウ</t>
    </rPh>
    <rPh sb="3" eb="5">
      <t>カンケイ</t>
    </rPh>
    <rPh sb="5" eb="7">
      <t>ドウイ</t>
    </rPh>
    <rPh sb="7" eb="8">
      <t>ラン</t>
    </rPh>
    <phoneticPr fontId="3"/>
  </si>
  <si>
    <t>※決裁欄</t>
    <rPh sb="1" eb="3">
      <t>ケッサイ</t>
    </rPh>
    <rPh sb="3" eb="4">
      <t>ラン</t>
    </rPh>
    <phoneticPr fontId="3"/>
  </si>
  <si>
    <t>※確認番号欄</t>
    <rPh sb="1" eb="3">
      <t>カクニン</t>
    </rPh>
    <rPh sb="3" eb="5">
      <t>バンゴウ</t>
    </rPh>
    <rPh sb="5" eb="6">
      <t>ラン</t>
    </rPh>
    <phoneticPr fontId="3"/>
  </si>
  <si>
    <t>平成　　　年　　　月　　　日</t>
    <rPh sb="0" eb="2">
      <t>ヘイセイ</t>
    </rPh>
    <rPh sb="5" eb="6">
      <t>ネン</t>
    </rPh>
    <rPh sb="9" eb="10">
      <t>ツキ</t>
    </rPh>
    <rPh sb="13" eb="14">
      <t>ヒ</t>
    </rPh>
    <phoneticPr fontId="3"/>
  </si>
  <si>
    <t>第　　　　　　　　　　　　　号</t>
    <rPh sb="0" eb="1">
      <t>ダイ</t>
    </rPh>
    <rPh sb="14" eb="15">
      <t>ゴウ</t>
    </rPh>
    <phoneticPr fontId="3"/>
  </si>
  <si>
    <t>　係員印</t>
    <rPh sb="1" eb="3">
      <t>カカリイン</t>
    </rPh>
    <rPh sb="3" eb="4">
      <t>イン</t>
    </rPh>
    <phoneticPr fontId="3"/>
  </si>
  <si>
    <t>※印のある欄は、記入しないで下さい。</t>
    <rPh sb="1" eb="2">
      <t>ジルシ</t>
    </rPh>
    <rPh sb="5" eb="6">
      <t>ラン</t>
    </rPh>
    <rPh sb="8" eb="10">
      <t>キニュウ</t>
    </rPh>
    <rPh sb="14" eb="15">
      <t>クダ</t>
    </rPh>
    <phoneticPr fontId="3"/>
  </si>
  <si>
    <t>（第二面）</t>
    <rPh sb="1" eb="4">
      <t>ダイニメン</t>
    </rPh>
    <phoneticPr fontId="3"/>
  </si>
  <si>
    <t>建築主等の概要</t>
    <rPh sb="0" eb="2">
      <t>ケンチク</t>
    </rPh>
    <rPh sb="2" eb="4">
      <t>ヌシトウ</t>
    </rPh>
    <rPh sb="5" eb="7">
      <t>ガイヨウ</t>
    </rPh>
    <phoneticPr fontId="3"/>
  </si>
  <si>
    <t>【１．建築主】</t>
    <rPh sb="3" eb="5">
      <t>ケンチク</t>
    </rPh>
    <rPh sb="5" eb="6">
      <t>ヌシ</t>
    </rPh>
    <phoneticPr fontId="3"/>
  </si>
  <si>
    <t>【ｲ.氏名のﾌﾘｶﾞﾅ】</t>
    <rPh sb="3" eb="5">
      <t>シメイ</t>
    </rPh>
    <phoneticPr fontId="3"/>
  </si>
  <si>
    <t>【ﾛ.氏　　名】</t>
    <rPh sb="3" eb="4">
      <t>シ</t>
    </rPh>
    <rPh sb="6" eb="7">
      <t>メイ</t>
    </rPh>
    <phoneticPr fontId="3"/>
  </si>
  <si>
    <t>【ﾊ.郵便番号】</t>
    <rPh sb="3" eb="7">
      <t>ユウビンバンゴウ</t>
    </rPh>
    <phoneticPr fontId="3"/>
  </si>
  <si>
    <t>【ﾆ.住　　所】</t>
    <rPh sb="3" eb="4">
      <t>ジュウ</t>
    </rPh>
    <rPh sb="6" eb="7">
      <t>トコロ</t>
    </rPh>
    <phoneticPr fontId="3"/>
  </si>
  <si>
    <t>【ﾎ.電話番号】</t>
    <rPh sb="3" eb="5">
      <t>デンワ</t>
    </rPh>
    <rPh sb="5" eb="7">
      <t>バンゴウ</t>
    </rPh>
    <phoneticPr fontId="3"/>
  </si>
  <si>
    <t>【２．代理者】</t>
    <rPh sb="3" eb="5">
      <t>ダイリ</t>
    </rPh>
    <rPh sb="5" eb="6">
      <t>シャ</t>
    </rPh>
    <phoneticPr fontId="3"/>
  </si>
  <si>
    <t>【ｲ.資　　格】</t>
    <rPh sb="3" eb="4">
      <t>シ</t>
    </rPh>
    <rPh sb="6" eb="7">
      <t>カク</t>
    </rPh>
    <phoneticPr fontId="3"/>
  </si>
  <si>
    <t>(</t>
    <phoneticPr fontId="3"/>
  </si>
  <si>
    <t>)建築士</t>
    <rPh sb="1" eb="4">
      <t>ケンチクシ</t>
    </rPh>
    <phoneticPr fontId="3"/>
  </si>
  <si>
    <t>)登録　第</t>
    <rPh sb="1" eb="3">
      <t>トウロク</t>
    </rPh>
    <rPh sb="4" eb="5">
      <t>ダイ</t>
    </rPh>
    <phoneticPr fontId="3"/>
  </si>
  <si>
    <t>号</t>
    <rPh sb="0" eb="1">
      <t>ゴウ</t>
    </rPh>
    <phoneticPr fontId="3"/>
  </si>
  <si>
    <t>建築士級</t>
    <rPh sb="0" eb="3">
      <t>ケンチクシ</t>
    </rPh>
    <rPh sb="3" eb="4">
      <t>キュウ</t>
    </rPh>
    <phoneticPr fontId="3"/>
  </si>
  <si>
    <t>【ﾊ.建築士事務所名】</t>
    <rPh sb="3" eb="6">
      <t>ケンチクシ</t>
    </rPh>
    <rPh sb="6" eb="8">
      <t>ジム</t>
    </rPh>
    <rPh sb="8" eb="9">
      <t>ショ</t>
    </rPh>
    <rPh sb="9" eb="10">
      <t>メイ</t>
    </rPh>
    <phoneticPr fontId="3"/>
  </si>
  <si>
    <t>)建築士事務所</t>
    <rPh sb="1" eb="4">
      <t>ケンチクシ</t>
    </rPh>
    <rPh sb="4" eb="6">
      <t>ジム</t>
    </rPh>
    <rPh sb="6" eb="7">
      <t>ショ</t>
    </rPh>
    <phoneticPr fontId="3"/>
  </si>
  <si>
    <t>)知事登録　第</t>
    <rPh sb="1" eb="3">
      <t>チジ</t>
    </rPh>
    <phoneticPr fontId="3"/>
  </si>
  <si>
    <t>一級</t>
    <rPh sb="0" eb="2">
      <t>イッキュウ</t>
    </rPh>
    <phoneticPr fontId="3"/>
  </si>
  <si>
    <t>二級</t>
    <rPh sb="0" eb="2">
      <t>ニキュウ</t>
    </rPh>
    <phoneticPr fontId="3"/>
  </si>
  <si>
    <t>【ﾆ.郵便番号】</t>
    <rPh sb="3" eb="7">
      <t>ユウビンバンゴウ</t>
    </rPh>
    <phoneticPr fontId="3"/>
  </si>
  <si>
    <t>【ﾎ.所 在 地】</t>
    <rPh sb="3" eb="4">
      <t>ジョ</t>
    </rPh>
    <rPh sb="5" eb="6">
      <t>ザイ</t>
    </rPh>
    <rPh sb="7" eb="8">
      <t>チ</t>
    </rPh>
    <phoneticPr fontId="3"/>
  </si>
  <si>
    <t>【ﾍ.電話番号】</t>
    <rPh sb="3" eb="5">
      <t>デンワ</t>
    </rPh>
    <rPh sb="5" eb="7">
      <t>バンゴウ</t>
    </rPh>
    <phoneticPr fontId="3"/>
  </si>
  <si>
    <t>【３．設計者】</t>
    <rPh sb="3" eb="5">
      <t>セッケイ</t>
    </rPh>
    <rPh sb="5" eb="6">
      <t>シャ</t>
    </rPh>
    <phoneticPr fontId="3"/>
  </si>
  <si>
    <t>（代表となる設計者）</t>
    <rPh sb="1" eb="3">
      <t>ダイヒョウ</t>
    </rPh>
    <rPh sb="6" eb="9">
      <t>セッケイシャ</t>
    </rPh>
    <phoneticPr fontId="3"/>
  </si>
  <si>
    <t>【ﾄ.作成又は確認した設計図書】</t>
    <rPh sb="3" eb="5">
      <t>サクセイ</t>
    </rPh>
    <rPh sb="5" eb="6">
      <t>マタ</t>
    </rPh>
    <rPh sb="7" eb="9">
      <t>カクニン</t>
    </rPh>
    <rPh sb="11" eb="13">
      <t>セッケイ</t>
    </rPh>
    <rPh sb="13" eb="15">
      <t>トショ</t>
    </rPh>
    <phoneticPr fontId="3"/>
  </si>
  <si>
    <t>（その他の設計者）</t>
    <rPh sb="3" eb="4">
      <t>タ</t>
    </rPh>
    <rPh sb="5" eb="8">
      <t>セッケイシャ</t>
    </rPh>
    <phoneticPr fontId="3"/>
  </si>
  <si>
    <t>（構造設計一級建築士又は設備設計一級建築士である旨の表示をした者）</t>
    <phoneticPr fontId="3"/>
  </si>
  <si>
    <t>上記の設計者のうち、</t>
    <phoneticPr fontId="3"/>
  </si>
  <si>
    <t>□</t>
  </si>
  <si>
    <t>建築士法第20条の２第１項の表示をした者</t>
  </si>
  <si>
    <t>【イ．氏名】</t>
    <phoneticPr fontId="3"/>
  </si>
  <si>
    <t>【ロ．資格】構造設計一級建築士交付第　　　　　号</t>
    <phoneticPr fontId="3"/>
  </si>
  <si>
    <t>建築士法第20条の２第３項の表示をした者</t>
  </si>
  <si>
    <t>建築士法第20条の３第１項の表示をした者</t>
  </si>
  <si>
    <t>【ロ．資格】設備設計一級建築士交付第　　　　　号</t>
    <phoneticPr fontId="3"/>
  </si>
  <si>
    <t>建築士法第20条の３第３項の表示をした者</t>
  </si>
  <si>
    <t>【４．建築設備の設計に関し意見を聴いた者】</t>
    <rPh sb="3" eb="5">
      <t>ケンチク</t>
    </rPh>
    <rPh sb="5" eb="7">
      <t>セツビ</t>
    </rPh>
    <rPh sb="8" eb="10">
      <t>セッケイ</t>
    </rPh>
    <rPh sb="11" eb="12">
      <t>カン</t>
    </rPh>
    <rPh sb="13" eb="15">
      <t>イケン</t>
    </rPh>
    <rPh sb="16" eb="17">
      <t>キ</t>
    </rPh>
    <rPh sb="19" eb="20">
      <t>シャ</t>
    </rPh>
    <phoneticPr fontId="3"/>
  </si>
  <si>
    <t>（代表となる建築設備の設計に関し意見を聴いた者）</t>
    <rPh sb="1" eb="3">
      <t>ダイヒョウ</t>
    </rPh>
    <rPh sb="6" eb="8">
      <t>ケンチク</t>
    </rPh>
    <rPh sb="8" eb="10">
      <t>セツビ</t>
    </rPh>
    <rPh sb="14" eb="15">
      <t>カン</t>
    </rPh>
    <rPh sb="16" eb="18">
      <t>イケン</t>
    </rPh>
    <rPh sb="19" eb="20">
      <t>キ</t>
    </rPh>
    <rPh sb="22" eb="23">
      <t>モノ</t>
    </rPh>
    <phoneticPr fontId="3"/>
  </si>
  <si>
    <t>【ｲ.氏　　名】</t>
    <rPh sb="3" eb="4">
      <t>シ</t>
    </rPh>
    <rPh sb="6" eb="7">
      <t>メイ</t>
    </rPh>
    <phoneticPr fontId="3"/>
  </si>
  <si>
    <t>【ﾛ.勤 務 先】</t>
    <rPh sb="3" eb="4">
      <t>ツトム</t>
    </rPh>
    <rPh sb="5" eb="6">
      <t>ツトム</t>
    </rPh>
    <rPh sb="7" eb="8">
      <t>サキ</t>
    </rPh>
    <phoneticPr fontId="3"/>
  </si>
  <si>
    <t>【ﾆ.所 在 地】</t>
    <rPh sb="3" eb="4">
      <t>トコロ</t>
    </rPh>
    <rPh sb="5" eb="6">
      <t>ザイ</t>
    </rPh>
    <rPh sb="7" eb="8">
      <t>チ</t>
    </rPh>
    <phoneticPr fontId="3"/>
  </si>
  <si>
    <t>【ﾍ.登録番号】</t>
    <rPh sb="3" eb="5">
      <t>トウロク</t>
    </rPh>
    <rPh sb="5" eb="7">
      <t>バンゴウ</t>
    </rPh>
    <phoneticPr fontId="3"/>
  </si>
  <si>
    <t>【ﾄ.意見を聴いた設計図書】</t>
    <rPh sb="3" eb="5">
      <t>イケン</t>
    </rPh>
    <rPh sb="6" eb="7">
      <t>キ</t>
    </rPh>
    <rPh sb="9" eb="11">
      <t>セッケイ</t>
    </rPh>
    <rPh sb="11" eb="13">
      <t>トショ</t>
    </rPh>
    <phoneticPr fontId="3"/>
  </si>
  <si>
    <t>（その他の建築設備の設計に関し意見を聴いた者）</t>
    <rPh sb="3" eb="4">
      <t>タ</t>
    </rPh>
    <rPh sb="5" eb="7">
      <t>ケンチク</t>
    </rPh>
    <rPh sb="7" eb="9">
      <t>セツビ</t>
    </rPh>
    <rPh sb="13" eb="14">
      <t>カン</t>
    </rPh>
    <rPh sb="15" eb="17">
      <t>イケン</t>
    </rPh>
    <rPh sb="18" eb="19">
      <t>キ</t>
    </rPh>
    <rPh sb="21" eb="22">
      <t>モノ</t>
    </rPh>
    <phoneticPr fontId="3"/>
  </si>
  <si>
    <t>【５．工事監理者】</t>
    <rPh sb="3" eb="5">
      <t>コウジ</t>
    </rPh>
    <rPh sb="5" eb="7">
      <t>カンリ</t>
    </rPh>
    <rPh sb="7" eb="8">
      <t>シャ</t>
    </rPh>
    <phoneticPr fontId="3"/>
  </si>
  <si>
    <t>（代表となる工事監理者）</t>
    <rPh sb="1" eb="3">
      <t>ダイヒョウ</t>
    </rPh>
    <rPh sb="6" eb="8">
      <t>コウジ</t>
    </rPh>
    <rPh sb="8" eb="11">
      <t>カンリシャ</t>
    </rPh>
    <phoneticPr fontId="3"/>
  </si>
  <si>
    <t>【ﾄ.工事と照合する設計図書】</t>
    <rPh sb="3" eb="5">
      <t>コウジ</t>
    </rPh>
    <rPh sb="6" eb="8">
      <t>ショウゴウ</t>
    </rPh>
    <rPh sb="10" eb="12">
      <t>セッケイ</t>
    </rPh>
    <rPh sb="12" eb="14">
      <t>トショ</t>
    </rPh>
    <phoneticPr fontId="3"/>
  </si>
  <si>
    <t>（その他の工事監理者）</t>
    <rPh sb="3" eb="4">
      <t>タ</t>
    </rPh>
    <rPh sb="5" eb="7">
      <t>コウジ</t>
    </rPh>
    <rPh sb="7" eb="10">
      <t>カンリシャ</t>
    </rPh>
    <phoneticPr fontId="3"/>
  </si>
  <si>
    <t>【6.工事施工者】</t>
    <rPh sb="3" eb="5">
      <t>コウジ</t>
    </rPh>
    <rPh sb="5" eb="7">
      <t>セコウ</t>
    </rPh>
    <rPh sb="7" eb="8">
      <t>シャ</t>
    </rPh>
    <phoneticPr fontId="3"/>
  </si>
  <si>
    <t>【ﾛ.営業所名】</t>
    <rPh sb="3" eb="5">
      <t>エイギョウ</t>
    </rPh>
    <rPh sb="5" eb="6">
      <t>ショ</t>
    </rPh>
    <rPh sb="6" eb="7">
      <t>メイ</t>
    </rPh>
    <phoneticPr fontId="3"/>
  </si>
  <si>
    <t>建設業の許可</t>
    <rPh sb="0" eb="3">
      <t>ケンセツギョウ</t>
    </rPh>
    <rPh sb="4" eb="6">
      <t>キョカ</t>
    </rPh>
    <phoneticPr fontId="3"/>
  </si>
  <si>
    <t>（</t>
  </si>
  <si>
    <t>）</t>
    <phoneticPr fontId="3"/>
  </si>
  <si>
    <t>第</t>
    <rPh sb="0" eb="1">
      <t>ダイ</t>
    </rPh>
    <phoneticPr fontId="3"/>
  </si>
  <si>
    <t xml:space="preserve"> 【7.構造計算適合性判定の申請】</t>
    <rPh sb="4" eb="6">
      <t>コウゾウ</t>
    </rPh>
    <rPh sb="6" eb="8">
      <t>ケイサン</t>
    </rPh>
    <rPh sb="8" eb="10">
      <t>テキゴウ</t>
    </rPh>
    <rPh sb="10" eb="11">
      <t>セイ</t>
    </rPh>
    <rPh sb="11" eb="13">
      <t>ハンテイ</t>
    </rPh>
    <rPh sb="14" eb="16">
      <t>シンセイ</t>
    </rPh>
    <phoneticPr fontId="3"/>
  </si>
  <si>
    <t>申請済</t>
    <phoneticPr fontId="3"/>
  </si>
  <si>
    <t>（</t>
    <phoneticPr fontId="3"/>
  </si>
  <si>
    <t>)</t>
    <phoneticPr fontId="3"/>
  </si>
  <si>
    <t>□</t>
    <phoneticPr fontId="3"/>
  </si>
  <si>
    <t>未申請</t>
  </si>
  <si>
    <t>申請不要</t>
  </si>
  <si>
    <t xml:space="preserve"> 【8.建築物エネルギー消費性能確保計画の届出】</t>
    <rPh sb="4" eb="7">
      <t>ケンチクブツ</t>
    </rPh>
    <rPh sb="12" eb="14">
      <t>ショウヒ</t>
    </rPh>
    <rPh sb="14" eb="16">
      <t>セイノウ</t>
    </rPh>
    <rPh sb="16" eb="18">
      <t>カクホ</t>
    </rPh>
    <rPh sb="18" eb="20">
      <t>ケイカク</t>
    </rPh>
    <rPh sb="21" eb="23">
      <t>トドケデ</t>
    </rPh>
    <phoneticPr fontId="3"/>
  </si>
  <si>
    <t>提出済</t>
    <rPh sb="0" eb="2">
      <t>テイシュツ</t>
    </rPh>
    <rPh sb="2" eb="3">
      <t>ズ</t>
    </rPh>
    <phoneticPr fontId="3"/>
  </si>
  <si>
    <t>未提出</t>
    <rPh sb="0" eb="1">
      <t>ミ</t>
    </rPh>
    <rPh sb="1" eb="3">
      <t>テイシュツ</t>
    </rPh>
    <phoneticPr fontId="3"/>
  </si>
  <si>
    <t>提出不要</t>
    <rPh sb="0" eb="2">
      <t>テイシュツ</t>
    </rPh>
    <rPh sb="2" eb="4">
      <t>フヨウ</t>
    </rPh>
    <phoneticPr fontId="3"/>
  </si>
  <si>
    <t>※新たに8欄を追加</t>
    <rPh sb="1" eb="2">
      <t>アラ</t>
    </rPh>
    <rPh sb="5" eb="6">
      <t>ラン</t>
    </rPh>
    <rPh sb="7" eb="9">
      <t>ツイカ</t>
    </rPh>
    <phoneticPr fontId="3"/>
  </si>
  <si>
    <t xml:space="preserve"> 【9.備考】</t>
    <rPh sb="4" eb="6">
      <t>ビコウ</t>
    </rPh>
    <phoneticPr fontId="3"/>
  </si>
  <si>
    <t>（第三面）</t>
    <rPh sb="1" eb="2">
      <t>ダイ</t>
    </rPh>
    <rPh sb="2" eb="4">
      <t>サンメン</t>
    </rPh>
    <phoneticPr fontId="3"/>
  </si>
  <si>
    <t>建築物及びその敷地に関する事項</t>
    <rPh sb="0" eb="3">
      <t>ケンチクブツ</t>
    </rPh>
    <rPh sb="3" eb="4">
      <t>オヨ</t>
    </rPh>
    <rPh sb="7" eb="9">
      <t>シキチ</t>
    </rPh>
    <rPh sb="10" eb="11">
      <t>カン</t>
    </rPh>
    <rPh sb="13" eb="15">
      <t>ジコウ</t>
    </rPh>
    <phoneticPr fontId="3"/>
  </si>
  <si>
    <t>【1.地名地番】</t>
    <rPh sb="3" eb="5">
      <t>チメイ</t>
    </rPh>
    <rPh sb="5" eb="7">
      <t>チバン</t>
    </rPh>
    <phoneticPr fontId="3"/>
  </si>
  <si>
    <t>【2.住居表示】</t>
    <rPh sb="3" eb="5">
      <t>ジュウキョ</t>
    </rPh>
    <rPh sb="5" eb="7">
      <t>ヒョウジ</t>
    </rPh>
    <phoneticPr fontId="3"/>
  </si>
  <si>
    <t>【3.都市計画区域及び準都市計画区域の内外の別等】</t>
    <rPh sb="3" eb="5">
      <t>トシ</t>
    </rPh>
    <rPh sb="5" eb="7">
      <t>ケイカク</t>
    </rPh>
    <rPh sb="7" eb="9">
      <t>クイキ</t>
    </rPh>
    <rPh sb="9" eb="10">
      <t>オヨ</t>
    </rPh>
    <rPh sb="11" eb="12">
      <t>ジュン</t>
    </rPh>
    <rPh sb="12" eb="14">
      <t>トシ</t>
    </rPh>
    <rPh sb="14" eb="16">
      <t>ケイカク</t>
    </rPh>
    <rPh sb="16" eb="18">
      <t>クイキ</t>
    </rPh>
    <rPh sb="19" eb="21">
      <t>ウチソト</t>
    </rPh>
    <rPh sb="20" eb="21">
      <t>ガイ</t>
    </rPh>
    <rPh sb="22" eb="23">
      <t>ベツ</t>
    </rPh>
    <rPh sb="23" eb="24">
      <t>トウ</t>
    </rPh>
    <phoneticPr fontId="3"/>
  </si>
  <si>
    <t>都市計画区域内</t>
    <rPh sb="0" eb="2">
      <t>トシ</t>
    </rPh>
    <rPh sb="2" eb="4">
      <t>ケイカク</t>
    </rPh>
    <rPh sb="4" eb="6">
      <t>クイキ</t>
    </rPh>
    <rPh sb="6" eb="7">
      <t>ナイ</t>
    </rPh>
    <phoneticPr fontId="3"/>
  </si>
  <si>
    <t>市街化区域</t>
    <rPh sb="0" eb="3">
      <t>シガイカ</t>
    </rPh>
    <rPh sb="3" eb="5">
      <t>クイキ</t>
    </rPh>
    <phoneticPr fontId="3"/>
  </si>
  <si>
    <t>市街化調整区域</t>
    <rPh sb="0" eb="3">
      <t>シガイカ</t>
    </rPh>
    <rPh sb="3" eb="5">
      <t>チョウセイ</t>
    </rPh>
    <rPh sb="5" eb="7">
      <t>クイキ</t>
    </rPh>
    <phoneticPr fontId="3"/>
  </si>
  <si>
    <t>区域区分未設定</t>
    <rPh sb="0" eb="2">
      <t>クイキ</t>
    </rPh>
    <rPh sb="2" eb="4">
      <t>クブン</t>
    </rPh>
    <rPh sb="4" eb="7">
      <t>ミセッテイ</t>
    </rPh>
    <phoneticPr fontId="3"/>
  </si>
  <si>
    <t>準都市計画区域内</t>
    <rPh sb="0" eb="1">
      <t>ジュン</t>
    </rPh>
    <rPh sb="1" eb="3">
      <t>トシ</t>
    </rPh>
    <rPh sb="3" eb="5">
      <t>ケイカク</t>
    </rPh>
    <rPh sb="5" eb="8">
      <t>クイキナイ</t>
    </rPh>
    <phoneticPr fontId="3"/>
  </si>
  <si>
    <t>都市計画区域及び準都市計画外</t>
    <rPh sb="0" eb="2">
      <t>トシ</t>
    </rPh>
    <rPh sb="2" eb="4">
      <t>ケイカク</t>
    </rPh>
    <rPh sb="4" eb="6">
      <t>クイキ</t>
    </rPh>
    <rPh sb="6" eb="7">
      <t>オヨ</t>
    </rPh>
    <rPh sb="8" eb="9">
      <t>ジュン</t>
    </rPh>
    <rPh sb="9" eb="11">
      <t>トシ</t>
    </rPh>
    <rPh sb="11" eb="13">
      <t>ケイカク</t>
    </rPh>
    <rPh sb="13" eb="14">
      <t>ガイ</t>
    </rPh>
    <phoneticPr fontId="3"/>
  </si>
  <si>
    <t>【4.防火地域】</t>
    <rPh sb="3" eb="5">
      <t>ボウカ</t>
    </rPh>
    <rPh sb="5" eb="7">
      <t>チイキ</t>
    </rPh>
    <phoneticPr fontId="3"/>
  </si>
  <si>
    <t>防火地域</t>
    <rPh sb="0" eb="2">
      <t>ボウカ</t>
    </rPh>
    <rPh sb="2" eb="4">
      <t>チイキ</t>
    </rPh>
    <phoneticPr fontId="3"/>
  </si>
  <si>
    <t>準防火地域</t>
    <rPh sb="0" eb="1">
      <t>ジュン</t>
    </rPh>
    <rPh sb="1" eb="3">
      <t>ボウカ</t>
    </rPh>
    <rPh sb="3" eb="5">
      <t>チイキ</t>
    </rPh>
    <phoneticPr fontId="3"/>
  </si>
  <si>
    <t>指定なし</t>
    <rPh sb="0" eb="2">
      <t>シテイ</t>
    </rPh>
    <phoneticPr fontId="3"/>
  </si>
  <si>
    <t>【5.その他の区域、地域、地区又は街区】</t>
    <rPh sb="5" eb="6">
      <t>タ</t>
    </rPh>
    <rPh sb="7" eb="9">
      <t>クイキ</t>
    </rPh>
    <rPh sb="10" eb="12">
      <t>チイキ</t>
    </rPh>
    <rPh sb="13" eb="15">
      <t>チク</t>
    </rPh>
    <rPh sb="15" eb="16">
      <t>マタ</t>
    </rPh>
    <rPh sb="17" eb="19">
      <t>ガイク</t>
    </rPh>
    <phoneticPr fontId="3"/>
  </si>
  <si>
    <t>【6.道　　路】</t>
    <rPh sb="3" eb="4">
      <t>ミチ</t>
    </rPh>
    <rPh sb="6" eb="7">
      <t>ロ</t>
    </rPh>
    <phoneticPr fontId="3"/>
  </si>
  <si>
    <t>【ｲ.幅　　員】</t>
    <rPh sb="3" eb="4">
      <t>ハバ</t>
    </rPh>
    <rPh sb="6" eb="7">
      <t>イン</t>
    </rPh>
    <phoneticPr fontId="3"/>
  </si>
  <si>
    <t>【ﾛ.敷地と接している部分の長さ】</t>
    <rPh sb="3" eb="5">
      <t>シキチ</t>
    </rPh>
    <rPh sb="6" eb="7">
      <t>セッ</t>
    </rPh>
    <rPh sb="11" eb="13">
      <t>ブブン</t>
    </rPh>
    <rPh sb="14" eb="15">
      <t>ナガ</t>
    </rPh>
    <phoneticPr fontId="3"/>
  </si>
  <si>
    <t>【7.敷地面積】</t>
    <rPh sb="3" eb="5">
      <t>シキチ</t>
    </rPh>
    <rPh sb="5" eb="7">
      <t>メンセキ</t>
    </rPh>
    <phoneticPr fontId="3"/>
  </si>
  <si>
    <t>【ｲ.敷地面積】</t>
    <rPh sb="3" eb="5">
      <t>シキチ</t>
    </rPh>
    <rPh sb="5" eb="7">
      <t>メンセキ</t>
    </rPh>
    <phoneticPr fontId="3"/>
  </si>
  <si>
    <t>(1)(</t>
    <phoneticPr fontId="3"/>
  </si>
  <si>
    <t>)(</t>
    <phoneticPr fontId="3"/>
  </si>
  <si>
    <t>用途地域</t>
    <rPh sb="0" eb="2">
      <t>ヨウト</t>
    </rPh>
    <rPh sb="2" eb="4">
      <t>チイキ</t>
    </rPh>
    <phoneticPr fontId="3"/>
  </si>
  <si>
    <t>(2)(</t>
    <phoneticPr fontId="3"/>
  </si>
  <si>
    <t>【ﾛ.用途地域等】</t>
    <rPh sb="3" eb="5">
      <t>ヨウト</t>
    </rPh>
    <rPh sb="5" eb="8">
      <t>チイキトウ</t>
    </rPh>
    <phoneticPr fontId="3"/>
  </si>
  <si>
    <t>第1種低層住居専用地域</t>
    <rPh sb="0" eb="1">
      <t>ダイ</t>
    </rPh>
    <rPh sb="2" eb="3">
      <t>シュ</t>
    </rPh>
    <rPh sb="3" eb="5">
      <t>テイソウ</t>
    </rPh>
    <rPh sb="5" eb="7">
      <t>ジュウキョ</t>
    </rPh>
    <rPh sb="7" eb="9">
      <t>センヨウ</t>
    </rPh>
    <rPh sb="9" eb="11">
      <t>チイキ</t>
    </rPh>
    <phoneticPr fontId="3"/>
  </si>
  <si>
    <t>【ﾊ.建築基準法第52条第１項及び第２項の規定による建築物の容積率】</t>
    <phoneticPr fontId="3"/>
  </si>
  <si>
    <t>第2種低層住居専用地域</t>
    <rPh sb="0" eb="1">
      <t>ダイ</t>
    </rPh>
    <rPh sb="2" eb="3">
      <t>シュ</t>
    </rPh>
    <rPh sb="3" eb="5">
      <t>テイソウ</t>
    </rPh>
    <rPh sb="5" eb="7">
      <t>ジュウキョ</t>
    </rPh>
    <rPh sb="7" eb="9">
      <t>センヨウ</t>
    </rPh>
    <rPh sb="9" eb="11">
      <t>チイキ</t>
    </rPh>
    <phoneticPr fontId="3"/>
  </si>
  <si>
    <t>第1種中高層住居専用地域</t>
    <rPh sb="0" eb="1">
      <t>ダイ</t>
    </rPh>
    <rPh sb="2" eb="3">
      <t>シュ</t>
    </rPh>
    <rPh sb="3" eb="6">
      <t>チュウコウソウ</t>
    </rPh>
    <rPh sb="6" eb="8">
      <t>ジュウキョ</t>
    </rPh>
    <rPh sb="8" eb="10">
      <t>センヨウ</t>
    </rPh>
    <rPh sb="10" eb="12">
      <t>チイキ</t>
    </rPh>
    <phoneticPr fontId="3"/>
  </si>
  <si>
    <t>【ﾆ.建築基準法第53条第１項の規定による建築物の建蔽率】</t>
    <rPh sb="25" eb="28">
      <t>ケンペイリツ</t>
    </rPh>
    <phoneticPr fontId="3"/>
  </si>
  <si>
    <t>第2種中高層住居専用地域</t>
    <rPh sb="0" eb="1">
      <t>ダイ</t>
    </rPh>
    <rPh sb="2" eb="3">
      <t>シュ</t>
    </rPh>
    <rPh sb="3" eb="6">
      <t>チュウコウソウ</t>
    </rPh>
    <rPh sb="6" eb="8">
      <t>ジュウキョ</t>
    </rPh>
    <rPh sb="8" eb="10">
      <t>センヨウ</t>
    </rPh>
    <rPh sb="10" eb="12">
      <t>チイキ</t>
    </rPh>
    <phoneticPr fontId="3"/>
  </si>
  <si>
    <t>第1種住居地域</t>
    <rPh sb="0" eb="1">
      <t>ダイ</t>
    </rPh>
    <rPh sb="2" eb="3">
      <t>シュ</t>
    </rPh>
    <rPh sb="3" eb="5">
      <t>ジュウキョ</t>
    </rPh>
    <rPh sb="5" eb="7">
      <t>チイキ</t>
    </rPh>
    <phoneticPr fontId="3"/>
  </si>
  <si>
    <t>【ﾎ.敷地面積の合計】</t>
    <phoneticPr fontId="3"/>
  </si>
  <si>
    <t>（1）</t>
    <phoneticPr fontId="3"/>
  </si>
  <si>
    <t>第2種住居地域</t>
    <rPh sb="0" eb="1">
      <t>ダイ</t>
    </rPh>
    <rPh sb="2" eb="3">
      <t>シュ</t>
    </rPh>
    <rPh sb="3" eb="5">
      <t>ジュウキョ</t>
    </rPh>
    <rPh sb="5" eb="7">
      <t>チイキ</t>
    </rPh>
    <phoneticPr fontId="3"/>
  </si>
  <si>
    <t>（2）</t>
    <phoneticPr fontId="3"/>
  </si>
  <si>
    <t>準住居地域</t>
    <rPh sb="0" eb="1">
      <t>ジュン</t>
    </rPh>
    <rPh sb="1" eb="3">
      <t>ジュウキョ</t>
    </rPh>
    <rPh sb="3" eb="5">
      <t>チイキ</t>
    </rPh>
    <phoneticPr fontId="3"/>
  </si>
  <si>
    <t>【ﾍ.敷地に建築可能な延べ面積を敷地面積で除した数値】</t>
    <phoneticPr fontId="3"/>
  </si>
  <si>
    <t>近隣商業地域</t>
    <rPh sb="0" eb="2">
      <t>キンリン</t>
    </rPh>
    <rPh sb="2" eb="4">
      <t>ショウギョウ</t>
    </rPh>
    <rPh sb="4" eb="6">
      <t>チイキ</t>
    </rPh>
    <phoneticPr fontId="3"/>
  </si>
  <si>
    <t>【ﾄ.敷地に建築可能な建築面積を敷地面積で除した数値】</t>
    <phoneticPr fontId="3"/>
  </si>
  <si>
    <t>商業地域</t>
    <rPh sb="0" eb="2">
      <t>ショウギョウ</t>
    </rPh>
    <rPh sb="2" eb="4">
      <t>チイキ</t>
    </rPh>
    <phoneticPr fontId="3"/>
  </si>
  <si>
    <t>【ﾁ.備　　考】</t>
    <phoneticPr fontId="3"/>
  </si>
  <si>
    <t>準工業地域</t>
    <rPh sb="0" eb="1">
      <t>ジュン</t>
    </rPh>
    <rPh sb="1" eb="3">
      <t>コウギョウ</t>
    </rPh>
    <rPh sb="3" eb="5">
      <t>チイキ</t>
    </rPh>
    <phoneticPr fontId="3"/>
  </si>
  <si>
    <t>【8.主要用途】　（区分</t>
  </si>
  <si>
    <t>工業地域</t>
    <rPh sb="0" eb="2">
      <t>コウギョウ</t>
    </rPh>
    <rPh sb="2" eb="4">
      <t>チイキ</t>
    </rPh>
    <phoneticPr fontId="3"/>
  </si>
  <si>
    <t>【9.工事種別】</t>
  </si>
  <si>
    <t>工業専用地域</t>
    <rPh sb="0" eb="2">
      <t>コウギョウ</t>
    </rPh>
    <rPh sb="2" eb="4">
      <t>センヨウ</t>
    </rPh>
    <rPh sb="4" eb="6">
      <t>チイキ</t>
    </rPh>
    <phoneticPr fontId="3"/>
  </si>
  <si>
    <t>新築</t>
    <rPh sb="0" eb="2">
      <t>シンチク</t>
    </rPh>
    <phoneticPr fontId="3"/>
  </si>
  <si>
    <t>増築</t>
    <rPh sb="0" eb="2">
      <t>ゾウチク</t>
    </rPh>
    <phoneticPr fontId="3"/>
  </si>
  <si>
    <t>改築</t>
    <rPh sb="0" eb="2">
      <t>カイチク</t>
    </rPh>
    <phoneticPr fontId="3"/>
  </si>
  <si>
    <t>移転</t>
    <rPh sb="0" eb="2">
      <t>イテン</t>
    </rPh>
    <phoneticPr fontId="3"/>
  </si>
  <si>
    <t>用途変更</t>
    <rPh sb="0" eb="2">
      <t>ヨウト</t>
    </rPh>
    <rPh sb="2" eb="4">
      <t>ヘンコウ</t>
    </rPh>
    <phoneticPr fontId="3"/>
  </si>
  <si>
    <t>大規模の修繕</t>
    <rPh sb="0" eb="3">
      <t>ダイキボ</t>
    </rPh>
    <rPh sb="4" eb="6">
      <t>シュウゼン</t>
    </rPh>
    <phoneticPr fontId="3"/>
  </si>
  <si>
    <t>大規模の模様替</t>
    <rPh sb="0" eb="3">
      <t>ダイキボ</t>
    </rPh>
    <rPh sb="4" eb="6">
      <t>モヨウ</t>
    </rPh>
    <rPh sb="6" eb="7">
      <t>ガ</t>
    </rPh>
    <phoneticPr fontId="3"/>
  </si>
  <si>
    <t>【10.建築面積】</t>
  </si>
  <si>
    <t>(申請部分</t>
    <rPh sb="1" eb="3">
      <t>シンセイ</t>
    </rPh>
    <rPh sb="3" eb="5">
      <t>ブブン</t>
    </rPh>
    <phoneticPr fontId="3"/>
  </si>
  <si>
    <t>)(申請以外の部分</t>
    <rPh sb="2" eb="4">
      <t>シンセイ</t>
    </rPh>
    <rPh sb="4" eb="6">
      <t>イガイ</t>
    </rPh>
    <rPh sb="7" eb="9">
      <t>ブブン</t>
    </rPh>
    <phoneticPr fontId="3"/>
  </si>
  <si>
    <t>)(合計</t>
    <rPh sb="2" eb="4">
      <t>ゴウケイ</t>
    </rPh>
    <phoneticPr fontId="3"/>
  </si>
  <si>
    <t>【ｲ.建築面積】</t>
    <rPh sb="3" eb="5">
      <t>ケンチク</t>
    </rPh>
    <rPh sb="5" eb="7">
      <t>メンセキ</t>
    </rPh>
    <phoneticPr fontId="3"/>
  </si>
  <si>
    <t>【ﾛ.建蔽率】</t>
    <rPh sb="3" eb="6">
      <t>ケンペイリツ</t>
    </rPh>
    <phoneticPr fontId="3"/>
  </si>
  <si>
    <t>【11.延べ面積】</t>
  </si>
  <si>
    <t>【ｲ.建築物全体】</t>
    <phoneticPr fontId="3"/>
  </si>
  <si>
    <t>【ﾛ.地階の住宅又は老人ホーム、福祉ホームその他これらに類するものの部分】</t>
    <rPh sb="3" eb="5">
      <t>チカイ</t>
    </rPh>
    <rPh sb="6" eb="8">
      <t>ジュウタク</t>
    </rPh>
    <rPh sb="8" eb="9">
      <t>マタ</t>
    </rPh>
    <rPh sb="10" eb="12">
      <t>ロウジン</t>
    </rPh>
    <rPh sb="16" eb="18">
      <t>フクシ</t>
    </rPh>
    <rPh sb="23" eb="24">
      <t>タ</t>
    </rPh>
    <rPh sb="28" eb="29">
      <t>ルイ</t>
    </rPh>
    <rPh sb="34" eb="36">
      <t>ブブン</t>
    </rPh>
    <phoneticPr fontId="3"/>
  </si>
  <si>
    <t>【ﾊ.エレベーターの昇降路の部分】</t>
    <rPh sb="10" eb="12">
      <t>ショウコウ</t>
    </rPh>
    <rPh sb="12" eb="13">
      <t>ロ</t>
    </rPh>
    <phoneticPr fontId="3"/>
  </si>
  <si>
    <t>【ﾆ.共同住宅の共用の廊下等の部分】</t>
    <phoneticPr fontId="3"/>
  </si>
  <si>
    <t>【ﾎ.自動車車庫等の部分】</t>
    <phoneticPr fontId="3"/>
  </si>
  <si>
    <t>【ﾍ.備蓄倉庫の部分】</t>
    <rPh sb="3" eb="5">
      <t>ビチク</t>
    </rPh>
    <rPh sb="5" eb="7">
      <t>ソウコ</t>
    </rPh>
    <rPh sb="8" eb="10">
      <t>ブブン</t>
    </rPh>
    <phoneticPr fontId="3"/>
  </si>
  <si>
    <t>【ﾄ.蓄電池の設置部分】</t>
    <rPh sb="3" eb="6">
      <t>チクデンチ</t>
    </rPh>
    <rPh sb="7" eb="9">
      <t>セッチ</t>
    </rPh>
    <rPh sb="9" eb="11">
      <t>ブブン</t>
    </rPh>
    <phoneticPr fontId="3"/>
  </si>
  <si>
    <t>【ﾁ.自家発電設備の設置部分】</t>
    <rPh sb="3" eb="5">
      <t>ジカ</t>
    </rPh>
    <rPh sb="5" eb="7">
      <t>ハツデン</t>
    </rPh>
    <rPh sb="7" eb="9">
      <t>セツビ</t>
    </rPh>
    <rPh sb="10" eb="12">
      <t>セッチ</t>
    </rPh>
    <rPh sb="12" eb="14">
      <t>ブブン</t>
    </rPh>
    <phoneticPr fontId="3"/>
  </si>
  <si>
    <t>【ﾘ.貯水槽の設置部分】</t>
    <rPh sb="3" eb="6">
      <t>チョスイソウ</t>
    </rPh>
    <rPh sb="7" eb="9">
      <t>セッチ</t>
    </rPh>
    <rPh sb="9" eb="11">
      <t>ブブン</t>
    </rPh>
    <phoneticPr fontId="3"/>
  </si>
  <si>
    <t>【ﾇ.住宅の部分】</t>
    <phoneticPr fontId="3"/>
  </si>
  <si>
    <t>【ﾙ.老人ホーム、福祉ホームその他これらに類するものの部分】</t>
    <rPh sb="3" eb="5">
      <t>ロウジン</t>
    </rPh>
    <rPh sb="9" eb="11">
      <t>フクシ</t>
    </rPh>
    <rPh sb="16" eb="17">
      <t>タ</t>
    </rPh>
    <rPh sb="21" eb="22">
      <t>ルイ</t>
    </rPh>
    <rPh sb="27" eb="29">
      <t>ブブン</t>
    </rPh>
    <phoneticPr fontId="3"/>
  </si>
  <si>
    <t>【ｦ.延べ面積】</t>
    <phoneticPr fontId="3"/>
  </si>
  <si>
    <t>【ﾜ.容積率】</t>
    <rPh sb="3" eb="5">
      <t>ヨウセキ</t>
    </rPh>
    <phoneticPr fontId="3"/>
  </si>
  <si>
    <t>【12.建築物の数】</t>
  </si>
  <si>
    <t>【ｲ.申請に係る建築物の数】</t>
    <phoneticPr fontId="3"/>
  </si>
  <si>
    <t>【ﾛ.同一敷地内の他の建築物の数】</t>
    <phoneticPr fontId="3"/>
  </si>
  <si>
    <t>0</t>
    <phoneticPr fontId="3"/>
  </si>
  <si>
    <t>【13.建築物の高さ等】</t>
  </si>
  <si>
    <t>(申請部分に係る建築物</t>
    <rPh sb="1" eb="3">
      <t>シンセイ</t>
    </rPh>
    <rPh sb="3" eb="5">
      <t>ブブン</t>
    </rPh>
    <rPh sb="6" eb="7">
      <t>カカ</t>
    </rPh>
    <rPh sb="8" eb="11">
      <t>ケンチクブツ</t>
    </rPh>
    <phoneticPr fontId="3"/>
  </si>
  <si>
    <t>)(他の建築物</t>
    <rPh sb="2" eb="3">
      <t>ホカ</t>
    </rPh>
    <rPh sb="4" eb="7">
      <t>ケンチクブツ</t>
    </rPh>
    <phoneticPr fontId="3"/>
  </si>
  <si>
    <t>【ｲ.最高の高さ】</t>
    <phoneticPr fontId="3"/>
  </si>
  <si>
    <t>【ﾛ.階　　数】　　　地上</t>
    <phoneticPr fontId="3"/>
  </si>
  <si>
    <t>　　　　　　　　　　地下</t>
    <phoneticPr fontId="3"/>
  </si>
  <si>
    <t>【ﾊ.構　　造】</t>
    <phoneticPr fontId="3"/>
  </si>
  <si>
    <t>造　　一部</t>
    <rPh sb="0" eb="1">
      <t>ゾウ</t>
    </rPh>
    <rPh sb="3" eb="5">
      <t>イチブ</t>
    </rPh>
    <phoneticPr fontId="3"/>
  </si>
  <si>
    <t>造</t>
    <rPh sb="0" eb="1">
      <t>ゾウ</t>
    </rPh>
    <phoneticPr fontId="3"/>
  </si>
  <si>
    <t>【ﾆ.建築基準法第56条第７項の規定による特例の適用の有無】</t>
    <phoneticPr fontId="3"/>
  </si>
  <si>
    <t>有</t>
    <rPh sb="0" eb="1">
      <t>アリ</t>
    </rPh>
    <phoneticPr fontId="3"/>
  </si>
  <si>
    <t>無</t>
    <rPh sb="0" eb="1">
      <t>ム</t>
    </rPh>
    <phoneticPr fontId="3"/>
  </si>
  <si>
    <t>【ﾎ.適用があるときは、特例の区分】</t>
    <phoneticPr fontId="3"/>
  </si>
  <si>
    <t>道路高さ制限不適用</t>
    <rPh sb="0" eb="2">
      <t>ドウロ</t>
    </rPh>
    <rPh sb="2" eb="3">
      <t>タカ</t>
    </rPh>
    <rPh sb="4" eb="6">
      <t>セイゲン</t>
    </rPh>
    <rPh sb="6" eb="7">
      <t>フ</t>
    </rPh>
    <rPh sb="7" eb="9">
      <t>テキヨウ</t>
    </rPh>
    <phoneticPr fontId="3"/>
  </si>
  <si>
    <t>隣地高さ制限不適用</t>
    <rPh sb="0" eb="2">
      <t>リンチ</t>
    </rPh>
    <rPh sb="2" eb="3">
      <t>タカ</t>
    </rPh>
    <rPh sb="4" eb="6">
      <t>セイゲン</t>
    </rPh>
    <rPh sb="6" eb="7">
      <t>フ</t>
    </rPh>
    <rPh sb="7" eb="9">
      <t>テキヨウ</t>
    </rPh>
    <phoneticPr fontId="3"/>
  </si>
  <si>
    <t>北側高さ制限不適用</t>
    <rPh sb="0" eb="2">
      <t>キタガワ</t>
    </rPh>
    <rPh sb="2" eb="3">
      <t>タカ</t>
    </rPh>
    <rPh sb="4" eb="6">
      <t>セイゲン</t>
    </rPh>
    <rPh sb="6" eb="7">
      <t>フ</t>
    </rPh>
    <rPh sb="7" eb="9">
      <t>テキヨウ</t>
    </rPh>
    <phoneticPr fontId="3"/>
  </si>
  <si>
    <t>【14.許可・認定等】</t>
  </si>
  <si>
    <t>【15.工事着手予定年月日】</t>
  </si>
  <si>
    <t>【16.工事完了予定年月日】</t>
  </si>
  <si>
    <t>【17.特定工程工事終了予定年月日】</t>
    <phoneticPr fontId="3"/>
  </si>
  <si>
    <t>（特定工程）</t>
  </si>
  <si>
    <t>(第</t>
    <rPh sb="1" eb="2">
      <t>ダイ</t>
    </rPh>
    <phoneticPr fontId="3"/>
  </si>
  <si>
    <t>回)</t>
    <rPh sb="0" eb="1">
      <t>カイ</t>
    </rPh>
    <phoneticPr fontId="3"/>
  </si>
  <si>
    <t>【18.その他必要な事項】</t>
  </si>
  <si>
    <t>【19.備　考】</t>
  </si>
  <si>
    <t>（第四面）</t>
    <rPh sb="1" eb="2">
      <t>ダイ</t>
    </rPh>
    <rPh sb="2" eb="3">
      <t>ヨン</t>
    </rPh>
    <rPh sb="3" eb="4">
      <t>メン</t>
    </rPh>
    <phoneticPr fontId="3"/>
  </si>
  <si>
    <t>建築物別概要</t>
    <rPh sb="0" eb="3">
      <t>ケンチクブツ</t>
    </rPh>
    <rPh sb="3" eb="4">
      <t>ベツ</t>
    </rPh>
    <rPh sb="4" eb="6">
      <t>ガイヨウ</t>
    </rPh>
    <phoneticPr fontId="3"/>
  </si>
  <si>
    <t>【1.番　号】</t>
  </si>
  <si>
    <t>【2.用　途】</t>
  </si>
  <si>
    <t>(区分</t>
    <rPh sb="1" eb="3">
      <t>クブン</t>
    </rPh>
    <phoneticPr fontId="3"/>
  </si>
  <si>
    <t>【3.工事種別】</t>
    <phoneticPr fontId="3"/>
  </si>
  <si>
    <t>【4.構　　造】</t>
    <phoneticPr fontId="3"/>
  </si>
  <si>
    <t>造　　　一部</t>
    <rPh sb="0" eb="1">
      <t>ゾウ</t>
    </rPh>
    <rPh sb="4" eb="6">
      <t>イチブ</t>
    </rPh>
    <phoneticPr fontId="3"/>
  </si>
  <si>
    <t>【5.耐火建築物等】</t>
    <rPh sb="3" eb="5">
      <t>タイカ</t>
    </rPh>
    <rPh sb="5" eb="7">
      <t>ケンチク</t>
    </rPh>
    <rPh sb="7" eb="8">
      <t>ブツ</t>
    </rPh>
    <rPh sb="8" eb="9">
      <t>トウ</t>
    </rPh>
    <phoneticPr fontId="3"/>
  </si>
  <si>
    <t>□耐火建築物</t>
  </si>
  <si>
    <t>□準耐火建築物（ｲ-1）</t>
  </si>
  <si>
    <t>□準耐火建築物（ｲ-2）</t>
  </si>
  <si>
    <t>□準耐火建築物（ﾛ-1）</t>
  </si>
  <si>
    <t>□準耐火建築物（ﾛ-2）</t>
  </si>
  <si>
    <t>□耐火構造建築物</t>
  </si>
  <si>
    <t>□特定避難時間倒壊等防止建築物</t>
  </si>
  <si>
    <t>□その他</t>
  </si>
  <si>
    <t>【6.階　　数】</t>
    <phoneticPr fontId="3"/>
  </si>
  <si>
    <t>【ｲ.地階を除く階数】</t>
    <phoneticPr fontId="3"/>
  </si>
  <si>
    <t>【ﾛ.地階の階数】</t>
    <phoneticPr fontId="3"/>
  </si>
  <si>
    <t>【ﾊ.昇降機塔等の階の数】</t>
    <phoneticPr fontId="3"/>
  </si>
  <si>
    <t>【ﾆ.地階の倉庫等の階の数】</t>
    <phoneticPr fontId="3"/>
  </si>
  <si>
    <t>【7.高　　さ】</t>
    <phoneticPr fontId="3"/>
  </si>
  <si>
    <t>【ﾛ.最高の軒の高さ】</t>
    <phoneticPr fontId="3"/>
  </si>
  <si>
    <t>【8.建築設備の種類】</t>
  </si>
  <si>
    <t>【9.確認の特例】</t>
  </si>
  <si>
    <t>【ｲ.建築基準法第６条の３第１項ただし書又は法１８条第４項ただし書の規定による審査の特例の適用の有無】</t>
    <rPh sb="19" eb="20">
      <t>ガ</t>
    </rPh>
    <rPh sb="20" eb="21">
      <t>マタ</t>
    </rPh>
    <rPh sb="22" eb="23">
      <t>ホウ</t>
    </rPh>
    <rPh sb="25" eb="26">
      <t>ジョウ</t>
    </rPh>
    <rPh sb="26" eb="27">
      <t>ダイ</t>
    </rPh>
    <rPh sb="28" eb="29">
      <t>コウ</t>
    </rPh>
    <rPh sb="32" eb="33">
      <t>ガ</t>
    </rPh>
    <rPh sb="39" eb="41">
      <t>シンサ</t>
    </rPh>
    <phoneticPr fontId="3"/>
  </si>
  <si>
    <t>【ﾛ.建築基準法第６条の４第１項の規定による確認の特例の適用の有無】</t>
    <phoneticPr fontId="3"/>
  </si>
  <si>
    <t>【ﾊ.適用があるときは、建築基準法施行令第１０条各号に掲げる建築物の区分】</t>
    <rPh sb="23" eb="24">
      <t>ジョウ</t>
    </rPh>
    <rPh sb="24" eb="26">
      <t>カクゴウ</t>
    </rPh>
    <phoneticPr fontId="3"/>
  </si>
  <si>
    <t>【ﾆ.認定型式の認定番号】</t>
    <rPh sb="3" eb="5">
      <t>ニンテイ</t>
    </rPh>
    <rPh sb="5" eb="7">
      <t>カタシキ</t>
    </rPh>
    <rPh sb="8" eb="10">
      <t>ニンテイ</t>
    </rPh>
    <rPh sb="10" eb="12">
      <t>バンゴウ</t>
    </rPh>
    <phoneticPr fontId="3"/>
  </si>
  <si>
    <t>【ﾎ.適合する一連の規定の区分】</t>
    <rPh sb="3" eb="5">
      <t>テキゴウ</t>
    </rPh>
    <rPh sb="7" eb="9">
      <t>イチレン</t>
    </rPh>
    <rPh sb="10" eb="12">
      <t>キテイ</t>
    </rPh>
    <rPh sb="13" eb="15">
      <t>クブン</t>
    </rPh>
    <rPh sb="15" eb="16">
      <t>バンゴウ</t>
    </rPh>
    <phoneticPr fontId="3"/>
  </si>
  <si>
    <t>建築基準法施行令第136条の2の11第1号イ</t>
    <rPh sb="0" eb="2">
      <t>ケンチク</t>
    </rPh>
    <rPh sb="2" eb="5">
      <t>キジュンホウ</t>
    </rPh>
    <rPh sb="5" eb="8">
      <t>セコウレイ</t>
    </rPh>
    <rPh sb="8" eb="9">
      <t>ダイ</t>
    </rPh>
    <rPh sb="12" eb="13">
      <t>ジョウ</t>
    </rPh>
    <rPh sb="18" eb="19">
      <t>ダイ</t>
    </rPh>
    <rPh sb="20" eb="21">
      <t>ゴウ</t>
    </rPh>
    <phoneticPr fontId="3"/>
  </si>
  <si>
    <t>建築基準法施行令第136条の2の11第1号ロ</t>
    <rPh sb="0" eb="2">
      <t>ケンチク</t>
    </rPh>
    <rPh sb="2" eb="5">
      <t>キジュンホウ</t>
    </rPh>
    <rPh sb="5" eb="8">
      <t>セコウレイ</t>
    </rPh>
    <rPh sb="8" eb="9">
      <t>ダイ</t>
    </rPh>
    <rPh sb="12" eb="13">
      <t>ジョウ</t>
    </rPh>
    <rPh sb="18" eb="19">
      <t>ダイ</t>
    </rPh>
    <rPh sb="20" eb="21">
      <t>ゴウ</t>
    </rPh>
    <phoneticPr fontId="3"/>
  </si>
  <si>
    <t>【ﾍ.認証型式部材等認証番号】</t>
    <rPh sb="3" eb="5">
      <t>ニンショウ</t>
    </rPh>
    <rPh sb="5" eb="7">
      <t>カタシキ</t>
    </rPh>
    <rPh sb="7" eb="9">
      <t>ブザイ</t>
    </rPh>
    <rPh sb="9" eb="10">
      <t>ナド</t>
    </rPh>
    <rPh sb="10" eb="12">
      <t>ニンショウ</t>
    </rPh>
    <rPh sb="12" eb="14">
      <t>バンゴウ</t>
    </rPh>
    <phoneticPr fontId="3"/>
  </si>
  <si>
    <t>【10.床 面 積】</t>
    <phoneticPr fontId="3"/>
  </si>
  <si>
    <t>【ｲ.階 別】</t>
    <phoneticPr fontId="3"/>
  </si>
  <si>
    <t>階)</t>
    <rPh sb="0" eb="1">
      <t>カイ</t>
    </rPh>
    <phoneticPr fontId="3"/>
  </si>
  <si>
    <t>【ﾛ.合 計】</t>
    <rPh sb="3" eb="4">
      <t>ゴウ</t>
    </rPh>
    <rPh sb="5" eb="6">
      <t>ケイ</t>
    </rPh>
    <phoneticPr fontId="3"/>
  </si>
  <si>
    <t>【11.屋　　根】</t>
    <phoneticPr fontId="3"/>
  </si>
  <si>
    <t>【12.外　　壁】</t>
    <phoneticPr fontId="3"/>
  </si>
  <si>
    <t>【13.軒　　裏】</t>
    <phoneticPr fontId="3"/>
  </si>
  <si>
    <t>【14.居室の床の高さ】</t>
    <phoneticPr fontId="3"/>
  </si>
  <si>
    <t>【15.便所の種類】</t>
  </si>
  <si>
    <t>【16.その他必要な事項】</t>
  </si>
  <si>
    <t>【17.備　　考】</t>
    <phoneticPr fontId="3"/>
  </si>
  <si>
    <t>（第五面）</t>
    <rPh sb="1" eb="2">
      <t>ダイ</t>
    </rPh>
    <rPh sb="2" eb="3">
      <t>ゴ</t>
    </rPh>
    <rPh sb="3" eb="4">
      <t>メン</t>
    </rPh>
    <phoneticPr fontId="3"/>
  </si>
  <si>
    <t>建築物の階別概要</t>
    <rPh sb="0" eb="3">
      <t>ケンチクブツ</t>
    </rPh>
    <rPh sb="4" eb="5">
      <t>カイ</t>
    </rPh>
    <rPh sb="5" eb="6">
      <t>ベツ</t>
    </rPh>
    <rPh sb="6" eb="8">
      <t>ガイヨウ</t>
    </rPh>
    <phoneticPr fontId="3"/>
  </si>
  <si>
    <t>【1.番　　号】</t>
    <rPh sb="3" eb="4">
      <t>バン</t>
    </rPh>
    <rPh sb="6" eb="7">
      <t>ゴウ</t>
    </rPh>
    <phoneticPr fontId="3"/>
  </si>
  <si>
    <t>【2.　 階　 】</t>
    <rPh sb="5" eb="6">
      <t>カイ</t>
    </rPh>
    <phoneticPr fontId="3"/>
  </si>
  <si>
    <t>【3.柱の小径】</t>
    <rPh sb="3" eb="4">
      <t>ハシラ</t>
    </rPh>
    <rPh sb="5" eb="7">
      <t>ショウケイ</t>
    </rPh>
    <phoneticPr fontId="3"/>
  </si>
  <si>
    <t>【4.横架材間の垂直距離】</t>
    <rPh sb="3" eb="4">
      <t>ヨコ</t>
    </rPh>
    <rPh sb="4" eb="5">
      <t>カ</t>
    </rPh>
    <rPh sb="5" eb="6">
      <t>ザイ</t>
    </rPh>
    <rPh sb="6" eb="7">
      <t>カン</t>
    </rPh>
    <rPh sb="8" eb="10">
      <t>スイチョク</t>
    </rPh>
    <rPh sb="10" eb="12">
      <t>キョリ</t>
    </rPh>
    <phoneticPr fontId="3"/>
  </si>
  <si>
    <t>【5.階の高さ】</t>
    <rPh sb="3" eb="4">
      <t>カイ</t>
    </rPh>
    <rPh sb="5" eb="6">
      <t>タカ</t>
    </rPh>
    <phoneticPr fontId="3"/>
  </si>
  <si>
    <t>【6.天井】</t>
    <rPh sb="3" eb="5">
      <t>テンジョウ</t>
    </rPh>
    <phoneticPr fontId="3"/>
  </si>
  <si>
    <t>【ｲ.居室の天井高さ】</t>
    <rPh sb="3" eb="5">
      <t>キョシツ</t>
    </rPh>
    <rPh sb="6" eb="8">
      <t>テンジョウ</t>
    </rPh>
    <rPh sb="8" eb="9">
      <t>タカ</t>
    </rPh>
    <phoneticPr fontId="3"/>
  </si>
  <si>
    <t>【ﾛ.建築基準法施行令第39条第3項に規定する特定天井】</t>
    <rPh sb="3" eb="5">
      <t>ケンチク</t>
    </rPh>
    <rPh sb="5" eb="8">
      <t>キジュンホウ</t>
    </rPh>
    <rPh sb="8" eb="11">
      <t>セコウレイ</t>
    </rPh>
    <rPh sb="11" eb="12">
      <t>ダイ</t>
    </rPh>
    <rPh sb="14" eb="15">
      <t>ジョウ</t>
    </rPh>
    <rPh sb="15" eb="16">
      <t>ダイ</t>
    </rPh>
    <rPh sb="17" eb="18">
      <t>コウ</t>
    </rPh>
    <rPh sb="19" eb="21">
      <t>キテイ</t>
    </rPh>
    <rPh sb="23" eb="25">
      <t>トクテイ</t>
    </rPh>
    <rPh sb="25" eb="27">
      <t>テンジョウ</t>
    </rPh>
    <phoneticPr fontId="3"/>
  </si>
  <si>
    <t>無</t>
    <rPh sb="0" eb="1">
      <t>ナ</t>
    </rPh>
    <phoneticPr fontId="3"/>
  </si>
  <si>
    <t>【7.用途別床面積】</t>
  </si>
  <si>
    <t>(用途の区分</t>
    <rPh sb="1" eb="3">
      <t>ヨウト</t>
    </rPh>
    <rPh sb="4" eb="6">
      <t>クブン</t>
    </rPh>
    <phoneticPr fontId="3"/>
  </si>
  <si>
    <t>)(具体的な用途の名称</t>
    <rPh sb="2" eb="5">
      <t>グタイテキ</t>
    </rPh>
    <rPh sb="6" eb="8">
      <t>ヨウト</t>
    </rPh>
    <rPh sb="9" eb="11">
      <t>メイショウ</t>
    </rPh>
    <phoneticPr fontId="3"/>
  </si>
  <si>
    <t>)(床面積</t>
    <rPh sb="2" eb="5">
      <t>ユカメンセキ</t>
    </rPh>
    <phoneticPr fontId="3"/>
  </si>
  <si>
    <t>【ｲ.】</t>
    <phoneticPr fontId="3"/>
  </si>
  <si>
    <t>【ﾛ.】</t>
    <phoneticPr fontId="3"/>
  </si>
  <si>
    <t>【ﾊ.】</t>
    <phoneticPr fontId="3"/>
  </si>
  <si>
    <t>【ﾆ.】</t>
    <phoneticPr fontId="3"/>
  </si>
  <si>
    <t>【ﾎ.】</t>
    <phoneticPr fontId="3"/>
  </si>
  <si>
    <t>【ﾍ.】</t>
    <phoneticPr fontId="3"/>
  </si>
  <si>
    <t>【8.その他必要な事項】</t>
    <phoneticPr fontId="3"/>
  </si>
  <si>
    <t>【9.備　　考】</t>
    <phoneticPr fontId="3"/>
  </si>
  <si>
    <t>（第六面）</t>
    <rPh sb="1" eb="2">
      <t>ダイ</t>
    </rPh>
    <rPh sb="2" eb="3">
      <t>６</t>
    </rPh>
    <rPh sb="3" eb="4">
      <t>メン</t>
    </rPh>
    <phoneticPr fontId="3"/>
  </si>
  <si>
    <t>建築物独立部分別概要</t>
    <rPh sb="0" eb="3">
      <t>ケンチクブツ</t>
    </rPh>
    <rPh sb="3" eb="5">
      <t>ドクリツ</t>
    </rPh>
    <rPh sb="5" eb="7">
      <t>ブブン</t>
    </rPh>
    <rPh sb="7" eb="8">
      <t>ベツ</t>
    </rPh>
    <rPh sb="8" eb="10">
      <t>ガイヨウ</t>
    </rPh>
    <phoneticPr fontId="3"/>
  </si>
  <si>
    <t xml:space="preserve"> 【1.番号】</t>
    <rPh sb="4" eb="6">
      <t>バンゴウ</t>
    </rPh>
    <phoneticPr fontId="3"/>
  </si>
  <si>
    <t xml:space="preserve"> 【2.延べ面積】</t>
    <rPh sb="4" eb="5">
      <t>ノ</t>
    </rPh>
    <rPh sb="6" eb="8">
      <t>メンセキ</t>
    </rPh>
    <phoneticPr fontId="3"/>
  </si>
  <si>
    <t xml:space="preserve"> 【3.建築物の高さ等】</t>
    <rPh sb="4" eb="6">
      <t>ケンチク</t>
    </rPh>
    <rPh sb="6" eb="7">
      <t>ブツ</t>
    </rPh>
    <rPh sb="8" eb="9">
      <t>タカ</t>
    </rPh>
    <rPh sb="10" eb="11">
      <t>トウ</t>
    </rPh>
    <phoneticPr fontId="3"/>
  </si>
  <si>
    <t>【ｲ.最高の高さ】</t>
    <rPh sb="3" eb="5">
      <t>サイコウ</t>
    </rPh>
    <rPh sb="6" eb="7">
      <t>タカ</t>
    </rPh>
    <phoneticPr fontId="3"/>
  </si>
  <si>
    <t>【ﾛ.最高の軒の高さ】</t>
    <rPh sb="3" eb="5">
      <t>サイコウ</t>
    </rPh>
    <rPh sb="6" eb="7">
      <t>ノキ</t>
    </rPh>
    <rPh sb="8" eb="9">
      <t>タカ</t>
    </rPh>
    <phoneticPr fontId="3"/>
  </si>
  <si>
    <t>【ﾊ.階数】</t>
    <rPh sb="3" eb="5">
      <t>カイスウ</t>
    </rPh>
    <phoneticPr fontId="3"/>
  </si>
  <si>
    <t>地上</t>
    <rPh sb="0" eb="2">
      <t>チジョウ</t>
    </rPh>
    <phoneticPr fontId="3"/>
  </si>
  <si>
    <t>地下</t>
    <rPh sb="0" eb="2">
      <t>チカ</t>
    </rPh>
    <phoneticPr fontId="3"/>
  </si>
  <si>
    <t>【ﾆ.構造】</t>
    <rPh sb="3" eb="5">
      <t>コウゾウ</t>
    </rPh>
    <phoneticPr fontId="3"/>
  </si>
  <si>
    <t xml:space="preserve"> 【4.特定構造計算基準又は特定増改築構造計算基準の別】</t>
    <rPh sb="4" eb="6">
      <t>トクテイ</t>
    </rPh>
    <rPh sb="6" eb="8">
      <t>コウゾウ</t>
    </rPh>
    <rPh sb="8" eb="10">
      <t>ケイサン</t>
    </rPh>
    <rPh sb="10" eb="12">
      <t>キジュン</t>
    </rPh>
    <rPh sb="12" eb="13">
      <t>マタ</t>
    </rPh>
    <rPh sb="14" eb="16">
      <t>トクテイ</t>
    </rPh>
    <rPh sb="16" eb="19">
      <t>ゾウカイチク</t>
    </rPh>
    <rPh sb="19" eb="21">
      <t>コウゾウ</t>
    </rPh>
    <rPh sb="21" eb="23">
      <t>ケイサン</t>
    </rPh>
    <rPh sb="23" eb="25">
      <t>キジュン</t>
    </rPh>
    <rPh sb="26" eb="27">
      <t>ベツ</t>
    </rPh>
    <phoneticPr fontId="3"/>
  </si>
  <si>
    <t>□特定構造計算基準</t>
  </si>
  <si>
    <t>□特定増改築構造計算基準</t>
  </si>
  <si>
    <t xml:space="preserve"> 【5.構造計算の区分】</t>
    <rPh sb="4" eb="6">
      <t>コウゾウ</t>
    </rPh>
    <rPh sb="6" eb="8">
      <t>ケイサン</t>
    </rPh>
    <rPh sb="9" eb="11">
      <t>クブン</t>
    </rPh>
    <phoneticPr fontId="3"/>
  </si>
  <si>
    <t>□建築基準法施行令第81条第１項各号に掲げる基準に従つた構造計算</t>
  </si>
  <si>
    <t>□建築基準法施行令第81条第2項第１号イに掲げる構造計算</t>
  </si>
  <si>
    <t>□建築基準法施行令第81条第2項第１号ロに掲げる構造計算</t>
  </si>
  <si>
    <t>□建築基準法施行令第81条第2項第2号イに掲げる構造計算</t>
  </si>
  <si>
    <t>□建築基準法施行令第81条第3項に掲げる構造計算</t>
  </si>
  <si>
    <t xml:space="preserve"> 【6.構造計算に用いたプログラム】</t>
    <rPh sb="4" eb="6">
      <t>コウゾウ</t>
    </rPh>
    <rPh sb="6" eb="8">
      <t>ケイサン</t>
    </rPh>
    <rPh sb="9" eb="10">
      <t>モチ</t>
    </rPh>
    <phoneticPr fontId="3"/>
  </si>
  <si>
    <t>【ｲ.名称】</t>
    <rPh sb="3" eb="5">
      <t>メイショウ</t>
    </rPh>
    <phoneticPr fontId="3"/>
  </si>
  <si>
    <t>(                                                                                                                                                        )</t>
    <phoneticPr fontId="3"/>
  </si>
  <si>
    <t>【ﾛ.区分】</t>
    <rPh sb="3" eb="5">
      <t>クブン</t>
    </rPh>
    <phoneticPr fontId="3"/>
  </si>
  <si>
    <t>□建築基準法第20条第１項第２号イ又は第３号イの認定を受けたプログラム</t>
  </si>
  <si>
    <t>（大臣認定番号</t>
    <rPh sb="1" eb="3">
      <t>ダイジン</t>
    </rPh>
    <rPh sb="3" eb="5">
      <t>ニンテイ</t>
    </rPh>
    <rPh sb="5" eb="7">
      <t>バンゴウ</t>
    </rPh>
    <phoneticPr fontId="3"/>
  </si>
  <si>
    <t>□その他のプログラム</t>
  </si>
  <si>
    <t xml:space="preserve"> 【7.建築基準法施行令第137条の2各号に定める基準の区分】</t>
    <rPh sb="4" eb="6">
      <t>ケンチク</t>
    </rPh>
    <rPh sb="6" eb="9">
      <t>キジュンホウ</t>
    </rPh>
    <rPh sb="9" eb="12">
      <t>シコウレイ</t>
    </rPh>
    <rPh sb="12" eb="13">
      <t>ダイ</t>
    </rPh>
    <rPh sb="16" eb="17">
      <t>ジョウ</t>
    </rPh>
    <rPh sb="19" eb="21">
      <t>カクゴウ</t>
    </rPh>
    <rPh sb="22" eb="23">
      <t>サダ</t>
    </rPh>
    <rPh sb="25" eb="27">
      <t>キジュン</t>
    </rPh>
    <rPh sb="28" eb="30">
      <t>クブン</t>
    </rPh>
    <phoneticPr fontId="3"/>
  </si>
  <si>
    <t xml:space="preserve"> 【8.備考】</t>
    <rPh sb="4" eb="6">
      <t>ビコウ</t>
    </rPh>
    <phoneticPr fontId="3"/>
  </si>
  <si>
    <t>インターフェース規定書</t>
    <rPh sb="8" eb="10">
      <t>キテイ</t>
    </rPh>
    <rPh sb="10" eb="11">
      <t>ショ</t>
    </rPh>
    <phoneticPr fontId="3"/>
  </si>
  <si>
    <t>建築行政共用DBシステム</t>
    <phoneticPr fontId="3"/>
  </si>
  <si>
    <t>台帳・帳簿登録閲覧システム</t>
    <rPh sb="0" eb="2">
      <t>ダイチョウ</t>
    </rPh>
    <rPh sb="3" eb="5">
      <t>チョウボ</t>
    </rPh>
    <rPh sb="5" eb="7">
      <t>トウロク</t>
    </rPh>
    <rPh sb="7" eb="9">
      <t>エツラン</t>
    </rPh>
    <phoneticPr fontId="3"/>
  </si>
  <si>
    <t>区分一覧</t>
    <phoneticPr fontId="3"/>
  </si>
  <si>
    <t>日付</t>
    <phoneticPr fontId="3"/>
  </si>
  <si>
    <t>作成者</t>
    <phoneticPr fontId="3"/>
  </si>
  <si>
    <t>ページ</t>
    <phoneticPr fontId="3"/>
  </si>
  <si>
    <t>ICBA</t>
    <phoneticPr fontId="3"/>
  </si>
  <si>
    <t>XMLスキーマ内で定義される区分一覧を記載する。</t>
    <rPh sb="7" eb="8">
      <t>ナイ</t>
    </rPh>
    <rPh sb="9" eb="11">
      <t>テイギ</t>
    </rPh>
    <rPh sb="14" eb="16">
      <t>クブン</t>
    </rPh>
    <rPh sb="16" eb="18">
      <t>イチラン</t>
    </rPh>
    <rPh sb="19" eb="21">
      <t>キサイ</t>
    </rPh>
    <phoneticPr fontId="68"/>
  </si>
  <si>
    <t>表1．工作物1の区分</t>
    <rPh sb="0" eb="1">
      <t>ヒョウ</t>
    </rPh>
    <rPh sb="3" eb="6">
      <t>コウサクブツ</t>
    </rPh>
    <rPh sb="8" eb="10">
      <t>クブン</t>
    </rPh>
    <phoneticPr fontId="68"/>
  </si>
  <si>
    <t>No</t>
  </si>
  <si>
    <t>工作物の区分名称</t>
    <rPh sb="0" eb="3">
      <t>コウサクブツ</t>
    </rPh>
    <rPh sb="4" eb="6">
      <t>クブン</t>
    </rPh>
    <rPh sb="6" eb="8">
      <t>メイショウ</t>
    </rPh>
    <phoneticPr fontId="3"/>
  </si>
  <si>
    <t>区分</t>
    <rPh sb="0" eb="2">
      <t>クブン</t>
    </rPh>
    <phoneticPr fontId="68"/>
  </si>
  <si>
    <t>煙突(支えわく及び支線がある場合においては、これらを含み、ストーブの煙突を除く。)</t>
    <rPh sb="0" eb="2">
      <t>エントツ</t>
    </rPh>
    <rPh sb="3" eb="4">
      <t>ササ</t>
    </rPh>
    <rPh sb="7" eb="8">
      <t>オヨ</t>
    </rPh>
    <rPh sb="9" eb="11">
      <t>シセン</t>
    </rPh>
    <rPh sb="14" eb="16">
      <t>バアイ</t>
    </rPh>
    <rPh sb="26" eb="27">
      <t>フク</t>
    </rPh>
    <rPh sb="34" eb="36">
      <t>エントツ</t>
    </rPh>
    <rPh sb="37" eb="38">
      <t>ノゾ</t>
    </rPh>
    <phoneticPr fontId="68"/>
  </si>
  <si>
    <t>06310</t>
    <phoneticPr fontId="68"/>
  </si>
  <si>
    <t>鉄筋コンクリート造の柱、鉄柱、木柱その他これらに類するもの(旗ざお並びに架空電線路用並びに電気事業者及び御供給事業者の保安通信設備用のものを除く。)</t>
    <rPh sb="0" eb="2">
      <t>テッキン</t>
    </rPh>
    <rPh sb="8" eb="9">
      <t>ゾウ</t>
    </rPh>
    <rPh sb="10" eb="11">
      <t>ハシラ</t>
    </rPh>
    <rPh sb="12" eb="14">
      <t>テッチュウ</t>
    </rPh>
    <rPh sb="15" eb="16">
      <t>モク</t>
    </rPh>
    <rPh sb="16" eb="17">
      <t>チュウ</t>
    </rPh>
    <rPh sb="19" eb="20">
      <t>タ</t>
    </rPh>
    <rPh sb="24" eb="25">
      <t>ルイ</t>
    </rPh>
    <rPh sb="30" eb="31">
      <t>ハタ</t>
    </rPh>
    <rPh sb="33" eb="34">
      <t>ナラ</t>
    </rPh>
    <rPh sb="36" eb="38">
      <t>カクウ</t>
    </rPh>
    <rPh sb="38" eb="40">
      <t>デンセン</t>
    </rPh>
    <rPh sb="40" eb="42">
      <t>ロヨウ</t>
    </rPh>
    <rPh sb="42" eb="43">
      <t>ナラ</t>
    </rPh>
    <rPh sb="45" eb="47">
      <t>デンキ</t>
    </rPh>
    <rPh sb="47" eb="50">
      <t>ジギョウシャ</t>
    </rPh>
    <rPh sb="50" eb="51">
      <t>オヨ</t>
    </rPh>
    <rPh sb="52" eb="53">
      <t>オン</t>
    </rPh>
    <rPh sb="53" eb="55">
      <t>キョウキュウ</t>
    </rPh>
    <rPh sb="55" eb="58">
      <t>ジギョウシャ</t>
    </rPh>
    <rPh sb="59" eb="61">
      <t>ホアン</t>
    </rPh>
    <rPh sb="61" eb="63">
      <t>ツウシン</t>
    </rPh>
    <rPh sb="63" eb="65">
      <t>セツビ</t>
    </rPh>
    <rPh sb="65" eb="66">
      <t>ヨウ</t>
    </rPh>
    <rPh sb="70" eb="71">
      <t>ノゾ</t>
    </rPh>
    <phoneticPr fontId="68"/>
  </si>
  <si>
    <t>06320</t>
    <phoneticPr fontId="68"/>
  </si>
  <si>
    <t>広告塔、広告板、装飾塔、記念塔その他これらに類するもの</t>
    <rPh sb="0" eb="3">
      <t>コウコクトウ</t>
    </rPh>
    <rPh sb="4" eb="6">
      <t>コウコク</t>
    </rPh>
    <rPh sb="6" eb="7">
      <t>バン</t>
    </rPh>
    <rPh sb="8" eb="10">
      <t>ソウショク</t>
    </rPh>
    <rPh sb="10" eb="11">
      <t>トウ</t>
    </rPh>
    <rPh sb="12" eb="15">
      <t>キネントウ</t>
    </rPh>
    <rPh sb="17" eb="18">
      <t>タ</t>
    </rPh>
    <rPh sb="22" eb="23">
      <t>ルイ</t>
    </rPh>
    <phoneticPr fontId="68"/>
  </si>
  <si>
    <t>06330</t>
    <phoneticPr fontId="68"/>
  </si>
  <si>
    <t>高架水槽、サイロ、物見塔その他これらに類するもの</t>
    <rPh sb="0" eb="2">
      <t>コウカ</t>
    </rPh>
    <rPh sb="2" eb="4">
      <t>スイソウ</t>
    </rPh>
    <rPh sb="9" eb="11">
      <t>モノミ</t>
    </rPh>
    <rPh sb="11" eb="12">
      <t>トウ</t>
    </rPh>
    <rPh sb="14" eb="15">
      <t>タ</t>
    </rPh>
    <rPh sb="19" eb="20">
      <t>ルイ</t>
    </rPh>
    <phoneticPr fontId="68"/>
  </si>
  <si>
    <t>06340</t>
  </si>
  <si>
    <t>擁壁</t>
    <rPh sb="0" eb="1">
      <t>ヨウ</t>
    </rPh>
    <rPh sb="1" eb="2">
      <t>ヘキ</t>
    </rPh>
    <phoneticPr fontId="68"/>
  </si>
  <si>
    <t>06350</t>
  </si>
  <si>
    <t>ウォータシュート、コースターその他これに類する高架の遊戯施設</t>
    <rPh sb="16" eb="17">
      <t>タ</t>
    </rPh>
    <rPh sb="20" eb="21">
      <t>ルイ</t>
    </rPh>
    <rPh sb="23" eb="25">
      <t>コウカ</t>
    </rPh>
    <rPh sb="26" eb="28">
      <t>ユウギ</t>
    </rPh>
    <rPh sb="28" eb="30">
      <t>シセツ</t>
    </rPh>
    <phoneticPr fontId="68"/>
  </si>
  <si>
    <t>06360</t>
  </si>
  <si>
    <t>メリーゴーランド、観覧車、オクトパス、飛行塔その他これに類する回転運動をする遊戯施設で原動機を使用するもの</t>
    <rPh sb="9" eb="12">
      <t>カンランシャ</t>
    </rPh>
    <rPh sb="19" eb="21">
      <t>ヒコウ</t>
    </rPh>
    <rPh sb="21" eb="22">
      <t>トウ</t>
    </rPh>
    <rPh sb="24" eb="25">
      <t>タ</t>
    </rPh>
    <rPh sb="28" eb="29">
      <t>ルイ</t>
    </rPh>
    <rPh sb="31" eb="33">
      <t>カイテン</t>
    </rPh>
    <rPh sb="33" eb="35">
      <t>ウンドウ</t>
    </rPh>
    <rPh sb="38" eb="40">
      <t>ユウギ</t>
    </rPh>
    <rPh sb="40" eb="42">
      <t>シセツ</t>
    </rPh>
    <rPh sb="43" eb="46">
      <t>ゲンドウキ</t>
    </rPh>
    <rPh sb="47" eb="49">
      <t>シヨウ</t>
    </rPh>
    <phoneticPr fontId="68"/>
  </si>
  <si>
    <t>06370</t>
  </si>
  <si>
    <t>表2．工作物2の区分</t>
    <rPh sb="3" eb="6">
      <t>コウサクブツ</t>
    </rPh>
    <rPh sb="8" eb="10">
      <t>クブン</t>
    </rPh>
    <phoneticPr fontId="68"/>
  </si>
  <si>
    <t>鉱物、岩石その他の粉砕で原動機を使用するもの、レディーミクストコンクリートの製造等で出力の合計が2.5キロワットを超える原動機を使用するもの及びアスファルト、コールタール、木タール、石油蒸留産物又はその残りかすを原料とする製造を行うもの</t>
    <rPh sb="0" eb="2">
      <t>コウブツ</t>
    </rPh>
    <rPh sb="3" eb="5">
      <t>ガンセキ</t>
    </rPh>
    <rPh sb="7" eb="8">
      <t>タ</t>
    </rPh>
    <rPh sb="9" eb="11">
      <t>フンサイ</t>
    </rPh>
    <rPh sb="12" eb="15">
      <t>ゲンドウキ</t>
    </rPh>
    <rPh sb="16" eb="18">
      <t>シヨウ</t>
    </rPh>
    <rPh sb="38" eb="41">
      <t>セイゾウトウ</t>
    </rPh>
    <rPh sb="42" eb="44">
      <t>シュツリョク</t>
    </rPh>
    <rPh sb="45" eb="47">
      <t>ゴウケイ</t>
    </rPh>
    <rPh sb="57" eb="58">
      <t>コ</t>
    </rPh>
    <rPh sb="60" eb="63">
      <t>ゲンドウキ</t>
    </rPh>
    <rPh sb="64" eb="66">
      <t>シヨウ</t>
    </rPh>
    <rPh sb="70" eb="71">
      <t>オヨ</t>
    </rPh>
    <rPh sb="86" eb="87">
      <t>モク</t>
    </rPh>
    <rPh sb="91" eb="93">
      <t>セキユ</t>
    </rPh>
    <rPh sb="93" eb="95">
      <t>ジョウリュウ</t>
    </rPh>
    <rPh sb="95" eb="97">
      <t>サンブツ</t>
    </rPh>
    <rPh sb="97" eb="98">
      <t>マタ</t>
    </rPh>
    <rPh sb="101" eb="102">
      <t>ノコ</t>
    </rPh>
    <rPh sb="106" eb="108">
      <t>ゲンリョウ</t>
    </rPh>
    <rPh sb="111" eb="113">
      <t>セイゾウ</t>
    </rPh>
    <rPh sb="114" eb="115">
      <t>オコナ</t>
    </rPh>
    <phoneticPr fontId="68"/>
  </si>
  <si>
    <t>06410</t>
    <phoneticPr fontId="68"/>
  </si>
  <si>
    <t>自動車車庫の用途に供するもの</t>
    <rPh sb="0" eb="3">
      <t>ジドウシャ</t>
    </rPh>
    <rPh sb="3" eb="5">
      <t>シャコ</t>
    </rPh>
    <rPh sb="6" eb="8">
      <t>ヨウト</t>
    </rPh>
    <rPh sb="9" eb="10">
      <t>キョウ</t>
    </rPh>
    <phoneticPr fontId="68"/>
  </si>
  <si>
    <t>06420</t>
    <phoneticPr fontId="68"/>
  </si>
  <si>
    <t>サイロその他これに類する工作物のうち飼料、肥料、セメントその他これらに類するものを貯蔵するもの</t>
    <rPh sb="5" eb="6">
      <t>タ</t>
    </rPh>
    <rPh sb="9" eb="10">
      <t>ルイ</t>
    </rPh>
    <rPh sb="12" eb="15">
      <t>コウサクブツ</t>
    </rPh>
    <rPh sb="18" eb="20">
      <t>シリョウ</t>
    </rPh>
    <rPh sb="21" eb="23">
      <t>ヒリョウ</t>
    </rPh>
    <rPh sb="30" eb="31">
      <t>タ</t>
    </rPh>
    <rPh sb="35" eb="36">
      <t>ルイ</t>
    </rPh>
    <rPh sb="41" eb="43">
      <t>チョゾウ</t>
    </rPh>
    <phoneticPr fontId="68"/>
  </si>
  <si>
    <t>06430</t>
  </si>
  <si>
    <t>昇降機、ウォータシュート、飛行塔その他これに類するもの</t>
    <rPh sb="0" eb="3">
      <t>ショウコウキ</t>
    </rPh>
    <rPh sb="13" eb="16">
      <t>ヒコウトウ</t>
    </rPh>
    <rPh sb="18" eb="19">
      <t>タ</t>
    </rPh>
    <rPh sb="22" eb="23">
      <t>ルイ</t>
    </rPh>
    <phoneticPr fontId="68"/>
  </si>
  <si>
    <t>06440</t>
  </si>
  <si>
    <t>汚物処理場、ごみ焼却場その他の処理施設の用途に供するもの</t>
    <rPh sb="0" eb="2">
      <t>オブツ</t>
    </rPh>
    <rPh sb="2" eb="5">
      <t>ショリジョウ</t>
    </rPh>
    <rPh sb="8" eb="11">
      <t>ショウキャクジョウ</t>
    </rPh>
    <rPh sb="13" eb="14">
      <t>タ</t>
    </rPh>
    <rPh sb="15" eb="17">
      <t>ショリ</t>
    </rPh>
    <rPh sb="17" eb="19">
      <t>シセツ</t>
    </rPh>
    <rPh sb="20" eb="22">
      <t>ヨウト</t>
    </rPh>
    <rPh sb="23" eb="24">
      <t>キョウ</t>
    </rPh>
    <phoneticPr fontId="68"/>
  </si>
  <si>
    <t>06450</t>
  </si>
  <si>
    <t>その他</t>
    <rPh sb="2" eb="3">
      <t>タ</t>
    </rPh>
    <phoneticPr fontId="68"/>
  </si>
  <si>
    <t>06460</t>
    <phoneticPr fontId="3"/>
  </si>
  <si>
    <t>表3．用途の区分</t>
    <rPh sb="0" eb="1">
      <t>ヒョウ</t>
    </rPh>
    <rPh sb="3" eb="5">
      <t>ヨウト</t>
    </rPh>
    <rPh sb="6" eb="8">
      <t>クブン</t>
    </rPh>
    <phoneticPr fontId="68"/>
  </si>
  <si>
    <t>建築物又は建築物の部分の用途の区分名称</t>
    <rPh sb="0" eb="3">
      <t>ケンチクブツ</t>
    </rPh>
    <rPh sb="3" eb="4">
      <t>マタ</t>
    </rPh>
    <rPh sb="5" eb="8">
      <t>ケンチクブツ</t>
    </rPh>
    <rPh sb="9" eb="11">
      <t>ブブン</t>
    </rPh>
    <rPh sb="12" eb="14">
      <t>ヨウト</t>
    </rPh>
    <rPh sb="15" eb="17">
      <t>クブン</t>
    </rPh>
    <rPh sb="17" eb="19">
      <t>メイショウ</t>
    </rPh>
    <phoneticPr fontId="3"/>
  </si>
  <si>
    <t>一戸建ての住宅</t>
  </si>
  <si>
    <t>08010</t>
    <phoneticPr fontId="68"/>
  </si>
  <si>
    <t>長屋</t>
  </si>
  <si>
    <t>08020</t>
    <phoneticPr fontId="68"/>
  </si>
  <si>
    <t>共同住宅</t>
  </si>
  <si>
    <t>08030</t>
    <phoneticPr fontId="68"/>
  </si>
  <si>
    <t>寄宿舎</t>
  </si>
  <si>
    <t>08040</t>
  </si>
  <si>
    <t>下宿</t>
  </si>
  <si>
    <t>08050</t>
  </si>
  <si>
    <t>住宅で事務所、店舗その他これらに類する用途を兼ねるもの</t>
  </si>
  <si>
    <t>08060</t>
    <phoneticPr fontId="3"/>
  </si>
  <si>
    <t>幼稚園</t>
  </si>
  <si>
    <t>08070</t>
  </si>
  <si>
    <t>小学校</t>
  </si>
  <si>
    <t>08080</t>
  </si>
  <si>
    <t>義務教育学校</t>
    <rPh sb="0" eb="2">
      <t>ギム</t>
    </rPh>
    <rPh sb="2" eb="4">
      <t>キョウイク</t>
    </rPh>
    <rPh sb="4" eb="6">
      <t>ガッコウ</t>
    </rPh>
    <phoneticPr fontId="70"/>
  </si>
  <si>
    <t>08082</t>
    <phoneticPr fontId="70"/>
  </si>
  <si>
    <t>10</t>
    <phoneticPr fontId="70"/>
  </si>
  <si>
    <t>中学校、高等学校又は中等教育学校</t>
    <rPh sb="8" eb="9">
      <t>マタ</t>
    </rPh>
    <rPh sb="10" eb="12">
      <t>チュウトウ</t>
    </rPh>
    <rPh sb="12" eb="14">
      <t>キョウイク</t>
    </rPh>
    <rPh sb="14" eb="16">
      <t>ガッコウ</t>
    </rPh>
    <phoneticPr fontId="70"/>
  </si>
  <si>
    <t>08090</t>
  </si>
  <si>
    <t>11</t>
    <phoneticPr fontId="70"/>
  </si>
  <si>
    <t>特別支援学校</t>
    <rPh sb="0" eb="2">
      <t>トクベツ</t>
    </rPh>
    <rPh sb="2" eb="4">
      <t>シエン</t>
    </rPh>
    <rPh sb="4" eb="6">
      <t>ガッコウ</t>
    </rPh>
    <phoneticPr fontId="70"/>
  </si>
  <si>
    <t>08100</t>
  </si>
  <si>
    <t>12</t>
    <phoneticPr fontId="70"/>
  </si>
  <si>
    <t>大学又は高等専門学校</t>
  </si>
  <si>
    <t>08110</t>
  </si>
  <si>
    <t>13</t>
    <phoneticPr fontId="70"/>
  </si>
  <si>
    <t>専修学校</t>
  </si>
  <si>
    <t>08120</t>
  </si>
  <si>
    <t>14</t>
    <phoneticPr fontId="70"/>
  </si>
  <si>
    <t>各種学校</t>
  </si>
  <si>
    <t>08130</t>
  </si>
  <si>
    <t>15</t>
    <phoneticPr fontId="70"/>
  </si>
  <si>
    <t>幼保連携型認定こども園</t>
    <rPh sb="0" eb="2">
      <t>ヨウホ</t>
    </rPh>
    <rPh sb="2" eb="5">
      <t>レンケイガタ</t>
    </rPh>
    <rPh sb="5" eb="7">
      <t>ニンテイ</t>
    </rPh>
    <rPh sb="10" eb="11">
      <t>エン</t>
    </rPh>
    <phoneticPr fontId="70"/>
  </si>
  <si>
    <t>08132</t>
    <phoneticPr fontId="70"/>
  </si>
  <si>
    <t>16</t>
    <phoneticPr fontId="70"/>
  </si>
  <si>
    <t>図書館その他これに類するもの</t>
  </si>
  <si>
    <t>08140</t>
  </si>
  <si>
    <t>17</t>
    <phoneticPr fontId="70"/>
  </si>
  <si>
    <t>博物館その他これに類するもの</t>
  </si>
  <si>
    <t>08150</t>
  </si>
  <si>
    <t>18</t>
    <phoneticPr fontId="70"/>
  </si>
  <si>
    <t>美術館その他これに類するもの</t>
    <rPh sb="0" eb="2">
      <t>ビジュツ</t>
    </rPh>
    <phoneticPr fontId="70"/>
  </si>
  <si>
    <t>08152</t>
    <phoneticPr fontId="70"/>
  </si>
  <si>
    <t>19</t>
    <phoneticPr fontId="70"/>
  </si>
  <si>
    <t>神社、寺院、教会その他これらに類するもの</t>
  </si>
  <si>
    <t>08160</t>
  </si>
  <si>
    <t>20</t>
    <phoneticPr fontId="70"/>
  </si>
  <si>
    <t>老人ホーム、福祉ホームその他これらに類するもの</t>
    <phoneticPr fontId="70"/>
  </si>
  <si>
    <t>08170</t>
  </si>
  <si>
    <t>21</t>
    <phoneticPr fontId="70"/>
  </si>
  <si>
    <t>保育所その他これに類するもの</t>
  </si>
  <si>
    <t>08180</t>
  </si>
  <si>
    <t>22</t>
    <phoneticPr fontId="70"/>
  </si>
  <si>
    <t>助産所（入所する者の寝室があるものに限る。）</t>
    <rPh sb="4" eb="6">
      <t>ニュウショ</t>
    </rPh>
    <rPh sb="8" eb="9">
      <t>モノ</t>
    </rPh>
    <rPh sb="10" eb="12">
      <t>シンシツ</t>
    </rPh>
    <rPh sb="18" eb="19">
      <t>カギ</t>
    </rPh>
    <phoneticPr fontId="70"/>
  </si>
  <si>
    <t>08190</t>
  </si>
  <si>
    <t>23</t>
    <phoneticPr fontId="70"/>
  </si>
  <si>
    <t>助産所（入所する者の寝室がないものに限る。）</t>
    <rPh sb="4" eb="6">
      <t>ニュウショ</t>
    </rPh>
    <rPh sb="8" eb="9">
      <t>モノ</t>
    </rPh>
    <rPh sb="10" eb="12">
      <t>シンシツ</t>
    </rPh>
    <rPh sb="18" eb="19">
      <t>カギ</t>
    </rPh>
    <phoneticPr fontId="70"/>
  </si>
  <si>
    <t>08192</t>
    <phoneticPr fontId="70"/>
  </si>
  <si>
    <t>24</t>
    <phoneticPr fontId="70"/>
  </si>
  <si>
    <t>児童福祉施設等（児童福祉施設等（建築基準法施行令第19条第１項に規定する児童福祉施設等をいい、前４項に掲げるものを除く。次項において同じ。）（入所する者の寝室があるものに限る。）</t>
    <rPh sb="60" eb="62">
      <t>ジコウ</t>
    </rPh>
    <rPh sb="66" eb="67">
      <t>オナ</t>
    </rPh>
    <phoneticPr fontId="70"/>
  </si>
  <si>
    <t>08210</t>
  </si>
  <si>
    <t>25</t>
    <phoneticPr fontId="70"/>
  </si>
  <si>
    <t>児童福祉施設等（入所する者の寝室がないものに限る。）</t>
    <rPh sb="8" eb="10">
      <t>ニュウショ</t>
    </rPh>
    <rPh sb="12" eb="13">
      <t>モノ</t>
    </rPh>
    <rPh sb="14" eb="16">
      <t>シンシツ</t>
    </rPh>
    <rPh sb="22" eb="23">
      <t>カギ</t>
    </rPh>
    <phoneticPr fontId="70"/>
  </si>
  <si>
    <t>08220</t>
    <phoneticPr fontId="70"/>
  </si>
  <si>
    <t>隣保館</t>
  </si>
  <si>
    <t>08220</t>
  </si>
  <si>
    <t>26</t>
    <phoneticPr fontId="70"/>
  </si>
  <si>
    <t>公衆浴場（個室付浴場業に係る公衆浴場を除く。）</t>
  </si>
  <si>
    <t>08230</t>
  </si>
  <si>
    <t>27</t>
    <phoneticPr fontId="70"/>
  </si>
  <si>
    <t>診療所（患者の収容施設のあるものに限る。）</t>
  </si>
  <si>
    <t>08240</t>
  </si>
  <si>
    <t>28</t>
    <phoneticPr fontId="70"/>
  </si>
  <si>
    <t>診療所（患者の収容施設のないものに限る。）</t>
  </si>
  <si>
    <t>08250</t>
  </si>
  <si>
    <t>29</t>
    <phoneticPr fontId="70"/>
  </si>
  <si>
    <t>病院</t>
  </si>
  <si>
    <t>08260</t>
  </si>
  <si>
    <t>30</t>
    <phoneticPr fontId="70"/>
  </si>
  <si>
    <t>巡査派出所</t>
  </si>
  <si>
    <t>08270</t>
  </si>
  <si>
    <t>31</t>
    <phoneticPr fontId="70"/>
  </si>
  <si>
    <t>公衆電話所</t>
  </si>
  <si>
    <t>08280</t>
  </si>
  <si>
    <t>32</t>
    <phoneticPr fontId="70"/>
  </si>
  <si>
    <t>郵便法（昭和22年法律第165号）の規定により行う郵便の業務の用に供する施設</t>
    <phoneticPr fontId="70"/>
  </si>
  <si>
    <t>08290</t>
    <phoneticPr fontId="68"/>
  </si>
  <si>
    <t>33</t>
    <phoneticPr fontId="70"/>
  </si>
  <si>
    <t>地方公共団体の支庁又は支所</t>
  </si>
  <si>
    <t>08300</t>
    <phoneticPr fontId="68"/>
  </si>
  <si>
    <t>34</t>
    <phoneticPr fontId="70"/>
  </si>
  <si>
    <t>公衆便所、休憩所又は路線バスの停留所の上家</t>
  </si>
  <si>
    <t>08310</t>
    <phoneticPr fontId="68"/>
  </si>
  <si>
    <t>35</t>
    <phoneticPr fontId="70"/>
  </si>
  <si>
    <t>建築基準法施行令第130条の４第５号に基づき国土交通大臣が指定する施設</t>
    <rPh sb="22" eb="24">
      <t>コクド</t>
    </rPh>
    <rPh sb="24" eb="26">
      <t>コウツウ</t>
    </rPh>
    <phoneticPr fontId="70"/>
  </si>
  <si>
    <t>08320</t>
  </si>
  <si>
    <t>36</t>
    <phoneticPr fontId="70"/>
  </si>
  <si>
    <t>税務署、警察署、保健所又は消防署その他これらに類するもの</t>
  </si>
  <si>
    <t>08330</t>
  </si>
  <si>
    <t>37</t>
    <phoneticPr fontId="70"/>
  </si>
  <si>
    <t>工場（自動車修理工場を除く。）</t>
  </si>
  <si>
    <t>08340</t>
  </si>
  <si>
    <t>38</t>
    <phoneticPr fontId="70"/>
  </si>
  <si>
    <t>自動車修理工場</t>
  </si>
  <si>
    <t>08350</t>
  </si>
  <si>
    <t>39</t>
    <phoneticPr fontId="70"/>
  </si>
  <si>
    <t>危険物の貯蔵又は処理に供するもの</t>
  </si>
  <si>
    <t>08360</t>
    <phoneticPr fontId="68"/>
  </si>
  <si>
    <t>40</t>
    <phoneticPr fontId="70"/>
  </si>
  <si>
    <t>ボーリング場、スケート場、水泳場、スキー場、ゴルフ練習場又はバッティング練習場</t>
  </si>
  <si>
    <t>08370</t>
    <phoneticPr fontId="68"/>
  </si>
  <si>
    <t>41</t>
    <phoneticPr fontId="70"/>
  </si>
  <si>
    <t>体育館又はスポーツの練習場（前項に掲げるものを除く。）</t>
  </si>
  <si>
    <t>08380</t>
    <phoneticPr fontId="68"/>
  </si>
  <si>
    <t>42</t>
    <phoneticPr fontId="70"/>
  </si>
  <si>
    <t>マージャン屋、ぱちんこ屋、射的場、勝馬投票券発売所、場外車券売場その他これらに類するもの又はカラオケボックスその他これらに類するもの</t>
  </si>
  <si>
    <t>08390</t>
  </si>
  <si>
    <t>43</t>
    <phoneticPr fontId="70"/>
  </si>
  <si>
    <t>ホテル又は旅館</t>
  </si>
  <si>
    <t>08400</t>
  </si>
  <si>
    <t>44</t>
    <phoneticPr fontId="70"/>
  </si>
  <si>
    <t>自動車教習所</t>
  </si>
  <si>
    <t>08410</t>
  </si>
  <si>
    <t>45</t>
    <phoneticPr fontId="70"/>
  </si>
  <si>
    <t>畜舎</t>
  </si>
  <si>
    <t>08420</t>
  </si>
  <si>
    <t>46</t>
    <phoneticPr fontId="70"/>
  </si>
  <si>
    <t>堆肥舎又は水産物の増殖場若しくは養殖場</t>
  </si>
  <si>
    <t>08430</t>
  </si>
  <si>
    <t>47</t>
    <phoneticPr fontId="70"/>
  </si>
  <si>
    <t>日用品の販売を主たる目的とする店舗</t>
  </si>
  <si>
    <t>08438</t>
    <phoneticPr fontId="68"/>
  </si>
  <si>
    <t>48</t>
    <phoneticPr fontId="70"/>
  </si>
  <si>
    <t>百貨店、マーケットその他の物品販売業を営む店舗（前項に掲げるもの、専ら性的好奇心をそそる写真その他の物品の販売を行うもの並びに田園住居地域及びその周辺の地域で生産された農産物の販売を主たる目的とするものを除く。）</t>
    <phoneticPr fontId="70"/>
  </si>
  <si>
    <t>08440</t>
    <phoneticPr fontId="68"/>
  </si>
  <si>
    <t>49</t>
    <phoneticPr fontId="70"/>
  </si>
  <si>
    <t>飲食店（次項に掲げるもの並びに田園住居地域及びその周辺の地域で生産された農産物を材料とする料理の提供を主たる目的とするものを除く。）</t>
    <phoneticPr fontId="70"/>
  </si>
  <si>
    <t>08450</t>
    <phoneticPr fontId="68"/>
  </si>
  <si>
    <t>50</t>
    <phoneticPr fontId="70"/>
  </si>
  <si>
    <t>食堂又は喫茶店</t>
  </si>
  <si>
    <t>08452</t>
    <phoneticPr fontId="68"/>
  </si>
  <si>
    <t>51</t>
    <phoneticPr fontId="70"/>
  </si>
  <si>
    <t>理髪店、美容院、クリーニング取次店、質屋、貸衣装屋、貸本屋その他これらに類するサービス業を営む店舗、洋服店、畳屋、建具屋、自転車店、家庭電気器具店その他これらに類するサービス業を営む店舗で作業場の床面積の合計が50平方メートル以内のもの（原動機を使用する場合にあつては、その出力の合計が0.75キロワット以下のものに限る。）、自家販売のために食品製造業を営むパン屋、米屋、豆腐屋、菓子屋その他これらに類するもの（田園住居地域及びその周辺の地域で生産された農産物を原材料とする食品の製造又は加工を主たる目的とするものを除く。）で作業場の床面積の合計が50平方メートル以内のもの（原動機を使用する場合にあつては、その出力の合計が0.75キロワット以下のものに限る。）又は学習塾、華道教室、囲碁教室その他これらに類する施設</t>
    <phoneticPr fontId="70"/>
  </si>
  <si>
    <t>08456</t>
    <phoneticPr fontId="68"/>
  </si>
  <si>
    <t>52</t>
    <phoneticPr fontId="70"/>
  </si>
  <si>
    <t>銀行の支店、損害保険代理店、宅地建物取引業を営む店舗その他これらに類するサービス業を営む店舗</t>
  </si>
  <si>
    <t>08458</t>
    <phoneticPr fontId="68"/>
  </si>
  <si>
    <t>53</t>
    <phoneticPr fontId="70"/>
  </si>
  <si>
    <t>物品販売業を営む店舗以外の店舗（前２項に掲げるものを除く。）</t>
  </si>
  <si>
    <t>08460</t>
    <phoneticPr fontId="68"/>
  </si>
  <si>
    <t>54</t>
    <phoneticPr fontId="70"/>
  </si>
  <si>
    <t>事務所</t>
  </si>
  <si>
    <t>08470</t>
    <phoneticPr fontId="68"/>
  </si>
  <si>
    <t>55</t>
    <phoneticPr fontId="70"/>
  </si>
  <si>
    <t>映画スタジオ又はテレビスタジオ</t>
  </si>
  <si>
    <t>08480</t>
  </si>
  <si>
    <t>56</t>
    <phoneticPr fontId="70"/>
  </si>
  <si>
    <t>自動車車庫</t>
  </si>
  <si>
    <t>08490</t>
  </si>
  <si>
    <t>57</t>
    <phoneticPr fontId="70"/>
  </si>
  <si>
    <t>自転車駐車場</t>
  </si>
  <si>
    <t>08500</t>
  </si>
  <si>
    <t>58</t>
    <phoneticPr fontId="70"/>
  </si>
  <si>
    <t>倉庫業を営む倉庫</t>
  </si>
  <si>
    <t>08510</t>
  </si>
  <si>
    <t>59</t>
    <phoneticPr fontId="70"/>
  </si>
  <si>
    <t>倉庫業を営まない倉庫</t>
  </si>
  <si>
    <t>08520</t>
  </si>
  <si>
    <t>60</t>
    <phoneticPr fontId="70"/>
  </si>
  <si>
    <t>劇場、映画館又は演芸場</t>
  </si>
  <si>
    <t>08530</t>
  </si>
  <si>
    <t>61</t>
    <phoneticPr fontId="70"/>
  </si>
  <si>
    <t>観覧場</t>
  </si>
  <si>
    <t>08540</t>
  </si>
  <si>
    <t>62</t>
    <phoneticPr fontId="70"/>
  </si>
  <si>
    <t>公会堂又は集会場</t>
  </si>
  <si>
    <t>08550</t>
  </si>
  <si>
    <t>63</t>
    <phoneticPr fontId="70"/>
  </si>
  <si>
    <t>展示場</t>
  </si>
  <si>
    <t>08560</t>
  </si>
  <si>
    <t>64</t>
    <phoneticPr fontId="70"/>
  </si>
  <si>
    <t>料理店</t>
  </si>
  <si>
    <t>08570</t>
  </si>
  <si>
    <t>65</t>
    <phoneticPr fontId="70"/>
  </si>
  <si>
    <t>キャバレー、カフェー、ナイトクラブ又はバー</t>
  </si>
  <si>
    <t>08580</t>
  </si>
  <si>
    <t>66</t>
    <phoneticPr fontId="70"/>
  </si>
  <si>
    <t>ダンスホール</t>
  </si>
  <si>
    <t>08590</t>
  </si>
  <si>
    <t>67</t>
    <phoneticPr fontId="70"/>
  </si>
  <si>
    <t>個室付浴場業に係る公衆浴場、ヌードスタジオ、のぞき劇場、ストリップ劇場、専ら異性を同伴する客の休憩の用に供する施設、専ら性的好奇心をそそる写真その他の物品の販売を目的とする店舗その他これらに類するもの</t>
  </si>
  <si>
    <t>08600</t>
  </si>
  <si>
    <t>68</t>
    <phoneticPr fontId="70"/>
  </si>
  <si>
    <t>卸売市場</t>
  </si>
  <si>
    <t>08610</t>
  </si>
  <si>
    <t>69</t>
    <phoneticPr fontId="70"/>
  </si>
  <si>
    <t>火葬場又はと畜場、汚物処理場、ごみ焼却場その他の処理施設</t>
  </si>
  <si>
    <t>08620</t>
  </si>
  <si>
    <t>70</t>
    <phoneticPr fontId="70"/>
  </si>
  <si>
    <t>農産物の生産、集荷、処理又は貯蔵に供するもの</t>
    <phoneticPr fontId="70"/>
  </si>
  <si>
    <t>08630</t>
    <phoneticPr fontId="70"/>
  </si>
  <si>
    <t>71</t>
    <phoneticPr fontId="70"/>
  </si>
  <si>
    <t>農業の生産資材の貯蔵に供するもの</t>
    <phoneticPr fontId="70"/>
  </si>
  <si>
    <t>08640</t>
    <phoneticPr fontId="70"/>
  </si>
  <si>
    <t>72</t>
    <phoneticPr fontId="70"/>
  </si>
  <si>
    <t>田園住居地域及びその周辺の地域で生産された農産物の販売を主たる目的とする店舗、当該農産物を材料とする料理の提供を主たる目的とする飲食店又は自家販売のために食品製造業を営むパン屋、米屋、豆腐屋、菓子屋その他これらに類するもの（当該農産物を原材料とする食品の製造又は加工を主たる目的とするものに限る。）で作業場の床面積の合計が50平方メートル以内のもの（原動機を使用する場合にあつては、その出力の合計が0.75キロワット以下のものに限る。）</t>
    <phoneticPr fontId="70"/>
  </si>
  <si>
    <t>08650</t>
    <phoneticPr fontId="70"/>
  </si>
  <si>
    <t>73</t>
    <phoneticPr fontId="70"/>
  </si>
  <si>
    <t>その他</t>
  </si>
  <si>
    <t>08990</t>
    <phoneticPr fontId="68"/>
  </si>
  <si>
    <t>表4．資格発行元一覧</t>
    <rPh sb="3" eb="5">
      <t>シカク</t>
    </rPh>
    <rPh sb="5" eb="8">
      <t>ハッコウモト</t>
    </rPh>
    <rPh sb="8" eb="10">
      <t>イチラン</t>
    </rPh>
    <phoneticPr fontId="68"/>
  </si>
  <si>
    <t>表5．許可交付元一覧</t>
    <rPh sb="3" eb="5">
      <t>キョカ</t>
    </rPh>
    <rPh sb="5" eb="8">
      <t>コウフモト</t>
    </rPh>
    <rPh sb="8" eb="10">
      <t>イチラン</t>
    </rPh>
    <phoneticPr fontId="68"/>
  </si>
  <si>
    <t>表6．有無</t>
    <rPh sb="0" eb="1">
      <t>ヒョウ</t>
    </rPh>
    <phoneticPr fontId="3"/>
  </si>
  <si>
    <t>資格発行元</t>
    <rPh sb="0" eb="2">
      <t>シカク</t>
    </rPh>
    <rPh sb="2" eb="5">
      <t>ハッコウモト</t>
    </rPh>
    <phoneticPr fontId="68"/>
  </si>
  <si>
    <t>許可交付元</t>
  </si>
  <si>
    <t>有無</t>
    <rPh sb="0" eb="2">
      <t>ウム</t>
    </rPh>
    <phoneticPr fontId="3"/>
  </si>
  <si>
    <t>大臣</t>
    <rPh sb="0" eb="2">
      <t>ダイジン</t>
    </rPh>
    <phoneticPr fontId="68"/>
  </si>
  <si>
    <t>奈良県知事</t>
  </si>
  <si>
    <t>北海道知事</t>
  </si>
  <si>
    <t>和歌山県知事</t>
    <rPh sb="4" eb="6">
      <t>チジ</t>
    </rPh>
    <phoneticPr fontId="3"/>
  </si>
  <si>
    <t>有</t>
    <phoneticPr fontId="3"/>
  </si>
  <si>
    <t>和歌山県知事</t>
  </si>
  <si>
    <t>青森県知事</t>
  </si>
  <si>
    <t>鳥取県知事</t>
  </si>
  <si>
    <t>無</t>
    <phoneticPr fontId="3"/>
  </si>
  <si>
    <t>岩手県知事</t>
  </si>
  <si>
    <t>島根県知事</t>
  </si>
  <si>
    <t>宮城県知事</t>
  </si>
  <si>
    <t>岡山県知事</t>
  </si>
  <si>
    <t>表7．建築士種別</t>
    <phoneticPr fontId="3"/>
  </si>
  <si>
    <t>秋田県知事</t>
  </si>
  <si>
    <t>広島県知事</t>
  </si>
  <si>
    <t>建築士種別</t>
    <rPh sb="0" eb="3">
      <t>ケンチクシ</t>
    </rPh>
    <rPh sb="3" eb="5">
      <t>シュベツ</t>
    </rPh>
    <phoneticPr fontId="3"/>
  </si>
  <si>
    <t>山形県知事</t>
  </si>
  <si>
    <t>山口県知事</t>
  </si>
  <si>
    <t>一級</t>
  </si>
  <si>
    <t>福島県知事</t>
  </si>
  <si>
    <t>徳島県知事</t>
  </si>
  <si>
    <t>二級</t>
  </si>
  <si>
    <t>茨城県知事</t>
  </si>
  <si>
    <t>香川県知事</t>
  </si>
  <si>
    <t>木造</t>
  </si>
  <si>
    <t>栃木県知事</t>
  </si>
  <si>
    <t>愛媛県知事</t>
  </si>
  <si>
    <t>群馬県知事</t>
  </si>
  <si>
    <t>高知県知事</t>
  </si>
  <si>
    <t>埼玉県知事</t>
  </si>
  <si>
    <t>福岡県知事</t>
  </si>
  <si>
    <t>表8．建築物の区分</t>
    <phoneticPr fontId="3"/>
  </si>
  <si>
    <t>千葉県知事</t>
  </si>
  <si>
    <t>佐賀県知事</t>
  </si>
  <si>
    <t>建築物</t>
    <rPh sb="0" eb="3">
      <t>ケンチクブツ</t>
    </rPh>
    <phoneticPr fontId="3"/>
  </si>
  <si>
    <t>東京都知事</t>
  </si>
  <si>
    <t>長崎県知事</t>
  </si>
  <si>
    <t>1号</t>
  </si>
  <si>
    <t>1</t>
    <phoneticPr fontId="68"/>
  </si>
  <si>
    <t>神奈川県知事</t>
  </si>
  <si>
    <t>熊本県知事</t>
  </si>
  <si>
    <t>2号</t>
  </si>
  <si>
    <t>2</t>
    <phoneticPr fontId="68"/>
  </si>
  <si>
    <t>新潟県知事</t>
  </si>
  <si>
    <t>大分県知事</t>
  </si>
  <si>
    <t>3号</t>
  </si>
  <si>
    <t>3</t>
    <phoneticPr fontId="3"/>
  </si>
  <si>
    <t>富山県知事</t>
  </si>
  <si>
    <t>宮崎県知事</t>
  </si>
  <si>
    <t>4号</t>
  </si>
  <si>
    <t>4</t>
    <phoneticPr fontId="3"/>
  </si>
  <si>
    <t>石川県知事</t>
  </si>
  <si>
    <t>鹿児島県知事</t>
  </si>
  <si>
    <t>福井県知事</t>
  </si>
  <si>
    <t>沖縄県知事</t>
  </si>
  <si>
    <t>表9．工事種別区分1</t>
    <phoneticPr fontId="3"/>
  </si>
  <si>
    <t>山梨県知事</t>
  </si>
  <si>
    <t>工事種別区分</t>
    <phoneticPr fontId="3"/>
  </si>
  <si>
    <t>長野県知事</t>
  </si>
  <si>
    <t>新築</t>
    <phoneticPr fontId="3"/>
  </si>
  <si>
    <t>岐阜県知事</t>
  </si>
  <si>
    <t>新築以外</t>
    <phoneticPr fontId="3"/>
  </si>
  <si>
    <t>静岡県知事</t>
  </si>
  <si>
    <t>愛知県知事</t>
  </si>
  <si>
    <t>三重県知事</t>
  </si>
  <si>
    <t>滋賀県知事</t>
  </si>
  <si>
    <t>京都府知事</t>
  </si>
  <si>
    <t>大阪府知事</t>
  </si>
  <si>
    <t>兵庫県知事</t>
  </si>
  <si>
    <t>表10．構造区分</t>
    <phoneticPr fontId="3"/>
  </si>
  <si>
    <t>表13．耐火建築物</t>
    <phoneticPr fontId="3"/>
  </si>
  <si>
    <t>構造区分</t>
    <rPh sb="0" eb="2">
      <t>コウゾウ</t>
    </rPh>
    <rPh sb="2" eb="4">
      <t>クブン</t>
    </rPh>
    <phoneticPr fontId="3"/>
  </si>
  <si>
    <t>耐火建築物</t>
    <rPh sb="0" eb="2">
      <t>タイカ</t>
    </rPh>
    <rPh sb="2" eb="4">
      <t>ケンチク</t>
    </rPh>
    <rPh sb="4" eb="5">
      <t>ブツ</t>
    </rPh>
    <phoneticPr fontId="3"/>
  </si>
  <si>
    <t>木造</t>
    <phoneticPr fontId="3"/>
  </si>
  <si>
    <t>耐火建築物</t>
    <phoneticPr fontId="3"/>
  </si>
  <si>
    <t>組積造</t>
    <phoneticPr fontId="3"/>
  </si>
  <si>
    <t>準耐火建築物（イ－１）</t>
  </si>
  <si>
    <t>補強ＣＢ造</t>
    <phoneticPr fontId="3"/>
  </si>
  <si>
    <t>準耐火建築物（イ－２）</t>
  </si>
  <si>
    <t>Ｓ造</t>
    <phoneticPr fontId="3"/>
  </si>
  <si>
    <t>準耐火建築物（ロ－１）</t>
  </si>
  <si>
    <t>ＲＣ造</t>
    <phoneticPr fontId="3"/>
  </si>
  <si>
    <t>準耐火建築物（ロ－２）</t>
  </si>
  <si>
    <t>ＳＲＣ造</t>
    <phoneticPr fontId="3"/>
  </si>
  <si>
    <t>無筋Ｃ造</t>
    <phoneticPr fontId="3"/>
  </si>
  <si>
    <t>その他</t>
    <phoneticPr fontId="3"/>
  </si>
  <si>
    <t>表14．代表区分</t>
    <phoneticPr fontId="3"/>
  </si>
  <si>
    <t>代表区分</t>
    <rPh sb="0" eb="2">
      <t>ダイヒョウ</t>
    </rPh>
    <rPh sb="2" eb="4">
      <t>クブン</t>
    </rPh>
    <phoneticPr fontId="3"/>
  </si>
  <si>
    <t>表11．指定なし防火地域</t>
    <phoneticPr fontId="3"/>
  </si>
  <si>
    <t>代表</t>
  </si>
  <si>
    <t>指定なし防火地域</t>
    <rPh sb="0" eb="2">
      <t>シテイ</t>
    </rPh>
    <rPh sb="4" eb="6">
      <t>ボウカ</t>
    </rPh>
    <rPh sb="6" eb="8">
      <t>チイキ</t>
    </rPh>
    <phoneticPr fontId="3"/>
  </si>
  <si>
    <t>2</t>
    <phoneticPr fontId="3"/>
  </si>
  <si>
    <t>２２条区域</t>
    <rPh sb="3" eb="5">
      <t>クイキ</t>
    </rPh>
    <phoneticPr fontId="3"/>
  </si>
  <si>
    <t>表15．都市計画区域区分</t>
    <phoneticPr fontId="3"/>
  </si>
  <si>
    <t>表12．新築以外工事種別</t>
    <phoneticPr fontId="3"/>
  </si>
  <si>
    <t>都市計画区域区分</t>
    <rPh sb="0" eb="2">
      <t>トシ</t>
    </rPh>
    <rPh sb="2" eb="4">
      <t>ケイカク</t>
    </rPh>
    <rPh sb="4" eb="6">
      <t>クイキ</t>
    </rPh>
    <rPh sb="6" eb="8">
      <t>クブン</t>
    </rPh>
    <phoneticPr fontId="3"/>
  </si>
  <si>
    <t>新築以外工事種別</t>
    <rPh sb="0" eb="2">
      <t>シンチク</t>
    </rPh>
    <rPh sb="2" eb="4">
      <t>イガイ</t>
    </rPh>
    <rPh sb="4" eb="6">
      <t>コウジ</t>
    </rPh>
    <rPh sb="6" eb="8">
      <t>シュベツ</t>
    </rPh>
    <phoneticPr fontId="3"/>
  </si>
  <si>
    <t>都市計画区域内</t>
  </si>
  <si>
    <t>増築</t>
    <phoneticPr fontId="3"/>
  </si>
  <si>
    <t>準都市計画区域内</t>
  </si>
  <si>
    <t>改築</t>
    <phoneticPr fontId="3"/>
  </si>
  <si>
    <t>都計外／準都計外</t>
  </si>
  <si>
    <t>移転</t>
    <phoneticPr fontId="3"/>
  </si>
  <si>
    <t>用途変更</t>
    <phoneticPr fontId="3"/>
  </si>
  <si>
    <t>表16．都市計画区域内都市計画区域</t>
    <phoneticPr fontId="3"/>
  </si>
  <si>
    <t>大規模の修繕</t>
    <phoneticPr fontId="3"/>
  </si>
  <si>
    <t>都市計画区域内都市計画区域</t>
    <rPh sb="0" eb="2">
      <t>トシ</t>
    </rPh>
    <rPh sb="2" eb="4">
      <t>ケイカク</t>
    </rPh>
    <rPh sb="4" eb="7">
      <t>クイキナイ</t>
    </rPh>
    <rPh sb="7" eb="9">
      <t>トシ</t>
    </rPh>
    <rPh sb="9" eb="11">
      <t>ケイカク</t>
    </rPh>
    <rPh sb="11" eb="13">
      <t>クイキ</t>
    </rPh>
    <phoneticPr fontId="3"/>
  </si>
  <si>
    <t>大規模の模様替</t>
    <phoneticPr fontId="3"/>
  </si>
  <si>
    <t>市街化区域</t>
  </si>
  <si>
    <t>市街化調整区域</t>
  </si>
  <si>
    <t>区域区分非設定</t>
  </si>
  <si>
    <t>表17．特例の区分</t>
    <phoneticPr fontId="3"/>
  </si>
  <si>
    <t>特例の区分</t>
    <rPh sb="0" eb="2">
      <t>トクレイ</t>
    </rPh>
    <rPh sb="3" eb="5">
      <t>クブン</t>
    </rPh>
    <phoneticPr fontId="3"/>
  </si>
  <si>
    <t>道路高さ制限不適用</t>
  </si>
  <si>
    <t>隣地高さ制限不適用</t>
  </si>
  <si>
    <t>北側高さ制限不適用</t>
  </si>
  <si>
    <t>表18．防火地域区分</t>
    <phoneticPr fontId="3"/>
  </si>
  <si>
    <t>表21．昇降機の種別</t>
    <phoneticPr fontId="3"/>
  </si>
  <si>
    <t>防火地域区分</t>
    <rPh sb="0" eb="2">
      <t>ボウカ</t>
    </rPh>
    <rPh sb="2" eb="4">
      <t>チイキ</t>
    </rPh>
    <rPh sb="4" eb="6">
      <t>クブン</t>
    </rPh>
    <phoneticPr fontId="3"/>
  </si>
  <si>
    <t>昇降機の種別</t>
    <rPh sb="0" eb="3">
      <t>ショウコウキ</t>
    </rPh>
    <rPh sb="4" eb="6">
      <t>シュベツ</t>
    </rPh>
    <phoneticPr fontId="3"/>
  </si>
  <si>
    <t>防火地域</t>
    <phoneticPr fontId="3"/>
  </si>
  <si>
    <t>エレベーター</t>
  </si>
  <si>
    <t>準防火地域</t>
    <phoneticPr fontId="3"/>
  </si>
  <si>
    <t>エスカレーター</t>
  </si>
  <si>
    <t>指定なし</t>
    <phoneticPr fontId="3"/>
  </si>
  <si>
    <t>小荷物専用昇降機</t>
  </si>
  <si>
    <t>表19．用途地域等</t>
    <phoneticPr fontId="3"/>
  </si>
  <si>
    <t>用途地域等</t>
    <rPh sb="0" eb="2">
      <t>ヨウト</t>
    </rPh>
    <rPh sb="2" eb="4">
      <t>チイキ</t>
    </rPh>
    <rPh sb="4" eb="5">
      <t>ナド</t>
    </rPh>
    <phoneticPr fontId="3"/>
  </si>
  <si>
    <t>表22．昇降機の用途</t>
    <phoneticPr fontId="3"/>
  </si>
  <si>
    <t>1</t>
    <phoneticPr fontId="3"/>
  </si>
  <si>
    <t>第一種低層住居専用地域</t>
  </si>
  <si>
    <t>昇降機の用途</t>
    <rPh sb="0" eb="3">
      <t>ショウコウキ</t>
    </rPh>
    <rPh sb="4" eb="6">
      <t>ヨウト</t>
    </rPh>
    <phoneticPr fontId="3"/>
  </si>
  <si>
    <t>2</t>
  </si>
  <si>
    <t>第二種低層住居専用地域</t>
  </si>
  <si>
    <t>乗用</t>
  </si>
  <si>
    <t>3</t>
  </si>
  <si>
    <t>第一種中高層住居専用地域</t>
  </si>
  <si>
    <t>寝台用</t>
  </si>
  <si>
    <t>4</t>
  </si>
  <si>
    <t>第二種中高層住居専用地域</t>
  </si>
  <si>
    <t>自動車運搬用</t>
  </si>
  <si>
    <t>5</t>
  </si>
  <si>
    <t>第一種住居地域</t>
  </si>
  <si>
    <t>その他</t>
    <rPh sb="2" eb="3">
      <t>タ</t>
    </rPh>
    <phoneticPr fontId="3"/>
  </si>
  <si>
    <t>6</t>
  </si>
  <si>
    <t>第二種住居地域</t>
  </si>
  <si>
    <t>7</t>
  </si>
  <si>
    <t>準住居地域</t>
  </si>
  <si>
    <t>表23．予備電源</t>
    <phoneticPr fontId="3"/>
  </si>
  <si>
    <t>8</t>
    <phoneticPr fontId="70"/>
  </si>
  <si>
    <t>田園住居地域</t>
    <phoneticPr fontId="70"/>
  </si>
  <si>
    <t>予備電源</t>
    <phoneticPr fontId="3"/>
  </si>
  <si>
    <t>9</t>
    <phoneticPr fontId="70"/>
  </si>
  <si>
    <t>近隣商業地域</t>
  </si>
  <si>
    <t>蓄電池</t>
  </si>
  <si>
    <t>商業地域</t>
  </si>
  <si>
    <t>自家用発電装置</t>
  </si>
  <si>
    <t>準工業地域</t>
  </si>
  <si>
    <t>直結エンジン</t>
  </si>
  <si>
    <t>工業地域</t>
  </si>
  <si>
    <t>無</t>
  </si>
  <si>
    <t>工業専用地域</t>
  </si>
  <si>
    <t>その他</t>
    <rPh sb="2" eb="3">
      <t>タ</t>
    </rPh>
    <phoneticPr fontId="70"/>
  </si>
  <si>
    <t>高層住居誘導地区</t>
    <rPh sb="0" eb="2">
      <t>コウソウ</t>
    </rPh>
    <rPh sb="2" eb="4">
      <t>ジュウキョ</t>
    </rPh>
    <rPh sb="4" eb="6">
      <t>ユウドウ</t>
    </rPh>
    <rPh sb="6" eb="8">
      <t>チク</t>
    </rPh>
    <phoneticPr fontId="3"/>
  </si>
  <si>
    <t>表24．新築以外工事種別3</t>
    <phoneticPr fontId="3"/>
  </si>
  <si>
    <t>表20．工作物の昇降機区分</t>
    <phoneticPr fontId="3"/>
  </si>
  <si>
    <t>増築</t>
  </si>
  <si>
    <t>工作物の昇降機区分</t>
    <rPh sb="0" eb="3">
      <t>コウサクブツ</t>
    </rPh>
    <rPh sb="4" eb="7">
      <t>ショウコウキ</t>
    </rPh>
    <rPh sb="7" eb="9">
      <t>クブン</t>
    </rPh>
    <phoneticPr fontId="3"/>
  </si>
  <si>
    <t>改築</t>
  </si>
  <si>
    <t>昇降機</t>
  </si>
  <si>
    <t>0</t>
    <phoneticPr fontId="68"/>
  </si>
  <si>
    <t>工作物の昇降機</t>
  </si>
  <si>
    <t>表25．高さ制限区分</t>
    <phoneticPr fontId="3"/>
  </si>
  <si>
    <t>表28．新築以外工事種別2</t>
    <phoneticPr fontId="3"/>
  </si>
  <si>
    <t>高さ制限区分</t>
    <rPh sb="0" eb="1">
      <t>タカ</t>
    </rPh>
    <rPh sb="2" eb="4">
      <t>セイゲン</t>
    </rPh>
    <rPh sb="4" eb="6">
      <t>クブン</t>
    </rPh>
    <phoneticPr fontId="3"/>
  </si>
  <si>
    <t>移転</t>
  </si>
  <si>
    <t>大規模の修繕</t>
  </si>
  <si>
    <t>表26．検査を申請する建築物等1</t>
    <phoneticPr fontId="3"/>
  </si>
  <si>
    <t>大規模の模様替</t>
  </si>
  <si>
    <t>検査を申請する建築物等</t>
    <rPh sb="0" eb="2">
      <t>ケンサ</t>
    </rPh>
    <rPh sb="3" eb="5">
      <t>シンセイ</t>
    </rPh>
    <rPh sb="7" eb="10">
      <t>ケンチクブツ</t>
    </rPh>
    <rPh sb="10" eb="11">
      <t>ナド</t>
    </rPh>
    <phoneticPr fontId="3"/>
  </si>
  <si>
    <t>建築設備の設置</t>
  </si>
  <si>
    <t>建築物</t>
  </si>
  <si>
    <t>建築設備（昇降機）</t>
  </si>
  <si>
    <t>表29．飲料水の配管設備区分</t>
    <phoneticPr fontId="3"/>
  </si>
  <si>
    <t>建築設備（昇降機以外）</t>
  </si>
  <si>
    <t>配管設備区分</t>
    <phoneticPr fontId="3"/>
  </si>
  <si>
    <t>工作物（昇降機）</t>
  </si>
  <si>
    <t>給水タンク</t>
  </si>
  <si>
    <t>工作物（法第８８条第１項）</t>
  </si>
  <si>
    <t>貯水タンク</t>
  </si>
  <si>
    <t>表27．検査を申請する建築物等2</t>
    <phoneticPr fontId="3"/>
  </si>
  <si>
    <t>表30．改善状況区分</t>
    <phoneticPr fontId="3"/>
  </si>
  <si>
    <t>改善状況区分</t>
    <phoneticPr fontId="3"/>
  </si>
  <si>
    <t>実施済</t>
  </si>
  <si>
    <t>改善予定</t>
  </si>
  <si>
    <t>予定なし</t>
  </si>
  <si>
    <t>工作物（法第８８条第２項）</t>
  </si>
  <si>
    <t>表31．各階平面図有</t>
    <phoneticPr fontId="3"/>
  </si>
  <si>
    <t>各階平面図有</t>
    <phoneticPr fontId="3"/>
  </si>
  <si>
    <t>各階平面図有</t>
  </si>
  <si>
    <t>表32．飛散防止措置有無</t>
    <phoneticPr fontId="3"/>
  </si>
  <si>
    <t>飛散防止措置有無</t>
    <phoneticPr fontId="3"/>
  </si>
  <si>
    <t>有（飛散防止措置無）</t>
  </si>
  <si>
    <t>有（飛散防止措置有）</t>
  </si>
  <si>
    <t>表33．既存不適格区分1</t>
    <phoneticPr fontId="3"/>
  </si>
  <si>
    <t>表38．駆動方式区分</t>
    <phoneticPr fontId="3"/>
  </si>
  <si>
    <t>既存不適格区分</t>
  </si>
  <si>
    <t>駆動方式区分</t>
    <phoneticPr fontId="3"/>
  </si>
  <si>
    <t>適格</t>
  </si>
  <si>
    <t>ロープ式</t>
  </si>
  <si>
    <t>不適格</t>
  </si>
  <si>
    <t>油圧式</t>
  </si>
  <si>
    <t>表34．既存不適格区分2</t>
    <phoneticPr fontId="3"/>
  </si>
  <si>
    <t>表39．空調設備等区分</t>
    <phoneticPr fontId="3"/>
  </si>
  <si>
    <t>既存不適格</t>
  </si>
  <si>
    <t>空調設備等区分</t>
    <phoneticPr fontId="3"/>
  </si>
  <si>
    <t>個別パッケージ</t>
  </si>
  <si>
    <t>表35．給湯方式</t>
    <phoneticPr fontId="3"/>
  </si>
  <si>
    <t>全空気</t>
  </si>
  <si>
    <t>給湯方式</t>
    <phoneticPr fontId="3"/>
  </si>
  <si>
    <t>ヒートポンプ</t>
  </si>
  <si>
    <t>局所式</t>
  </si>
  <si>
    <t>ファンコイルユニット併用</t>
  </si>
  <si>
    <t>中央式</t>
  </si>
  <si>
    <t>表36．居室等区分1</t>
    <phoneticPr fontId="3"/>
  </si>
  <si>
    <t>表40．建築設備の種類</t>
    <phoneticPr fontId="3"/>
  </si>
  <si>
    <t>居室等区分</t>
    <phoneticPr fontId="3"/>
  </si>
  <si>
    <t>建築設備の種類</t>
    <phoneticPr fontId="3"/>
  </si>
  <si>
    <t>自然換気設備</t>
  </si>
  <si>
    <t>換気設備</t>
  </si>
  <si>
    <t>機械換気設備</t>
  </si>
  <si>
    <t>排煙設備</t>
  </si>
  <si>
    <t>中央管理方式の空気調和設備</t>
  </si>
  <si>
    <t>非常用の照明装置</t>
  </si>
  <si>
    <t>給水設備及び排水設備</t>
  </si>
  <si>
    <t>表41．交付者区分</t>
    <phoneticPr fontId="3"/>
  </si>
  <si>
    <t>表37．居室等区分2</t>
    <phoneticPr fontId="3"/>
  </si>
  <si>
    <t>交付者区分</t>
    <phoneticPr fontId="3"/>
  </si>
  <si>
    <t>建築主事</t>
  </si>
  <si>
    <t>吸引式</t>
  </si>
  <si>
    <t>指定確認検査機関</t>
  </si>
  <si>
    <t>給気式</t>
  </si>
  <si>
    <t>加圧式</t>
    <rPh sb="0" eb="2">
      <t>カアツ</t>
    </rPh>
    <rPh sb="2" eb="3">
      <t>シキ</t>
    </rPh>
    <phoneticPr fontId="70"/>
  </si>
  <si>
    <t>表42．構造区分2</t>
    <phoneticPr fontId="3"/>
  </si>
  <si>
    <t>表47．斜行区分</t>
    <phoneticPr fontId="3"/>
  </si>
  <si>
    <t>構造区分</t>
    <phoneticPr fontId="3"/>
  </si>
  <si>
    <t>斜行区分</t>
    <phoneticPr fontId="3"/>
  </si>
  <si>
    <t>鉄筋コンクリート造</t>
  </si>
  <si>
    <t>斜行</t>
    <phoneticPr fontId="3"/>
  </si>
  <si>
    <t>鉄骨鉄筋コンクリート造</t>
  </si>
  <si>
    <t>鉄骨造</t>
  </si>
  <si>
    <t>表48．種類1</t>
    <phoneticPr fontId="3"/>
  </si>
  <si>
    <t>種類</t>
    <phoneticPr fontId="3"/>
  </si>
  <si>
    <t>建築設備</t>
  </si>
  <si>
    <t>表43．指摘の有無1</t>
    <phoneticPr fontId="3"/>
  </si>
  <si>
    <t>工作物</t>
  </si>
  <si>
    <t>指摘の有無</t>
    <phoneticPr fontId="3"/>
  </si>
  <si>
    <t>要是正の指摘あり</t>
    <phoneticPr fontId="3"/>
  </si>
  <si>
    <t>表49．種類2</t>
    <phoneticPr fontId="3"/>
  </si>
  <si>
    <t>指摘なし</t>
  </si>
  <si>
    <t>高架の遊戯施設（令第１３８条第２項第二号）</t>
  </si>
  <si>
    <t>表44．指摘の有無2</t>
    <phoneticPr fontId="3"/>
  </si>
  <si>
    <t>回転運動をする遊戯施設で原動機を使用するもの（令第１３８条第２項第三号）</t>
  </si>
  <si>
    <t>要是正の指摘あり</t>
  </si>
  <si>
    <t>表50．所有者属性</t>
    <phoneticPr fontId="3"/>
  </si>
  <si>
    <t>要重点点検の指摘あり</t>
  </si>
  <si>
    <t>所有者属性</t>
    <phoneticPr fontId="3"/>
  </si>
  <si>
    <t>民間</t>
    <phoneticPr fontId="3"/>
  </si>
  <si>
    <t>国等</t>
  </si>
  <si>
    <t>表45．実施区分1</t>
    <phoneticPr fontId="3"/>
  </si>
  <si>
    <t>独立行政法人</t>
  </si>
  <si>
    <t>実施区分</t>
    <phoneticPr fontId="3"/>
  </si>
  <si>
    <t>実施</t>
  </si>
  <si>
    <t>未実施</t>
  </si>
  <si>
    <t>表51．昇降機の種別2</t>
    <phoneticPr fontId="3"/>
  </si>
  <si>
    <t>昇降機の種別</t>
    <phoneticPr fontId="3"/>
  </si>
  <si>
    <t>表46．実施区分2</t>
    <phoneticPr fontId="3"/>
  </si>
  <si>
    <t>小荷物専用</t>
  </si>
  <si>
    <t>対象外</t>
  </si>
  <si>
    <t>表52．有無対象外</t>
    <rPh sb="6" eb="9">
      <t>タイショウガイ</t>
    </rPh>
    <phoneticPr fontId="3"/>
  </si>
  <si>
    <t>表57．適用区分</t>
    <phoneticPr fontId="3"/>
  </si>
  <si>
    <t>有無対象外</t>
    <phoneticPr fontId="3"/>
  </si>
  <si>
    <t>適用区分</t>
    <phoneticPr fontId="3"/>
  </si>
  <si>
    <t>有</t>
  </si>
  <si>
    <t>耐火性能検証法</t>
  </si>
  <si>
    <t>防火区画検証法</t>
  </si>
  <si>
    <t>区画避難安全検証法</t>
    <rPh sb="0" eb="2">
      <t>クカク</t>
    </rPh>
    <phoneticPr fontId="70"/>
  </si>
  <si>
    <t>4</t>
    <phoneticPr fontId="70"/>
  </si>
  <si>
    <t>階避難安全検証法</t>
  </si>
  <si>
    <t>表53．昇降機の乗用用途区分</t>
    <phoneticPr fontId="3"/>
  </si>
  <si>
    <t>5</t>
    <phoneticPr fontId="70"/>
  </si>
  <si>
    <t>全館避難安全検証法</t>
  </si>
  <si>
    <t>昇降機の乗用用途区分</t>
    <phoneticPr fontId="3"/>
  </si>
  <si>
    <t>6</t>
    <phoneticPr fontId="70"/>
  </si>
  <si>
    <t>人荷共用</t>
  </si>
  <si>
    <t>非常用</t>
  </si>
  <si>
    <t>表58．湯沸器区分</t>
    <phoneticPr fontId="3"/>
  </si>
  <si>
    <t>湯沸器区分</t>
    <phoneticPr fontId="3"/>
  </si>
  <si>
    <t>表54．昇降機の用途2</t>
    <phoneticPr fontId="3"/>
  </si>
  <si>
    <t>開放式燃焼器</t>
  </si>
  <si>
    <t>昇降機の用途</t>
    <phoneticPr fontId="3"/>
  </si>
  <si>
    <t>半密閉式燃焼器</t>
  </si>
  <si>
    <t>密閉式燃焼器</t>
  </si>
  <si>
    <t>荷物用</t>
  </si>
  <si>
    <t>表59．当該データの上書き</t>
    <phoneticPr fontId="3"/>
  </si>
  <si>
    <t>当該データ上書き区分</t>
    <phoneticPr fontId="3"/>
  </si>
  <si>
    <t>表55．照明器具区分</t>
    <phoneticPr fontId="3"/>
  </si>
  <si>
    <t>上書き更新不可</t>
    <phoneticPr fontId="3"/>
  </si>
  <si>
    <t>照明器具区分</t>
    <phoneticPr fontId="3"/>
  </si>
  <si>
    <t>上書き更新可</t>
    <phoneticPr fontId="3"/>
  </si>
  <si>
    <t>白熱灯</t>
  </si>
  <si>
    <t>蛍光灯</t>
  </si>
  <si>
    <t>表60．排水設備区分</t>
    <phoneticPr fontId="3"/>
  </si>
  <si>
    <t>3</t>
    <phoneticPr fontId="70"/>
  </si>
  <si>
    <t>ＬＥＤランプ</t>
    <phoneticPr fontId="70"/>
  </si>
  <si>
    <t>排水設備区分</t>
    <phoneticPr fontId="3"/>
  </si>
  <si>
    <t>高揮度放電灯</t>
  </si>
  <si>
    <t>排水槽</t>
  </si>
  <si>
    <t>排水再利用配管設備</t>
  </si>
  <si>
    <t>４</t>
    <phoneticPr fontId="70"/>
  </si>
  <si>
    <t>表56．単位</t>
    <phoneticPr fontId="3"/>
  </si>
  <si>
    <t>表61．避難安全検証法区分</t>
    <phoneticPr fontId="3"/>
  </si>
  <si>
    <t>単位</t>
    <rPh sb="0" eb="2">
      <t>タンイ</t>
    </rPh>
    <phoneticPr fontId="3"/>
  </si>
  <si>
    <t>避難安全検証法区分</t>
    <phoneticPr fontId="3"/>
  </si>
  <si>
    <t>km/h</t>
  </si>
  <si>
    <t>m/min</t>
  </si>
  <si>
    <t>階避難安全検証法</t>
    <phoneticPr fontId="70"/>
  </si>
  <si>
    <t>適用なし</t>
  </si>
  <si>
    <t>表62．予備電源区分</t>
    <phoneticPr fontId="3"/>
  </si>
  <si>
    <t>表66．排水槽排水設備区分</t>
    <phoneticPr fontId="3"/>
  </si>
  <si>
    <t>予備電源区分</t>
    <phoneticPr fontId="3"/>
  </si>
  <si>
    <t>報告区分</t>
    <phoneticPr fontId="3"/>
  </si>
  <si>
    <t>蓄電池（内蔵形）</t>
  </si>
  <si>
    <t>汚水槽</t>
    <phoneticPr fontId="3"/>
  </si>
  <si>
    <t>蓄電池（別置形）</t>
  </si>
  <si>
    <t>雑排水槽</t>
    <phoneticPr fontId="3"/>
  </si>
  <si>
    <t>合併槽</t>
    <phoneticPr fontId="3"/>
  </si>
  <si>
    <t>蓄電池（別置形）・自家発電用装置併用</t>
    <phoneticPr fontId="3"/>
  </si>
  <si>
    <t>雨水槽・湧水槽</t>
    <phoneticPr fontId="3"/>
  </si>
  <si>
    <t>表67．審査の結果</t>
    <rPh sb="4" eb="6">
      <t>シンサ</t>
    </rPh>
    <rPh sb="7" eb="9">
      <t>ケッカ</t>
    </rPh>
    <phoneticPr fontId="3"/>
  </si>
  <si>
    <t>審査の結果</t>
    <rPh sb="0" eb="2">
      <t>シンサ</t>
    </rPh>
    <rPh sb="3" eb="5">
      <t>ケッカ</t>
    </rPh>
    <phoneticPr fontId="3"/>
  </si>
  <si>
    <t>表63．報告区分</t>
    <phoneticPr fontId="3"/>
  </si>
  <si>
    <t>適合</t>
    <rPh sb="0" eb="2">
      <t>テキゴウ</t>
    </rPh>
    <phoneticPr fontId="3"/>
  </si>
  <si>
    <t>不適合</t>
    <rPh sb="0" eb="3">
      <t>フテキゴウ</t>
    </rPh>
    <phoneticPr fontId="3"/>
  </si>
  <si>
    <t>建築物</t>
    <phoneticPr fontId="3"/>
  </si>
  <si>
    <t>決定不可（無期限）</t>
    <rPh sb="0" eb="2">
      <t>ケッテイ</t>
    </rPh>
    <rPh sb="2" eb="4">
      <t>フカ</t>
    </rPh>
    <rPh sb="5" eb="8">
      <t>ムキゲン</t>
    </rPh>
    <phoneticPr fontId="3"/>
  </si>
  <si>
    <t>決定不可（軽微な変更）</t>
    <rPh sb="0" eb="2">
      <t>ケッテイ</t>
    </rPh>
    <rPh sb="2" eb="4">
      <t>フカ</t>
    </rPh>
    <rPh sb="5" eb="7">
      <t>ケイビ</t>
    </rPh>
    <rPh sb="8" eb="10">
      <t>ヘンコウ</t>
    </rPh>
    <phoneticPr fontId="3"/>
  </si>
  <si>
    <t>建築設備等</t>
    <phoneticPr fontId="3"/>
  </si>
  <si>
    <t>5</t>
    <phoneticPr fontId="3"/>
  </si>
  <si>
    <t>決定不可（追加説明）</t>
    <phoneticPr fontId="3"/>
  </si>
  <si>
    <t>遊戯施設</t>
  </si>
  <si>
    <t>6</t>
    <phoneticPr fontId="3"/>
  </si>
  <si>
    <t>決定不可（軽微な変更・追加説明）</t>
    <phoneticPr fontId="3"/>
  </si>
  <si>
    <t>表64．防火地域区分2</t>
    <phoneticPr fontId="3"/>
  </si>
  <si>
    <t>表68．検査結果</t>
    <rPh sb="4" eb="6">
      <t>ケンサ</t>
    </rPh>
    <rPh sb="6" eb="8">
      <t>ケッカ</t>
    </rPh>
    <phoneticPr fontId="3"/>
  </si>
  <si>
    <t>防火地域区分</t>
    <phoneticPr fontId="3"/>
  </si>
  <si>
    <t>防火地域</t>
  </si>
  <si>
    <t>合格</t>
    <rPh sb="0" eb="2">
      <t>ゴウカク</t>
    </rPh>
    <phoneticPr fontId="3"/>
  </si>
  <si>
    <t>準防火地域</t>
  </si>
  <si>
    <t>決定不可（計画変更）</t>
    <rPh sb="0" eb="2">
      <t>ケッテイ</t>
    </rPh>
    <rPh sb="2" eb="4">
      <t>フカ</t>
    </rPh>
    <rPh sb="5" eb="7">
      <t>ケイカク</t>
    </rPh>
    <rPh sb="7" eb="9">
      <t>ヘンコウ</t>
    </rPh>
    <phoneticPr fontId="3"/>
  </si>
  <si>
    <t>指定なし</t>
  </si>
  <si>
    <t>表65．法区分</t>
    <rPh sb="4" eb="5">
      <t>ホウ</t>
    </rPh>
    <phoneticPr fontId="3"/>
  </si>
  <si>
    <t>法区分</t>
    <rPh sb="0" eb="1">
      <t>ホウ</t>
    </rPh>
    <rPh sb="1" eb="3">
      <t>クブン</t>
    </rPh>
    <phoneticPr fontId="3"/>
  </si>
  <si>
    <t>１号</t>
    <phoneticPr fontId="3"/>
  </si>
  <si>
    <t>２号</t>
    <phoneticPr fontId="3"/>
  </si>
  <si>
    <t>３号</t>
    <phoneticPr fontId="3"/>
  </si>
  <si>
    <t>４号</t>
    <phoneticPr fontId="3"/>
  </si>
  <si>
    <t>表69．申請種類</t>
    <rPh sb="4" eb="6">
      <t>シンセイ</t>
    </rPh>
    <rPh sb="6" eb="8">
      <t>シュルイ</t>
    </rPh>
    <phoneticPr fontId="3"/>
  </si>
  <si>
    <t>表73．耐火建築物等</t>
    <rPh sb="9" eb="10">
      <t>ナド</t>
    </rPh>
    <phoneticPr fontId="3"/>
  </si>
  <si>
    <t>申請種類</t>
    <rPh sb="0" eb="2">
      <t>シンセイ</t>
    </rPh>
    <rPh sb="2" eb="4">
      <t>シュルイ</t>
    </rPh>
    <phoneticPr fontId="3"/>
  </si>
  <si>
    <t>耐火建築物等</t>
    <rPh sb="0" eb="2">
      <t>タイカ</t>
    </rPh>
    <rPh sb="2" eb="4">
      <t>ケンチク</t>
    </rPh>
    <rPh sb="4" eb="5">
      <t>ブツ</t>
    </rPh>
    <rPh sb="5" eb="6">
      <t>ナド</t>
    </rPh>
    <phoneticPr fontId="3"/>
  </si>
  <si>
    <t>確認申請</t>
    <rPh sb="0" eb="2">
      <t>カクニン</t>
    </rPh>
    <rPh sb="2" eb="4">
      <t>シンセイ</t>
    </rPh>
    <phoneticPr fontId="3"/>
  </si>
  <si>
    <t>計画変更確認申請</t>
    <rPh sb="0" eb="8">
      <t>ケイカクヘンコウカクニンシンセイ</t>
    </rPh>
    <phoneticPr fontId="3"/>
  </si>
  <si>
    <t>準耐火建築物（イ－１）</t>
    <phoneticPr fontId="3"/>
  </si>
  <si>
    <t>準耐火建築物（イ－２）</t>
    <phoneticPr fontId="3"/>
  </si>
  <si>
    <t>表70．申請対象1</t>
    <rPh sb="4" eb="6">
      <t>シンセイ</t>
    </rPh>
    <rPh sb="6" eb="8">
      <t>タイショウ</t>
    </rPh>
    <phoneticPr fontId="3"/>
  </si>
  <si>
    <t>準耐火建築物（ロ－１）</t>
    <phoneticPr fontId="3"/>
  </si>
  <si>
    <t>申請対象</t>
    <rPh sb="0" eb="2">
      <t>シンセイ</t>
    </rPh>
    <rPh sb="2" eb="4">
      <t>タイショウ</t>
    </rPh>
    <phoneticPr fontId="3"/>
  </si>
  <si>
    <t>準耐火建築物（ロ－２）</t>
    <phoneticPr fontId="3"/>
  </si>
  <si>
    <t>耐火構造建築物</t>
    <rPh sb="0" eb="2">
      <t>タイカ</t>
    </rPh>
    <rPh sb="2" eb="4">
      <t>コウゾウ</t>
    </rPh>
    <rPh sb="4" eb="7">
      <t>ケンチクブツ</t>
    </rPh>
    <phoneticPr fontId="3"/>
  </si>
  <si>
    <t>昇降機</t>
    <rPh sb="0" eb="3">
      <t>ショウコウキ</t>
    </rPh>
    <phoneticPr fontId="3"/>
  </si>
  <si>
    <t>特定避難時間倒壊等防止建築物</t>
    <rPh sb="0" eb="2">
      <t>トクテイ</t>
    </rPh>
    <rPh sb="2" eb="4">
      <t>ヒナン</t>
    </rPh>
    <rPh sb="4" eb="6">
      <t>ジカン</t>
    </rPh>
    <rPh sb="6" eb="8">
      <t>トウカイ</t>
    </rPh>
    <rPh sb="8" eb="9">
      <t>トウ</t>
    </rPh>
    <rPh sb="9" eb="11">
      <t>ボウシ</t>
    </rPh>
    <rPh sb="11" eb="14">
      <t>ケンチクブツ</t>
    </rPh>
    <phoneticPr fontId="3"/>
  </si>
  <si>
    <t>建築設備</t>
    <rPh sb="0" eb="2">
      <t>ケンチク</t>
    </rPh>
    <rPh sb="2" eb="4">
      <t>セツビ</t>
    </rPh>
    <phoneticPr fontId="3"/>
  </si>
  <si>
    <t>88条1項工作物</t>
    <rPh sb="2" eb="3">
      <t>ジョウ</t>
    </rPh>
    <rPh sb="4" eb="5">
      <t>コウ</t>
    </rPh>
    <rPh sb="5" eb="8">
      <t>コウサクブツ</t>
    </rPh>
    <phoneticPr fontId="3"/>
  </si>
  <si>
    <t>88条2項工作物</t>
    <rPh sb="2" eb="3">
      <t>ジョウ</t>
    </rPh>
    <rPh sb="4" eb="5">
      <t>コウ</t>
    </rPh>
    <rPh sb="5" eb="8">
      <t>コウサクブツ</t>
    </rPh>
    <phoneticPr fontId="3"/>
  </si>
  <si>
    <t>表74．特定_増改築_構造計算基準</t>
    <rPh sb="4" eb="6">
      <t>トクテイ</t>
    </rPh>
    <rPh sb="7" eb="10">
      <t>ゾウカイチク</t>
    </rPh>
    <rPh sb="11" eb="13">
      <t>コウゾウ</t>
    </rPh>
    <rPh sb="13" eb="15">
      <t>ケイサン</t>
    </rPh>
    <rPh sb="15" eb="17">
      <t>キジュン</t>
    </rPh>
    <phoneticPr fontId="3"/>
  </si>
  <si>
    <t>計算基準</t>
    <rPh sb="0" eb="2">
      <t>ケイサン</t>
    </rPh>
    <rPh sb="2" eb="4">
      <t>キジュン</t>
    </rPh>
    <phoneticPr fontId="3"/>
  </si>
  <si>
    <t>表71．申請対象2</t>
    <rPh sb="4" eb="6">
      <t>シンセイ</t>
    </rPh>
    <rPh sb="6" eb="8">
      <t>タイショウ</t>
    </rPh>
    <phoneticPr fontId="3"/>
  </si>
  <si>
    <t>特定構造計算基準</t>
    <rPh sb="0" eb="2">
      <t>トクテイ</t>
    </rPh>
    <rPh sb="2" eb="4">
      <t>コウゾウ</t>
    </rPh>
    <rPh sb="4" eb="6">
      <t>ケイサン</t>
    </rPh>
    <rPh sb="6" eb="8">
      <t>キジュン</t>
    </rPh>
    <phoneticPr fontId="3"/>
  </si>
  <si>
    <t>特定増改築構造計算基準</t>
    <rPh sb="0" eb="2">
      <t>トクテイ</t>
    </rPh>
    <rPh sb="2" eb="5">
      <t>ゾウカイチク</t>
    </rPh>
    <rPh sb="5" eb="7">
      <t>コウゾウ</t>
    </rPh>
    <rPh sb="7" eb="9">
      <t>ケイサン</t>
    </rPh>
    <rPh sb="9" eb="11">
      <t>キジュン</t>
    </rPh>
    <phoneticPr fontId="3"/>
  </si>
  <si>
    <t>表75．構造計算の区分</t>
    <phoneticPr fontId="3"/>
  </si>
  <si>
    <t>区分</t>
    <rPh sb="0" eb="2">
      <t>クブン</t>
    </rPh>
    <phoneticPr fontId="3"/>
  </si>
  <si>
    <t>施行令８１条１項各号に掲げる構造計算</t>
    <rPh sb="0" eb="3">
      <t>セコウレイ</t>
    </rPh>
    <rPh sb="5" eb="6">
      <t>ジョウ</t>
    </rPh>
    <rPh sb="7" eb="8">
      <t>コウ</t>
    </rPh>
    <rPh sb="8" eb="10">
      <t>カクゴウ</t>
    </rPh>
    <rPh sb="11" eb="12">
      <t>カカ</t>
    </rPh>
    <rPh sb="14" eb="16">
      <t>コウゾウ</t>
    </rPh>
    <rPh sb="16" eb="18">
      <t>ケイサン</t>
    </rPh>
    <phoneticPr fontId="3"/>
  </si>
  <si>
    <t>施行令８１条２項１号イに掲げる構造計算</t>
    <rPh sb="0" eb="3">
      <t>セコウレイ</t>
    </rPh>
    <rPh sb="5" eb="6">
      <t>ジョウ</t>
    </rPh>
    <rPh sb="7" eb="8">
      <t>コウ</t>
    </rPh>
    <rPh sb="9" eb="10">
      <t>ゴウ</t>
    </rPh>
    <rPh sb="12" eb="13">
      <t>カカ</t>
    </rPh>
    <rPh sb="15" eb="17">
      <t>コウゾウ</t>
    </rPh>
    <rPh sb="17" eb="19">
      <t>ケイサン</t>
    </rPh>
    <phoneticPr fontId="3"/>
  </si>
  <si>
    <t>表72．構造計算適合性判定申請区分</t>
    <rPh sb="4" eb="6">
      <t>コウゾウ</t>
    </rPh>
    <rPh sb="6" eb="8">
      <t>ケイサン</t>
    </rPh>
    <rPh sb="8" eb="11">
      <t>テキゴウセイ</t>
    </rPh>
    <rPh sb="11" eb="13">
      <t>ハンテイ</t>
    </rPh>
    <rPh sb="13" eb="15">
      <t>シンセイ</t>
    </rPh>
    <rPh sb="15" eb="17">
      <t>クブン</t>
    </rPh>
    <phoneticPr fontId="3"/>
  </si>
  <si>
    <t>施行令８１条２項１号ロに掲げる構造計算</t>
    <rPh sb="0" eb="3">
      <t>セコウレイ</t>
    </rPh>
    <rPh sb="5" eb="6">
      <t>ジョウ</t>
    </rPh>
    <rPh sb="7" eb="8">
      <t>コウ</t>
    </rPh>
    <rPh sb="9" eb="10">
      <t>ゴウ</t>
    </rPh>
    <rPh sb="12" eb="13">
      <t>カカ</t>
    </rPh>
    <rPh sb="15" eb="17">
      <t>コウゾウ</t>
    </rPh>
    <rPh sb="17" eb="19">
      <t>ケイサン</t>
    </rPh>
    <phoneticPr fontId="3"/>
  </si>
  <si>
    <t>申請の区分</t>
    <rPh sb="0" eb="2">
      <t>シンセイ</t>
    </rPh>
    <rPh sb="3" eb="5">
      <t>クブン</t>
    </rPh>
    <phoneticPr fontId="3"/>
  </si>
  <si>
    <t>施行令８１条２項２号イに掲げる構造計算</t>
    <rPh sb="0" eb="3">
      <t>セコウレイ</t>
    </rPh>
    <rPh sb="5" eb="6">
      <t>ジョウ</t>
    </rPh>
    <rPh sb="7" eb="8">
      <t>コウ</t>
    </rPh>
    <rPh sb="9" eb="10">
      <t>ゴウ</t>
    </rPh>
    <rPh sb="12" eb="13">
      <t>カカ</t>
    </rPh>
    <rPh sb="15" eb="17">
      <t>コウゾウ</t>
    </rPh>
    <rPh sb="17" eb="19">
      <t>ケイサン</t>
    </rPh>
    <phoneticPr fontId="3"/>
  </si>
  <si>
    <t>申請済</t>
    <rPh sb="0" eb="2">
      <t>シンセイ</t>
    </rPh>
    <rPh sb="2" eb="3">
      <t>ズ</t>
    </rPh>
    <phoneticPr fontId="3"/>
  </si>
  <si>
    <t>施行令８１条３項に掲げる構造計算</t>
    <rPh sb="0" eb="3">
      <t>セコウレイ</t>
    </rPh>
    <rPh sb="5" eb="6">
      <t>ジョウ</t>
    </rPh>
    <rPh sb="7" eb="8">
      <t>コウ</t>
    </rPh>
    <rPh sb="9" eb="10">
      <t>カカ</t>
    </rPh>
    <rPh sb="12" eb="14">
      <t>コウゾウ</t>
    </rPh>
    <rPh sb="14" eb="16">
      <t>ケイサン</t>
    </rPh>
    <phoneticPr fontId="3"/>
  </si>
  <si>
    <t>未申請</t>
    <rPh sb="0" eb="3">
      <t>ミシンセイ</t>
    </rPh>
    <phoneticPr fontId="3"/>
  </si>
  <si>
    <t>申請不要</t>
    <rPh sb="0" eb="2">
      <t>シンセイ</t>
    </rPh>
    <rPh sb="2" eb="4">
      <t>フヨウ</t>
    </rPh>
    <phoneticPr fontId="3"/>
  </si>
  <si>
    <t>表76．構造計算に用いたプログラムの区分</t>
    <rPh sb="4" eb="6">
      <t>コウゾウ</t>
    </rPh>
    <rPh sb="6" eb="8">
      <t>ケイサン</t>
    </rPh>
    <rPh sb="9" eb="10">
      <t>モチ</t>
    </rPh>
    <rPh sb="18" eb="20">
      <t>クブン</t>
    </rPh>
    <phoneticPr fontId="3"/>
  </si>
  <si>
    <t>プログラム区分</t>
    <rPh sb="5" eb="7">
      <t>クブン</t>
    </rPh>
    <phoneticPr fontId="3"/>
  </si>
  <si>
    <t>認定を受けたプログラム</t>
    <rPh sb="0" eb="2">
      <t>ニンテイ</t>
    </rPh>
    <rPh sb="3" eb="4">
      <t>ウ</t>
    </rPh>
    <phoneticPr fontId="3"/>
  </si>
  <si>
    <t>その他のプログラム</t>
    <rPh sb="2" eb="3">
      <t>タ</t>
    </rPh>
    <phoneticPr fontId="3"/>
  </si>
  <si>
    <t>表77．施行令137条の2の区分</t>
    <rPh sb="4" eb="7">
      <t>セコウレイ</t>
    </rPh>
    <rPh sb="10" eb="11">
      <t>ジョウ</t>
    </rPh>
    <rPh sb="14" eb="16">
      <t>クブン</t>
    </rPh>
    <phoneticPr fontId="3"/>
  </si>
  <si>
    <t>表81．主要構造部</t>
    <rPh sb="4" eb="6">
      <t>シュヨウ</t>
    </rPh>
    <rPh sb="6" eb="8">
      <t>コウゾウ</t>
    </rPh>
    <rPh sb="8" eb="9">
      <t>ブ</t>
    </rPh>
    <phoneticPr fontId="3"/>
  </si>
  <si>
    <t>耐火構造</t>
    <rPh sb="0" eb="2">
      <t>タイカ</t>
    </rPh>
    <rPh sb="2" eb="4">
      <t>コウゾウ</t>
    </rPh>
    <phoneticPr fontId="3"/>
  </si>
  <si>
    <t>１－イ</t>
    <phoneticPr fontId="3"/>
  </si>
  <si>
    <t>１－ロ</t>
    <phoneticPr fontId="3"/>
  </si>
  <si>
    <t>施行令第108条の３第１項第１号イ及びロに掲げる基準に適合する構造</t>
    <rPh sb="0" eb="3">
      <t>セコウレイ</t>
    </rPh>
    <rPh sb="3" eb="4">
      <t>ダイ</t>
    </rPh>
    <rPh sb="7" eb="8">
      <t>ジョウ</t>
    </rPh>
    <rPh sb="10" eb="11">
      <t>ダイ</t>
    </rPh>
    <rPh sb="12" eb="13">
      <t>コウ</t>
    </rPh>
    <rPh sb="13" eb="14">
      <t>ダイ</t>
    </rPh>
    <rPh sb="15" eb="16">
      <t>ゴウ</t>
    </rPh>
    <rPh sb="17" eb="18">
      <t>オヨ</t>
    </rPh>
    <rPh sb="21" eb="22">
      <t>カカ</t>
    </rPh>
    <rPh sb="24" eb="26">
      <t>キジュン</t>
    </rPh>
    <rPh sb="27" eb="29">
      <t>テキゴウ</t>
    </rPh>
    <rPh sb="31" eb="33">
      <t>コウゾウ</t>
    </rPh>
    <phoneticPr fontId="3"/>
  </si>
  <si>
    <t>２－イ</t>
    <phoneticPr fontId="3"/>
  </si>
  <si>
    <t>準耐火構造</t>
    <rPh sb="0" eb="1">
      <t>ジュン</t>
    </rPh>
    <rPh sb="1" eb="3">
      <t>タイカ</t>
    </rPh>
    <rPh sb="3" eb="5">
      <t>コウゾウ</t>
    </rPh>
    <phoneticPr fontId="3"/>
  </si>
  <si>
    <t>２－ロ</t>
    <phoneticPr fontId="3"/>
  </si>
  <si>
    <t>準耐火構造と同等の準耐火性能を有する構造（ロ－１）</t>
    <rPh sb="0" eb="1">
      <t>ジュン</t>
    </rPh>
    <rPh sb="1" eb="3">
      <t>タイカ</t>
    </rPh>
    <rPh sb="3" eb="5">
      <t>コウゾウ</t>
    </rPh>
    <rPh sb="6" eb="8">
      <t>ドウトウ</t>
    </rPh>
    <rPh sb="9" eb="10">
      <t>ジュン</t>
    </rPh>
    <rPh sb="10" eb="13">
      <t>タイカセイ</t>
    </rPh>
    <rPh sb="13" eb="14">
      <t>ノウ</t>
    </rPh>
    <rPh sb="15" eb="16">
      <t>ユウ</t>
    </rPh>
    <rPh sb="18" eb="20">
      <t>コウゾウ</t>
    </rPh>
    <phoneticPr fontId="3"/>
  </si>
  <si>
    <t>２－ハ</t>
    <phoneticPr fontId="3"/>
  </si>
  <si>
    <t>準耐火構造と同等の準耐火性能を有する構造（ロ－２）</t>
    <phoneticPr fontId="3"/>
  </si>
  <si>
    <t>３－イ</t>
    <phoneticPr fontId="3"/>
  </si>
  <si>
    <t>３－ロ</t>
    <phoneticPr fontId="3"/>
  </si>
  <si>
    <t>表82．法第21条及び第27条の規定適用</t>
    <rPh sb="4" eb="5">
      <t>ホウ</t>
    </rPh>
    <rPh sb="5" eb="6">
      <t>ダイ</t>
    </rPh>
    <rPh sb="8" eb="9">
      <t>ジョウ</t>
    </rPh>
    <rPh sb="9" eb="10">
      <t>オヨ</t>
    </rPh>
    <rPh sb="11" eb="12">
      <t>ダイ</t>
    </rPh>
    <rPh sb="14" eb="15">
      <t>ジョウ</t>
    </rPh>
    <rPh sb="16" eb="18">
      <t>キテイ</t>
    </rPh>
    <rPh sb="18" eb="20">
      <t>テキヨウ</t>
    </rPh>
    <phoneticPr fontId="3"/>
  </si>
  <si>
    <t>表78. 施行令136条の2の11の区分</t>
    <rPh sb="0" eb="1">
      <t>ヒョウ</t>
    </rPh>
    <phoneticPr fontId="70"/>
  </si>
  <si>
    <t>基準法の規定の適用</t>
    <rPh sb="0" eb="3">
      <t>キジュンホウ</t>
    </rPh>
    <rPh sb="4" eb="6">
      <t>キテイ</t>
    </rPh>
    <rPh sb="7" eb="9">
      <t>テキヨウ</t>
    </rPh>
    <phoneticPr fontId="3"/>
  </si>
  <si>
    <t>施行令第109条の５第１号に掲げる基準に適合する構造</t>
    <rPh sb="0" eb="2">
      <t>セコウ</t>
    </rPh>
    <rPh sb="2" eb="3">
      <t>レイ</t>
    </rPh>
    <rPh sb="3" eb="4">
      <t>ダイ</t>
    </rPh>
    <rPh sb="7" eb="8">
      <t>ジョウ</t>
    </rPh>
    <rPh sb="10" eb="11">
      <t>ダイ</t>
    </rPh>
    <rPh sb="12" eb="13">
      <t>ゴウ</t>
    </rPh>
    <rPh sb="14" eb="15">
      <t>カカ</t>
    </rPh>
    <rPh sb="17" eb="19">
      <t>キジュン</t>
    </rPh>
    <rPh sb="20" eb="22">
      <t>テキゴウ</t>
    </rPh>
    <rPh sb="24" eb="26">
      <t>コウゾウ</t>
    </rPh>
    <phoneticPr fontId="3"/>
  </si>
  <si>
    <t>第１号イ</t>
    <rPh sb="0" eb="1">
      <t>ダイ</t>
    </rPh>
    <rPh sb="2" eb="3">
      <t>ゴウ</t>
    </rPh>
    <phoneticPr fontId="70"/>
  </si>
  <si>
    <t>法第21条第１項ただし書に該当する建築物</t>
    <rPh sb="0" eb="1">
      <t>ホウ</t>
    </rPh>
    <rPh sb="1" eb="2">
      <t>ダイ</t>
    </rPh>
    <rPh sb="4" eb="5">
      <t>ジョウ</t>
    </rPh>
    <rPh sb="5" eb="6">
      <t>ダイ</t>
    </rPh>
    <rPh sb="7" eb="8">
      <t>コウ</t>
    </rPh>
    <rPh sb="11" eb="12">
      <t>ガ</t>
    </rPh>
    <rPh sb="13" eb="15">
      <t>ガイトウ</t>
    </rPh>
    <rPh sb="17" eb="20">
      <t>ケンチクブツ</t>
    </rPh>
    <phoneticPr fontId="3"/>
  </si>
  <si>
    <t>第１号ロ</t>
    <rPh sb="0" eb="1">
      <t>ダイ</t>
    </rPh>
    <rPh sb="2" eb="3">
      <t>ゴウ</t>
    </rPh>
    <phoneticPr fontId="70"/>
  </si>
  <si>
    <t>施行令第110条第１号に掲げる基準に適合する構造</t>
    <rPh sb="0" eb="3">
      <t>セコウレイ</t>
    </rPh>
    <rPh sb="3" eb="4">
      <t>ダイ</t>
    </rPh>
    <rPh sb="7" eb="8">
      <t>ジョウ</t>
    </rPh>
    <rPh sb="8" eb="9">
      <t>ダイ</t>
    </rPh>
    <rPh sb="10" eb="11">
      <t>ゴウ</t>
    </rPh>
    <rPh sb="12" eb="13">
      <t>カカ</t>
    </rPh>
    <rPh sb="15" eb="17">
      <t>キジュン</t>
    </rPh>
    <rPh sb="18" eb="20">
      <t>テキゴウ</t>
    </rPh>
    <rPh sb="22" eb="24">
      <t>コウゾウ</t>
    </rPh>
    <phoneticPr fontId="3"/>
  </si>
  <si>
    <t>表79. 防火設備の種類</t>
    <rPh sb="0" eb="1">
      <t>ヒョウ</t>
    </rPh>
    <rPh sb="5" eb="7">
      <t>ボウカ</t>
    </rPh>
    <rPh sb="7" eb="9">
      <t>セツビ</t>
    </rPh>
    <rPh sb="10" eb="12">
      <t>シュルイ</t>
    </rPh>
    <phoneticPr fontId="70"/>
  </si>
  <si>
    <t>適用対象外</t>
    <rPh sb="0" eb="2">
      <t>テキヨウ</t>
    </rPh>
    <rPh sb="2" eb="4">
      <t>タイショウ</t>
    </rPh>
    <rPh sb="4" eb="5">
      <t>ガイ</t>
    </rPh>
    <phoneticPr fontId="3"/>
  </si>
  <si>
    <t>防火設備種類</t>
    <rPh sb="0" eb="2">
      <t>ボウカ</t>
    </rPh>
    <rPh sb="2" eb="4">
      <t>セツビ</t>
    </rPh>
    <rPh sb="4" eb="6">
      <t>シュルイ</t>
    </rPh>
    <phoneticPr fontId="3"/>
  </si>
  <si>
    <t>防火扉</t>
    <rPh sb="0" eb="2">
      <t>ボウカ</t>
    </rPh>
    <rPh sb="2" eb="3">
      <t>トビラ</t>
    </rPh>
    <phoneticPr fontId="70"/>
  </si>
  <si>
    <t>表83．延焼防止対策状況</t>
    <rPh sb="4" eb="6">
      <t>エンショウ</t>
    </rPh>
    <rPh sb="6" eb="8">
      <t>ボウシ</t>
    </rPh>
    <rPh sb="8" eb="10">
      <t>タイサク</t>
    </rPh>
    <rPh sb="10" eb="12">
      <t>ジョウキョウ</t>
    </rPh>
    <phoneticPr fontId="3"/>
  </si>
  <si>
    <t>防火シャッター</t>
    <rPh sb="0" eb="2">
      <t>ボウカ</t>
    </rPh>
    <phoneticPr fontId="70"/>
  </si>
  <si>
    <t>延焼防止対策状況</t>
    <rPh sb="0" eb="2">
      <t>エンショウ</t>
    </rPh>
    <rPh sb="2" eb="4">
      <t>ボウシ</t>
    </rPh>
    <rPh sb="4" eb="6">
      <t>タイサク</t>
    </rPh>
    <rPh sb="6" eb="8">
      <t>ジョウキョウ</t>
    </rPh>
    <phoneticPr fontId="3"/>
  </si>
  <si>
    <t>耐火クロススクリーン</t>
    <rPh sb="0" eb="2">
      <t>タイカ</t>
    </rPh>
    <phoneticPr fontId="70"/>
  </si>
  <si>
    <t>耐火建築物</t>
    <rPh sb="0" eb="2">
      <t>タイカ</t>
    </rPh>
    <rPh sb="2" eb="5">
      <t>ケンチクブツ</t>
    </rPh>
    <phoneticPr fontId="3"/>
  </si>
  <si>
    <t>ドレンチャー</t>
    <phoneticPr fontId="70"/>
  </si>
  <si>
    <t>延焼防止建築物</t>
    <rPh sb="0" eb="2">
      <t>エンショウ</t>
    </rPh>
    <rPh sb="2" eb="4">
      <t>ボウシ</t>
    </rPh>
    <rPh sb="4" eb="7">
      <t>ケンチクブツ</t>
    </rPh>
    <phoneticPr fontId="3"/>
  </si>
  <si>
    <t>準耐火建築物</t>
    <rPh sb="0" eb="1">
      <t>ジュン</t>
    </rPh>
    <rPh sb="1" eb="3">
      <t>タイカ</t>
    </rPh>
    <rPh sb="3" eb="6">
      <t>ケンチクブツ</t>
    </rPh>
    <phoneticPr fontId="3"/>
  </si>
  <si>
    <t>準延焼防止建築物</t>
    <rPh sb="0" eb="1">
      <t>ジュン</t>
    </rPh>
    <rPh sb="1" eb="3">
      <t>エンショウ</t>
    </rPh>
    <rPh sb="3" eb="5">
      <t>ボウシ</t>
    </rPh>
    <rPh sb="5" eb="8">
      <t>ケンチクブツ</t>
    </rPh>
    <phoneticPr fontId="3"/>
  </si>
  <si>
    <t>表80．建築物省エネ基準確保計画提出区分</t>
    <rPh sb="4" eb="7">
      <t>ケンチクブツ</t>
    </rPh>
    <rPh sb="7" eb="8">
      <t>ショウ</t>
    </rPh>
    <rPh sb="10" eb="12">
      <t>キジュン</t>
    </rPh>
    <rPh sb="12" eb="14">
      <t>カクホ</t>
    </rPh>
    <rPh sb="14" eb="16">
      <t>ケイカク</t>
    </rPh>
    <rPh sb="16" eb="18">
      <t>テイシュツ</t>
    </rPh>
    <rPh sb="18" eb="20">
      <t>クブン</t>
    </rPh>
    <phoneticPr fontId="3"/>
  </si>
  <si>
    <t>提出の区分</t>
    <rPh sb="0" eb="2">
      <t>テイシュツ</t>
    </rPh>
    <rPh sb="3" eb="5">
      <t>クブン</t>
    </rPh>
    <phoneticPr fontId="3"/>
  </si>
  <si>
    <t>（注意）</t>
  </si>
  <si>
    <t>１．各面共通関係</t>
  </si>
  <si>
    <t>数字は算用数字を、単位はメートル法を用いてください。</t>
    <phoneticPr fontId="3"/>
  </si>
  <si>
    <t>２．第一面関係</t>
  </si>
  <si>
    <t>※印のある欄は記入しないでください。</t>
    <rPh sb="1" eb="2">
      <t>シルシ</t>
    </rPh>
    <rPh sb="5" eb="6">
      <t>ラン</t>
    </rPh>
    <rPh sb="7" eb="9">
      <t>キニュウ</t>
    </rPh>
    <phoneticPr fontId="3"/>
  </si>
  <si>
    <t>３．第二面関係</t>
  </si>
  <si>
    <t>1)</t>
    <phoneticPr fontId="3"/>
  </si>
  <si>
    <t>　建築主が２以上のときは、１欄は代表となる建築主について記入し、別紙に他の建築主についてそれぞれ必要な事項を記入して添えてください。</t>
    <phoneticPr fontId="3"/>
  </si>
  <si>
    <t>2)</t>
    <phoneticPr fontId="3"/>
  </si>
  <si>
    <t>　建築主からの委任を受けて申請を行う者がいる場合においては、２欄に記入してください。</t>
    <phoneticPr fontId="3"/>
  </si>
  <si>
    <t>3)</t>
    <phoneticPr fontId="3"/>
  </si>
  <si>
    <t>　２欄、３欄及び５欄は、代理者、設計者又は工事監理者が建築士事務所に属しているときは、その名称を書き、建築士事務所に属していないときは、所在地はそれぞれ代理者、設計者又は工事監理者の住所を書いてください。</t>
    <phoneticPr fontId="3"/>
  </si>
  <si>
    <t>4)</t>
    <phoneticPr fontId="3"/>
  </si>
  <si>
    <t xml:space="preserve">　３欄の「ト」は、作成した又は建築士法第20条の2第3項若しくは第20条の3第3項の表示をした図書について記入してください。
</t>
    <rPh sb="2" eb="3">
      <t>ラン</t>
    </rPh>
    <rPh sb="9" eb="11">
      <t>サクセイ</t>
    </rPh>
    <rPh sb="13" eb="14">
      <t>マタ</t>
    </rPh>
    <rPh sb="15" eb="17">
      <t>ケンチク</t>
    </rPh>
    <rPh sb="17" eb="18">
      <t>シ</t>
    </rPh>
    <rPh sb="18" eb="19">
      <t>ホウ</t>
    </rPh>
    <rPh sb="19" eb="20">
      <t>ダイ</t>
    </rPh>
    <rPh sb="22" eb="23">
      <t>ジョウ</t>
    </rPh>
    <rPh sb="25" eb="26">
      <t>ダイ</t>
    </rPh>
    <rPh sb="27" eb="28">
      <t>コウ</t>
    </rPh>
    <rPh sb="28" eb="29">
      <t>モ</t>
    </rPh>
    <rPh sb="32" eb="33">
      <t>ダイ</t>
    </rPh>
    <rPh sb="35" eb="36">
      <t>ジョウ</t>
    </rPh>
    <rPh sb="38" eb="39">
      <t>ダイ</t>
    </rPh>
    <rPh sb="40" eb="41">
      <t>コウ</t>
    </rPh>
    <rPh sb="42" eb="44">
      <t>ヒョウジ</t>
    </rPh>
    <rPh sb="47" eb="49">
      <t>トショ</t>
    </rPh>
    <rPh sb="53" eb="55">
      <t>キニュウ</t>
    </rPh>
    <phoneticPr fontId="3"/>
  </si>
  <si>
    <t>5)</t>
    <phoneticPr fontId="3"/>
  </si>
  <si>
    <t>　３欄、４欄及び５欄は、それぞれ代表となる設計者、建築設備の設計に関し意見を聴いた者及び工事監理者並びに申請に係る建築物に係る他のすべての設計者、建築設備の設計に関し意見を聴いた者及び工事監理者について記入してください。３欄の設計者のうち構造設計一級建築士又は設備設計一級建築士である旨の表示をした者がいる場合は、該当するチェックボックスに「■」マークを入れてください。記入欄が不足する場合には、別紙に必要な事項を記入して添えてください。</t>
    <rPh sb="2" eb="3">
      <t>ラン</t>
    </rPh>
    <rPh sb="5" eb="6">
      <t>ラン</t>
    </rPh>
    <rPh sb="6" eb="7">
      <t>オヨ</t>
    </rPh>
    <rPh sb="9" eb="10">
      <t>ラン</t>
    </rPh>
    <rPh sb="16" eb="18">
      <t>ダイヒョウ</t>
    </rPh>
    <rPh sb="21" eb="24">
      <t>セッケイシャ</t>
    </rPh>
    <rPh sb="25" eb="27">
      <t>ケンチク</t>
    </rPh>
    <rPh sb="27" eb="29">
      <t>セツビ</t>
    </rPh>
    <rPh sb="30" eb="32">
      <t>セッケイ</t>
    </rPh>
    <rPh sb="33" eb="34">
      <t>カン</t>
    </rPh>
    <rPh sb="35" eb="37">
      <t>イケン</t>
    </rPh>
    <rPh sb="38" eb="39">
      <t>キ</t>
    </rPh>
    <rPh sb="41" eb="42">
      <t>モノ</t>
    </rPh>
    <rPh sb="42" eb="43">
      <t>オヨ</t>
    </rPh>
    <rPh sb="44" eb="46">
      <t>コウジ</t>
    </rPh>
    <rPh sb="46" eb="48">
      <t>カンリ</t>
    </rPh>
    <rPh sb="48" eb="49">
      <t>シャ</t>
    </rPh>
    <rPh sb="49" eb="50">
      <t>ナラ</t>
    </rPh>
    <rPh sb="52" eb="54">
      <t>シンセイ</t>
    </rPh>
    <rPh sb="55" eb="56">
      <t>カカワ</t>
    </rPh>
    <rPh sb="57" eb="60">
      <t>ケンチクブツ</t>
    </rPh>
    <rPh sb="61" eb="62">
      <t>カカワ</t>
    </rPh>
    <rPh sb="63" eb="64">
      <t>ホカ</t>
    </rPh>
    <rPh sb="69" eb="72">
      <t>セッケイシャ</t>
    </rPh>
    <rPh sb="73" eb="75">
      <t>ケンチク</t>
    </rPh>
    <rPh sb="75" eb="77">
      <t>セツビ</t>
    </rPh>
    <rPh sb="78" eb="80">
      <t>セッケイ</t>
    </rPh>
    <rPh sb="81" eb="82">
      <t>カン</t>
    </rPh>
    <rPh sb="83" eb="85">
      <t>イケン</t>
    </rPh>
    <rPh sb="86" eb="87">
      <t>キ</t>
    </rPh>
    <rPh sb="89" eb="90">
      <t>モノ</t>
    </rPh>
    <rPh sb="90" eb="91">
      <t>オヨ</t>
    </rPh>
    <rPh sb="92" eb="94">
      <t>コウジ</t>
    </rPh>
    <rPh sb="94" eb="96">
      <t>カンリ</t>
    </rPh>
    <rPh sb="96" eb="97">
      <t>シャ</t>
    </rPh>
    <rPh sb="101" eb="103">
      <t>キニュウ</t>
    </rPh>
    <rPh sb="185" eb="187">
      <t>キニュウ</t>
    </rPh>
    <rPh sb="187" eb="188">
      <t>ラン</t>
    </rPh>
    <rPh sb="189" eb="191">
      <t>フソク</t>
    </rPh>
    <rPh sb="193" eb="195">
      <t>バアイ</t>
    </rPh>
    <rPh sb="198" eb="200">
      <t>ベッシ</t>
    </rPh>
    <rPh sb="201" eb="203">
      <t>ヒツヨウ</t>
    </rPh>
    <rPh sb="204" eb="206">
      <t>ジコウ</t>
    </rPh>
    <rPh sb="207" eb="209">
      <t>キニュウ</t>
    </rPh>
    <rPh sb="211" eb="212">
      <t>ソ</t>
    </rPh>
    <phoneticPr fontId="3"/>
  </si>
  <si>
    <t>6)</t>
    <phoneticPr fontId="3"/>
  </si>
  <si>
    <t>　４欄は、建築士法第20条第５項に規定する場合（設計に係る場合に限る。）に、同項に定める資格を有する者について記入し、所在地は、その者が勤務しているときは勤務先の所在地を、勤務していないときはその者の住所を、登録番号は建築士法施行規則第17条の35第１項の規定による登録を受けている場合の当該登録番号を書いてください。</t>
    <rPh sb="104" eb="106">
      <t>トウロク</t>
    </rPh>
    <rPh sb="106" eb="108">
      <t>バンゴウ</t>
    </rPh>
    <rPh sb="109" eb="112">
      <t>ケンチクシ</t>
    </rPh>
    <rPh sb="112" eb="113">
      <t>ホウ</t>
    </rPh>
    <rPh sb="113" eb="115">
      <t>シコウ</t>
    </rPh>
    <rPh sb="115" eb="117">
      <t>キソク</t>
    </rPh>
    <rPh sb="117" eb="118">
      <t>ダイ</t>
    </rPh>
    <rPh sb="120" eb="121">
      <t>ジョウ</t>
    </rPh>
    <rPh sb="124" eb="125">
      <t>ダイ</t>
    </rPh>
    <rPh sb="126" eb="127">
      <t>コウ</t>
    </rPh>
    <rPh sb="128" eb="130">
      <t>キテイ</t>
    </rPh>
    <rPh sb="133" eb="135">
      <t>トウロク</t>
    </rPh>
    <rPh sb="136" eb="137">
      <t>ウ</t>
    </rPh>
    <rPh sb="141" eb="143">
      <t>バアイ</t>
    </rPh>
    <rPh sb="144" eb="146">
      <t>トウガイ</t>
    </rPh>
    <rPh sb="146" eb="148">
      <t>トウロク</t>
    </rPh>
    <rPh sb="148" eb="150">
      <t>バンゴウ</t>
    </rPh>
    <rPh sb="151" eb="152">
      <t>カ</t>
    </rPh>
    <phoneticPr fontId="3"/>
  </si>
  <si>
    <t>7)</t>
    <phoneticPr fontId="3"/>
  </si>
  <si>
    <t>　５欄及び６欄は、それぞれ工事監理者又は工事施工者が未定のときは、後で定まってから工事着手前に届け出てください。</t>
    <phoneticPr fontId="3"/>
  </si>
  <si>
    <t>8)</t>
    <phoneticPr fontId="3"/>
  </si>
  <si>
    <t>　６欄は、工事施工者が２以上のときは、代表となる工事施工者について記入し、別紙に他の工事施工者について棟別にそれぞれ必要な事項を記入して添えてください。</t>
    <rPh sb="5" eb="7">
      <t>コウジ</t>
    </rPh>
    <rPh sb="7" eb="10">
      <t>セコウシャ</t>
    </rPh>
    <rPh sb="12" eb="14">
      <t>イジョウ</t>
    </rPh>
    <rPh sb="19" eb="21">
      <t>ダイヒョウ</t>
    </rPh>
    <rPh sb="24" eb="26">
      <t>コウジ</t>
    </rPh>
    <rPh sb="26" eb="29">
      <t>セコウシャ</t>
    </rPh>
    <rPh sb="33" eb="35">
      <t>キニュウ</t>
    </rPh>
    <rPh sb="37" eb="39">
      <t>ベッシ</t>
    </rPh>
    <rPh sb="40" eb="41">
      <t>ホカ</t>
    </rPh>
    <rPh sb="42" eb="44">
      <t>コウジ</t>
    </rPh>
    <rPh sb="44" eb="47">
      <t>セコウシャ</t>
    </rPh>
    <rPh sb="51" eb="52">
      <t>トウ</t>
    </rPh>
    <rPh sb="52" eb="53">
      <t>ベツ</t>
    </rPh>
    <rPh sb="58" eb="60">
      <t>ヒツヨウ</t>
    </rPh>
    <rPh sb="61" eb="63">
      <t>ジコウ</t>
    </rPh>
    <rPh sb="64" eb="66">
      <t>キニュウ</t>
    </rPh>
    <rPh sb="68" eb="69">
      <t>ソ</t>
    </rPh>
    <phoneticPr fontId="3"/>
  </si>
  <si>
    <t>9)</t>
    <phoneticPr fontId="3"/>
  </si>
  <si>
    <t>10）</t>
    <phoneticPr fontId="3"/>
  </si>
  <si>
    <t>11）</t>
    <phoneticPr fontId="3"/>
  </si>
  <si>
    <t>４．第三面関係</t>
  </si>
  <si>
    <t>　住居表示が定まつているときは、２欄に記入してください。</t>
    <phoneticPr fontId="3"/>
  </si>
  <si>
    <t>　３欄は、該当するチェックボックスに「■」マークを入れてください。ただし、建築物の敷地が都市計画区域、準都市計画区域又はこれらの区域以外の区域のうち２以上の区域にわたる場合においては、当該敷地の過半の属する区域について記入してください。なお、当該敷地が３の区域にわたる場合で、かつ、当該敷地の過半に属する区域がない場合においては、都市計画区域又は準都市計画区域のうち、当該敷地の属する面積が大きい区域について記入してください。</t>
    <rPh sb="25" eb="26">
      <t>イ</t>
    </rPh>
    <rPh sb="51" eb="52">
      <t>ジュン</t>
    </rPh>
    <rPh sb="52" eb="54">
      <t>トシ</t>
    </rPh>
    <rPh sb="54" eb="56">
      <t>ケイカク</t>
    </rPh>
    <rPh sb="56" eb="58">
      <t>クイキ</t>
    </rPh>
    <rPh sb="58" eb="59">
      <t>マタ</t>
    </rPh>
    <rPh sb="64" eb="66">
      <t>クイキ</t>
    </rPh>
    <rPh sb="66" eb="68">
      <t>イガイ</t>
    </rPh>
    <rPh sb="69" eb="71">
      <t>クイキ</t>
    </rPh>
    <rPh sb="75" eb="77">
      <t>イジョウ</t>
    </rPh>
    <rPh sb="78" eb="80">
      <t>クイキ</t>
    </rPh>
    <rPh sb="84" eb="86">
      <t>バアイ</t>
    </rPh>
    <rPh sb="92" eb="94">
      <t>トウガイ</t>
    </rPh>
    <rPh sb="94" eb="96">
      <t>シキチ</t>
    </rPh>
    <rPh sb="97" eb="99">
      <t>カハン</t>
    </rPh>
    <rPh sb="100" eb="101">
      <t>ゾク</t>
    </rPh>
    <rPh sb="103" eb="105">
      <t>クイキ</t>
    </rPh>
    <rPh sb="109" eb="111">
      <t>キニュウ</t>
    </rPh>
    <rPh sb="121" eb="123">
      <t>トウガイ</t>
    </rPh>
    <rPh sb="123" eb="125">
      <t>シキチ</t>
    </rPh>
    <rPh sb="128" eb="130">
      <t>クイキ</t>
    </rPh>
    <rPh sb="134" eb="136">
      <t>バアイ</t>
    </rPh>
    <rPh sb="141" eb="143">
      <t>トウガイ</t>
    </rPh>
    <rPh sb="143" eb="145">
      <t>シキチ</t>
    </rPh>
    <rPh sb="146" eb="148">
      <t>カハン</t>
    </rPh>
    <rPh sb="149" eb="150">
      <t>ゾク</t>
    </rPh>
    <rPh sb="152" eb="154">
      <t>クイキ</t>
    </rPh>
    <rPh sb="157" eb="159">
      <t>バアイ</t>
    </rPh>
    <rPh sb="165" eb="167">
      <t>トシ</t>
    </rPh>
    <rPh sb="167" eb="169">
      <t>ケイカク</t>
    </rPh>
    <rPh sb="169" eb="171">
      <t>クイキ</t>
    </rPh>
    <rPh sb="171" eb="172">
      <t>マタ</t>
    </rPh>
    <rPh sb="173" eb="174">
      <t>ジュン</t>
    </rPh>
    <rPh sb="174" eb="176">
      <t>トシ</t>
    </rPh>
    <rPh sb="176" eb="178">
      <t>ケイカク</t>
    </rPh>
    <rPh sb="178" eb="180">
      <t>クイキ</t>
    </rPh>
    <rPh sb="184" eb="186">
      <t>トウガイ</t>
    </rPh>
    <rPh sb="186" eb="188">
      <t>シキチ</t>
    </rPh>
    <rPh sb="189" eb="190">
      <t>ゾク</t>
    </rPh>
    <rPh sb="192" eb="194">
      <t>メンセキ</t>
    </rPh>
    <rPh sb="195" eb="196">
      <t>オオ</t>
    </rPh>
    <rPh sb="198" eb="200">
      <t>クイキ</t>
    </rPh>
    <rPh sb="204" eb="206">
      <t>キニュウ</t>
    </rPh>
    <phoneticPr fontId="3"/>
  </si>
  <si>
    <t>　４欄は、該当するチェックボックスに「■」マークを入れてください。なお、建築物の敷地が防火地域、準防火地域又は指定のない区域のうち２以上の地域又は区域にわたるときは、それぞれの地域又は区域について記入してください。</t>
    <rPh sb="25" eb="26">
      <t>イ</t>
    </rPh>
    <phoneticPr fontId="3"/>
  </si>
  <si>
    <t>　５欄は、建築物の敷地が存する３欄及び４欄に掲げる区域及び地域以外の区域、地域、地区又は街区を記入してください。なお、建築物の敷地が２以上の区域、地域、地区又は街区にわたる場合は、それぞれの区域、地域、地区又は街区を記入してください。</t>
    <rPh sb="5" eb="8">
      <t>ケンチクブツ</t>
    </rPh>
    <rPh sb="9" eb="11">
      <t>シキチ</t>
    </rPh>
    <rPh sb="12" eb="13">
      <t>ソン</t>
    </rPh>
    <rPh sb="16" eb="17">
      <t>ラン</t>
    </rPh>
    <rPh sb="17" eb="18">
      <t>オヨ</t>
    </rPh>
    <rPh sb="20" eb="21">
      <t>ラン</t>
    </rPh>
    <rPh sb="22" eb="23">
      <t>カカ</t>
    </rPh>
    <rPh sb="25" eb="27">
      <t>クイキ</t>
    </rPh>
    <rPh sb="27" eb="28">
      <t>オヨ</t>
    </rPh>
    <rPh sb="29" eb="31">
      <t>チイキ</t>
    </rPh>
    <rPh sb="31" eb="33">
      <t>イガイ</t>
    </rPh>
    <rPh sb="34" eb="36">
      <t>クイキ</t>
    </rPh>
    <rPh sb="37" eb="39">
      <t>チイキ</t>
    </rPh>
    <rPh sb="40" eb="42">
      <t>チク</t>
    </rPh>
    <rPh sb="42" eb="43">
      <t>マタ</t>
    </rPh>
    <rPh sb="44" eb="46">
      <t>ガイク</t>
    </rPh>
    <rPh sb="47" eb="49">
      <t>キニュウ</t>
    </rPh>
    <rPh sb="59" eb="62">
      <t>ケンチクブツ</t>
    </rPh>
    <rPh sb="63" eb="65">
      <t>シキチ</t>
    </rPh>
    <rPh sb="67" eb="69">
      <t>イジョウ</t>
    </rPh>
    <rPh sb="70" eb="72">
      <t>クイキ</t>
    </rPh>
    <rPh sb="73" eb="75">
      <t>チイキ</t>
    </rPh>
    <rPh sb="76" eb="78">
      <t>チク</t>
    </rPh>
    <rPh sb="78" eb="79">
      <t>マタ</t>
    </rPh>
    <rPh sb="80" eb="82">
      <t>ガイク</t>
    </rPh>
    <rPh sb="86" eb="88">
      <t>バアイ</t>
    </rPh>
    <rPh sb="95" eb="97">
      <t>クイキ</t>
    </rPh>
    <rPh sb="98" eb="100">
      <t>チイキ</t>
    </rPh>
    <rPh sb="101" eb="103">
      <t>チク</t>
    </rPh>
    <rPh sb="103" eb="104">
      <t>マタ</t>
    </rPh>
    <rPh sb="105" eb="107">
      <t>ガイク</t>
    </rPh>
    <rPh sb="108" eb="110">
      <t>キニュウ</t>
    </rPh>
    <phoneticPr fontId="3"/>
  </si>
  <si>
    <t>　６欄は、建築物の敷地が２メートル以上接している道路のうち最も幅員の大きなものについて記入してください。</t>
    <phoneticPr fontId="3"/>
  </si>
  <si>
    <t>　７欄の「ロ」、「ハ」及び「ニ」は、「イ」に記入した敷地面積に対応する敷地の部分について、それぞれ記入してください。</t>
    <phoneticPr fontId="3"/>
  </si>
  <si>
    <t>　７欄の「ホ」（1）は、「イ」（１）の合計とし、「ホ」（2）は、「イ」（2）の合計とします。</t>
    <phoneticPr fontId="3"/>
  </si>
  <si>
    <t>　建築物の敷地が、建築基準法第52条第７項若しくは第９項に該当する場合又は同条第８項若しくは第12項の規定が適用される場合においては、７欄の「へ」に、同条第７項若しくは第９項の規定に基づき定められる当該建築物の容積率又は同条第８項若しくは第12項の規定が適用される場合における当該建築物の容積率を記入してください。</t>
    <rPh sb="42" eb="43">
      <t>モ</t>
    </rPh>
    <rPh sb="46" eb="47">
      <t>ダイ</t>
    </rPh>
    <rPh sb="49" eb="50">
      <t>コウ</t>
    </rPh>
    <rPh sb="105" eb="107">
      <t>ヨウセキ</t>
    </rPh>
    <rPh sb="107" eb="108">
      <t>リツ</t>
    </rPh>
    <rPh sb="115" eb="116">
      <t>モ</t>
    </rPh>
    <rPh sb="119" eb="120">
      <t>ダイ</t>
    </rPh>
    <rPh sb="122" eb="123">
      <t>コウ</t>
    </rPh>
    <rPh sb="144" eb="146">
      <t>ヨウセキ</t>
    </rPh>
    <rPh sb="146" eb="147">
      <t>リツ</t>
    </rPh>
    <phoneticPr fontId="3"/>
  </si>
  <si>
    <t>10)</t>
    <phoneticPr fontId="3"/>
  </si>
  <si>
    <t>　建築物の敷地について、建築基準法第57条の２第４項の規定により現に特例容積率の限度が公告されているときは、７欄の「チ」にその旨及び当該特例容積率の限度を記入してください。</t>
    <rPh sb="12" eb="14">
      <t>ケンチク</t>
    </rPh>
    <rPh sb="14" eb="17">
      <t>キジュンホウ</t>
    </rPh>
    <rPh sb="17" eb="18">
      <t>ダイ</t>
    </rPh>
    <rPh sb="20" eb="21">
      <t>ジョウ</t>
    </rPh>
    <rPh sb="23" eb="24">
      <t>ダイ</t>
    </rPh>
    <rPh sb="25" eb="26">
      <t>コウ</t>
    </rPh>
    <rPh sb="27" eb="29">
      <t>キテイ</t>
    </rPh>
    <rPh sb="32" eb="33">
      <t>ゲン</t>
    </rPh>
    <rPh sb="34" eb="36">
      <t>トクレイ</t>
    </rPh>
    <rPh sb="36" eb="38">
      <t>ヨウセキ</t>
    </rPh>
    <rPh sb="38" eb="39">
      <t>リツ</t>
    </rPh>
    <rPh sb="40" eb="42">
      <t>ゲンド</t>
    </rPh>
    <rPh sb="43" eb="45">
      <t>コウコク</t>
    </rPh>
    <rPh sb="55" eb="56">
      <t>ラン</t>
    </rPh>
    <rPh sb="63" eb="64">
      <t>ムネ</t>
    </rPh>
    <rPh sb="64" eb="65">
      <t>オヨ</t>
    </rPh>
    <rPh sb="66" eb="68">
      <t>トウガイ</t>
    </rPh>
    <rPh sb="68" eb="70">
      <t>トクレイ</t>
    </rPh>
    <rPh sb="70" eb="72">
      <t>ヨウセキ</t>
    </rPh>
    <rPh sb="72" eb="73">
      <t>リツ</t>
    </rPh>
    <rPh sb="74" eb="76">
      <t>ゲンド</t>
    </rPh>
    <rPh sb="77" eb="79">
      <t>キニュウ</t>
    </rPh>
    <phoneticPr fontId="3"/>
  </si>
  <si>
    <t>11)</t>
    <phoneticPr fontId="3"/>
  </si>
  <si>
    <t>12)</t>
    <phoneticPr fontId="3"/>
  </si>
  <si>
    <t>　８欄は、別紙の表の用途の区分に従い対応する記号を記入した上で、主要用途をできるだけ具体的に記入してください。</t>
    <rPh sb="8" eb="9">
      <t>ヒョウ</t>
    </rPh>
    <rPh sb="10" eb="12">
      <t>ヨウト</t>
    </rPh>
    <rPh sb="13" eb="15">
      <t>クブン</t>
    </rPh>
    <rPh sb="16" eb="17">
      <t>シタガ</t>
    </rPh>
    <rPh sb="18" eb="20">
      <t>タイオウ</t>
    </rPh>
    <rPh sb="22" eb="24">
      <t>キゴウ</t>
    </rPh>
    <rPh sb="25" eb="27">
      <t>キニュウ</t>
    </rPh>
    <rPh sb="29" eb="30">
      <t>ウエ</t>
    </rPh>
    <rPh sb="32" eb="34">
      <t>シュヨウ</t>
    </rPh>
    <rPh sb="34" eb="36">
      <t>ヨウト</t>
    </rPh>
    <rPh sb="42" eb="45">
      <t>グタイテキ</t>
    </rPh>
    <rPh sb="46" eb="48">
      <t>キニュウ</t>
    </rPh>
    <phoneticPr fontId="3"/>
  </si>
  <si>
    <t>13)</t>
    <phoneticPr fontId="3"/>
  </si>
  <si>
    <t>　９欄は、該当するチェックボックスに「■」マークを入れてください。</t>
    <rPh sb="25" eb="26">
      <t>イ</t>
    </rPh>
    <phoneticPr fontId="3"/>
  </si>
  <si>
    <t>14)</t>
    <phoneticPr fontId="3"/>
  </si>
  <si>
    <t>15)</t>
    <phoneticPr fontId="3"/>
  </si>
  <si>
    <t>16)</t>
    <phoneticPr fontId="3"/>
  </si>
  <si>
    <t>17)</t>
    <phoneticPr fontId="3"/>
  </si>
  <si>
    <t>　12欄の建築物の数は、延べ面積が10平方メートルを超えるものについて記入してください。</t>
    <rPh sb="12" eb="13">
      <t>ノ</t>
    </rPh>
    <rPh sb="14" eb="16">
      <t>メンセキ</t>
    </rPh>
    <rPh sb="19" eb="21">
      <t>ヘイホウ</t>
    </rPh>
    <rPh sb="26" eb="27">
      <t>コ</t>
    </rPh>
    <rPh sb="35" eb="37">
      <t>キニュウ</t>
    </rPh>
    <phoneticPr fontId="3"/>
  </si>
  <si>
    <t>18)</t>
    <phoneticPr fontId="3"/>
  </si>
  <si>
    <t>　13欄の「イ」及び「ロ」は、申請に係る建築物又は同一敷地内の他の建築物がそれぞれ２以上ある場合においては、最大のものを記入してください。</t>
    <phoneticPr fontId="3"/>
  </si>
  <si>
    <t>19)</t>
    <phoneticPr fontId="3"/>
  </si>
  <si>
    <t>　13欄の「ハ」は、敷地内の建築物の主たる構造について記入してください。</t>
    <phoneticPr fontId="3"/>
  </si>
  <si>
    <t>20)</t>
    <phoneticPr fontId="3"/>
  </si>
  <si>
    <t>　13欄の「ニ」は、該当するチェックボックスに「■」マークを入れてください。</t>
    <rPh sb="10" eb="12">
      <t>ガイトウ</t>
    </rPh>
    <rPh sb="30" eb="31">
      <t>イ</t>
    </rPh>
    <phoneticPr fontId="3"/>
  </si>
  <si>
    <t>21)</t>
    <phoneticPr fontId="3"/>
  </si>
  <si>
    <t>　13欄の「ホ」は、建築基準法第56条第７項第１号に掲げる規定が適用されない建築物については「道路高さ制限不適用」、同項第２号に掲げる規定が適用されない建築物については「隣地高さ制限不適用」、同項第3号に掲げる規定が適用されない建築物については「北側高さ制限不適用」のチェックボックスに「■」マークを入れてください。</t>
    <rPh sb="3" eb="4">
      <t>ラン</t>
    </rPh>
    <rPh sb="10" eb="12">
      <t>ケンチク</t>
    </rPh>
    <rPh sb="12" eb="15">
      <t>キジュンホウ</t>
    </rPh>
    <rPh sb="15" eb="16">
      <t>ダイ</t>
    </rPh>
    <rPh sb="18" eb="19">
      <t>ジョウ</t>
    </rPh>
    <rPh sb="19" eb="20">
      <t>ダイ</t>
    </rPh>
    <rPh sb="21" eb="22">
      <t>コウ</t>
    </rPh>
    <rPh sb="22" eb="23">
      <t>ダイ</t>
    </rPh>
    <rPh sb="24" eb="25">
      <t>ゴウ</t>
    </rPh>
    <rPh sb="26" eb="27">
      <t>カカ</t>
    </rPh>
    <rPh sb="29" eb="31">
      <t>キテイ</t>
    </rPh>
    <rPh sb="32" eb="34">
      <t>テキヨウ</t>
    </rPh>
    <rPh sb="38" eb="41">
      <t>ケンチクブツ</t>
    </rPh>
    <rPh sb="47" eb="49">
      <t>ドウロ</t>
    </rPh>
    <rPh sb="49" eb="50">
      <t>タカ</t>
    </rPh>
    <rPh sb="51" eb="53">
      <t>セイゲン</t>
    </rPh>
    <rPh sb="53" eb="54">
      <t>フ</t>
    </rPh>
    <rPh sb="54" eb="56">
      <t>テキヨウ</t>
    </rPh>
    <rPh sb="58" eb="59">
      <t>ドウ</t>
    </rPh>
    <rPh sb="59" eb="60">
      <t>コウ</t>
    </rPh>
    <rPh sb="60" eb="61">
      <t>ダイ</t>
    </rPh>
    <rPh sb="62" eb="63">
      <t>ゴウ</t>
    </rPh>
    <rPh sb="64" eb="65">
      <t>カカ</t>
    </rPh>
    <rPh sb="67" eb="69">
      <t>キテイ</t>
    </rPh>
    <rPh sb="70" eb="72">
      <t>テキヨウ</t>
    </rPh>
    <rPh sb="76" eb="79">
      <t>ケンチクブツ</t>
    </rPh>
    <rPh sb="85" eb="87">
      <t>リンチ</t>
    </rPh>
    <rPh sb="87" eb="88">
      <t>タカ</t>
    </rPh>
    <rPh sb="89" eb="91">
      <t>セイゲン</t>
    </rPh>
    <phoneticPr fontId="3"/>
  </si>
  <si>
    <t>22)</t>
    <phoneticPr fontId="3"/>
  </si>
  <si>
    <t>　建築物及びその敷地に関して許可・認定等を受けた場合には、根拠となる法令及びその条項、当該許可・認定等の番号並びに許可・認定等を受けた日付について14欄又は別紙に記載して添えてください。</t>
    <rPh sb="1" eb="4">
      <t>ケンチクブツ</t>
    </rPh>
    <rPh sb="4" eb="5">
      <t>オヨ</t>
    </rPh>
    <rPh sb="8" eb="10">
      <t>シキチ</t>
    </rPh>
    <rPh sb="11" eb="12">
      <t>カン</t>
    </rPh>
    <rPh sb="14" eb="16">
      <t>キョカ</t>
    </rPh>
    <rPh sb="17" eb="19">
      <t>ニンテイ</t>
    </rPh>
    <rPh sb="19" eb="20">
      <t>トウ</t>
    </rPh>
    <rPh sb="21" eb="22">
      <t>ウ</t>
    </rPh>
    <rPh sb="24" eb="26">
      <t>バアイ</t>
    </rPh>
    <rPh sb="29" eb="31">
      <t>コンキョ</t>
    </rPh>
    <rPh sb="34" eb="36">
      <t>ホウレイ</t>
    </rPh>
    <rPh sb="36" eb="37">
      <t>オヨ</t>
    </rPh>
    <rPh sb="40" eb="42">
      <t>ジョウコウ</t>
    </rPh>
    <rPh sb="43" eb="45">
      <t>トウガイ</t>
    </rPh>
    <rPh sb="45" eb="47">
      <t>キョカ</t>
    </rPh>
    <rPh sb="48" eb="51">
      <t>ニンテイトウ</t>
    </rPh>
    <rPh sb="52" eb="54">
      <t>バンゴウ</t>
    </rPh>
    <rPh sb="54" eb="55">
      <t>ナラ</t>
    </rPh>
    <rPh sb="57" eb="59">
      <t>キョカ</t>
    </rPh>
    <rPh sb="60" eb="62">
      <t>ニンテイ</t>
    </rPh>
    <rPh sb="62" eb="63">
      <t>トウ</t>
    </rPh>
    <rPh sb="64" eb="65">
      <t>ウ</t>
    </rPh>
    <rPh sb="67" eb="69">
      <t>ヒヅケ</t>
    </rPh>
    <rPh sb="75" eb="76">
      <t>ラン</t>
    </rPh>
    <rPh sb="76" eb="77">
      <t>マタ</t>
    </rPh>
    <rPh sb="78" eb="80">
      <t>ベッシ</t>
    </rPh>
    <rPh sb="81" eb="83">
      <t>キサイ</t>
    </rPh>
    <rPh sb="85" eb="86">
      <t>ソ</t>
    </rPh>
    <phoneticPr fontId="3"/>
  </si>
  <si>
    <t>23)</t>
    <phoneticPr fontId="3"/>
  </si>
  <si>
    <t>24)</t>
    <phoneticPr fontId="3"/>
  </si>
  <si>
    <t>　建築基準法第86条の７、同法第86条の８又は同法第87条の２の規定の適用を受ける場合においては、工事の完了後においても引き続き同法第３条第２項（同法第86条の９第１項において準用する場合を含む。）の適用を受けない規定並びに当該規定に適合しないこととなった時期及び理由を18欄又は別紙に記載して添えてください。</t>
    <rPh sb="3" eb="6">
      <t>キジュンホウ</t>
    </rPh>
    <rPh sb="6" eb="7">
      <t>ダイ</t>
    </rPh>
    <rPh sb="9" eb="10">
      <t>ジョウ</t>
    </rPh>
    <rPh sb="13" eb="15">
      <t>ドウホウ</t>
    </rPh>
    <rPh sb="15" eb="16">
      <t>ダイ</t>
    </rPh>
    <rPh sb="18" eb="19">
      <t>ジョウ</t>
    </rPh>
    <rPh sb="21" eb="22">
      <t>マタ</t>
    </rPh>
    <rPh sb="23" eb="25">
      <t>ドウホウ</t>
    </rPh>
    <rPh sb="25" eb="26">
      <t>ダイ</t>
    </rPh>
    <rPh sb="28" eb="29">
      <t>ジョウ</t>
    </rPh>
    <rPh sb="32" eb="34">
      <t>キテイ</t>
    </rPh>
    <rPh sb="35" eb="37">
      <t>テキヨウ</t>
    </rPh>
    <rPh sb="38" eb="39">
      <t>ウ</t>
    </rPh>
    <rPh sb="41" eb="43">
      <t>バアイ</t>
    </rPh>
    <rPh sb="49" eb="51">
      <t>コウジ</t>
    </rPh>
    <rPh sb="52" eb="54">
      <t>カンリョウ</t>
    </rPh>
    <rPh sb="54" eb="55">
      <t>ゴ</t>
    </rPh>
    <rPh sb="60" eb="61">
      <t>ヒ</t>
    </rPh>
    <rPh sb="62" eb="63">
      <t>ツヅ</t>
    </rPh>
    <rPh sb="64" eb="66">
      <t>ドウホウ</t>
    </rPh>
    <rPh sb="66" eb="67">
      <t>ダイ</t>
    </rPh>
    <rPh sb="68" eb="69">
      <t>ジョウ</t>
    </rPh>
    <rPh sb="69" eb="70">
      <t>ダイ</t>
    </rPh>
    <rPh sb="71" eb="72">
      <t>コウ</t>
    </rPh>
    <rPh sb="73" eb="75">
      <t>ドウホウ</t>
    </rPh>
    <rPh sb="75" eb="76">
      <t>ダイ</t>
    </rPh>
    <rPh sb="78" eb="79">
      <t>ジョウ</t>
    </rPh>
    <rPh sb="81" eb="82">
      <t>ダイ</t>
    </rPh>
    <rPh sb="83" eb="84">
      <t>コウ</t>
    </rPh>
    <rPh sb="88" eb="90">
      <t>ジュンヨウ</t>
    </rPh>
    <rPh sb="92" eb="94">
      <t>バアイ</t>
    </rPh>
    <rPh sb="95" eb="96">
      <t>フク</t>
    </rPh>
    <rPh sb="100" eb="102">
      <t>テキヨウ</t>
    </rPh>
    <rPh sb="103" eb="104">
      <t>ウ</t>
    </rPh>
    <rPh sb="107" eb="109">
      <t>キテイ</t>
    </rPh>
    <rPh sb="109" eb="110">
      <t>ナラ</t>
    </rPh>
    <rPh sb="112" eb="114">
      <t>トウガイ</t>
    </rPh>
    <rPh sb="114" eb="116">
      <t>キテイ</t>
    </rPh>
    <rPh sb="117" eb="119">
      <t>テキゴウ</t>
    </rPh>
    <rPh sb="128" eb="130">
      <t>ジキ</t>
    </rPh>
    <rPh sb="130" eb="131">
      <t>オヨ</t>
    </rPh>
    <rPh sb="132" eb="134">
      <t>リユウ</t>
    </rPh>
    <rPh sb="137" eb="138">
      <t>ラン</t>
    </rPh>
    <rPh sb="138" eb="139">
      <t>マタ</t>
    </rPh>
    <rPh sb="140" eb="142">
      <t>ベッシ</t>
    </rPh>
    <rPh sb="143" eb="145">
      <t>キサイ</t>
    </rPh>
    <rPh sb="147" eb="148">
      <t>ソ</t>
    </rPh>
    <phoneticPr fontId="3"/>
  </si>
  <si>
    <t>25)</t>
    <phoneticPr fontId="3"/>
  </si>
  <si>
    <t>　ここに書き表せない事項で特に確認を受けようとする事項は、18欄又は別紙に記載して添えてください。</t>
    <phoneticPr fontId="3"/>
  </si>
  <si>
    <t>26)</t>
    <phoneticPr fontId="3"/>
  </si>
  <si>
    <t>　計画の変更申請の際は、19欄に第三面に係る部分の変更の概要について記入してください。</t>
    <rPh sb="1" eb="3">
      <t>ケイカク</t>
    </rPh>
    <rPh sb="4" eb="6">
      <t>ヘンコウ</t>
    </rPh>
    <rPh sb="6" eb="8">
      <t>シンセイ</t>
    </rPh>
    <rPh sb="9" eb="10">
      <t>サイ</t>
    </rPh>
    <rPh sb="14" eb="15">
      <t>ラン</t>
    </rPh>
    <rPh sb="16" eb="17">
      <t>ダイ</t>
    </rPh>
    <rPh sb="17" eb="19">
      <t>サンメン</t>
    </rPh>
    <rPh sb="20" eb="21">
      <t>カカワ</t>
    </rPh>
    <rPh sb="22" eb="24">
      <t>ブブン</t>
    </rPh>
    <rPh sb="25" eb="27">
      <t>ヘンコウ</t>
    </rPh>
    <rPh sb="28" eb="30">
      <t>ガイヨウ</t>
    </rPh>
    <rPh sb="34" eb="36">
      <t>キニュウ</t>
    </rPh>
    <phoneticPr fontId="3"/>
  </si>
  <si>
    <t>５．第四面関係</t>
  </si>
  <si>
    <t>　この書類は、申請建築物ごと（延べ面積が10平方メートル以内のものを除く。以下同じ。）に作成してください。</t>
    <rPh sb="15" eb="16">
      <t>ノ</t>
    </rPh>
    <rPh sb="17" eb="19">
      <t>メンセキ</t>
    </rPh>
    <rPh sb="22" eb="24">
      <t>ヘイホウ</t>
    </rPh>
    <rPh sb="28" eb="30">
      <t>イナイ</t>
    </rPh>
    <rPh sb="34" eb="35">
      <t>ノゾ</t>
    </rPh>
    <rPh sb="37" eb="39">
      <t>イカ</t>
    </rPh>
    <rPh sb="39" eb="40">
      <t>オナ</t>
    </rPh>
    <phoneticPr fontId="3"/>
  </si>
  <si>
    <t>　この書類に記載する事項のうち、10欄から15欄までの事項については、別紙に明示して添付すれば記載する必要はありません。</t>
    <phoneticPr fontId="3"/>
  </si>
  <si>
    <t>　１欄は、建築物の数が１のときは「1」と記入し，建築物の数が２以上のときは、申請建築物ごとに通し番号を付し、その番号を記入してください。</t>
    <phoneticPr fontId="3"/>
  </si>
  <si>
    <t>　２欄は、別紙の表の用途の区分に従い対応する記号を記入した上で、用途をできるだけ具体的に書いてください。</t>
    <rPh sb="5" eb="7">
      <t>ベッシ</t>
    </rPh>
    <rPh sb="8" eb="9">
      <t>ヒョウ</t>
    </rPh>
    <rPh sb="10" eb="12">
      <t>ヨウト</t>
    </rPh>
    <rPh sb="13" eb="15">
      <t>クブン</t>
    </rPh>
    <phoneticPr fontId="3"/>
  </si>
  <si>
    <t>　３欄は、該当するチェックボックスに「■」マークを入れてください。</t>
    <phoneticPr fontId="3"/>
  </si>
  <si>
    <t>　５欄は、「耐火構造」、「建築基準法施行令第108条の３第１項第１号イ及びロに掲げる基準に適合する構造」、「準耐火構造」、「準耐火構造と同等の準耐火性能を有する構造（ロ－１）」（建築基準法施行令第109条の３第１号に掲げる基準に適合する主要構造部の構造をいう。）又は「準耐火構造と同等の準耐火性能を有する構造（ロ－２）」（同条第２号に掲げる基準に適合する主要構造部の構造をいう。）のうち該当するチェックボックス全てに「■」マークを入れてください。いずれにも該当しない場合は「その他」に「■」マークを入れてください。</t>
    <rPh sb="228" eb="230">
      <t>ガイトウ</t>
    </rPh>
    <rPh sb="233" eb="235">
      <t>バアイ</t>
    </rPh>
    <rPh sb="239" eb="240">
      <t>ホカ</t>
    </rPh>
    <rPh sb="249" eb="250">
      <t>イ</t>
    </rPh>
    <phoneticPr fontId="3"/>
  </si>
  <si>
    <t>　６欄は、「建築基準法施行令第109条の５第１号に掲げる基準に適合する構造」、「建築基準法第21条第１項ただし書に該当する建築物」、「建築基準法施行令第110条第１号に掲げる基準に適合する構造」又は「その他」（上記にいずれにも該当しない建築物で、建築基準法第21条又は第27条の規定の適用を受けるもの）のうち該当するチェックボックス全てに「■」マークを入れてください。また、「建築基準法施行令第109条の５第１号に掲げる基準に適合する構造」又は「建築基準法施行令第110条第１号に掲げる基準に適合する構造」に該当する場合においては、５欄の「準耐火構造」のチェックボックスにも「■」マークを入れてください。建築基準法第21条又は第27条の規定の適用を受けない場合は「建築基準法第21条又は第27条の規定の適用を受けない」に「■」マークを入れてください。</t>
    <rPh sb="97" eb="98">
      <t>マタ</t>
    </rPh>
    <rPh sb="102" eb="103">
      <t>タ</t>
    </rPh>
    <rPh sb="105" eb="107">
      <t>ジョウキ</t>
    </rPh>
    <rPh sb="113" eb="115">
      <t>ガイトウ</t>
    </rPh>
    <rPh sb="118" eb="120">
      <t>ケンチク</t>
    </rPh>
    <rPh sb="120" eb="121">
      <t>ブツ</t>
    </rPh>
    <rPh sb="123" eb="128">
      <t>ケンチクキジュンホウ</t>
    </rPh>
    <rPh sb="128" eb="129">
      <t>ダイ</t>
    </rPh>
    <rPh sb="131" eb="132">
      <t>ジョウ</t>
    </rPh>
    <rPh sb="132" eb="133">
      <t>マタ</t>
    </rPh>
    <rPh sb="134" eb="135">
      <t>ダイ</t>
    </rPh>
    <rPh sb="137" eb="138">
      <t>ジョウ</t>
    </rPh>
    <rPh sb="139" eb="141">
      <t>キテイ</t>
    </rPh>
    <rPh sb="142" eb="144">
      <t>テキヨウ</t>
    </rPh>
    <rPh sb="145" eb="146">
      <t>ウ</t>
    </rPh>
    <rPh sb="302" eb="304">
      <t>ケンチク</t>
    </rPh>
    <rPh sb="304" eb="307">
      <t>キジュンホウ</t>
    </rPh>
    <rPh sb="307" eb="308">
      <t>ダイ</t>
    </rPh>
    <rPh sb="310" eb="311">
      <t>ジョウ</t>
    </rPh>
    <rPh sb="311" eb="312">
      <t>マタ</t>
    </rPh>
    <rPh sb="313" eb="314">
      <t>ダイ</t>
    </rPh>
    <rPh sb="316" eb="317">
      <t>ジョウ</t>
    </rPh>
    <rPh sb="318" eb="320">
      <t>キテイ</t>
    </rPh>
    <rPh sb="321" eb="323">
      <t>テキヨウ</t>
    </rPh>
    <rPh sb="324" eb="325">
      <t>ウ</t>
    </rPh>
    <rPh sb="328" eb="330">
      <t>バアイ</t>
    </rPh>
    <rPh sb="332" eb="334">
      <t>ケンチク</t>
    </rPh>
    <rPh sb="334" eb="337">
      <t>キジュンホウ</t>
    </rPh>
    <rPh sb="337" eb="338">
      <t>ダイ</t>
    </rPh>
    <rPh sb="340" eb="341">
      <t>ジョウ</t>
    </rPh>
    <rPh sb="341" eb="342">
      <t>マタ</t>
    </rPh>
    <rPh sb="343" eb="344">
      <t>ダイ</t>
    </rPh>
    <rPh sb="346" eb="347">
      <t>ジョウ</t>
    </rPh>
    <rPh sb="348" eb="350">
      <t>キテイ</t>
    </rPh>
    <rPh sb="351" eb="353">
      <t>テキヨウ</t>
    </rPh>
    <rPh sb="354" eb="355">
      <t>ウ</t>
    </rPh>
    <rPh sb="367" eb="368">
      <t>イ</t>
    </rPh>
    <phoneticPr fontId="3"/>
  </si>
  <si>
    <t>　７欄は、「耐火建築物」、「延焼防止建築物」（建築基準法施行令第136条の２第１号ロに掲げる基準に適合する建築物をいう。）、「準耐火建築物」、「準延焼防止建築物」（同条第２号ロに掲げる基準に適合する建築物をいう。）又は「その他」（上記のいずれにも該当しない建築物で、建築基準法第61条の規定の適用を受けるもの）のうち該当するチェックボックスに「■」マークを入れてください。建築基準法第61条の規定の適用を受けない場合は「建築基準法第61条のきていの適用を受けない」に「■」マークを入れてください。</t>
    <rPh sb="6" eb="8">
      <t>タイカ</t>
    </rPh>
    <rPh sb="14" eb="16">
      <t>エンショウ</t>
    </rPh>
    <rPh sb="16" eb="18">
      <t>ボウシ</t>
    </rPh>
    <rPh sb="18" eb="20">
      <t>ケンチク</t>
    </rPh>
    <rPh sb="20" eb="21">
      <t>ブツ</t>
    </rPh>
    <rPh sb="63" eb="64">
      <t>ジュン</t>
    </rPh>
    <rPh sb="64" eb="66">
      <t>タイカ</t>
    </rPh>
    <rPh sb="66" eb="68">
      <t>ケンチク</t>
    </rPh>
    <rPh sb="68" eb="69">
      <t>ブツ</t>
    </rPh>
    <rPh sb="115" eb="117">
      <t>ジョウキ</t>
    </rPh>
    <rPh sb="123" eb="125">
      <t>ガイトウ</t>
    </rPh>
    <rPh sb="128" eb="130">
      <t>ケンチク</t>
    </rPh>
    <rPh sb="130" eb="131">
      <t>ブツ</t>
    </rPh>
    <rPh sb="133" eb="135">
      <t>ケンチク</t>
    </rPh>
    <rPh sb="135" eb="138">
      <t>キジュンホウ</t>
    </rPh>
    <rPh sb="138" eb="139">
      <t>ダイ</t>
    </rPh>
    <rPh sb="141" eb="142">
      <t>ジョウ</t>
    </rPh>
    <rPh sb="143" eb="145">
      <t>キテイ</t>
    </rPh>
    <rPh sb="146" eb="148">
      <t>テキヨウ</t>
    </rPh>
    <rPh sb="149" eb="150">
      <t>ウ</t>
    </rPh>
    <rPh sb="186" eb="188">
      <t>ケンチク</t>
    </rPh>
    <rPh sb="188" eb="191">
      <t>キジュンホウ</t>
    </rPh>
    <rPh sb="191" eb="192">
      <t>ダイ</t>
    </rPh>
    <rPh sb="194" eb="195">
      <t>ジョウ</t>
    </rPh>
    <rPh sb="196" eb="198">
      <t>キテイ</t>
    </rPh>
    <rPh sb="199" eb="201">
      <t>テキヨウ</t>
    </rPh>
    <rPh sb="202" eb="203">
      <t>ウ</t>
    </rPh>
    <rPh sb="206" eb="208">
      <t>バアイ</t>
    </rPh>
    <rPh sb="210" eb="212">
      <t>ケンチク</t>
    </rPh>
    <rPh sb="212" eb="215">
      <t>キジュンホウ</t>
    </rPh>
    <rPh sb="215" eb="216">
      <t>ダイ</t>
    </rPh>
    <rPh sb="218" eb="219">
      <t>ジョウ</t>
    </rPh>
    <rPh sb="224" eb="226">
      <t>テキヨウ</t>
    </rPh>
    <rPh sb="227" eb="228">
      <t>ウ</t>
    </rPh>
    <rPh sb="240" eb="241">
      <t>イ</t>
    </rPh>
    <phoneticPr fontId="3"/>
  </si>
  <si>
    <t>　８欄の「ハ」は、建築基準法施行令第２条第１項第８号により階数に算入されない建築物の部分のうち昇降機塔、装飾塔、物見塔その他これらに類する建築物の屋上部分の階の数を記入してください。</t>
    <phoneticPr fontId="3"/>
  </si>
  <si>
    <t>　８欄の「ニ」は、建築基準法施行令第２条第１項第８号により階数に算入されない建築物の部分のうち地階の倉庫、機械室その他これらに類する建築物の部分の階の数を記入してください。</t>
    <phoneticPr fontId="3"/>
  </si>
  <si>
    <t>　10欄は、別紙にその概要を記載して添えてください。ただし、当該建築設備が特定の建築基準関係規定に適合していることを証する書面を添える場合には、当該建築基準関係規定に係る内容を概要として記載する必要はありません。</t>
    <phoneticPr fontId="3"/>
  </si>
  <si>
    <t>　11欄の「イ」及び「ロ」は、該当するチェックボックスに「■」マークを入れてください。</t>
  </si>
  <si>
    <t>13）</t>
    <phoneticPr fontId="3"/>
  </si>
  <si>
    <t>　11欄の「ハ」は、建築基準法第６条の４第１項の規定による確認の特例の適用がある場合に、建築基準法施行令第10条各号に掲げる建築物のうち、該当するものの号の数字を記入してください。</t>
    <phoneticPr fontId="3"/>
  </si>
  <si>
    <t>　11欄の「ニ」は、建築基準法施行令第10条第１号又は第２号に掲げる建築物に該当する場合にのみ記入してください。また、11欄の「ホ」は、同条第１号に掲げる建築物に該当する場合に、該当するチェックボックスに「■」マークを入れてください。</t>
  </si>
  <si>
    <t>　11欄の「ヘ」は、建築基準法第68条の20第１項に掲げる認証型式部材等に該当する場合にのみ記入してください。当該認証番号を記入すれば、第10条の５の４第１号に該当する認証型式部材等の場合にあっては10欄の概要、11欄の「ニ」（屎尿浄化槽又は合併処理浄化槽並びに給水タンク又は貯水タンクで屋上又は屋内以外にあるものに係るものを除く。）並びに13欄から16欄まで及び第五面の３欄から６欄までの事項について、同条第２号に該当する認証型式部材等の場合にあつては11欄の「ニ」（当該認証型式部材等に係るものに限る。）並びに13欄から16欄まで及び第五面の３欄から６欄までの事項について、同条第３号に該当する認証型式部材等の場合にあっては10欄の概要及11欄の「ニ」（当該認証型式部材等に係るものに限る。）については記入する必要はありません。</t>
    <phoneticPr fontId="3"/>
  </si>
  <si>
    <t>　12欄の「イ」は、最上階から順に記入してください。記入欄が不足する場合には、別紙に必要な事項を記入し添えてください。</t>
    <phoneticPr fontId="3"/>
  </si>
  <si>
    <t>　16欄は、最下階の居室の床が木造である場合に記入してください。</t>
    <phoneticPr fontId="3"/>
  </si>
  <si>
    <t>　17欄は、「水洗」、「くみ取り」又は「くみ取り（改良）」のうち該当するものを記入してください。</t>
    <phoneticPr fontId="3"/>
  </si>
  <si>
    <t>　ここに書き表せない事項で特に確認を受けようとする事項は、18欄又は別紙に記載して添えてください。</t>
    <rPh sb="4" eb="5">
      <t>カ</t>
    </rPh>
    <rPh sb="6" eb="7">
      <t>アラワ</t>
    </rPh>
    <rPh sb="10" eb="12">
      <t>ジコウ</t>
    </rPh>
    <rPh sb="13" eb="14">
      <t>トク</t>
    </rPh>
    <rPh sb="15" eb="17">
      <t>カクニン</t>
    </rPh>
    <rPh sb="18" eb="19">
      <t>ウ</t>
    </rPh>
    <rPh sb="25" eb="27">
      <t>ジコウ</t>
    </rPh>
    <rPh sb="31" eb="32">
      <t>ラン</t>
    </rPh>
    <rPh sb="32" eb="33">
      <t>マタ</t>
    </rPh>
    <rPh sb="34" eb="36">
      <t>ベッシ</t>
    </rPh>
    <rPh sb="37" eb="39">
      <t>キサイ</t>
    </rPh>
    <rPh sb="41" eb="42">
      <t>ソ</t>
    </rPh>
    <phoneticPr fontId="3"/>
  </si>
  <si>
    <t>　申請建築物が高床式住宅（豪雪地において積雪対策のため通常より床を高くした住宅をいう。）である場合には、床面積の算定において床下部分の面積を除くものとし、19欄に、高床式住宅である旨及び床下部分の面積を記入してください。</t>
    <phoneticPr fontId="3"/>
  </si>
  <si>
    <t>　計画の変更申請の際は、19欄に第四面に係る部分の変更の概要について記入してください。</t>
    <phoneticPr fontId="3"/>
  </si>
  <si>
    <t>６．第五面関係</t>
  </si>
  <si>
    <t>　この書類に記載すべき事項を別紙に明示して添付すれば、この書類を別途提出する必要はありません。</t>
    <phoneticPr fontId="3"/>
  </si>
  <si>
    <t>　この書類は、各申請建築物の階ごとに作成してください。ただし、木造の場合は３欄から８欄まで、木造以外の場合は５欄から８欄までの記載内容が同じときは、2欄に同じ記載内容となる階を列記し、併せて1枚とすることができます。</t>
    <phoneticPr fontId="3"/>
  </si>
  <si>
    <t>　1欄は、第二号様式の第四面の1欄に記入した番号と同じ番号を記入してください。</t>
    <phoneticPr fontId="3"/>
  </si>
  <si>
    <t>　３欄及び４欄は、木造の場合にのみ記入してください。</t>
    <phoneticPr fontId="3"/>
  </si>
  <si>
    <t>　６欄の「ロ」は、該当するチェックボックスに「■」マークを入れてください。</t>
    <rPh sb="2" eb="3">
      <t>ラン</t>
    </rPh>
    <rPh sb="9" eb="11">
      <t>ガイトウ</t>
    </rPh>
    <rPh sb="29" eb="30">
      <t>イ</t>
    </rPh>
    <phoneticPr fontId="3"/>
  </si>
  <si>
    <t>　７欄は、別紙の表の用途の区分に従い対応する記号を記入した上で、用途をできるだけ具体的に書き、それぞれの用途に供する部分の床面積を記入してください。</t>
    <phoneticPr fontId="3"/>
  </si>
  <si>
    <t>　ここに書き表せない事項で特に確認を受けようとする事項は、８欄又は別紙に記載して添えてください。</t>
    <phoneticPr fontId="3"/>
  </si>
  <si>
    <t>　計画の変更申請の際は、９欄に第五面に係る部分の変更の概要について記入してください。</t>
    <phoneticPr fontId="3"/>
  </si>
  <si>
    <t>７．第六面関係</t>
    <rPh sb="3" eb="4">
      <t>６</t>
    </rPh>
    <phoneticPr fontId="3"/>
  </si>
  <si>
    <t>　この書類は、申請に係る建築物（建築物の二以上の部分がエキスパンションジョイントその他の相互に応力を伝えない構造方法のみで接している場合においては当該建築物の部分。以下同じ。）ごとに作成してください。</t>
    <rPh sb="3" eb="5">
      <t>ショルイ</t>
    </rPh>
    <rPh sb="7" eb="9">
      <t>シンセイ</t>
    </rPh>
    <rPh sb="10" eb="11">
      <t>カカ</t>
    </rPh>
    <rPh sb="12" eb="15">
      <t>ケンチクブツ</t>
    </rPh>
    <rPh sb="16" eb="19">
      <t>ケンチクブツ</t>
    </rPh>
    <rPh sb="20" eb="21">
      <t>２</t>
    </rPh>
    <rPh sb="21" eb="23">
      <t>イジョウ</t>
    </rPh>
    <rPh sb="24" eb="26">
      <t>ブブン</t>
    </rPh>
    <rPh sb="42" eb="43">
      <t>タ</t>
    </rPh>
    <rPh sb="44" eb="46">
      <t>ソウゴ</t>
    </rPh>
    <rPh sb="47" eb="49">
      <t>オウリョク</t>
    </rPh>
    <rPh sb="50" eb="51">
      <t>ツタ</t>
    </rPh>
    <rPh sb="54" eb="56">
      <t>コウゾウ</t>
    </rPh>
    <rPh sb="56" eb="58">
      <t>ホウホウ</t>
    </rPh>
    <rPh sb="61" eb="62">
      <t>セッ</t>
    </rPh>
    <rPh sb="66" eb="68">
      <t>バアイ</t>
    </rPh>
    <rPh sb="73" eb="75">
      <t>トウガイ</t>
    </rPh>
    <rPh sb="75" eb="78">
      <t>ケンチクブツ</t>
    </rPh>
    <rPh sb="79" eb="81">
      <t>ブブン</t>
    </rPh>
    <rPh sb="82" eb="84">
      <t>イカ</t>
    </rPh>
    <rPh sb="84" eb="85">
      <t>オナ</t>
    </rPh>
    <rPh sb="91" eb="93">
      <t>サクセイ</t>
    </rPh>
    <phoneticPr fontId="3"/>
  </si>
  <si>
    <t>　２欄及び３欄の「イ」から「ハ」までは、申請に係る建築物について、それぞれ記入してください。ただし、建築物の数が１のときは記入する必要はありません。</t>
    <rPh sb="3" eb="4">
      <t>オヨ</t>
    </rPh>
    <rPh sb="6" eb="7">
      <t>ラン</t>
    </rPh>
    <rPh sb="20" eb="22">
      <t>シンセイ</t>
    </rPh>
    <rPh sb="23" eb="24">
      <t>カカ</t>
    </rPh>
    <rPh sb="25" eb="28">
      <t>ケンチクブツ</t>
    </rPh>
    <rPh sb="37" eb="39">
      <t>キニュウ</t>
    </rPh>
    <rPh sb="50" eb="53">
      <t>ケンチクブツ</t>
    </rPh>
    <rPh sb="54" eb="55">
      <t>カズ</t>
    </rPh>
    <rPh sb="61" eb="63">
      <t>キニュウ</t>
    </rPh>
    <rPh sb="65" eb="67">
      <t>ヒツヨウ</t>
    </rPh>
    <phoneticPr fontId="3"/>
  </si>
  <si>
    <t>　３欄の「ニ」は、申請に係る建築物の主たる構造について記入してください。ただし、建築物の数が１のときは記入する必要はありません。</t>
    <rPh sb="2" eb="3">
      <t>ラン</t>
    </rPh>
    <rPh sb="9" eb="11">
      <t>シンセイ</t>
    </rPh>
    <rPh sb="12" eb="13">
      <t>カカ</t>
    </rPh>
    <rPh sb="14" eb="17">
      <t>ケンチクブツ</t>
    </rPh>
    <rPh sb="18" eb="19">
      <t>オモ</t>
    </rPh>
    <rPh sb="21" eb="23">
      <t>コウゾウ</t>
    </rPh>
    <rPh sb="27" eb="29">
      <t>キニュウ</t>
    </rPh>
    <rPh sb="40" eb="43">
      <t>ケンチクブツ</t>
    </rPh>
    <rPh sb="44" eb="45">
      <t>カズ</t>
    </rPh>
    <rPh sb="51" eb="53">
      <t>キニュウ</t>
    </rPh>
    <rPh sb="55" eb="57">
      <t>ヒツヨウ</t>
    </rPh>
    <phoneticPr fontId="3"/>
  </si>
  <si>
    <t>　４欄、５欄及び６欄は、該当するチェックボックスに「■」マークを入れてください。</t>
    <rPh sb="2" eb="3">
      <t>ラン</t>
    </rPh>
    <rPh sb="5" eb="6">
      <t>ラン</t>
    </rPh>
    <rPh sb="6" eb="7">
      <t>オヨ</t>
    </rPh>
    <rPh sb="9" eb="10">
      <t>ラン</t>
    </rPh>
    <rPh sb="12" eb="14">
      <t>ガイトウ</t>
    </rPh>
    <rPh sb="32" eb="33">
      <t>イ</t>
    </rPh>
    <phoneticPr fontId="3"/>
  </si>
  <si>
    <t>　６欄の「イ」は、構造計算に用いたプログラムが特定できるよう記載してください。</t>
    <rPh sb="2" eb="3">
      <t>ラン</t>
    </rPh>
    <rPh sb="9" eb="11">
      <t>コウゾウ</t>
    </rPh>
    <rPh sb="11" eb="13">
      <t>ケイサン</t>
    </rPh>
    <rPh sb="14" eb="15">
      <t>モチ</t>
    </rPh>
    <rPh sb="23" eb="25">
      <t>トクテイ</t>
    </rPh>
    <rPh sb="30" eb="32">
      <t>キサイ</t>
    </rPh>
    <phoneticPr fontId="3"/>
  </si>
  <si>
    <t>　７欄は、建築基準法施行令第137条の２各号に定める基準のうち、該当する基準の号の数字及び「イ」又は「ロ」の別を記入してください。</t>
    <rPh sb="2" eb="3">
      <t>ラン</t>
    </rPh>
    <rPh sb="5" eb="7">
      <t>ケンチク</t>
    </rPh>
    <rPh sb="7" eb="10">
      <t>キジュンホウ</t>
    </rPh>
    <rPh sb="10" eb="13">
      <t>セコウレイ</t>
    </rPh>
    <rPh sb="13" eb="14">
      <t>ダイ</t>
    </rPh>
    <rPh sb="17" eb="18">
      <t>ジョウ</t>
    </rPh>
    <rPh sb="20" eb="21">
      <t>カク</t>
    </rPh>
    <rPh sb="21" eb="22">
      <t>ゴウ</t>
    </rPh>
    <rPh sb="23" eb="24">
      <t>サダ</t>
    </rPh>
    <rPh sb="26" eb="28">
      <t>キジュン</t>
    </rPh>
    <rPh sb="32" eb="34">
      <t>ガイトウ</t>
    </rPh>
    <rPh sb="36" eb="38">
      <t>キジュン</t>
    </rPh>
    <rPh sb="39" eb="40">
      <t>ゴウ</t>
    </rPh>
    <rPh sb="41" eb="43">
      <t>スウジ</t>
    </rPh>
    <rPh sb="43" eb="44">
      <t>オヨ</t>
    </rPh>
    <rPh sb="48" eb="49">
      <t>マタ</t>
    </rPh>
    <rPh sb="54" eb="55">
      <t>ベツ</t>
    </rPh>
    <rPh sb="56" eb="58">
      <t>キニュウ</t>
    </rPh>
    <phoneticPr fontId="3"/>
  </si>
  <si>
    <t>　計画の変更申請の際は、８欄に第六面に係る部分の変更の概要について記入してください。</t>
    <rPh sb="13" eb="14">
      <t>ラン</t>
    </rPh>
    <rPh sb="15" eb="16">
      <t>ダイ</t>
    </rPh>
    <rPh sb="16" eb="17">
      <t>６</t>
    </rPh>
    <rPh sb="17" eb="18">
      <t>メン</t>
    </rPh>
    <rPh sb="19" eb="20">
      <t>カカ</t>
    </rPh>
    <rPh sb="21" eb="23">
      <t>ブブン</t>
    </rPh>
    <rPh sb="24" eb="26">
      <t>ヘンコウ</t>
    </rPh>
    <rPh sb="27" eb="29">
      <t>ガイヨウ</t>
    </rPh>
    <rPh sb="33" eb="35">
      <t>キニュウ</t>
    </rPh>
    <phoneticPr fontId="3"/>
  </si>
  <si>
    <t>別表</t>
    <rPh sb="0" eb="2">
      <t>ベッピョウ</t>
    </rPh>
    <phoneticPr fontId="3"/>
  </si>
  <si>
    <t>建築物又は建築物の部分の用途の区分</t>
    <rPh sb="0" eb="3">
      <t>ケンチクブツ</t>
    </rPh>
    <rPh sb="3" eb="4">
      <t>マタ</t>
    </rPh>
    <rPh sb="5" eb="7">
      <t>ケンチク</t>
    </rPh>
    <rPh sb="7" eb="8">
      <t>ブツ</t>
    </rPh>
    <rPh sb="9" eb="11">
      <t>ブブン</t>
    </rPh>
    <rPh sb="12" eb="14">
      <t>ヨウト</t>
    </rPh>
    <rPh sb="15" eb="17">
      <t>クブン</t>
    </rPh>
    <phoneticPr fontId="3"/>
  </si>
  <si>
    <t>用途を示す記号</t>
    <rPh sb="0" eb="2">
      <t>ヨウト</t>
    </rPh>
    <rPh sb="3" eb="4">
      <t>シメ</t>
    </rPh>
    <rPh sb="5" eb="7">
      <t>キゴウ</t>
    </rPh>
    <phoneticPr fontId="3"/>
  </si>
  <si>
    <t>０８０１０</t>
  </si>
  <si>
    <t>０８０２０</t>
  </si>
  <si>
    <t>０８０３０</t>
  </si>
  <si>
    <t>０８０４０</t>
  </si>
  <si>
    <t>０８０５０</t>
  </si>
  <si>
    <t>０８０６０</t>
  </si>
  <si>
    <t>０８０７０</t>
  </si>
  <si>
    <t>０８０８０</t>
  </si>
  <si>
    <t>義務教育学校</t>
  </si>
  <si>
    <t>０８０８２</t>
  </si>
  <si>
    <t>中学校、高等学校又は中等教育学校</t>
  </si>
  <si>
    <t>０８０９０</t>
  </si>
  <si>
    <t>特別支援学校</t>
  </si>
  <si>
    <t>０８１００</t>
  </si>
  <si>
    <t>０８１１０</t>
  </si>
  <si>
    <t>０８１２０</t>
  </si>
  <si>
    <t>０８１３０</t>
  </si>
  <si>
    <t>幼保連携型認定こども園</t>
  </si>
  <si>
    <t>０８１３２</t>
  </si>
  <si>
    <t>０８１４０</t>
  </si>
  <si>
    <t>０８１５０</t>
  </si>
  <si>
    <t>美術館その他これに類するもの</t>
  </si>
  <si>
    <t>０８１５２</t>
  </si>
  <si>
    <t>０８１６０</t>
  </si>
  <si>
    <t>老人ホーム、福祉ホームその他これらに類するもの</t>
  </si>
  <si>
    <t>０８１７０</t>
  </si>
  <si>
    <t>０８１８０</t>
  </si>
  <si>
    <t>助産所（入所する者の寝室があるものに限る。）</t>
  </si>
  <si>
    <t>０８１９０</t>
  </si>
  <si>
    <t>助産所（入所する者の寝室がないものに限る。）</t>
  </si>
  <si>
    <t>０８１９２</t>
  </si>
  <si>
    <t>児童福祉施設等（建築基準法施行令第１９条第１項に規定する児童福祉施設等をいい、前４項に掲げるものを除く。次項において同じ。）（入所する者の寝室があるものに限る。）</t>
    <phoneticPr fontId="3"/>
  </si>
  <si>
    <t>０８２１０</t>
  </si>
  <si>
    <t>児童福祉施設等（入所する者の寝室がないものに限る。）</t>
  </si>
  <si>
    <t>０８２２０</t>
  </si>
  <si>
    <t>０８２３０</t>
  </si>
  <si>
    <t>０８２４０</t>
  </si>
  <si>
    <t>０８２５０</t>
  </si>
  <si>
    <t>０８２６０</t>
  </si>
  <si>
    <t>０８２７０</t>
  </si>
  <si>
    <t>０８２８０</t>
  </si>
  <si>
    <t>郵便法（昭和二十二年法律第百六十五号）の規定により行う郵便の業務の用に供する施設</t>
  </si>
  <si>
    <t>０８２９０</t>
  </si>
  <si>
    <t>０８３００</t>
  </si>
  <si>
    <t>０８３１０</t>
  </si>
  <si>
    <t>建築基準法施行令第１３０条の４第５号に基づき国土交通大臣が指定する施設</t>
  </si>
  <si>
    <t>０８３２０</t>
  </si>
  <si>
    <t>０８３３０</t>
  </si>
  <si>
    <t>０８３４０</t>
  </si>
  <si>
    <t>０８３５０</t>
  </si>
  <si>
    <t>０８３６０</t>
  </si>
  <si>
    <t>０８３７０</t>
  </si>
  <si>
    <t>０８３８０</t>
  </si>
  <si>
    <t>マージャン屋、ぱちんこ屋、射的場、勝馬投票券発売所、場外車券売り場　　　　　　　　　　　　　　　　　　　　　　　　その他これらに類するもの又はカラオケボックスその他これに類するもの</t>
    <phoneticPr fontId="3"/>
  </si>
  <si>
    <t>０８３９０</t>
  </si>
  <si>
    <t>０８４００</t>
  </si>
  <si>
    <t>０８４１０</t>
  </si>
  <si>
    <t>０８４２０</t>
  </si>
  <si>
    <t>０８４３０</t>
  </si>
  <si>
    <t>０８４３８</t>
  </si>
  <si>
    <t>百貨店、マーケットその他の物品販売業を営む店舗（前項に掲げるもの、専ら性的好奇心をそそる写真その他の物品の販売を行うもの並びに田園住居地域及びその周辺の地域で生産された農産物の販売を主たる目的とするものを除く。）</t>
  </si>
  <si>
    <t>０８４４０</t>
  </si>
  <si>
    <t>飲食店（次項に掲げるもの並びに田園住居地域及びその周辺の地域で生産された農産物を材料とする料理の提供を主たる目的とするものを除く。）</t>
  </si>
  <si>
    <t>０８４５０</t>
  </si>
  <si>
    <t>０８４５２</t>
  </si>
  <si>
    <t>理髪店、美容院、クリーニング取次店、質屋、貸衣装屋、貸本屋その他これらに類するサービス業を営む店舗、洋服店、畳屋、建具屋、自転車店、家庭電気器具店その他これらに類するサービス業を営む店舗で作業場の床面積の合計が50平方メートル以内のもの（原動機を使用する場合にあつては、その出力の合計が0.75キロワット以下のものに限る。）、自家販売のために食品製造業を営むパン屋、米屋、豆腐屋、菓子屋その他これらに類するもの（田園住居地域及びその周辺の地域で生産された農産物を原材料とする食品の製造又は加工を主たる目的とするものを除く。）で作業場の床面積の合計が50平方メートル以内のもの（原動機を使用する場合にあつては、その出力の合計が0.75キロワット以下のものに限る。）又は学習塾、華道教室、囲碁教室その他これらに類する施設</t>
  </si>
  <si>
    <t>０８４５６</t>
  </si>
  <si>
    <t>０８４５８</t>
  </si>
  <si>
    <t>０８４６０</t>
  </si>
  <si>
    <t>０８４７０</t>
  </si>
  <si>
    <t>０８４８０</t>
  </si>
  <si>
    <t>０８４９０</t>
  </si>
  <si>
    <t>０８５００</t>
  </si>
  <si>
    <t>０８５１０</t>
  </si>
  <si>
    <t>０８５２０</t>
  </si>
  <si>
    <t>０８５３０</t>
  </si>
  <si>
    <t>０８５４０</t>
  </si>
  <si>
    <t>０８５５０</t>
  </si>
  <si>
    <t>０８５６０</t>
  </si>
  <si>
    <t>０８５７０</t>
  </si>
  <si>
    <t>０８５８０</t>
  </si>
  <si>
    <t>０８５９０</t>
  </si>
  <si>
    <t>個室付浴場業に係る公衆浴場、ヌードスタジオ、のぞき劇場、ストリップ劇場、専ら異性を同伴する客の休息の用に供する施設、専ら性的好奇心をそそる写真その他の物品の販売を目的とする店舗その他これらに類するもの</t>
  </si>
  <si>
    <t>０８６００</t>
  </si>
  <si>
    <t>０８６１０</t>
  </si>
  <si>
    <t>０８６２０</t>
  </si>
  <si>
    <t>農産物の生産、集荷、処理又は貯蔵に供するもの</t>
  </si>
  <si>
    <t>０８６３０</t>
  </si>
  <si>
    <t>農業の生産資材の貯蔵に供するもの</t>
  </si>
  <si>
    <t>０８６４０</t>
  </si>
  <si>
    <t>田園住居地域及びその周辺の地域で生産された農産物の販売を主たる目的とする店舗、当該農産物を材料とする料理の提供を主たる目的とする飲食店又は自家販売のために食品製造業を営むパン屋、米屋、豆腐屋、菓子屋その他これらに類するもの（当該農産物を原材料とする食品の製造又は加工を主たる目的とするものに限る。）で作業場の床面積の合計が50平方メートル以内のもの（原動機を使用する場合にあつては、その出力の合計が0.75キロワット以下のものに限る。）</t>
  </si>
  <si>
    <t>０８６５０</t>
  </si>
  <si>
    <t>０８９９０</t>
  </si>
  <si>
    <t>大臣</t>
    <rPh sb="0" eb="2">
      <t>ダイジン</t>
    </rPh>
    <phoneticPr fontId="20"/>
  </si>
  <si>
    <t>東京都</t>
  </si>
  <si>
    <t>神奈川県</t>
  </si>
  <si>
    <t>木造</t>
    <rPh sb="0" eb="2">
      <t>モクゾウ</t>
    </rPh>
    <phoneticPr fontId="3"/>
  </si>
  <si>
    <t>千葉県</t>
  </si>
  <si>
    <t>埼玉県</t>
  </si>
  <si>
    <t>茨城県</t>
  </si>
  <si>
    <t>栃木県</t>
  </si>
  <si>
    <t>群馬県</t>
  </si>
  <si>
    <t>京都府</t>
  </si>
  <si>
    <t>他シート入力有無確認</t>
    <rPh sb="0" eb="1">
      <t>タ</t>
    </rPh>
    <rPh sb="4" eb="6">
      <t>ニュウリョク</t>
    </rPh>
    <rPh sb="6" eb="8">
      <t>ウム</t>
    </rPh>
    <rPh sb="8" eb="10">
      <t>カクニン</t>
    </rPh>
    <phoneticPr fontId="3"/>
  </si>
  <si>
    <t>大阪府</t>
  </si>
  <si>
    <t>兵庫県</t>
    <rPh sb="0" eb="2">
      <t>ヒョウゴ</t>
    </rPh>
    <phoneticPr fontId="3"/>
  </si>
  <si>
    <t>北海道</t>
    <rPh sb="0" eb="3">
      <t>ホッカイドウ</t>
    </rPh>
    <phoneticPr fontId="3"/>
  </si>
  <si>
    <t>青森県</t>
    <rPh sb="0" eb="2">
      <t>アオモリ</t>
    </rPh>
    <phoneticPr fontId="3"/>
  </si>
  <si>
    <t>岩手県</t>
    <rPh sb="0" eb="2">
      <t>イワテ</t>
    </rPh>
    <phoneticPr fontId="3"/>
  </si>
  <si>
    <t>宮城県</t>
    <rPh sb="0" eb="2">
      <t>ミヤギ</t>
    </rPh>
    <phoneticPr fontId="3"/>
  </si>
  <si>
    <t>秋田県</t>
    <rPh sb="0" eb="2">
      <t>アキタ</t>
    </rPh>
    <phoneticPr fontId="3"/>
  </si>
  <si>
    <t>山形県</t>
    <rPh sb="0" eb="2">
      <t>ヤマガタ</t>
    </rPh>
    <phoneticPr fontId="3"/>
  </si>
  <si>
    <t>令和</t>
    <rPh sb="0" eb="2">
      <t>レイワ</t>
    </rPh>
    <phoneticPr fontId="3"/>
  </si>
  <si>
    <t>福島県</t>
    <rPh sb="0" eb="3">
      <t>フクシマケン</t>
    </rPh>
    <phoneticPr fontId="3"/>
  </si>
  <si>
    <t>新潟県</t>
    <rPh sb="0" eb="3">
      <t>ニイガタケン</t>
    </rPh>
    <phoneticPr fontId="3"/>
  </si>
  <si>
    <t>富山県</t>
  </si>
  <si>
    <t>石川県</t>
  </si>
  <si>
    <t>福井県</t>
    <rPh sb="0" eb="2">
      <t>フクイ</t>
    </rPh>
    <phoneticPr fontId="3"/>
  </si>
  <si>
    <t>山梨県</t>
  </si>
  <si>
    <t>長野県</t>
  </si>
  <si>
    <t>岐阜県</t>
  </si>
  <si>
    <t>静岡県</t>
  </si>
  <si>
    <t>愛知県</t>
  </si>
  <si>
    <t>三重県</t>
  </si>
  <si>
    <t>滋賀県</t>
  </si>
  <si>
    <t>奈良県</t>
  </si>
  <si>
    <t>和歌山県</t>
  </si>
  <si>
    <t>鳥取県</t>
  </si>
  <si>
    <t>島根県</t>
  </si>
  <si>
    <t>岡山県</t>
  </si>
  <si>
    <t>広島県</t>
  </si>
  <si>
    <t>山口県</t>
  </si>
  <si>
    <t>徳島県</t>
    <rPh sb="0" eb="2">
      <t>トクシマ</t>
    </rPh>
    <phoneticPr fontId="3"/>
  </si>
  <si>
    <t>香川県</t>
  </si>
  <si>
    <t>愛媛県</t>
  </si>
  <si>
    <t>令和　　　年　　　月　　　日</t>
    <rPh sb="0" eb="2">
      <t>レイワ</t>
    </rPh>
    <rPh sb="5" eb="6">
      <t>ネン</t>
    </rPh>
    <rPh sb="9" eb="10">
      <t>ツキ</t>
    </rPh>
    <rPh sb="13" eb="14">
      <t>ヒ</t>
    </rPh>
    <phoneticPr fontId="3"/>
  </si>
  <si>
    <t>高知県</t>
  </si>
  <si>
    <t>福岡県</t>
  </si>
  <si>
    <t>佐賀県</t>
    <rPh sb="0" eb="2">
      <t>サガ</t>
    </rPh>
    <phoneticPr fontId="3"/>
  </si>
  <si>
    <t>長崎県</t>
    <rPh sb="0" eb="2">
      <t>ナガサキ</t>
    </rPh>
    <phoneticPr fontId="3"/>
  </si>
  <si>
    <t>　係員氏名</t>
    <rPh sb="1" eb="3">
      <t>カカリイン</t>
    </rPh>
    <rPh sb="3" eb="5">
      <t>シメイ</t>
    </rPh>
    <phoneticPr fontId="3"/>
  </si>
  <si>
    <t>熊本県</t>
    <rPh sb="0" eb="2">
      <t>クマモト</t>
    </rPh>
    <phoneticPr fontId="3"/>
  </si>
  <si>
    <t>大分県</t>
    <rPh sb="0" eb="2">
      <t>オオイタ</t>
    </rPh>
    <phoneticPr fontId="3"/>
  </si>
  <si>
    <t>※印のある欄は、記入しないで下さい。電子申請の場合は、追記ができない為正本、副本共に空白で処理されます。</t>
    <rPh sb="1" eb="2">
      <t>ジルシ</t>
    </rPh>
    <rPh sb="5" eb="6">
      <t>ラン</t>
    </rPh>
    <rPh sb="8" eb="10">
      <t>キニュウ</t>
    </rPh>
    <rPh sb="14" eb="15">
      <t>クダ</t>
    </rPh>
    <rPh sb="18" eb="22">
      <t>デンシシンセイ</t>
    </rPh>
    <rPh sb="23" eb="25">
      <t>バアイ</t>
    </rPh>
    <rPh sb="27" eb="29">
      <t>ツイキ</t>
    </rPh>
    <rPh sb="34" eb="35">
      <t>タメ</t>
    </rPh>
    <rPh sb="35" eb="37">
      <t>セイホン</t>
    </rPh>
    <rPh sb="38" eb="40">
      <t>フクホン</t>
    </rPh>
    <rPh sb="40" eb="41">
      <t>トモ</t>
    </rPh>
    <rPh sb="42" eb="44">
      <t>クウハク</t>
    </rPh>
    <rPh sb="45" eb="47">
      <t>ショリ</t>
    </rPh>
    <phoneticPr fontId="3"/>
  </si>
  <si>
    <t>宮崎県</t>
    <rPh sb="0" eb="2">
      <t>ミヤザキ</t>
    </rPh>
    <phoneticPr fontId="3"/>
  </si>
  <si>
    <t>鹿児島県</t>
    <rPh sb="0" eb="3">
      <t>カゴシマ</t>
    </rPh>
    <phoneticPr fontId="3"/>
  </si>
  <si>
    <t>沖縄県</t>
    <rPh sb="0" eb="2">
      <t>オキナワ</t>
    </rPh>
    <phoneticPr fontId="3"/>
  </si>
  <si>
    <t>【1．建築主】</t>
    <rPh sb="3" eb="5">
      <t>ケンチク</t>
    </rPh>
    <rPh sb="5" eb="6">
      <t>ヌシ</t>
    </rPh>
    <phoneticPr fontId="3"/>
  </si>
  <si>
    <t>〒</t>
    <phoneticPr fontId="3"/>
  </si>
  <si>
    <t>【2．代理者】</t>
    <rPh sb="3" eb="5">
      <t>ダイリ</t>
    </rPh>
    <rPh sb="5" eb="6">
      <t>シャ</t>
    </rPh>
    <phoneticPr fontId="3"/>
  </si>
  <si>
    <t>【3．設計者】</t>
    <rPh sb="3" eb="5">
      <t>セッケイ</t>
    </rPh>
    <rPh sb="5" eb="6">
      <t>シャ</t>
    </rPh>
    <phoneticPr fontId="3"/>
  </si>
  <si>
    <t>建築士法第２０条の２第１項の表示をした者</t>
    <phoneticPr fontId="3"/>
  </si>
  <si>
    <t>【ロ．資格】構造設計一級建築士交付</t>
    <phoneticPr fontId="3"/>
  </si>
  <si>
    <t>建築士法第２０条の２第３項の表示をした者</t>
    <phoneticPr fontId="3"/>
  </si>
  <si>
    <t>建築士法第２０条の３第１項の表示をした者</t>
    <phoneticPr fontId="3"/>
  </si>
  <si>
    <t>【ロ．資格】設備設計一級建築士交付</t>
    <rPh sb="6" eb="8">
      <t>セツビ</t>
    </rPh>
    <phoneticPr fontId="3"/>
  </si>
  <si>
    <t>建築士法第２０条の３第３項の表示をした者</t>
    <phoneticPr fontId="3"/>
  </si>
  <si>
    <t>【4．建築設備の設計に関し意見を聴いた者】</t>
    <rPh sb="3" eb="5">
      <t>ケンチク</t>
    </rPh>
    <rPh sb="5" eb="7">
      <t>セツビ</t>
    </rPh>
    <rPh sb="8" eb="10">
      <t>セッケイ</t>
    </rPh>
    <rPh sb="11" eb="12">
      <t>カン</t>
    </rPh>
    <rPh sb="13" eb="15">
      <t>イケン</t>
    </rPh>
    <rPh sb="16" eb="17">
      <t>キ</t>
    </rPh>
    <rPh sb="19" eb="20">
      <t>シャ</t>
    </rPh>
    <phoneticPr fontId="3"/>
  </si>
  <si>
    <t>【5．工事監理者】</t>
    <rPh sb="3" eb="5">
      <t>コウジ</t>
    </rPh>
    <rPh sb="5" eb="7">
      <t>カンリ</t>
    </rPh>
    <rPh sb="7" eb="8">
      <t>シャ</t>
    </rPh>
    <phoneticPr fontId="3"/>
  </si>
  <si>
    <t xml:space="preserve"> 【8.建築物エネルギー消費性能確保計画の提出】</t>
    <rPh sb="4" eb="7">
      <t>ケンチクブツ</t>
    </rPh>
    <rPh sb="12" eb="14">
      <t>ショウヒ</t>
    </rPh>
    <rPh sb="14" eb="16">
      <t>セイノウ</t>
    </rPh>
    <rPh sb="16" eb="18">
      <t>カクホ</t>
    </rPh>
    <rPh sb="18" eb="20">
      <t>ケイカク</t>
    </rPh>
    <rPh sb="21" eb="23">
      <t>テイシュツ</t>
    </rPh>
    <phoneticPr fontId="3"/>
  </si>
  <si>
    <t>区域区分非設定</t>
    <rPh sb="0" eb="2">
      <t>クイキ</t>
    </rPh>
    <rPh sb="2" eb="4">
      <t>クブン</t>
    </rPh>
    <rPh sb="4" eb="5">
      <t>ヒ</t>
    </rPh>
    <rPh sb="5" eb="7">
      <t>セッテイ</t>
    </rPh>
    <phoneticPr fontId="3"/>
  </si>
  <si>
    <t>都市計画区域及び準都市計画区域外</t>
    <rPh sb="0" eb="2">
      <t>トシ</t>
    </rPh>
    <rPh sb="2" eb="4">
      <t>ケイカク</t>
    </rPh>
    <rPh sb="4" eb="6">
      <t>クイキ</t>
    </rPh>
    <rPh sb="6" eb="7">
      <t>オヨ</t>
    </rPh>
    <rPh sb="8" eb="9">
      <t>ジュン</t>
    </rPh>
    <rPh sb="9" eb="11">
      <t>トシ</t>
    </rPh>
    <rPh sb="11" eb="13">
      <t>ケイカク</t>
    </rPh>
    <rPh sb="13" eb="15">
      <t>クイキ</t>
    </rPh>
    <rPh sb="15" eb="16">
      <t>ガイ</t>
    </rPh>
    <phoneticPr fontId="3"/>
  </si>
  <si>
    <t>08010</t>
  </si>
  <si>
    <t>08020</t>
  </si>
  <si>
    <t>08030</t>
  </si>
  <si>
    <t>08060</t>
  </si>
  <si>
    <t>08082</t>
  </si>
  <si>
    <t>義務教育学校</t>
    <rPh sb="0" eb="2">
      <t>ギム</t>
    </rPh>
    <rPh sb="2" eb="4">
      <t>キョウイク</t>
    </rPh>
    <rPh sb="4" eb="6">
      <t>ガッコウ</t>
    </rPh>
    <phoneticPr fontId="3"/>
  </si>
  <si>
    <t>中学校、高等学校又は中等教育学校</t>
    <rPh sb="8" eb="9">
      <t>マタ</t>
    </rPh>
    <rPh sb="10" eb="12">
      <t>チュウトウ</t>
    </rPh>
    <rPh sb="12" eb="14">
      <t>キョウイク</t>
    </rPh>
    <rPh sb="14" eb="16">
      <t>ガッコウ</t>
    </rPh>
    <phoneticPr fontId="3"/>
  </si>
  <si>
    <t>特別支援学校</t>
    <rPh sb="0" eb="2">
      <t>トクベツ</t>
    </rPh>
    <rPh sb="2" eb="4">
      <t>シエン</t>
    </rPh>
    <rPh sb="4" eb="6">
      <t>ガッコウ</t>
    </rPh>
    <phoneticPr fontId="3"/>
  </si>
  <si>
    <t>【ﾛ.地階の住宅又は老人ホーム等の部分】</t>
    <rPh sb="3" eb="5">
      <t>チカイ</t>
    </rPh>
    <rPh sb="6" eb="8">
      <t>ジュウタク</t>
    </rPh>
    <rPh sb="8" eb="9">
      <t>マタ</t>
    </rPh>
    <rPh sb="10" eb="12">
      <t>ロウジン</t>
    </rPh>
    <rPh sb="15" eb="16">
      <t>トウ</t>
    </rPh>
    <rPh sb="17" eb="19">
      <t>ブブン</t>
    </rPh>
    <phoneticPr fontId="3"/>
  </si>
  <si>
    <t>08132</t>
  </si>
  <si>
    <t>幼保連携型認定こども園</t>
    <rPh sb="0" eb="2">
      <t>ヨウホ</t>
    </rPh>
    <rPh sb="2" eb="5">
      <t>レンケイガタ</t>
    </rPh>
    <rPh sb="5" eb="7">
      <t>ニンテイ</t>
    </rPh>
    <rPh sb="10" eb="11">
      <t>エン</t>
    </rPh>
    <phoneticPr fontId="3"/>
  </si>
  <si>
    <t>図書館その他これらに類するもの</t>
  </si>
  <si>
    <t>博物館その他これらに類するもの</t>
  </si>
  <si>
    <t>【ﾆ.共同住宅又は老人ホーム等の共用の廊下等の部分】</t>
    <rPh sb="7" eb="8">
      <t>マタ</t>
    </rPh>
    <rPh sb="9" eb="11">
      <t>ロウジン</t>
    </rPh>
    <rPh sb="14" eb="15">
      <t>トウ</t>
    </rPh>
    <phoneticPr fontId="3"/>
  </si>
  <si>
    <t>08152</t>
  </si>
  <si>
    <t>美術館その他これらに類するもの</t>
    <rPh sb="0" eb="2">
      <t>ビジュツ</t>
    </rPh>
    <phoneticPr fontId="3"/>
  </si>
  <si>
    <t>老人ホーム、福祉ホームその他これに類するもの</t>
  </si>
  <si>
    <t>助産所（入所する者の寝室があるものに限る。）</t>
    <rPh sb="4" eb="6">
      <t>ニュウショ</t>
    </rPh>
    <rPh sb="8" eb="9">
      <t>モノ</t>
    </rPh>
    <rPh sb="10" eb="12">
      <t>シンシツ</t>
    </rPh>
    <rPh sb="18" eb="19">
      <t>カギ</t>
    </rPh>
    <phoneticPr fontId="3"/>
  </si>
  <si>
    <t>08192</t>
  </si>
  <si>
    <t>助産所（入所する者の寝室がないものに限る。）</t>
    <rPh sb="4" eb="6">
      <t>ニュウショ</t>
    </rPh>
    <rPh sb="8" eb="9">
      <t>モノ</t>
    </rPh>
    <rPh sb="10" eb="12">
      <t>シンシツ</t>
    </rPh>
    <rPh sb="18" eb="19">
      <t>カギ</t>
    </rPh>
    <phoneticPr fontId="3"/>
  </si>
  <si>
    <t>児童福祉施設等（建築基準法施行令第19条第1項に規定する児童福祉施設等をいい、前4項に掲げるものを除く。次項において同じ。）（入所する者の寝室があるものに限る。）</t>
    <rPh sb="8" eb="10">
      <t>ケンチク</t>
    </rPh>
    <rPh sb="10" eb="13">
      <t>キジュンホウ</t>
    </rPh>
    <rPh sb="13" eb="16">
      <t>セコウレイ</t>
    </rPh>
    <rPh sb="16" eb="17">
      <t>ダイ</t>
    </rPh>
    <rPh sb="19" eb="20">
      <t>ジョウ</t>
    </rPh>
    <rPh sb="20" eb="21">
      <t>ダイ</t>
    </rPh>
    <rPh sb="22" eb="23">
      <t>コウ</t>
    </rPh>
    <rPh sb="24" eb="26">
      <t>キテイ</t>
    </rPh>
    <rPh sb="28" eb="30">
      <t>ジドウ</t>
    </rPh>
    <rPh sb="30" eb="32">
      <t>フクシ</t>
    </rPh>
    <rPh sb="32" eb="34">
      <t>シセツ</t>
    </rPh>
    <rPh sb="34" eb="35">
      <t>トウ</t>
    </rPh>
    <rPh sb="39" eb="40">
      <t>マエ</t>
    </rPh>
    <rPh sb="41" eb="42">
      <t>コウ</t>
    </rPh>
    <rPh sb="43" eb="44">
      <t>カカ</t>
    </rPh>
    <rPh sb="49" eb="50">
      <t>ノゾ</t>
    </rPh>
    <rPh sb="52" eb="54">
      <t>ジコウ</t>
    </rPh>
    <rPh sb="58" eb="59">
      <t>オナ</t>
    </rPh>
    <rPh sb="63" eb="65">
      <t>ニュウショ</t>
    </rPh>
    <rPh sb="67" eb="68">
      <t>モノ</t>
    </rPh>
    <rPh sb="69" eb="71">
      <t>シンシツ</t>
    </rPh>
    <rPh sb="77" eb="78">
      <t>カギ</t>
    </rPh>
    <phoneticPr fontId="3"/>
  </si>
  <si>
    <t>08290</t>
  </si>
  <si>
    <t>郵便法（昭和二十二年法律第百六十五号）の規定により行う郵便の業務の用に供する施設</t>
    <rPh sb="0" eb="3">
      <t>ユウビンホウ</t>
    </rPh>
    <rPh sb="4" eb="6">
      <t>ショウワ</t>
    </rPh>
    <rPh sb="6" eb="10">
      <t>ニジュウニネン</t>
    </rPh>
    <rPh sb="10" eb="12">
      <t>ホウリツ</t>
    </rPh>
    <rPh sb="12" eb="13">
      <t>ダイ</t>
    </rPh>
    <rPh sb="13" eb="14">
      <t>ヒャク</t>
    </rPh>
    <rPh sb="14" eb="18">
      <t>ロクジュウゴゴウ</t>
    </rPh>
    <rPh sb="20" eb="22">
      <t>キテイ</t>
    </rPh>
    <rPh sb="25" eb="26">
      <t>オコナ</t>
    </rPh>
    <rPh sb="27" eb="29">
      <t>ユウビン</t>
    </rPh>
    <rPh sb="30" eb="32">
      <t>ギョウム</t>
    </rPh>
    <rPh sb="33" eb="34">
      <t>ヨウ</t>
    </rPh>
    <rPh sb="35" eb="36">
      <t>キョウ</t>
    </rPh>
    <rPh sb="38" eb="40">
      <t>シセツ</t>
    </rPh>
    <phoneticPr fontId="3"/>
  </si>
  <si>
    <t>08300</t>
  </si>
  <si>
    <t>08310</t>
  </si>
  <si>
    <t>公衆便所、休憩所又は路線バスの停留所の上屋</t>
  </si>
  <si>
    <t>(申請に係る建築物</t>
    <rPh sb="1" eb="3">
      <t>シンセイ</t>
    </rPh>
    <rPh sb="4" eb="5">
      <t>カカ</t>
    </rPh>
    <rPh sb="6" eb="9">
      <t>ケンチクブツ</t>
    </rPh>
    <phoneticPr fontId="3"/>
  </si>
  <si>
    <t>08360</t>
  </si>
  <si>
    <t>08370</t>
  </si>
  <si>
    <t>08380</t>
  </si>
  <si>
    <t>08438</t>
  </si>
  <si>
    <t>08440</t>
  </si>
  <si>
    <t>百貨店、マーケットその他の物品販売業を営む店舗（前項に掲げるもの、専ら性的好奇心をそそる写真その他の物品の販売を行うもの並びに田園住居地域及びその周辺の地域で生産された農産物の販売を主たる目的とするものを除く。）</t>
    <rPh sb="60" eb="61">
      <t>ナラ</t>
    </rPh>
    <rPh sb="63" eb="65">
      <t>デンエン</t>
    </rPh>
    <rPh sb="65" eb="67">
      <t>ジュウキョ</t>
    </rPh>
    <rPh sb="67" eb="69">
      <t>チイキ</t>
    </rPh>
    <rPh sb="69" eb="70">
      <t>オヨ</t>
    </rPh>
    <rPh sb="73" eb="75">
      <t>シュウヘン</t>
    </rPh>
    <rPh sb="76" eb="78">
      <t>チイキ</t>
    </rPh>
    <rPh sb="79" eb="81">
      <t>セイサン</t>
    </rPh>
    <rPh sb="84" eb="87">
      <t>ノウサンブツ</t>
    </rPh>
    <rPh sb="88" eb="90">
      <t>ハンバイ</t>
    </rPh>
    <rPh sb="91" eb="92">
      <t>シュ</t>
    </rPh>
    <rPh sb="94" eb="96">
      <t>モクテキ</t>
    </rPh>
    <phoneticPr fontId="3"/>
  </si>
  <si>
    <t>08450</t>
  </si>
  <si>
    <t>飲食店</t>
  </si>
  <si>
    <t>08452</t>
  </si>
  <si>
    <t>08456</t>
  </si>
  <si>
    <t>理髪店、美容院、クリーニング取次店、質屋、貸衣装屋、貸本屋その他これらに類するサービス業を営む店舗、洋服店、畳屋、建具屋、自転車店、家庭電気器具店その他これらに類するサービス業を営む店舗で作業場の床面積の合計が50平方メートル以内のもの（原動機を使用する場合にあっては、その出力の合計が0.75キロワット以下のものに限る。）、自家販売のために食品製造業を営むパン屋、米屋、豆腐屋、菓子屋その他これらに類するもの（田園住居地域及びその周辺の地域で生産された農産物を原材料とする食品の製造又は加工を主たる目的とするものを除く。）で作業場の床面積の合計が50平方メートル以内のもの（原動機を使用する場合にあっては、その出力の合計が0.75キロワット以下のものに限る。）又は学習塾、華道教室、囲碁教室その他これらに類する施設</t>
    <rPh sb="96" eb="97">
      <t>バ</t>
    </rPh>
    <rPh sb="206" eb="208">
      <t>デンエン</t>
    </rPh>
    <rPh sb="208" eb="210">
      <t>ジュウキョ</t>
    </rPh>
    <rPh sb="210" eb="212">
      <t>チイキ</t>
    </rPh>
    <rPh sb="212" eb="213">
      <t>オヨ</t>
    </rPh>
    <rPh sb="216" eb="218">
      <t>シュウヘン</t>
    </rPh>
    <rPh sb="219" eb="221">
      <t>チイキ</t>
    </rPh>
    <rPh sb="222" eb="224">
      <t>セイサン</t>
    </rPh>
    <rPh sb="227" eb="230">
      <t>ノウサンブツ</t>
    </rPh>
    <rPh sb="231" eb="234">
      <t>ゲンザイリョウ</t>
    </rPh>
    <rPh sb="237" eb="239">
      <t>ショクヒン</t>
    </rPh>
    <rPh sb="240" eb="242">
      <t>セイゾウ</t>
    </rPh>
    <rPh sb="242" eb="243">
      <t>マタ</t>
    </rPh>
    <rPh sb="244" eb="246">
      <t>カコウ</t>
    </rPh>
    <rPh sb="247" eb="248">
      <t>シュ</t>
    </rPh>
    <rPh sb="250" eb="252">
      <t>モクテキ</t>
    </rPh>
    <rPh sb="258" eb="259">
      <t>ノゾ</t>
    </rPh>
    <rPh sb="265" eb="266">
      <t>バ</t>
    </rPh>
    <phoneticPr fontId="3"/>
  </si>
  <si>
    <t>08458</t>
  </si>
  <si>
    <t>08460</t>
  </si>
  <si>
    <t>08470</t>
  </si>
  <si>
    <t>08630</t>
  </si>
  <si>
    <t>農産物の生産、集荷、処理又は貯蔵に供するもの</t>
    <rPh sb="0" eb="3">
      <t>ノウサンブツ</t>
    </rPh>
    <rPh sb="4" eb="6">
      <t>セイサン</t>
    </rPh>
    <rPh sb="7" eb="9">
      <t>シュウカ</t>
    </rPh>
    <rPh sb="10" eb="12">
      <t>ショリ</t>
    </rPh>
    <rPh sb="12" eb="13">
      <t>マタ</t>
    </rPh>
    <rPh sb="14" eb="16">
      <t>チョゾウ</t>
    </rPh>
    <rPh sb="17" eb="18">
      <t>キョウ</t>
    </rPh>
    <phoneticPr fontId="3"/>
  </si>
  <si>
    <t>08640</t>
  </si>
  <si>
    <t>農業の生産資材の貯蔵に供するもの</t>
    <rPh sb="0" eb="2">
      <t>ノウギョウ</t>
    </rPh>
    <rPh sb="3" eb="5">
      <t>セイサン</t>
    </rPh>
    <rPh sb="5" eb="7">
      <t>シザイ</t>
    </rPh>
    <rPh sb="8" eb="10">
      <t>チョゾウ</t>
    </rPh>
    <rPh sb="11" eb="12">
      <t>キョウ</t>
    </rPh>
    <phoneticPr fontId="3"/>
  </si>
  <si>
    <t>08650</t>
  </si>
  <si>
    <t>田園住居地域又はその周辺の地域で生産された農産物の販売を主たる目的とする店舗、当該農産物を材料とする料理の提供を主たる目的とする飲食店又は時下販売のために食品製造業を営むパン屋、米屋、豆腐屋、菓子屋その他これらに類するもの（当該農産物を原材料とする食品の製造又は加工を主たる目的とするものに限る。）で作業場の床面積の合計が50平方メートル以内のもの（原動機を使用する場合にあっては、その出力の合計が0.75キロワット以下のものに限る。）</t>
    <rPh sb="0" eb="2">
      <t>デンエン</t>
    </rPh>
    <rPh sb="2" eb="4">
      <t>ジュウキョ</t>
    </rPh>
    <rPh sb="4" eb="6">
      <t>チイキ</t>
    </rPh>
    <rPh sb="6" eb="7">
      <t>マタ</t>
    </rPh>
    <rPh sb="10" eb="12">
      <t>シュウヘン</t>
    </rPh>
    <rPh sb="13" eb="15">
      <t>チイキ</t>
    </rPh>
    <rPh sb="16" eb="18">
      <t>セイサン</t>
    </rPh>
    <rPh sb="21" eb="24">
      <t>ノウサンブツ</t>
    </rPh>
    <rPh sb="25" eb="27">
      <t>ハンバイ</t>
    </rPh>
    <rPh sb="28" eb="29">
      <t>シュ</t>
    </rPh>
    <rPh sb="31" eb="33">
      <t>モクテキ</t>
    </rPh>
    <rPh sb="36" eb="38">
      <t>テンポ</t>
    </rPh>
    <rPh sb="39" eb="41">
      <t>トウガイ</t>
    </rPh>
    <rPh sb="41" eb="44">
      <t>ノウサンブツ</t>
    </rPh>
    <rPh sb="45" eb="47">
      <t>ザイリョウ</t>
    </rPh>
    <rPh sb="50" eb="52">
      <t>リョウリ</t>
    </rPh>
    <rPh sb="53" eb="55">
      <t>テイキョウ</t>
    </rPh>
    <rPh sb="56" eb="57">
      <t>シュ</t>
    </rPh>
    <rPh sb="59" eb="61">
      <t>モクテキ</t>
    </rPh>
    <rPh sb="64" eb="66">
      <t>インショク</t>
    </rPh>
    <rPh sb="66" eb="67">
      <t>テン</t>
    </rPh>
    <rPh sb="67" eb="68">
      <t>マタ</t>
    </rPh>
    <rPh sb="69" eb="71">
      <t>ジカ</t>
    </rPh>
    <rPh sb="71" eb="73">
      <t>ハンバイ</t>
    </rPh>
    <rPh sb="77" eb="79">
      <t>ショクヒン</t>
    </rPh>
    <rPh sb="79" eb="82">
      <t>セイゾウギョウ</t>
    </rPh>
    <rPh sb="83" eb="84">
      <t>イトナ</t>
    </rPh>
    <rPh sb="87" eb="88">
      <t>ヤ</t>
    </rPh>
    <rPh sb="89" eb="90">
      <t>コメ</t>
    </rPh>
    <rPh sb="90" eb="91">
      <t>ヤ</t>
    </rPh>
    <rPh sb="92" eb="95">
      <t>トウフヤ</t>
    </rPh>
    <rPh sb="96" eb="99">
      <t>カシヤ</t>
    </rPh>
    <rPh sb="101" eb="102">
      <t>タ</t>
    </rPh>
    <rPh sb="106" eb="107">
      <t>ルイ</t>
    </rPh>
    <rPh sb="112" eb="114">
      <t>トウガイ</t>
    </rPh>
    <rPh sb="114" eb="117">
      <t>ノウサンブツ</t>
    </rPh>
    <rPh sb="118" eb="121">
      <t>ゲンザイリョウ</t>
    </rPh>
    <rPh sb="124" eb="126">
      <t>ショクヒン</t>
    </rPh>
    <rPh sb="127" eb="129">
      <t>セイゾウ</t>
    </rPh>
    <rPh sb="129" eb="130">
      <t>マタ</t>
    </rPh>
    <rPh sb="131" eb="133">
      <t>カコウ</t>
    </rPh>
    <rPh sb="134" eb="135">
      <t>シュ</t>
    </rPh>
    <rPh sb="137" eb="139">
      <t>モクテキ</t>
    </rPh>
    <rPh sb="145" eb="146">
      <t>カギ</t>
    </rPh>
    <rPh sb="150" eb="152">
      <t>サギョウ</t>
    </rPh>
    <rPh sb="152" eb="153">
      <t>ジョウ</t>
    </rPh>
    <rPh sb="154" eb="157">
      <t>ユカメンセキ</t>
    </rPh>
    <rPh sb="158" eb="160">
      <t>ゴウケイ</t>
    </rPh>
    <rPh sb="163" eb="165">
      <t>ヘイホウ</t>
    </rPh>
    <rPh sb="169" eb="171">
      <t>イナイ</t>
    </rPh>
    <rPh sb="175" eb="178">
      <t>ゲンドウキ</t>
    </rPh>
    <rPh sb="179" eb="181">
      <t>シヨウ</t>
    </rPh>
    <rPh sb="183" eb="185">
      <t>バアイ</t>
    </rPh>
    <rPh sb="193" eb="195">
      <t>シュツリョク</t>
    </rPh>
    <rPh sb="196" eb="198">
      <t>ゴウケイ</t>
    </rPh>
    <rPh sb="208" eb="210">
      <t>イカ</t>
    </rPh>
    <rPh sb="214" eb="215">
      <t>カギ</t>
    </rPh>
    <phoneticPr fontId="3"/>
  </si>
  <si>
    <t>08990</t>
  </si>
  <si>
    <t>【5.主要構造部】</t>
    <rPh sb="3" eb="5">
      <t>シュヨウ</t>
    </rPh>
    <rPh sb="5" eb="7">
      <t>コウゾウ</t>
    </rPh>
    <rPh sb="7" eb="8">
      <t>ブ</t>
    </rPh>
    <phoneticPr fontId="3"/>
  </si>
  <si>
    <t>準耐火構造と同等の準耐火性能を有する構造（ロ-1）</t>
    <rPh sb="0" eb="1">
      <t>ジュン</t>
    </rPh>
    <rPh sb="1" eb="3">
      <t>タイカ</t>
    </rPh>
    <rPh sb="3" eb="5">
      <t>コウゾウ</t>
    </rPh>
    <rPh sb="6" eb="8">
      <t>ドウトウ</t>
    </rPh>
    <rPh sb="9" eb="10">
      <t>ジュン</t>
    </rPh>
    <rPh sb="10" eb="12">
      <t>タイカ</t>
    </rPh>
    <rPh sb="12" eb="13">
      <t>セイ</t>
    </rPh>
    <rPh sb="13" eb="14">
      <t>ノウ</t>
    </rPh>
    <rPh sb="15" eb="16">
      <t>ユウ</t>
    </rPh>
    <rPh sb="18" eb="20">
      <t>コウゾウ</t>
    </rPh>
    <phoneticPr fontId="3"/>
  </si>
  <si>
    <t>準耐火構造と同等の準耐火性能を有する構造（ロ-2）</t>
    <rPh sb="0" eb="1">
      <t>ジュン</t>
    </rPh>
    <rPh sb="1" eb="3">
      <t>タイカ</t>
    </rPh>
    <rPh sb="3" eb="5">
      <t>コウゾウ</t>
    </rPh>
    <rPh sb="6" eb="8">
      <t>ドウトウ</t>
    </rPh>
    <rPh sb="9" eb="10">
      <t>ジュン</t>
    </rPh>
    <rPh sb="10" eb="12">
      <t>タイカ</t>
    </rPh>
    <rPh sb="12" eb="13">
      <t>セイ</t>
    </rPh>
    <rPh sb="13" eb="14">
      <t>ノウ</t>
    </rPh>
    <rPh sb="15" eb="16">
      <t>ユウ</t>
    </rPh>
    <rPh sb="18" eb="20">
      <t>コウゾウ</t>
    </rPh>
    <phoneticPr fontId="3"/>
  </si>
  <si>
    <t>【6.建築基準法第21条及び第27条の規定の適用】</t>
    <rPh sb="3" eb="5">
      <t>ケンチク</t>
    </rPh>
    <rPh sb="5" eb="8">
      <t>キジュンホウ</t>
    </rPh>
    <rPh sb="8" eb="9">
      <t>ダイ</t>
    </rPh>
    <rPh sb="11" eb="12">
      <t>ジョウ</t>
    </rPh>
    <rPh sb="12" eb="13">
      <t>オヨ</t>
    </rPh>
    <rPh sb="14" eb="15">
      <t>ダイ</t>
    </rPh>
    <rPh sb="17" eb="18">
      <t>ジョウ</t>
    </rPh>
    <rPh sb="19" eb="21">
      <t>キテイ</t>
    </rPh>
    <rPh sb="22" eb="24">
      <t>テキヨウ</t>
    </rPh>
    <phoneticPr fontId="3"/>
  </si>
  <si>
    <t>建築基準法施行令第109条の5第1号に掲げる基準に適合する構造</t>
    <rPh sb="0" eb="2">
      <t>ケンチク</t>
    </rPh>
    <rPh sb="2" eb="5">
      <t>キジュンホウ</t>
    </rPh>
    <rPh sb="5" eb="8">
      <t>セコウレイ</t>
    </rPh>
    <rPh sb="8" eb="9">
      <t>ダイ</t>
    </rPh>
    <rPh sb="12" eb="13">
      <t>ジョウ</t>
    </rPh>
    <rPh sb="15" eb="16">
      <t>ダイ</t>
    </rPh>
    <rPh sb="17" eb="18">
      <t>ゴウ</t>
    </rPh>
    <rPh sb="19" eb="20">
      <t>カカ</t>
    </rPh>
    <rPh sb="22" eb="24">
      <t>キジュン</t>
    </rPh>
    <rPh sb="25" eb="27">
      <t>テキゴウ</t>
    </rPh>
    <rPh sb="29" eb="31">
      <t>コウゾウ</t>
    </rPh>
    <phoneticPr fontId="3"/>
  </si>
  <si>
    <t>建築基準法第21条第1項ただし書に該当する建築物</t>
    <rPh sb="0" eb="2">
      <t>ケンチク</t>
    </rPh>
    <rPh sb="2" eb="5">
      <t>キジュンホウ</t>
    </rPh>
    <rPh sb="5" eb="6">
      <t>ダイ</t>
    </rPh>
    <rPh sb="8" eb="9">
      <t>ジョウ</t>
    </rPh>
    <rPh sb="9" eb="10">
      <t>ダイ</t>
    </rPh>
    <rPh sb="11" eb="12">
      <t>コウ</t>
    </rPh>
    <rPh sb="15" eb="16">
      <t>ショ</t>
    </rPh>
    <rPh sb="17" eb="19">
      <t>ガイトウ</t>
    </rPh>
    <rPh sb="21" eb="24">
      <t>ケンチクブツ</t>
    </rPh>
    <phoneticPr fontId="3"/>
  </si>
  <si>
    <t>建築基準法施行令第110条第1号に掲げる基準に適合する構造</t>
    <rPh sb="0" eb="2">
      <t>ケンチク</t>
    </rPh>
    <rPh sb="2" eb="5">
      <t>キジュンホウ</t>
    </rPh>
    <rPh sb="5" eb="8">
      <t>セコウレイ</t>
    </rPh>
    <rPh sb="8" eb="9">
      <t>ダイ</t>
    </rPh>
    <rPh sb="12" eb="13">
      <t>ジョウ</t>
    </rPh>
    <rPh sb="13" eb="14">
      <t>ダイ</t>
    </rPh>
    <rPh sb="15" eb="16">
      <t>ゴウ</t>
    </rPh>
    <rPh sb="17" eb="18">
      <t>カカ</t>
    </rPh>
    <rPh sb="20" eb="22">
      <t>キジュン</t>
    </rPh>
    <rPh sb="23" eb="25">
      <t>テキゴウ</t>
    </rPh>
    <rPh sb="27" eb="29">
      <t>コウゾウ</t>
    </rPh>
    <phoneticPr fontId="3"/>
  </si>
  <si>
    <t>建築基準法第21条又は第27条の規定の適用を受けない</t>
    <rPh sb="0" eb="2">
      <t>ケンチク</t>
    </rPh>
    <rPh sb="2" eb="5">
      <t>キジュンホウ</t>
    </rPh>
    <rPh sb="5" eb="6">
      <t>ダイ</t>
    </rPh>
    <rPh sb="8" eb="9">
      <t>ジョウ</t>
    </rPh>
    <rPh sb="9" eb="10">
      <t>マタ</t>
    </rPh>
    <rPh sb="11" eb="12">
      <t>ダイ</t>
    </rPh>
    <rPh sb="14" eb="15">
      <t>ジョウ</t>
    </rPh>
    <rPh sb="16" eb="18">
      <t>キテイ</t>
    </rPh>
    <rPh sb="19" eb="21">
      <t>テキヨウ</t>
    </rPh>
    <rPh sb="22" eb="23">
      <t>ウ</t>
    </rPh>
    <phoneticPr fontId="3"/>
  </si>
  <si>
    <t>【7.建築基準法第61条の規定の適用】</t>
    <rPh sb="3" eb="8">
      <t>ケンチクキジュンホウ</t>
    </rPh>
    <rPh sb="8" eb="9">
      <t>ダイ</t>
    </rPh>
    <rPh sb="11" eb="12">
      <t>ジョウ</t>
    </rPh>
    <rPh sb="13" eb="15">
      <t>キテイ</t>
    </rPh>
    <rPh sb="16" eb="18">
      <t>テキヨウ</t>
    </rPh>
    <phoneticPr fontId="3"/>
  </si>
  <si>
    <t>準延焼防止建築物</t>
    <rPh sb="0" eb="1">
      <t>ジュン</t>
    </rPh>
    <rPh sb="1" eb="3">
      <t>エンショウ</t>
    </rPh>
    <rPh sb="3" eb="5">
      <t>ボウシ</t>
    </rPh>
    <rPh sb="5" eb="7">
      <t>ケンチク</t>
    </rPh>
    <rPh sb="7" eb="8">
      <t>ブツ</t>
    </rPh>
    <phoneticPr fontId="3"/>
  </si>
  <si>
    <t>その他</t>
    <rPh sb="2" eb="3">
      <t>ホカ</t>
    </rPh>
    <phoneticPr fontId="3"/>
  </si>
  <si>
    <t>建築基準法第61条の規定の適用を受けない</t>
    <rPh sb="0" eb="2">
      <t>ケンチク</t>
    </rPh>
    <rPh sb="2" eb="5">
      <t>キジュンホウ</t>
    </rPh>
    <rPh sb="5" eb="6">
      <t>ダイ</t>
    </rPh>
    <rPh sb="8" eb="9">
      <t>ジョウ</t>
    </rPh>
    <rPh sb="10" eb="12">
      <t>キテイ</t>
    </rPh>
    <rPh sb="13" eb="15">
      <t>テキヨウ</t>
    </rPh>
    <rPh sb="16" eb="17">
      <t>ウ</t>
    </rPh>
    <phoneticPr fontId="3"/>
  </si>
  <si>
    <t>【8.階　　数】</t>
    <phoneticPr fontId="3"/>
  </si>
  <si>
    <t>【9.高　　さ】</t>
    <phoneticPr fontId="3"/>
  </si>
  <si>
    <t>【10.建築設備の種類】</t>
    <phoneticPr fontId="3"/>
  </si>
  <si>
    <t>【11.確認の特例】</t>
    <phoneticPr fontId="3"/>
  </si>
  <si>
    <t>【ﾊ.建築基準法施行令第１０条各号に掲げる建築物の区分】</t>
    <rPh sb="14" eb="15">
      <t>ジョウ</t>
    </rPh>
    <rPh sb="15" eb="17">
      <t>カクゴウ</t>
    </rPh>
    <phoneticPr fontId="3"/>
  </si>
  <si>
    <t>【12.床 面 積】</t>
    <phoneticPr fontId="3"/>
  </si>
  <si>
    <t>【13.屋　　根】</t>
    <phoneticPr fontId="3"/>
  </si>
  <si>
    <t>【14.外　　壁】</t>
    <phoneticPr fontId="3"/>
  </si>
  <si>
    <t>【15.軒　　裏】</t>
    <phoneticPr fontId="3"/>
  </si>
  <si>
    <t>【16.居室の床の高さ】</t>
    <phoneticPr fontId="3"/>
  </si>
  <si>
    <t>【17.便所の種類】</t>
    <phoneticPr fontId="3"/>
  </si>
  <si>
    <t>【18.その他必要な事項】</t>
    <phoneticPr fontId="3"/>
  </si>
  <si>
    <t>【19.備　　考】</t>
    <phoneticPr fontId="3"/>
  </si>
  <si>
    <t>特定構造計算基準</t>
    <phoneticPr fontId="3"/>
  </si>
  <si>
    <t>特定増改築構造計算基準</t>
  </si>
  <si>
    <t>建築基準法施行令第81条第１項各号に掲げる基準に従つた構造計算</t>
    <phoneticPr fontId="3"/>
  </si>
  <si>
    <t>建築基準法施行令第81条第2項第１号イに掲げる構造計算</t>
  </si>
  <si>
    <t>建築基準法施行令第81条第2項第１号ロに掲げる構造計算</t>
  </si>
  <si>
    <t>建築基準法施行令第81条第2項第2号イに掲げる構造計算</t>
  </si>
  <si>
    <t>建築基準法施行令第81条第3項に掲げる構造計算</t>
  </si>
  <si>
    <t>建築基準法第20条第１項第２号イ又は第３号イの認定を受けたプログラム</t>
  </si>
  <si>
    <t>その他のプログラム</t>
  </si>
  <si>
    <t>大臣</t>
    <rPh sb="0" eb="2">
      <t>ダイジン</t>
    </rPh>
    <phoneticPr fontId="3"/>
  </si>
  <si>
    <t>別記Ｊ－第６号様式</t>
    <rPh sb="0" eb="2">
      <t>ベッキ</t>
    </rPh>
    <rPh sb="4" eb="5">
      <t>ダイ</t>
    </rPh>
    <rPh sb="6" eb="7">
      <t>ゴウ</t>
    </rPh>
    <rPh sb="7" eb="9">
      <t>ヨウシキ</t>
    </rPh>
    <phoneticPr fontId="3"/>
  </si>
  <si>
    <r>
      <t>建 築 計 画 概 要 書</t>
    </r>
    <r>
      <rPr>
        <sz val="11"/>
        <rFont val="ＭＳ 明朝"/>
        <family val="1"/>
        <charset val="128"/>
      </rPr>
      <t>　（第一面）</t>
    </r>
    <rPh sb="0" eb="1">
      <t>ケン</t>
    </rPh>
    <rPh sb="2" eb="3">
      <t>チク</t>
    </rPh>
    <rPh sb="4" eb="5">
      <t>ケイ</t>
    </rPh>
    <rPh sb="6" eb="7">
      <t>ガ</t>
    </rPh>
    <rPh sb="8" eb="9">
      <t>オオムネ</t>
    </rPh>
    <rPh sb="10" eb="11">
      <t>ヨウ</t>
    </rPh>
    <rPh sb="12" eb="13">
      <t>ショ</t>
    </rPh>
    <rPh sb="15" eb="17">
      <t>ダイイチ</t>
    </rPh>
    <rPh sb="17" eb="18">
      <t>メン</t>
    </rPh>
    <phoneticPr fontId="3"/>
  </si>
  <si>
    <t>※受付番号：</t>
    <rPh sb="1" eb="3">
      <t>ウケツケ</t>
    </rPh>
    <rPh sb="3" eb="5">
      <t>バンゴウ</t>
    </rPh>
    <phoneticPr fontId="3"/>
  </si>
  <si>
    <t>兵庫県</t>
    <rPh sb="0" eb="2">
      <t>ヒョウゴ</t>
    </rPh>
    <phoneticPr fontId="2"/>
  </si>
  <si>
    <t>北海道</t>
    <rPh sb="0" eb="3">
      <t>ホッカイドウ</t>
    </rPh>
    <phoneticPr fontId="2"/>
  </si>
  <si>
    <t>青森県</t>
    <rPh sb="0" eb="2">
      <t>アオモリ</t>
    </rPh>
    <phoneticPr fontId="2"/>
  </si>
  <si>
    <t>岩手県</t>
    <rPh sb="0" eb="2">
      <t>イワテ</t>
    </rPh>
    <phoneticPr fontId="2"/>
  </si>
  <si>
    <t>宮城県</t>
    <rPh sb="0" eb="2">
      <t>ミヤギ</t>
    </rPh>
    <phoneticPr fontId="2"/>
  </si>
  <si>
    <t>秋田県</t>
    <rPh sb="0" eb="2">
      <t>アキタ</t>
    </rPh>
    <phoneticPr fontId="2"/>
  </si>
  <si>
    <t>山形県</t>
    <rPh sb="0" eb="2">
      <t>ヤマガタ</t>
    </rPh>
    <phoneticPr fontId="2"/>
  </si>
  <si>
    <t>福島県</t>
    <rPh sb="0" eb="3">
      <t>フクシマケン</t>
    </rPh>
    <phoneticPr fontId="2"/>
  </si>
  <si>
    <t>新潟県</t>
    <rPh sb="0" eb="3">
      <t>ニイガタケン</t>
    </rPh>
    <phoneticPr fontId="2"/>
  </si>
  <si>
    <t>福井県</t>
    <rPh sb="0" eb="2">
      <t>フクイ</t>
    </rPh>
    <phoneticPr fontId="2"/>
  </si>
  <si>
    <t>徳島県</t>
    <rPh sb="0" eb="2">
      <t>トクシマ</t>
    </rPh>
    <phoneticPr fontId="2"/>
  </si>
  <si>
    <t>佐賀県</t>
    <rPh sb="0" eb="2">
      <t>サガ</t>
    </rPh>
    <phoneticPr fontId="2"/>
  </si>
  <si>
    <t>長崎県</t>
    <rPh sb="0" eb="2">
      <t>ナガサキ</t>
    </rPh>
    <phoneticPr fontId="2"/>
  </si>
  <si>
    <t>熊本県</t>
    <rPh sb="0" eb="2">
      <t>クマモト</t>
    </rPh>
    <phoneticPr fontId="2"/>
  </si>
  <si>
    <t>大分県</t>
    <rPh sb="0" eb="2">
      <t>オオイタ</t>
    </rPh>
    <phoneticPr fontId="2"/>
  </si>
  <si>
    <t>宮崎県</t>
    <rPh sb="0" eb="2">
      <t>ミヤザキ</t>
    </rPh>
    <phoneticPr fontId="2"/>
  </si>
  <si>
    <t>鹿児島県</t>
    <rPh sb="0" eb="3">
      <t>カゴシマ</t>
    </rPh>
    <phoneticPr fontId="2"/>
  </si>
  <si>
    <t>沖縄県</t>
    <rPh sb="0" eb="2">
      <t>オキナワ</t>
    </rPh>
    <phoneticPr fontId="2"/>
  </si>
  <si>
    <t>【７．備　　考】</t>
    <rPh sb="3" eb="4">
      <t>ソナエ</t>
    </rPh>
    <rPh sb="6" eb="7">
      <t>コウ</t>
    </rPh>
    <phoneticPr fontId="3"/>
  </si>
  <si>
    <t>建築計画概要書（第二面）</t>
    <rPh sb="0" eb="2">
      <t>ケンチク</t>
    </rPh>
    <rPh sb="2" eb="4">
      <t>ケイカク</t>
    </rPh>
    <rPh sb="4" eb="7">
      <t>ガイヨウショ</t>
    </rPh>
    <rPh sb="8" eb="9">
      <t>ダイ</t>
    </rPh>
    <rPh sb="9" eb="10">
      <t>ニ</t>
    </rPh>
    <rPh sb="10" eb="11">
      <t>メン</t>
    </rPh>
    <phoneticPr fontId="3"/>
  </si>
  <si>
    <t>有</t>
    <rPh sb="0" eb="1">
      <t>ア</t>
    </rPh>
    <phoneticPr fontId="3"/>
  </si>
  <si>
    <t>建築計画概要書（第三面）</t>
    <rPh sb="0" eb="2">
      <t>ケンチク</t>
    </rPh>
    <rPh sb="2" eb="4">
      <t>ケイカク</t>
    </rPh>
    <rPh sb="4" eb="7">
      <t>ガイヨウショ</t>
    </rPh>
    <rPh sb="8" eb="9">
      <t>ダイ</t>
    </rPh>
    <rPh sb="9" eb="10">
      <t>サン</t>
    </rPh>
    <rPh sb="10" eb="11">
      <t>メン</t>
    </rPh>
    <phoneticPr fontId="3"/>
  </si>
  <si>
    <t>付近見取図</t>
    <rPh sb="0" eb="2">
      <t>フキン</t>
    </rPh>
    <rPh sb="2" eb="5">
      <t>ミトリズ</t>
    </rPh>
    <phoneticPr fontId="3"/>
  </si>
  <si>
    <t>別紙に添付</t>
    <rPh sb="0" eb="2">
      <t>ベッシ</t>
    </rPh>
    <rPh sb="3" eb="5">
      <t>テンプ</t>
    </rPh>
    <phoneticPr fontId="3"/>
  </si>
  <si>
    <t>配置図</t>
    <rPh sb="0" eb="2">
      <t>ハイチ</t>
    </rPh>
    <rPh sb="2" eb="3">
      <t>ズ</t>
    </rPh>
    <phoneticPr fontId="3"/>
  </si>
  <si>
    <t>（注意）</t>
    <rPh sb="1" eb="3">
      <t>チュウイ</t>
    </rPh>
    <phoneticPr fontId="3"/>
  </si>
  <si>
    <t>１．第一面及び第二面関係</t>
    <rPh sb="2" eb="3">
      <t>ダイ</t>
    </rPh>
    <rPh sb="3" eb="5">
      <t>イチメン</t>
    </rPh>
    <rPh sb="5" eb="6">
      <t>オヨ</t>
    </rPh>
    <rPh sb="7" eb="8">
      <t>ダイ</t>
    </rPh>
    <rPh sb="8" eb="10">
      <t>ニメン</t>
    </rPh>
    <rPh sb="10" eb="12">
      <t>カンケイ</t>
    </rPh>
    <phoneticPr fontId="3"/>
  </si>
  <si>
    <t>①</t>
    <phoneticPr fontId="3"/>
  </si>
  <si>
    <t>　これらは第二号様式の第二面及び第三面の写しに代えることができます。この場合には、最上段に「建築計画概要書（第一面）」及び「建築計画概要書（第二面）」と明示してください。</t>
    <rPh sb="5" eb="6">
      <t>ダイ</t>
    </rPh>
    <rPh sb="6" eb="8">
      <t>ニゴウ</t>
    </rPh>
    <rPh sb="8" eb="10">
      <t>ヨウシキ</t>
    </rPh>
    <rPh sb="11" eb="12">
      <t>ダイ</t>
    </rPh>
    <rPh sb="12" eb="14">
      <t>ニメン</t>
    </rPh>
    <rPh sb="14" eb="15">
      <t>オヨ</t>
    </rPh>
    <rPh sb="16" eb="17">
      <t>ダイ</t>
    </rPh>
    <rPh sb="17" eb="19">
      <t>サンメン</t>
    </rPh>
    <rPh sb="20" eb="21">
      <t>ウツ</t>
    </rPh>
    <rPh sb="23" eb="24">
      <t>カ</t>
    </rPh>
    <rPh sb="36" eb="38">
      <t>バアイ</t>
    </rPh>
    <rPh sb="41" eb="43">
      <t>サイジョウ</t>
    </rPh>
    <rPh sb="43" eb="44">
      <t>ダン</t>
    </rPh>
    <rPh sb="46" eb="48">
      <t>ケンチク</t>
    </rPh>
    <rPh sb="48" eb="50">
      <t>ケイカク</t>
    </rPh>
    <rPh sb="50" eb="52">
      <t>ガイヨウ</t>
    </rPh>
    <rPh sb="52" eb="53">
      <t>ショ</t>
    </rPh>
    <rPh sb="54" eb="55">
      <t>ダイ</t>
    </rPh>
    <rPh sb="55" eb="57">
      <t>イチメン</t>
    </rPh>
    <rPh sb="59" eb="60">
      <t>オヨ</t>
    </rPh>
    <rPh sb="62" eb="64">
      <t>ケンチク</t>
    </rPh>
    <rPh sb="64" eb="66">
      <t>ケイカク</t>
    </rPh>
    <rPh sb="66" eb="68">
      <t>ガイヨウ</t>
    </rPh>
    <rPh sb="68" eb="69">
      <t>ショ</t>
    </rPh>
    <rPh sb="70" eb="73">
      <t>ダイニメン</t>
    </rPh>
    <rPh sb="76" eb="78">
      <t>メイジ</t>
    </rPh>
    <phoneticPr fontId="3"/>
  </si>
  <si>
    <t>②</t>
    <phoneticPr fontId="3"/>
  </si>
  <si>
    <t>　第一面の５欄及び７欄は、それぞれ工事監理者又は工事施工者が未定のときは、後で定まってから工事着手前に届け出てください。この場合には、特定行政庁が届出のあった旨を明示した上で記入します。</t>
    <rPh sb="1" eb="2">
      <t>ダイ</t>
    </rPh>
    <rPh sb="2" eb="4">
      <t>イチメン</t>
    </rPh>
    <rPh sb="6" eb="7">
      <t>ラン</t>
    </rPh>
    <rPh sb="7" eb="8">
      <t>オヨ</t>
    </rPh>
    <rPh sb="10" eb="11">
      <t>ラン</t>
    </rPh>
    <rPh sb="17" eb="19">
      <t>コウジ</t>
    </rPh>
    <rPh sb="19" eb="21">
      <t>カンリ</t>
    </rPh>
    <rPh sb="21" eb="22">
      <t>シャ</t>
    </rPh>
    <rPh sb="22" eb="23">
      <t>マタ</t>
    </rPh>
    <rPh sb="24" eb="26">
      <t>コウジ</t>
    </rPh>
    <rPh sb="26" eb="28">
      <t>セコウ</t>
    </rPh>
    <rPh sb="28" eb="29">
      <t>シャ</t>
    </rPh>
    <rPh sb="30" eb="32">
      <t>ミテイ</t>
    </rPh>
    <rPh sb="37" eb="38">
      <t>アト</t>
    </rPh>
    <rPh sb="39" eb="40">
      <t>サダ</t>
    </rPh>
    <rPh sb="45" eb="47">
      <t>コウジ</t>
    </rPh>
    <rPh sb="47" eb="49">
      <t>チャクシュ</t>
    </rPh>
    <rPh sb="49" eb="50">
      <t>マエ</t>
    </rPh>
    <rPh sb="51" eb="52">
      <t>トド</t>
    </rPh>
    <rPh sb="53" eb="54">
      <t>デ</t>
    </rPh>
    <rPh sb="62" eb="64">
      <t>バアイ</t>
    </rPh>
    <rPh sb="67" eb="69">
      <t>トクテイ</t>
    </rPh>
    <rPh sb="69" eb="72">
      <t>ギョウセイチョウ</t>
    </rPh>
    <rPh sb="73" eb="75">
      <t>トドケデ</t>
    </rPh>
    <rPh sb="79" eb="80">
      <t>ムネ</t>
    </rPh>
    <rPh sb="81" eb="83">
      <t>メイジ</t>
    </rPh>
    <rPh sb="85" eb="86">
      <t>ウエ</t>
    </rPh>
    <rPh sb="87" eb="89">
      <t>キニュウ</t>
    </rPh>
    <phoneticPr fontId="3"/>
  </si>
  <si>
    <t>２．第三面関係</t>
    <rPh sb="2" eb="3">
      <t>ダイ</t>
    </rPh>
    <rPh sb="3" eb="5">
      <t>サンメン</t>
    </rPh>
    <rPh sb="5" eb="7">
      <t>カンケイ</t>
    </rPh>
    <phoneticPr fontId="3"/>
  </si>
  <si>
    <t>　付近見取図には、方位、道路及び目標となる地物を明示してください。</t>
    <rPh sb="1" eb="3">
      <t>フキン</t>
    </rPh>
    <rPh sb="3" eb="6">
      <t>ミトリズ</t>
    </rPh>
    <rPh sb="9" eb="11">
      <t>ホウイ</t>
    </rPh>
    <rPh sb="12" eb="14">
      <t>ドウロ</t>
    </rPh>
    <rPh sb="14" eb="15">
      <t>オヨ</t>
    </rPh>
    <rPh sb="16" eb="18">
      <t>モクヒョウ</t>
    </rPh>
    <rPh sb="21" eb="22">
      <t>ジ</t>
    </rPh>
    <rPh sb="22" eb="23">
      <t>ブツ</t>
    </rPh>
    <rPh sb="24" eb="26">
      <t>メイジ</t>
    </rPh>
    <phoneticPr fontId="3"/>
  </si>
  <si>
    <t>　配置図には、縮尺、方位、敷地境界線、敷地内における建築物の位置、申請に係る建築物と他の建築物との別並びに敷地の接する道路の位置及び幅員を明示してください。</t>
    <rPh sb="1" eb="3">
      <t>ハイチ</t>
    </rPh>
    <rPh sb="3" eb="4">
      <t>ズ</t>
    </rPh>
    <rPh sb="7" eb="9">
      <t>シュクシャク</t>
    </rPh>
    <rPh sb="10" eb="12">
      <t>ホウイ</t>
    </rPh>
    <rPh sb="13" eb="15">
      <t>シキチ</t>
    </rPh>
    <rPh sb="15" eb="17">
      <t>キョウカイ</t>
    </rPh>
    <rPh sb="17" eb="18">
      <t>セン</t>
    </rPh>
    <rPh sb="19" eb="21">
      <t>シキチ</t>
    </rPh>
    <rPh sb="21" eb="22">
      <t>ナイ</t>
    </rPh>
    <rPh sb="26" eb="29">
      <t>ケンチクブツ</t>
    </rPh>
    <rPh sb="30" eb="32">
      <t>イチ</t>
    </rPh>
    <rPh sb="33" eb="35">
      <t>シンセイ</t>
    </rPh>
    <rPh sb="36" eb="37">
      <t>カカ</t>
    </rPh>
    <rPh sb="38" eb="41">
      <t>ケンチクブツ</t>
    </rPh>
    <rPh sb="42" eb="43">
      <t>タ</t>
    </rPh>
    <rPh sb="44" eb="47">
      <t>ケンチクブツ</t>
    </rPh>
    <rPh sb="49" eb="50">
      <t>ベツ</t>
    </rPh>
    <rPh sb="50" eb="51">
      <t>ナラ</t>
    </rPh>
    <rPh sb="53" eb="55">
      <t>シキチ</t>
    </rPh>
    <rPh sb="56" eb="57">
      <t>セッ</t>
    </rPh>
    <rPh sb="59" eb="61">
      <t>ドウロ</t>
    </rPh>
    <rPh sb="62" eb="64">
      <t>イチ</t>
    </rPh>
    <rPh sb="64" eb="65">
      <t>オヨ</t>
    </rPh>
    <rPh sb="66" eb="68">
      <t>フクイン</t>
    </rPh>
    <rPh sb="69" eb="71">
      <t>メイジ</t>
    </rPh>
    <phoneticPr fontId="3"/>
  </si>
  <si>
    <t>建築基準法令による処分の概要書</t>
    <rPh sb="0" eb="2">
      <t>ケンチク</t>
    </rPh>
    <rPh sb="2" eb="5">
      <t>キジュンホウ</t>
    </rPh>
    <rPh sb="5" eb="6">
      <t>レイ</t>
    </rPh>
    <rPh sb="9" eb="11">
      <t>ショブン</t>
    </rPh>
    <rPh sb="12" eb="15">
      <t>ガイヨウショ</t>
    </rPh>
    <phoneticPr fontId="3"/>
  </si>
  <si>
    <t>【1.建築確認】</t>
    <rPh sb="3" eb="5">
      <t>ケンチク</t>
    </rPh>
    <rPh sb="5" eb="7">
      <t>カクニン</t>
    </rPh>
    <phoneticPr fontId="3"/>
  </si>
  <si>
    <t>【ｲ.確認済証交付者】</t>
    <rPh sb="3" eb="5">
      <t>カクニン</t>
    </rPh>
    <rPh sb="5" eb="6">
      <t>ズミ</t>
    </rPh>
    <rPh sb="6" eb="7">
      <t>ショウ</t>
    </rPh>
    <rPh sb="7" eb="9">
      <t>コウフ</t>
    </rPh>
    <rPh sb="9" eb="10">
      <t>シャ</t>
    </rPh>
    <phoneticPr fontId="3"/>
  </si>
  <si>
    <t>株式会社　J建築検査センター　代表取締役　丹野　智幸</t>
    <rPh sb="0" eb="2">
      <t>カブシキ</t>
    </rPh>
    <rPh sb="2" eb="4">
      <t>カイシャ</t>
    </rPh>
    <rPh sb="6" eb="8">
      <t>ケンチク</t>
    </rPh>
    <rPh sb="8" eb="10">
      <t>ケンサ</t>
    </rPh>
    <rPh sb="15" eb="17">
      <t>ダイヒョウ</t>
    </rPh>
    <rPh sb="17" eb="20">
      <t>トリシマリヤク</t>
    </rPh>
    <rPh sb="21" eb="23">
      <t>タンノ</t>
    </rPh>
    <rPh sb="24" eb="26">
      <t>トモユキ</t>
    </rPh>
    <phoneticPr fontId="3"/>
  </si>
  <si>
    <t>【ﾛ.確認済証番号】</t>
    <rPh sb="3" eb="5">
      <t>カクニン</t>
    </rPh>
    <rPh sb="5" eb="6">
      <t>ズミ</t>
    </rPh>
    <rPh sb="6" eb="7">
      <t>ショウ</t>
    </rPh>
    <rPh sb="7" eb="9">
      <t>バンゴウ</t>
    </rPh>
    <phoneticPr fontId="3"/>
  </si>
  <si>
    <t>第　</t>
    <rPh sb="0" eb="1">
      <t>ダイ</t>
    </rPh>
    <phoneticPr fontId="3"/>
  </si>
  <si>
    <t>号　【ﾊ.交付年月日】</t>
    <rPh sb="0" eb="1">
      <t>ゴウ</t>
    </rPh>
    <rPh sb="5" eb="7">
      <t>コウフ</t>
    </rPh>
    <rPh sb="7" eb="10">
      <t>ネンガッピ</t>
    </rPh>
    <phoneticPr fontId="3"/>
  </si>
  <si>
    <t>（計画変更の確認）</t>
    <rPh sb="1" eb="3">
      <t>ケイカク</t>
    </rPh>
    <rPh sb="3" eb="5">
      <t>ヘンコウ</t>
    </rPh>
    <rPh sb="6" eb="8">
      <t>カクニン</t>
    </rPh>
    <phoneticPr fontId="3"/>
  </si>
  <si>
    <t>(1)</t>
    <phoneticPr fontId="3"/>
  </si>
  <si>
    <t>【ｲ.確認済証交付者】</t>
    <phoneticPr fontId="3"/>
  </si>
  <si>
    <t>【ﾛ.確認済証番号】</t>
    <phoneticPr fontId="3"/>
  </si>
  <si>
    <t>(2)</t>
    <phoneticPr fontId="3"/>
  </si>
  <si>
    <t>(3)</t>
    <phoneticPr fontId="3"/>
  </si>
  <si>
    <t>（構造計算適合性判定）</t>
    <rPh sb="1" eb="3">
      <t>コウゾウ</t>
    </rPh>
    <rPh sb="3" eb="5">
      <t>ケイサン</t>
    </rPh>
    <rPh sb="5" eb="8">
      <t>テキゴウセイ</t>
    </rPh>
    <rPh sb="8" eb="10">
      <t>ハンテイ</t>
    </rPh>
    <phoneticPr fontId="3"/>
  </si>
  <si>
    <t>【ｲ.判定結果通知書交付者】</t>
    <rPh sb="3" eb="5">
      <t>ハンテイ</t>
    </rPh>
    <rPh sb="5" eb="7">
      <t>ケッカ</t>
    </rPh>
    <rPh sb="7" eb="9">
      <t>ツウチ</t>
    </rPh>
    <rPh sb="9" eb="10">
      <t>ショ</t>
    </rPh>
    <rPh sb="10" eb="12">
      <t>コウフ</t>
    </rPh>
    <phoneticPr fontId="3"/>
  </si>
  <si>
    <t>【ﾛ.判定結果通知書番号】</t>
    <rPh sb="3" eb="5">
      <t>ハンテイ</t>
    </rPh>
    <rPh sb="5" eb="7">
      <t>ケッカ</t>
    </rPh>
    <rPh sb="7" eb="9">
      <t>ツウチ</t>
    </rPh>
    <rPh sb="9" eb="10">
      <t>ショ</t>
    </rPh>
    <phoneticPr fontId="3"/>
  </si>
  <si>
    <t>【2.中間検査】</t>
    <rPh sb="3" eb="5">
      <t>チュウカン</t>
    </rPh>
    <rPh sb="5" eb="7">
      <t>ケンサ</t>
    </rPh>
    <phoneticPr fontId="3"/>
  </si>
  <si>
    <t>【ｲ.特定工程】</t>
    <rPh sb="3" eb="5">
      <t>トクテイ</t>
    </rPh>
    <rPh sb="5" eb="7">
      <t>コウテイ</t>
    </rPh>
    <phoneticPr fontId="3"/>
  </si>
  <si>
    <t>【ﾛ.検査日】</t>
    <rPh sb="3" eb="6">
      <t>ケンサビ</t>
    </rPh>
    <phoneticPr fontId="3"/>
  </si>
  <si>
    <t>【ﾊ.中間検査合格証交付者】</t>
    <rPh sb="3" eb="5">
      <t>チュウカン</t>
    </rPh>
    <rPh sb="5" eb="7">
      <t>ケンサ</t>
    </rPh>
    <rPh sb="7" eb="9">
      <t>ゴウカク</t>
    </rPh>
    <rPh sb="9" eb="10">
      <t>ショウ</t>
    </rPh>
    <rPh sb="10" eb="12">
      <t>コウフ</t>
    </rPh>
    <rPh sb="12" eb="13">
      <t>シャ</t>
    </rPh>
    <phoneticPr fontId="3"/>
  </si>
  <si>
    <t>【ﾆ.中間検査合格証番号】</t>
    <rPh sb="3" eb="5">
      <t>チュウカン</t>
    </rPh>
    <rPh sb="5" eb="7">
      <t>ケンサ</t>
    </rPh>
    <rPh sb="7" eb="9">
      <t>ゴウカク</t>
    </rPh>
    <rPh sb="9" eb="10">
      <t>ショウ</t>
    </rPh>
    <rPh sb="10" eb="12">
      <t>バンゴウ</t>
    </rPh>
    <phoneticPr fontId="3"/>
  </si>
  <si>
    <t>号　【ﾎ.交付年月日】</t>
    <rPh sb="0" eb="1">
      <t>ゴウ</t>
    </rPh>
    <rPh sb="5" eb="7">
      <t>コウフ</t>
    </rPh>
    <rPh sb="7" eb="10">
      <t>ネンガッピ</t>
    </rPh>
    <phoneticPr fontId="3"/>
  </si>
  <si>
    <t>【3.完了検査】</t>
    <rPh sb="3" eb="5">
      <t>カンリョウ</t>
    </rPh>
    <rPh sb="5" eb="7">
      <t>ケンサ</t>
    </rPh>
    <phoneticPr fontId="3"/>
  </si>
  <si>
    <t>【ｲ.検査日】</t>
    <rPh sb="3" eb="6">
      <t>ケンサビ</t>
    </rPh>
    <phoneticPr fontId="3"/>
  </si>
  <si>
    <t>【ﾛ.検査済証交付者】</t>
    <rPh sb="3" eb="5">
      <t>ケンサ</t>
    </rPh>
    <rPh sb="5" eb="6">
      <t>ズミ</t>
    </rPh>
    <rPh sb="6" eb="7">
      <t>ショウ</t>
    </rPh>
    <rPh sb="7" eb="9">
      <t>コウフ</t>
    </rPh>
    <rPh sb="9" eb="10">
      <t>シャ</t>
    </rPh>
    <phoneticPr fontId="3"/>
  </si>
  <si>
    <t>【ﾊ.検査済証番号】</t>
    <rPh sb="3" eb="5">
      <t>ケンサ</t>
    </rPh>
    <rPh sb="5" eb="6">
      <t>ズミ</t>
    </rPh>
    <rPh sb="6" eb="7">
      <t>ショウ</t>
    </rPh>
    <rPh sb="7" eb="9">
      <t>バンゴウ</t>
    </rPh>
    <phoneticPr fontId="3"/>
  </si>
  <si>
    <t>【4.その他の処分】</t>
    <rPh sb="5" eb="6">
      <t>タ</t>
    </rPh>
    <rPh sb="7" eb="9">
      <t>ショブン</t>
    </rPh>
    <phoneticPr fontId="3"/>
  </si>
  <si>
    <t>【5.備　　考】</t>
    <rPh sb="3" eb="4">
      <t>ソナエ</t>
    </rPh>
    <rPh sb="6" eb="7">
      <t>コウ</t>
    </rPh>
    <phoneticPr fontId="3"/>
  </si>
  <si>
    <t xml:space="preserve"> 【6.建築基準法第12条第1項の報告】　　対象 ・ 対象外　　第1回目の報告を要する年度</t>
    <rPh sb="4" eb="6">
      <t>ケンチク</t>
    </rPh>
    <rPh sb="6" eb="9">
      <t>キジュンホウ</t>
    </rPh>
    <rPh sb="9" eb="10">
      <t>ダイ</t>
    </rPh>
    <rPh sb="12" eb="13">
      <t>ジョウ</t>
    </rPh>
    <rPh sb="13" eb="14">
      <t>ダイ</t>
    </rPh>
    <rPh sb="15" eb="16">
      <t>コウ</t>
    </rPh>
    <rPh sb="17" eb="19">
      <t>ホウコク</t>
    </rPh>
    <rPh sb="22" eb="24">
      <t>タイショウ</t>
    </rPh>
    <rPh sb="27" eb="29">
      <t>タイショウ</t>
    </rPh>
    <rPh sb="29" eb="30">
      <t>ソト</t>
    </rPh>
    <rPh sb="32" eb="33">
      <t>ダイ</t>
    </rPh>
    <rPh sb="34" eb="36">
      <t>カイメ</t>
    </rPh>
    <rPh sb="37" eb="39">
      <t>ホウコク</t>
    </rPh>
    <rPh sb="40" eb="41">
      <t>ヨウ</t>
    </rPh>
    <rPh sb="43" eb="45">
      <t>ネンド</t>
    </rPh>
    <phoneticPr fontId="3"/>
  </si>
  <si>
    <t>年度</t>
    <rPh sb="0" eb="2">
      <t>ネンド</t>
    </rPh>
    <phoneticPr fontId="3"/>
  </si>
  <si>
    <t>新規 ・ 計画変更 ・ 仮使用</t>
    <phoneticPr fontId="3"/>
  </si>
  <si>
    <t>受 付 表</t>
    <phoneticPr fontId="3"/>
  </si>
  <si>
    <t>事前相談ID　　　　　　　　　　　　　　</t>
    <rPh sb="0" eb="2">
      <t>ジゼン</t>
    </rPh>
    <rPh sb="2" eb="4">
      <t>ソウダン</t>
    </rPh>
    <phoneticPr fontId="3"/>
  </si>
  <si>
    <t>物件名</t>
    <rPh sb="0" eb="2">
      <t>ブッケン</t>
    </rPh>
    <rPh sb="2" eb="3">
      <t>メイ</t>
    </rPh>
    <phoneticPr fontId="3"/>
  </si>
  <si>
    <t>建物概要</t>
    <rPh sb="0" eb="2">
      <t>タテモノ</t>
    </rPh>
    <rPh sb="2" eb="4">
      <t>ガイヨウ</t>
    </rPh>
    <phoneticPr fontId="3"/>
  </si>
  <si>
    <t>地名地番</t>
    <rPh sb="0" eb="2">
      <t>チメイ</t>
    </rPh>
    <rPh sb="2" eb="4">
      <t>チバン</t>
    </rPh>
    <phoneticPr fontId="3"/>
  </si>
  <si>
    <t>　　建築物</t>
    <rPh sb="2" eb="4">
      <t>ケンチク</t>
    </rPh>
    <rPh sb="4" eb="5">
      <t>ブツ</t>
    </rPh>
    <phoneticPr fontId="3"/>
  </si>
  <si>
    <t>建物用途</t>
    <rPh sb="0" eb="2">
      <t>タテモノ</t>
    </rPh>
    <rPh sb="2" eb="4">
      <t>ヨウト</t>
    </rPh>
    <phoneticPr fontId="3"/>
  </si>
  <si>
    <t>共同住宅、長屋の場合</t>
    <phoneticPr fontId="3"/>
  </si>
  <si>
    <t>戸</t>
    <rPh sb="0" eb="1">
      <t>コ</t>
    </rPh>
    <phoneticPr fontId="3"/>
  </si>
  <si>
    <t>　　工作物</t>
    <rPh sb="2" eb="5">
      <t>コウサクブツ</t>
    </rPh>
    <phoneticPr fontId="3"/>
  </si>
  <si>
    <t>工事種別</t>
    <rPh sb="0" eb="2">
      <t>コウジ</t>
    </rPh>
    <rPh sb="2" eb="4">
      <t>シュベツ</t>
    </rPh>
    <phoneticPr fontId="3"/>
  </si>
  <si>
    <t>　　昇降機</t>
    <rPh sb="2" eb="5">
      <t>ショウコウキ</t>
    </rPh>
    <phoneticPr fontId="3"/>
  </si>
  <si>
    <t>延べ面積</t>
    <rPh sb="0" eb="1">
      <t>ノ</t>
    </rPh>
    <rPh sb="2" eb="4">
      <t>メンセキ</t>
    </rPh>
    <phoneticPr fontId="3"/>
  </si>
  <si>
    <t>㎡</t>
  </si>
  <si>
    <t>ルート１</t>
    <phoneticPr fontId="3"/>
  </si>
  <si>
    <t>ルート2</t>
    <phoneticPr fontId="3"/>
  </si>
  <si>
    <t>ルート3</t>
    <phoneticPr fontId="3"/>
  </si>
  <si>
    <t>工作物、昇降機の場合は、</t>
    <rPh sb="0" eb="3">
      <t>コウサクブツ</t>
    </rPh>
    <rPh sb="4" eb="7">
      <t>ショウコウキ</t>
    </rPh>
    <rPh sb="8" eb="10">
      <t>バアイ</t>
    </rPh>
    <phoneticPr fontId="3"/>
  </si>
  <si>
    <t>構造種別</t>
    <rPh sb="0" eb="2">
      <t>コウゾウ</t>
    </rPh>
    <rPh sb="2" eb="4">
      <t>シュベツ</t>
    </rPh>
    <phoneticPr fontId="3"/>
  </si>
  <si>
    <t>構造上、複数棟となる場合</t>
    <phoneticPr fontId="3"/>
  </si>
  <si>
    <t>物件名のみご記入ください</t>
    <rPh sb="0" eb="2">
      <t>ブッケン</t>
    </rPh>
    <rPh sb="2" eb="3">
      <t>メイ</t>
    </rPh>
    <rPh sb="6" eb="8">
      <t>キニュウ</t>
    </rPh>
    <phoneticPr fontId="3"/>
  </si>
  <si>
    <t>階数</t>
    <rPh sb="0" eb="2">
      <t>カイスウ</t>
    </rPh>
    <phoneticPr fontId="3"/>
  </si>
  <si>
    <t>階</t>
    <rPh sb="0" eb="1">
      <t>カイ</t>
    </rPh>
    <phoneticPr fontId="3"/>
  </si>
  <si>
    <t>構造上棟数</t>
    <phoneticPr fontId="3"/>
  </si>
  <si>
    <t>）棟</t>
    <rPh sb="1" eb="2">
      <t>トウ</t>
    </rPh>
    <phoneticPr fontId="3"/>
  </si>
  <si>
    <t>有り</t>
    <rPh sb="0" eb="1">
      <t>ア</t>
    </rPh>
    <phoneticPr fontId="3"/>
  </si>
  <si>
    <t>／</t>
    <phoneticPr fontId="3"/>
  </si>
  <si>
    <t>無し</t>
    <rPh sb="0" eb="1">
      <t>ナ</t>
    </rPh>
    <phoneticPr fontId="3"/>
  </si>
  <si>
    <t>意匠
質疑等連絡先</t>
    <phoneticPr fontId="3"/>
  </si>
  <si>
    <t>会社名</t>
    <rPh sb="0" eb="2">
      <t>カイシャ</t>
    </rPh>
    <rPh sb="2" eb="3">
      <t>メイ</t>
    </rPh>
    <phoneticPr fontId="3"/>
  </si>
  <si>
    <t>ご担当者名</t>
    <rPh sb="1" eb="4">
      <t>タントウシャ</t>
    </rPh>
    <rPh sb="4" eb="5">
      <t>メイ</t>
    </rPh>
    <phoneticPr fontId="3"/>
  </si>
  <si>
    <t>ＴＥＬ</t>
  </si>
  <si>
    <t>メール</t>
  </si>
  <si>
    <t>設備
質疑等連絡先</t>
    <phoneticPr fontId="3"/>
  </si>
  <si>
    <t>構造
質疑等連絡先</t>
    <phoneticPr fontId="3"/>
  </si>
  <si>
    <t>適合証明（フラット３５）
フラット35Sで耐震性を選択する場合</t>
    <rPh sb="0" eb="2">
      <t>テキゴウ</t>
    </rPh>
    <rPh sb="2" eb="4">
      <t>ショウメイ</t>
    </rPh>
    <phoneticPr fontId="3"/>
  </si>
  <si>
    <t>Sなし）</t>
    <phoneticPr fontId="3"/>
  </si>
  <si>
    <t>耐震等級</t>
    <phoneticPr fontId="3"/>
  </si>
  <si>
    <t>住宅性能評価</t>
    <rPh sb="0" eb="2">
      <t>ジュウタク</t>
    </rPh>
    <rPh sb="2" eb="4">
      <t>セイノウ</t>
    </rPh>
    <rPh sb="4" eb="6">
      <t>ヒョウカ</t>
    </rPh>
    <phoneticPr fontId="3"/>
  </si>
  <si>
    <t>送付先</t>
    <rPh sb="0" eb="3">
      <t>ソウフサキ</t>
    </rPh>
    <phoneticPr fontId="3"/>
  </si>
  <si>
    <t>避難安全検証法</t>
    <rPh sb="0" eb="2">
      <t>ヒナン</t>
    </rPh>
    <rPh sb="2" eb="4">
      <t>アンゼン</t>
    </rPh>
    <rPh sb="4" eb="6">
      <t>ケンショウ</t>
    </rPh>
    <rPh sb="6" eb="7">
      <t>ホウ</t>
    </rPh>
    <phoneticPr fontId="3"/>
  </si>
  <si>
    <t>宛名</t>
    <rPh sb="0" eb="2">
      <t>アテナ</t>
    </rPh>
    <phoneticPr fontId="3"/>
  </si>
  <si>
    <t>※ 領収証の発行は、原則行っておりませんので、ご了承ください。</t>
    <phoneticPr fontId="3"/>
  </si>
  <si>
    <t>郵便番号</t>
    <rPh sb="0" eb="4">
      <t>ユウビンバンゴウ</t>
    </rPh>
    <phoneticPr fontId="3"/>
  </si>
  <si>
    <t>ＴＥＬ</t>
    <phoneticPr fontId="3"/>
  </si>
  <si>
    <t>住所</t>
    <rPh sb="0" eb="2">
      <t>ジュウショ</t>
    </rPh>
    <phoneticPr fontId="3"/>
  </si>
  <si>
    <t>備考</t>
    <rPh sb="0" eb="2">
      <t>ビコウ</t>
    </rPh>
    <phoneticPr fontId="3"/>
  </si>
  <si>
    <t>チェックバック予定日</t>
    <rPh sb="7" eb="10">
      <t>ヨテイビ</t>
    </rPh>
    <phoneticPr fontId="3"/>
  </si>
  <si>
    <t>本受付予定日</t>
    <rPh sb="0" eb="1">
      <t>ホン</t>
    </rPh>
    <rPh sb="1" eb="3">
      <t>ウケツケ</t>
    </rPh>
    <rPh sb="3" eb="6">
      <t>ヨテイビ</t>
    </rPh>
    <phoneticPr fontId="3"/>
  </si>
  <si>
    <t>消防（送付・戻り）予定日</t>
    <rPh sb="0" eb="2">
      <t>ショウボウ</t>
    </rPh>
    <rPh sb="3" eb="5">
      <t>ソウフ</t>
    </rPh>
    <rPh sb="6" eb="7">
      <t>モド</t>
    </rPh>
    <rPh sb="9" eb="12">
      <t>ヨテイビ</t>
    </rPh>
    <phoneticPr fontId="3"/>
  </si>
  <si>
    <t>通知・同意（３・７）</t>
    <rPh sb="0" eb="2">
      <t>ツウチ</t>
    </rPh>
    <rPh sb="3" eb="5">
      <t>ドウイ</t>
    </rPh>
    <phoneticPr fontId="3"/>
  </si>
  <si>
    <t>→</t>
    <phoneticPr fontId="3"/>
  </si>
  <si>
    <t>担当名</t>
    <rPh sb="0" eb="2">
      <t>タントウ</t>
    </rPh>
    <rPh sb="2" eb="3">
      <t>メイ</t>
    </rPh>
    <phoneticPr fontId="3"/>
  </si>
  <si>
    <t>受付番号</t>
    <rPh sb="0" eb="2">
      <t>ウケツケ</t>
    </rPh>
    <rPh sb="2" eb="4">
      <t>バンゴウ</t>
    </rPh>
    <phoneticPr fontId="3"/>
  </si>
  <si>
    <t xml:space="preserve"> </t>
    <phoneticPr fontId="3"/>
  </si>
  <si>
    <t>受付印</t>
    <rPh sb="0" eb="2">
      <t>ウケツケ</t>
    </rPh>
    <rPh sb="2" eb="3">
      <t>イン</t>
    </rPh>
    <phoneticPr fontId="3"/>
  </si>
  <si>
    <t>６条区分</t>
    <rPh sb="1" eb="2">
      <t>ジョウ</t>
    </rPh>
    <rPh sb="2" eb="4">
      <t>クブン</t>
    </rPh>
    <phoneticPr fontId="3"/>
  </si>
  <si>
    <t>加算区分</t>
    <rPh sb="0" eb="2">
      <t>カサン</t>
    </rPh>
    <rPh sb="2" eb="4">
      <t>クブン</t>
    </rPh>
    <phoneticPr fontId="3"/>
  </si>
  <si>
    <t>既存部分の審査</t>
    <rPh sb="0" eb="2">
      <t>キゾン</t>
    </rPh>
    <rPh sb="2" eb="4">
      <t>ブブン</t>
    </rPh>
    <rPh sb="5" eb="7">
      <t>シンサ</t>
    </rPh>
    <phoneticPr fontId="3"/>
  </si>
  <si>
    <t>その他（</t>
    <rPh sb="2" eb="3">
      <t>タ</t>
    </rPh>
    <phoneticPr fontId="3"/>
  </si>
  <si>
    <t>木３区分</t>
    <rPh sb="0" eb="1">
      <t>モク</t>
    </rPh>
    <rPh sb="2" eb="4">
      <t>クブン</t>
    </rPh>
    <phoneticPr fontId="3"/>
  </si>
  <si>
    <t>手数料</t>
    <rPh sb="0" eb="3">
      <t>テスウリョウ</t>
    </rPh>
    <phoneticPr fontId="3"/>
  </si>
  <si>
    <t>￥</t>
    <phoneticPr fontId="3"/>
  </si>
  <si>
    <t>調　査　票</t>
    <rPh sb="0" eb="1">
      <t>チョウ</t>
    </rPh>
    <rPh sb="2" eb="3">
      <t>サ</t>
    </rPh>
    <rPh sb="4" eb="5">
      <t>ヒョウ</t>
    </rPh>
    <phoneticPr fontId="3"/>
  </si>
  <si>
    <t>建物名称</t>
    <rPh sb="0" eb="2">
      <t>タテモノ</t>
    </rPh>
    <rPh sb="2" eb="4">
      <t>メイショウ</t>
    </rPh>
    <phoneticPr fontId="3"/>
  </si>
  <si>
    <t>建築場所</t>
    <rPh sb="0" eb="2">
      <t>ケンチク</t>
    </rPh>
    <rPh sb="2" eb="4">
      <t>バショ</t>
    </rPh>
    <phoneticPr fontId="3"/>
  </si>
  <si>
    <t>調査者氏名</t>
    <rPh sb="0" eb="3">
      <t>チョウサシャ</t>
    </rPh>
    <rPh sb="3" eb="5">
      <t>シメイ</t>
    </rPh>
    <phoneticPr fontId="3"/>
  </si>
  <si>
    <t>申請者名</t>
    <rPh sb="0" eb="3">
      <t>シンセイシャ</t>
    </rPh>
    <rPh sb="3" eb="4">
      <t>メイ</t>
    </rPh>
    <phoneticPr fontId="3"/>
  </si>
  <si>
    <t>連絡先電話番号</t>
    <rPh sb="0" eb="3">
      <t>レンラクサキ</t>
    </rPh>
    <rPh sb="3" eb="5">
      <t>デンワ</t>
    </rPh>
    <rPh sb="5" eb="7">
      <t>バンゴウ</t>
    </rPh>
    <phoneticPr fontId="3"/>
  </si>
  <si>
    <t>項　目</t>
    <rPh sb="0" eb="1">
      <t>コウ</t>
    </rPh>
    <rPh sb="2" eb="3">
      <t>メ</t>
    </rPh>
    <phoneticPr fontId="3"/>
  </si>
  <si>
    <t>調　　　査　　　欄</t>
    <rPh sb="0" eb="1">
      <t>チョウ</t>
    </rPh>
    <rPh sb="4" eb="5">
      <t>サ</t>
    </rPh>
    <rPh sb="8" eb="9">
      <t>ラン</t>
    </rPh>
    <phoneticPr fontId="3"/>
  </si>
  <si>
    <t>備　考</t>
    <rPh sb="0" eb="1">
      <t>ソナエ</t>
    </rPh>
    <rPh sb="2" eb="3">
      <t>コウ</t>
    </rPh>
    <phoneticPr fontId="3"/>
  </si>
  <si>
    <t>都市計画　　区域</t>
    <rPh sb="0" eb="2">
      <t>トシ</t>
    </rPh>
    <rPh sb="2" eb="4">
      <t>ケイカク</t>
    </rPh>
    <rPh sb="6" eb="8">
      <t>クイキ</t>
    </rPh>
    <phoneticPr fontId="3"/>
  </si>
  <si>
    <t>都市計画区域</t>
    <phoneticPr fontId="3"/>
  </si>
  <si>
    <t>準都市計画区域</t>
    <phoneticPr fontId="3"/>
  </si>
  <si>
    <t>都市及び準都市計画区域外</t>
    <phoneticPr fontId="3"/>
  </si>
  <si>
    <t>市街化区域</t>
    <phoneticPr fontId="3"/>
  </si>
  <si>
    <t>市街化調整区域</t>
    <phoneticPr fontId="3"/>
  </si>
  <si>
    <t>区分区域非設定）</t>
    <phoneticPr fontId="3"/>
  </si>
  <si>
    <t>調整区域の場合許可：</t>
    <rPh sb="0" eb="2">
      <t>チョウセイ</t>
    </rPh>
    <rPh sb="2" eb="4">
      <t>クイキ</t>
    </rPh>
    <rPh sb="5" eb="7">
      <t>バアイ</t>
    </rPh>
    <rPh sb="7" eb="9">
      <t>キョカ</t>
    </rPh>
    <phoneticPr fontId="3"/>
  </si>
  <si>
    <t>有</t>
    <rPh sb="0" eb="1">
      <t>ユウ</t>
    </rPh>
    <phoneticPr fontId="3"/>
  </si>
  <si>
    <t>第１種低層住居専用地域</t>
    <phoneticPr fontId="3"/>
  </si>
  <si>
    <t>第２種低層住居専用地域</t>
    <phoneticPr fontId="3"/>
  </si>
  <si>
    <t>第１種中高層住居専用地域</t>
    <phoneticPr fontId="3"/>
  </si>
  <si>
    <t>第２種中高層住居専用地域</t>
    <phoneticPr fontId="3"/>
  </si>
  <si>
    <t>第１種住居地域</t>
    <phoneticPr fontId="3"/>
  </si>
  <si>
    <t>第２種住居専用地域</t>
    <phoneticPr fontId="3"/>
  </si>
  <si>
    <t>準住居地域</t>
    <phoneticPr fontId="3"/>
  </si>
  <si>
    <t>近隣商業地域</t>
    <phoneticPr fontId="3"/>
  </si>
  <si>
    <t>商業地域</t>
    <phoneticPr fontId="3"/>
  </si>
  <si>
    <t>準工業地域</t>
    <phoneticPr fontId="3"/>
  </si>
  <si>
    <t>工業地域</t>
    <phoneticPr fontId="3"/>
  </si>
  <si>
    <t>工業専用地域</t>
    <phoneticPr fontId="3"/>
  </si>
  <si>
    <t>容積率</t>
    <rPh sb="0" eb="2">
      <t>ヨウセキ</t>
    </rPh>
    <rPh sb="2" eb="3">
      <t>リツ</t>
    </rPh>
    <phoneticPr fontId="3"/>
  </si>
  <si>
    <t>建ぺい率</t>
    <rPh sb="0" eb="1">
      <t>ケン</t>
    </rPh>
    <rPh sb="3" eb="4">
      <t>リツ</t>
    </rPh>
    <phoneticPr fontId="3"/>
  </si>
  <si>
    <t>法２２条指定区域</t>
    <phoneticPr fontId="3"/>
  </si>
  <si>
    <t>新防火地域</t>
    <phoneticPr fontId="3"/>
  </si>
  <si>
    <t>高度地区</t>
    <rPh sb="0" eb="2">
      <t>コウド</t>
    </rPh>
    <rPh sb="2" eb="4">
      <t>チク</t>
    </rPh>
    <phoneticPr fontId="3"/>
  </si>
  <si>
    <t>ｍ 第1種</t>
    <phoneticPr fontId="3"/>
  </si>
  <si>
    <t>ｍ 第2種</t>
    <phoneticPr fontId="3"/>
  </si>
  <si>
    <t>ｍ 第3種</t>
    <phoneticPr fontId="3"/>
  </si>
  <si>
    <t>種</t>
    <phoneticPr fontId="3"/>
  </si>
  <si>
    <t>）ｍ＋勾配（</t>
    <phoneticPr fontId="3"/>
  </si>
  <si>
    <t>）最高（</t>
    <phoneticPr fontId="3"/>
  </si>
  <si>
    <t>）ｍ</t>
    <phoneticPr fontId="3"/>
  </si>
  <si>
    <t>最低限高度地区（</t>
    <phoneticPr fontId="3"/>
  </si>
  <si>
    <t>日影規制</t>
    <rPh sb="0" eb="2">
      <t>ヒカゲ</t>
    </rPh>
    <rPh sb="2" eb="4">
      <t>キセイ</t>
    </rPh>
    <phoneticPr fontId="3"/>
  </si>
  <si>
    <t>日影規制値（</t>
    <phoneticPr fontId="3"/>
  </si>
  <si>
    <t>ｈ／</t>
    <phoneticPr fontId="3"/>
  </si>
  <si>
    <t>ｈ－</t>
    <phoneticPr fontId="3"/>
  </si>
  <si>
    <t>ｍ）</t>
    <phoneticPr fontId="3"/>
  </si>
  <si>
    <t>適用外（</t>
    <phoneticPr fontId="3"/>
  </si>
  <si>
    <t>最高10ｍ以下（</t>
    <phoneticPr fontId="3"/>
  </si>
  <si>
    <t>　軒高7ｍ以下（</t>
    <phoneticPr fontId="3"/>
  </si>
  <si>
    <t>）ｍ）</t>
    <phoneticPr fontId="3"/>
  </si>
  <si>
    <t>特別用途　　地区</t>
    <rPh sb="0" eb="2">
      <t>トクベツ</t>
    </rPh>
    <rPh sb="2" eb="4">
      <t>ヨウト</t>
    </rPh>
    <rPh sb="6" eb="8">
      <t>チク</t>
    </rPh>
    <phoneticPr fontId="3"/>
  </si>
  <si>
    <t>特工</t>
    <phoneticPr fontId="3"/>
  </si>
  <si>
    <t>文教</t>
    <phoneticPr fontId="3"/>
  </si>
  <si>
    <t>中高層</t>
    <phoneticPr fontId="3"/>
  </si>
  <si>
    <t>）種</t>
    <phoneticPr fontId="3"/>
  </si>
  <si>
    <t>風致地区</t>
    <rPh sb="0" eb="1">
      <t>カゼ</t>
    </rPh>
    <rPh sb="1" eb="2">
      <t>イタ</t>
    </rPh>
    <rPh sb="2" eb="4">
      <t>チク</t>
    </rPh>
    <phoneticPr fontId="3"/>
  </si>
  <si>
    <t>第1種</t>
    <rPh sb="0" eb="1">
      <t>ダイ</t>
    </rPh>
    <rPh sb="2" eb="3">
      <t>シュ</t>
    </rPh>
    <phoneticPr fontId="3"/>
  </si>
  <si>
    <t>第2種</t>
    <rPh sb="0" eb="1">
      <t>ダイ</t>
    </rPh>
    <rPh sb="2" eb="3">
      <t>シュ</t>
    </rPh>
    <phoneticPr fontId="3"/>
  </si>
  <si>
    <t>土地区画整理事業その他の都市計画事業</t>
    <rPh sb="0" eb="2">
      <t>トチ</t>
    </rPh>
    <rPh sb="2" eb="4">
      <t>クカク</t>
    </rPh>
    <rPh sb="4" eb="6">
      <t>セイリ</t>
    </rPh>
    <rPh sb="6" eb="8">
      <t>ジギョウ</t>
    </rPh>
    <rPh sb="10" eb="11">
      <t>タ</t>
    </rPh>
    <rPh sb="12" eb="14">
      <t>トシ</t>
    </rPh>
    <rPh sb="14" eb="16">
      <t>ケイカク</t>
    </rPh>
    <rPh sb="16" eb="18">
      <t>ジギョウ</t>
    </rPh>
    <phoneticPr fontId="3"/>
  </si>
  <si>
    <t>土地区画整理事業</t>
    <rPh sb="0" eb="2">
      <t>トチ</t>
    </rPh>
    <rPh sb="2" eb="4">
      <t>クカク</t>
    </rPh>
    <rPh sb="4" eb="6">
      <t>セイリ</t>
    </rPh>
    <rPh sb="6" eb="8">
      <t>ジギョウ</t>
    </rPh>
    <phoneticPr fontId="3"/>
  </si>
  <si>
    <t>計画決定</t>
    <phoneticPr fontId="3"/>
  </si>
  <si>
    <t>事業決定</t>
    <phoneticPr fontId="3"/>
  </si>
  <si>
    <t>市街地再開発事業</t>
    <rPh sb="0" eb="3">
      <t>シガイチ</t>
    </rPh>
    <rPh sb="3" eb="4">
      <t>サイ</t>
    </rPh>
    <rPh sb="4" eb="6">
      <t>カイハツ</t>
    </rPh>
    <rPh sb="6" eb="8">
      <t>ジギョウ</t>
    </rPh>
    <phoneticPr fontId="3"/>
  </si>
  <si>
    <t>都市計画道路事業</t>
    <rPh sb="0" eb="2">
      <t>トシ</t>
    </rPh>
    <rPh sb="2" eb="4">
      <t>ケイカク</t>
    </rPh>
    <rPh sb="4" eb="6">
      <t>ドウロ</t>
    </rPh>
    <rPh sb="6" eb="8">
      <t>ジギョウ</t>
    </rPh>
    <phoneticPr fontId="3"/>
  </si>
  <si>
    <t>都市計画　　施設</t>
    <rPh sb="0" eb="2">
      <t>トシ</t>
    </rPh>
    <rPh sb="2" eb="4">
      <t>ケイカク</t>
    </rPh>
    <rPh sb="6" eb="8">
      <t>シセツ</t>
    </rPh>
    <phoneticPr fontId="3"/>
  </si>
  <si>
    <t>道路</t>
    <phoneticPr fontId="3"/>
  </si>
  <si>
    <t>公園</t>
    <phoneticPr fontId="3"/>
  </si>
  <si>
    <t>その他（</t>
    <phoneticPr fontId="3"/>
  </si>
  <si>
    <t>　許可：</t>
    <rPh sb="1" eb="3">
      <t>キョカ</t>
    </rPh>
    <phoneticPr fontId="3"/>
  </si>
  <si>
    <t>地区計画</t>
    <rPh sb="0" eb="2">
      <t>チク</t>
    </rPh>
    <rPh sb="2" eb="4">
      <t>ケイカク</t>
    </rPh>
    <phoneticPr fontId="3"/>
  </si>
  <si>
    <t>）地区計画 条例（法６８条の２、都計法５８条の２）</t>
    <phoneticPr fontId="3"/>
  </si>
  <si>
    <t>　届け出：</t>
    <rPh sb="1" eb="2">
      <t>トド</t>
    </rPh>
    <rPh sb="3" eb="4">
      <t>デ</t>
    </rPh>
    <phoneticPr fontId="3"/>
  </si>
  <si>
    <t>認定：</t>
    <phoneticPr fontId="3"/>
  </si>
  <si>
    <t>開発許可</t>
    <rPh sb="0" eb="2">
      <t>カイハツ</t>
    </rPh>
    <rPh sb="2" eb="4">
      <t>キョカ</t>
    </rPh>
    <phoneticPr fontId="3"/>
  </si>
  <si>
    <t>開発許可：</t>
    <rPh sb="0" eb="2">
      <t>カイハツ</t>
    </rPh>
    <rPh sb="2" eb="4">
      <t>キョカ</t>
    </rPh>
    <phoneticPr fontId="3"/>
  </si>
  <si>
    <t>高度利用地区</t>
    <phoneticPr fontId="3"/>
  </si>
  <si>
    <t>緑地保全地区</t>
    <phoneticPr fontId="3"/>
  </si>
  <si>
    <t>その他の地区</t>
    <rPh sb="2" eb="3">
      <t>タ</t>
    </rPh>
    <rPh sb="4" eb="6">
      <t>チク</t>
    </rPh>
    <phoneticPr fontId="3"/>
  </si>
  <si>
    <t>宅地造成等規制地区</t>
    <phoneticPr fontId="3"/>
  </si>
  <si>
    <t>駐輪場条例</t>
    <rPh sb="0" eb="2">
      <t>チュウリン</t>
    </rPh>
    <rPh sb="2" eb="3">
      <t>バ</t>
    </rPh>
    <rPh sb="3" eb="5">
      <t>ジョウレイ</t>
    </rPh>
    <phoneticPr fontId="3"/>
  </si>
  <si>
    <t>対象建築物：</t>
    <rPh sb="0" eb="2">
      <t>タイショウ</t>
    </rPh>
    <rPh sb="2" eb="5">
      <t>ケンチクブツ</t>
    </rPh>
    <phoneticPr fontId="3"/>
  </si>
  <si>
    <t>該当</t>
    <phoneticPr fontId="3"/>
  </si>
  <si>
    <t>非該当</t>
    <phoneticPr fontId="3"/>
  </si>
  <si>
    <t>敷地設定</t>
    <rPh sb="0" eb="2">
      <t>シキチ</t>
    </rPh>
    <rPh sb="2" eb="4">
      <t>セッテイ</t>
    </rPh>
    <phoneticPr fontId="3"/>
  </si>
  <si>
    <t>最低敷地規模：</t>
    <rPh sb="0" eb="2">
      <t>サイテイ</t>
    </rPh>
    <rPh sb="2" eb="4">
      <t>シキチ</t>
    </rPh>
    <rPh sb="4" eb="6">
      <t>キボ</t>
    </rPh>
    <phoneticPr fontId="3"/>
  </si>
  <si>
    <t>有（</t>
    <phoneticPr fontId="3"/>
  </si>
  <si>
    <t>㎡以上）</t>
    <phoneticPr fontId="3"/>
  </si>
  <si>
    <t>外壁後退：</t>
    <rPh sb="0" eb="2">
      <t>ガイヘキ</t>
    </rPh>
    <rPh sb="2" eb="4">
      <t>コウタイ</t>
    </rPh>
    <phoneticPr fontId="3"/>
  </si>
  <si>
    <t>　　有（隣地</t>
    <rPh sb="2" eb="3">
      <t>アリ</t>
    </rPh>
    <rPh sb="4" eb="6">
      <t>リンチ</t>
    </rPh>
    <phoneticPr fontId="3"/>
  </si>
  <si>
    <t>m以上 道路</t>
    <phoneticPr fontId="3"/>
  </si>
  <si>
    <t>ｍ以上）</t>
    <phoneticPr fontId="3"/>
  </si>
  <si>
    <t>道路種別</t>
    <rPh sb="0" eb="2">
      <t>ドウロ</t>
    </rPh>
    <rPh sb="2" eb="4">
      <t>シュベツ</t>
    </rPh>
    <phoneticPr fontId="3"/>
  </si>
  <si>
    <t>４２条第１項（</t>
    <phoneticPr fontId="3"/>
  </si>
  <si>
    <t>）号　</t>
    <phoneticPr fontId="3"/>
  </si>
  <si>
    <t>(幅員</t>
    <phoneticPr fontId="3"/>
  </si>
  <si>
    <t xml:space="preserve">４２条第２項            </t>
    <phoneticPr fontId="3"/>
  </si>
  <si>
    <t>４２条第３項</t>
    <phoneticPr fontId="3"/>
  </si>
  <si>
    <t>４２条第４項（</t>
    <phoneticPr fontId="3"/>
  </si>
  <si>
    <t>４２条第１項４ ・ ５号</t>
    <phoneticPr fontId="3"/>
  </si>
  <si>
    <t>（幅員</t>
    <phoneticPr fontId="3"/>
  </si>
  <si>
    <t>ｍ 指定</t>
    <phoneticPr fontId="3"/>
  </si>
  <si>
    <t>年</t>
    <phoneticPr fontId="3"/>
  </si>
  <si>
    <t>日 ・ 第</t>
    <phoneticPr fontId="3"/>
  </si>
  <si>
    <t>号）</t>
    <phoneticPr fontId="3"/>
  </si>
  <si>
    <t>４２条第２項　（幅員</t>
    <phoneticPr fontId="3"/>
  </si>
  <si>
    <t>現況幅員（</t>
    <phoneticPr fontId="3"/>
  </si>
  <si>
    <t>私道／公道　　狭あい・</t>
    <phoneticPr fontId="3"/>
  </si>
  <si>
    <t>４３条ただし書き許可 （許可番号</t>
    <phoneticPr fontId="3"/>
  </si>
  <si>
    <t>その他
必要事項</t>
    <rPh sb="2" eb="3">
      <t>タ</t>
    </rPh>
    <rPh sb="4" eb="6">
      <t>ヒツヨウ</t>
    </rPh>
    <rPh sb="6" eb="8">
      <t>ジコウ</t>
    </rPh>
    <phoneticPr fontId="3"/>
  </si>
  <si>
    <t>中高層建築物</t>
    <rPh sb="0" eb="2">
      <t>チュウコウ</t>
    </rPh>
    <rPh sb="2" eb="3">
      <t>ソウ</t>
    </rPh>
    <rPh sb="3" eb="6">
      <t>ケンチクブツ</t>
    </rPh>
    <phoneticPr fontId="3"/>
  </si>
  <si>
    <t>該当（理由：</t>
    <phoneticPr fontId="3"/>
  </si>
  <si>
    <t>建築協定区域</t>
    <rPh sb="0" eb="2">
      <t>ケンチク</t>
    </rPh>
    <rPh sb="2" eb="4">
      <t>キョウテイ</t>
    </rPh>
    <rPh sb="4" eb="6">
      <t>クイキ</t>
    </rPh>
    <phoneticPr fontId="3"/>
  </si>
  <si>
    <t>協定提出（</t>
    <phoneticPr fontId="3"/>
  </si>
  <si>
    <t>港湾法の適用</t>
    <rPh sb="0" eb="1">
      <t>ミナト</t>
    </rPh>
    <rPh sb="1" eb="2">
      <t>ワン</t>
    </rPh>
    <rPh sb="2" eb="3">
      <t>ホウ</t>
    </rPh>
    <rPh sb="4" eb="6">
      <t>テキヨウ</t>
    </rPh>
    <phoneticPr fontId="3"/>
  </si>
  <si>
    <t>駐車場法</t>
    <rPh sb="0" eb="3">
      <t>チュウシャジョウ</t>
    </rPh>
    <rPh sb="3" eb="4">
      <t>ホウ</t>
    </rPh>
    <phoneticPr fontId="3"/>
  </si>
  <si>
    <t>駐車場整備区域等</t>
    <phoneticPr fontId="3"/>
  </si>
  <si>
    <t>周辺地区等</t>
    <phoneticPr fontId="3"/>
  </si>
  <si>
    <t>付置義務</t>
    <phoneticPr fontId="3"/>
  </si>
  <si>
    <t>宅造等規制　　区域</t>
    <rPh sb="0" eb="1">
      <t>タク</t>
    </rPh>
    <rPh sb="1" eb="2">
      <t>ツク</t>
    </rPh>
    <rPh sb="2" eb="3">
      <t>ナド</t>
    </rPh>
    <rPh sb="3" eb="5">
      <t>キセイ</t>
    </rPh>
    <rPh sb="7" eb="9">
      <t>クイキ</t>
    </rPh>
    <phoneticPr fontId="3"/>
  </si>
  <si>
    <t>区域内</t>
    <phoneticPr fontId="3"/>
  </si>
  <si>
    <t>区域外</t>
    <phoneticPr fontId="3"/>
  </si>
  <si>
    <t>許可：</t>
    <phoneticPr fontId="3"/>
  </si>
  <si>
    <t>急傾斜地崩壊地区</t>
    <rPh sb="0" eb="1">
      <t>キュウ</t>
    </rPh>
    <rPh sb="1" eb="3">
      <t>ケイシャ</t>
    </rPh>
    <rPh sb="3" eb="4">
      <t>チ</t>
    </rPh>
    <rPh sb="4" eb="6">
      <t>ホウカイ</t>
    </rPh>
    <rPh sb="6" eb="8">
      <t>チク</t>
    </rPh>
    <phoneticPr fontId="3"/>
  </si>
  <si>
    <t>基準法の許可</t>
    <rPh sb="0" eb="3">
      <t>キジュンホウ</t>
    </rPh>
    <rPh sb="4" eb="6">
      <t>キョカ</t>
    </rPh>
    <phoneticPr fontId="3"/>
  </si>
  <si>
    <t>有の場合</t>
    <phoneticPr fontId="3"/>
  </si>
  <si>
    <t>接道</t>
    <phoneticPr fontId="3"/>
  </si>
  <si>
    <t>下水道</t>
    <rPh sb="0" eb="3">
      <t>ゲスイドウ</t>
    </rPh>
    <phoneticPr fontId="3"/>
  </si>
  <si>
    <t>公共下水道</t>
    <phoneticPr fontId="3"/>
  </si>
  <si>
    <t>その他（浄化槽）</t>
    <phoneticPr fontId="3"/>
  </si>
  <si>
    <t>ハートビル</t>
    <phoneticPr fontId="3"/>
  </si>
  <si>
    <t>該当　（</t>
    <phoneticPr fontId="3"/>
  </si>
  <si>
    <t>法令</t>
    <phoneticPr fontId="3"/>
  </si>
  <si>
    <t>条例）</t>
    <phoneticPr fontId="3"/>
  </si>
  <si>
    <t>相談・打合せ・確認等を行った年月日・関係部局・消防関係部署・保健所等の担当者</t>
    <rPh sb="0" eb="2">
      <t>ソウダン</t>
    </rPh>
    <rPh sb="3" eb="5">
      <t>ウチアワ</t>
    </rPh>
    <rPh sb="7" eb="10">
      <t>カクニントウ</t>
    </rPh>
    <rPh sb="11" eb="12">
      <t>オコナ</t>
    </rPh>
    <rPh sb="14" eb="17">
      <t>ネンガッピ</t>
    </rPh>
    <rPh sb="18" eb="20">
      <t>カンケイ</t>
    </rPh>
    <rPh sb="20" eb="22">
      <t>ブキョク</t>
    </rPh>
    <rPh sb="23" eb="25">
      <t>ショウボウ</t>
    </rPh>
    <rPh sb="25" eb="27">
      <t>カンケイ</t>
    </rPh>
    <rPh sb="27" eb="29">
      <t>ブショ</t>
    </rPh>
    <rPh sb="30" eb="33">
      <t>ホケンジョ</t>
    </rPh>
    <rPh sb="33" eb="34">
      <t>ナド</t>
    </rPh>
    <rPh sb="35" eb="38">
      <t>タントウシャ</t>
    </rPh>
    <phoneticPr fontId="3"/>
  </si>
  <si>
    <t>打ち合わせ日</t>
    <rPh sb="0" eb="1">
      <t>ウ</t>
    </rPh>
    <rPh sb="2" eb="3">
      <t>ア</t>
    </rPh>
    <rPh sb="5" eb="6">
      <t>ビ</t>
    </rPh>
    <phoneticPr fontId="3"/>
  </si>
  <si>
    <t>関係部局・担当課等</t>
    <phoneticPr fontId="3"/>
  </si>
  <si>
    <t>担当者名</t>
    <rPh sb="0" eb="2">
      <t>タントウ</t>
    </rPh>
    <rPh sb="2" eb="3">
      <t>シャ</t>
    </rPh>
    <rPh sb="3" eb="4">
      <t>メイ</t>
    </rPh>
    <phoneticPr fontId="3"/>
  </si>
  <si>
    <t>打ち合わせ内容</t>
    <rPh sb="0" eb="1">
      <t>ウ</t>
    </rPh>
    <rPh sb="2" eb="3">
      <t>ア</t>
    </rPh>
    <rPh sb="5" eb="7">
      <t>ナイヨウ</t>
    </rPh>
    <phoneticPr fontId="3"/>
  </si>
  <si>
    <t>道路関係</t>
    <rPh sb="0" eb="2">
      <t>ドウロ</t>
    </rPh>
    <rPh sb="2" eb="4">
      <t>カンケイ</t>
    </rPh>
    <phoneticPr fontId="3"/>
  </si>
  <si>
    <t>都市計画　　関係</t>
    <rPh sb="0" eb="2">
      <t>トシ</t>
    </rPh>
    <rPh sb="2" eb="4">
      <t>ケイカク</t>
    </rPh>
    <rPh sb="6" eb="8">
      <t>カンケイ</t>
    </rPh>
    <phoneticPr fontId="3"/>
  </si>
  <si>
    <t>消防法関係</t>
    <rPh sb="0" eb="3">
      <t>ショウボウホウ</t>
    </rPh>
    <rPh sb="3" eb="5">
      <t>カンケイ</t>
    </rPh>
    <phoneticPr fontId="3"/>
  </si>
  <si>
    <t>備　　　　　　　　　　　　　　　　考</t>
    <rPh sb="0" eb="1">
      <t>ソナエ</t>
    </rPh>
    <rPh sb="17" eb="18">
      <t>コウ</t>
    </rPh>
    <phoneticPr fontId="3"/>
  </si>
  <si>
    <t>08082</t>
    <phoneticPr fontId="3"/>
  </si>
  <si>
    <t>08132</t>
    <phoneticPr fontId="3"/>
  </si>
  <si>
    <t>08152</t>
    <phoneticPr fontId="3"/>
  </si>
  <si>
    <t>老人ホーム、福祉ホームその他これに類するもの</t>
    <phoneticPr fontId="3"/>
  </si>
  <si>
    <t>08192</t>
    <phoneticPr fontId="3"/>
  </si>
  <si>
    <t>児童福祉施設等（入所する者の寝室があるものに限る。）</t>
    <phoneticPr fontId="3"/>
  </si>
  <si>
    <t>マージャン屋、ぱちんこ屋、射的場、勝馬投票券発売所、場外車券売場その他これらに類するもの又はカラオケボックスその他これらに類するもの</t>
    <phoneticPr fontId="3"/>
  </si>
  <si>
    <t>銀行の支店、損害保険代理店、宅地建物取引業を営む店舗その他これらに類するサービス業を営む店舗</t>
    <phoneticPr fontId="3"/>
  </si>
  <si>
    <t>個室付浴場業に係る公衆浴場、ヌードスタジオ、のぞき劇場、ストリップ劇場、専ら異性を同伴する客の休憩の用に供する施設、専ら性的好奇心をそそる写真その他の物品の販売を目的とする店舗その他これらに類するもの</t>
    <phoneticPr fontId="3"/>
  </si>
  <si>
    <t>08630</t>
    <phoneticPr fontId="3"/>
  </si>
  <si>
    <t>08640</t>
    <phoneticPr fontId="3"/>
  </si>
  <si>
    <t>08650</t>
    <phoneticPr fontId="3"/>
  </si>
  <si>
    <t>確認申請書　第二面（別紙）</t>
    <rPh sb="0" eb="2">
      <t>カクニン</t>
    </rPh>
    <rPh sb="2" eb="5">
      <t>シンセイショ</t>
    </rPh>
    <rPh sb="6" eb="8">
      <t>ダイニ</t>
    </rPh>
    <rPh sb="8" eb="9">
      <t>メン</t>
    </rPh>
    <rPh sb="10" eb="12">
      <t>ベッシ</t>
    </rPh>
    <phoneticPr fontId="3"/>
  </si>
  <si>
    <t>【1.建築主】</t>
    <rPh sb="3" eb="5">
      <t>ケンチク</t>
    </rPh>
    <rPh sb="5" eb="6">
      <t>ヌシ</t>
    </rPh>
    <phoneticPr fontId="3"/>
  </si>
  <si>
    <t>【3.設計者】</t>
    <rPh sb="3" eb="6">
      <t>セッケイシャ</t>
    </rPh>
    <phoneticPr fontId="3"/>
  </si>
  <si>
    <t>（その他の設計者）</t>
    <rPh sb="3" eb="4">
      <t>ホカ</t>
    </rPh>
    <rPh sb="5" eb="8">
      <t>セッケイシャ</t>
    </rPh>
    <phoneticPr fontId="3"/>
  </si>
  <si>
    <t>【5.工事監理者】</t>
    <rPh sb="3" eb="5">
      <t>コウジ</t>
    </rPh>
    <rPh sb="5" eb="7">
      <t>カンリ</t>
    </rPh>
    <rPh sb="7" eb="8">
      <t>シャ</t>
    </rPh>
    <phoneticPr fontId="3"/>
  </si>
  <si>
    <t>（その他の工事監理者）</t>
    <rPh sb="3" eb="4">
      <t>ホカ</t>
    </rPh>
    <rPh sb="5" eb="7">
      <t>コウジ</t>
    </rPh>
    <rPh sb="7" eb="10">
      <t>カンリシャ</t>
    </rPh>
    <phoneticPr fontId="3"/>
  </si>
  <si>
    <t>　【6.建築基準法第21条及び第27条の規定の適用】</t>
    <rPh sb="4" eb="6">
      <t>ケンチク</t>
    </rPh>
    <rPh sb="6" eb="9">
      <t>キジュンホウ</t>
    </rPh>
    <rPh sb="9" eb="10">
      <t>ダイ</t>
    </rPh>
    <rPh sb="12" eb="13">
      <t>ジョウ</t>
    </rPh>
    <rPh sb="13" eb="14">
      <t>オヨ</t>
    </rPh>
    <rPh sb="15" eb="16">
      <t>ダイ</t>
    </rPh>
    <rPh sb="18" eb="19">
      <t>ジョウ</t>
    </rPh>
    <rPh sb="20" eb="22">
      <t>キテイ</t>
    </rPh>
    <rPh sb="23" eb="25">
      <t>テキヨウ</t>
    </rPh>
    <phoneticPr fontId="3"/>
  </si>
  <si>
    <t>建築基準法施行令第110条第1号に掲げる基準に適合する構造</t>
    <phoneticPr fontId="3"/>
  </si>
  <si>
    <r>
      <t xml:space="preserve">  </t>
    </r>
    <r>
      <rPr>
        <sz val="9"/>
        <rFont val="ＭＳ Ｐ明朝"/>
        <family val="1"/>
        <charset val="128"/>
      </rPr>
      <t>【7.建築基準法第61条の規定の適用】</t>
    </r>
    <rPh sb="5" eb="7">
      <t>ケンチク</t>
    </rPh>
    <rPh sb="7" eb="10">
      <t>キジュンホウ</t>
    </rPh>
    <rPh sb="10" eb="11">
      <t>ダイ</t>
    </rPh>
    <rPh sb="13" eb="14">
      <t>ジョウ</t>
    </rPh>
    <rPh sb="15" eb="17">
      <t>キテイ</t>
    </rPh>
    <rPh sb="18" eb="20">
      <t>テキヨウ</t>
    </rPh>
    <phoneticPr fontId="3"/>
  </si>
  <si>
    <t>延焼防止建築物</t>
    <rPh sb="0" eb="3">
      <t>ケンチクブツ</t>
    </rPh>
    <phoneticPr fontId="3"/>
  </si>
  <si>
    <t>飲食店（次項に掲げるもの並びに田園住居地域及びその周辺の地域で生産された農産物を材料とする料理の提供を主たる目的とするものを除く。）</t>
    <rPh sb="12" eb="13">
      <t>ナラ</t>
    </rPh>
    <rPh sb="15" eb="17">
      <t>デンエン</t>
    </rPh>
    <rPh sb="17" eb="19">
      <t>ジュウキョ</t>
    </rPh>
    <rPh sb="19" eb="21">
      <t>チイキ</t>
    </rPh>
    <rPh sb="21" eb="22">
      <t>オヨ</t>
    </rPh>
    <rPh sb="25" eb="27">
      <t>シュウヘン</t>
    </rPh>
    <rPh sb="28" eb="30">
      <t>チイキ</t>
    </rPh>
    <rPh sb="31" eb="33">
      <t>セイサン</t>
    </rPh>
    <rPh sb="36" eb="39">
      <t>ノウサンブツ</t>
    </rPh>
    <rPh sb="40" eb="42">
      <t>ザイリョウ</t>
    </rPh>
    <rPh sb="45" eb="47">
      <t>リョウリ</t>
    </rPh>
    <rPh sb="48" eb="50">
      <t>テイキョウ</t>
    </rPh>
    <rPh sb="51" eb="52">
      <t>シュ</t>
    </rPh>
    <rPh sb="54" eb="56">
      <t>モクテキ</t>
    </rPh>
    <phoneticPr fontId="3"/>
  </si>
  <si>
    <t>08560</t>
    <phoneticPr fontId="3"/>
  </si>
  <si>
    <t>展示場</t>
    <rPh sb="0" eb="3">
      <t>テンジジョウ</t>
    </rPh>
    <phoneticPr fontId="3"/>
  </si>
  <si>
    <t>【7.防火地域又は準防火地域における対策の状況】</t>
    <rPh sb="3" eb="5">
      <t>ボウカ</t>
    </rPh>
    <rPh sb="5" eb="7">
      <t>チイキ</t>
    </rPh>
    <rPh sb="7" eb="8">
      <t>マタ</t>
    </rPh>
    <rPh sb="9" eb="10">
      <t>ジュン</t>
    </rPh>
    <rPh sb="10" eb="12">
      <t>ボウカ</t>
    </rPh>
    <rPh sb="12" eb="14">
      <t>チイキ</t>
    </rPh>
    <rPh sb="18" eb="20">
      <t>タイサク</t>
    </rPh>
    <rPh sb="21" eb="23">
      <t>ジョウキョウ</t>
    </rPh>
    <phoneticPr fontId="3"/>
  </si>
  <si>
    <t>建築計画概要書 第一面（別紙）</t>
    <rPh sb="0" eb="2">
      <t>ケンチク</t>
    </rPh>
    <rPh sb="2" eb="4">
      <t>ケイカク</t>
    </rPh>
    <rPh sb="4" eb="7">
      <t>ガイヨウショ</t>
    </rPh>
    <rPh sb="8" eb="10">
      <t>ダイイチ</t>
    </rPh>
    <rPh sb="10" eb="11">
      <t>メン</t>
    </rPh>
    <rPh sb="12" eb="14">
      <t>ベッシ</t>
    </rPh>
    <phoneticPr fontId="3"/>
  </si>
  <si>
    <t>区別</t>
    <rPh sb="0" eb="2">
      <t>クベツ</t>
    </rPh>
    <phoneticPr fontId="3"/>
  </si>
  <si>
    <t>Version</t>
    <phoneticPr fontId="3"/>
  </si>
  <si>
    <t>更新日</t>
    <rPh sb="0" eb="3">
      <t>コウシンビ</t>
    </rPh>
    <phoneticPr fontId="3"/>
  </si>
  <si>
    <t>1.1.0</t>
    <phoneticPr fontId="3"/>
  </si>
  <si>
    <t>12/11</t>
    <phoneticPr fontId="3"/>
  </si>
  <si>
    <t>2014/3/31</t>
    <phoneticPr fontId="3"/>
  </si>
  <si>
    <t>第五面新書式対応</t>
    <rPh sb="0" eb="1">
      <t>ダイ</t>
    </rPh>
    <rPh sb="1" eb="3">
      <t>ゴメン</t>
    </rPh>
    <rPh sb="3" eb="4">
      <t>シン</t>
    </rPh>
    <rPh sb="4" eb="6">
      <t>ショシキ</t>
    </rPh>
    <rPh sb="6" eb="8">
      <t>タイオウ</t>
    </rPh>
    <phoneticPr fontId="3"/>
  </si>
  <si>
    <t>2015/6/5</t>
    <phoneticPr fontId="3"/>
  </si>
  <si>
    <t>法改正対応</t>
    <rPh sb="0" eb="3">
      <t>ホウカイセイ</t>
    </rPh>
    <rPh sb="3" eb="5">
      <t>タイオウ</t>
    </rPh>
    <phoneticPr fontId="3"/>
  </si>
  <si>
    <t>造　　</t>
    <rPh sb="0" eb="1">
      <t>ゾウ</t>
    </rPh>
    <phoneticPr fontId="3"/>
  </si>
  <si>
    <t>一部</t>
    <rPh sb="0" eb="2">
      <t>イチブ</t>
    </rPh>
    <phoneticPr fontId="3"/>
  </si>
  <si>
    <t>【15.工事着手予定年月日】</t>
    <phoneticPr fontId="3"/>
  </si>
  <si>
    <t>【16.工事完了予定年月日】</t>
    <phoneticPr fontId="3"/>
  </si>
  <si>
    <t>【20.その他必要な事項】</t>
    <phoneticPr fontId="3"/>
  </si>
  <si>
    <t>要</t>
    <rPh sb="0" eb="1">
      <t>ヨウ</t>
    </rPh>
    <phoneticPr fontId="3"/>
  </si>
  <si>
    <t>否</t>
    <rPh sb="0" eb="1">
      <t>イナ</t>
    </rPh>
    <phoneticPr fontId="3"/>
  </si>
  <si>
    <t>【18.建築基準法第12条第1項の規定による調査の要否】(定期調査報告)</t>
    <rPh sb="4" eb="6">
      <t>ケンチク</t>
    </rPh>
    <rPh sb="6" eb="9">
      <t>キジュンホウ</t>
    </rPh>
    <rPh sb="9" eb="10">
      <t>ダイ</t>
    </rPh>
    <rPh sb="12" eb="13">
      <t>ジョウ</t>
    </rPh>
    <rPh sb="13" eb="14">
      <t>ダイ</t>
    </rPh>
    <rPh sb="15" eb="16">
      <t>コウ</t>
    </rPh>
    <rPh sb="17" eb="19">
      <t>キテイ</t>
    </rPh>
    <rPh sb="22" eb="24">
      <t>チョウサ</t>
    </rPh>
    <rPh sb="25" eb="27">
      <t>ヨウヒ</t>
    </rPh>
    <rPh sb="29" eb="33">
      <t>テイキチョウサ</t>
    </rPh>
    <rPh sb="33" eb="35">
      <t>ホウコク</t>
    </rPh>
    <phoneticPr fontId="3"/>
  </si>
  <si>
    <t>【19.建築基準法第12条第3項の規定による検査を要する防火設備の有無】(定期検査報告)</t>
    <rPh sb="4" eb="6">
      <t>ケンチク</t>
    </rPh>
    <rPh sb="6" eb="9">
      <t>キジュンホウ</t>
    </rPh>
    <rPh sb="9" eb="10">
      <t>ダイ</t>
    </rPh>
    <rPh sb="12" eb="13">
      <t>ジョウ</t>
    </rPh>
    <rPh sb="13" eb="14">
      <t>ダイ</t>
    </rPh>
    <rPh sb="15" eb="16">
      <t>コウ</t>
    </rPh>
    <rPh sb="17" eb="19">
      <t>キテイ</t>
    </rPh>
    <rPh sb="22" eb="24">
      <t>ケンサ</t>
    </rPh>
    <rPh sb="25" eb="26">
      <t>ヨウ</t>
    </rPh>
    <rPh sb="28" eb="30">
      <t>ボウカ</t>
    </rPh>
    <rPh sb="30" eb="32">
      <t>セツビ</t>
    </rPh>
    <rPh sb="33" eb="35">
      <t>ウム</t>
    </rPh>
    <rPh sb="37" eb="39">
      <t>テイキ</t>
    </rPh>
    <rPh sb="39" eb="43">
      <t>ケンサホウコク</t>
    </rPh>
    <phoneticPr fontId="3"/>
  </si>
  <si>
    <t>　建築基準法施行令第121条の2の適用を受ける直通階段で屋外に設けるものが木造である場合には、19欄に、その旨を記入してください。</t>
    <rPh sb="1" eb="14">
      <t>ケンチクキジュンホウセコウレイダイ121ジョウ</t>
    </rPh>
    <rPh sb="17" eb="19">
      <t>テキヨウ</t>
    </rPh>
    <rPh sb="20" eb="21">
      <t>ウ</t>
    </rPh>
    <rPh sb="23" eb="25">
      <t>チョクツウ</t>
    </rPh>
    <rPh sb="25" eb="27">
      <t>カイダン</t>
    </rPh>
    <rPh sb="28" eb="30">
      <t>オクガイ</t>
    </rPh>
    <rPh sb="31" eb="32">
      <t>モウ</t>
    </rPh>
    <rPh sb="37" eb="39">
      <t>モクゾウ</t>
    </rPh>
    <rPh sb="42" eb="44">
      <t>バアイ</t>
    </rPh>
    <rPh sb="49" eb="50">
      <t>ラン</t>
    </rPh>
    <rPh sb="54" eb="55">
      <t>ムネ</t>
    </rPh>
    <rPh sb="56" eb="58">
      <t>キニュウ</t>
    </rPh>
    <phoneticPr fontId="3"/>
  </si>
  <si>
    <t>　７欄の「イ」（１）は、建築物の敷地が、２以上の用途地域、高層住居誘導地区、居住環境向上用途誘導地区若しくは特定用途誘導地区、建築基準法第52条第1項第1号から第8号までに規定する容積率の異なる地域、地区若しくは区域又は同法第53条第１項第１号から第6号までに規定する建蔽率若しくは高層住居誘導地区に関する都市計画において定められた建築物の建蔽率の最高限度の異なる地域、地区若しくは区域（以下「用途地域が異なる地域等」という。）にわたる場合においては、用途地域が異なる地域等ごとに、それぞれの用途地域が異なる地域等に対応する敷地の面積を記入してください。
　「イ」（２）は、同法第52条第12項の規定を適用する場合において、同条第13項の規定に基づき、「イ」（１）で記入した敷地面積に対応する敷地の部分について、建築物の敷地のうち前面道路と壁面線又は壁面の位置の制限として定められた限度の線との間の部分を除いた敷地の面積を記入してください。</t>
    <rPh sb="29" eb="31">
      <t>コウソウ</t>
    </rPh>
    <rPh sb="31" eb="33">
      <t>ジュウキョ</t>
    </rPh>
    <rPh sb="33" eb="35">
      <t>ユウドウ</t>
    </rPh>
    <rPh sb="35" eb="37">
      <t>チク</t>
    </rPh>
    <rPh sb="50" eb="51">
      <t>モ</t>
    </rPh>
    <rPh sb="54" eb="56">
      <t>トクテイ</t>
    </rPh>
    <rPh sb="56" eb="58">
      <t>ヨウト</t>
    </rPh>
    <rPh sb="58" eb="60">
      <t>ユウドウ</t>
    </rPh>
    <rPh sb="60" eb="62">
      <t>チク</t>
    </rPh>
    <rPh sb="63" eb="65">
      <t>ケンチク</t>
    </rPh>
    <rPh sb="65" eb="68">
      <t>キジュンホウ</t>
    </rPh>
    <rPh sb="68" eb="69">
      <t>ダイ</t>
    </rPh>
    <rPh sb="71" eb="72">
      <t>ジョウ</t>
    </rPh>
    <rPh sb="72" eb="73">
      <t>ダイ</t>
    </rPh>
    <rPh sb="74" eb="75">
      <t>コウ</t>
    </rPh>
    <rPh sb="75" eb="76">
      <t>ダイ</t>
    </rPh>
    <rPh sb="77" eb="78">
      <t>ゴウ</t>
    </rPh>
    <rPh sb="80" eb="81">
      <t>ダイ</t>
    </rPh>
    <rPh sb="82" eb="83">
      <t>ゴウ</t>
    </rPh>
    <rPh sb="86" eb="88">
      <t>キテイ</t>
    </rPh>
    <rPh sb="90" eb="92">
      <t>ヨウセキ</t>
    </rPh>
    <rPh sb="92" eb="93">
      <t>リツ</t>
    </rPh>
    <rPh sb="94" eb="95">
      <t>コト</t>
    </rPh>
    <rPh sb="97" eb="99">
      <t>チイキ</t>
    </rPh>
    <rPh sb="100" eb="102">
      <t>チク</t>
    </rPh>
    <rPh sb="102" eb="103">
      <t>モ</t>
    </rPh>
    <rPh sb="106" eb="108">
      <t>クイキ</t>
    </rPh>
    <rPh sb="108" eb="109">
      <t>マタ</t>
    </rPh>
    <rPh sb="110" eb="112">
      <t>ドウホウ</t>
    </rPh>
    <rPh sb="112" eb="113">
      <t>ダイ</t>
    </rPh>
    <rPh sb="115" eb="116">
      <t>ジョウ</t>
    </rPh>
    <rPh sb="116" eb="117">
      <t>ダイ</t>
    </rPh>
    <rPh sb="118" eb="119">
      <t>コウ</t>
    </rPh>
    <rPh sb="119" eb="120">
      <t>ダイ</t>
    </rPh>
    <rPh sb="121" eb="122">
      <t>ゴウ</t>
    </rPh>
    <rPh sb="124" eb="125">
      <t>ダイ</t>
    </rPh>
    <rPh sb="126" eb="127">
      <t>ゴウ</t>
    </rPh>
    <rPh sb="130" eb="132">
      <t>キテイ</t>
    </rPh>
    <rPh sb="136" eb="137">
      <t>リツ</t>
    </rPh>
    <rPh sb="137" eb="138">
      <t>モ</t>
    </rPh>
    <rPh sb="141" eb="143">
      <t>コウソウ</t>
    </rPh>
    <rPh sb="143" eb="145">
      <t>ジュウキョ</t>
    </rPh>
    <rPh sb="145" eb="147">
      <t>ユウドウ</t>
    </rPh>
    <rPh sb="147" eb="149">
      <t>チク</t>
    </rPh>
    <rPh sb="150" eb="151">
      <t>カン</t>
    </rPh>
    <rPh sb="153" eb="155">
      <t>トシ</t>
    </rPh>
    <rPh sb="155" eb="157">
      <t>ケイカク</t>
    </rPh>
    <rPh sb="161" eb="162">
      <t>サダ</t>
    </rPh>
    <rPh sb="166" eb="169">
      <t>ケンチクブツ</t>
    </rPh>
    <rPh sb="172" eb="173">
      <t>リツ</t>
    </rPh>
    <rPh sb="174" eb="176">
      <t>サイコウ</t>
    </rPh>
    <rPh sb="176" eb="178">
      <t>ゲンド</t>
    </rPh>
    <rPh sb="179" eb="180">
      <t>コト</t>
    </rPh>
    <rPh sb="182" eb="184">
      <t>チイキ</t>
    </rPh>
    <rPh sb="185" eb="187">
      <t>チク</t>
    </rPh>
    <rPh sb="187" eb="188">
      <t>モ</t>
    </rPh>
    <rPh sb="191" eb="193">
      <t>クイキ</t>
    </rPh>
    <rPh sb="194" eb="196">
      <t>イカ</t>
    </rPh>
    <rPh sb="197" eb="199">
      <t>ヨウト</t>
    </rPh>
    <rPh sb="199" eb="201">
      <t>チイキ</t>
    </rPh>
    <rPh sb="202" eb="203">
      <t>コト</t>
    </rPh>
    <rPh sb="205" eb="208">
      <t>チイキトウ</t>
    </rPh>
    <rPh sb="218" eb="220">
      <t>バアイ</t>
    </rPh>
    <rPh sb="226" eb="228">
      <t>ヨウト</t>
    </rPh>
    <rPh sb="228" eb="230">
      <t>チイキ</t>
    </rPh>
    <rPh sb="231" eb="232">
      <t>コト</t>
    </rPh>
    <rPh sb="234" eb="236">
      <t>チイキ</t>
    </rPh>
    <rPh sb="236" eb="237">
      <t>トウ</t>
    </rPh>
    <rPh sb="246" eb="248">
      <t>ヨウト</t>
    </rPh>
    <rPh sb="248" eb="250">
      <t>チイキ</t>
    </rPh>
    <rPh sb="251" eb="252">
      <t>コト</t>
    </rPh>
    <rPh sb="254" eb="257">
      <t>チイキトウ</t>
    </rPh>
    <rPh sb="258" eb="260">
      <t>タイオウ</t>
    </rPh>
    <rPh sb="262" eb="264">
      <t>シキチ</t>
    </rPh>
    <rPh sb="265" eb="267">
      <t>メンセキ</t>
    </rPh>
    <rPh sb="268" eb="270">
      <t>キニュウ</t>
    </rPh>
    <rPh sb="287" eb="289">
      <t>ドウホウ</t>
    </rPh>
    <rPh sb="289" eb="290">
      <t>ダイ</t>
    </rPh>
    <rPh sb="292" eb="293">
      <t>ジョウ</t>
    </rPh>
    <rPh sb="293" eb="294">
      <t>ダイ</t>
    </rPh>
    <rPh sb="296" eb="297">
      <t>コウ</t>
    </rPh>
    <rPh sb="298" eb="300">
      <t>キテイ</t>
    </rPh>
    <rPh sb="301" eb="303">
      <t>テキヨウ</t>
    </rPh>
    <rPh sb="305" eb="307">
      <t>バアイ</t>
    </rPh>
    <rPh sb="312" eb="314">
      <t>ドウジョウ</t>
    </rPh>
    <rPh sb="314" eb="315">
      <t>ダイ</t>
    </rPh>
    <rPh sb="317" eb="318">
      <t>コウ</t>
    </rPh>
    <rPh sb="319" eb="321">
      <t>キテイ</t>
    </rPh>
    <rPh sb="322" eb="323">
      <t>モト</t>
    </rPh>
    <rPh sb="333" eb="335">
      <t>キニュウ</t>
    </rPh>
    <rPh sb="337" eb="339">
      <t>シキチ</t>
    </rPh>
    <rPh sb="339" eb="341">
      <t>メンセキ</t>
    </rPh>
    <rPh sb="342" eb="344">
      <t>タイオウ</t>
    </rPh>
    <rPh sb="346" eb="348">
      <t>シキチ</t>
    </rPh>
    <rPh sb="349" eb="351">
      <t>ブブン</t>
    </rPh>
    <rPh sb="356" eb="359">
      <t>ケンチクブツ</t>
    </rPh>
    <rPh sb="360" eb="362">
      <t>シキチ</t>
    </rPh>
    <rPh sb="365" eb="367">
      <t>ゼンメン</t>
    </rPh>
    <rPh sb="367" eb="369">
      <t>ドウロ</t>
    </rPh>
    <rPh sb="370" eb="372">
      <t>ヘキメン</t>
    </rPh>
    <rPh sb="372" eb="373">
      <t>セン</t>
    </rPh>
    <rPh sb="373" eb="374">
      <t>マタ</t>
    </rPh>
    <rPh sb="375" eb="377">
      <t>ヘキメン</t>
    </rPh>
    <rPh sb="378" eb="380">
      <t>イチ</t>
    </rPh>
    <rPh sb="381" eb="383">
      <t>セイゲン</t>
    </rPh>
    <rPh sb="386" eb="387">
      <t>サダ</t>
    </rPh>
    <rPh sb="391" eb="393">
      <t>ゲンド</t>
    </rPh>
    <rPh sb="394" eb="395">
      <t>セン</t>
    </rPh>
    <rPh sb="397" eb="398">
      <t>アイダ</t>
    </rPh>
    <rPh sb="399" eb="401">
      <t>ブブン</t>
    </rPh>
    <rPh sb="402" eb="403">
      <t>ノゾ</t>
    </rPh>
    <rPh sb="405" eb="407">
      <t>シキチ</t>
    </rPh>
    <rPh sb="408" eb="410">
      <t>メンセキ</t>
    </rPh>
    <rPh sb="411" eb="413">
      <t>キニュウ</t>
    </rPh>
    <phoneticPr fontId="3"/>
  </si>
  <si>
    <t>　建築物の名称又は工事名が定まっているときは、９欄に記入してください。</t>
    <phoneticPr fontId="3"/>
  </si>
  <si>
    <t>　７欄は、該当するチェックボックスに「■」マークを入れ、申請済の場合には、申請した都道府県名又は指定構造計算適合性判定機関の名称及び事務所の所在地を記入してください。未申請の場合には、申請する予定の都道府県名又は指定構造計算適合性判定機関の名称及び事務所の所在地を記入し、申請をした後に、遅滞なく、申請をした旨（申請先を変更した場合においては、申請をした都道府県名又は指定構造計算適合性判定機関の名称及び事務所の所在地を含む。）を届け出てください。なお、所在地については、○○県○○市、郡○○町、村、程度で結構です。</t>
    <rPh sb="5" eb="7">
      <t>ガイトウ</t>
    </rPh>
    <rPh sb="25" eb="26">
      <t>イ</t>
    </rPh>
    <rPh sb="28" eb="30">
      <t>シンセイ</t>
    </rPh>
    <rPh sb="30" eb="31">
      <t>ズ</t>
    </rPh>
    <rPh sb="32" eb="34">
      <t>バアイ</t>
    </rPh>
    <rPh sb="37" eb="39">
      <t>シンセイ</t>
    </rPh>
    <rPh sb="41" eb="45">
      <t>トドウフケン</t>
    </rPh>
    <rPh sb="45" eb="46">
      <t>メイ</t>
    </rPh>
    <rPh sb="46" eb="47">
      <t>マタ</t>
    </rPh>
    <rPh sb="48" eb="50">
      <t>シテイ</t>
    </rPh>
    <rPh sb="50" eb="52">
      <t>コウゾウ</t>
    </rPh>
    <rPh sb="52" eb="54">
      <t>ケイサン</t>
    </rPh>
    <rPh sb="54" eb="56">
      <t>テキゴウ</t>
    </rPh>
    <rPh sb="56" eb="57">
      <t>セイ</t>
    </rPh>
    <rPh sb="57" eb="59">
      <t>ハンテイ</t>
    </rPh>
    <rPh sb="59" eb="61">
      <t>キカン</t>
    </rPh>
    <rPh sb="62" eb="64">
      <t>メイショウ</t>
    </rPh>
    <rPh sb="64" eb="65">
      <t>オヨ</t>
    </rPh>
    <rPh sb="66" eb="68">
      <t>ジム</t>
    </rPh>
    <rPh sb="68" eb="69">
      <t>ショ</t>
    </rPh>
    <rPh sb="70" eb="73">
      <t>ショザイチ</t>
    </rPh>
    <rPh sb="74" eb="76">
      <t>キニュウ</t>
    </rPh>
    <rPh sb="83" eb="86">
      <t>ミシンセイ</t>
    </rPh>
    <rPh sb="87" eb="89">
      <t>バアイ</t>
    </rPh>
    <rPh sb="92" eb="94">
      <t>シンセイ</t>
    </rPh>
    <rPh sb="96" eb="98">
      <t>ヨテイ</t>
    </rPh>
    <rPh sb="99" eb="103">
      <t>トドウフケン</t>
    </rPh>
    <rPh sb="103" eb="104">
      <t>メイ</t>
    </rPh>
    <rPh sb="104" eb="105">
      <t>マタ</t>
    </rPh>
    <rPh sb="106" eb="108">
      <t>シテイ</t>
    </rPh>
    <rPh sb="108" eb="110">
      <t>コウゾウ</t>
    </rPh>
    <rPh sb="110" eb="112">
      <t>ケイサン</t>
    </rPh>
    <rPh sb="112" eb="115">
      <t>テキゴウセイ</t>
    </rPh>
    <rPh sb="115" eb="117">
      <t>ハンテイ</t>
    </rPh>
    <rPh sb="117" eb="119">
      <t>キカン</t>
    </rPh>
    <rPh sb="120" eb="122">
      <t>メイショウ</t>
    </rPh>
    <rPh sb="122" eb="123">
      <t>オヨ</t>
    </rPh>
    <rPh sb="124" eb="126">
      <t>ジム</t>
    </rPh>
    <rPh sb="126" eb="127">
      <t>ショ</t>
    </rPh>
    <rPh sb="128" eb="131">
      <t>ショザイチ</t>
    </rPh>
    <rPh sb="132" eb="134">
      <t>キニュウ</t>
    </rPh>
    <rPh sb="136" eb="138">
      <t>シンセイ</t>
    </rPh>
    <rPh sb="141" eb="142">
      <t>アト</t>
    </rPh>
    <rPh sb="144" eb="146">
      <t>チタイ</t>
    </rPh>
    <rPh sb="149" eb="151">
      <t>シンセイ</t>
    </rPh>
    <rPh sb="154" eb="155">
      <t>ムネ</t>
    </rPh>
    <rPh sb="156" eb="158">
      <t>シンセイ</t>
    </rPh>
    <rPh sb="158" eb="159">
      <t>サキ</t>
    </rPh>
    <rPh sb="160" eb="162">
      <t>ヘンコウ</t>
    </rPh>
    <rPh sb="164" eb="166">
      <t>バアイ</t>
    </rPh>
    <rPh sb="172" eb="174">
      <t>シンセイ</t>
    </rPh>
    <rPh sb="177" eb="181">
      <t>トドウフケン</t>
    </rPh>
    <rPh sb="181" eb="182">
      <t>メイ</t>
    </rPh>
    <rPh sb="182" eb="183">
      <t>マタ</t>
    </rPh>
    <rPh sb="184" eb="190">
      <t>シテイコウゾウケイサン</t>
    </rPh>
    <rPh sb="190" eb="193">
      <t>テキゴウセイ</t>
    </rPh>
    <rPh sb="193" eb="195">
      <t>ハンテイ</t>
    </rPh>
    <rPh sb="195" eb="197">
      <t>キカン</t>
    </rPh>
    <rPh sb="198" eb="200">
      <t>メイショウ</t>
    </rPh>
    <rPh sb="200" eb="201">
      <t>オヨ</t>
    </rPh>
    <rPh sb="202" eb="204">
      <t>ジム</t>
    </rPh>
    <rPh sb="204" eb="205">
      <t>ショ</t>
    </rPh>
    <rPh sb="206" eb="209">
      <t>ショザイチ</t>
    </rPh>
    <rPh sb="210" eb="211">
      <t>フク</t>
    </rPh>
    <rPh sb="215" eb="216">
      <t>トド</t>
    </rPh>
    <rPh sb="217" eb="218">
      <t>デ</t>
    </rPh>
    <rPh sb="227" eb="230">
      <t>ショザイチ</t>
    </rPh>
    <rPh sb="238" eb="239">
      <t>ケン</t>
    </rPh>
    <rPh sb="241" eb="242">
      <t>シ</t>
    </rPh>
    <rPh sb="243" eb="244">
      <t>グン</t>
    </rPh>
    <rPh sb="246" eb="247">
      <t>マチ</t>
    </rPh>
    <rPh sb="248" eb="249">
      <t>ムラ</t>
    </rPh>
    <rPh sb="250" eb="252">
      <t>テイド</t>
    </rPh>
    <rPh sb="253" eb="255">
      <t>ケッコウ</t>
    </rPh>
    <phoneticPr fontId="3"/>
  </si>
  <si>
    <t>　建築物の敷地が建築基準法第53条第２項若しくは同条第57の５第２項に該当する場合又は建築物が同法第53条第３項、第５項若しくは第６項に該当する場合においては7欄の「ト」に、同条第2項、第3項、第5項又は第6項の規定に基づき定められている当該建築物の建蔽率を記入してください。</t>
    <rPh sb="16" eb="17">
      <t>ジョウ</t>
    </rPh>
    <rPh sb="17" eb="18">
      <t>ダイ</t>
    </rPh>
    <rPh sb="19" eb="20">
      <t>コウ</t>
    </rPh>
    <rPh sb="20" eb="21">
      <t>モ</t>
    </rPh>
    <rPh sb="24" eb="26">
      <t>ドウジョウ</t>
    </rPh>
    <rPh sb="26" eb="27">
      <t>ダイ</t>
    </rPh>
    <rPh sb="31" eb="32">
      <t>ダイ</t>
    </rPh>
    <rPh sb="33" eb="34">
      <t>コウ</t>
    </rPh>
    <rPh sb="35" eb="37">
      <t>ガイトウ</t>
    </rPh>
    <rPh sb="39" eb="41">
      <t>バアイ</t>
    </rPh>
    <rPh sb="41" eb="42">
      <t>マタ</t>
    </rPh>
    <rPh sb="48" eb="49">
      <t>ホウ</t>
    </rPh>
    <rPh sb="68" eb="70">
      <t>ガイトウ</t>
    </rPh>
    <rPh sb="72" eb="74">
      <t>バアイ</t>
    </rPh>
    <rPh sb="80" eb="81">
      <t>ラン</t>
    </rPh>
    <rPh sb="87" eb="89">
      <t>ドウジョウ</t>
    </rPh>
    <rPh sb="89" eb="90">
      <t>ダイ</t>
    </rPh>
    <rPh sb="91" eb="92">
      <t>コウ</t>
    </rPh>
    <rPh sb="93" eb="94">
      <t>ダイ</t>
    </rPh>
    <rPh sb="95" eb="96">
      <t>コウ</t>
    </rPh>
    <rPh sb="97" eb="98">
      <t>ダイ</t>
    </rPh>
    <rPh sb="99" eb="100">
      <t>コウ</t>
    </rPh>
    <rPh sb="100" eb="101">
      <t>マタ</t>
    </rPh>
    <rPh sb="102" eb="103">
      <t>ダイ</t>
    </rPh>
    <rPh sb="104" eb="105">
      <t>コウ</t>
    </rPh>
    <phoneticPr fontId="3"/>
  </si>
  <si>
    <t>　住宅又は老人ホーム、福祉ホームその他これらに類するものについては、11欄の「ロ」の床面積は、その地階の住宅又は老人ホーム、福祉ホームその他これらに類するものの用途に供する部分の床面積から、その地階のエレベーターの昇降路の部分又は共同住宅若しくは老人ホーム、福祉ホームその他これらに類するものの共用の廊下若しくは階段の用に供する部分の床面積を除いた面積とします。</t>
    <rPh sb="1" eb="3">
      <t>ジュウタク</t>
    </rPh>
    <rPh sb="3" eb="4">
      <t>マタ</t>
    </rPh>
    <rPh sb="5" eb="7">
      <t>ロウジン</t>
    </rPh>
    <rPh sb="11" eb="13">
      <t>フクシ</t>
    </rPh>
    <rPh sb="18" eb="19">
      <t>タ</t>
    </rPh>
    <rPh sb="23" eb="24">
      <t>ルイ</t>
    </rPh>
    <rPh sb="107" eb="109">
      <t>ショウコウ</t>
    </rPh>
    <rPh sb="109" eb="110">
      <t>ロ</t>
    </rPh>
    <rPh sb="111" eb="113">
      <t>ブブン</t>
    </rPh>
    <rPh sb="113" eb="114">
      <t>マタ</t>
    </rPh>
    <rPh sb="115" eb="117">
      <t>キョウドウ</t>
    </rPh>
    <rPh sb="117" eb="119">
      <t>ジュウタク</t>
    </rPh>
    <rPh sb="119" eb="120">
      <t>モ</t>
    </rPh>
    <rPh sb="123" eb="125">
      <t>ロウジン</t>
    </rPh>
    <rPh sb="129" eb="131">
      <t>フクシ</t>
    </rPh>
    <rPh sb="136" eb="137">
      <t>タ</t>
    </rPh>
    <rPh sb="141" eb="142">
      <t>ルイ</t>
    </rPh>
    <rPh sb="152" eb="153">
      <t>モ</t>
    </rPh>
    <phoneticPr fontId="3"/>
  </si>
  <si>
    <t>児童福祉施設等（入所する者の寝室がないものに限る。）</t>
    <phoneticPr fontId="3"/>
  </si>
  <si>
    <t>消防同意　管轄消防署</t>
    <rPh sb="0" eb="2">
      <t>ショウボウ</t>
    </rPh>
    <rPh sb="2" eb="4">
      <t>ドウイ</t>
    </rPh>
    <rPh sb="5" eb="10">
      <t>カンカツショウボウショ</t>
    </rPh>
    <phoneticPr fontId="3"/>
  </si>
  <si>
    <t>消防本部</t>
    <rPh sb="0" eb="4">
      <t>ショウボウホンブ</t>
    </rPh>
    <phoneticPr fontId="3"/>
  </si>
  <si>
    <t>署</t>
    <rPh sb="0" eb="1">
      <t>ショ</t>
    </rPh>
    <phoneticPr fontId="3"/>
  </si>
  <si>
    <t>消防同意送付図書　消防署用</t>
    <phoneticPr fontId="3"/>
  </si>
  <si>
    <t>　　不要</t>
    <rPh sb="2" eb="4">
      <t>フヨウ</t>
    </rPh>
    <phoneticPr fontId="3"/>
  </si>
  <si>
    <t>消防署様式</t>
    <rPh sb="0" eb="3">
      <t>ショウボウショ</t>
    </rPh>
    <rPh sb="3" eb="5">
      <t>ヨウシキ</t>
    </rPh>
    <phoneticPr fontId="3"/>
  </si>
  <si>
    <t>　　無し</t>
    <rPh sb="2" eb="3">
      <t>ナ</t>
    </rPh>
    <phoneticPr fontId="3"/>
  </si>
  <si>
    <t>　　 Sあり</t>
    <phoneticPr fontId="3"/>
  </si>
  <si>
    <t>壁量計算</t>
    <rPh sb="0" eb="1">
      <t>カベ</t>
    </rPh>
    <rPh sb="1" eb="2">
      <t>リョウ</t>
    </rPh>
    <rPh sb="2" eb="4">
      <t>ケイサン</t>
    </rPh>
    <phoneticPr fontId="3"/>
  </si>
  <si>
    <t>天空率</t>
    <rPh sb="0" eb="3">
      <t>テンクウリツ</t>
    </rPh>
    <phoneticPr fontId="3"/>
  </si>
  <si>
    <t>構造審査がある場合の構造ルート</t>
  </si>
  <si>
    <t>交付希望日</t>
    <rPh sb="0" eb="2">
      <t>コウフ</t>
    </rPh>
    <rPh sb="2" eb="5">
      <t>キボウビ</t>
    </rPh>
    <phoneticPr fontId="3"/>
  </si>
  <si>
    <t>紙</t>
    <rPh sb="0" eb="1">
      <t>カミ</t>
    </rPh>
    <phoneticPr fontId="3"/>
  </si>
  <si>
    <t>JAICﾎﾟｰﾀﾙ</t>
    <phoneticPr fontId="3"/>
  </si>
  <si>
    <t>・軸組 ・2×4 ・丸太</t>
    <rPh sb="1" eb="2">
      <t>ジク</t>
    </rPh>
    <rPh sb="2" eb="3">
      <t>グミ</t>
    </rPh>
    <rPh sb="10" eb="12">
      <t>マルタ</t>
    </rPh>
    <phoneticPr fontId="3"/>
  </si>
  <si>
    <t>【ﾊ.建蔽率】</t>
    <rPh sb="3" eb="6">
      <t>ケンペイリツ</t>
    </rPh>
    <phoneticPr fontId="3"/>
  </si>
  <si>
    <t>【ｲ.建築物全体】</t>
    <rPh sb="3" eb="5">
      <t>ケンチク</t>
    </rPh>
    <rPh sb="5" eb="6">
      <t>ブツ</t>
    </rPh>
    <rPh sb="6" eb="8">
      <t>ゼンタイ</t>
    </rPh>
    <phoneticPr fontId="3"/>
  </si>
  <si>
    <t>27)</t>
    <phoneticPr fontId="3"/>
  </si>
  <si>
    <t>10欄の「ロ」は、建築物に建築基準法施行令第2条第1項第2号に規定する特例軒等を設ける場合において、当該特例軒等のうち当該建築物の外壁又はこれに代わる柱の中心線から突き出た距離が水平距離1メートル以上5メートル未満のものにあっては当該中心線で囲まれた部分の水平投影面積を、当該中心線から突き出た距離が水平距離5メートル以上のものにあっては当該特例軒等の端から同号に規定する国土交通大臣が定める距離後退した線で囲まれた部分の水平投影面積を記入してください。その他の建築物である場合においては、10欄の「イ」と同じ面積を記入してください。</t>
    <phoneticPr fontId="3"/>
  </si>
  <si>
    <t>　７欄の「ハ」、「ニ」、「ヘ」及び「ト」、10欄の「ハ」並びに11欄の「カ」は、百分率を用いてください。</t>
    <phoneticPr fontId="3"/>
  </si>
  <si>
    <t>【ﾎ.認定機械室等の部分】</t>
    <phoneticPr fontId="3"/>
  </si>
  <si>
    <t>【ﾍ.自動車車庫等の部分】</t>
    <phoneticPr fontId="3"/>
  </si>
  <si>
    <t>【ﾁ.蓄電池の設置部分】</t>
    <rPh sb="3" eb="6">
      <t>チクデンチ</t>
    </rPh>
    <rPh sb="7" eb="9">
      <t>セッチ</t>
    </rPh>
    <rPh sb="9" eb="11">
      <t>ブブン</t>
    </rPh>
    <phoneticPr fontId="3"/>
  </si>
  <si>
    <t>【ﾘ.自家発電設備の設置部分】</t>
    <rPh sb="3" eb="5">
      <t>ジカ</t>
    </rPh>
    <rPh sb="5" eb="7">
      <t>ハツデン</t>
    </rPh>
    <rPh sb="7" eb="9">
      <t>セツビ</t>
    </rPh>
    <rPh sb="10" eb="12">
      <t>セッチ</t>
    </rPh>
    <rPh sb="12" eb="14">
      <t>ブブン</t>
    </rPh>
    <phoneticPr fontId="3"/>
  </si>
  <si>
    <t>【ﾇ.貯水槽の設置部分】</t>
    <rPh sb="3" eb="6">
      <t>チョスイソウ</t>
    </rPh>
    <rPh sb="7" eb="9">
      <t>セッチ</t>
    </rPh>
    <rPh sb="9" eb="11">
      <t>ブブン</t>
    </rPh>
    <phoneticPr fontId="3"/>
  </si>
  <si>
    <t>【ﾙ.宅配ﾎﾞｯｸｽの設置部分】</t>
    <rPh sb="3" eb="5">
      <t>タクハイ</t>
    </rPh>
    <rPh sb="11" eb="13">
      <t>セッチ</t>
    </rPh>
    <rPh sb="13" eb="15">
      <t>ブブン</t>
    </rPh>
    <phoneticPr fontId="3"/>
  </si>
  <si>
    <t>【ｶ.老人ホーム等の部分】</t>
    <phoneticPr fontId="3"/>
  </si>
  <si>
    <t>【ﾖ.延べ面積】</t>
    <phoneticPr fontId="3"/>
  </si>
  <si>
    <t>【ﾀ.容積率】</t>
    <rPh sb="3" eb="5">
      <t>ヨウセキ</t>
    </rPh>
    <phoneticPr fontId="3"/>
  </si>
  <si>
    <t>【ﾄ.備蓄倉庫の部分】</t>
    <phoneticPr fontId="3"/>
  </si>
  <si>
    <t>【ﾄ.備蓄倉庫の部分】</t>
    <rPh sb="3" eb="5">
      <t>ビチク</t>
    </rPh>
    <rPh sb="5" eb="7">
      <t>ソウコ</t>
    </rPh>
    <rPh sb="8" eb="10">
      <t>ブブン</t>
    </rPh>
    <phoneticPr fontId="3"/>
  </si>
  <si>
    <t>【ｶ.老人ホーム等の部分】</t>
    <rPh sb="3" eb="5">
      <t>ロウジン</t>
    </rPh>
    <rPh sb="8" eb="9">
      <t>トウ</t>
    </rPh>
    <rPh sb="10" eb="12">
      <t>ブブン</t>
    </rPh>
    <phoneticPr fontId="3"/>
  </si>
  <si>
    <t>【ｦ.その他の不算入部分】</t>
    <phoneticPr fontId="3"/>
  </si>
  <si>
    <t>【ﾜ.住宅の部分】</t>
    <phoneticPr fontId="3"/>
  </si>
  <si>
    <t>　都市計画区域内、準都市計画区城内及び建築基準法第68条の9第1項の規定に基づく条例により建築物の容積率の最高限度が定められた区城内においては、11欄の「口」に建築物の地階でその天井が地盤面からの高さ1メートル以下にあるものの住宅又は老人ホーム、福社ホームその他これらに類するものの用途に供する部分、「ハ」にエレベーターの昇降路の部分、「二」に共同住宅又は老人ホーム、福社ホームその他これらに類するものの共用の廊下又は階段の用に供する部分、「ホ」に住宅又は老人ホーム、福祉ホームその他これらに類するものに設ける機械室その他これに類する建築物の部分（建築基準法施行規則第10条の4の4に規定する建築設備を設置するためのものであって、同規則第10条の4の5各号に掲げる基準に適合するものに限る。）で、特定行政庁が交通上、安全上、防火上及び術生上支障がないと認めるもの、「へ」に自動車車庫その他の専ら自動車又は自転車の停留又は駐車のための施設（誘導車路、操車場所及び乗降場を含む。)の用途に供する部分、「ト」に専ら防災のために設ける備蓄倉庫の用途に供する部分、「チ」に蓄電池（床に据え付けるものに限る。）を設ける部分、「リ」に自家発電設備を設ける部分、「ヌ」に貯水槽を設ける部分、「ル」に宅配ボックス（配達された物品（荷受人が不在その他の事由により受け取ることができないものに限る。)の一時保管のための荷受箱をいう。）を設ける部分、「ワ」に住宅の用途に供する部分、「カ」に老人ホーム、福祉ホームその他これらに類するものの用途に供する部分のそれぞれの床面積を記入してください。また、建築基準法令以外の法令の規定により、容積率の算定の基礎となる延べ面積に算入しない部分を有する場合においては、「ヲ」に当該部分の床面積を記入してください。</t>
    <phoneticPr fontId="3"/>
  </si>
  <si>
    <t>　11欄の「ヨ」の延べ面積及び「タ」の容積率の算定の基礎となる延べ面積は、各階の床面積の合計から「ロ」に記入した床面積（この面積が敷地内の建築物の住宅及び老人ホーム、福祉ホームその他これらに類するものの用途に供する部分（エレベーターの昇降路の部分又は共同住宅若しくは老人ホーム、福祉ホームその他これらに類するものの共用の廊下若しくは階段の用に供する部分を除く。）の床面積の合計の3分の1を超える場合においては、敷地内の建築物の住宅及び老人ホーム、福祉ホームその他これらに類するものの用途に供する部分（エレベーターの昇降路の部分又は共同住宅若しくは老人ホーム、福祉ホームその他これらに類するものの共用廊下若しくは階段の用に供する部分を除く。）の床面積の合計の3分の1の面積）、「ハ」から「ホ」までに記入した床面積、「ヘ」から「ル」までに記入した床面積（これらの面積が、次の(1)から(6)までに掲げる建築物の部分の区分に応じ、敷地内の建築物の各階の床面積の合計にそれぞれ(1)から(6)までに定める割合を乗じて得た面積を超える場合においては、敷地内の建築物の各階の床面積の合計にそれぞれ(1)から(6)までに定める割合を乗じて得た面積）及び「ヲ」に記入した床面積を除いた面積とします。
　また、建築基準法第52条第12項の規定を適用する場合においては、「タ」の容積率の算定の基礎となる敷地面積は、７欄「ホ」（2）によることとします。
(1)　自動車車庫等の部分　５分の１
(2)　備蓄倉庫の部分　50分の１
(3)　蓄電池の設置部分　50分の1
(4)　自家発電設備の設置部分　100分の1
(5)　貯水槽の設置部分　100分の1
(6)　宅配ボックスの設置部分　100分の1</t>
    <rPh sb="9" eb="10">
      <t>ノ</t>
    </rPh>
    <rPh sb="11" eb="13">
      <t>メンセキ</t>
    </rPh>
    <rPh sb="19" eb="21">
      <t>ヨウセキ</t>
    </rPh>
    <rPh sb="21" eb="22">
      <t>リツ</t>
    </rPh>
    <rPh sb="23" eb="25">
      <t>サンテイ</t>
    </rPh>
    <rPh sb="26" eb="28">
      <t>キソ</t>
    </rPh>
    <rPh sb="75" eb="76">
      <t>オヨ</t>
    </rPh>
    <rPh sb="117" eb="119">
      <t>ショウコウ</t>
    </rPh>
    <rPh sb="119" eb="120">
      <t>ロ</t>
    </rPh>
    <rPh sb="121" eb="123">
      <t>ブブン</t>
    </rPh>
    <rPh sb="123" eb="124">
      <t>マタ</t>
    </rPh>
    <rPh sb="125" eb="127">
      <t>キョウドウ</t>
    </rPh>
    <rPh sb="127" eb="129">
      <t>ジュウタク</t>
    </rPh>
    <rPh sb="129" eb="130">
      <t>モ</t>
    </rPh>
    <rPh sb="133" eb="135">
      <t>ロウジン</t>
    </rPh>
    <rPh sb="139" eb="141">
      <t>フクシ</t>
    </rPh>
    <rPh sb="146" eb="147">
      <t>タ</t>
    </rPh>
    <rPh sb="151" eb="152">
      <t>ルイ</t>
    </rPh>
    <rPh sb="157" eb="159">
      <t>キョウヨウ</t>
    </rPh>
    <rPh sb="160" eb="162">
      <t>ロウカ</t>
    </rPh>
    <rPh sb="162" eb="163">
      <t>モ</t>
    </rPh>
    <rPh sb="166" eb="168">
      <t>カイダン</t>
    </rPh>
    <rPh sb="169" eb="170">
      <t>ヨウ</t>
    </rPh>
    <rPh sb="171" eb="172">
      <t>キョウ</t>
    </rPh>
    <rPh sb="174" eb="176">
      <t>ブブン</t>
    </rPh>
    <rPh sb="177" eb="178">
      <t>ノゾ</t>
    </rPh>
    <rPh sb="215" eb="216">
      <t>オヨ</t>
    </rPh>
    <rPh sb="269" eb="270">
      <t>モ</t>
    </rPh>
    <rPh sb="273" eb="275">
      <t>ロウジン</t>
    </rPh>
    <rPh sb="279" eb="281">
      <t>フクシ</t>
    </rPh>
    <rPh sb="286" eb="287">
      <t>タ</t>
    </rPh>
    <rPh sb="291" eb="292">
      <t>ルイ</t>
    </rPh>
    <rPh sb="325" eb="327">
      <t>ゴウケイ</t>
    </rPh>
    <rPh sb="367" eb="369">
      <t>キニュウ</t>
    </rPh>
    <rPh sb="371" eb="374">
      <t>ユカメンセキ</t>
    </rPh>
    <rPh sb="379" eb="381">
      <t>メンセキ</t>
    </rPh>
    <rPh sb="383" eb="384">
      <t>ツギ</t>
    </rPh>
    <rPh sb="396" eb="397">
      <t>カカ</t>
    </rPh>
    <rPh sb="399" eb="402">
      <t>ケンチクブツ</t>
    </rPh>
    <rPh sb="403" eb="405">
      <t>ブブン</t>
    </rPh>
    <rPh sb="406" eb="408">
      <t>クブン</t>
    </rPh>
    <rPh sb="409" eb="410">
      <t>オウ</t>
    </rPh>
    <rPh sb="412" eb="414">
      <t>シキチ</t>
    </rPh>
    <rPh sb="414" eb="415">
      <t>ナイ</t>
    </rPh>
    <rPh sb="416" eb="419">
      <t>ケンチクブツ</t>
    </rPh>
    <rPh sb="420" eb="422">
      <t>カクカイ</t>
    </rPh>
    <rPh sb="423" eb="426">
      <t>ユカメンセキ</t>
    </rPh>
    <rPh sb="427" eb="429">
      <t>ゴウケイ</t>
    </rPh>
    <rPh sb="445" eb="446">
      <t>サダ</t>
    </rPh>
    <rPh sb="448" eb="450">
      <t>ワリアイ</t>
    </rPh>
    <rPh sb="451" eb="452">
      <t>ジョウ</t>
    </rPh>
    <rPh sb="454" eb="455">
      <t>エ</t>
    </rPh>
    <rPh sb="456" eb="458">
      <t>メンセキ</t>
    </rPh>
    <rPh sb="459" eb="460">
      <t>コ</t>
    </rPh>
    <rPh sb="462" eb="464">
      <t>バアイ</t>
    </rPh>
    <rPh sb="470" eb="472">
      <t>シキチ</t>
    </rPh>
    <rPh sb="472" eb="473">
      <t>ナイ</t>
    </rPh>
    <rPh sb="474" eb="477">
      <t>ケンチクブツ</t>
    </rPh>
    <rPh sb="478" eb="480">
      <t>カクカイ</t>
    </rPh>
    <rPh sb="481" eb="484">
      <t>ユカメンセキ</t>
    </rPh>
    <rPh sb="485" eb="487">
      <t>ゴウケイ</t>
    </rPh>
    <rPh sb="503" eb="504">
      <t>サダ</t>
    </rPh>
    <rPh sb="506" eb="508">
      <t>ワリアイ</t>
    </rPh>
    <rPh sb="509" eb="510">
      <t>ジョウ</t>
    </rPh>
    <rPh sb="512" eb="513">
      <t>エ</t>
    </rPh>
    <rPh sb="514" eb="516">
      <t>メンセキ</t>
    </rPh>
    <rPh sb="517" eb="518">
      <t>オヨ</t>
    </rPh>
    <rPh sb="523" eb="525">
      <t>キニュウ</t>
    </rPh>
    <rPh sb="527" eb="530">
      <t>ユカメンセキ</t>
    </rPh>
    <rPh sb="531" eb="532">
      <t>ノゾ</t>
    </rPh>
    <rPh sb="534" eb="536">
      <t>メンセキ</t>
    </rPh>
    <rPh sb="579" eb="581">
      <t>ヨウセキ</t>
    </rPh>
    <rPh sb="581" eb="582">
      <t>リツ</t>
    </rPh>
    <rPh sb="583" eb="585">
      <t>サンテイ</t>
    </rPh>
    <rPh sb="586" eb="588">
      <t>キソ</t>
    </rPh>
    <rPh sb="620" eb="623">
      <t>ジドウシャ</t>
    </rPh>
    <rPh sb="623" eb="625">
      <t>シャコ</t>
    </rPh>
    <rPh sb="625" eb="626">
      <t>トウ</t>
    </rPh>
    <rPh sb="627" eb="629">
      <t>ブブン</t>
    </rPh>
    <rPh sb="631" eb="632">
      <t>ブン</t>
    </rPh>
    <rPh sb="639" eb="641">
      <t>ビチク</t>
    </rPh>
    <rPh sb="641" eb="643">
      <t>ソウコ</t>
    </rPh>
    <rPh sb="644" eb="646">
      <t>ブブン</t>
    </rPh>
    <rPh sb="649" eb="650">
      <t>ブン</t>
    </rPh>
    <rPh sb="657" eb="660">
      <t>チクデンチ</t>
    </rPh>
    <rPh sb="661" eb="663">
      <t>セッチ</t>
    </rPh>
    <rPh sb="663" eb="665">
      <t>ブブン</t>
    </rPh>
    <rPh sb="668" eb="669">
      <t>ブン</t>
    </rPh>
    <rPh sb="676" eb="678">
      <t>ジカ</t>
    </rPh>
    <rPh sb="678" eb="680">
      <t>ハツデン</t>
    </rPh>
    <rPh sb="680" eb="682">
      <t>セツビ</t>
    </rPh>
    <rPh sb="683" eb="685">
      <t>セッチ</t>
    </rPh>
    <rPh sb="685" eb="687">
      <t>ブブン</t>
    </rPh>
    <rPh sb="691" eb="692">
      <t>ブン</t>
    </rPh>
    <rPh sb="699" eb="702">
      <t>チョスイソウ</t>
    </rPh>
    <rPh sb="703" eb="705">
      <t>セッチ</t>
    </rPh>
    <rPh sb="705" eb="707">
      <t>ブブン</t>
    </rPh>
    <rPh sb="711" eb="712">
      <t>ブン</t>
    </rPh>
    <rPh sb="719" eb="721">
      <t>タクハイ</t>
    </rPh>
    <rPh sb="726" eb="728">
      <t>セッチ</t>
    </rPh>
    <phoneticPr fontId="3"/>
  </si>
  <si>
    <t>【３．設計者】</t>
    <rPh sb="3" eb="6">
      <t>セッケイシャ</t>
    </rPh>
    <phoneticPr fontId="3"/>
  </si>
  <si>
    <t>【５．工事監理者】</t>
    <rPh sb="3" eb="5">
      <t>コウジ</t>
    </rPh>
    <rPh sb="5" eb="8">
      <t>カンリシャ</t>
    </rPh>
    <phoneticPr fontId="3"/>
  </si>
  <si>
    <t>【５．工事監理者】</t>
    <phoneticPr fontId="3"/>
  </si>
  <si>
    <t>【６．工事施工者】</t>
    <rPh sb="3" eb="5">
      <t>コウジ</t>
    </rPh>
    <rPh sb="5" eb="8">
      <t>セコウシャ</t>
    </rPh>
    <phoneticPr fontId="3"/>
  </si>
  <si>
    <t>【ﾛ.建蔽率の算定の基礎となる建築面積】</t>
    <phoneticPr fontId="3"/>
  </si>
  <si>
    <t>耐火構造(防火上及び避難上支障がない主要構造部を有しない場合)</t>
    <rPh sb="0" eb="2">
      <t>タイカ</t>
    </rPh>
    <rPh sb="2" eb="4">
      <t>コウゾウ</t>
    </rPh>
    <rPh sb="5" eb="7">
      <t>ボウカ</t>
    </rPh>
    <rPh sb="7" eb="8">
      <t>ジョウ</t>
    </rPh>
    <rPh sb="8" eb="9">
      <t>オヨ</t>
    </rPh>
    <rPh sb="10" eb="12">
      <t>ヒナン</t>
    </rPh>
    <rPh sb="12" eb="13">
      <t>ジョウ</t>
    </rPh>
    <rPh sb="13" eb="15">
      <t>シショウ</t>
    </rPh>
    <rPh sb="18" eb="20">
      <t>シュヨウ</t>
    </rPh>
    <rPh sb="20" eb="22">
      <t>コウゾウ</t>
    </rPh>
    <rPh sb="22" eb="23">
      <t>ブ</t>
    </rPh>
    <rPh sb="24" eb="25">
      <t>ユウ</t>
    </rPh>
    <rPh sb="28" eb="30">
      <t>バアイ</t>
    </rPh>
    <phoneticPr fontId="3"/>
  </si>
  <si>
    <t>耐火構造(防火上及び避難上支障がない主要構造部を有する場合)</t>
    <rPh sb="0" eb="2">
      <t>タイカ</t>
    </rPh>
    <rPh sb="2" eb="4">
      <t>コウゾウ</t>
    </rPh>
    <rPh sb="5" eb="7">
      <t>ボウカ</t>
    </rPh>
    <rPh sb="7" eb="8">
      <t>ジョウ</t>
    </rPh>
    <rPh sb="8" eb="9">
      <t>オヨ</t>
    </rPh>
    <rPh sb="10" eb="12">
      <t>ヒナン</t>
    </rPh>
    <rPh sb="12" eb="13">
      <t>ジョウ</t>
    </rPh>
    <rPh sb="13" eb="15">
      <t>シショウ</t>
    </rPh>
    <rPh sb="18" eb="20">
      <t>シュヨウ</t>
    </rPh>
    <rPh sb="20" eb="22">
      <t>コウゾウ</t>
    </rPh>
    <rPh sb="22" eb="23">
      <t>ブ</t>
    </rPh>
    <rPh sb="24" eb="25">
      <t>ユウ</t>
    </rPh>
    <rPh sb="27" eb="29">
      <t>バアイ</t>
    </rPh>
    <phoneticPr fontId="3"/>
  </si>
  <si>
    <t>建築基準法施行令第108条の4第1項第1号イ及びロに掲げる基準に適合する構造</t>
    <rPh sb="0" eb="2">
      <t>ケンチク</t>
    </rPh>
    <rPh sb="2" eb="5">
      <t>キジュンホウ</t>
    </rPh>
    <rPh sb="5" eb="8">
      <t>セコウレイ</t>
    </rPh>
    <rPh sb="8" eb="9">
      <t>ダイ</t>
    </rPh>
    <rPh sb="12" eb="13">
      <t>ジョウ</t>
    </rPh>
    <rPh sb="15" eb="16">
      <t>ダイ</t>
    </rPh>
    <rPh sb="17" eb="18">
      <t>コウ</t>
    </rPh>
    <rPh sb="18" eb="19">
      <t>ダイ</t>
    </rPh>
    <rPh sb="20" eb="21">
      <t>ゴウ</t>
    </rPh>
    <rPh sb="22" eb="23">
      <t>オヨ</t>
    </rPh>
    <rPh sb="26" eb="27">
      <t>カカ</t>
    </rPh>
    <rPh sb="29" eb="31">
      <t>キジュン</t>
    </rPh>
    <rPh sb="32" eb="34">
      <t>テキゴウ</t>
    </rPh>
    <rPh sb="36" eb="38">
      <t>コウゾウ</t>
    </rPh>
    <phoneticPr fontId="3"/>
  </si>
  <si>
    <t>建築基準法施行令第109条の7第1項第1号に掲げる基準に適合する構造</t>
    <rPh sb="0" eb="2">
      <t>ケンチク</t>
    </rPh>
    <rPh sb="2" eb="5">
      <t>キジュンホウ</t>
    </rPh>
    <rPh sb="5" eb="8">
      <t>セコウレイ</t>
    </rPh>
    <rPh sb="8" eb="9">
      <t>ダイ</t>
    </rPh>
    <rPh sb="12" eb="13">
      <t>ジョウ</t>
    </rPh>
    <rPh sb="15" eb="16">
      <t>ダイ</t>
    </rPh>
    <rPh sb="17" eb="18">
      <t>コウ</t>
    </rPh>
    <rPh sb="18" eb="19">
      <t>ダイ</t>
    </rPh>
    <rPh sb="20" eb="21">
      <t>ゴウ</t>
    </rPh>
    <rPh sb="22" eb="23">
      <t>カカ</t>
    </rPh>
    <rPh sb="25" eb="27">
      <t>キジュン</t>
    </rPh>
    <rPh sb="28" eb="30">
      <t>テキゴウ</t>
    </rPh>
    <rPh sb="32" eb="34">
      <t>コウゾウ</t>
    </rPh>
    <phoneticPr fontId="3"/>
  </si>
  <si>
    <t>建築基準法施行令第108条の4第1項第1号イ及びロに掲げる基準に適合する構造</t>
    <phoneticPr fontId="3"/>
  </si>
  <si>
    <t>建築基準法施行令第109条の7第1項第1号に掲げる基準に適合する構造</t>
  </si>
  <si>
    <t>令第121条の2の適用を受ける屋外階段が木造である（仕上げ材を除くすべての部材が木材により構成）</t>
    <rPh sb="0" eb="1">
      <t>レイ</t>
    </rPh>
    <rPh sb="1" eb="2">
      <t>ダイ</t>
    </rPh>
    <rPh sb="5" eb="6">
      <t>ジョウ</t>
    </rPh>
    <rPh sb="9" eb="11">
      <t>テキヨウ</t>
    </rPh>
    <rPh sb="12" eb="13">
      <t>ウ</t>
    </rPh>
    <rPh sb="15" eb="17">
      <t>オクガイ</t>
    </rPh>
    <rPh sb="17" eb="19">
      <t>カイダン</t>
    </rPh>
    <rPh sb="20" eb="22">
      <t>モクゾウ</t>
    </rPh>
    <rPh sb="26" eb="28">
      <t>シアゲ</t>
    </rPh>
    <rPh sb="29" eb="30">
      <t>ザイ</t>
    </rPh>
    <rPh sb="31" eb="32">
      <t>ノゾ</t>
    </rPh>
    <rPh sb="37" eb="39">
      <t>ブザイ</t>
    </rPh>
    <rPh sb="40" eb="42">
      <t>モクザイ</t>
    </rPh>
    <rPh sb="45" eb="47">
      <t>コウセイ</t>
    </rPh>
    <phoneticPr fontId="3"/>
  </si>
  <si>
    <t>令第121条の2の適用を受ける屋外階段が木造である（鉄骨造の屋外階段で、建築物の木造部分との接合部を有する）</t>
    <rPh sb="0" eb="1">
      <t>レイ</t>
    </rPh>
    <rPh sb="1" eb="2">
      <t>ダイ</t>
    </rPh>
    <rPh sb="5" eb="6">
      <t>ジョウ</t>
    </rPh>
    <rPh sb="9" eb="11">
      <t>テキヨウ</t>
    </rPh>
    <rPh sb="12" eb="13">
      <t>ウ</t>
    </rPh>
    <rPh sb="15" eb="17">
      <t>オクガイ</t>
    </rPh>
    <rPh sb="17" eb="19">
      <t>カイダン</t>
    </rPh>
    <rPh sb="20" eb="22">
      <t>モクゾウ</t>
    </rPh>
    <rPh sb="26" eb="29">
      <t>テッコツゾウ</t>
    </rPh>
    <rPh sb="30" eb="32">
      <t>オクガイ</t>
    </rPh>
    <rPh sb="32" eb="34">
      <t>カイダン</t>
    </rPh>
    <rPh sb="36" eb="39">
      <t>ケンチクブツ</t>
    </rPh>
    <rPh sb="40" eb="42">
      <t>モクゾウ</t>
    </rPh>
    <rPh sb="42" eb="44">
      <t>ブブン</t>
    </rPh>
    <rPh sb="46" eb="48">
      <t>セツゴウ</t>
    </rPh>
    <rPh sb="48" eb="49">
      <t>ブ</t>
    </rPh>
    <rPh sb="50" eb="51">
      <t>ユウ</t>
    </rPh>
    <phoneticPr fontId="3"/>
  </si>
  <si>
    <t>令第121条の2の適用を受ける屋外階段が木造である（鉄骨造の屋外階段と木造の屋外階段の組み合わせ）</t>
    <rPh sb="0" eb="1">
      <t>レイ</t>
    </rPh>
    <rPh sb="1" eb="2">
      <t>ダイ</t>
    </rPh>
    <rPh sb="5" eb="6">
      <t>ジョウ</t>
    </rPh>
    <rPh sb="9" eb="11">
      <t>テキヨウ</t>
    </rPh>
    <rPh sb="12" eb="13">
      <t>ウ</t>
    </rPh>
    <rPh sb="15" eb="17">
      <t>オクガイ</t>
    </rPh>
    <rPh sb="17" eb="19">
      <t>カイダン</t>
    </rPh>
    <rPh sb="20" eb="22">
      <t>モクゾウ</t>
    </rPh>
    <rPh sb="26" eb="29">
      <t>テッコツゾウ</t>
    </rPh>
    <rPh sb="30" eb="32">
      <t>オクガイ</t>
    </rPh>
    <rPh sb="32" eb="34">
      <t>カイダン</t>
    </rPh>
    <rPh sb="35" eb="37">
      <t>モクゾウ</t>
    </rPh>
    <rPh sb="38" eb="40">
      <t>オクガイ</t>
    </rPh>
    <rPh sb="40" eb="42">
      <t>カイダン</t>
    </rPh>
    <rPh sb="43" eb="44">
      <t>ク</t>
    </rPh>
    <rPh sb="45" eb="46">
      <t>ア</t>
    </rPh>
    <phoneticPr fontId="3"/>
  </si>
  <si>
    <t>※上記以外でも、屋外階段が木造となる場合は、その仕様を詳しく記載してください。</t>
    <rPh sb="1" eb="3">
      <t>ジョウキ</t>
    </rPh>
    <rPh sb="3" eb="5">
      <t>イガイ</t>
    </rPh>
    <rPh sb="8" eb="10">
      <t>オクガイ</t>
    </rPh>
    <rPh sb="10" eb="12">
      <t>カイダン</t>
    </rPh>
    <rPh sb="13" eb="15">
      <t>モクゾウ</t>
    </rPh>
    <rPh sb="18" eb="20">
      <t>バアイ</t>
    </rPh>
    <rPh sb="24" eb="26">
      <t>シヨウ</t>
    </rPh>
    <rPh sb="27" eb="28">
      <t>クワ</t>
    </rPh>
    <rPh sb="30" eb="32">
      <t>キサイ</t>
    </rPh>
    <phoneticPr fontId="3"/>
  </si>
  <si>
    <t>※上記以外でも、屋外階段が木造となる場合は、その仕様を詳しく記載してください。</t>
    <phoneticPr fontId="3"/>
  </si>
  <si>
    <t>令第121条の2の適用を受ける屋外階段が木造である（仕上げ材を除くすべての部材が木材により構成）</t>
    <phoneticPr fontId="3"/>
  </si>
  <si>
    <t>令第121条の2の適用を受ける屋外階段が木造である（鉄骨造の屋外階段で、建築物の木造部分との接合部を有する）</t>
    <phoneticPr fontId="3"/>
  </si>
  <si>
    <t>令第121条の2の適用を受ける屋外階段が木造である（鉄骨造の屋外階段と木造の屋外階段の組み合わせ）</t>
    <phoneticPr fontId="3"/>
  </si>
  <si>
    <t>　８欄は、該当するチェックボックスに「■」マークを入れ、提出済の場合には、提出をした所管行政庁名又は登録建築物エネルギー消費性能判定機関の名称及び事務所の所在地を記入して下さい。未提出の場合には、提出する予定の所管行政庁名又は登録建築物エネルギー消費性能判定機関の名称及び事務所の所在地を記入し、提出をした後に、遅滞なく、提出した旨（提出先を変更した場合においては、提出をした所管行政庁名又は登録建築物エネルギー消費性能判定機関の名称及び事務所の所在地を含む。）を届け出てください。なお、所在地については、○○県○○市、郡○○町、村、程度で結構です。
　また、提出不要の場合には、建築物のエネルギー消費性能の向上に関する法律施行令第４条第１項に規定する床面積を記入する等、提出が不要である理由を記入してください。特に必要がある場合には、各階平面図等の図書によりその根拠を明らかにしてください。なお、延べ面積が300平方メートル未満である場合、建築物のエネルギー消費性能の向上に関する法律第11条第1項の規定による非住宅部分を有さない場合その他の提出が不要であることが明らかな場合は、記入する必要はありません。</t>
    <rPh sb="2" eb="3">
      <t>ラン</t>
    </rPh>
    <rPh sb="5" eb="7">
      <t>ガイトウ</t>
    </rPh>
    <rPh sb="25" eb="26">
      <t>イ</t>
    </rPh>
    <rPh sb="28" eb="30">
      <t>テイシュツ</t>
    </rPh>
    <rPh sb="30" eb="31">
      <t>ズ</t>
    </rPh>
    <rPh sb="32" eb="34">
      <t>バアイ</t>
    </rPh>
    <rPh sb="37" eb="39">
      <t>テイシュツ</t>
    </rPh>
    <rPh sb="42" eb="44">
      <t>ショカン</t>
    </rPh>
    <rPh sb="44" eb="47">
      <t>ギョウセイチョウ</t>
    </rPh>
    <rPh sb="47" eb="48">
      <t>メイ</t>
    </rPh>
    <rPh sb="48" eb="49">
      <t>マタ</t>
    </rPh>
    <rPh sb="50" eb="52">
      <t>トウロク</t>
    </rPh>
    <rPh sb="52" eb="55">
      <t>ケンチクブツ</t>
    </rPh>
    <rPh sb="60" eb="62">
      <t>ショウヒ</t>
    </rPh>
    <rPh sb="62" eb="64">
      <t>セイノウ</t>
    </rPh>
    <rPh sb="64" eb="66">
      <t>ハンテイ</t>
    </rPh>
    <rPh sb="66" eb="68">
      <t>キカン</t>
    </rPh>
    <rPh sb="69" eb="71">
      <t>メイショウ</t>
    </rPh>
    <rPh sb="71" eb="72">
      <t>オヨ</t>
    </rPh>
    <rPh sb="73" eb="75">
      <t>ジム</t>
    </rPh>
    <rPh sb="75" eb="76">
      <t>ショ</t>
    </rPh>
    <rPh sb="77" eb="80">
      <t>ショザイチ</t>
    </rPh>
    <rPh sb="81" eb="83">
      <t>キニュウ</t>
    </rPh>
    <rPh sb="85" eb="86">
      <t>クダ</t>
    </rPh>
    <rPh sb="89" eb="92">
      <t>ミテイシュツ</t>
    </rPh>
    <rPh sb="93" eb="95">
      <t>バアイ</t>
    </rPh>
    <rPh sb="98" eb="100">
      <t>テイシュツ</t>
    </rPh>
    <rPh sb="102" eb="104">
      <t>ヨテイ</t>
    </rPh>
    <rPh sb="105" eb="110">
      <t>ショカンギョウセイチョウ</t>
    </rPh>
    <rPh sb="110" eb="111">
      <t>メイ</t>
    </rPh>
    <rPh sb="111" eb="112">
      <t>マタ</t>
    </rPh>
    <rPh sb="113" eb="118">
      <t>トウロクケンチクブツ</t>
    </rPh>
    <rPh sb="123" eb="125">
      <t>ショウヒ</t>
    </rPh>
    <rPh sb="125" eb="127">
      <t>セイノウ</t>
    </rPh>
    <rPh sb="127" eb="129">
      <t>ハンテイ</t>
    </rPh>
    <rPh sb="129" eb="131">
      <t>キカン</t>
    </rPh>
    <rPh sb="132" eb="134">
      <t>メイショウ</t>
    </rPh>
    <rPh sb="134" eb="135">
      <t>オヨ</t>
    </rPh>
    <rPh sb="136" eb="138">
      <t>ジム</t>
    </rPh>
    <rPh sb="138" eb="139">
      <t>ショ</t>
    </rPh>
    <rPh sb="140" eb="143">
      <t>ショザイチ</t>
    </rPh>
    <rPh sb="144" eb="146">
      <t>キニュウ</t>
    </rPh>
    <rPh sb="148" eb="150">
      <t>テイシュツ</t>
    </rPh>
    <rPh sb="153" eb="154">
      <t>アト</t>
    </rPh>
    <rPh sb="156" eb="158">
      <t>チタイ</t>
    </rPh>
    <rPh sb="161" eb="163">
      <t>テイシュツ</t>
    </rPh>
    <rPh sb="165" eb="166">
      <t>ムネ</t>
    </rPh>
    <rPh sb="167" eb="169">
      <t>テイシュツ</t>
    </rPh>
    <rPh sb="169" eb="170">
      <t>サキ</t>
    </rPh>
    <rPh sb="171" eb="173">
      <t>ヘンコウ</t>
    </rPh>
    <rPh sb="175" eb="177">
      <t>バアイ</t>
    </rPh>
    <rPh sb="183" eb="185">
      <t>テイシュツ</t>
    </rPh>
    <rPh sb="188" eb="195">
      <t>ショカンギョウセイチョウメイマタ</t>
    </rPh>
    <rPh sb="196" eb="198">
      <t>トウロク</t>
    </rPh>
    <rPh sb="198" eb="201">
      <t>ケンチクブツ</t>
    </rPh>
    <rPh sb="206" eb="210">
      <t>ショウヒセイノウ</t>
    </rPh>
    <rPh sb="210" eb="214">
      <t>ハンテイキカン</t>
    </rPh>
    <rPh sb="215" eb="217">
      <t>メイショウ</t>
    </rPh>
    <rPh sb="217" eb="218">
      <t>オヨ</t>
    </rPh>
    <rPh sb="219" eb="222">
      <t>ジムショ</t>
    </rPh>
    <rPh sb="223" eb="226">
      <t>ショザイチ</t>
    </rPh>
    <rPh sb="227" eb="228">
      <t>フク</t>
    </rPh>
    <rPh sb="232" eb="233">
      <t>トド</t>
    </rPh>
    <rPh sb="234" eb="235">
      <t>デ</t>
    </rPh>
    <rPh sb="280" eb="282">
      <t>テイシュツ</t>
    </rPh>
    <rPh sb="282" eb="284">
      <t>フヨウ</t>
    </rPh>
    <rPh sb="285" eb="287">
      <t>バアイ</t>
    </rPh>
    <rPh sb="290" eb="293">
      <t>ケンチクブツ</t>
    </rPh>
    <rPh sb="299" eb="301">
      <t>ショウヒ</t>
    </rPh>
    <rPh sb="301" eb="303">
      <t>セイノウ</t>
    </rPh>
    <rPh sb="304" eb="306">
      <t>コウジョウ</t>
    </rPh>
    <rPh sb="307" eb="308">
      <t>カン</t>
    </rPh>
    <rPh sb="310" eb="312">
      <t>ホウリツ</t>
    </rPh>
    <rPh sb="312" eb="315">
      <t>セコウレイ</t>
    </rPh>
    <rPh sb="315" eb="316">
      <t>ダイ</t>
    </rPh>
    <rPh sb="317" eb="318">
      <t>ジョウ</t>
    </rPh>
    <rPh sb="318" eb="319">
      <t>ダイ</t>
    </rPh>
    <rPh sb="320" eb="321">
      <t>コウ</t>
    </rPh>
    <rPh sb="322" eb="324">
      <t>キテイ</t>
    </rPh>
    <rPh sb="326" eb="327">
      <t>ユカ</t>
    </rPh>
    <rPh sb="327" eb="329">
      <t>メンセキ</t>
    </rPh>
    <rPh sb="330" eb="332">
      <t>キニュウ</t>
    </rPh>
    <rPh sb="334" eb="335">
      <t>ナド</t>
    </rPh>
    <rPh sb="336" eb="338">
      <t>テイシュツ</t>
    </rPh>
    <rPh sb="339" eb="341">
      <t>フヨウ</t>
    </rPh>
    <rPh sb="344" eb="346">
      <t>リユウ</t>
    </rPh>
    <rPh sb="347" eb="349">
      <t>キニュウ</t>
    </rPh>
    <rPh sb="356" eb="357">
      <t>トク</t>
    </rPh>
    <rPh sb="358" eb="360">
      <t>ヒツヨウ</t>
    </rPh>
    <rPh sb="363" eb="365">
      <t>バアイ</t>
    </rPh>
    <rPh sb="368" eb="370">
      <t>カクカイ</t>
    </rPh>
    <rPh sb="370" eb="373">
      <t>ヘイメンズ</t>
    </rPh>
    <rPh sb="373" eb="374">
      <t>トウ</t>
    </rPh>
    <rPh sb="375" eb="377">
      <t>トショ</t>
    </rPh>
    <rPh sb="382" eb="384">
      <t>コンキョ</t>
    </rPh>
    <rPh sb="385" eb="386">
      <t>アキ</t>
    </rPh>
    <rPh sb="399" eb="400">
      <t>ノベ</t>
    </rPh>
    <rPh sb="401" eb="403">
      <t>メンセキ</t>
    </rPh>
    <rPh sb="407" eb="409">
      <t>ヘイホウ</t>
    </rPh>
    <rPh sb="413" eb="415">
      <t>ミマン</t>
    </rPh>
    <rPh sb="418" eb="420">
      <t>バアイ</t>
    </rPh>
    <rPh sb="421" eb="424">
      <t>ケンチクブツ</t>
    </rPh>
    <rPh sb="430" eb="434">
      <t>ショウヒセイノウ</t>
    </rPh>
    <rPh sb="435" eb="437">
      <t>コウジョウ</t>
    </rPh>
    <rPh sb="438" eb="439">
      <t>カン</t>
    </rPh>
    <rPh sb="441" eb="443">
      <t>ホウリツ</t>
    </rPh>
    <rPh sb="443" eb="444">
      <t>ダイ</t>
    </rPh>
    <rPh sb="446" eb="447">
      <t>ジョウ</t>
    </rPh>
    <rPh sb="447" eb="448">
      <t>ダイ</t>
    </rPh>
    <rPh sb="449" eb="450">
      <t>コウ</t>
    </rPh>
    <rPh sb="451" eb="453">
      <t>キテイ</t>
    </rPh>
    <rPh sb="456" eb="459">
      <t>ヒジュウタク</t>
    </rPh>
    <rPh sb="459" eb="461">
      <t>ブブン</t>
    </rPh>
    <rPh sb="462" eb="463">
      <t>ユウ</t>
    </rPh>
    <rPh sb="466" eb="468">
      <t>バアイ</t>
    </rPh>
    <rPh sb="470" eb="471">
      <t>ホカ</t>
    </rPh>
    <rPh sb="472" eb="474">
      <t>テイシュツ</t>
    </rPh>
    <rPh sb="475" eb="477">
      <t>フヨウ</t>
    </rPh>
    <rPh sb="483" eb="484">
      <t>アキ</t>
    </rPh>
    <rPh sb="487" eb="489">
      <t>バアイ</t>
    </rPh>
    <rPh sb="491" eb="493">
      <t>キニュウ</t>
    </rPh>
    <rPh sb="495" eb="497">
      <t>ヒツヨウ</t>
    </rPh>
    <phoneticPr fontId="3"/>
  </si>
  <si>
    <t>請求書</t>
    <rPh sb="0" eb="2">
      <t>セイキュウ</t>
    </rPh>
    <rPh sb="2" eb="3">
      <t>ショ</t>
    </rPh>
    <phoneticPr fontId="3"/>
  </si>
  <si>
    <t>PDFデータをダウンロード（JAICﾌｧｲﾙｱｯﾌﾟﾛｰﾄﾞ・NICEWEBチャット欄）</t>
    <rPh sb="42" eb="43">
      <t>ラン</t>
    </rPh>
    <phoneticPr fontId="3"/>
  </si>
  <si>
    <t>郵送を希望する</t>
    <rPh sb="0" eb="2">
      <t>ユウソウ</t>
    </rPh>
    <rPh sb="3" eb="5">
      <t>キボウ</t>
    </rPh>
    <phoneticPr fontId="3"/>
  </si>
  <si>
    <t>請求書　宛名</t>
    <rPh sb="0" eb="2">
      <t>セイキュウ</t>
    </rPh>
    <rPh sb="2" eb="3">
      <t>ショ</t>
    </rPh>
    <rPh sb="4" eb="6">
      <t>アテナ</t>
    </rPh>
    <phoneticPr fontId="3"/>
  </si>
  <si>
    <t>請求書　送付先（郵送を希望される場合のみ）</t>
    <rPh sb="0" eb="2">
      <t>セイキュウ</t>
    </rPh>
    <rPh sb="2" eb="3">
      <t>ショ</t>
    </rPh>
    <rPh sb="4" eb="7">
      <t>ソウフサキ</t>
    </rPh>
    <rPh sb="8" eb="10">
      <t>ユウソウ</t>
    </rPh>
    <rPh sb="11" eb="13">
      <t>キボウ</t>
    </rPh>
    <rPh sb="16" eb="18">
      <t>バアイ</t>
    </rPh>
    <phoneticPr fontId="3"/>
  </si>
  <si>
    <t>建築主</t>
    <rPh sb="0" eb="2">
      <t>ケンチク</t>
    </rPh>
    <rPh sb="2" eb="3">
      <t>ヌシ</t>
    </rPh>
    <phoneticPr fontId="3"/>
  </si>
  <si>
    <t>代理者</t>
    <rPh sb="0" eb="2">
      <t>ダイリ</t>
    </rPh>
    <rPh sb="2" eb="3">
      <t>シャ</t>
    </rPh>
    <phoneticPr fontId="3"/>
  </si>
  <si>
    <t>最終（本受付）図書提出方法</t>
    <rPh sb="0" eb="2">
      <t>サイシュウ</t>
    </rPh>
    <rPh sb="3" eb="6">
      <t>ホンウケツケ</t>
    </rPh>
    <rPh sb="7" eb="9">
      <t>トショ</t>
    </rPh>
    <rPh sb="9" eb="11">
      <t>テイシュツ</t>
    </rPh>
    <rPh sb="11" eb="13">
      <t>ホウホウ</t>
    </rPh>
    <phoneticPr fontId="3"/>
  </si>
  <si>
    <t>確認済証　お受取方法</t>
    <rPh sb="0" eb="4">
      <t>カクニンズミショウ</t>
    </rPh>
    <rPh sb="6" eb="8">
      <t>ウケトリ</t>
    </rPh>
    <rPh sb="8" eb="10">
      <t>ホウホウ</t>
    </rPh>
    <phoneticPr fontId="3"/>
  </si>
  <si>
    <t xml:space="preserve"> NICEWEB</t>
    <phoneticPr fontId="3"/>
  </si>
  <si>
    <t>郵送</t>
    <rPh sb="0" eb="2">
      <t>ユウソウ</t>
    </rPh>
    <phoneticPr fontId="3"/>
  </si>
  <si>
    <t>窓口</t>
    <rPh sb="0" eb="2">
      <t>マドグチ</t>
    </rPh>
    <phoneticPr fontId="3"/>
  </si>
  <si>
    <t>確認済証　送付先（郵送を希望される場合のみ）</t>
    <rPh sb="5" eb="8">
      <t>ソウフサキ</t>
    </rPh>
    <rPh sb="9" eb="11">
      <t>ユウソウ</t>
    </rPh>
    <rPh sb="12" eb="14">
      <t>キボウ</t>
    </rPh>
    <rPh sb="17" eb="19">
      <t>バアイ</t>
    </rPh>
    <phoneticPr fontId="3"/>
  </si>
  <si>
    <t>受領書類</t>
  </si>
  <si>
    <t>【ﾎ.電話番号】</t>
    <rPh sb="3" eb="7">
      <t>デンワバンゴウ</t>
    </rPh>
    <phoneticPr fontId="3"/>
  </si>
  <si>
    <t>1・2・3</t>
    <phoneticPr fontId="3"/>
  </si>
  <si>
    <t>住宅仕様基準</t>
    <rPh sb="0" eb="2">
      <t>ジュウタク</t>
    </rPh>
    <rPh sb="2" eb="4">
      <t>シヨウ</t>
    </rPh>
    <rPh sb="4" eb="6">
      <t>キジュン</t>
    </rPh>
    <phoneticPr fontId="3"/>
  </si>
  <si>
    <t>　　</t>
    <phoneticPr fontId="3"/>
  </si>
  <si>
    <t>適判等</t>
    <rPh sb="0" eb="2">
      <t>テキハン</t>
    </rPh>
    <rPh sb="2" eb="3">
      <t>トウ</t>
    </rPh>
    <phoneticPr fontId="3"/>
  </si>
  <si>
    <t>省エネ適判</t>
    <phoneticPr fontId="3"/>
  </si>
  <si>
    <t>住戸数</t>
    <rPh sb="0" eb="1">
      <t>ジュウ</t>
    </rPh>
    <rPh sb="1" eb="3">
      <t>コスウ</t>
    </rPh>
    <phoneticPr fontId="3"/>
  </si>
  <si>
    <t>住宅仕様・適判併用</t>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</si>
</sst>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176" formatCode="0.00_ "/>
    <numFmt numFmtId="177" formatCode="#,##0.00&quot;㎡&quot;"/>
    <numFmt numFmtId="178" formatCode="#,##0.000&quot;ｍ&quot;"/>
    <numFmt numFmtId="179" formatCode="0.00_ &quot;％&quot;"/>
    <numFmt numFmtId="180" formatCode="#,##0.00&quot; ㎡&quot;"/>
    <numFmt numFmtId="181" formatCode="0.000_ &quot;ｍ&quot;"/>
    <numFmt numFmtId="182" formatCode="#&quot; 階&quot;"/>
    <numFmt numFmtId="183" formatCode="0_ "/>
    <numFmt numFmtId="184" formatCode="0.000_ "/>
    <numFmt numFmtId="185" formatCode="#,##0.000_ "/>
    <numFmt numFmtId="186" formatCode="[$-411]ge\.m\.d;@"/>
    <numFmt numFmtId="187" formatCode="0_);[Red]\(0\)"/>
    <numFmt numFmtId="188" formatCode="#,##0_ "/>
  </numFmts>
  <fonts count="86">
    <font>
      <sz val="11"/>
      <name val="ＭＳ Ｐゴシック"/>
      <family val="3"/>
      <charset val="128"/>
    </font>
    <font>
      <sz val="11"/>
      <color theme="1"/>
      <name val="ＭＳ Ｐゴシック"/>
      <family val="2"/>
      <charset val="128"/>
      <scheme val="minor"/>
    </font>
    <font>
      <sz val="11"/>
      <name val="ＭＳ Ｐゴシック"/>
      <family val="3"/>
      <charset val="128"/>
    </font>
    <font>
      <sz val="6"/>
      <name val="ＭＳ Ｐゴシック"/>
      <family val="3"/>
      <charset val="128"/>
    </font>
    <font>
      <b/>
      <sz val="13"/>
      <name val="ＭＳ 明朝"/>
      <family val="1"/>
      <charset val="128"/>
    </font>
    <font>
      <sz val="10"/>
      <name val="ＭＳ 明朝"/>
      <family val="1"/>
      <charset val="128"/>
    </font>
    <font>
      <sz val="9"/>
      <name val="ＭＳ 明朝"/>
      <family val="1"/>
      <charset val="128"/>
    </font>
    <font>
      <sz val="9"/>
      <color indexed="81"/>
      <name val="ＭＳ Ｐゴシック"/>
      <family val="3"/>
      <charset val="128"/>
    </font>
    <font>
      <b/>
      <sz val="9"/>
      <color indexed="81"/>
      <name val="ＭＳ Ｐゴシック"/>
      <family val="3"/>
      <charset val="128"/>
    </font>
    <font>
      <sz val="9"/>
      <name val="ＭＳ Ｐゴシック"/>
      <family val="3"/>
      <charset val="128"/>
    </font>
    <font>
      <sz val="10"/>
      <name val="ＭＳ Ｐ明朝"/>
      <family val="1"/>
      <charset val="128"/>
    </font>
    <font>
      <sz val="11"/>
      <name val="ＭＳ Ｐ明朝"/>
      <family val="1"/>
      <charset val="128"/>
    </font>
    <font>
      <sz val="9"/>
      <name val="ＭＳ Ｐ明朝"/>
      <family val="1"/>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11"/>
      <color theme="1"/>
      <name val="ＭＳ Ｐゴシック"/>
      <family val="3"/>
      <charset val="128"/>
      <scheme val="minor"/>
    </font>
    <font>
      <sz val="10"/>
      <color rgb="FFFF0000"/>
      <name val="ＭＳ Ｐ明朝"/>
      <family val="1"/>
      <charset val="128"/>
    </font>
    <font>
      <sz val="9"/>
      <color rgb="FFFF0000"/>
      <name val="ＭＳ Ｐ明朝"/>
      <family val="1"/>
      <charset val="128"/>
    </font>
    <font>
      <sz val="9"/>
      <color rgb="FFFF0000"/>
      <name val="ＭＳ 明朝"/>
      <family val="1"/>
      <charset val="128"/>
    </font>
    <font>
      <sz val="9"/>
      <color theme="1"/>
      <name val="ＭＳ 明朝"/>
      <family val="1"/>
      <charset val="128"/>
    </font>
    <font>
      <sz val="10"/>
      <color theme="1"/>
      <name val="ＭＳ Ｐ明朝"/>
      <family val="1"/>
      <charset val="128"/>
    </font>
    <font>
      <sz val="9"/>
      <color theme="1"/>
      <name val="ＭＳ Ｐ明朝"/>
      <family val="1"/>
      <charset val="128"/>
    </font>
    <font>
      <sz val="9"/>
      <color theme="1"/>
      <name val="ＭＳ Ｐゴシック"/>
      <family val="3"/>
      <charset val="128"/>
    </font>
    <font>
      <sz val="9"/>
      <color rgb="FFFF0000"/>
      <name val="ＭＳ Ｐゴシック"/>
      <family val="3"/>
      <charset val="128"/>
    </font>
    <font>
      <b/>
      <sz val="9"/>
      <color rgb="FFFF0000"/>
      <name val="ＭＳ 明朝"/>
      <family val="1"/>
      <charset val="128"/>
    </font>
    <font>
      <b/>
      <sz val="9"/>
      <color rgb="FFFF0000"/>
      <name val="ＭＳ Ｐゴシック"/>
      <family val="3"/>
      <charset val="128"/>
    </font>
    <font>
      <b/>
      <sz val="9"/>
      <color theme="1"/>
      <name val="ＭＳ 明朝"/>
      <family val="1"/>
      <charset val="128"/>
    </font>
    <font>
      <sz val="10"/>
      <color rgb="FFFF0000"/>
      <name val="ＭＳ 明朝"/>
      <family val="1"/>
      <charset val="128"/>
    </font>
    <font>
      <sz val="11"/>
      <name val="ＭＳ 明朝"/>
      <family val="1"/>
      <charset val="128"/>
    </font>
    <font>
      <sz val="9"/>
      <color indexed="81"/>
      <name val="MS P ゴシック"/>
      <family val="3"/>
      <charset val="128"/>
    </font>
    <font>
      <sz val="9"/>
      <color theme="0" tint="-0.34998626667073579"/>
      <name val="ＭＳ 明朝"/>
      <family val="1"/>
      <charset val="128"/>
    </font>
    <font>
      <sz val="10"/>
      <name val="ＭＳ Ｐゴシック"/>
      <family val="3"/>
      <charset val="128"/>
    </font>
    <font>
      <b/>
      <sz val="14"/>
      <name val="ＭＳ Ｐ明朝"/>
      <family val="1"/>
      <charset val="128"/>
    </font>
    <font>
      <b/>
      <sz val="16"/>
      <name val="ＭＳ Ｐ明朝"/>
      <family val="1"/>
      <charset val="128"/>
    </font>
    <font>
      <u/>
      <sz val="11"/>
      <name val="ＭＳ Ｐ明朝"/>
      <family val="1"/>
      <charset val="128"/>
    </font>
    <font>
      <u/>
      <sz val="9"/>
      <name val="ＭＳ Ｐ明朝"/>
      <family val="1"/>
      <charset val="128"/>
    </font>
    <font>
      <sz val="8"/>
      <name val="ＭＳ Ｐ明朝"/>
      <family val="1"/>
      <charset val="128"/>
    </font>
    <font>
      <sz val="14"/>
      <name val="ＭＳ Ｐ明朝"/>
      <family val="1"/>
      <charset val="128"/>
    </font>
    <font>
      <sz val="9.5"/>
      <name val="ＭＳ Ｐ明朝"/>
      <family val="1"/>
      <charset val="128"/>
    </font>
    <font>
      <sz val="22"/>
      <color theme="0" tint="-0.499984740745262"/>
      <name val="ＭＳ Ｐ明朝"/>
      <family val="1"/>
      <charset val="128"/>
    </font>
    <font>
      <sz val="22"/>
      <name val="ＭＳ Ｐ明朝"/>
      <family val="1"/>
      <charset val="128"/>
    </font>
    <font>
      <sz val="18"/>
      <color theme="0" tint="-0.499984740745262"/>
      <name val="ＭＳ Ｐ明朝"/>
      <family val="1"/>
      <charset val="128"/>
    </font>
    <font>
      <sz val="18"/>
      <name val="ＭＳ Ｐ明朝"/>
      <family val="1"/>
      <charset val="128"/>
    </font>
    <font>
      <sz val="16"/>
      <color theme="0" tint="-0.499984740745262"/>
      <name val="ＭＳ Ｐゴシック"/>
      <family val="3"/>
      <charset val="128"/>
    </font>
    <font>
      <sz val="16"/>
      <name val="ＭＳ Ｐゴシック"/>
      <family val="3"/>
      <charset val="128"/>
    </font>
    <font>
      <sz val="10.5"/>
      <name val="ＭＳ Ｐ明朝"/>
      <family val="1"/>
      <charset val="128"/>
    </font>
    <font>
      <b/>
      <sz val="11"/>
      <name val="ＭＳ 明朝"/>
      <family val="1"/>
      <charset val="128"/>
    </font>
    <font>
      <sz val="9"/>
      <color theme="0" tint="-0.34998626667073579"/>
      <name val="ＭＳ Ｐゴシック"/>
      <family val="3"/>
      <charset val="128"/>
    </font>
    <font>
      <b/>
      <sz val="14"/>
      <name val="ＭＳ ゴシック"/>
      <family val="3"/>
      <charset val="128"/>
    </font>
    <font>
      <b/>
      <sz val="11"/>
      <name val="ＭＳ ゴシック"/>
      <family val="3"/>
      <charset val="128"/>
    </font>
    <font>
      <b/>
      <sz val="10"/>
      <name val="ＭＳ ゴシック"/>
      <family val="3"/>
      <charset val="128"/>
    </font>
    <font>
      <sz val="10"/>
      <name val="ＭＳ ゴシック"/>
      <family val="3"/>
      <charset val="128"/>
    </font>
    <font>
      <sz val="9"/>
      <color theme="1"/>
      <name val="ＭＳ ゴシック"/>
      <family val="2"/>
      <charset val="128"/>
    </font>
    <font>
      <u/>
      <sz val="7.7"/>
      <color indexed="36"/>
      <name val="ＭＳ Ｐゴシック"/>
      <family val="3"/>
      <charset val="128"/>
    </font>
    <font>
      <strike/>
      <sz val="10"/>
      <name val="ＭＳ ゴシック"/>
      <family val="3"/>
      <charset val="128"/>
    </font>
    <font>
      <sz val="6"/>
      <name val="ＭＳ ゴシック"/>
      <family val="2"/>
      <charset val="128"/>
    </font>
    <font>
      <sz val="10"/>
      <color indexed="8"/>
      <name val="ＭＳ ゴシック"/>
      <family val="3"/>
      <charset val="128"/>
    </font>
    <font>
      <strike/>
      <sz val="10"/>
      <color indexed="8"/>
      <name val="ＭＳ ゴシック"/>
      <family val="3"/>
      <charset val="128"/>
    </font>
    <font>
      <b/>
      <sz val="16"/>
      <name val="ＭＳ 明朝"/>
      <family val="1"/>
      <charset val="128"/>
    </font>
    <font>
      <sz val="11"/>
      <color rgb="FFFF0000"/>
      <name val="HGSｺﾞｼｯｸM"/>
      <family val="3"/>
      <charset val="128"/>
    </font>
    <font>
      <sz val="9"/>
      <color theme="0" tint="-0.14999847407452621"/>
      <name val="ＭＳ Ｐゴシック"/>
      <family val="3"/>
      <charset val="128"/>
    </font>
    <font>
      <sz val="11"/>
      <color rgb="FF002060"/>
      <name val="HGSｺﾞｼｯｸM"/>
      <family val="3"/>
      <charset val="128"/>
    </font>
    <font>
      <b/>
      <sz val="9"/>
      <color indexed="81"/>
      <name val="MS P ゴシック"/>
      <family val="3"/>
      <charset val="128"/>
    </font>
    <font>
      <sz val="11"/>
      <color rgb="FFFF0000"/>
      <name val="ＭＳ Ｐゴシック"/>
      <family val="3"/>
      <charset val="128"/>
    </font>
    <font>
      <sz val="11"/>
      <color rgb="FFFF0000"/>
      <name val="ＭＳ Ｐ明朝"/>
      <family val="1"/>
      <charset val="128"/>
    </font>
    <font>
      <sz val="9.8000000000000007"/>
      <name val="ＭＳ Ｐ明朝"/>
      <family val="1"/>
      <charset val="128"/>
    </font>
    <font>
      <sz val="12"/>
      <name val="ＭＳ Ｐ明朝"/>
      <family val="1"/>
      <charset val="128"/>
    </font>
    <font>
      <sz val="11"/>
      <color theme="0" tint="-0.499984740745262"/>
      <name val="ＭＳ Ｐゴシック"/>
      <family val="3"/>
      <charset val="128"/>
    </font>
    <font>
      <sz val="9"/>
      <color theme="0" tint="-0.499984740745262"/>
      <name val="ＭＳ Ｐゴシック"/>
      <family val="3"/>
      <charset val="128"/>
    </font>
    <font>
      <sz val="9"/>
      <color theme="0" tint="-0.499984740745262"/>
      <name val="ＭＳ 明朝"/>
      <family val="1"/>
      <charset val="128"/>
    </font>
    <font>
      <b/>
      <u/>
      <sz val="9"/>
      <color indexed="81"/>
      <name val="MS P ゴシック"/>
      <family val="3"/>
      <charset val="128"/>
    </font>
  </fonts>
  <fills count="39">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indexed="27"/>
        <bgColor indexed="64"/>
      </patternFill>
    </fill>
    <fill>
      <patternFill patternType="solid">
        <fgColor theme="0"/>
        <bgColor indexed="64"/>
      </patternFill>
    </fill>
    <fill>
      <patternFill patternType="solid">
        <fgColor theme="0" tint="-0.14999847407452621"/>
        <bgColor indexed="64"/>
      </patternFill>
    </fill>
    <fill>
      <patternFill patternType="solid">
        <fgColor rgb="FFD8D8D8"/>
        <bgColor indexed="64"/>
      </patternFill>
    </fill>
    <fill>
      <patternFill patternType="solid">
        <fgColor rgb="FFFFFFCC"/>
        <bgColor indexed="64"/>
      </patternFill>
    </fill>
    <fill>
      <patternFill patternType="solid">
        <fgColor theme="0" tint="-0.34998626667073579"/>
        <bgColor indexed="64"/>
      </patternFill>
    </fill>
    <fill>
      <patternFill patternType="solid">
        <fgColor rgb="FFF8F8F8"/>
        <bgColor indexed="64"/>
      </patternFill>
    </fill>
    <fill>
      <patternFill patternType="solid">
        <fgColor rgb="FFFFFFCC"/>
        <bgColor rgb="FF000000"/>
      </patternFill>
    </fill>
    <fill>
      <patternFill patternType="solid">
        <fgColor theme="0"/>
        <bgColor rgb="FF000000"/>
      </patternFill>
    </fill>
    <fill>
      <patternFill patternType="solid">
        <fgColor theme="0" tint="-0.249977111117893"/>
        <bgColor indexed="64"/>
      </patternFill>
    </fill>
    <fill>
      <patternFill patternType="solid">
        <fgColor theme="0" tint="-4.9989318521683403E-2"/>
        <bgColor indexed="64"/>
      </patternFill>
    </fill>
    <fill>
      <patternFill patternType="solid">
        <fgColor indexed="43"/>
        <bgColor indexed="64"/>
      </patternFill>
    </fill>
    <fill>
      <patternFill patternType="solid">
        <fgColor indexed="9"/>
        <bgColor indexed="64"/>
      </patternFill>
    </fill>
    <fill>
      <patternFill patternType="solid">
        <fgColor indexed="13"/>
        <bgColor indexed="64"/>
      </patternFill>
    </fill>
    <fill>
      <patternFill patternType="solid">
        <fgColor rgb="FFFFCCFF"/>
        <bgColor indexed="64"/>
      </patternFill>
    </fill>
  </fills>
  <borders count="90">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top style="thin">
        <color indexed="64"/>
      </top>
      <bottom style="thin">
        <color indexed="64"/>
      </bottom>
      <diagonal/>
    </border>
    <border>
      <left/>
      <right/>
      <top/>
      <bottom style="thin">
        <color indexed="64"/>
      </bottom>
      <diagonal/>
    </border>
    <border>
      <left/>
      <right/>
      <top style="dotted">
        <color indexed="64"/>
      </top>
      <bottom/>
      <diagonal/>
    </border>
    <border>
      <left/>
      <right/>
      <top style="hair">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auto="1"/>
      </left>
      <right/>
      <top style="medium">
        <color auto="1"/>
      </top>
      <bottom/>
      <diagonal/>
    </border>
    <border>
      <left/>
      <right/>
      <top style="medium">
        <color auto="1"/>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auto="1"/>
      </left>
      <right/>
      <top/>
      <bottom/>
      <diagonal/>
    </border>
    <border>
      <left/>
      <right style="medium">
        <color indexed="64"/>
      </right>
      <top style="thin">
        <color indexed="64"/>
      </top>
      <bottom style="thin">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style="medium">
        <color auto="1"/>
      </left>
      <right/>
      <top/>
      <bottom style="medium">
        <color indexed="64"/>
      </bottom>
      <diagonal/>
    </border>
    <border>
      <left/>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dotted">
        <color indexed="64"/>
      </top>
      <bottom style="medium">
        <color indexed="64"/>
      </bottom>
      <diagonal/>
    </border>
    <border>
      <left/>
      <right/>
      <top style="dotted">
        <color indexed="64"/>
      </top>
      <bottom style="medium">
        <color indexed="64"/>
      </bottom>
      <diagonal/>
    </border>
    <border>
      <left/>
      <right style="thin">
        <color indexed="64"/>
      </right>
      <top style="dotted">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medium">
        <color auto="1"/>
      </top>
      <bottom/>
      <diagonal/>
    </border>
    <border>
      <left/>
      <right style="thin">
        <color indexed="64"/>
      </right>
      <top/>
      <bottom style="medium">
        <color indexed="64"/>
      </bottom>
      <diagonal/>
    </border>
    <border>
      <left style="medium">
        <color auto="1"/>
      </left>
      <right/>
      <top style="medium">
        <color auto="1"/>
      </top>
      <bottom style="thin">
        <color auto="1"/>
      </bottom>
      <diagonal/>
    </border>
    <border>
      <left/>
      <right style="medium">
        <color indexed="64"/>
      </right>
      <top style="medium">
        <color indexed="64"/>
      </top>
      <bottom/>
      <diagonal/>
    </border>
    <border>
      <left style="medium">
        <color indexed="64"/>
      </left>
      <right/>
      <top style="thin">
        <color indexed="64"/>
      </top>
      <bottom style="medium">
        <color indexed="64"/>
      </bottom>
      <diagonal/>
    </border>
    <border>
      <left style="medium">
        <color auto="1"/>
      </left>
      <right style="thin">
        <color auto="1"/>
      </right>
      <top style="medium">
        <color auto="1"/>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diagonal/>
    </border>
    <border>
      <left style="thin">
        <color indexed="64"/>
      </left>
      <right/>
      <top style="dotted">
        <color indexed="64"/>
      </top>
      <bottom/>
      <diagonal/>
    </border>
    <border>
      <left/>
      <right style="thin">
        <color indexed="64"/>
      </right>
      <top style="dotted">
        <color indexed="64"/>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dotted">
        <color indexed="64"/>
      </top>
      <bottom style="dotted">
        <color indexed="64"/>
      </bottom>
      <diagonal/>
    </border>
    <border>
      <left/>
      <right/>
      <top style="dotted">
        <color indexed="64"/>
      </top>
      <bottom style="dotted">
        <color indexed="64"/>
      </bottom>
      <diagonal/>
    </border>
    <border>
      <left/>
      <right style="thin">
        <color indexed="64"/>
      </right>
      <top style="dotted">
        <color indexed="64"/>
      </top>
      <bottom style="dotted">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thin">
        <color indexed="64"/>
      </right>
      <top style="dotted">
        <color indexed="64"/>
      </top>
      <bottom style="thin">
        <color indexed="64"/>
      </bottom>
      <diagonal/>
    </border>
    <border>
      <left/>
      <right/>
      <top/>
      <bottom style="hair">
        <color indexed="64"/>
      </bottom>
      <diagonal/>
    </border>
    <border>
      <left style="thin">
        <color indexed="64"/>
      </left>
      <right style="thin">
        <color indexed="64"/>
      </right>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right style="medium">
        <color indexed="64"/>
      </right>
      <top/>
      <bottom style="medium">
        <color indexed="64"/>
      </bottom>
      <diagonal/>
    </border>
    <border>
      <left style="medium">
        <color auto="1"/>
      </left>
      <right style="thin">
        <color auto="1"/>
      </right>
      <top style="medium">
        <color auto="1"/>
      </top>
      <bottom style="thin">
        <color auto="1"/>
      </bottom>
      <diagonal/>
    </border>
    <border>
      <left style="thin">
        <color indexed="64"/>
      </left>
      <right style="thin">
        <color indexed="64"/>
      </right>
      <top style="medium">
        <color auto="1"/>
      </top>
      <bottom style="thin">
        <color auto="1"/>
      </bottom>
      <diagonal/>
    </border>
    <border>
      <left style="medium">
        <color auto="1"/>
      </left>
      <right style="thin">
        <color auto="1"/>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medium">
        <color indexed="64"/>
      </left>
      <right/>
      <top style="medium">
        <color indexed="64"/>
      </top>
      <bottom style="medium">
        <color indexed="64"/>
      </bottom>
      <diagonal/>
    </border>
    <border>
      <left/>
      <right style="medium">
        <color indexed="64"/>
      </right>
      <top/>
      <bottom style="thin">
        <color indexed="64"/>
      </bottom>
      <diagonal/>
    </border>
    <border>
      <left/>
      <right style="thin">
        <color indexed="64"/>
      </right>
      <top style="medium">
        <color indexed="64"/>
      </top>
      <bottom style="medium">
        <color indexed="64"/>
      </bottom>
      <diagonal/>
    </border>
  </borders>
  <cellStyleXfs count="56">
    <xf numFmtId="0" fontId="0" fillId="0" borderId="0">
      <alignment vertical="center"/>
    </xf>
    <xf numFmtId="0" fontId="13" fillId="2" borderId="0" applyNumberFormat="0" applyBorder="0" applyAlignment="0" applyProtection="0">
      <alignment vertical="center"/>
    </xf>
    <xf numFmtId="0" fontId="13" fillId="3" borderId="0" applyNumberFormat="0" applyBorder="0" applyAlignment="0" applyProtection="0">
      <alignment vertical="center"/>
    </xf>
    <xf numFmtId="0" fontId="13" fillId="4" borderId="0" applyNumberFormat="0" applyBorder="0" applyAlignment="0" applyProtection="0">
      <alignment vertical="center"/>
    </xf>
    <xf numFmtId="0" fontId="13" fillId="5" borderId="0" applyNumberFormat="0" applyBorder="0" applyAlignment="0" applyProtection="0">
      <alignment vertical="center"/>
    </xf>
    <xf numFmtId="0" fontId="13" fillId="6" borderId="0" applyNumberFormat="0" applyBorder="0" applyAlignment="0" applyProtection="0">
      <alignment vertical="center"/>
    </xf>
    <xf numFmtId="0" fontId="13" fillId="7" borderId="0" applyNumberFormat="0" applyBorder="0" applyAlignment="0" applyProtection="0">
      <alignment vertical="center"/>
    </xf>
    <xf numFmtId="0" fontId="13" fillId="8"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5" borderId="0" applyNumberFormat="0" applyBorder="0" applyAlignment="0" applyProtection="0">
      <alignment vertical="center"/>
    </xf>
    <xf numFmtId="0" fontId="13" fillId="8" borderId="0" applyNumberFormat="0" applyBorder="0" applyAlignment="0" applyProtection="0">
      <alignment vertical="center"/>
    </xf>
    <xf numFmtId="0" fontId="13" fillId="11" borderId="0" applyNumberFormat="0" applyBorder="0" applyAlignment="0" applyProtection="0">
      <alignment vertical="center"/>
    </xf>
    <xf numFmtId="0" fontId="14" fillId="12" borderId="0" applyNumberFormat="0" applyBorder="0" applyAlignment="0" applyProtection="0">
      <alignment vertical="center"/>
    </xf>
    <xf numFmtId="0" fontId="14" fillId="9" borderId="0" applyNumberFormat="0" applyBorder="0" applyAlignment="0" applyProtection="0">
      <alignment vertical="center"/>
    </xf>
    <xf numFmtId="0" fontId="14" fillId="10"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5" borderId="0" applyNumberFormat="0" applyBorder="0" applyAlignment="0" applyProtection="0">
      <alignment vertical="center"/>
    </xf>
    <xf numFmtId="0" fontId="14" fillId="16"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9" borderId="0" applyNumberFormat="0" applyBorder="0" applyAlignment="0" applyProtection="0">
      <alignment vertical="center"/>
    </xf>
    <xf numFmtId="0" fontId="15" fillId="0" borderId="0" applyNumberFormat="0" applyFill="0" applyBorder="0" applyAlignment="0" applyProtection="0">
      <alignment vertical="center"/>
    </xf>
    <xf numFmtId="0" fontId="16" fillId="20" borderId="1" applyNumberFormat="0" applyAlignment="0" applyProtection="0">
      <alignment vertical="center"/>
    </xf>
    <xf numFmtId="0" fontId="17" fillId="21" borderId="0" applyNumberFormat="0" applyBorder="0" applyAlignment="0" applyProtection="0">
      <alignment vertical="center"/>
    </xf>
    <xf numFmtId="9" fontId="2" fillId="0" borderId="0" applyFont="0" applyFill="0" applyBorder="0" applyAlignment="0" applyProtection="0">
      <alignment vertical="center"/>
    </xf>
    <xf numFmtId="0" fontId="2" fillId="22" borderId="2" applyNumberFormat="0" applyFont="0" applyAlignment="0" applyProtection="0">
      <alignment vertical="center"/>
    </xf>
    <xf numFmtId="0" fontId="18" fillId="0" borderId="3" applyNumberFormat="0" applyFill="0" applyAlignment="0" applyProtection="0">
      <alignment vertical="center"/>
    </xf>
    <xf numFmtId="0" fontId="19" fillId="3" borderId="0" applyNumberFormat="0" applyBorder="0" applyAlignment="0" applyProtection="0">
      <alignment vertical="center"/>
    </xf>
    <xf numFmtId="0" fontId="20" fillId="23" borderId="4" applyNumberFormat="0" applyAlignment="0" applyProtection="0">
      <alignment vertical="center"/>
    </xf>
    <xf numFmtId="0" fontId="21" fillId="0" borderId="0" applyNumberFormat="0" applyFill="0" applyBorder="0" applyAlignment="0" applyProtection="0">
      <alignment vertical="center"/>
    </xf>
    <xf numFmtId="38" fontId="2" fillId="0" borderId="0" applyFont="0" applyFill="0" applyBorder="0" applyAlignment="0" applyProtection="0">
      <alignment vertical="center"/>
    </xf>
    <xf numFmtId="0" fontId="22" fillId="0" borderId="5" applyNumberFormat="0" applyFill="0" applyAlignment="0" applyProtection="0">
      <alignment vertical="center"/>
    </xf>
    <xf numFmtId="0" fontId="23" fillId="0" borderId="6" applyNumberFormat="0" applyFill="0" applyAlignment="0" applyProtection="0">
      <alignment vertical="center"/>
    </xf>
    <xf numFmtId="0" fontId="24" fillId="0" borderId="7" applyNumberFormat="0" applyFill="0" applyAlignment="0" applyProtection="0">
      <alignment vertical="center"/>
    </xf>
    <xf numFmtId="0" fontId="24" fillId="0" borderId="0" applyNumberFormat="0" applyFill="0" applyBorder="0" applyAlignment="0" applyProtection="0">
      <alignment vertical="center"/>
    </xf>
    <xf numFmtId="0" fontId="25" fillId="0" borderId="8" applyNumberFormat="0" applyFill="0" applyAlignment="0" applyProtection="0">
      <alignment vertical="center"/>
    </xf>
    <xf numFmtId="0" fontId="26" fillId="23" borderId="9" applyNumberFormat="0" applyAlignment="0" applyProtection="0">
      <alignment vertical="center"/>
    </xf>
    <xf numFmtId="0" fontId="27" fillId="0" borderId="0" applyNumberFormat="0" applyFill="0" applyBorder="0" applyAlignment="0" applyProtection="0">
      <alignment vertical="center"/>
    </xf>
    <xf numFmtId="0" fontId="28" fillId="7" borderId="4" applyNumberFormat="0" applyAlignment="0" applyProtection="0">
      <alignment vertical="center"/>
    </xf>
    <xf numFmtId="0" fontId="2" fillId="0" borderId="0">
      <alignment vertical="center"/>
    </xf>
    <xf numFmtId="0" fontId="30" fillId="0" borderId="0">
      <alignment vertical="center"/>
    </xf>
    <xf numFmtId="0" fontId="29" fillId="4" borderId="0" applyNumberFormat="0" applyBorder="0" applyAlignment="0" applyProtection="0">
      <alignment vertical="center"/>
    </xf>
    <xf numFmtId="0" fontId="2" fillId="0" borderId="0"/>
    <xf numFmtId="0" fontId="1" fillId="0" borderId="0">
      <alignment vertical="center"/>
    </xf>
    <xf numFmtId="0" fontId="43" fillId="0" borderId="0">
      <alignment vertical="center"/>
    </xf>
    <xf numFmtId="0" fontId="2" fillId="0" borderId="0"/>
    <xf numFmtId="0" fontId="2" fillId="0" borderId="0">
      <alignment vertical="center"/>
    </xf>
    <xf numFmtId="0" fontId="2" fillId="0" borderId="0"/>
    <xf numFmtId="0" fontId="67" fillId="0" borderId="0">
      <alignment vertical="center"/>
    </xf>
    <xf numFmtId="0" fontId="2" fillId="0" borderId="0"/>
    <xf numFmtId="0" fontId="2" fillId="0" borderId="0"/>
    <xf numFmtId="0" fontId="13" fillId="0" borderId="0">
      <alignment vertical="center"/>
    </xf>
  </cellStyleXfs>
  <cellXfs count="996">
    <xf numFmtId="0" fontId="0" fillId="0" borderId="0" xfId="0">
      <alignment vertical="center"/>
    </xf>
    <xf numFmtId="0" fontId="9" fillId="0" borderId="0" xfId="0" applyFont="1">
      <alignment vertical="center"/>
    </xf>
    <xf numFmtId="0" fontId="6" fillId="0" borderId="0" xfId="0" applyFont="1">
      <alignment vertical="center"/>
    </xf>
    <xf numFmtId="0" fontId="6" fillId="0" borderId="10" xfId="0" applyFont="1" applyBorder="1" applyProtection="1">
      <alignment vertical="center"/>
      <protection hidden="1"/>
    </xf>
    <xf numFmtId="0" fontId="5" fillId="0" borderId="0" xfId="0" applyFont="1">
      <alignment vertical="center"/>
    </xf>
    <xf numFmtId="0" fontId="6" fillId="0" borderId="11" xfId="0" applyFont="1" applyBorder="1">
      <alignment vertical="center"/>
    </xf>
    <xf numFmtId="0" fontId="6" fillId="0" borderId="12" xfId="0" applyFont="1" applyBorder="1">
      <alignment vertical="center"/>
    </xf>
    <xf numFmtId="0" fontId="6" fillId="0" borderId="10" xfId="0" applyFont="1" applyBorder="1">
      <alignment vertical="center"/>
    </xf>
    <xf numFmtId="49" fontId="6" fillId="0" borderId="0" xfId="0" applyNumberFormat="1" applyFont="1">
      <alignment vertical="center"/>
    </xf>
    <xf numFmtId="0" fontId="9" fillId="0" borderId="11" xfId="0" applyFont="1" applyBorder="1">
      <alignment vertical="center"/>
    </xf>
    <xf numFmtId="0" fontId="9" fillId="0" borderId="10" xfId="0" applyFont="1" applyBorder="1">
      <alignment vertical="center"/>
    </xf>
    <xf numFmtId="0" fontId="6" fillId="0" borderId="0" xfId="0" applyFont="1" applyAlignment="1">
      <alignment vertical="center" wrapText="1"/>
    </xf>
    <xf numFmtId="0" fontId="6" fillId="0" borderId="11" xfId="0" applyFont="1" applyBorder="1" applyAlignment="1">
      <alignment horizontal="right" vertical="center"/>
    </xf>
    <xf numFmtId="0" fontId="9" fillId="25" borderId="0" xfId="0" applyFont="1" applyFill="1">
      <alignment vertical="center"/>
    </xf>
    <xf numFmtId="0" fontId="0" fillId="25" borderId="0" xfId="0" applyFill="1">
      <alignment vertical="center"/>
    </xf>
    <xf numFmtId="49" fontId="6" fillId="0" borderId="11" xfId="0" applyNumberFormat="1" applyFont="1" applyBorder="1" applyAlignment="1">
      <alignment horizontal="right" vertical="center"/>
    </xf>
    <xf numFmtId="179" fontId="6" fillId="0" borderId="0" xfId="0" applyNumberFormat="1" applyFont="1" applyAlignment="1">
      <alignment horizontal="right" vertical="center" shrinkToFit="1"/>
    </xf>
    <xf numFmtId="176" fontId="6" fillId="0" borderId="0" xfId="0" applyNumberFormat="1" applyFont="1" applyAlignment="1">
      <alignment horizontal="left" vertical="center"/>
    </xf>
    <xf numFmtId="180" fontId="6" fillId="0" borderId="0" xfId="0" applyNumberFormat="1" applyFont="1" applyAlignment="1">
      <alignment horizontal="right" vertical="center"/>
    </xf>
    <xf numFmtId="10" fontId="6" fillId="0" borderId="0" xfId="0" applyNumberFormat="1" applyFont="1" applyAlignment="1">
      <alignment horizontal="right" vertical="center" shrinkToFit="1"/>
    </xf>
    <xf numFmtId="177" fontId="6" fillId="0" borderId="0" xfId="0" applyNumberFormat="1" applyFont="1" applyAlignment="1">
      <alignment horizontal="center" vertical="center" shrinkToFit="1"/>
    </xf>
    <xf numFmtId="180" fontId="6" fillId="0" borderId="0" xfId="0" applyNumberFormat="1" applyFont="1" applyAlignment="1">
      <alignment horizontal="right" vertical="center" shrinkToFit="1"/>
    </xf>
    <xf numFmtId="178" fontId="6" fillId="0" borderId="0" xfId="0" applyNumberFormat="1" applyFont="1" applyAlignment="1">
      <alignment horizontal="right" vertical="center" indent="6"/>
    </xf>
    <xf numFmtId="178" fontId="6" fillId="0" borderId="11" xfId="0" applyNumberFormat="1" applyFont="1" applyBorder="1" applyAlignment="1">
      <alignment horizontal="right" vertical="center" indent="6"/>
    </xf>
    <xf numFmtId="176" fontId="6" fillId="0" borderId="0" xfId="0" applyNumberFormat="1" applyFont="1" applyAlignment="1">
      <alignment horizontal="center" vertical="center"/>
    </xf>
    <xf numFmtId="0" fontId="9" fillId="0" borderId="11" xfId="0" applyFont="1" applyBorder="1" applyAlignment="1">
      <alignment horizontal="right" vertical="center"/>
    </xf>
    <xf numFmtId="49" fontId="31" fillId="0" borderId="0" xfId="0" applyNumberFormat="1" applyFont="1">
      <alignment vertical="center"/>
    </xf>
    <xf numFmtId="49" fontId="10" fillId="0" borderId="0" xfId="0" applyNumberFormat="1" applyFont="1">
      <alignment vertical="center"/>
    </xf>
    <xf numFmtId="49" fontId="32" fillId="0" borderId="0" xfId="0" applyNumberFormat="1" applyFont="1">
      <alignment vertical="center"/>
    </xf>
    <xf numFmtId="0" fontId="31" fillId="0" borderId="0" xfId="0" applyFont="1">
      <alignment vertical="center"/>
    </xf>
    <xf numFmtId="0" fontId="10" fillId="0" borderId="0" xfId="0" applyFont="1">
      <alignment vertical="center"/>
    </xf>
    <xf numFmtId="0" fontId="10" fillId="0" borderId="0" xfId="0" applyFont="1" applyAlignment="1"/>
    <xf numFmtId="49" fontId="31" fillId="0" borderId="0" xfId="0" applyNumberFormat="1" applyFont="1" applyAlignment="1">
      <alignment horizontal="right" vertical="center"/>
    </xf>
    <xf numFmtId="185" fontId="31" fillId="0" borderId="0" xfId="0" applyNumberFormat="1" applyFont="1" applyAlignment="1">
      <alignment horizontal="right" vertical="center"/>
    </xf>
    <xf numFmtId="0" fontId="31" fillId="0" borderId="0" xfId="0" applyFont="1" applyAlignment="1">
      <alignment horizontal="right" vertical="center"/>
    </xf>
    <xf numFmtId="184" fontId="31" fillId="0" borderId="0" xfId="0" applyNumberFormat="1" applyFont="1">
      <alignment vertical="center"/>
    </xf>
    <xf numFmtId="0" fontId="31" fillId="0" borderId="0" xfId="0" applyFont="1" applyAlignment="1"/>
    <xf numFmtId="0" fontId="31" fillId="0" borderId="10" xfId="0" applyFont="1" applyBorder="1">
      <alignment vertical="center"/>
    </xf>
    <xf numFmtId="183" fontId="31" fillId="0" borderId="10" xfId="0" applyNumberFormat="1" applyFont="1" applyBorder="1">
      <alignment vertical="center"/>
    </xf>
    <xf numFmtId="49" fontId="31" fillId="0" borderId="0" xfId="0" applyNumberFormat="1" applyFont="1" applyAlignment="1">
      <alignment horizontal="right" vertical="center" shrinkToFit="1"/>
    </xf>
    <xf numFmtId="0" fontId="31" fillId="0" borderId="11" xfId="0" applyFont="1" applyBorder="1">
      <alignment vertical="center"/>
    </xf>
    <xf numFmtId="0" fontId="10" fillId="0" borderId="11" xfId="0" applyFont="1" applyBorder="1">
      <alignment vertical="center"/>
    </xf>
    <xf numFmtId="184" fontId="31" fillId="0" borderId="11" xfId="0" applyNumberFormat="1" applyFont="1" applyBorder="1">
      <alignment vertical="center"/>
    </xf>
    <xf numFmtId="0" fontId="10" fillId="0" borderId="0" xfId="0" applyFont="1" applyAlignment="1">
      <alignment vertical="center" wrapText="1"/>
    </xf>
    <xf numFmtId="0" fontId="11" fillId="0" borderId="0" xfId="0" applyFont="1">
      <alignment vertical="center"/>
    </xf>
    <xf numFmtId="0" fontId="11" fillId="0" borderId="0" xfId="0" applyFont="1" applyAlignment="1">
      <alignment vertical="top"/>
    </xf>
    <xf numFmtId="0" fontId="10" fillId="0" borderId="0" xfId="0" applyFont="1" applyAlignment="1">
      <alignment vertical="top" wrapText="1"/>
    </xf>
    <xf numFmtId="0" fontId="11" fillId="0" borderId="0" xfId="0" applyFont="1" applyAlignment="1">
      <alignment vertical="top" wrapText="1"/>
    </xf>
    <xf numFmtId="0" fontId="33" fillId="0" borderId="0" xfId="0" applyFont="1">
      <alignment vertical="center"/>
    </xf>
    <xf numFmtId="0" fontId="35" fillId="0" borderId="0" xfId="0" applyFont="1">
      <alignment vertical="center"/>
    </xf>
    <xf numFmtId="49" fontId="36" fillId="0" borderId="11" xfId="0" applyNumberFormat="1" applyFont="1" applyBorder="1">
      <alignment vertical="center"/>
    </xf>
    <xf numFmtId="0" fontId="34" fillId="0" borderId="0" xfId="0" applyFont="1">
      <alignment vertical="center"/>
    </xf>
    <xf numFmtId="0" fontId="37" fillId="0" borderId="0" xfId="0" applyFont="1">
      <alignment vertical="center"/>
    </xf>
    <xf numFmtId="0" fontId="34" fillId="0" borderId="11" xfId="0" applyFont="1" applyBorder="1">
      <alignment vertical="center"/>
    </xf>
    <xf numFmtId="0" fontId="37" fillId="0" borderId="11" xfId="0" applyFont="1" applyBorder="1">
      <alignment vertical="center"/>
    </xf>
    <xf numFmtId="0" fontId="38" fillId="0" borderId="0" xfId="0" applyFont="1">
      <alignment vertical="center"/>
    </xf>
    <xf numFmtId="0" fontId="39" fillId="0" borderId="0" xfId="0" applyFont="1">
      <alignment vertical="center"/>
    </xf>
    <xf numFmtId="0" fontId="40" fillId="0" borderId="0" xfId="0" applyFont="1">
      <alignment vertical="center"/>
    </xf>
    <xf numFmtId="0" fontId="41" fillId="0" borderId="0" xfId="0" applyFont="1">
      <alignment vertical="center"/>
    </xf>
    <xf numFmtId="0" fontId="6" fillId="26" borderId="0" xfId="0" applyFont="1" applyFill="1">
      <alignment vertical="center"/>
    </xf>
    <xf numFmtId="0" fontId="9" fillId="26" borderId="0" xfId="0" applyFont="1" applyFill="1">
      <alignment vertical="center"/>
    </xf>
    <xf numFmtId="0" fontId="5" fillId="26" borderId="0" xfId="0" applyFont="1" applyFill="1">
      <alignment vertical="center"/>
    </xf>
    <xf numFmtId="0" fontId="0" fillId="26" borderId="0" xfId="0" applyFill="1">
      <alignment vertical="center"/>
    </xf>
    <xf numFmtId="0" fontId="6" fillId="26" borderId="11" xfId="0" applyFont="1" applyFill="1" applyBorder="1">
      <alignment vertical="center"/>
    </xf>
    <xf numFmtId="0" fontId="6" fillId="26" borderId="11" xfId="0" applyFont="1" applyFill="1" applyBorder="1" applyAlignment="1">
      <alignment horizontal="left" vertical="center"/>
    </xf>
    <xf numFmtId="0" fontId="6" fillId="26" borderId="0" xfId="0" applyFont="1" applyFill="1" applyAlignment="1">
      <alignment vertical="center" wrapText="1"/>
    </xf>
    <xf numFmtId="49" fontId="10" fillId="26" borderId="0" xfId="0" applyNumberFormat="1" applyFont="1" applyFill="1">
      <alignment vertical="center"/>
    </xf>
    <xf numFmtId="178" fontId="6" fillId="26" borderId="0" xfId="0" applyNumberFormat="1" applyFont="1" applyFill="1" applyAlignment="1">
      <alignment horizontal="right" vertical="center" indent="6"/>
    </xf>
    <xf numFmtId="49" fontId="6" fillId="26" borderId="0" xfId="0" applyNumberFormat="1" applyFont="1" applyFill="1">
      <alignment vertical="center"/>
    </xf>
    <xf numFmtId="180" fontId="6" fillId="26" borderId="0" xfId="0" applyNumberFormat="1" applyFont="1" applyFill="1" applyAlignment="1">
      <alignment horizontal="right" vertical="center" shrinkToFit="1"/>
    </xf>
    <xf numFmtId="176" fontId="6" fillId="26" borderId="0" xfId="0" applyNumberFormat="1" applyFont="1" applyFill="1" applyAlignment="1">
      <alignment horizontal="center" vertical="center"/>
    </xf>
    <xf numFmtId="176" fontId="6" fillId="26" borderId="0" xfId="0" applyNumberFormat="1" applyFont="1" applyFill="1" applyAlignment="1">
      <alignment horizontal="center" vertical="center" shrinkToFit="1"/>
    </xf>
    <xf numFmtId="176" fontId="6" fillId="26" borderId="0" xfId="0" applyNumberFormat="1" applyFont="1" applyFill="1" applyAlignment="1">
      <alignment horizontal="left" vertical="center"/>
    </xf>
    <xf numFmtId="177" fontId="6" fillId="26" borderId="0" xfId="0" applyNumberFormat="1" applyFont="1" applyFill="1" applyAlignment="1">
      <alignment horizontal="center" vertical="center" shrinkToFit="1"/>
    </xf>
    <xf numFmtId="179" fontId="6" fillId="26" borderId="0" xfId="0" applyNumberFormat="1" applyFont="1" applyFill="1" applyAlignment="1">
      <alignment horizontal="right" vertical="center" shrinkToFit="1"/>
    </xf>
    <xf numFmtId="180" fontId="6" fillId="26" borderId="0" xfId="0" applyNumberFormat="1" applyFont="1" applyFill="1" applyAlignment="1">
      <alignment horizontal="right" vertical="center"/>
    </xf>
    <xf numFmtId="10" fontId="6" fillId="26" borderId="0" xfId="0" applyNumberFormat="1" applyFont="1" applyFill="1" applyAlignment="1">
      <alignment horizontal="right" vertical="center" shrinkToFit="1"/>
    </xf>
    <xf numFmtId="49" fontId="12" fillId="26" borderId="0" xfId="0" applyNumberFormat="1" applyFont="1" applyFill="1">
      <alignment vertical="center"/>
    </xf>
    <xf numFmtId="0" fontId="34" fillId="26" borderId="0" xfId="0" applyFont="1" applyFill="1">
      <alignment vertical="center"/>
    </xf>
    <xf numFmtId="0" fontId="37" fillId="26" borderId="0" xfId="0" applyFont="1" applyFill="1">
      <alignment vertical="center"/>
    </xf>
    <xf numFmtId="0" fontId="34" fillId="26" borderId="0" xfId="0" applyFont="1" applyFill="1" applyAlignment="1">
      <alignment horizontal="center" vertical="center"/>
    </xf>
    <xf numFmtId="0" fontId="34" fillId="26" borderId="0" xfId="0" applyFont="1" applyFill="1" applyAlignment="1">
      <alignment horizontal="left" vertical="center"/>
    </xf>
    <xf numFmtId="0" fontId="6" fillId="26" borderId="0" xfId="0" applyFont="1" applyFill="1" applyAlignment="1">
      <alignment vertical="center" shrinkToFit="1"/>
    </xf>
    <xf numFmtId="0" fontId="6" fillId="26" borderId="11" xfId="0" applyFont="1" applyFill="1" applyBorder="1" applyAlignment="1">
      <alignment vertical="center" shrinkToFit="1"/>
    </xf>
    <xf numFmtId="49" fontId="10" fillId="0" borderId="13" xfId="0" applyNumberFormat="1" applyFont="1" applyBorder="1">
      <alignment vertical="center"/>
    </xf>
    <xf numFmtId="49" fontId="31" fillId="0" borderId="13" xfId="0" applyNumberFormat="1" applyFont="1" applyBorder="1">
      <alignment vertical="center"/>
    </xf>
    <xf numFmtId="0" fontId="6" fillId="27" borderId="0" xfId="0" applyFont="1" applyFill="1">
      <alignment vertical="center"/>
    </xf>
    <xf numFmtId="49" fontId="0" fillId="24" borderId="14" xfId="0" applyNumberFormat="1" applyFill="1" applyBorder="1" applyAlignment="1">
      <alignment horizontal="center" vertical="center"/>
    </xf>
    <xf numFmtId="49" fontId="0" fillId="0" borderId="0" xfId="0" applyNumberFormat="1">
      <alignment vertical="center"/>
    </xf>
    <xf numFmtId="49" fontId="0" fillId="0" borderId="14" xfId="0" applyNumberFormat="1" applyBorder="1" applyAlignment="1">
      <alignment horizontal="center" vertical="center"/>
    </xf>
    <xf numFmtId="0" fontId="42" fillId="26" borderId="0" xfId="0" applyFont="1" applyFill="1">
      <alignment vertical="center"/>
    </xf>
    <xf numFmtId="0" fontId="42" fillId="0" borderId="0" xfId="0" applyFont="1">
      <alignment vertical="center"/>
    </xf>
    <xf numFmtId="0" fontId="43" fillId="0" borderId="0" xfId="0" applyFont="1">
      <alignment vertical="center"/>
    </xf>
    <xf numFmtId="49" fontId="6" fillId="26" borderId="0" xfId="0" applyNumberFormat="1" applyFont="1" applyFill="1" applyAlignment="1">
      <alignment horizontal="right" vertical="center"/>
    </xf>
    <xf numFmtId="49" fontId="10" fillId="26" borderId="11" xfId="0" applyNumberFormat="1" applyFont="1" applyFill="1" applyBorder="1">
      <alignment vertical="center"/>
    </xf>
    <xf numFmtId="0" fontId="6" fillId="26" borderId="0" xfId="0" applyFont="1" applyFill="1" applyProtection="1">
      <alignment vertical="center"/>
      <protection hidden="1"/>
    </xf>
    <xf numFmtId="0" fontId="9" fillId="26" borderId="0" xfId="0" applyFont="1" applyFill="1" applyAlignment="1">
      <alignment horizontal="right" vertical="center"/>
    </xf>
    <xf numFmtId="0" fontId="10" fillId="0" borderId="0" xfId="46" applyFont="1" applyAlignment="1">
      <alignment vertical="center"/>
    </xf>
    <xf numFmtId="0" fontId="10" fillId="0" borderId="0" xfId="46" applyFont="1"/>
    <xf numFmtId="0" fontId="45" fillId="0" borderId="0" xfId="0" applyFont="1">
      <alignment vertical="center"/>
    </xf>
    <xf numFmtId="0" fontId="6" fillId="0" borderId="0" xfId="0" applyFont="1" applyAlignment="1">
      <alignment horizontal="left" vertical="center"/>
    </xf>
    <xf numFmtId="0" fontId="33" fillId="0" borderId="0" xfId="0" applyFont="1" applyAlignment="1">
      <alignment horizontal="left" vertical="center"/>
    </xf>
    <xf numFmtId="0" fontId="6" fillId="0" borderId="0" xfId="0" applyFont="1" applyAlignment="1">
      <alignment horizontal="center" vertical="center"/>
    </xf>
    <xf numFmtId="0" fontId="6" fillId="0" borderId="11" xfId="0" applyFont="1" applyBorder="1" applyAlignment="1">
      <alignment horizontal="center" vertical="center"/>
    </xf>
    <xf numFmtId="49" fontId="10" fillId="0" borderId="0" xfId="0" applyNumberFormat="1" applyFont="1" applyAlignment="1">
      <alignment horizontal="center" vertical="center"/>
    </xf>
    <xf numFmtId="49" fontId="31" fillId="0" borderId="0" xfId="0" applyNumberFormat="1" applyFont="1" applyAlignment="1">
      <alignment horizontal="center" vertical="center"/>
    </xf>
    <xf numFmtId="49" fontId="31" fillId="0" borderId="0" xfId="0" applyNumberFormat="1" applyFont="1" applyAlignment="1">
      <alignment horizontal="left" vertical="center"/>
    </xf>
    <xf numFmtId="180" fontId="6" fillId="0" borderId="0" xfId="0" applyNumberFormat="1" applyFont="1" applyAlignment="1">
      <alignment horizontal="center" vertical="center"/>
    </xf>
    <xf numFmtId="0" fontId="6" fillId="0" borderId="0" xfId="0" applyFont="1" applyAlignment="1">
      <alignment horizontal="left" vertical="center" shrinkToFit="1"/>
    </xf>
    <xf numFmtId="0" fontId="6" fillId="0" borderId="11" xfId="0" applyFont="1" applyBorder="1" applyAlignment="1">
      <alignment horizontal="left" vertical="center"/>
    </xf>
    <xf numFmtId="180" fontId="6" fillId="0" borderId="0" xfId="0" applyNumberFormat="1" applyFont="1" applyAlignment="1">
      <alignment horizontal="right" vertical="center" indent="1"/>
    </xf>
    <xf numFmtId="0" fontId="6" fillId="0" borderId="0" xfId="0" applyFont="1" applyAlignment="1">
      <alignment horizontal="right" vertical="center"/>
    </xf>
    <xf numFmtId="0" fontId="6" fillId="0" borderId="10" xfId="0" applyFont="1" applyBorder="1" applyAlignment="1">
      <alignment horizontal="left" vertical="center" shrinkToFit="1"/>
    </xf>
    <xf numFmtId="0" fontId="6" fillId="0" borderId="10" xfId="0" applyFont="1" applyBorder="1" applyAlignment="1">
      <alignment horizontal="center" vertical="center"/>
    </xf>
    <xf numFmtId="176" fontId="6" fillId="0" borderId="0" xfId="0" applyNumberFormat="1" applyFont="1" applyAlignment="1">
      <alignment horizontal="center" vertical="center" shrinkToFit="1"/>
    </xf>
    <xf numFmtId="49" fontId="6" fillId="0" borderId="10" xfId="0" applyNumberFormat="1" applyFont="1" applyBorder="1" applyAlignment="1">
      <alignment horizontal="center" vertical="center"/>
    </xf>
    <xf numFmtId="0" fontId="6" fillId="0" borderId="10" xfId="0" applyFont="1" applyBorder="1" applyAlignment="1">
      <alignment horizontal="left" vertical="center"/>
    </xf>
    <xf numFmtId="0" fontId="34" fillId="0" borderId="0" xfId="0" applyFont="1" applyAlignment="1">
      <alignment horizontal="left" vertical="center"/>
    </xf>
    <xf numFmtId="0" fontId="39" fillId="0" borderId="0" xfId="0" applyFont="1" applyAlignment="1">
      <alignment horizontal="center" vertical="center"/>
    </xf>
    <xf numFmtId="0" fontId="6" fillId="26" borderId="0" xfId="0" applyFont="1" applyFill="1" applyAlignment="1">
      <alignment horizontal="center" vertical="center"/>
    </xf>
    <xf numFmtId="0" fontId="6" fillId="26" borderId="0" xfId="0" applyFont="1" applyFill="1" applyAlignment="1">
      <alignment horizontal="left" vertical="center" shrinkToFit="1"/>
    </xf>
    <xf numFmtId="0" fontId="6" fillId="26" borderId="0" xfId="0" applyFont="1" applyFill="1" applyAlignment="1">
      <alignment horizontal="right" vertical="center"/>
    </xf>
    <xf numFmtId="0" fontId="6" fillId="26" borderId="0" xfId="0" applyFont="1" applyFill="1" applyAlignment="1">
      <alignment horizontal="left" vertical="center"/>
    </xf>
    <xf numFmtId="180" fontId="6" fillId="26" borderId="0" xfId="0" applyNumberFormat="1" applyFont="1" applyFill="1" applyAlignment="1">
      <alignment horizontal="right" vertical="center" indent="1"/>
    </xf>
    <xf numFmtId="180" fontId="6" fillId="26" borderId="0" xfId="0" applyNumberFormat="1" applyFont="1" applyFill="1" applyAlignment="1">
      <alignment horizontal="center" vertical="center"/>
    </xf>
    <xf numFmtId="49" fontId="6" fillId="26" borderId="11" xfId="0" applyNumberFormat="1" applyFont="1" applyFill="1" applyBorder="1">
      <alignment vertical="center"/>
    </xf>
    <xf numFmtId="0" fontId="10" fillId="0" borderId="14" xfId="0" applyFont="1" applyBorder="1" applyAlignment="1">
      <alignment horizontal="center" vertical="center"/>
    </xf>
    <xf numFmtId="49" fontId="10" fillId="0" borderId="14" xfId="0" applyNumberFormat="1" applyFont="1" applyBorder="1" applyAlignment="1">
      <alignment horizontal="center" vertical="center"/>
    </xf>
    <xf numFmtId="0" fontId="10" fillId="0" borderId="0" xfId="0" applyFont="1" applyAlignment="1">
      <alignment vertical="top"/>
    </xf>
    <xf numFmtId="0" fontId="11" fillId="0" borderId="0" xfId="0" applyFont="1" applyAlignment="1">
      <alignment horizontal="right" vertical="top"/>
    </xf>
    <xf numFmtId="0" fontId="31" fillId="0" borderId="0" xfId="0" applyFont="1" applyAlignment="1">
      <alignment vertical="top"/>
    </xf>
    <xf numFmtId="0" fontId="6" fillId="26" borderId="0" xfId="0" applyFont="1" applyFill="1" applyAlignment="1">
      <alignment horizontal="center" vertical="center" shrinkToFit="1"/>
    </xf>
    <xf numFmtId="0" fontId="10" fillId="25" borderId="0" xfId="0" applyFont="1" applyFill="1">
      <alignment vertical="center"/>
    </xf>
    <xf numFmtId="0" fontId="47" fillId="28" borderId="0" xfId="0" applyFont="1" applyFill="1">
      <alignment vertical="center"/>
    </xf>
    <xf numFmtId="0" fontId="10" fillId="28" borderId="0" xfId="0" applyFont="1" applyFill="1">
      <alignment vertical="center"/>
    </xf>
    <xf numFmtId="0" fontId="48" fillId="25" borderId="0" xfId="0" applyFont="1" applyFill="1">
      <alignment vertical="center"/>
    </xf>
    <xf numFmtId="0" fontId="47" fillId="25" borderId="0" xfId="0" applyFont="1" applyFill="1">
      <alignment vertical="center"/>
    </xf>
    <xf numFmtId="0" fontId="49" fillId="25" borderId="0" xfId="0" applyFont="1" applyFill="1">
      <alignment vertical="center"/>
    </xf>
    <xf numFmtId="0" fontId="50" fillId="25" borderId="0" xfId="0" applyFont="1" applyFill="1" applyAlignment="1">
      <alignment horizontal="right" vertical="center"/>
    </xf>
    <xf numFmtId="0" fontId="10" fillId="29" borderId="0" xfId="0" applyFont="1" applyFill="1">
      <alignment vertical="center"/>
    </xf>
    <xf numFmtId="0" fontId="10" fillId="28" borderId="0" xfId="0" applyFont="1" applyFill="1" applyAlignment="1" applyProtection="1">
      <alignment horizontal="center" vertical="center"/>
      <protection locked="0"/>
    </xf>
    <xf numFmtId="0" fontId="10" fillId="25" borderId="30" xfId="0" applyFont="1" applyFill="1" applyBorder="1" applyAlignment="1">
      <alignment horizontal="center" vertical="center"/>
    </xf>
    <xf numFmtId="0" fontId="10" fillId="25" borderId="10" xfId="0" applyFont="1" applyFill="1" applyBorder="1" applyAlignment="1">
      <alignment horizontal="center" vertical="center"/>
    </xf>
    <xf numFmtId="0" fontId="10" fillId="28" borderId="21" xfId="0" applyFont="1" applyFill="1" applyBorder="1">
      <alignment vertical="center"/>
    </xf>
    <xf numFmtId="0" fontId="10" fillId="25" borderId="10" xfId="0" applyFont="1" applyFill="1" applyBorder="1">
      <alignment vertical="center"/>
    </xf>
    <xf numFmtId="0" fontId="10" fillId="28" borderId="10" xfId="0" applyFont="1" applyFill="1" applyBorder="1">
      <alignment vertical="center"/>
    </xf>
    <xf numFmtId="0" fontId="10" fillId="25" borderId="30" xfId="0" applyFont="1" applyFill="1" applyBorder="1">
      <alignment vertical="center"/>
    </xf>
    <xf numFmtId="0" fontId="10" fillId="25" borderId="33" xfId="0" applyFont="1" applyFill="1" applyBorder="1" applyAlignment="1">
      <alignment horizontal="center" vertical="center"/>
    </xf>
    <xf numFmtId="0" fontId="10" fillId="25" borderId="10" xfId="0" applyFont="1" applyFill="1" applyBorder="1" applyAlignment="1">
      <alignment horizontal="right" vertical="center"/>
    </xf>
    <xf numFmtId="0" fontId="10" fillId="25" borderId="41" xfId="0" applyFont="1" applyFill="1" applyBorder="1" applyAlignment="1">
      <alignment horizontal="center" vertical="center"/>
    </xf>
    <xf numFmtId="0" fontId="10" fillId="25" borderId="37" xfId="0" applyFont="1" applyFill="1" applyBorder="1">
      <alignment vertical="center"/>
    </xf>
    <xf numFmtId="0" fontId="10" fillId="25" borderId="26" xfId="0" applyFont="1" applyFill="1" applyBorder="1">
      <alignment vertical="center"/>
    </xf>
    <xf numFmtId="0" fontId="10" fillId="25" borderId="26" xfId="0" applyFont="1" applyFill="1" applyBorder="1" applyAlignment="1">
      <alignment horizontal="right" vertical="center"/>
    </xf>
    <xf numFmtId="0" fontId="10" fillId="28" borderId="26" xfId="0" applyFont="1" applyFill="1" applyBorder="1">
      <alignment vertical="center"/>
    </xf>
    <xf numFmtId="0" fontId="10" fillId="25" borderId="24" xfId="0" applyFont="1" applyFill="1" applyBorder="1">
      <alignment vertical="center"/>
    </xf>
    <xf numFmtId="0" fontId="0" fillId="25" borderId="24" xfId="0" applyFill="1" applyBorder="1">
      <alignment vertical="center"/>
    </xf>
    <xf numFmtId="0" fontId="0" fillId="25" borderId="46" xfId="0" applyFill="1" applyBorder="1">
      <alignment vertical="center"/>
    </xf>
    <xf numFmtId="0" fontId="10" fillId="25" borderId="37" xfId="0" applyFont="1" applyFill="1" applyBorder="1" applyAlignment="1">
      <alignment horizontal="left" vertical="center" indent="1"/>
    </xf>
    <xf numFmtId="0" fontId="10" fillId="25" borderId="37" xfId="0" applyFont="1" applyFill="1" applyBorder="1" applyAlignment="1">
      <alignment horizontal="right" vertical="center"/>
    </xf>
    <xf numFmtId="0" fontId="0" fillId="25" borderId="37" xfId="0" applyFill="1" applyBorder="1">
      <alignment vertical="center"/>
    </xf>
    <xf numFmtId="0" fontId="0" fillId="25" borderId="42" xfId="0" applyFill="1" applyBorder="1">
      <alignment vertical="center"/>
    </xf>
    <xf numFmtId="0" fontId="10" fillId="28" borderId="50" xfId="0" applyFont="1" applyFill="1" applyBorder="1">
      <alignment vertical="center"/>
    </xf>
    <xf numFmtId="0" fontId="10" fillId="25" borderId="51" xfId="0" applyFont="1" applyFill="1" applyBorder="1">
      <alignment vertical="center"/>
    </xf>
    <xf numFmtId="0" fontId="52" fillId="25" borderId="0" xfId="0" applyFont="1" applyFill="1" applyAlignment="1">
      <alignment horizontal="center" vertical="center"/>
    </xf>
    <xf numFmtId="0" fontId="10" fillId="25" borderId="20" xfId="0" applyFont="1" applyFill="1" applyBorder="1">
      <alignment vertical="center"/>
    </xf>
    <xf numFmtId="0" fontId="10" fillId="25" borderId="20" xfId="0" applyFont="1" applyFill="1" applyBorder="1" applyAlignment="1">
      <alignment horizontal="right" vertical="center"/>
    </xf>
    <xf numFmtId="0" fontId="10" fillId="25" borderId="15" xfId="0" applyFont="1" applyFill="1" applyBorder="1">
      <alignment vertical="center"/>
    </xf>
    <xf numFmtId="0" fontId="5" fillId="25" borderId="53" xfId="48" applyFont="1" applyFill="1" applyBorder="1">
      <alignment vertical="center"/>
    </xf>
    <xf numFmtId="0" fontId="10" fillId="25" borderId="53" xfId="0" applyFont="1" applyFill="1" applyBorder="1">
      <alignment vertical="center"/>
    </xf>
    <xf numFmtId="0" fontId="10" fillId="25" borderId="16" xfId="0" applyFont="1" applyFill="1" applyBorder="1">
      <alignment vertical="center"/>
    </xf>
    <xf numFmtId="0" fontId="10" fillId="25" borderId="17" xfId="0" applyFont="1" applyFill="1" applyBorder="1">
      <alignment vertical="center"/>
    </xf>
    <xf numFmtId="0" fontId="5" fillId="25" borderId="11" xfId="48" applyFont="1" applyFill="1" applyBorder="1">
      <alignment vertical="center"/>
    </xf>
    <xf numFmtId="0" fontId="10" fillId="25" borderId="11" xfId="0" applyFont="1" applyFill="1" applyBorder="1">
      <alignment vertical="center"/>
    </xf>
    <xf numFmtId="0" fontId="10" fillId="25" borderId="18" xfId="0" applyFont="1" applyFill="1" applyBorder="1">
      <alignment vertical="center"/>
    </xf>
    <xf numFmtId="0" fontId="11" fillId="25" borderId="0" xfId="0" applyFont="1" applyFill="1" applyAlignment="1">
      <alignment horizontal="center" vertical="center"/>
    </xf>
    <xf numFmtId="0" fontId="10" fillId="25" borderId="0" xfId="0" applyFont="1" applyFill="1" applyAlignment="1">
      <alignment horizontal="left" vertical="center"/>
    </xf>
    <xf numFmtId="0" fontId="10" fillId="25" borderId="19" xfId="0" applyFont="1" applyFill="1" applyBorder="1" applyAlignment="1">
      <alignment horizontal="right" vertical="center"/>
    </xf>
    <xf numFmtId="0" fontId="10" fillId="25" borderId="17" xfId="0" applyFont="1" applyFill="1" applyBorder="1" applyAlignment="1">
      <alignment horizontal="left" vertical="center" indent="1"/>
    </xf>
    <xf numFmtId="0" fontId="10" fillId="25" borderId="19" xfId="0" applyFont="1" applyFill="1" applyBorder="1">
      <alignment vertical="center"/>
    </xf>
    <xf numFmtId="0" fontId="10" fillId="25" borderId="15" xfId="0" applyFont="1" applyFill="1" applyBorder="1" applyAlignment="1">
      <alignment horizontal="right" vertical="center"/>
    </xf>
    <xf numFmtId="0" fontId="10" fillId="25" borderId="53" xfId="0" applyFont="1" applyFill="1" applyBorder="1" applyAlignment="1">
      <alignment horizontal="right" vertical="center"/>
    </xf>
    <xf numFmtId="0" fontId="10" fillId="25" borderId="17" xfId="0" applyFont="1" applyFill="1" applyBorder="1" applyAlignment="1">
      <alignment horizontal="right" vertical="center"/>
    </xf>
    <xf numFmtId="0" fontId="10" fillId="25" borderId="11" xfId="0" applyFont="1" applyFill="1" applyBorder="1" applyAlignment="1">
      <alignment horizontal="right" vertical="center"/>
    </xf>
    <xf numFmtId="0" fontId="10" fillId="32" borderId="53" xfId="0" applyFont="1" applyFill="1" applyBorder="1" applyProtection="1">
      <alignment vertical="center"/>
      <protection locked="0"/>
    </xf>
    <xf numFmtId="0" fontId="10" fillId="25" borderId="22" xfId="0" applyFont="1" applyFill="1" applyBorder="1">
      <alignment vertical="center"/>
    </xf>
    <xf numFmtId="0" fontId="10" fillId="25" borderId="31" xfId="0" applyFont="1" applyFill="1" applyBorder="1">
      <alignment vertical="center"/>
    </xf>
    <xf numFmtId="0" fontId="10" fillId="25" borderId="32" xfId="0" applyFont="1" applyFill="1" applyBorder="1">
      <alignment vertical="center"/>
    </xf>
    <xf numFmtId="0" fontId="10" fillId="25" borderId="33" xfId="0" applyFont="1" applyFill="1" applyBorder="1">
      <alignment vertical="center"/>
    </xf>
    <xf numFmtId="0" fontId="10" fillId="25" borderId="58" xfId="0" applyFont="1" applyFill="1" applyBorder="1">
      <alignment vertical="center"/>
    </xf>
    <xf numFmtId="0" fontId="10" fillId="25" borderId="59" xfId="0" applyFont="1" applyFill="1" applyBorder="1">
      <alignment vertical="center"/>
    </xf>
    <xf numFmtId="0" fontId="10" fillId="25" borderId="60" xfId="0" applyFont="1" applyFill="1" applyBorder="1">
      <alignment vertical="center"/>
    </xf>
    <xf numFmtId="0" fontId="10" fillId="25" borderId="61" xfId="0" applyFont="1" applyFill="1" applyBorder="1">
      <alignment vertical="center"/>
    </xf>
    <xf numFmtId="0" fontId="10" fillId="25" borderId="62" xfId="0" applyFont="1" applyFill="1" applyBorder="1">
      <alignment vertical="center"/>
    </xf>
    <xf numFmtId="0" fontId="10" fillId="25" borderId="63" xfId="0" applyFont="1" applyFill="1" applyBorder="1">
      <alignment vertical="center"/>
    </xf>
    <xf numFmtId="0" fontId="10" fillId="25" borderId="21" xfId="0" applyFont="1" applyFill="1" applyBorder="1">
      <alignment vertical="center"/>
    </xf>
    <xf numFmtId="0" fontId="10" fillId="25" borderId="0" xfId="0" applyFont="1" applyFill="1" applyAlignment="1">
      <alignment horizontal="right" vertical="center"/>
    </xf>
    <xf numFmtId="0" fontId="10" fillId="31" borderId="10" xfId="0" applyFont="1" applyFill="1" applyBorder="1" applyAlignment="1" applyProtection="1">
      <alignment horizontal="center" vertical="center"/>
      <protection locked="0"/>
    </xf>
    <xf numFmtId="0" fontId="6" fillId="26" borderId="10" xfId="0" applyFont="1" applyFill="1" applyBorder="1" applyProtection="1">
      <alignment vertical="center"/>
      <protection hidden="1"/>
    </xf>
    <xf numFmtId="0" fontId="6" fillId="26" borderId="53" xfId="0" applyFont="1" applyFill="1" applyBorder="1">
      <alignment vertical="center"/>
    </xf>
    <xf numFmtId="0" fontId="9" fillId="26" borderId="53" xfId="0" applyFont="1" applyFill="1" applyBorder="1">
      <alignment vertical="center"/>
    </xf>
    <xf numFmtId="0" fontId="43" fillId="26" borderId="0" xfId="0" applyFont="1" applyFill="1" applyAlignment="1"/>
    <xf numFmtId="0" fontId="9" fillId="26" borderId="0" xfId="0" applyFont="1" applyFill="1" applyAlignment="1">
      <alignment horizontal="center" vertical="center"/>
    </xf>
    <xf numFmtId="0" fontId="62" fillId="26" borderId="0" xfId="0" applyFont="1" applyFill="1">
      <alignment vertical="center"/>
    </xf>
    <xf numFmtId="49" fontId="10" fillId="26" borderId="53" xfId="0" applyNumberFormat="1" applyFont="1" applyFill="1" applyBorder="1">
      <alignment vertical="center"/>
    </xf>
    <xf numFmtId="0" fontId="6" fillId="33" borderId="0" xfId="0" applyFont="1" applyFill="1">
      <alignment vertical="center"/>
    </xf>
    <xf numFmtId="0" fontId="6" fillId="33" borderId="11" xfId="0" applyFont="1" applyFill="1" applyBorder="1">
      <alignment vertical="center"/>
    </xf>
    <xf numFmtId="0" fontId="6" fillId="26" borderId="0" xfId="0" applyFont="1" applyFill="1" applyAlignment="1">
      <alignment horizontal="center" vertical="center" textRotation="255"/>
    </xf>
    <xf numFmtId="0" fontId="6" fillId="26" borderId="64" xfId="0" applyFont="1" applyFill="1" applyBorder="1">
      <alignment vertical="center"/>
    </xf>
    <xf numFmtId="0" fontId="6" fillId="26" borderId="10" xfId="0" applyFont="1" applyFill="1" applyBorder="1" applyAlignment="1">
      <alignment horizontal="left" vertical="center" shrinkToFit="1"/>
    </xf>
    <xf numFmtId="0" fontId="6" fillId="26" borderId="10" xfId="0" applyFont="1" applyFill="1" applyBorder="1">
      <alignment vertical="center"/>
    </xf>
    <xf numFmtId="0" fontId="6" fillId="26" borderId="53" xfId="0" applyFont="1" applyFill="1" applyBorder="1" applyAlignment="1">
      <alignment horizontal="left" vertical="center"/>
    </xf>
    <xf numFmtId="178" fontId="6" fillId="26" borderId="11" xfId="0" applyNumberFormat="1" applyFont="1" applyFill="1" applyBorder="1" applyAlignment="1">
      <alignment horizontal="right" vertical="center" indent="6"/>
    </xf>
    <xf numFmtId="49" fontId="6" fillId="26" borderId="10" xfId="0" applyNumberFormat="1" applyFont="1" applyFill="1" applyBorder="1">
      <alignment vertical="center"/>
    </xf>
    <xf numFmtId="0" fontId="6" fillId="26" borderId="10" xfId="0" applyFont="1" applyFill="1" applyBorder="1" applyAlignment="1">
      <alignment horizontal="left" vertical="center"/>
    </xf>
    <xf numFmtId="49" fontId="6" fillId="26" borderId="11" xfId="0" applyNumberFormat="1" applyFont="1" applyFill="1" applyBorder="1" applyAlignment="1">
      <alignment horizontal="right" vertical="center"/>
    </xf>
    <xf numFmtId="0" fontId="63" fillId="35" borderId="53" xfId="50" applyFont="1" applyFill="1" applyBorder="1" applyAlignment="1">
      <alignment horizontal="center" vertical="center"/>
    </xf>
    <xf numFmtId="0" fontId="66" fillId="0" borderId="0" xfId="50" applyFont="1">
      <alignment vertical="center"/>
    </xf>
    <xf numFmtId="0" fontId="63" fillId="35" borderId="0" xfId="50" applyFont="1" applyFill="1" applyAlignment="1">
      <alignment horizontal="center" vertical="center"/>
    </xf>
    <xf numFmtId="0" fontId="63" fillId="35" borderId="11" xfId="50" applyFont="1" applyFill="1" applyBorder="1" applyAlignment="1">
      <alignment horizontal="center" vertical="center"/>
    </xf>
    <xf numFmtId="49" fontId="66" fillId="0" borderId="10" xfId="52" applyNumberFormat="1" applyFont="1" applyBorder="1">
      <alignment vertical="center"/>
    </xf>
    <xf numFmtId="0" fontId="66" fillId="0" borderId="0" xfId="52" applyFont="1">
      <alignment vertical="center"/>
    </xf>
    <xf numFmtId="0" fontId="66" fillId="0" borderId="15" xfId="52" applyFont="1" applyBorder="1">
      <alignment vertical="center"/>
    </xf>
    <xf numFmtId="0" fontId="66" fillId="0" borderId="53" xfId="52" applyFont="1" applyBorder="1">
      <alignment vertical="center"/>
    </xf>
    <xf numFmtId="49" fontId="66" fillId="0" borderId="53" xfId="52" applyNumberFormat="1" applyFont="1" applyBorder="1" applyAlignment="1" applyProtection="1">
      <alignment horizontal="center" vertical="center"/>
      <protection locked="0"/>
    </xf>
    <xf numFmtId="49" fontId="66" fillId="0" borderId="53" xfId="52" applyNumberFormat="1" applyFont="1" applyBorder="1" applyAlignment="1">
      <alignment horizontal="center" vertical="center"/>
    </xf>
    <xf numFmtId="49" fontId="66" fillId="0" borderId="16" xfId="52" applyNumberFormat="1" applyFont="1" applyBorder="1">
      <alignment vertical="center"/>
    </xf>
    <xf numFmtId="0" fontId="66" fillId="0" borderId="19" xfId="52" applyFont="1" applyBorder="1">
      <alignment vertical="center"/>
    </xf>
    <xf numFmtId="49" fontId="66" fillId="0" borderId="0" xfId="52" applyNumberFormat="1" applyFont="1" applyProtection="1">
      <alignment vertical="center"/>
      <protection locked="0"/>
    </xf>
    <xf numFmtId="49" fontId="66" fillId="0" borderId="0" xfId="52" applyNumberFormat="1" applyFont="1">
      <alignment vertical="center"/>
    </xf>
    <xf numFmtId="49" fontId="66" fillId="0" borderId="20" xfId="52" applyNumberFormat="1" applyFont="1" applyBorder="1" applyAlignment="1" applyProtection="1">
      <alignment horizontal="center" vertical="center"/>
      <protection locked="0"/>
    </xf>
    <xf numFmtId="0" fontId="69" fillId="0" borderId="0" xfId="52" applyFont="1">
      <alignment vertical="center"/>
    </xf>
    <xf numFmtId="0" fontId="66" fillId="0" borderId="0" xfId="52" applyFont="1" applyAlignment="1">
      <alignment horizontal="center" vertical="center"/>
    </xf>
    <xf numFmtId="0" fontId="66" fillId="0" borderId="0" xfId="54" applyFont="1" applyAlignment="1">
      <alignment vertical="center"/>
    </xf>
    <xf numFmtId="0" fontId="69" fillId="0" borderId="0" xfId="54" applyFont="1"/>
    <xf numFmtId="0" fontId="66" fillId="0" borderId="0" xfId="52" applyFont="1" applyProtection="1">
      <alignment vertical="center"/>
      <protection locked="0"/>
    </xf>
    <xf numFmtId="0" fontId="66" fillId="0" borderId="19" xfId="52" applyFont="1" applyBorder="1" applyProtection="1">
      <alignment vertical="center"/>
      <protection locked="0"/>
    </xf>
    <xf numFmtId="0" fontId="66" fillId="0" borderId="0" xfId="54" applyFont="1"/>
    <xf numFmtId="0" fontId="66" fillId="0" borderId="17" xfId="52" applyFont="1" applyBorder="1">
      <alignment vertical="center"/>
    </xf>
    <xf numFmtId="49" fontId="66" fillId="0" borderId="11" xfId="52" applyNumberFormat="1" applyFont="1" applyBorder="1">
      <alignment vertical="center"/>
    </xf>
    <xf numFmtId="0" fontId="66" fillId="0" borderId="18" xfId="50" applyFont="1" applyBorder="1">
      <alignment vertical="center"/>
    </xf>
    <xf numFmtId="49" fontId="66" fillId="0" borderId="53" xfId="52" applyNumberFormat="1" applyFont="1" applyBorder="1" applyAlignment="1" applyProtection="1">
      <alignment horizontal="left" vertical="center"/>
      <protection locked="0"/>
    </xf>
    <xf numFmtId="49" fontId="66" fillId="0" borderId="53" xfId="52" applyNumberFormat="1" applyFont="1" applyBorder="1">
      <alignment vertical="center"/>
    </xf>
    <xf numFmtId="49" fontId="66" fillId="0" borderId="16" xfId="52" applyNumberFormat="1" applyFont="1" applyBorder="1" applyAlignment="1" applyProtection="1">
      <alignment horizontal="center" vertical="center"/>
      <protection locked="0"/>
    </xf>
    <xf numFmtId="0" fontId="66" fillId="0" borderId="20" xfId="52" applyFont="1" applyBorder="1">
      <alignment vertical="center"/>
    </xf>
    <xf numFmtId="0" fontId="66" fillId="0" borderId="53" xfId="52" applyFont="1" applyBorder="1" applyAlignment="1">
      <alignment horizontal="center" vertical="center"/>
    </xf>
    <xf numFmtId="0" fontId="66" fillId="0" borderId="53" xfId="54" applyFont="1" applyBorder="1" applyAlignment="1">
      <alignment vertical="center"/>
    </xf>
    <xf numFmtId="0" fontId="66" fillId="0" borderId="53" xfId="53" applyFont="1" applyBorder="1" applyAlignment="1">
      <alignment vertical="center"/>
    </xf>
    <xf numFmtId="49" fontId="66" fillId="0" borderId="53" xfId="53" applyNumberFormat="1" applyFont="1" applyBorder="1" applyAlignment="1">
      <alignment horizontal="center" vertical="center"/>
    </xf>
    <xf numFmtId="0" fontId="66" fillId="0" borderId="20" xfId="50" applyFont="1" applyBorder="1">
      <alignment vertical="center"/>
    </xf>
    <xf numFmtId="0" fontId="66" fillId="0" borderId="0" xfId="54" applyFont="1" applyAlignment="1">
      <alignment vertical="center" wrapText="1"/>
    </xf>
    <xf numFmtId="0" fontId="66" fillId="0" borderId="0" xfId="53" applyFont="1" applyAlignment="1">
      <alignment vertical="center" wrapText="1"/>
    </xf>
    <xf numFmtId="49" fontId="66" fillId="0" borderId="0" xfId="52" applyNumberFormat="1" applyFont="1" applyAlignment="1">
      <alignment horizontal="center" vertical="center"/>
    </xf>
    <xf numFmtId="0" fontId="66" fillId="0" borderId="0" xfId="53" applyFont="1"/>
    <xf numFmtId="0" fontId="66" fillId="0" borderId="53" xfId="54" applyFont="1" applyBorder="1"/>
    <xf numFmtId="0" fontId="66" fillId="0" borderId="0" xfId="52" applyFont="1" applyAlignment="1"/>
    <xf numFmtId="0" fontId="66" fillId="36" borderId="72" xfId="52" applyFont="1" applyFill="1" applyBorder="1" applyAlignment="1" applyProtection="1">
      <alignment horizontal="centerContinuous" vertical="center"/>
      <protection locked="0"/>
    </xf>
    <xf numFmtId="49" fontId="66" fillId="36" borderId="73" xfId="52" applyNumberFormat="1" applyFont="1" applyFill="1" applyBorder="1" applyAlignment="1" applyProtection="1">
      <alignment horizontal="centerContinuous" vertical="center"/>
      <protection locked="0"/>
    </xf>
    <xf numFmtId="49" fontId="66" fillId="36" borderId="72" xfId="52" applyNumberFormat="1" applyFont="1" applyFill="1" applyBorder="1" applyProtection="1">
      <alignment vertical="center"/>
      <protection locked="0"/>
    </xf>
    <xf numFmtId="49" fontId="66" fillId="36" borderId="73" xfId="52" applyNumberFormat="1" applyFont="1" applyFill="1" applyBorder="1" applyProtection="1">
      <alignment vertical="center"/>
      <protection locked="0"/>
    </xf>
    <xf numFmtId="49" fontId="71" fillId="36" borderId="74" xfId="55" applyNumberFormat="1" applyFont="1" applyFill="1" applyBorder="1">
      <alignment vertical="center"/>
    </xf>
    <xf numFmtId="49" fontId="66" fillId="36" borderId="73" xfId="52" applyNumberFormat="1" applyFont="1" applyFill="1" applyBorder="1" applyAlignment="1">
      <alignment horizontal="centerContinuous" vertical="center"/>
    </xf>
    <xf numFmtId="49" fontId="66" fillId="36" borderId="73" xfId="53" applyNumberFormat="1" applyFont="1" applyFill="1" applyBorder="1" applyAlignment="1">
      <alignment horizontal="centerContinuous" vertical="center"/>
    </xf>
    <xf numFmtId="49" fontId="66" fillId="36" borderId="74" xfId="53" applyNumberFormat="1" applyFont="1" applyFill="1" applyBorder="1" applyAlignment="1">
      <alignment horizontal="centerContinuous" vertical="center"/>
    </xf>
    <xf numFmtId="0" fontId="66" fillId="36" borderId="69" xfId="52" applyFont="1" applyFill="1" applyBorder="1" applyAlignment="1" applyProtection="1">
      <alignment horizontal="centerContinuous" vertical="center"/>
      <protection locked="0"/>
    </xf>
    <xf numFmtId="49" fontId="66" fillId="36" borderId="70" xfId="52" applyNumberFormat="1" applyFont="1" applyFill="1" applyBorder="1" applyAlignment="1" applyProtection="1">
      <alignment horizontal="centerContinuous" vertical="center"/>
      <protection locked="0"/>
    </xf>
    <xf numFmtId="49" fontId="66" fillId="36" borderId="69" xfId="52" applyNumberFormat="1" applyFont="1" applyFill="1" applyBorder="1" applyProtection="1">
      <alignment vertical="center"/>
      <protection locked="0"/>
    </xf>
    <xf numFmtId="49" fontId="66" fillId="36" borderId="70" xfId="52" applyNumberFormat="1" applyFont="1" applyFill="1" applyBorder="1" applyProtection="1">
      <alignment vertical="center"/>
      <protection locked="0"/>
    </xf>
    <xf numFmtId="49" fontId="71" fillId="36" borderId="71" xfId="55" applyNumberFormat="1" applyFont="1" applyFill="1" applyBorder="1">
      <alignment vertical="center"/>
    </xf>
    <xf numFmtId="49" fontId="66" fillId="36" borderId="70" xfId="52" applyNumberFormat="1" applyFont="1" applyFill="1" applyBorder="1" applyAlignment="1">
      <alignment horizontal="centerContinuous" vertical="center"/>
    </xf>
    <xf numFmtId="49" fontId="66" fillId="36" borderId="70" xfId="53" applyNumberFormat="1" applyFont="1" applyFill="1" applyBorder="1" applyAlignment="1">
      <alignment horizontal="centerContinuous" vertical="center"/>
    </xf>
    <xf numFmtId="49" fontId="66" fillId="36" borderId="71" xfId="53" applyNumberFormat="1" applyFont="1" applyFill="1" applyBorder="1" applyAlignment="1">
      <alignment horizontal="centerContinuous" vertical="center"/>
    </xf>
    <xf numFmtId="0" fontId="66" fillId="36" borderId="75" xfId="52" applyFont="1" applyFill="1" applyBorder="1" applyAlignment="1" applyProtection="1">
      <alignment horizontal="centerContinuous" vertical="center"/>
      <protection locked="0"/>
    </xf>
    <xf numFmtId="49" fontId="66" fillId="36" borderId="76" xfId="52" applyNumberFormat="1" applyFont="1" applyFill="1" applyBorder="1" applyAlignment="1" applyProtection="1">
      <alignment horizontal="centerContinuous" vertical="center"/>
      <protection locked="0"/>
    </xf>
    <xf numFmtId="49" fontId="66" fillId="36" borderId="75" xfId="52" applyNumberFormat="1" applyFont="1" applyFill="1" applyBorder="1" applyProtection="1">
      <alignment vertical="center"/>
      <protection locked="0"/>
    </xf>
    <xf numFmtId="49" fontId="66" fillId="36" borderId="76" xfId="52" applyNumberFormat="1" applyFont="1" applyFill="1" applyBorder="1" applyProtection="1">
      <alignment vertical="center"/>
      <protection locked="0"/>
    </xf>
    <xf numFmtId="49" fontId="71" fillId="36" borderId="77" xfId="55" applyNumberFormat="1" applyFont="1" applyFill="1" applyBorder="1">
      <alignment vertical="center"/>
    </xf>
    <xf numFmtId="49" fontId="66" fillId="36" borderId="76" xfId="52" applyNumberFormat="1" applyFont="1" applyFill="1" applyBorder="1" applyAlignment="1">
      <alignment horizontal="centerContinuous" vertical="center"/>
    </xf>
    <xf numFmtId="49" fontId="66" fillId="36" borderId="76" xfId="53" applyNumberFormat="1" applyFont="1" applyFill="1" applyBorder="1" applyAlignment="1">
      <alignment horizontal="centerContinuous" vertical="center"/>
    </xf>
    <xf numFmtId="49" fontId="66" fillId="36" borderId="77" xfId="53" applyNumberFormat="1" applyFont="1" applyFill="1" applyBorder="1" applyAlignment="1">
      <alignment horizontal="centerContinuous" vertical="center"/>
    </xf>
    <xf numFmtId="0" fontId="66" fillId="36" borderId="66" xfId="52" applyFont="1" applyFill="1" applyBorder="1" applyAlignment="1" applyProtection="1">
      <alignment horizontal="centerContinuous" vertical="center"/>
      <protection locked="0"/>
    </xf>
    <xf numFmtId="49" fontId="66" fillId="36" borderId="66" xfId="52" applyNumberFormat="1" applyFont="1" applyFill="1" applyBorder="1" applyAlignment="1" applyProtection="1">
      <alignment horizontal="centerContinuous" vertical="center"/>
      <protection locked="0"/>
    </xf>
    <xf numFmtId="0" fontId="66" fillId="36" borderId="68" xfId="52" applyFont="1" applyFill="1" applyBorder="1" applyAlignment="1" applyProtection="1">
      <alignment horizontal="centerContinuous" vertical="center"/>
      <protection locked="0"/>
    </xf>
    <xf numFmtId="49" fontId="66" fillId="36" borderId="68" xfId="52" applyNumberFormat="1" applyFont="1" applyFill="1" applyBorder="1" applyAlignment="1" applyProtection="1">
      <alignment horizontal="centerContinuous" vertical="center"/>
      <protection locked="0"/>
    </xf>
    <xf numFmtId="49" fontId="66" fillId="0" borderId="0" xfId="53" applyNumberFormat="1" applyFont="1" applyAlignment="1">
      <alignment horizontal="center" vertical="center"/>
    </xf>
    <xf numFmtId="0" fontId="66" fillId="0" borderId="72" xfId="52" applyFont="1" applyBorder="1" applyAlignment="1" applyProtection="1">
      <alignment horizontal="centerContinuous" vertical="center"/>
      <protection locked="0"/>
    </xf>
    <xf numFmtId="49" fontId="66" fillId="0" borderId="73" xfId="52" applyNumberFormat="1" applyFont="1" applyBorder="1" applyAlignment="1" applyProtection="1">
      <alignment horizontal="centerContinuous" vertical="center"/>
      <protection locked="0"/>
    </xf>
    <xf numFmtId="49" fontId="66" fillId="0" borderId="72" xfId="52" applyNumberFormat="1" applyFont="1" applyBorder="1" applyProtection="1">
      <alignment vertical="center"/>
      <protection locked="0"/>
    </xf>
    <xf numFmtId="49" fontId="66" fillId="0" borderId="73" xfId="52" applyNumberFormat="1" applyFont="1" applyBorder="1" applyProtection="1">
      <alignment vertical="center"/>
      <protection locked="0"/>
    </xf>
    <xf numFmtId="49" fontId="66" fillId="0" borderId="74" xfId="52" applyNumberFormat="1" applyFont="1" applyBorder="1" applyProtection="1">
      <alignment vertical="center"/>
      <protection locked="0"/>
    </xf>
    <xf numFmtId="49" fontId="66" fillId="36" borderId="0" xfId="52" applyNumberFormat="1" applyFont="1" applyFill="1" applyAlignment="1" applyProtection="1">
      <alignment horizontal="center" vertical="center"/>
      <protection locked="0"/>
    </xf>
    <xf numFmtId="49" fontId="66" fillId="36" borderId="0" xfId="52" applyNumberFormat="1" applyFont="1" applyFill="1" applyAlignment="1" applyProtection="1">
      <alignment vertical="center" wrapText="1"/>
      <protection locked="0"/>
    </xf>
    <xf numFmtId="0" fontId="66" fillId="0" borderId="11" xfId="52" applyFont="1" applyBorder="1">
      <alignment vertical="center"/>
    </xf>
    <xf numFmtId="49" fontId="66" fillId="0" borderId="0" xfId="52" applyNumberFormat="1" applyFont="1" applyAlignment="1" applyProtection="1">
      <alignment horizontal="center" vertical="center"/>
      <protection locked="0"/>
    </xf>
    <xf numFmtId="49" fontId="66" fillId="0" borderId="18" xfId="52" applyNumberFormat="1" applyFont="1" applyBorder="1" applyAlignment="1" applyProtection="1">
      <alignment horizontal="center" vertical="center"/>
      <protection locked="0"/>
    </xf>
    <xf numFmtId="0" fontId="66" fillId="0" borderId="19" xfId="50" applyFont="1" applyBorder="1">
      <alignment vertical="center"/>
    </xf>
    <xf numFmtId="0" fontId="66" fillId="0" borderId="15" xfId="50" applyFont="1" applyBorder="1">
      <alignment vertical="center"/>
    </xf>
    <xf numFmtId="0" fontId="66" fillId="0" borderId="53" xfId="50" applyFont="1" applyBorder="1">
      <alignment vertical="center"/>
    </xf>
    <xf numFmtId="0" fontId="66" fillId="0" borderId="69" xfId="52" applyFont="1" applyBorder="1" applyAlignment="1" applyProtection="1">
      <alignment horizontal="centerContinuous" vertical="center"/>
      <protection locked="0"/>
    </xf>
    <xf numFmtId="49" fontId="66" fillId="0" borderId="70" xfId="52" applyNumberFormat="1" applyFont="1" applyBorder="1" applyAlignment="1" applyProtection="1">
      <alignment horizontal="centerContinuous" vertical="center"/>
      <protection locked="0"/>
    </xf>
    <xf numFmtId="49" fontId="66" fillId="0" borderId="69" xfId="52" applyNumberFormat="1" applyFont="1" applyBorder="1" applyProtection="1">
      <alignment vertical="center"/>
      <protection locked="0"/>
    </xf>
    <xf numFmtId="49" fontId="66" fillId="0" borderId="70" xfId="52" applyNumberFormat="1" applyFont="1" applyBorder="1" applyProtection="1">
      <alignment vertical="center"/>
      <protection locked="0"/>
    </xf>
    <xf numFmtId="49" fontId="66" fillId="0" borderId="71" xfId="52" applyNumberFormat="1" applyFont="1" applyBorder="1" applyProtection="1">
      <alignment vertical="center"/>
      <protection locked="0"/>
    </xf>
    <xf numFmtId="0" fontId="66" fillId="0" borderId="75" xfId="52" applyFont="1" applyBorder="1" applyAlignment="1" applyProtection="1">
      <alignment horizontal="centerContinuous" vertical="center"/>
      <protection locked="0"/>
    </xf>
    <xf numFmtId="49" fontId="66" fillId="0" borderId="76" xfId="52" applyNumberFormat="1" applyFont="1" applyBorder="1" applyAlignment="1" applyProtection="1">
      <alignment horizontal="centerContinuous" vertical="center"/>
      <protection locked="0"/>
    </xf>
    <xf numFmtId="49" fontId="66" fillId="0" borderId="75" xfId="52" applyNumberFormat="1" applyFont="1" applyBorder="1" applyProtection="1">
      <alignment vertical="center"/>
      <protection locked="0"/>
    </xf>
    <xf numFmtId="49" fontId="66" fillId="0" borderId="76" xfId="52" applyNumberFormat="1" applyFont="1" applyBorder="1" applyProtection="1">
      <alignment vertical="center"/>
      <protection locked="0"/>
    </xf>
    <xf numFmtId="49" fontId="71" fillId="0" borderId="77" xfId="55" applyNumberFormat="1" applyFont="1" applyBorder="1">
      <alignment vertical="center"/>
    </xf>
    <xf numFmtId="0" fontId="66" fillId="38" borderId="68" xfId="52" applyFont="1" applyFill="1" applyBorder="1" applyAlignment="1" applyProtection="1">
      <alignment horizontal="centerContinuous" vertical="center"/>
      <protection locked="0"/>
    </xf>
    <xf numFmtId="49" fontId="66" fillId="38" borderId="68" xfId="52" applyNumberFormat="1" applyFont="1" applyFill="1" applyBorder="1" applyAlignment="1" applyProtection="1">
      <alignment horizontal="centerContinuous" vertical="center"/>
      <protection locked="0"/>
    </xf>
    <xf numFmtId="49" fontId="66" fillId="0" borderId="0" xfId="52" applyNumberFormat="1" applyFont="1" applyAlignment="1" applyProtection="1">
      <alignment vertical="center" wrapText="1"/>
      <protection locked="0"/>
    </xf>
    <xf numFmtId="0" fontId="66" fillId="0" borderId="17" xfId="50" applyFont="1" applyBorder="1">
      <alignment vertical="center"/>
    </xf>
    <xf numFmtId="0" fontId="66" fillId="0" borderId="11" xfId="50" applyFont="1" applyBorder="1">
      <alignment vertical="center"/>
    </xf>
    <xf numFmtId="49" fontId="10" fillId="0" borderId="53" xfId="0" applyNumberFormat="1" applyFont="1" applyBorder="1">
      <alignment vertical="center"/>
    </xf>
    <xf numFmtId="0" fontId="6" fillId="0" borderId="53" xfId="0" applyFont="1" applyBorder="1" applyAlignment="1">
      <alignment horizontal="left" vertical="center"/>
    </xf>
    <xf numFmtId="0" fontId="6" fillId="0" borderId="53" xfId="0" applyFont="1" applyBorder="1">
      <alignment vertical="center"/>
    </xf>
    <xf numFmtId="0" fontId="34" fillId="0" borderId="53" xfId="0" applyFont="1" applyBorder="1">
      <alignment vertical="center"/>
    </xf>
    <xf numFmtId="0" fontId="37" fillId="0" borderId="53" xfId="0" applyFont="1" applyBorder="1">
      <alignment vertical="center"/>
    </xf>
    <xf numFmtId="0" fontId="9" fillId="0" borderId="53" xfId="0" applyFont="1" applyBorder="1">
      <alignment vertical="center"/>
    </xf>
    <xf numFmtId="0" fontId="9" fillId="0" borderId="53" xfId="0" applyFont="1" applyBorder="1" applyAlignment="1">
      <alignment horizontal="right" vertical="center"/>
    </xf>
    <xf numFmtId="0" fontId="31" fillId="0" borderId="53" xfId="0" applyFont="1" applyBorder="1">
      <alignment vertical="center"/>
    </xf>
    <xf numFmtId="184" fontId="31" fillId="0" borderId="53" xfId="0" applyNumberFormat="1" applyFont="1" applyBorder="1">
      <alignment vertical="center"/>
    </xf>
    <xf numFmtId="0" fontId="74" fillId="0" borderId="0" xfId="0" applyFont="1">
      <alignment vertical="center"/>
    </xf>
    <xf numFmtId="0" fontId="75" fillId="0" borderId="0" xfId="0" applyFont="1">
      <alignment vertical="center"/>
    </xf>
    <xf numFmtId="0" fontId="76" fillId="0" borderId="0" xfId="0" applyFont="1">
      <alignment vertical="center"/>
    </xf>
    <xf numFmtId="49" fontId="12" fillId="26" borderId="0" xfId="0" applyNumberFormat="1" applyFont="1" applyFill="1" applyAlignment="1">
      <alignment horizontal="center" vertical="center"/>
    </xf>
    <xf numFmtId="49" fontId="12" fillId="26" borderId="11" xfId="0" applyNumberFormat="1" applyFont="1" applyFill="1" applyBorder="1">
      <alignment vertical="center"/>
    </xf>
    <xf numFmtId="49" fontId="12" fillId="26" borderId="53" xfId="0" applyNumberFormat="1" applyFont="1" applyFill="1" applyBorder="1">
      <alignment vertical="center"/>
    </xf>
    <xf numFmtId="0" fontId="12" fillId="26" borderId="0" xfId="0" applyFont="1" applyFill="1">
      <alignment vertical="center"/>
    </xf>
    <xf numFmtId="183" fontId="12" fillId="26" borderId="0" xfId="0" applyNumberFormat="1" applyFont="1" applyFill="1">
      <alignment vertical="center"/>
    </xf>
    <xf numFmtId="184" fontId="12" fillId="26" borderId="0" xfId="0" applyNumberFormat="1" applyFont="1" applyFill="1">
      <alignment vertical="center"/>
    </xf>
    <xf numFmtId="49" fontId="12" fillId="26" borderId="0" xfId="0" applyNumberFormat="1" applyFont="1" applyFill="1" applyAlignment="1">
      <alignment horizontal="right" vertical="center"/>
    </xf>
    <xf numFmtId="185" fontId="12" fillId="26" borderId="0" xfId="0" applyNumberFormat="1" applyFont="1" applyFill="1" applyAlignment="1">
      <alignment horizontal="right" vertical="center"/>
    </xf>
    <xf numFmtId="0" fontId="12" fillId="26" borderId="0" xfId="0" applyFont="1" applyFill="1" applyAlignment="1">
      <alignment horizontal="right" vertical="center"/>
    </xf>
    <xf numFmtId="49" fontId="12" fillId="26" borderId="0" xfId="0" applyNumberFormat="1" applyFont="1" applyFill="1" applyAlignment="1">
      <alignment horizontal="right" vertical="center" shrinkToFit="1"/>
    </xf>
    <xf numFmtId="0" fontId="12" fillId="26" borderId="0" xfId="0" applyFont="1" applyFill="1" applyAlignment="1">
      <alignment vertical="center" wrapText="1"/>
    </xf>
    <xf numFmtId="0" fontId="12" fillId="26" borderId="0" xfId="0" applyFont="1" applyFill="1" applyAlignment="1"/>
    <xf numFmtId="0" fontId="6" fillId="26" borderId="10" xfId="0" applyFont="1" applyFill="1" applyBorder="1" applyAlignment="1">
      <alignment horizontal="center" vertical="center"/>
    </xf>
    <xf numFmtId="49" fontId="12" fillId="0" borderId="0" xfId="0" applyNumberFormat="1" applyFont="1">
      <alignment vertical="center"/>
    </xf>
    <xf numFmtId="0" fontId="12" fillId="0" borderId="0" xfId="0" applyFont="1">
      <alignment vertical="center"/>
    </xf>
    <xf numFmtId="0" fontId="12" fillId="0" borderId="0" xfId="0" applyFont="1" applyAlignment="1"/>
    <xf numFmtId="0" fontId="78" fillId="0" borderId="0" xfId="0" applyFont="1">
      <alignment vertical="center"/>
    </xf>
    <xf numFmtId="0" fontId="38" fillId="25" borderId="0" xfId="0" applyFont="1" applyFill="1">
      <alignment vertical="center"/>
    </xf>
    <xf numFmtId="0" fontId="0" fillId="26" borderId="11" xfId="0" applyFill="1" applyBorder="1">
      <alignment vertical="center"/>
    </xf>
    <xf numFmtId="0" fontId="6" fillId="28" borderId="53" xfId="0" applyFont="1" applyFill="1" applyBorder="1">
      <alignment vertical="center"/>
    </xf>
    <xf numFmtId="0" fontId="6" fillId="28" borderId="0" xfId="0" applyFont="1" applyFill="1">
      <alignment vertical="center"/>
    </xf>
    <xf numFmtId="0" fontId="6" fillId="28" borderId="11" xfId="0" applyFont="1" applyFill="1" applyBorder="1">
      <alignment vertical="center"/>
    </xf>
    <xf numFmtId="0" fontId="79" fillId="0" borderId="0" xfId="0" applyFont="1" applyAlignment="1">
      <alignment vertical="top" wrapText="1"/>
    </xf>
    <xf numFmtId="0" fontId="11" fillId="0" borderId="0" xfId="0" applyFont="1" applyAlignment="1"/>
    <xf numFmtId="0" fontId="10" fillId="0" borderId="0" xfId="0" applyFont="1" applyAlignment="1">
      <alignment wrapText="1"/>
    </xf>
    <xf numFmtId="0" fontId="0" fillId="0" borderId="0" xfId="0" applyAlignment="1"/>
    <xf numFmtId="0" fontId="10" fillId="25" borderId="35" xfId="0" applyFont="1" applyFill="1" applyBorder="1">
      <alignment vertical="center"/>
    </xf>
    <xf numFmtId="0" fontId="10" fillId="25" borderId="35" xfId="0" applyFont="1" applyFill="1" applyBorder="1" applyAlignment="1">
      <alignment horizontal="left" vertical="center"/>
    </xf>
    <xf numFmtId="0" fontId="11" fillId="0" borderId="26" xfId="0" applyFont="1" applyBorder="1" applyAlignment="1">
      <alignment horizontal="left" vertical="center"/>
    </xf>
    <xf numFmtId="0" fontId="0" fillId="0" borderId="26" xfId="0" applyBorder="1">
      <alignment vertical="center"/>
    </xf>
    <xf numFmtId="0" fontId="0" fillId="0" borderId="28" xfId="0" applyBorder="1">
      <alignment vertical="center"/>
    </xf>
    <xf numFmtId="0" fontId="10" fillId="28" borderId="86" xfId="0" applyFont="1" applyFill="1" applyBorder="1">
      <alignment vertical="center"/>
    </xf>
    <xf numFmtId="0" fontId="10" fillId="0" borderId="35" xfId="0" applyFont="1" applyBorder="1">
      <alignment vertical="center"/>
    </xf>
    <xf numFmtId="0" fontId="10" fillId="28" borderId="35" xfId="0" applyFont="1" applyFill="1" applyBorder="1">
      <alignment vertical="center"/>
    </xf>
    <xf numFmtId="0" fontId="10" fillId="25" borderId="81" xfId="0" applyFont="1" applyFill="1" applyBorder="1">
      <alignment vertical="center"/>
    </xf>
    <xf numFmtId="0" fontId="10" fillId="25" borderId="51" xfId="0" applyFont="1" applyFill="1" applyBorder="1" applyAlignment="1">
      <alignment horizontal="left" vertical="center"/>
    </xf>
    <xf numFmtId="0" fontId="10" fillId="0" borderId="51" xfId="0" applyFont="1" applyBorder="1">
      <alignment vertical="center"/>
    </xf>
    <xf numFmtId="0" fontId="10" fillId="0" borderId="51" xfId="0" applyFont="1" applyBorder="1" applyAlignment="1">
      <alignment horizontal="left" vertical="center"/>
    </xf>
    <xf numFmtId="0" fontId="10" fillId="0" borderId="52" xfId="0" applyFont="1" applyBorder="1">
      <alignment vertical="center"/>
    </xf>
    <xf numFmtId="0" fontId="10" fillId="0" borderId="30" xfId="0" applyFont="1" applyBorder="1">
      <alignment vertical="center"/>
    </xf>
    <xf numFmtId="0" fontId="11" fillId="0" borderId="53" xfId="0" applyFont="1" applyBorder="1" applyAlignment="1">
      <alignment horizontal="center" vertical="center"/>
    </xf>
    <xf numFmtId="0" fontId="52" fillId="0" borderId="18" xfId="0" applyFont="1" applyBorder="1">
      <alignment vertical="center"/>
    </xf>
    <xf numFmtId="0" fontId="52" fillId="0" borderId="17" xfId="0" applyFont="1" applyBorder="1">
      <alignment vertical="center"/>
    </xf>
    <xf numFmtId="0" fontId="11" fillId="0" borderId="11" xfId="0" applyFont="1" applyBorder="1" applyAlignment="1">
      <alignment horizontal="center" vertical="center"/>
    </xf>
    <xf numFmtId="0" fontId="10" fillId="25" borderId="0" xfId="0" applyFont="1" applyFill="1" applyAlignment="1">
      <alignment horizontal="center" vertical="center"/>
    </xf>
    <xf numFmtId="0" fontId="55" fillId="25" borderId="0" xfId="0" applyFont="1" applyFill="1" applyAlignment="1">
      <alignment horizontal="center" vertical="center"/>
    </xf>
    <xf numFmtId="0" fontId="82" fillId="0" borderId="0" xfId="0" applyFont="1">
      <alignment vertical="center"/>
    </xf>
    <xf numFmtId="0" fontId="83" fillId="0" borderId="0" xfId="0" applyFont="1">
      <alignment vertical="center"/>
    </xf>
    <xf numFmtId="0" fontId="84" fillId="0" borderId="0" xfId="0" applyFont="1">
      <alignment vertical="center"/>
    </xf>
    <xf numFmtId="0" fontId="6" fillId="33" borderId="0" xfId="0" applyFont="1" applyFill="1" applyAlignment="1">
      <alignment horizontal="left" vertical="center"/>
    </xf>
    <xf numFmtId="0" fontId="6" fillId="33" borderId="53" xfId="0" applyFont="1" applyFill="1" applyBorder="1">
      <alignment vertical="center"/>
    </xf>
    <xf numFmtId="0" fontId="6" fillId="33" borderId="16" xfId="0" applyFont="1" applyFill="1" applyBorder="1">
      <alignment vertical="center"/>
    </xf>
    <xf numFmtId="0" fontId="6" fillId="33" borderId="20" xfId="0" applyFont="1" applyFill="1" applyBorder="1">
      <alignment vertical="center"/>
    </xf>
    <xf numFmtId="0" fontId="6" fillId="33" borderId="18" xfId="0" applyFont="1" applyFill="1" applyBorder="1">
      <alignment vertical="center"/>
    </xf>
    <xf numFmtId="0" fontId="6" fillId="26" borderId="0" xfId="0" applyFont="1" applyFill="1" applyAlignment="1" applyProtection="1">
      <alignment vertical="center" shrinkToFit="1"/>
      <protection locked="0"/>
    </xf>
    <xf numFmtId="0" fontId="10" fillId="34" borderId="23" xfId="0" applyFont="1" applyFill="1" applyBorder="1" applyAlignment="1">
      <alignment horizontal="center" vertical="center"/>
    </xf>
    <xf numFmtId="0" fontId="10" fillId="34" borderId="24" xfId="0" applyFont="1" applyFill="1" applyBorder="1" applyAlignment="1">
      <alignment horizontal="center" vertical="center"/>
    </xf>
    <xf numFmtId="0" fontId="10" fillId="34" borderId="29" xfId="0" applyFont="1" applyFill="1" applyBorder="1" applyAlignment="1">
      <alignment horizontal="center" vertical="center"/>
    </xf>
    <xf numFmtId="0" fontId="10" fillId="34" borderId="0" xfId="0" applyFont="1" applyFill="1" applyAlignment="1">
      <alignment horizontal="center" vertical="center"/>
    </xf>
    <xf numFmtId="0" fontId="10" fillId="34" borderId="20" xfId="0" applyFont="1" applyFill="1" applyBorder="1" applyAlignment="1">
      <alignment horizontal="center" vertical="center"/>
    </xf>
    <xf numFmtId="0" fontId="10" fillId="34" borderId="34" xfId="0" applyFont="1" applyFill="1" applyBorder="1" applyAlignment="1">
      <alignment horizontal="center" vertical="center"/>
    </xf>
    <xf numFmtId="0" fontId="10" fillId="34" borderId="35" xfId="0" applyFont="1" applyFill="1" applyBorder="1" applyAlignment="1">
      <alignment horizontal="center" vertical="center"/>
    </xf>
    <xf numFmtId="0" fontId="12" fillId="0" borderId="17" xfId="0" applyFont="1" applyBorder="1">
      <alignment vertical="center"/>
    </xf>
    <xf numFmtId="0" fontId="12" fillId="0" borderId="11" xfId="0" applyFont="1" applyBorder="1">
      <alignment vertical="center"/>
    </xf>
    <xf numFmtId="0" fontId="12" fillId="0" borderId="88" xfId="0" applyFont="1" applyBorder="1">
      <alignment vertical="center"/>
    </xf>
    <xf numFmtId="0" fontId="10" fillId="28" borderId="11" xfId="0" applyFont="1" applyFill="1" applyBorder="1" applyAlignment="1">
      <alignment horizontal="center" vertical="center"/>
    </xf>
    <xf numFmtId="0" fontId="10" fillId="31" borderId="0" xfId="0" applyFont="1" applyFill="1" applyProtection="1">
      <alignment vertical="center"/>
      <protection locked="0"/>
    </xf>
    <xf numFmtId="0" fontId="31" fillId="0" borderId="0" xfId="0" applyFont="1" applyAlignment="1">
      <alignment horizontal="left" vertical="center"/>
    </xf>
    <xf numFmtId="184" fontId="31" fillId="0" borderId="0" xfId="0" applyNumberFormat="1" applyFont="1" applyAlignment="1">
      <alignment horizontal="left" vertical="center"/>
    </xf>
    <xf numFmtId="49" fontId="31" fillId="0" borderId="0" xfId="0" applyNumberFormat="1" applyFont="1" applyAlignment="1">
      <alignment horizontal="center" vertical="center" shrinkToFit="1"/>
    </xf>
    <xf numFmtId="0" fontId="31" fillId="0" borderId="53" xfId="0" applyFont="1" applyBorder="1" applyAlignment="1">
      <alignment horizontal="left" vertical="center"/>
    </xf>
    <xf numFmtId="0" fontId="6" fillId="0" borderId="0" xfId="0" applyFont="1" applyAlignment="1">
      <alignment horizontal="left" vertical="center"/>
    </xf>
    <xf numFmtId="0" fontId="6" fillId="0" borderId="11" xfId="0" applyFont="1" applyBorder="1" applyAlignment="1">
      <alignment horizontal="left" vertical="center"/>
    </xf>
    <xf numFmtId="49" fontId="31" fillId="0" borderId="0" xfId="0" applyNumberFormat="1" applyFont="1" applyAlignment="1">
      <alignment horizontal="center" vertical="center"/>
    </xf>
    <xf numFmtId="0" fontId="31" fillId="0" borderId="10" xfId="0" applyFont="1" applyBorder="1" applyAlignment="1">
      <alignment horizontal="left" vertical="center"/>
    </xf>
    <xf numFmtId="0" fontId="31" fillId="0" borderId="11" xfId="0" applyFont="1" applyBorder="1" applyAlignment="1">
      <alignment horizontal="left" vertical="center"/>
    </xf>
    <xf numFmtId="0" fontId="6" fillId="0" borderId="53" xfId="0" applyFont="1" applyBorder="1" applyAlignment="1">
      <alignment horizontal="left" vertical="center"/>
    </xf>
    <xf numFmtId="49" fontId="6" fillId="0" borderId="0" xfId="0" applyNumberFormat="1" applyFont="1" applyAlignment="1">
      <alignment horizontal="center" vertical="center"/>
    </xf>
    <xf numFmtId="180" fontId="6" fillId="0" borderId="0" xfId="0" applyNumberFormat="1" applyFont="1" applyAlignment="1">
      <alignment horizontal="right" vertical="center" indent="1"/>
    </xf>
    <xf numFmtId="0" fontId="6" fillId="0" borderId="11" xfId="0" applyFont="1" applyBorder="1" applyAlignment="1">
      <alignment horizontal="center" vertical="center"/>
    </xf>
    <xf numFmtId="0" fontId="6" fillId="0" borderId="10" xfId="0" applyFont="1" applyBorder="1" applyAlignment="1">
      <alignment horizontal="center" vertical="center"/>
    </xf>
    <xf numFmtId="0" fontId="9" fillId="0" borderId="10" xfId="0" applyFont="1" applyBorder="1" applyAlignment="1">
      <alignment horizontal="right" vertical="center"/>
    </xf>
    <xf numFmtId="0" fontId="9" fillId="0" borderId="0" xfId="0" applyFont="1" applyAlignment="1">
      <alignment horizontal="right" vertical="center"/>
    </xf>
    <xf numFmtId="0" fontId="6" fillId="0" borderId="0" xfId="0" applyFont="1" applyAlignment="1">
      <alignment horizontal="right" vertical="center"/>
    </xf>
    <xf numFmtId="0" fontId="6" fillId="0" borderId="0" xfId="0" applyFont="1" applyAlignment="1">
      <alignment horizontal="center" vertical="center"/>
    </xf>
    <xf numFmtId="0" fontId="6" fillId="0" borderId="10" xfId="0" applyFont="1" applyBorder="1" applyAlignment="1">
      <alignment horizontal="left" vertical="center"/>
    </xf>
    <xf numFmtId="0" fontId="34" fillId="0" borderId="0" xfId="0" applyFont="1" applyAlignment="1">
      <alignment horizontal="center" vertical="center"/>
    </xf>
    <xf numFmtId="0" fontId="39" fillId="0" borderId="0" xfId="0" applyFont="1" applyAlignment="1">
      <alignment horizontal="center" vertical="center"/>
    </xf>
    <xf numFmtId="0" fontId="39" fillId="0" borderId="0" xfId="0" applyFont="1" applyAlignment="1">
      <alignment horizontal="left" vertical="center"/>
    </xf>
    <xf numFmtId="182" fontId="34" fillId="0" borderId="0" xfId="0" applyNumberFormat="1" applyFont="1" applyAlignment="1">
      <alignment horizontal="right" vertical="center"/>
    </xf>
    <xf numFmtId="181" fontId="34" fillId="0" borderId="0" xfId="0" applyNumberFormat="1" applyFont="1" applyAlignment="1">
      <alignment horizontal="right" vertical="center" indent="1"/>
    </xf>
    <xf numFmtId="181" fontId="34" fillId="0" borderId="11" xfId="0" applyNumberFormat="1" applyFont="1" applyBorder="1" applyAlignment="1">
      <alignment horizontal="right" vertical="center" indent="1"/>
    </xf>
    <xf numFmtId="0" fontId="34" fillId="0" borderId="0" xfId="0" applyFont="1" applyAlignment="1">
      <alignment horizontal="left" vertical="center"/>
    </xf>
    <xf numFmtId="49" fontId="36" fillId="0" borderId="0" xfId="0" applyNumberFormat="1" applyFont="1" applyAlignment="1">
      <alignment horizontal="center" vertical="center"/>
    </xf>
    <xf numFmtId="49" fontId="36" fillId="0" borderId="11" xfId="0" applyNumberFormat="1" applyFont="1" applyBorder="1" applyAlignment="1">
      <alignment horizontal="center" vertical="center"/>
    </xf>
    <xf numFmtId="0" fontId="34" fillId="0" borderId="53" xfId="0" applyFont="1" applyBorder="1" applyAlignment="1">
      <alignment horizontal="right" vertical="center" indent="1"/>
    </xf>
    <xf numFmtId="0" fontId="6" fillId="0" borderId="0" xfId="0" applyFont="1" applyAlignment="1">
      <alignment horizontal="right" vertical="center" indent="1"/>
    </xf>
    <xf numFmtId="0" fontId="6" fillId="0" borderId="0" xfId="0" applyFont="1" applyAlignment="1">
      <alignment horizontal="left" vertical="center" shrinkToFit="1"/>
    </xf>
    <xf numFmtId="0" fontId="6" fillId="0" borderId="11" xfId="0" applyFont="1" applyBorder="1" applyAlignment="1">
      <alignment horizontal="left" vertical="center" shrinkToFit="1"/>
    </xf>
    <xf numFmtId="0" fontId="6" fillId="0" borderId="53" xfId="0" applyFont="1" applyBorder="1" applyAlignment="1">
      <alignment horizontal="center" vertical="center"/>
    </xf>
    <xf numFmtId="0" fontId="6" fillId="0" borderId="53" xfId="0" applyFont="1" applyBorder="1" applyAlignment="1">
      <alignment horizontal="left" vertical="center" shrinkToFit="1"/>
    </xf>
    <xf numFmtId="180" fontId="6" fillId="0" borderId="0" xfId="0" applyNumberFormat="1" applyFont="1" applyAlignment="1">
      <alignment horizontal="center" vertical="center"/>
    </xf>
    <xf numFmtId="10" fontId="6" fillId="0" borderId="11" xfId="28" applyNumberFormat="1" applyFont="1" applyBorder="1" applyAlignment="1">
      <alignment horizontal="center" vertical="center"/>
    </xf>
    <xf numFmtId="179" fontId="6" fillId="0" borderId="0" xfId="0" applyNumberFormat="1" applyFont="1" applyAlignment="1">
      <alignment horizontal="center" vertical="center" shrinkToFit="1"/>
    </xf>
    <xf numFmtId="49" fontId="6" fillId="0" borderId="10" xfId="0" applyNumberFormat="1" applyFont="1" applyBorder="1" applyAlignment="1">
      <alignment horizontal="center" vertical="center"/>
    </xf>
    <xf numFmtId="0" fontId="6" fillId="0" borderId="0" xfId="0" applyFont="1" applyAlignment="1">
      <alignment horizontal="center" vertical="center" shrinkToFit="1"/>
    </xf>
    <xf numFmtId="180" fontId="6" fillId="0" borderId="0" xfId="0" applyNumberFormat="1" applyFont="1" applyAlignment="1">
      <alignment horizontal="center" vertical="center" shrinkToFit="1"/>
    </xf>
    <xf numFmtId="176" fontId="6" fillId="0" borderId="0" xfId="0" applyNumberFormat="1" applyFont="1" applyAlignment="1">
      <alignment horizontal="center" vertical="center" shrinkToFit="1"/>
    </xf>
    <xf numFmtId="178" fontId="6" fillId="0" borderId="11" xfId="0" applyNumberFormat="1" applyFont="1" applyBorder="1" applyAlignment="1">
      <alignment horizontal="right" vertical="center"/>
    </xf>
    <xf numFmtId="178" fontId="6" fillId="0" borderId="0" xfId="0" applyNumberFormat="1" applyFont="1" applyAlignment="1">
      <alignment horizontal="right" vertical="center"/>
    </xf>
    <xf numFmtId="0" fontId="6" fillId="0" borderId="10" xfId="0" applyFont="1" applyBorder="1" applyAlignment="1">
      <alignment horizontal="left" vertical="center" shrinkToFit="1"/>
    </xf>
    <xf numFmtId="181" fontId="6" fillId="0" borderId="0" xfId="0" applyNumberFormat="1" applyFont="1" applyAlignment="1">
      <alignment horizontal="right" vertical="center" indent="1"/>
    </xf>
    <xf numFmtId="49" fontId="6" fillId="0" borderId="0" xfId="0" applyNumberFormat="1" applyFont="1" applyAlignment="1">
      <alignment horizontal="right" vertical="center" indent="1"/>
    </xf>
    <xf numFmtId="49" fontId="6" fillId="0" borderId="11" xfId="0" applyNumberFormat="1" applyFont="1" applyBorder="1" applyAlignment="1">
      <alignment horizontal="center" vertical="center"/>
    </xf>
    <xf numFmtId="0" fontId="6" fillId="0" borderId="53" xfId="0" applyFont="1" applyBorder="1" applyAlignment="1">
      <alignment horizontal="right" vertical="center"/>
    </xf>
    <xf numFmtId="49" fontId="10" fillId="0" borderId="53" xfId="0" applyNumberFormat="1" applyFont="1" applyBorder="1" applyAlignment="1">
      <alignment horizontal="left" vertical="center"/>
    </xf>
    <xf numFmtId="49" fontId="10" fillId="0" borderId="0" xfId="0" applyNumberFormat="1" applyFont="1" applyAlignment="1">
      <alignment horizontal="center" vertical="center"/>
    </xf>
    <xf numFmtId="49" fontId="10" fillId="0" borderId="0" xfId="0" applyNumberFormat="1" applyFont="1" applyAlignment="1">
      <alignment horizontal="left" vertical="center"/>
    </xf>
    <xf numFmtId="49" fontId="31" fillId="0" borderId="0" xfId="0" applyNumberFormat="1" applyFont="1" applyAlignment="1">
      <alignment horizontal="left" vertical="center"/>
    </xf>
    <xf numFmtId="0" fontId="6" fillId="0" borderId="15" xfId="0" applyFont="1" applyBorder="1" applyAlignment="1">
      <alignment horizontal="center" vertical="center"/>
    </xf>
    <xf numFmtId="0" fontId="6" fillId="0" borderId="16" xfId="0" applyFont="1" applyBorder="1" applyAlignment="1">
      <alignment horizontal="center" vertical="center"/>
    </xf>
    <xf numFmtId="0" fontId="6" fillId="0" borderId="17" xfId="0" applyFont="1" applyBorder="1" applyAlignment="1">
      <alignment horizontal="center" vertical="center"/>
    </xf>
    <xf numFmtId="0" fontId="6" fillId="0" borderId="18" xfId="0" applyFont="1" applyBorder="1" applyAlignment="1">
      <alignment horizontal="center" vertical="center"/>
    </xf>
    <xf numFmtId="0" fontId="6" fillId="0" borderId="15" xfId="0" applyFont="1" applyBorder="1" applyAlignment="1">
      <alignment horizontal="center" vertical="center" shrinkToFit="1"/>
    </xf>
    <xf numFmtId="0" fontId="6" fillId="0" borderId="53" xfId="0" applyFont="1" applyBorder="1" applyAlignment="1">
      <alignment horizontal="center" vertical="center" shrinkToFit="1"/>
    </xf>
    <xf numFmtId="0" fontId="6" fillId="0" borderId="16" xfId="0" applyFont="1" applyBorder="1" applyAlignment="1">
      <alignment horizontal="center" vertical="center" shrinkToFit="1"/>
    </xf>
    <xf numFmtId="0" fontId="6" fillId="0" borderId="17" xfId="0" applyFont="1" applyBorder="1" applyAlignment="1">
      <alignment horizontal="center" vertical="center" shrinkToFit="1"/>
    </xf>
    <xf numFmtId="0" fontId="6" fillId="0" borderId="11" xfId="0" applyFont="1" applyBorder="1" applyAlignment="1">
      <alignment horizontal="center" vertical="center" shrinkToFit="1"/>
    </xf>
    <xf numFmtId="0" fontId="6" fillId="0" borderId="18" xfId="0" applyFont="1" applyBorder="1" applyAlignment="1">
      <alignment horizontal="center" vertical="center" shrinkToFit="1"/>
    </xf>
    <xf numFmtId="0" fontId="6" fillId="0" borderId="19" xfId="0" applyFont="1" applyBorder="1" applyAlignment="1">
      <alignment horizontal="center" vertical="center" shrinkToFit="1"/>
    </xf>
    <xf numFmtId="0" fontId="6" fillId="0" borderId="20" xfId="0" applyFont="1" applyBorder="1" applyAlignment="1">
      <alignment horizontal="center" vertical="center" shrinkToFit="1"/>
    </xf>
    <xf numFmtId="0" fontId="6" fillId="0" borderId="15" xfId="0" applyFont="1" applyBorder="1" applyAlignment="1">
      <alignment horizontal="left" vertical="center" shrinkToFit="1"/>
    </xf>
    <xf numFmtId="0" fontId="6" fillId="0" borderId="16" xfId="0" applyFont="1" applyBorder="1" applyAlignment="1">
      <alignment horizontal="left" vertical="center" shrinkToFit="1"/>
    </xf>
    <xf numFmtId="0" fontId="6" fillId="0" borderId="17" xfId="0" applyFont="1" applyBorder="1" applyAlignment="1">
      <alignment horizontal="left" vertical="center" shrinkToFit="1"/>
    </xf>
    <xf numFmtId="0" fontId="6" fillId="0" borderId="18" xfId="0" applyFont="1" applyBorder="1" applyAlignment="1">
      <alignment horizontal="left" vertical="center" shrinkToFit="1"/>
    </xf>
    <xf numFmtId="0" fontId="4" fillId="0" borderId="0" xfId="0" applyFont="1" applyAlignment="1">
      <alignment horizontal="center" vertical="center"/>
    </xf>
    <xf numFmtId="0" fontId="33" fillId="0" borderId="0" xfId="0" applyFont="1" applyAlignment="1">
      <alignment horizontal="left" vertical="center"/>
    </xf>
    <xf numFmtId="0" fontId="33" fillId="0" borderId="0" xfId="0" applyFont="1" applyAlignment="1">
      <alignment horizontal="right" vertical="center"/>
    </xf>
    <xf numFmtId="0" fontId="33" fillId="0" borderId="0" xfId="0" applyFont="1" applyAlignment="1">
      <alignment horizontal="center" vertical="center"/>
    </xf>
    <xf numFmtId="0" fontId="66" fillId="0" borderId="66" xfId="52" applyFont="1" applyBorder="1" applyAlignment="1" applyProtection="1">
      <alignment horizontal="center" vertical="center"/>
      <protection locked="0"/>
    </xf>
    <xf numFmtId="49" fontId="66" fillId="0" borderId="66" xfId="52" applyNumberFormat="1" applyFont="1" applyBorder="1" applyAlignment="1" applyProtection="1">
      <alignment horizontal="center" vertical="center"/>
      <protection locked="0"/>
    </xf>
    <xf numFmtId="49" fontId="66" fillId="0" borderId="66" xfId="52" applyNumberFormat="1" applyFont="1" applyBorder="1" applyAlignment="1" applyProtection="1">
      <alignment vertical="center" wrapText="1"/>
      <protection locked="0"/>
    </xf>
    <xf numFmtId="49" fontId="71" fillId="0" borderId="66" xfId="55" applyNumberFormat="1" applyFont="1" applyBorder="1" applyAlignment="1">
      <alignment vertical="center" wrapText="1"/>
    </xf>
    <xf numFmtId="0" fontId="66" fillId="0" borderId="67" xfId="52" applyFont="1" applyBorder="1" applyAlignment="1" applyProtection="1">
      <alignment horizontal="center" vertical="center"/>
      <protection locked="0"/>
    </xf>
    <xf numFmtId="49" fontId="66" fillId="0" borderId="67" xfId="52" applyNumberFormat="1" applyFont="1" applyBorder="1" applyAlignment="1" applyProtection="1">
      <alignment horizontal="center" vertical="center"/>
      <protection locked="0"/>
    </xf>
    <xf numFmtId="49" fontId="66" fillId="0" borderId="67" xfId="52" applyNumberFormat="1" applyFont="1" applyBorder="1" applyAlignment="1" applyProtection="1">
      <alignment vertical="center" wrapText="1"/>
      <protection locked="0"/>
    </xf>
    <xf numFmtId="49" fontId="71" fillId="0" borderId="67" xfId="55" applyNumberFormat="1" applyFont="1" applyBorder="1" applyAlignment="1">
      <alignment vertical="center" wrapText="1"/>
    </xf>
    <xf numFmtId="0" fontId="66" fillId="0" borderId="68" xfId="52" applyFont="1" applyBorder="1" applyAlignment="1" applyProtection="1">
      <alignment horizontal="center" vertical="center"/>
      <protection locked="0"/>
    </xf>
    <xf numFmtId="49" fontId="66" fillId="0" borderId="68" xfId="52" applyNumberFormat="1" applyFont="1" applyBorder="1" applyAlignment="1" applyProtection="1">
      <alignment horizontal="center" vertical="center"/>
      <protection locked="0"/>
    </xf>
    <xf numFmtId="49" fontId="66" fillId="0" borderId="68" xfId="52" applyNumberFormat="1" applyFont="1" applyBorder="1" applyAlignment="1" applyProtection="1">
      <alignment vertical="center" wrapText="1"/>
      <protection locked="0"/>
    </xf>
    <xf numFmtId="49" fontId="71" fillId="0" borderId="68" xfId="55" applyNumberFormat="1" applyFont="1" applyBorder="1" applyAlignment="1">
      <alignment vertical="center" wrapText="1"/>
    </xf>
    <xf numFmtId="0" fontId="66" fillId="38" borderId="69" xfId="52" applyFont="1" applyFill="1" applyBorder="1" applyAlignment="1" applyProtection="1">
      <alignment horizontal="center" vertical="center"/>
      <protection locked="0"/>
    </xf>
    <xf numFmtId="49" fontId="66" fillId="38" borderId="70" xfId="52" applyNumberFormat="1" applyFont="1" applyFill="1" applyBorder="1" applyAlignment="1" applyProtection="1">
      <alignment horizontal="center" vertical="center"/>
      <protection locked="0"/>
    </xf>
    <xf numFmtId="49" fontId="66" fillId="38" borderId="71" xfId="52" applyNumberFormat="1" applyFont="1" applyFill="1" applyBorder="1" applyAlignment="1" applyProtection="1">
      <alignment horizontal="center" vertical="center"/>
      <protection locked="0"/>
    </xf>
    <xf numFmtId="49" fontId="66" fillId="0" borderId="69" xfId="52" applyNumberFormat="1" applyFont="1" applyBorder="1" applyAlignment="1" applyProtection="1">
      <alignment vertical="center" wrapText="1"/>
      <protection locked="0"/>
    </xf>
    <xf numFmtId="49" fontId="66" fillId="0" borderId="70" xfId="52" applyNumberFormat="1" applyFont="1" applyBorder="1" applyAlignment="1" applyProtection="1">
      <alignment vertical="center" wrapText="1"/>
      <protection locked="0"/>
    </xf>
    <xf numFmtId="49" fontId="66" fillId="0" borderId="71" xfId="52" applyNumberFormat="1" applyFont="1" applyBorder="1" applyAlignment="1" applyProtection="1">
      <alignment vertical="center" wrapText="1"/>
      <protection locked="0"/>
    </xf>
    <xf numFmtId="0" fontId="66" fillId="37" borderId="21" xfId="52" applyFont="1" applyFill="1" applyBorder="1" applyAlignment="1">
      <alignment horizontal="center" vertical="center"/>
    </xf>
    <xf numFmtId="0" fontId="66" fillId="37" borderId="10" xfId="52" applyFont="1" applyFill="1" applyBorder="1" applyAlignment="1">
      <alignment horizontal="center" vertical="center"/>
    </xf>
    <xf numFmtId="0" fontId="66" fillId="37" borderId="22" xfId="52" applyFont="1" applyFill="1" applyBorder="1" applyAlignment="1">
      <alignment horizontal="center" vertical="center"/>
    </xf>
    <xf numFmtId="3" fontId="66" fillId="37" borderId="21" xfId="52" applyNumberFormat="1" applyFont="1" applyFill="1" applyBorder="1" applyAlignment="1" applyProtection="1">
      <alignment horizontal="center" vertical="center" wrapText="1"/>
      <protection locked="0"/>
    </xf>
    <xf numFmtId="3" fontId="66" fillId="37" borderId="10" xfId="52" applyNumberFormat="1" applyFont="1" applyFill="1" applyBorder="1" applyAlignment="1" applyProtection="1">
      <alignment horizontal="center" vertical="center" wrapText="1"/>
      <protection locked="0"/>
    </xf>
    <xf numFmtId="0" fontId="71" fillId="37" borderId="22" xfId="55" applyFont="1" applyFill="1" applyBorder="1" applyAlignment="1">
      <alignment horizontal="center" vertical="center" wrapText="1"/>
    </xf>
    <xf numFmtId="0" fontId="66" fillId="38" borderId="75" xfId="52" applyFont="1" applyFill="1" applyBorder="1" applyAlignment="1" applyProtection="1">
      <alignment horizontal="center" vertical="center"/>
      <protection locked="0"/>
    </xf>
    <xf numFmtId="49" fontId="66" fillId="38" borderId="76" xfId="52" applyNumberFormat="1" applyFont="1" applyFill="1" applyBorder="1" applyAlignment="1" applyProtection="1">
      <alignment horizontal="center" vertical="center"/>
      <protection locked="0"/>
    </xf>
    <xf numFmtId="49" fontId="66" fillId="38" borderId="77" xfId="52" applyNumberFormat="1" applyFont="1" applyFill="1" applyBorder="1" applyAlignment="1" applyProtection="1">
      <alignment horizontal="center" vertical="center"/>
      <protection locked="0"/>
    </xf>
    <xf numFmtId="49" fontId="66" fillId="38" borderId="75" xfId="52" applyNumberFormat="1" applyFont="1" applyFill="1" applyBorder="1" applyAlignment="1" applyProtection="1">
      <alignment vertical="center" wrapText="1"/>
      <protection locked="0"/>
    </xf>
    <xf numFmtId="49" fontId="66" fillId="38" borderId="76" xfId="52" applyNumberFormat="1" applyFont="1" applyFill="1" applyBorder="1" applyAlignment="1" applyProtection="1">
      <alignment vertical="center" wrapText="1"/>
      <protection locked="0"/>
    </xf>
    <xf numFmtId="49" fontId="66" fillId="38" borderId="77" xfId="52" applyNumberFormat="1" applyFont="1" applyFill="1" applyBorder="1" applyAlignment="1" applyProtection="1">
      <alignment vertical="center" wrapText="1"/>
      <protection locked="0"/>
    </xf>
    <xf numFmtId="0" fontId="66" fillId="36" borderId="67" xfId="52" applyFont="1" applyFill="1" applyBorder="1" applyAlignment="1" applyProtection="1">
      <alignment horizontal="center" vertical="center"/>
      <protection locked="0"/>
    </xf>
    <xf numFmtId="49" fontId="66" fillId="36" borderId="67" xfId="52" applyNumberFormat="1" applyFont="1" applyFill="1" applyBorder="1" applyAlignment="1" applyProtection="1">
      <alignment horizontal="center" vertical="center"/>
      <protection locked="0"/>
    </xf>
    <xf numFmtId="49" fontId="66" fillId="36" borderId="67" xfId="52" applyNumberFormat="1" applyFont="1" applyFill="1" applyBorder="1" applyAlignment="1" applyProtection="1">
      <alignment vertical="center" wrapText="1"/>
      <protection locked="0"/>
    </xf>
    <xf numFmtId="49" fontId="71" fillId="36" borderId="67" xfId="55" applyNumberFormat="1" applyFont="1" applyFill="1" applyBorder="1" applyAlignment="1">
      <alignment vertical="center" wrapText="1"/>
    </xf>
    <xf numFmtId="0" fontId="66" fillId="36" borderId="68" xfId="52" applyFont="1" applyFill="1" applyBorder="1" applyAlignment="1" applyProtection="1">
      <alignment horizontal="center" vertical="center"/>
      <protection locked="0"/>
    </xf>
    <xf numFmtId="49" fontId="66" fillId="36" borderId="68" xfId="52" applyNumberFormat="1" applyFont="1" applyFill="1" applyBorder="1" applyAlignment="1" applyProtection="1">
      <alignment horizontal="center" vertical="center"/>
      <protection locked="0"/>
    </xf>
    <xf numFmtId="49" fontId="66" fillId="36" borderId="68" xfId="52" applyNumberFormat="1" applyFont="1" applyFill="1" applyBorder="1" applyAlignment="1" applyProtection="1">
      <alignment vertical="center" wrapText="1"/>
      <protection locked="0"/>
    </xf>
    <xf numFmtId="49" fontId="71" fillId="36" borderId="68" xfId="55" applyNumberFormat="1" applyFont="1" applyFill="1" applyBorder="1" applyAlignment="1">
      <alignment vertical="center" wrapText="1"/>
    </xf>
    <xf numFmtId="49" fontId="66" fillId="38" borderId="69" xfId="52" applyNumberFormat="1" applyFont="1" applyFill="1" applyBorder="1" applyAlignment="1" applyProtection="1">
      <alignment vertical="center" wrapText="1"/>
      <protection locked="0"/>
    </xf>
    <xf numFmtId="49" fontId="66" fillId="38" borderId="70" xfId="52" applyNumberFormat="1" applyFont="1" applyFill="1" applyBorder="1" applyAlignment="1" applyProtection="1">
      <alignment vertical="center" wrapText="1"/>
      <protection locked="0"/>
    </xf>
    <xf numFmtId="49" fontId="66" fillId="38" borderId="71" xfId="52" applyNumberFormat="1" applyFont="1" applyFill="1" applyBorder="1" applyAlignment="1" applyProtection="1">
      <alignment vertical="center" wrapText="1"/>
      <protection locked="0"/>
    </xf>
    <xf numFmtId="3" fontId="66" fillId="37" borderId="22" xfId="52" applyNumberFormat="1" applyFont="1" applyFill="1" applyBorder="1" applyAlignment="1" applyProtection="1">
      <alignment horizontal="center" vertical="center" wrapText="1"/>
      <protection locked="0"/>
    </xf>
    <xf numFmtId="0" fontId="66" fillId="38" borderId="72" xfId="52" applyFont="1" applyFill="1" applyBorder="1" applyAlignment="1" applyProtection="1">
      <alignment horizontal="center" vertical="center"/>
      <protection locked="0"/>
    </xf>
    <xf numFmtId="49" fontId="66" fillId="38" borderId="73" xfId="52" applyNumberFormat="1" applyFont="1" applyFill="1" applyBorder="1" applyAlignment="1" applyProtection="1">
      <alignment horizontal="center" vertical="center"/>
      <protection locked="0"/>
    </xf>
    <xf numFmtId="49" fontId="66" fillId="38" borderId="74" xfId="52" applyNumberFormat="1" applyFont="1" applyFill="1" applyBorder="1" applyAlignment="1" applyProtection="1">
      <alignment horizontal="center" vertical="center"/>
      <protection locked="0"/>
    </xf>
    <xf numFmtId="49" fontId="66" fillId="38" borderId="72" xfId="52" applyNumberFormat="1" applyFont="1" applyFill="1" applyBorder="1" applyAlignment="1" applyProtection="1">
      <alignment vertical="center" wrapText="1"/>
      <protection locked="0"/>
    </xf>
    <xf numFmtId="49" fontId="66" fillId="38" borderId="73" xfId="52" applyNumberFormat="1" applyFont="1" applyFill="1" applyBorder="1" applyAlignment="1" applyProtection="1">
      <alignment vertical="center" wrapText="1"/>
      <protection locked="0"/>
    </xf>
    <xf numFmtId="49" fontId="66" fillId="38" borderId="74" xfId="52" applyNumberFormat="1" applyFont="1" applyFill="1" applyBorder="1" applyAlignment="1" applyProtection="1">
      <alignment vertical="center" wrapText="1"/>
      <protection locked="0"/>
    </xf>
    <xf numFmtId="0" fontId="66" fillId="36" borderId="66" xfId="52" applyFont="1" applyFill="1" applyBorder="1" applyAlignment="1" applyProtection="1">
      <alignment horizontal="center" vertical="center"/>
      <protection locked="0"/>
    </xf>
    <xf numFmtId="49" fontId="66" fillId="36" borderId="66" xfId="52" applyNumberFormat="1" applyFont="1" applyFill="1" applyBorder="1" applyAlignment="1" applyProtection="1">
      <alignment horizontal="center" vertical="center"/>
      <protection locked="0"/>
    </xf>
    <xf numFmtId="49" fontId="66" fillId="36" borderId="66" xfId="52" applyNumberFormat="1" applyFont="1" applyFill="1" applyBorder="1" applyAlignment="1" applyProtection="1">
      <alignment vertical="center" wrapText="1"/>
      <protection locked="0"/>
    </xf>
    <xf numFmtId="49" fontId="71" fillId="36" borderId="66" xfId="55" applyNumberFormat="1" applyFont="1" applyFill="1" applyBorder="1" applyAlignment="1">
      <alignment vertical="center" wrapText="1"/>
    </xf>
    <xf numFmtId="0" fontId="66" fillId="0" borderId="69" xfId="52" applyFont="1" applyBorder="1" applyAlignment="1" applyProtection="1">
      <alignment horizontal="center" vertical="center"/>
      <protection locked="0"/>
    </xf>
    <xf numFmtId="49" fontId="66" fillId="0" borderId="70" xfId="52" applyNumberFormat="1" applyFont="1" applyBorder="1" applyAlignment="1" applyProtection="1">
      <alignment horizontal="center" vertical="center"/>
      <protection locked="0"/>
    </xf>
    <xf numFmtId="49" fontId="66" fillId="0" borderId="71" xfId="52" applyNumberFormat="1" applyFont="1" applyBorder="1" applyAlignment="1" applyProtection="1">
      <alignment horizontal="center" vertical="center"/>
      <protection locked="0"/>
    </xf>
    <xf numFmtId="0" fontId="66" fillId="0" borderId="72" xfId="52" applyFont="1" applyBorder="1" applyAlignment="1" applyProtection="1">
      <alignment horizontal="center" vertical="center"/>
      <protection locked="0"/>
    </xf>
    <xf numFmtId="49" fontId="66" fillId="0" borderId="73" xfId="52" applyNumberFormat="1" applyFont="1" applyBorder="1" applyAlignment="1" applyProtection="1">
      <alignment horizontal="center" vertical="center"/>
      <protection locked="0"/>
    </xf>
    <xf numFmtId="49" fontId="66" fillId="0" borderId="74" xfId="52" applyNumberFormat="1" applyFont="1" applyBorder="1" applyAlignment="1" applyProtection="1">
      <alignment horizontal="center" vertical="center"/>
      <protection locked="0"/>
    </xf>
    <xf numFmtId="49" fontId="66" fillId="0" borderId="72" xfId="52" applyNumberFormat="1" applyFont="1" applyBorder="1" applyAlignment="1" applyProtection="1">
      <alignment vertical="center" wrapText="1"/>
      <protection locked="0"/>
    </xf>
    <xf numFmtId="49" fontId="66" fillId="0" borderId="73" xfId="52" applyNumberFormat="1" applyFont="1" applyBorder="1" applyAlignment="1" applyProtection="1">
      <alignment vertical="center" wrapText="1"/>
      <protection locked="0"/>
    </xf>
    <xf numFmtId="49" fontId="66" fillId="0" borderId="74" xfId="52" applyNumberFormat="1" applyFont="1" applyBorder="1" applyAlignment="1" applyProtection="1">
      <alignment vertical="center" wrapText="1"/>
      <protection locked="0"/>
    </xf>
    <xf numFmtId="49" fontId="66" fillId="0" borderId="72" xfId="52" applyNumberFormat="1" applyFont="1" applyBorder="1" applyAlignment="1" applyProtection="1">
      <alignment horizontal="left" vertical="center" wrapText="1"/>
      <protection locked="0"/>
    </xf>
    <xf numFmtId="49" fontId="66" fillId="0" borderId="73" xfId="52" applyNumberFormat="1" applyFont="1" applyBorder="1" applyAlignment="1" applyProtection="1">
      <alignment horizontal="left" vertical="center" wrapText="1"/>
      <protection locked="0"/>
    </xf>
    <xf numFmtId="49" fontId="66" fillId="0" borderId="74" xfId="52" applyNumberFormat="1" applyFont="1" applyBorder="1" applyAlignment="1" applyProtection="1">
      <alignment horizontal="left" vertical="center" wrapText="1"/>
      <protection locked="0"/>
    </xf>
    <xf numFmtId="49" fontId="66" fillId="38" borderId="75" xfId="52" applyNumberFormat="1" applyFont="1" applyFill="1" applyBorder="1" applyAlignment="1" applyProtection="1">
      <alignment horizontal="left" vertical="center" wrapText="1"/>
      <protection locked="0"/>
    </xf>
    <xf numFmtId="49" fontId="66" fillId="38" borderId="76" xfId="52" applyNumberFormat="1" applyFont="1" applyFill="1" applyBorder="1" applyAlignment="1" applyProtection="1">
      <alignment horizontal="left" vertical="center" wrapText="1"/>
      <protection locked="0"/>
    </xf>
    <xf numFmtId="49" fontId="66" fillId="38" borderId="77" xfId="52" applyNumberFormat="1" applyFont="1" applyFill="1" applyBorder="1" applyAlignment="1" applyProtection="1">
      <alignment horizontal="left" vertical="center" wrapText="1"/>
      <protection locked="0"/>
    </xf>
    <xf numFmtId="49" fontId="69" fillId="0" borderId="67" xfId="52" applyNumberFormat="1" applyFont="1" applyBorder="1" applyAlignment="1" applyProtection="1">
      <alignment vertical="center" wrapText="1"/>
      <protection locked="0"/>
    </xf>
    <xf numFmtId="49" fontId="72" fillId="0" borderId="67" xfId="55" applyNumberFormat="1" applyFont="1" applyBorder="1" applyAlignment="1">
      <alignment vertical="center" wrapText="1"/>
    </xf>
    <xf numFmtId="49" fontId="69" fillId="0" borderId="67" xfId="52" applyNumberFormat="1" applyFont="1" applyBorder="1" applyAlignment="1" applyProtection="1">
      <alignment horizontal="center" vertical="center"/>
      <protection locked="0"/>
    </xf>
    <xf numFmtId="49" fontId="66" fillId="38" borderId="68" xfId="52" applyNumberFormat="1" applyFont="1" applyFill="1" applyBorder="1" applyAlignment="1" applyProtection="1">
      <alignment horizontal="center" vertical="center"/>
      <protection locked="0"/>
    </xf>
    <xf numFmtId="49" fontId="66" fillId="38" borderId="67" xfId="52" applyNumberFormat="1" applyFont="1" applyFill="1" applyBorder="1" applyAlignment="1" applyProtection="1">
      <alignment horizontal="center" vertical="center"/>
      <protection locked="0"/>
    </xf>
    <xf numFmtId="49" fontId="66" fillId="38" borderId="66" xfId="52" applyNumberFormat="1" applyFont="1" applyFill="1" applyBorder="1" applyAlignment="1" applyProtection="1">
      <alignment horizontal="center" vertical="center"/>
      <protection locked="0"/>
    </xf>
    <xf numFmtId="49" fontId="66" fillId="38" borderId="66" xfId="52" applyNumberFormat="1" applyFont="1" applyFill="1" applyBorder="1" applyAlignment="1" applyProtection="1">
      <alignment vertical="center" wrapText="1"/>
      <protection locked="0"/>
    </xf>
    <xf numFmtId="49" fontId="71" fillId="38" borderId="66" xfId="55" applyNumberFormat="1" applyFont="1" applyFill="1" applyBorder="1" applyAlignment="1">
      <alignment vertical="center" wrapText="1"/>
    </xf>
    <xf numFmtId="49" fontId="66" fillId="38" borderId="67" xfId="52" applyNumberFormat="1" applyFont="1" applyFill="1" applyBorder="1" applyAlignment="1" applyProtection="1">
      <alignment vertical="center" wrapText="1"/>
      <protection locked="0"/>
    </xf>
    <xf numFmtId="49" fontId="71" fillId="38" borderId="67" xfId="55" applyNumberFormat="1" applyFont="1" applyFill="1" applyBorder="1" applyAlignment="1">
      <alignment vertical="center" wrapText="1"/>
    </xf>
    <xf numFmtId="49" fontId="66" fillId="36" borderId="72" xfId="52" applyNumberFormat="1" applyFont="1" applyFill="1" applyBorder="1" applyAlignment="1" applyProtection="1">
      <alignment vertical="center" wrapText="1"/>
      <protection locked="0"/>
    </xf>
    <xf numFmtId="49" fontId="66" fillId="36" borderId="73" xfId="52" applyNumberFormat="1" applyFont="1" applyFill="1" applyBorder="1" applyAlignment="1" applyProtection="1">
      <alignment vertical="center" wrapText="1"/>
      <protection locked="0"/>
    </xf>
    <xf numFmtId="49" fontId="66" fillId="36" borderId="74" xfId="52" applyNumberFormat="1" applyFont="1" applyFill="1" applyBorder="1" applyAlignment="1" applyProtection="1">
      <alignment vertical="center" wrapText="1"/>
      <protection locked="0"/>
    </xf>
    <xf numFmtId="49" fontId="66" fillId="36" borderId="75" xfId="52" applyNumberFormat="1" applyFont="1" applyFill="1" applyBorder="1" applyAlignment="1" applyProtection="1">
      <alignment vertical="center" wrapText="1"/>
      <protection locked="0"/>
    </xf>
    <xf numFmtId="49" fontId="66" fillId="36" borderId="76" xfId="52" applyNumberFormat="1" applyFont="1" applyFill="1" applyBorder="1" applyAlignment="1" applyProtection="1">
      <alignment vertical="center" wrapText="1"/>
      <protection locked="0"/>
    </xf>
    <xf numFmtId="49" fontId="66" fillId="36" borderId="77" xfId="52" applyNumberFormat="1" applyFont="1" applyFill="1" applyBorder="1" applyAlignment="1" applyProtection="1">
      <alignment vertical="center" wrapText="1"/>
      <protection locked="0"/>
    </xf>
    <xf numFmtId="49" fontId="66" fillId="36" borderId="14" xfId="52" applyNumberFormat="1" applyFont="1" applyFill="1" applyBorder="1" applyAlignment="1" applyProtection="1">
      <alignment horizontal="center" vertical="center"/>
      <protection locked="0"/>
    </xf>
    <xf numFmtId="49" fontId="66" fillId="36" borderId="14" xfId="52" applyNumberFormat="1" applyFont="1" applyFill="1" applyBorder="1" applyAlignment="1" applyProtection="1">
      <alignment vertical="center" wrapText="1"/>
      <protection locked="0"/>
    </xf>
    <xf numFmtId="49" fontId="71" fillId="36" borderId="14" xfId="55" applyNumberFormat="1" applyFont="1" applyFill="1" applyBorder="1" applyAlignment="1">
      <alignment vertical="center" wrapText="1"/>
    </xf>
    <xf numFmtId="0" fontId="66" fillId="36" borderId="14" xfId="52" applyFont="1" applyFill="1" applyBorder="1" applyAlignment="1" applyProtection="1">
      <alignment horizontal="center" vertical="center"/>
      <protection locked="0"/>
    </xf>
    <xf numFmtId="49" fontId="66" fillId="36" borderId="66" xfId="52" applyNumberFormat="1" applyFont="1" applyFill="1" applyBorder="1" applyAlignment="1">
      <alignment horizontal="center" vertical="center"/>
    </xf>
    <xf numFmtId="49" fontId="66" fillId="36" borderId="66" xfId="53" applyNumberFormat="1" applyFont="1" applyFill="1" applyBorder="1" applyAlignment="1">
      <alignment horizontal="center" vertical="center"/>
    </xf>
    <xf numFmtId="49" fontId="66" fillId="36" borderId="68" xfId="52" applyNumberFormat="1" applyFont="1" applyFill="1" applyBorder="1" applyAlignment="1">
      <alignment horizontal="center" vertical="center"/>
    </xf>
    <xf numFmtId="49" fontId="66" fillId="36" borderId="68" xfId="53" applyNumberFormat="1" applyFont="1" applyFill="1" applyBorder="1" applyAlignment="1">
      <alignment horizontal="center" vertical="center"/>
    </xf>
    <xf numFmtId="0" fontId="66" fillId="36" borderId="78" xfId="52" applyFont="1" applyFill="1" applyBorder="1" applyAlignment="1" applyProtection="1">
      <alignment horizontal="center" vertical="center"/>
      <protection locked="0"/>
    </xf>
    <xf numFmtId="49" fontId="66" fillId="36" borderId="79" xfId="52" applyNumberFormat="1" applyFont="1" applyFill="1" applyBorder="1" applyAlignment="1" applyProtection="1">
      <alignment horizontal="center" vertical="center"/>
      <protection locked="0"/>
    </xf>
    <xf numFmtId="49" fontId="66" fillId="36" borderId="79" xfId="52" applyNumberFormat="1" applyFont="1" applyFill="1" applyBorder="1" applyAlignment="1" applyProtection="1">
      <alignment vertical="center" wrapText="1"/>
      <protection locked="0"/>
    </xf>
    <xf numFmtId="49" fontId="71" fillId="36" borderId="80" xfId="55" applyNumberFormat="1" applyFont="1" applyFill="1" applyBorder="1" applyAlignment="1">
      <alignment vertical="center" wrapText="1"/>
    </xf>
    <xf numFmtId="0" fontId="66" fillId="0" borderId="75" xfId="52" applyFont="1" applyBorder="1" applyAlignment="1">
      <alignment horizontal="center" vertical="center"/>
    </xf>
    <xf numFmtId="0" fontId="66" fillId="0" borderId="76" xfId="52" applyFont="1" applyBorder="1" applyAlignment="1">
      <alignment horizontal="center" vertical="center"/>
    </xf>
    <xf numFmtId="0" fontId="66" fillId="0" borderId="77" xfId="52" applyFont="1" applyBorder="1" applyAlignment="1">
      <alignment horizontal="center" vertical="center"/>
    </xf>
    <xf numFmtId="49" fontId="66" fillId="36" borderId="75" xfId="52" applyNumberFormat="1" applyFont="1" applyFill="1" applyBorder="1">
      <alignment vertical="center"/>
    </xf>
    <xf numFmtId="49" fontId="66" fillId="36" borderId="76" xfId="52" applyNumberFormat="1" applyFont="1" applyFill="1" applyBorder="1">
      <alignment vertical="center"/>
    </xf>
    <xf numFmtId="49" fontId="66" fillId="36" borderId="77" xfId="52" applyNumberFormat="1" applyFont="1" applyFill="1" applyBorder="1">
      <alignment vertical="center"/>
    </xf>
    <xf numFmtId="0" fontId="66" fillId="36" borderId="75" xfId="52" applyFont="1" applyFill="1" applyBorder="1" applyAlignment="1">
      <alignment horizontal="center" vertical="center"/>
    </xf>
    <xf numFmtId="0" fontId="66" fillId="36" borderId="76" xfId="52" applyFont="1" applyFill="1" applyBorder="1" applyAlignment="1">
      <alignment horizontal="center" vertical="center"/>
    </xf>
    <xf numFmtId="0" fontId="66" fillId="36" borderId="77" xfId="52" applyFont="1" applyFill="1" applyBorder="1" applyAlignment="1">
      <alignment horizontal="center" vertical="center"/>
    </xf>
    <xf numFmtId="0" fontId="66" fillId="0" borderId="69" xfId="52" applyFont="1" applyBorder="1" applyAlignment="1">
      <alignment horizontal="center" vertical="center"/>
    </xf>
    <xf numFmtId="0" fontId="66" fillId="0" borderId="70" xfId="52" applyFont="1" applyBorder="1" applyAlignment="1">
      <alignment horizontal="center" vertical="center"/>
    </xf>
    <xf numFmtId="0" fontId="66" fillId="0" borderId="71" xfId="52" applyFont="1" applyBorder="1" applyAlignment="1">
      <alignment horizontal="center" vertical="center"/>
    </xf>
    <xf numFmtId="49" fontId="66" fillId="36" borderId="69" xfId="52" applyNumberFormat="1" applyFont="1" applyFill="1" applyBorder="1">
      <alignment vertical="center"/>
    </xf>
    <xf numFmtId="49" fontId="66" fillId="36" borderId="70" xfId="52" applyNumberFormat="1" applyFont="1" applyFill="1" applyBorder="1">
      <alignment vertical="center"/>
    </xf>
    <xf numFmtId="49" fontId="66" fillId="36" borderId="71" xfId="52" applyNumberFormat="1" applyFont="1" applyFill="1" applyBorder="1">
      <alignment vertical="center"/>
    </xf>
    <xf numFmtId="0" fontId="66" fillId="36" borderId="69" xfId="52" applyFont="1" applyFill="1" applyBorder="1" applyAlignment="1">
      <alignment horizontal="center" vertical="center"/>
    </xf>
    <xf numFmtId="0" fontId="66" fillId="36" borderId="70" xfId="52" applyFont="1" applyFill="1" applyBorder="1" applyAlignment="1">
      <alignment horizontal="center" vertical="center"/>
    </xf>
    <xf numFmtId="0" fontId="66" fillId="36" borderId="71" xfId="52" applyFont="1" applyFill="1" applyBorder="1" applyAlignment="1">
      <alignment horizontal="center" vertical="center"/>
    </xf>
    <xf numFmtId="49" fontId="66" fillId="36" borderId="72" xfId="52" applyNumberFormat="1" applyFont="1" applyFill="1" applyBorder="1">
      <alignment vertical="center"/>
    </xf>
    <xf numFmtId="0" fontId="66" fillId="0" borderId="73" xfId="52" applyFont="1" applyBorder="1">
      <alignment vertical="center"/>
    </xf>
    <xf numFmtId="0" fontId="66" fillId="0" borderId="74" xfId="52" applyFont="1" applyBorder="1">
      <alignment vertical="center"/>
    </xf>
    <xf numFmtId="0" fontId="66" fillId="0" borderId="10" xfId="53" applyFont="1" applyBorder="1" applyAlignment="1">
      <alignment horizontal="center" vertical="center"/>
    </xf>
    <xf numFmtId="0" fontId="66" fillId="0" borderId="22" xfId="53" applyFont="1" applyBorder="1" applyAlignment="1">
      <alignment horizontal="center" vertical="center"/>
    </xf>
    <xf numFmtId="0" fontId="66" fillId="0" borderId="72" xfId="52" applyFont="1" applyBorder="1" applyAlignment="1">
      <alignment horizontal="center" vertical="center"/>
    </xf>
    <xf numFmtId="0" fontId="66" fillId="0" borderId="73" xfId="52" applyFont="1" applyBorder="1" applyAlignment="1">
      <alignment horizontal="center" vertical="center"/>
    </xf>
    <xf numFmtId="0" fontId="66" fillId="0" borderId="74" xfId="52" applyFont="1" applyBorder="1" applyAlignment="1">
      <alignment horizontal="center" vertical="center"/>
    </xf>
    <xf numFmtId="49" fontId="66" fillId="36" borderId="73" xfId="52" applyNumberFormat="1" applyFont="1" applyFill="1" applyBorder="1">
      <alignment vertical="center"/>
    </xf>
    <xf numFmtId="49" fontId="66" fillId="36" borderId="74" xfId="52" applyNumberFormat="1" applyFont="1" applyFill="1" applyBorder="1">
      <alignment vertical="center"/>
    </xf>
    <xf numFmtId="0" fontId="66" fillId="36" borderId="72" xfId="52" applyFont="1" applyFill="1" applyBorder="1" applyAlignment="1">
      <alignment horizontal="center" vertical="center"/>
    </xf>
    <xf numFmtId="0" fontId="66" fillId="36" borderId="73" xfId="52" applyFont="1" applyFill="1" applyBorder="1" applyAlignment="1">
      <alignment horizontal="center" vertical="center"/>
    </xf>
    <xf numFmtId="0" fontId="66" fillId="36" borderId="74" xfId="52" applyFont="1" applyFill="1" applyBorder="1" applyAlignment="1">
      <alignment horizontal="center" vertical="center"/>
    </xf>
    <xf numFmtId="49" fontId="66" fillId="0" borderId="68" xfId="52" applyNumberFormat="1" applyFont="1" applyBorder="1" applyAlignment="1">
      <alignment horizontal="center" vertical="center"/>
    </xf>
    <xf numFmtId="49" fontId="66" fillId="36" borderId="68" xfId="54" applyNumberFormat="1" applyFont="1" applyFill="1" applyBorder="1" applyAlignment="1">
      <alignment vertical="center" wrapText="1"/>
    </xf>
    <xf numFmtId="49" fontId="66" fillId="36" borderId="68" xfId="53" applyNumberFormat="1" applyFont="1" applyFill="1" applyBorder="1" applyAlignment="1">
      <alignment vertical="center" wrapText="1"/>
    </xf>
    <xf numFmtId="49" fontId="66" fillId="36" borderId="68" xfId="53" applyNumberFormat="1" applyFont="1" applyFill="1" applyBorder="1"/>
    <xf numFmtId="49" fontId="66" fillId="0" borderId="67" xfId="52" applyNumberFormat="1" applyFont="1" applyBorder="1" applyAlignment="1">
      <alignment horizontal="center" vertical="center"/>
    </xf>
    <xf numFmtId="49" fontId="66" fillId="0" borderId="67" xfId="54" applyNumberFormat="1" applyFont="1" applyBorder="1" applyAlignment="1">
      <alignment vertical="center" wrapText="1"/>
    </xf>
    <xf numFmtId="49" fontId="66" fillId="0" borderId="67" xfId="53" applyNumberFormat="1" applyFont="1" applyBorder="1" applyAlignment="1">
      <alignment vertical="center" wrapText="1"/>
    </xf>
    <xf numFmtId="49" fontId="66" fillId="0" borderId="67" xfId="53" applyNumberFormat="1" applyFont="1" applyBorder="1"/>
    <xf numFmtId="49" fontId="66" fillId="36" borderId="67" xfId="52" applyNumberFormat="1" applyFont="1" applyFill="1" applyBorder="1" applyAlignment="1">
      <alignment horizontal="center" vertical="center"/>
    </xf>
    <xf numFmtId="49" fontId="66" fillId="36" borderId="67" xfId="54" applyNumberFormat="1" applyFont="1" applyFill="1" applyBorder="1" applyAlignment="1">
      <alignment vertical="center" wrapText="1"/>
    </xf>
    <xf numFmtId="49" fontId="66" fillId="36" borderId="67" xfId="53" applyNumberFormat="1" applyFont="1" applyFill="1" applyBorder="1" applyAlignment="1">
      <alignment vertical="center" wrapText="1"/>
    </xf>
    <xf numFmtId="49" fontId="66" fillId="36" borderId="67" xfId="53" applyNumberFormat="1" applyFont="1" applyFill="1" applyBorder="1"/>
    <xf numFmtId="49" fontId="66" fillId="0" borderId="69" xfId="54" applyNumberFormat="1" applyFont="1" applyBorder="1" applyAlignment="1">
      <alignment vertical="center" wrapText="1"/>
    </xf>
    <xf numFmtId="49" fontId="66" fillId="0" borderId="70" xfId="54" applyNumberFormat="1" applyFont="1" applyBorder="1" applyAlignment="1">
      <alignment vertical="center" wrapText="1"/>
    </xf>
    <xf numFmtId="49" fontId="66" fillId="0" borderId="71" xfId="54" applyNumberFormat="1" applyFont="1" applyBorder="1" applyAlignment="1">
      <alignment vertical="center" wrapText="1"/>
    </xf>
    <xf numFmtId="49" fontId="66" fillId="36" borderId="67" xfId="53" applyNumberFormat="1" applyFont="1" applyFill="1" applyBorder="1" applyAlignment="1">
      <alignment horizontal="center" vertical="center"/>
    </xf>
    <xf numFmtId="49" fontId="66" fillId="36" borderId="67" xfId="54" applyNumberFormat="1" applyFont="1" applyFill="1" applyBorder="1" applyAlignment="1">
      <alignment vertical="center"/>
    </xf>
    <xf numFmtId="49" fontId="66" fillId="36" borderId="67" xfId="53" applyNumberFormat="1" applyFont="1" applyFill="1" applyBorder="1" applyAlignment="1">
      <alignment vertical="center"/>
    </xf>
    <xf numFmtId="49" fontId="66" fillId="36" borderId="68" xfId="54" applyNumberFormat="1" applyFont="1" applyFill="1" applyBorder="1" applyAlignment="1">
      <alignment vertical="center"/>
    </xf>
    <xf numFmtId="49" fontId="66" fillId="36" borderId="68" xfId="53" applyNumberFormat="1" applyFont="1" applyFill="1" applyBorder="1" applyAlignment="1">
      <alignment vertical="center"/>
    </xf>
    <xf numFmtId="49" fontId="69" fillId="0" borderId="67" xfId="52" applyNumberFormat="1" applyFont="1" applyBorder="1" applyAlignment="1">
      <alignment horizontal="center" vertical="center"/>
    </xf>
    <xf numFmtId="49" fontId="69" fillId="0" borderId="67" xfId="54" applyNumberFormat="1" applyFont="1" applyBorder="1" applyAlignment="1">
      <alignment vertical="center"/>
    </xf>
    <xf numFmtId="49" fontId="69" fillId="0" borderId="67" xfId="53" applyNumberFormat="1" applyFont="1" applyBorder="1" applyAlignment="1">
      <alignment vertical="center"/>
    </xf>
    <xf numFmtId="49" fontId="66" fillId="0" borderId="67" xfId="54" applyNumberFormat="1" applyFont="1" applyBorder="1" applyAlignment="1">
      <alignment vertical="center"/>
    </xf>
    <xf numFmtId="49" fontId="66" fillId="0" borderId="67" xfId="53" applyNumberFormat="1" applyFont="1" applyBorder="1" applyAlignment="1">
      <alignment vertical="center"/>
    </xf>
    <xf numFmtId="49" fontId="66" fillId="0" borderId="67" xfId="53" applyNumberFormat="1" applyFont="1" applyBorder="1" applyAlignment="1">
      <alignment horizontal="center" vertical="center"/>
    </xf>
    <xf numFmtId="49" fontId="66" fillId="36" borderId="66" xfId="54" applyNumberFormat="1" applyFont="1" applyFill="1" applyBorder="1" applyAlignment="1">
      <alignment vertical="center"/>
    </xf>
    <xf numFmtId="49" fontId="66" fillId="36" borderId="66" xfId="53" applyNumberFormat="1" applyFont="1" applyFill="1" applyBorder="1" applyAlignment="1">
      <alignment vertical="center"/>
    </xf>
    <xf numFmtId="49" fontId="66" fillId="0" borderId="66" xfId="54" applyNumberFormat="1" applyFont="1" applyBorder="1" applyAlignment="1">
      <alignment vertical="center" wrapText="1"/>
    </xf>
    <xf numFmtId="49" fontId="66" fillId="0" borderId="66" xfId="53" applyNumberFormat="1" applyFont="1" applyBorder="1" applyAlignment="1">
      <alignment vertical="center" wrapText="1"/>
    </xf>
    <xf numFmtId="49" fontId="66" fillId="0" borderId="66" xfId="52" applyNumberFormat="1" applyFont="1" applyBorder="1" applyAlignment="1">
      <alignment horizontal="center" vertical="center"/>
    </xf>
    <xf numFmtId="49" fontId="66" fillId="0" borderId="66" xfId="53" applyNumberFormat="1" applyFont="1" applyBorder="1" applyAlignment="1">
      <alignment horizontal="center" vertical="center"/>
    </xf>
    <xf numFmtId="49" fontId="66" fillId="36" borderId="66" xfId="54" applyNumberFormat="1" applyFont="1" applyFill="1" applyBorder="1" applyAlignment="1">
      <alignment vertical="center" wrapText="1"/>
    </xf>
    <xf numFmtId="49" fontId="66" fillId="36" borderId="66" xfId="53" applyNumberFormat="1" applyFont="1" applyFill="1" applyBorder="1" applyAlignment="1">
      <alignment vertical="center" wrapText="1"/>
    </xf>
    <xf numFmtId="58" fontId="65" fillId="35" borderId="14" xfId="51" applyNumberFormat="1" applyFont="1" applyFill="1" applyBorder="1" applyAlignment="1">
      <alignment horizontal="center" vertical="center"/>
    </xf>
    <xf numFmtId="14" fontId="65" fillId="36" borderId="14" xfId="50" applyNumberFormat="1" applyFont="1" applyFill="1" applyBorder="1" applyAlignment="1">
      <alignment horizontal="center" vertical="center"/>
    </xf>
    <xf numFmtId="0" fontId="65" fillId="36" borderId="14" xfId="50" applyFont="1" applyFill="1" applyBorder="1" applyAlignment="1">
      <alignment horizontal="center" vertical="center"/>
    </xf>
    <xf numFmtId="0" fontId="65" fillId="0" borderId="14" xfId="50" applyFont="1" applyBorder="1" applyAlignment="1">
      <alignment horizontal="center" vertical="center"/>
    </xf>
    <xf numFmtId="187" fontId="65" fillId="0" borderId="14" xfId="51" applyNumberFormat="1" applyFont="1" applyBorder="1" applyAlignment="1">
      <alignment horizontal="center" vertical="center"/>
    </xf>
    <xf numFmtId="0" fontId="63" fillId="35" borderId="15" xfId="50" applyFont="1" applyFill="1" applyBorder="1" applyAlignment="1">
      <alignment horizontal="center" vertical="center"/>
    </xf>
    <xf numFmtId="0" fontId="63" fillId="35" borderId="53" xfId="50" applyFont="1" applyFill="1" applyBorder="1" applyAlignment="1">
      <alignment horizontal="center" vertical="center"/>
    </xf>
    <xf numFmtId="0" fontId="63" fillId="35" borderId="19" xfId="50" applyFont="1" applyFill="1" applyBorder="1" applyAlignment="1">
      <alignment horizontal="center" vertical="center"/>
    </xf>
    <xf numFmtId="0" fontId="63" fillId="35" borderId="0" xfId="50" applyFont="1" applyFill="1" applyAlignment="1">
      <alignment horizontal="center" vertical="center"/>
    </xf>
    <xf numFmtId="0" fontId="63" fillId="35" borderId="17" xfId="50" applyFont="1" applyFill="1" applyBorder="1" applyAlignment="1">
      <alignment horizontal="center" vertical="center"/>
    </xf>
    <xf numFmtId="0" fontId="63" fillId="35" borderId="11" xfId="50" applyFont="1" applyFill="1" applyBorder="1" applyAlignment="1">
      <alignment horizontal="center" vertical="center"/>
    </xf>
    <xf numFmtId="0" fontId="64" fillId="36" borderId="56" xfId="50" applyFont="1" applyFill="1" applyBorder="1" applyAlignment="1">
      <alignment horizontal="center" vertical="center"/>
    </xf>
    <xf numFmtId="0" fontId="64" fillId="36" borderId="65" xfId="50" applyFont="1" applyFill="1" applyBorder="1" applyAlignment="1">
      <alignment horizontal="center" vertical="center"/>
    </xf>
    <xf numFmtId="0" fontId="64" fillId="36" borderId="57" xfId="50" applyFont="1" applyFill="1" applyBorder="1" applyAlignment="1">
      <alignment horizontal="center" vertical="center"/>
    </xf>
    <xf numFmtId="0" fontId="64" fillId="36" borderId="15" xfId="50" applyFont="1" applyFill="1" applyBorder="1" applyAlignment="1">
      <alignment horizontal="center" vertical="center"/>
    </xf>
    <xf numFmtId="0" fontId="64" fillId="36" borderId="53" xfId="50" applyFont="1" applyFill="1" applyBorder="1" applyAlignment="1">
      <alignment horizontal="center" vertical="center"/>
    </xf>
    <xf numFmtId="0" fontId="64" fillId="36" borderId="16" xfId="50" applyFont="1" applyFill="1" applyBorder="1" applyAlignment="1">
      <alignment horizontal="center" vertical="center"/>
    </xf>
    <xf numFmtId="0" fontId="64" fillId="36" borderId="19" xfId="50" applyFont="1" applyFill="1" applyBorder="1" applyAlignment="1">
      <alignment horizontal="center" vertical="center"/>
    </xf>
    <xf numFmtId="0" fontId="64" fillId="36" borderId="0" xfId="50" applyFont="1" applyFill="1" applyAlignment="1">
      <alignment horizontal="center" vertical="center"/>
    </xf>
    <xf numFmtId="0" fontId="64" fillId="36" borderId="20" xfId="50" applyFont="1" applyFill="1" applyBorder="1" applyAlignment="1">
      <alignment horizontal="center" vertical="center"/>
    </xf>
    <xf numFmtId="0" fontId="64" fillId="36" borderId="17" xfId="50" applyFont="1" applyFill="1" applyBorder="1" applyAlignment="1">
      <alignment horizontal="center" vertical="center"/>
    </xf>
    <xf numFmtId="0" fontId="64" fillId="36" borderId="11" xfId="50" applyFont="1" applyFill="1" applyBorder="1" applyAlignment="1">
      <alignment horizontal="center" vertical="center"/>
    </xf>
    <xf numFmtId="0" fontId="64" fillId="36" borderId="18" xfId="50" applyFont="1" applyFill="1" applyBorder="1" applyAlignment="1">
      <alignment horizontal="center" vertical="center"/>
    </xf>
    <xf numFmtId="0" fontId="64" fillId="36" borderId="15" xfId="50" applyFont="1" applyFill="1" applyBorder="1" applyAlignment="1">
      <alignment horizontal="center" vertical="center" wrapText="1"/>
    </xf>
    <xf numFmtId="0" fontId="64" fillId="36" borderId="53" xfId="50" applyFont="1" applyFill="1" applyBorder="1" applyAlignment="1">
      <alignment horizontal="center" vertical="center" wrapText="1"/>
    </xf>
    <xf numFmtId="0" fontId="64" fillId="36" borderId="16" xfId="50" applyFont="1" applyFill="1" applyBorder="1" applyAlignment="1">
      <alignment horizontal="center" vertical="center" wrapText="1"/>
    </xf>
    <xf numFmtId="0" fontId="64" fillId="36" borderId="19" xfId="50" applyFont="1" applyFill="1" applyBorder="1" applyAlignment="1">
      <alignment horizontal="center" vertical="center" wrapText="1"/>
    </xf>
    <xf numFmtId="0" fontId="64" fillId="36" borderId="0" xfId="50" applyFont="1" applyFill="1" applyAlignment="1">
      <alignment horizontal="center" vertical="center" wrapText="1"/>
    </xf>
    <xf numFmtId="0" fontId="64" fillId="36" borderId="20" xfId="50" applyFont="1" applyFill="1" applyBorder="1" applyAlignment="1">
      <alignment horizontal="center" vertical="center" wrapText="1"/>
    </xf>
    <xf numFmtId="0" fontId="64" fillId="36" borderId="17" xfId="50" applyFont="1" applyFill="1" applyBorder="1" applyAlignment="1">
      <alignment horizontal="center" vertical="center" wrapText="1"/>
    </xf>
    <xf numFmtId="0" fontId="64" fillId="36" borderId="11" xfId="50" applyFont="1" applyFill="1" applyBorder="1" applyAlignment="1">
      <alignment horizontal="center" vertical="center" wrapText="1"/>
    </xf>
    <xf numFmtId="0" fontId="64" fillId="36" borderId="18" xfId="50" applyFont="1" applyFill="1" applyBorder="1" applyAlignment="1">
      <alignment horizontal="center" vertical="center" wrapText="1"/>
    </xf>
    <xf numFmtId="0" fontId="65" fillId="35" borderId="14" xfId="50" applyFont="1" applyFill="1" applyBorder="1" applyAlignment="1">
      <alignment horizontal="center" vertical="center"/>
    </xf>
    <xf numFmtId="0" fontId="65" fillId="35" borderId="14" xfId="51" applyFont="1" applyFill="1" applyBorder="1" applyAlignment="1">
      <alignment horizontal="center" vertical="center"/>
    </xf>
    <xf numFmtId="0" fontId="10" fillId="0" borderId="0" xfId="0" applyFont="1" applyAlignment="1">
      <alignment vertical="top" wrapText="1"/>
    </xf>
    <xf numFmtId="0" fontId="10" fillId="0" borderId="21" xfId="0" applyFont="1" applyBorder="1">
      <alignment vertical="center"/>
    </xf>
    <xf numFmtId="0" fontId="10" fillId="0" borderId="22" xfId="0" applyFont="1" applyBorder="1">
      <alignment vertical="center"/>
    </xf>
    <xf numFmtId="0" fontId="10" fillId="0" borderId="21" xfId="0" applyFont="1" applyBorder="1" applyAlignment="1">
      <alignment vertical="center" wrapText="1"/>
    </xf>
    <xf numFmtId="0" fontId="10" fillId="0" borderId="22" xfId="0" applyFont="1" applyBorder="1" applyAlignment="1">
      <alignment vertical="center" wrapText="1"/>
    </xf>
    <xf numFmtId="0" fontId="10" fillId="0" borderId="14" xfId="0" applyFont="1" applyBorder="1">
      <alignment vertical="center"/>
    </xf>
    <xf numFmtId="0" fontId="10" fillId="0" borderId="14" xfId="0" applyFont="1" applyBorder="1" applyAlignment="1">
      <alignment horizontal="center" vertical="top"/>
    </xf>
    <xf numFmtId="0" fontId="31" fillId="0" borderId="0" xfId="0" applyFont="1" applyAlignment="1">
      <alignment horizontal="left" vertical="top" wrapText="1"/>
    </xf>
    <xf numFmtId="0" fontId="10" fillId="0" borderId="0" xfId="0" applyFont="1" applyAlignment="1">
      <alignment horizontal="left" vertical="top" wrapText="1"/>
    </xf>
    <xf numFmtId="0" fontId="10" fillId="0" borderId="14" xfId="0" applyFont="1" applyBorder="1" applyAlignment="1">
      <alignment vertical="center" wrapText="1"/>
    </xf>
    <xf numFmtId="0" fontId="46" fillId="0" borderId="14" xfId="0" applyFont="1" applyBorder="1" applyAlignment="1">
      <alignment vertical="center" wrapText="1"/>
    </xf>
    <xf numFmtId="180" fontId="6" fillId="0" borderId="0" xfId="0" applyNumberFormat="1" applyFont="1" applyAlignment="1" applyProtection="1">
      <alignment horizontal="center" vertical="center"/>
      <protection locked="0"/>
    </xf>
    <xf numFmtId="0" fontId="6" fillId="0" borderId="0" xfId="0" applyFont="1" applyAlignment="1" applyProtection="1">
      <alignment horizontal="right" vertical="center" shrinkToFit="1"/>
      <protection locked="0"/>
    </xf>
    <xf numFmtId="0" fontId="6" fillId="26" borderId="0" xfId="0" applyFont="1" applyFill="1" applyAlignment="1">
      <alignment horizontal="center" vertical="center"/>
    </xf>
    <xf numFmtId="0" fontId="0" fillId="0" borderId="0" xfId="0" applyAlignment="1">
      <alignment horizontal="center" vertical="center"/>
    </xf>
    <xf numFmtId="0" fontId="6" fillId="0" borderId="0" xfId="0" applyFont="1" applyAlignment="1" applyProtection="1">
      <alignment horizontal="center" vertical="center"/>
      <protection locked="0"/>
    </xf>
    <xf numFmtId="0" fontId="0" fillId="0" borderId="0" xfId="0" applyAlignment="1" applyProtection="1">
      <alignment horizontal="center" vertical="center"/>
      <protection locked="0"/>
    </xf>
    <xf numFmtId="10" fontId="6" fillId="26" borderId="0" xfId="28" applyNumberFormat="1" applyFont="1" applyFill="1" applyBorder="1" applyAlignment="1">
      <alignment horizontal="center" vertical="center"/>
    </xf>
    <xf numFmtId="49" fontId="6" fillId="0" borderId="0" xfId="0" applyNumberFormat="1" applyFont="1" applyAlignment="1" applyProtection="1">
      <alignment horizontal="right" vertical="center" indent="1"/>
      <protection locked="0"/>
    </xf>
    <xf numFmtId="49" fontId="12" fillId="0" borderId="0" xfId="0" applyNumberFormat="1" applyFont="1" applyAlignment="1" applyProtection="1">
      <alignment horizontal="left" vertical="center"/>
      <protection locked="0"/>
    </xf>
    <xf numFmtId="0" fontId="6" fillId="0" borderId="0" xfId="0" applyFont="1" applyAlignment="1" applyProtection="1">
      <alignment horizontal="left" vertical="center" shrinkToFit="1"/>
      <protection locked="0"/>
    </xf>
    <xf numFmtId="0" fontId="6" fillId="0" borderId="0" xfId="0" applyFont="1" applyAlignment="1" applyProtection="1">
      <alignment horizontal="center" vertical="center" shrinkToFit="1"/>
      <protection locked="0"/>
    </xf>
    <xf numFmtId="0" fontId="0" fillId="0" borderId="0" xfId="0" applyAlignment="1" applyProtection="1">
      <alignment horizontal="center" vertical="center" shrinkToFit="1"/>
      <protection locked="0"/>
    </xf>
    <xf numFmtId="0" fontId="6" fillId="0" borderId="0" xfId="0" applyFont="1" applyAlignment="1" applyProtection="1">
      <alignment horizontal="left" vertical="center"/>
      <protection locked="0"/>
    </xf>
    <xf numFmtId="49" fontId="12" fillId="0" borderId="0" xfId="0" applyNumberFormat="1" applyFont="1" applyAlignment="1" applyProtection="1">
      <alignment vertical="center" wrapText="1"/>
      <protection locked="0"/>
    </xf>
    <xf numFmtId="0" fontId="34" fillId="0" borderId="0" xfId="0" applyFont="1" applyAlignment="1" applyProtection="1">
      <alignment horizontal="center" vertical="center"/>
      <protection locked="0"/>
    </xf>
    <xf numFmtId="0" fontId="6" fillId="0" borderId="0" xfId="0" applyFont="1" applyAlignment="1" applyProtection="1">
      <alignment horizontal="right" vertical="center" indent="1" shrinkToFit="1"/>
      <protection locked="0"/>
    </xf>
    <xf numFmtId="0" fontId="0" fillId="0" borderId="0" xfId="0" applyAlignment="1" applyProtection="1">
      <alignment horizontal="left" vertical="center" shrinkToFit="1"/>
      <protection locked="0"/>
    </xf>
    <xf numFmtId="180" fontId="6" fillId="0" borderId="0" xfId="0" applyNumberFormat="1" applyFont="1" applyAlignment="1" applyProtection="1">
      <alignment horizontal="center" vertical="center" shrinkToFit="1"/>
      <protection locked="0"/>
    </xf>
    <xf numFmtId="179" fontId="6" fillId="0" borderId="0" xfId="0" applyNumberFormat="1" applyFont="1" applyAlignment="1" applyProtection="1">
      <alignment horizontal="center" vertical="center" shrinkToFit="1"/>
      <protection locked="0"/>
    </xf>
    <xf numFmtId="49" fontId="12" fillId="0" borderId="0" xfId="0" applyNumberFormat="1" applyFont="1" applyAlignment="1" applyProtection="1">
      <alignment horizontal="center" vertical="center"/>
      <protection locked="0"/>
    </xf>
    <xf numFmtId="180" fontId="6" fillId="0" borderId="0" xfId="0" applyNumberFormat="1" applyFont="1" applyAlignment="1" applyProtection="1">
      <alignment horizontal="right" vertical="center" indent="1"/>
      <protection locked="0"/>
    </xf>
    <xf numFmtId="180" fontId="6" fillId="26" borderId="0" xfId="0" applyNumberFormat="1" applyFont="1" applyFill="1" applyAlignment="1">
      <alignment horizontal="right" vertical="center" indent="1"/>
    </xf>
    <xf numFmtId="181" fontId="6" fillId="0" borderId="0" xfId="0" applyNumberFormat="1" applyFont="1" applyAlignment="1" applyProtection="1">
      <alignment horizontal="right" vertical="center" indent="1"/>
      <protection locked="0"/>
    </xf>
    <xf numFmtId="0" fontId="34" fillId="0" borderId="0" xfId="0" applyFont="1" applyAlignment="1" applyProtection="1">
      <alignment horizontal="center" vertical="center" shrinkToFit="1"/>
      <protection locked="0"/>
    </xf>
    <xf numFmtId="0" fontId="34" fillId="0" borderId="0" xfId="0" applyFont="1" applyAlignment="1" applyProtection="1">
      <alignment horizontal="left" vertical="center" shrinkToFit="1"/>
      <protection locked="0"/>
    </xf>
    <xf numFmtId="0" fontId="6" fillId="0" borderId="0" xfId="0" applyFont="1" applyAlignment="1" applyProtection="1">
      <alignment horizontal="right" vertical="center"/>
      <protection locked="0"/>
    </xf>
    <xf numFmtId="182" fontId="6" fillId="0" borderId="0" xfId="0" applyNumberFormat="1" applyFont="1" applyAlignment="1" applyProtection="1">
      <alignment horizontal="right" vertical="center"/>
      <protection locked="0"/>
    </xf>
    <xf numFmtId="0" fontId="6" fillId="26" borderId="0" xfId="0" applyFont="1" applyFill="1" applyAlignment="1">
      <alignment horizontal="right" vertical="center" indent="1"/>
    </xf>
    <xf numFmtId="0" fontId="9" fillId="0" borderId="0" xfId="0" applyFont="1" applyAlignment="1" applyProtection="1">
      <alignment horizontal="right" vertical="center"/>
      <protection locked="0"/>
    </xf>
    <xf numFmtId="49" fontId="6" fillId="0" borderId="0" xfId="0" applyNumberFormat="1" applyFont="1" applyAlignment="1" applyProtection="1">
      <alignment horizontal="center" vertical="center"/>
      <protection locked="0"/>
    </xf>
    <xf numFmtId="0" fontId="6" fillId="0" borderId="0" xfId="0" applyFont="1" applyAlignment="1" applyProtection="1">
      <alignment horizontal="left" vertical="center" wrapText="1"/>
      <protection locked="0"/>
    </xf>
    <xf numFmtId="0" fontId="6" fillId="26" borderId="0" xfId="0" applyFont="1" applyFill="1" applyAlignment="1">
      <alignment horizontal="left" vertical="center"/>
    </xf>
    <xf numFmtId="0" fontId="6" fillId="26" borderId="15" xfId="0" applyFont="1" applyFill="1" applyBorder="1" applyAlignment="1">
      <alignment horizontal="center" vertical="center" shrinkToFit="1"/>
    </xf>
    <xf numFmtId="0" fontId="6" fillId="26" borderId="53" xfId="0" applyFont="1" applyFill="1" applyBorder="1" applyAlignment="1">
      <alignment horizontal="center" vertical="center" shrinkToFit="1"/>
    </xf>
    <xf numFmtId="0" fontId="6" fillId="26" borderId="16" xfId="0" applyFont="1" applyFill="1" applyBorder="1" applyAlignment="1">
      <alignment horizontal="center" vertical="center" shrinkToFit="1"/>
    </xf>
    <xf numFmtId="0" fontId="6" fillId="26" borderId="17" xfId="0" applyFont="1" applyFill="1" applyBorder="1" applyAlignment="1">
      <alignment horizontal="center" vertical="center" shrinkToFit="1"/>
    </xf>
    <xf numFmtId="0" fontId="6" fillId="26" borderId="11" xfId="0" applyFont="1" applyFill="1" applyBorder="1" applyAlignment="1">
      <alignment horizontal="center" vertical="center" shrinkToFit="1"/>
    </xf>
    <xf numFmtId="0" fontId="6" fillId="26" borderId="18" xfId="0" applyFont="1" applyFill="1" applyBorder="1" applyAlignment="1">
      <alignment horizontal="center" vertical="center" shrinkToFit="1"/>
    </xf>
    <xf numFmtId="0" fontId="6" fillId="26" borderId="19" xfId="0" applyFont="1" applyFill="1" applyBorder="1" applyAlignment="1">
      <alignment horizontal="center" vertical="center" shrinkToFit="1"/>
    </xf>
    <xf numFmtId="0" fontId="6" fillId="26" borderId="0" xfId="0" applyFont="1" applyFill="1" applyAlignment="1">
      <alignment horizontal="center" vertical="center" shrinkToFit="1"/>
    </xf>
    <xf numFmtId="0" fontId="6" fillId="26" borderId="20" xfId="0" applyFont="1" applyFill="1" applyBorder="1" applyAlignment="1">
      <alignment horizontal="center" vertical="center" shrinkToFit="1"/>
    </xf>
    <xf numFmtId="0" fontId="6" fillId="26" borderId="15" xfId="0" applyFont="1" applyFill="1" applyBorder="1" applyAlignment="1">
      <alignment horizontal="left" vertical="center" shrinkToFit="1"/>
    </xf>
    <xf numFmtId="0" fontId="6" fillId="26" borderId="53" xfId="0" applyFont="1" applyFill="1" applyBorder="1" applyAlignment="1">
      <alignment horizontal="left" vertical="center" shrinkToFit="1"/>
    </xf>
    <xf numFmtId="0" fontId="6" fillId="26" borderId="16" xfId="0" applyFont="1" applyFill="1" applyBorder="1" applyAlignment="1">
      <alignment horizontal="left" vertical="center" shrinkToFit="1"/>
    </xf>
    <xf numFmtId="0" fontId="6" fillId="26" borderId="17" xfId="0" applyFont="1" applyFill="1" applyBorder="1" applyAlignment="1">
      <alignment horizontal="left" vertical="center" shrinkToFit="1"/>
    </xf>
    <xf numFmtId="0" fontId="6" fillId="26" borderId="11" xfId="0" applyFont="1" applyFill="1" applyBorder="1" applyAlignment="1">
      <alignment horizontal="left" vertical="center" shrinkToFit="1"/>
    </xf>
    <xf numFmtId="0" fontId="6" fillId="26" borderId="18" xfId="0" applyFont="1" applyFill="1" applyBorder="1" applyAlignment="1">
      <alignment horizontal="left" vertical="center" shrinkToFit="1"/>
    </xf>
    <xf numFmtId="0" fontId="4" fillId="26" borderId="0" xfId="0" applyFont="1" applyFill="1" applyAlignment="1">
      <alignment horizontal="center" vertical="center"/>
    </xf>
    <xf numFmtId="0" fontId="6" fillId="26" borderId="15" xfId="0" applyFont="1" applyFill="1" applyBorder="1" applyAlignment="1">
      <alignment horizontal="center" vertical="center"/>
    </xf>
    <xf numFmtId="0" fontId="6" fillId="26" borderId="53" xfId="0" applyFont="1" applyFill="1" applyBorder="1" applyAlignment="1">
      <alignment horizontal="center" vertical="center"/>
    </xf>
    <xf numFmtId="0" fontId="6" fillId="26" borderId="16" xfId="0" applyFont="1" applyFill="1" applyBorder="1" applyAlignment="1">
      <alignment horizontal="center" vertical="center"/>
    </xf>
    <xf numFmtId="0" fontId="6" fillId="26" borderId="17" xfId="0" applyFont="1" applyFill="1" applyBorder="1" applyAlignment="1">
      <alignment horizontal="center" vertical="center"/>
    </xf>
    <xf numFmtId="0" fontId="6" fillId="26" borderId="11" xfId="0" applyFont="1" applyFill="1" applyBorder="1" applyAlignment="1">
      <alignment horizontal="center" vertical="center"/>
    </xf>
    <xf numFmtId="0" fontId="6" fillId="26" borderId="18" xfId="0" applyFont="1" applyFill="1" applyBorder="1" applyAlignment="1">
      <alignment horizontal="center" vertical="center"/>
    </xf>
    <xf numFmtId="178" fontId="6" fillId="0" borderId="0" xfId="0" applyNumberFormat="1" applyFont="1" applyAlignment="1" applyProtection="1">
      <alignment horizontal="right" vertical="center"/>
      <protection locked="0"/>
    </xf>
    <xf numFmtId="180" fontId="6" fillId="26" borderId="0" xfId="0" applyNumberFormat="1" applyFont="1" applyFill="1" applyAlignment="1">
      <alignment horizontal="center" vertical="center"/>
    </xf>
    <xf numFmtId="176" fontId="6" fillId="0" borderId="0" xfId="0" applyNumberFormat="1" applyFont="1" applyAlignment="1" applyProtection="1">
      <alignment horizontal="center" vertical="center" shrinkToFit="1"/>
      <protection locked="0"/>
    </xf>
    <xf numFmtId="180" fontId="6" fillId="25" borderId="0" xfId="0" applyNumberFormat="1" applyFont="1" applyFill="1" applyAlignment="1">
      <alignment horizontal="center" vertical="center"/>
    </xf>
    <xf numFmtId="0" fontId="6" fillId="0" borderId="0" xfId="0" applyFont="1" applyAlignment="1" applyProtection="1">
      <alignment horizontal="left" vertical="center" wrapText="1" shrinkToFit="1"/>
      <protection locked="0"/>
    </xf>
    <xf numFmtId="49" fontId="12" fillId="26" borderId="0" xfId="0" applyNumberFormat="1" applyFont="1" applyFill="1" applyAlignment="1">
      <alignment horizontal="center" vertical="center"/>
    </xf>
    <xf numFmtId="0" fontId="12" fillId="26" borderId="0" xfId="0" applyFont="1" applyFill="1" applyAlignment="1">
      <alignment horizontal="left" vertical="center"/>
    </xf>
    <xf numFmtId="0" fontId="12" fillId="0" borderId="0" xfId="0" applyFont="1" applyAlignment="1" applyProtection="1">
      <alignment horizontal="center" vertical="center"/>
      <protection locked="0"/>
    </xf>
    <xf numFmtId="0" fontId="6" fillId="26" borderId="0" xfId="0" applyFont="1" applyFill="1" applyAlignment="1">
      <alignment horizontal="right" vertical="center"/>
    </xf>
    <xf numFmtId="49" fontId="6" fillId="0" borderId="0" xfId="0" applyNumberFormat="1" applyFont="1" applyAlignment="1" applyProtection="1">
      <alignment horizontal="left" vertical="center" shrinkToFit="1"/>
      <protection locked="0"/>
    </xf>
    <xf numFmtId="0" fontId="12" fillId="0" borderId="0" xfId="0" applyFont="1" applyAlignment="1" applyProtection="1">
      <alignment horizontal="left" vertical="center" shrinkToFit="1"/>
      <protection locked="0"/>
    </xf>
    <xf numFmtId="49" fontId="12" fillId="0" borderId="0" xfId="0" applyNumberFormat="1" applyFont="1" applyAlignment="1" applyProtection="1">
      <alignment horizontal="center" vertical="center" shrinkToFit="1"/>
      <protection locked="0"/>
    </xf>
    <xf numFmtId="0" fontId="12" fillId="0" borderId="0" xfId="0" applyFont="1" applyAlignment="1" applyProtection="1">
      <alignment horizontal="left" shrinkToFit="1"/>
      <protection locked="0"/>
    </xf>
    <xf numFmtId="0" fontId="6" fillId="26" borderId="0" xfId="0" applyFont="1" applyFill="1" applyAlignment="1">
      <alignment horizontal="left" vertical="center" shrinkToFit="1"/>
    </xf>
    <xf numFmtId="0" fontId="61" fillId="26" borderId="0" xfId="0" applyFont="1" applyFill="1" applyAlignment="1">
      <alignment horizontal="center" vertical="center"/>
    </xf>
    <xf numFmtId="0" fontId="6" fillId="26" borderId="11" xfId="0" applyFont="1" applyFill="1" applyBorder="1" applyAlignment="1">
      <alignment horizontal="left" vertical="center"/>
    </xf>
    <xf numFmtId="0" fontId="6" fillId="26" borderId="64" xfId="0" applyFont="1" applyFill="1" applyBorder="1" applyAlignment="1">
      <alignment horizontal="left" vertical="center" shrinkToFit="1"/>
    </xf>
    <xf numFmtId="0" fontId="6" fillId="26" borderId="10" xfId="0" applyFont="1" applyFill="1" applyBorder="1" applyAlignment="1">
      <alignment horizontal="left" vertical="center" shrinkToFit="1"/>
    </xf>
    <xf numFmtId="0" fontId="6" fillId="26" borderId="10" xfId="0" applyFont="1" applyFill="1" applyBorder="1" applyAlignment="1">
      <alignment horizontal="center" vertical="center"/>
    </xf>
    <xf numFmtId="178" fontId="6" fillId="26" borderId="0" xfId="0" applyNumberFormat="1" applyFont="1" applyFill="1" applyAlignment="1">
      <alignment horizontal="right" vertical="center" shrinkToFit="1"/>
    </xf>
    <xf numFmtId="0" fontId="0" fillId="0" borderId="53" xfId="0" applyBorder="1" applyAlignment="1">
      <alignment horizontal="left" vertical="center" shrinkToFit="1"/>
    </xf>
    <xf numFmtId="0" fontId="0" fillId="0" borderId="11" xfId="0" applyBorder="1" applyAlignment="1">
      <alignment horizontal="left" vertical="center" shrinkToFit="1"/>
    </xf>
    <xf numFmtId="0" fontId="0" fillId="0" borderId="0" xfId="0" applyAlignment="1">
      <alignment horizontal="left" vertical="center" shrinkToFit="1"/>
    </xf>
    <xf numFmtId="176" fontId="6" fillId="26" borderId="0" xfId="0" applyNumberFormat="1" applyFont="1" applyFill="1" applyAlignment="1">
      <alignment horizontal="center" vertical="center" shrinkToFit="1"/>
    </xf>
    <xf numFmtId="179" fontId="6" fillId="26" borderId="0" xfId="0" applyNumberFormat="1" applyFont="1" applyFill="1" applyAlignment="1">
      <alignment horizontal="center" vertical="center" shrinkToFit="1"/>
    </xf>
    <xf numFmtId="178" fontId="6" fillId="26" borderId="11" xfId="0" applyNumberFormat="1" applyFont="1" applyFill="1" applyBorder="1" applyAlignment="1">
      <alignment horizontal="right" vertical="center" shrinkToFit="1"/>
    </xf>
    <xf numFmtId="180" fontId="6" fillId="26" borderId="0" xfId="0" applyNumberFormat="1" applyFont="1" applyFill="1" applyAlignment="1">
      <alignment horizontal="center" vertical="center" shrinkToFit="1"/>
    </xf>
    <xf numFmtId="0" fontId="6" fillId="26" borderId="10" xfId="0" applyFont="1" applyFill="1" applyBorder="1" applyAlignment="1">
      <alignment horizontal="left" vertical="center" wrapText="1"/>
    </xf>
    <xf numFmtId="10" fontId="6" fillId="26" borderId="11" xfId="28" applyNumberFormat="1" applyFont="1" applyFill="1" applyBorder="1" applyAlignment="1" applyProtection="1">
      <alignment horizontal="center" vertical="center"/>
    </xf>
    <xf numFmtId="180" fontId="6" fillId="26" borderId="0" xfId="0" applyNumberFormat="1" applyFont="1" applyFill="1" applyAlignment="1" applyProtection="1">
      <alignment horizontal="center" vertical="center"/>
      <protection locked="0"/>
    </xf>
    <xf numFmtId="181" fontId="6" fillId="26" borderId="0" xfId="0" applyNumberFormat="1" applyFont="1" applyFill="1" applyAlignment="1">
      <alignment horizontal="right" vertical="center" indent="1"/>
    </xf>
    <xf numFmtId="182" fontId="6" fillId="26" borderId="0" xfId="0" applyNumberFormat="1" applyFont="1" applyFill="1" applyAlignment="1">
      <alignment horizontal="right" vertical="center"/>
    </xf>
    <xf numFmtId="0" fontId="0" fillId="26" borderId="0" xfId="0" applyFill="1" applyAlignment="1">
      <alignment horizontal="center" vertical="center"/>
    </xf>
    <xf numFmtId="0" fontId="6" fillId="28" borderId="11" xfId="0" applyFont="1" applyFill="1" applyBorder="1" applyAlignment="1" applyProtection="1">
      <alignment horizontal="center" vertical="center"/>
      <protection locked="0"/>
    </xf>
    <xf numFmtId="0" fontId="0" fillId="26" borderId="11" xfId="0" applyFill="1" applyBorder="1" applyAlignment="1">
      <alignment horizontal="center" vertical="center"/>
    </xf>
    <xf numFmtId="49" fontId="6" fillId="26" borderId="0" xfId="0" applyNumberFormat="1" applyFont="1" applyFill="1" applyAlignment="1">
      <alignment horizontal="center" vertical="center"/>
    </xf>
    <xf numFmtId="49" fontId="0" fillId="26" borderId="0" xfId="0" applyNumberFormat="1" applyFill="1" applyAlignment="1">
      <alignment horizontal="center" vertical="center"/>
    </xf>
    <xf numFmtId="0" fontId="73" fillId="0" borderId="0" xfId="0" applyFont="1" applyAlignment="1" applyProtection="1">
      <alignment horizontal="center" vertical="center"/>
      <protection locked="0"/>
    </xf>
    <xf numFmtId="0" fontId="6" fillId="26" borderId="0" xfId="0" applyFont="1" applyFill="1" applyAlignment="1">
      <alignment horizontal="left" vertical="distributed"/>
    </xf>
    <xf numFmtId="0" fontId="6" fillId="26" borderId="0" xfId="0" applyFont="1" applyFill="1" applyAlignment="1">
      <alignment horizontal="center" vertical="top"/>
    </xf>
    <xf numFmtId="0" fontId="6" fillId="26" borderId="0" xfId="0" applyFont="1" applyFill="1" applyAlignment="1">
      <alignment horizontal="left" vertical="top" wrapText="1"/>
    </xf>
    <xf numFmtId="0" fontId="6" fillId="26" borderId="53" xfId="0" quotePrefix="1" applyFont="1" applyFill="1" applyBorder="1" applyAlignment="1">
      <alignment horizontal="left" vertical="distributed"/>
    </xf>
    <xf numFmtId="0" fontId="6" fillId="26" borderId="0" xfId="0" applyFont="1" applyFill="1" applyAlignment="1" applyProtection="1">
      <alignment horizontal="center" vertical="center"/>
      <protection locked="0"/>
    </xf>
    <xf numFmtId="0" fontId="6" fillId="26" borderId="11" xfId="0" applyFont="1" applyFill="1" applyBorder="1" applyAlignment="1" applyProtection="1">
      <alignment horizontal="center" vertical="center"/>
      <protection locked="0"/>
    </xf>
    <xf numFmtId="0" fontId="0" fillId="0" borderId="11" xfId="0" applyBorder="1" applyAlignment="1" applyProtection="1">
      <alignment horizontal="center" vertical="center"/>
      <protection locked="0"/>
    </xf>
    <xf numFmtId="49" fontId="10" fillId="26" borderId="53" xfId="0" applyNumberFormat="1" applyFont="1" applyFill="1" applyBorder="1" applyAlignment="1">
      <alignment horizontal="left" vertical="center"/>
    </xf>
    <xf numFmtId="0" fontId="10" fillId="28" borderId="61" xfId="0" applyFont="1" applyFill="1" applyBorder="1" applyAlignment="1" applyProtection="1">
      <alignment horizontal="left" vertical="center"/>
      <protection locked="0"/>
    </xf>
    <xf numFmtId="0" fontId="11" fillId="28" borderId="62" xfId="0" applyFont="1" applyFill="1" applyBorder="1" applyAlignment="1" applyProtection="1">
      <alignment horizontal="left" vertical="center"/>
      <protection locked="0"/>
    </xf>
    <xf numFmtId="0" fontId="11" fillId="28" borderId="63" xfId="0" applyFont="1" applyFill="1" applyBorder="1" applyAlignment="1" applyProtection="1">
      <alignment horizontal="left" vertical="center"/>
      <protection locked="0"/>
    </xf>
    <xf numFmtId="0" fontId="10" fillId="25" borderId="15" xfId="0" applyFont="1" applyFill="1" applyBorder="1" applyAlignment="1">
      <alignment horizontal="center" vertical="center"/>
    </xf>
    <xf numFmtId="0" fontId="10" fillId="25" borderId="53" xfId="0" applyFont="1" applyFill="1" applyBorder="1" applyAlignment="1">
      <alignment horizontal="center" vertical="center"/>
    </xf>
    <xf numFmtId="0" fontId="10" fillId="25" borderId="16" xfId="0" applyFont="1" applyFill="1" applyBorder="1" applyAlignment="1">
      <alignment horizontal="center" vertical="center"/>
    </xf>
    <xf numFmtId="0" fontId="10" fillId="28" borderId="15" xfId="0" applyFont="1" applyFill="1" applyBorder="1" applyAlignment="1" applyProtection="1">
      <alignment horizontal="left" vertical="center"/>
      <protection locked="0"/>
    </xf>
    <xf numFmtId="0" fontId="10" fillId="28" borderId="53" xfId="0" applyFont="1" applyFill="1" applyBorder="1" applyAlignment="1" applyProtection="1">
      <alignment horizontal="left" vertical="center"/>
      <protection locked="0"/>
    </xf>
    <xf numFmtId="0" fontId="10" fillId="28" borderId="16" xfId="0" applyFont="1" applyFill="1" applyBorder="1" applyAlignment="1" applyProtection="1">
      <alignment horizontal="left" vertical="center"/>
      <protection locked="0"/>
    </xf>
    <xf numFmtId="0" fontId="10" fillId="28" borderId="54" xfId="0" applyFont="1" applyFill="1" applyBorder="1" applyAlignment="1" applyProtection="1">
      <alignment horizontal="left" vertical="center"/>
      <protection locked="0"/>
    </xf>
    <xf numFmtId="0" fontId="10" fillId="28" borderId="12" xfId="0" applyFont="1" applyFill="1" applyBorder="1" applyAlignment="1" applyProtection="1">
      <alignment horizontal="left" vertical="center"/>
      <protection locked="0"/>
    </xf>
    <xf numFmtId="0" fontId="10" fillId="28" borderId="55" xfId="0" applyFont="1" applyFill="1" applyBorder="1" applyAlignment="1" applyProtection="1">
      <alignment horizontal="left" vertical="center"/>
      <protection locked="0"/>
    </xf>
    <xf numFmtId="0" fontId="10" fillId="25" borderId="14" xfId="0" applyFont="1" applyFill="1" applyBorder="1" applyAlignment="1">
      <alignment horizontal="center" vertical="center" shrinkToFit="1"/>
    </xf>
    <xf numFmtId="186" fontId="10" fillId="31" borderId="14" xfId="0" applyNumberFormat="1" applyFont="1" applyFill="1" applyBorder="1" applyAlignment="1" applyProtection="1">
      <alignment horizontal="center" vertical="center"/>
      <protection locked="0"/>
    </xf>
    <xf numFmtId="0" fontId="10" fillId="31" borderId="14" xfId="0" applyFont="1" applyFill="1" applyBorder="1" applyAlignment="1" applyProtection="1">
      <alignment vertical="center" wrapText="1"/>
      <protection locked="0"/>
    </xf>
    <xf numFmtId="0" fontId="10" fillId="31" borderId="14" xfId="0" applyFont="1" applyFill="1" applyBorder="1" applyAlignment="1" applyProtection="1">
      <alignment horizontal="center" vertical="center" shrinkToFit="1"/>
      <protection locked="0"/>
    </xf>
    <xf numFmtId="0" fontId="10" fillId="31" borderId="14" xfId="0" applyFont="1" applyFill="1" applyBorder="1" applyAlignment="1" applyProtection="1">
      <alignment horizontal="left" vertical="center" wrapText="1"/>
      <protection locked="0"/>
    </xf>
    <xf numFmtId="0" fontId="10" fillId="25" borderId="14" xfId="0" applyFont="1" applyFill="1" applyBorder="1" applyAlignment="1">
      <alignment horizontal="center" vertical="center" wrapText="1"/>
    </xf>
    <xf numFmtId="0" fontId="10" fillId="31" borderId="21" xfId="0" applyFont="1" applyFill="1" applyBorder="1" applyAlignment="1" applyProtection="1">
      <alignment vertical="center" wrapText="1" shrinkToFit="1"/>
      <protection locked="0"/>
    </xf>
    <xf numFmtId="0" fontId="10" fillId="31" borderId="10" xfId="0" applyFont="1" applyFill="1" applyBorder="1" applyAlignment="1" applyProtection="1">
      <alignment vertical="center" wrapText="1" shrinkToFit="1"/>
      <protection locked="0"/>
    </xf>
    <xf numFmtId="0" fontId="10" fillId="31" borderId="22" xfId="0" applyFont="1" applyFill="1" applyBorder="1" applyAlignment="1" applyProtection="1">
      <alignment vertical="center" wrapText="1" shrinkToFit="1"/>
      <protection locked="0"/>
    </xf>
    <xf numFmtId="0" fontId="10" fillId="25" borderId="14" xfId="0" applyFont="1" applyFill="1" applyBorder="1" applyAlignment="1">
      <alignment horizontal="center" vertical="center"/>
    </xf>
    <xf numFmtId="0" fontId="12" fillId="25" borderId="14" xfId="0" applyFont="1" applyFill="1" applyBorder="1" applyAlignment="1">
      <alignment horizontal="center" vertical="center" wrapText="1"/>
    </xf>
    <xf numFmtId="0" fontId="12" fillId="25" borderId="14" xfId="0" applyFont="1" applyFill="1" applyBorder="1" applyAlignment="1">
      <alignment horizontal="center" vertical="center" wrapText="1" shrinkToFit="1"/>
    </xf>
    <xf numFmtId="0" fontId="10" fillId="31" borderId="10" xfId="0" applyFont="1" applyFill="1" applyBorder="1" applyAlignment="1" applyProtection="1">
      <alignment vertical="center" shrinkToFit="1"/>
      <protection locked="0"/>
    </xf>
    <xf numFmtId="0" fontId="11" fillId="28" borderId="10" xfId="0" applyFont="1" applyFill="1" applyBorder="1" applyAlignment="1" applyProtection="1">
      <alignment vertical="center" shrinkToFit="1"/>
      <protection locked="0"/>
    </xf>
    <xf numFmtId="0" fontId="10" fillId="31" borderId="15" xfId="0" applyFont="1" applyFill="1" applyBorder="1" applyAlignment="1" applyProtection="1">
      <alignment vertical="center" wrapText="1"/>
      <protection locked="0"/>
    </xf>
    <xf numFmtId="0" fontId="10" fillId="31" borderId="53" xfId="0" applyFont="1" applyFill="1" applyBorder="1" applyAlignment="1" applyProtection="1">
      <alignment vertical="center" wrapText="1"/>
      <protection locked="0"/>
    </xf>
    <xf numFmtId="0" fontId="10" fillId="31" borderId="16" xfId="0" applyFont="1" applyFill="1" applyBorder="1" applyAlignment="1" applyProtection="1">
      <alignment vertical="center" wrapText="1"/>
      <protection locked="0"/>
    </xf>
    <xf numFmtId="0" fontId="10" fillId="31" borderId="19" xfId="0" applyFont="1" applyFill="1" applyBorder="1" applyAlignment="1" applyProtection="1">
      <alignment vertical="center" wrapText="1"/>
      <protection locked="0"/>
    </xf>
    <xf numFmtId="0" fontId="10" fillId="31" borderId="0" xfId="0" applyFont="1" applyFill="1" applyAlignment="1" applyProtection="1">
      <alignment vertical="center" wrapText="1"/>
      <protection locked="0"/>
    </xf>
    <xf numFmtId="0" fontId="10" fillId="31" borderId="20" xfId="0" applyFont="1" applyFill="1" applyBorder="1" applyAlignment="1" applyProtection="1">
      <alignment vertical="center" wrapText="1"/>
      <protection locked="0"/>
    </xf>
    <xf numFmtId="0" fontId="10" fillId="31" borderId="17" xfId="0" applyFont="1" applyFill="1" applyBorder="1" applyAlignment="1" applyProtection="1">
      <alignment vertical="center" wrapText="1"/>
      <protection locked="0"/>
    </xf>
    <xf numFmtId="0" fontId="10" fillId="31" borderId="11" xfId="0" applyFont="1" applyFill="1" applyBorder="1" applyAlignment="1" applyProtection="1">
      <alignment vertical="center" wrapText="1"/>
      <protection locked="0"/>
    </xf>
    <xf numFmtId="0" fontId="10" fillId="31" borderId="18" xfId="0" applyFont="1" applyFill="1" applyBorder="1" applyAlignment="1" applyProtection="1">
      <alignment vertical="center" wrapText="1"/>
      <protection locked="0"/>
    </xf>
    <xf numFmtId="0" fontId="10" fillId="25" borderId="21" xfId="0" applyFont="1" applyFill="1" applyBorder="1" applyAlignment="1">
      <alignment horizontal="center" vertical="center"/>
    </xf>
    <xf numFmtId="0" fontId="10" fillId="25" borderId="10" xfId="0" applyFont="1" applyFill="1" applyBorder="1" applyAlignment="1">
      <alignment horizontal="center" vertical="center"/>
    </xf>
    <xf numFmtId="0" fontId="10" fillId="25" borderId="22" xfId="0" applyFont="1" applyFill="1" applyBorder="1" applyAlignment="1">
      <alignment horizontal="center" vertical="center"/>
    </xf>
    <xf numFmtId="0" fontId="10" fillId="31" borderId="10" xfId="0" applyFont="1" applyFill="1" applyBorder="1" applyAlignment="1" applyProtection="1">
      <alignment horizontal="left" vertical="center"/>
      <protection locked="0"/>
    </xf>
    <xf numFmtId="49" fontId="10" fillId="31" borderId="0" xfId="0" applyNumberFormat="1" applyFont="1" applyFill="1" applyAlignment="1" applyProtection="1">
      <alignment horizontal="center" vertical="center" shrinkToFit="1"/>
      <protection locked="0"/>
    </xf>
    <xf numFmtId="0" fontId="10" fillId="31" borderId="0" xfId="0" applyFont="1" applyFill="1" applyAlignment="1" applyProtection="1">
      <alignment horizontal="center" vertical="center"/>
      <protection locked="0"/>
    </xf>
    <xf numFmtId="0" fontId="10" fillId="31" borderId="11" xfId="0" applyFont="1" applyFill="1" applyBorder="1" applyAlignment="1" applyProtection="1">
      <alignment horizontal="center" vertical="center"/>
      <protection locked="0"/>
    </xf>
    <xf numFmtId="0" fontId="10" fillId="31" borderId="15" xfId="0" applyFont="1" applyFill="1" applyBorder="1" applyAlignment="1" applyProtection="1">
      <alignment horizontal="left" vertical="top" wrapText="1"/>
      <protection locked="0"/>
    </xf>
    <xf numFmtId="0" fontId="10" fillId="31" borderId="53" xfId="0" applyFont="1" applyFill="1" applyBorder="1" applyAlignment="1" applyProtection="1">
      <alignment horizontal="left" vertical="top" wrapText="1"/>
      <protection locked="0"/>
    </xf>
    <xf numFmtId="0" fontId="10" fillId="31" borderId="16" xfId="0" applyFont="1" applyFill="1" applyBorder="1" applyAlignment="1" applyProtection="1">
      <alignment horizontal="left" vertical="top" wrapText="1"/>
      <protection locked="0"/>
    </xf>
    <xf numFmtId="0" fontId="10" fillId="31" borderId="19" xfId="0" applyFont="1" applyFill="1" applyBorder="1" applyAlignment="1" applyProtection="1">
      <alignment horizontal="left" vertical="top" wrapText="1"/>
      <protection locked="0"/>
    </xf>
    <xf numFmtId="0" fontId="10" fillId="31" borderId="0" xfId="0" applyFont="1" applyFill="1" applyAlignment="1" applyProtection="1">
      <alignment horizontal="left" vertical="top" wrapText="1"/>
      <protection locked="0"/>
    </xf>
    <xf numFmtId="0" fontId="10" fillId="31" borderId="20" xfId="0" applyFont="1" applyFill="1" applyBorder="1" applyAlignment="1" applyProtection="1">
      <alignment horizontal="left" vertical="top" wrapText="1"/>
      <protection locked="0"/>
    </xf>
    <xf numFmtId="0" fontId="10" fillId="31" borderId="17" xfId="0" applyFont="1" applyFill="1" applyBorder="1" applyAlignment="1" applyProtection="1">
      <alignment horizontal="left" vertical="top" wrapText="1"/>
      <protection locked="0"/>
    </xf>
    <xf numFmtId="0" fontId="10" fillId="31" borderId="11" xfId="0" applyFont="1" applyFill="1" applyBorder="1" applyAlignment="1" applyProtection="1">
      <alignment horizontal="left" vertical="top" wrapText="1"/>
      <protection locked="0"/>
    </xf>
    <xf numFmtId="0" fontId="10" fillId="31" borderId="18" xfId="0" applyFont="1" applyFill="1" applyBorder="1" applyAlignment="1" applyProtection="1">
      <alignment horizontal="left" vertical="top" wrapText="1"/>
      <protection locked="0"/>
    </xf>
    <xf numFmtId="0" fontId="10" fillId="31" borderId="53" xfId="0" applyFont="1" applyFill="1" applyBorder="1" applyAlignment="1" applyProtection="1">
      <alignment horizontal="center" vertical="center"/>
      <protection locked="0"/>
    </xf>
    <xf numFmtId="49" fontId="10" fillId="31" borderId="53" xfId="0" applyNumberFormat="1" applyFont="1" applyFill="1" applyBorder="1" applyAlignment="1" applyProtection="1">
      <alignment horizontal="center" vertical="center" shrinkToFit="1"/>
      <protection locked="0"/>
    </xf>
    <xf numFmtId="0" fontId="10" fillId="31" borderId="21" xfId="0" applyFont="1" applyFill="1" applyBorder="1" applyAlignment="1" applyProtection="1">
      <alignment vertical="center" wrapText="1"/>
      <protection locked="0"/>
    </xf>
    <xf numFmtId="0" fontId="10" fillId="31" borderId="10" xfId="0" applyFont="1" applyFill="1" applyBorder="1" applyAlignment="1" applyProtection="1">
      <alignment vertical="center" wrapText="1"/>
      <protection locked="0"/>
    </xf>
    <xf numFmtId="0" fontId="10" fillId="31" borderId="22" xfId="0" applyFont="1" applyFill="1" applyBorder="1" applyAlignment="1" applyProtection="1">
      <alignment vertical="center" wrapText="1"/>
      <protection locked="0"/>
    </xf>
    <xf numFmtId="0" fontId="10" fillId="25" borderId="11" xfId="0" applyFont="1" applyFill="1" applyBorder="1">
      <alignment vertical="center"/>
    </xf>
    <xf numFmtId="0" fontId="11" fillId="25" borderId="11" xfId="0" applyFont="1" applyFill="1" applyBorder="1">
      <alignment vertical="center"/>
    </xf>
    <xf numFmtId="49" fontId="10" fillId="31" borderId="11" xfId="0" applyNumberFormat="1" applyFont="1" applyFill="1" applyBorder="1" applyAlignment="1" applyProtection="1">
      <alignment horizontal="center" vertical="center" shrinkToFit="1"/>
      <protection locked="0"/>
    </xf>
    <xf numFmtId="0" fontId="10" fillId="25" borderId="11" xfId="0" applyFont="1" applyFill="1" applyBorder="1" applyAlignment="1">
      <alignment vertical="center" shrinkToFit="1"/>
    </xf>
    <xf numFmtId="0" fontId="10" fillId="31" borderId="53" xfId="0" applyFont="1" applyFill="1" applyBorder="1" applyAlignment="1" applyProtection="1">
      <alignment horizontal="left" vertical="center"/>
      <protection locked="0"/>
    </xf>
    <xf numFmtId="0" fontId="10" fillId="25" borderId="56" xfId="0" applyFont="1" applyFill="1" applyBorder="1" applyAlignment="1">
      <alignment horizontal="center" vertical="center"/>
    </xf>
    <xf numFmtId="0" fontId="60" fillId="25" borderId="57" xfId="0" applyFont="1" applyFill="1" applyBorder="1" applyAlignment="1">
      <alignment horizontal="center" vertical="center" shrinkToFit="1"/>
    </xf>
    <xf numFmtId="0" fontId="10" fillId="31" borderId="11" xfId="0" applyFont="1" applyFill="1" applyBorder="1" applyProtection="1">
      <alignment vertical="center"/>
      <protection locked="0"/>
    </xf>
    <xf numFmtId="0" fontId="10" fillId="31" borderId="53" xfId="0" applyFont="1" applyFill="1" applyBorder="1" applyProtection="1">
      <alignment vertical="center"/>
      <protection locked="0"/>
    </xf>
    <xf numFmtId="188" fontId="10" fillId="31" borderId="11" xfId="0" applyNumberFormat="1" applyFont="1" applyFill="1" applyBorder="1" applyAlignment="1" applyProtection="1">
      <alignment horizontal="center" vertical="center"/>
      <protection locked="0"/>
    </xf>
    <xf numFmtId="10" fontId="10" fillId="31" borderId="53" xfId="0" applyNumberFormat="1" applyFont="1" applyFill="1" applyBorder="1" applyAlignment="1" applyProtection="1">
      <alignment horizontal="center" vertical="center"/>
      <protection locked="0"/>
    </xf>
    <xf numFmtId="0" fontId="10" fillId="25" borderId="57" xfId="0" applyFont="1" applyFill="1" applyBorder="1" applyAlignment="1">
      <alignment horizontal="center" vertical="center"/>
    </xf>
    <xf numFmtId="10" fontId="10" fillId="31" borderId="11" xfId="0" applyNumberFormat="1" applyFont="1" applyFill="1" applyBorder="1" applyAlignment="1" applyProtection="1">
      <alignment horizontal="center" vertical="center"/>
      <protection locked="0"/>
    </xf>
    <xf numFmtId="0" fontId="10" fillId="25" borderId="10" xfId="0" applyFont="1" applyFill="1" applyBorder="1" applyAlignment="1">
      <alignment horizontal="left" vertical="center"/>
    </xf>
    <xf numFmtId="0" fontId="11" fillId="31" borderId="11" xfId="0" applyFont="1" applyFill="1" applyBorder="1" applyAlignment="1" applyProtection="1">
      <alignment vertical="center" shrinkToFit="1"/>
      <protection locked="0"/>
    </xf>
    <xf numFmtId="0" fontId="11" fillId="28" borderId="11" xfId="0" applyFont="1" applyFill="1" applyBorder="1" applyAlignment="1" applyProtection="1">
      <alignment vertical="center" shrinkToFit="1"/>
      <protection locked="0"/>
    </xf>
    <xf numFmtId="0" fontId="10" fillId="31" borderId="11" xfId="0" applyFont="1" applyFill="1" applyBorder="1" applyAlignment="1" applyProtection="1">
      <alignment vertical="center" shrinkToFit="1"/>
      <protection locked="0"/>
    </xf>
    <xf numFmtId="0" fontId="10" fillId="25" borderId="17" xfId="0" applyFont="1" applyFill="1" applyBorder="1" applyAlignment="1">
      <alignment horizontal="center" vertical="center"/>
    </xf>
    <xf numFmtId="0" fontId="10" fillId="25" borderId="18" xfId="0" applyFont="1" applyFill="1" applyBorder="1" applyAlignment="1">
      <alignment horizontal="center" vertical="center"/>
    </xf>
    <xf numFmtId="0" fontId="48" fillId="25" borderId="0" xfId="0" applyFont="1" applyFill="1" applyAlignment="1">
      <alignment horizontal="center" vertical="center"/>
    </xf>
    <xf numFmtId="0" fontId="10" fillId="25" borderId="0" xfId="0" applyFont="1" applyFill="1" applyAlignment="1">
      <alignment horizontal="left" vertical="center"/>
    </xf>
    <xf numFmtId="0" fontId="10" fillId="25" borderId="11" xfId="0" applyFont="1" applyFill="1" applyBorder="1" applyAlignment="1">
      <alignment horizontal="left" vertical="center"/>
    </xf>
    <xf numFmtId="0" fontId="10" fillId="25" borderId="56" xfId="0" applyFont="1" applyFill="1" applyBorder="1" applyAlignment="1">
      <alignment horizontal="center" vertical="center" textRotation="255"/>
    </xf>
    <xf numFmtId="0" fontId="10" fillId="25" borderId="65" xfId="0" applyFont="1" applyFill="1" applyBorder="1" applyAlignment="1">
      <alignment horizontal="center" vertical="center" textRotation="255"/>
    </xf>
    <xf numFmtId="0" fontId="10" fillId="25" borderId="57" xfId="0" applyFont="1" applyFill="1" applyBorder="1" applyAlignment="1">
      <alignment horizontal="center" vertical="center" textRotation="255"/>
    </xf>
    <xf numFmtId="0" fontId="10" fillId="25" borderId="19" xfId="0" applyFont="1" applyFill="1" applyBorder="1" applyAlignment="1">
      <alignment horizontal="center" vertical="center"/>
    </xf>
    <xf numFmtId="0" fontId="10" fillId="25" borderId="0" xfId="0" applyFont="1" applyFill="1" applyAlignment="1">
      <alignment horizontal="center" vertical="center"/>
    </xf>
    <xf numFmtId="0" fontId="10" fillId="25" borderId="20" xfId="0" applyFont="1" applyFill="1" applyBorder="1" applyAlignment="1">
      <alignment horizontal="center" vertical="center"/>
    </xf>
    <xf numFmtId="0" fontId="10" fillId="25" borderId="11" xfId="0" applyFont="1" applyFill="1" applyBorder="1" applyAlignment="1">
      <alignment horizontal="center" vertical="center"/>
    </xf>
    <xf numFmtId="0" fontId="12" fillId="25" borderId="21" xfId="0" applyFont="1" applyFill="1" applyBorder="1" applyAlignment="1">
      <alignment horizontal="center" vertical="center" wrapText="1"/>
    </xf>
    <xf numFmtId="0" fontId="12" fillId="25" borderId="10" xfId="0" applyFont="1" applyFill="1" applyBorder="1" applyAlignment="1">
      <alignment horizontal="center" vertical="center" wrapText="1"/>
    </xf>
    <xf numFmtId="0" fontId="12" fillId="25" borderId="22" xfId="0" applyFont="1" applyFill="1" applyBorder="1" applyAlignment="1">
      <alignment horizontal="center" vertical="center" wrapText="1"/>
    </xf>
    <xf numFmtId="0" fontId="10" fillId="25" borderId="15" xfId="0" applyFont="1" applyFill="1" applyBorder="1" applyAlignment="1">
      <alignment horizontal="left" vertical="center" indent="1"/>
    </xf>
    <xf numFmtId="0" fontId="10" fillId="25" borderId="53" xfId="0" applyFont="1" applyFill="1" applyBorder="1" applyAlignment="1">
      <alignment horizontal="left" vertical="center" indent="1"/>
    </xf>
    <xf numFmtId="0" fontId="10" fillId="25" borderId="16" xfId="0" applyFont="1" applyFill="1" applyBorder="1" applyAlignment="1">
      <alignment horizontal="left" vertical="center" indent="1"/>
    </xf>
    <xf numFmtId="0" fontId="10" fillId="25" borderId="17" xfId="0" applyFont="1" applyFill="1" applyBorder="1" applyAlignment="1">
      <alignment horizontal="left" vertical="center" indent="1"/>
    </xf>
    <xf numFmtId="0" fontId="10" fillId="25" borderId="11" xfId="0" applyFont="1" applyFill="1" applyBorder="1" applyAlignment="1">
      <alignment horizontal="left" vertical="center" indent="1"/>
    </xf>
    <xf numFmtId="0" fontId="10" fillId="25" borderId="18" xfId="0" applyFont="1" applyFill="1" applyBorder="1" applyAlignment="1">
      <alignment horizontal="left" vertical="center" indent="1"/>
    </xf>
    <xf numFmtId="0" fontId="10" fillId="25" borderId="15" xfId="0" applyFont="1" applyFill="1" applyBorder="1" applyAlignment="1">
      <alignment horizontal="right" vertical="center"/>
    </xf>
    <xf numFmtId="0" fontId="10" fillId="25" borderId="17" xfId="0" applyFont="1" applyFill="1" applyBorder="1" applyAlignment="1">
      <alignment horizontal="right" vertical="center"/>
    </xf>
    <xf numFmtId="0" fontId="10" fillId="25" borderId="16" xfId="0" applyFont="1" applyFill="1" applyBorder="1" applyAlignment="1">
      <alignment horizontal="left" vertical="center"/>
    </xf>
    <xf numFmtId="0" fontId="10" fillId="25" borderId="18" xfId="0" applyFont="1" applyFill="1" applyBorder="1" applyAlignment="1">
      <alignment horizontal="left" vertical="center"/>
    </xf>
    <xf numFmtId="0" fontId="54" fillId="25" borderId="15" xfId="0" applyFont="1" applyFill="1" applyBorder="1" applyAlignment="1">
      <alignment horizontal="center" vertical="center"/>
    </xf>
    <xf numFmtId="0" fontId="55" fillId="25" borderId="53" xfId="0" applyFont="1" applyFill="1" applyBorder="1" applyAlignment="1">
      <alignment horizontal="center" vertical="center"/>
    </xf>
    <xf numFmtId="0" fontId="55" fillId="25" borderId="16" xfId="0" applyFont="1" applyFill="1" applyBorder="1" applyAlignment="1">
      <alignment horizontal="center" vertical="center"/>
    </xf>
    <xf numFmtId="0" fontId="55" fillId="25" borderId="19" xfId="0" applyFont="1" applyFill="1" applyBorder="1" applyAlignment="1">
      <alignment horizontal="center" vertical="center"/>
    </xf>
    <xf numFmtId="0" fontId="55" fillId="25" borderId="0" xfId="0" applyFont="1" applyFill="1" applyAlignment="1">
      <alignment horizontal="center" vertical="center"/>
    </xf>
    <xf numFmtId="0" fontId="55" fillId="25" borderId="20" xfId="0" applyFont="1" applyFill="1" applyBorder="1" applyAlignment="1">
      <alignment horizontal="center" vertical="center"/>
    </xf>
    <xf numFmtId="0" fontId="55" fillId="25" borderId="17" xfId="0" applyFont="1" applyFill="1" applyBorder="1" applyAlignment="1">
      <alignment horizontal="center" vertical="center"/>
    </xf>
    <xf numFmtId="0" fontId="55" fillId="25" borderId="11" xfId="0" applyFont="1" applyFill="1" applyBorder="1" applyAlignment="1">
      <alignment horizontal="center" vertical="center"/>
    </xf>
    <xf numFmtId="0" fontId="55" fillId="25" borderId="18" xfId="0" applyFont="1" applyFill="1" applyBorder="1" applyAlignment="1">
      <alignment horizontal="center" vertical="center"/>
    </xf>
    <xf numFmtId="0" fontId="10" fillId="25" borderId="31" xfId="0" applyFont="1" applyFill="1" applyBorder="1" applyAlignment="1">
      <alignment horizontal="center" vertical="center"/>
    </xf>
    <xf numFmtId="0" fontId="10" fillId="25" borderId="32" xfId="0" applyFont="1" applyFill="1" applyBorder="1" applyAlignment="1">
      <alignment horizontal="center" vertical="center"/>
    </xf>
    <xf numFmtId="0" fontId="10" fillId="25" borderId="33" xfId="0" applyFont="1" applyFill="1" applyBorder="1" applyAlignment="1">
      <alignment horizontal="center" vertical="center"/>
    </xf>
    <xf numFmtId="0" fontId="56" fillId="25" borderId="54" xfId="0" applyFont="1" applyFill="1" applyBorder="1" applyAlignment="1">
      <alignment horizontal="center" vertical="center"/>
    </xf>
    <xf numFmtId="0" fontId="57" fillId="25" borderId="12" xfId="0" applyFont="1" applyFill="1" applyBorder="1" applyAlignment="1">
      <alignment horizontal="center" vertical="center"/>
    </xf>
    <xf numFmtId="0" fontId="57" fillId="25" borderId="17" xfId="0" applyFont="1" applyFill="1" applyBorder="1" applyAlignment="1">
      <alignment horizontal="center" vertical="center"/>
    </xf>
    <xf numFmtId="0" fontId="57" fillId="25" borderId="11" xfId="0" applyFont="1" applyFill="1" applyBorder="1" applyAlignment="1">
      <alignment horizontal="center" vertical="center"/>
    </xf>
    <xf numFmtId="0" fontId="58" fillId="25" borderId="12" xfId="0" applyFont="1" applyFill="1" applyBorder="1" applyAlignment="1">
      <alignment horizontal="center" vertical="center"/>
    </xf>
    <xf numFmtId="0" fontId="59" fillId="25" borderId="12" xfId="0" applyFont="1" applyFill="1" applyBorder="1" applyAlignment="1">
      <alignment horizontal="center" vertical="center"/>
    </xf>
    <xf numFmtId="0" fontId="59" fillId="25" borderId="11" xfId="0" applyFont="1" applyFill="1" applyBorder="1" applyAlignment="1">
      <alignment horizontal="center" vertical="center"/>
    </xf>
    <xf numFmtId="0" fontId="56" fillId="25" borderId="12" xfId="0" applyFont="1" applyFill="1" applyBorder="1" applyAlignment="1">
      <alignment horizontal="center" vertical="center"/>
    </xf>
    <xf numFmtId="0" fontId="57" fillId="25" borderId="55" xfId="0" applyFont="1" applyFill="1" applyBorder="1" applyAlignment="1">
      <alignment horizontal="center" vertical="center"/>
    </xf>
    <xf numFmtId="0" fontId="57" fillId="25" borderId="18" xfId="0" applyFont="1" applyFill="1" applyBorder="1" applyAlignment="1">
      <alignment horizontal="center" vertical="center"/>
    </xf>
    <xf numFmtId="0" fontId="10" fillId="34" borderId="21" xfId="0" applyFont="1" applyFill="1" applyBorder="1" applyAlignment="1">
      <alignment horizontal="center" vertical="center"/>
    </xf>
    <xf numFmtId="0" fontId="10" fillId="34" borderId="22" xfId="0" applyFont="1" applyFill="1" applyBorder="1" applyAlignment="1">
      <alignment horizontal="center" vertical="center"/>
    </xf>
    <xf numFmtId="0" fontId="10" fillId="28" borderId="21" xfId="0" applyFont="1" applyFill="1" applyBorder="1" applyAlignment="1" applyProtection="1">
      <alignment horizontal="left" vertical="center" shrinkToFit="1"/>
      <protection locked="0"/>
    </xf>
    <xf numFmtId="0" fontId="10" fillId="28" borderId="10" xfId="0" applyFont="1" applyFill="1" applyBorder="1" applyAlignment="1" applyProtection="1">
      <alignment horizontal="left" vertical="center" shrinkToFit="1"/>
      <protection locked="0"/>
    </xf>
    <xf numFmtId="0" fontId="10" fillId="28" borderId="30" xfId="0" applyFont="1" applyFill="1" applyBorder="1" applyAlignment="1" applyProtection="1">
      <alignment horizontal="left" vertical="center" shrinkToFit="1"/>
      <protection locked="0"/>
    </xf>
    <xf numFmtId="0" fontId="12" fillId="34" borderId="21" xfId="0" applyFont="1" applyFill="1" applyBorder="1" applyAlignment="1">
      <alignment horizontal="center" vertical="center"/>
    </xf>
    <xf numFmtId="0" fontId="12" fillId="34" borderId="22" xfId="0" applyFont="1" applyFill="1" applyBorder="1" applyAlignment="1">
      <alignment horizontal="center" vertical="center"/>
    </xf>
    <xf numFmtId="0" fontId="10" fillId="28" borderId="22" xfId="0" applyFont="1" applyFill="1" applyBorder="1" applyAlignment="1" applyProtection="1">
      <alignment horizontal="left" vertical="center" shrinkToFit="1"/>
      <protection locked="0"/>
    </xf>
    <xf numFmtId="0" fontId="53" fillId="34" borderId="21" xfId="0" applyFont="1" applyFill="1" applyBorder="1" applyAlignment="1">
      <alignment horizontal="center" vertical="center"/>
    </xf>
    <xf numFmtId="0" fontId="53" fillId="34" borderId="22" xfId="0" applyFont="1" applyFill="1" applyBorder="1" applyAlignment="1">
      <alignment horizontal="center" vertical="center"/>
    </xf>
    <xf numFmtId="0" fontId="10" fillId="34" borderId="10" xfId="0" applyFont="1" applyFill="1" applyBorder="1" applyAlignment="1">
      <alignment horizontal="center" vertical="center"/>
    </xf>
    <xf numFmtId="0" fontId="10" fillId="34" borderId="30" xfId="0" applyFont="1" applyFill="1" applyBorder="1" applyAlignment="1">
      <alignment horizontal="center" vertical="center"/>
    </xf>
    <xf numFmtId="0" fontId="10" fillId="0" borderId="10" xfId="0" applyFont="1" applyBorder="1" applyAlignment="1">
      <alignment horizontal="left" vertical="center"/>
    </xf>
    <xf numFmtId="0" fontId="81" fillId="28" borderId="15" xfId="0" applyFont="1" applyFill="1" applyBorder="1" applyAlignment="1" applyProtection="1">
      <alignment horizontal="center" vertical="center"/>
      <protection locked="0"/>
    </xf>
    <xf numFmtId="0" fontId="81" fillId="28" borderId="53" xfId="0" applyFont="1" applyFill="1" applyBorder="1" applyAlignment="1" applyProtection="1">
      <alignment horizontal="center" vertical="center"/>
      <protection locked="0"/>
    </xf>
    <xf numFmtId="0" fontId="81" fillId="28" borderId="19" xfId="0" applyFont="1" applyFill="1" applyBorder="1" applyAlignment="1" applyProtection="1">
      <alignment horizontal="center" vertical="center"/>
      <protection locked="0"/>
    </xf>
    <xf numFmtId="0" fontId="81" fillId="28" borderId="0" xfId="0" applyFont="1" applyFill="1" applyAlignment="1" applyProtection="1">
      <alignment horizontal="center" vertical="center"/>
      <protection locked="0"/>
    </xf>
    <xf numFmtId="0" fontId="81" fillId="28" borderId="20" xfId="0" applyFont="1" applyFill="1" applyBorder="1" applyAlignment="1" applyProtection="1">
      <alignment horizontal="center" vertical="center"/>
      <protection locked="0"/>
    </xf>
    <xf numFmtId="0" fontId="81" fillId="28" borderId="11" xfId="0" applyFont="1" applyFill="1" applyBorder="1" applyAlignment="1" applyProtection="1">
      <alignment horizontal="center" vertical="center"/>
      <protection locked="0"/>
    </xf>
    <xf numFmtId="0" fontId="81" fillId="28" borderId="18" xfId="0" applyFont="1" applyFill="1" applyBorder="1" applyAlignment="1" applyProtection="1">
      <alignment horizontal="center" vertical="center"/>
      <protection locked="0"/>
    </xf>
    <xf numFmtId="0" fontId="12" fillId="34" borderId="10" xfId="0" applyFont="1" applyFill="1" applyBorder="1" applyAlignment="1">
      <alignment horizontal="center" vertical="center"/>
    </xf>
    <xf numFmtId="0" fontId="10" fillId="34" borderId="48" xfId="0" applyFont="1" applyFill="1" applyBorder="1" applyAlignment="1">
      <alignment horizontal="center" vertical="center"/>
    </xf>
    <xf numFmtId="0" fontId="10" fillId="34" borderId="49" xfId="0" applyFont="1" applyFill="1" applyBorder="1" applyAlignment="1">
      <alignment horizontal="center" vertical="center"/>
    </xf>
    <xf numFmtId="0" fontId="10" fillId="0" borderId="51" xfId="0" applyFont="1" applyBorder="1" applyAlignment="1">
      <alignment horizontal="center" vertical="center"/>
    </xf>
    <xf numFmtId="0" fontId="10" fillId="34" borderId="45" xfId="0" applyFont="1" applyFill="1" applyBorder="1" applyAlignment="1">
      <alignment horizontal="center" vertical="center" wrapText="1"/>
    </xf>
    <xf numFmtId="0" fontId="10" fillId="34" borderId="26" xfId="0" applyFont="1" applyFill="1" applyBorder="1" applyAlignment="1">
      <alignment horizontal="center" vertical="center" wrapText="1"/>
    </xf>
    <xf numFmtId="0" fontId="10" fillId="34" borderId="27" xfId="0" applyFont="1" applyFill="1" applyBorder="1" applyAlignment="1">
      <alignment horizontal="center" vertical="center" wrapText="1"/>
    </xf>
    <xf numFmtId="0" fontId="10" fillId="34" borderId="47" xfId="0" applyFont="1" applyFill="1" applyBorder="1" applyAlignment="1">
      <alignment horizontal="center" vertical="center" wrapText="1"/>
    </xf>
    <xf numFmtId="0" fontId="10" fillId="34" borderId="37" xfId="0" applyFont="1" applyFill="1" applyBorder="1" applyAlignment="1">
      <alignment horizontal="center" vertical="center" wrapText="1"/>
    </xf>
    <xf numFmtId="0" fontId="10" fillId="34" borderId="38" xfId="0" applyFont="1" applyFill="1" applyBorder="1" applyAlignment="1">
      <alignment horizontal="center" vertical="center" wrapText="1"/>
    </xf>
    <xf numFmtId="0" fontId="10" fillId="0" borderId="26" xfId="0" applyFont="1" applyBorder="1" applyAlignment="1">
      <alignment horizontal="left" vertical="center"/>
    </xf>
    <xf numFmtId="0" fontId="10" fillId="28" borderId="37" xfId="0" applyFont="1" applyFill="1" applyBorder="1" applyAlignment="1" applyProtection="1">
      <alignment horizontal="center" vertical="center"/>
      <protection locked="0"/>
    </xf>
    <xf numFmtId="0" fontId="10" fillId="34" borderId="87" xfId="0" applyFont="1" applyFill="1" applyBorder="1" applyAlignment="1">
      <alignment horizontal="center" vertical="center"/>
    </xf>
    <xf numFmtId="0" fontId="10" fillId="34" borderId="51" xfId="0" applyFont="1" applyFill="1" applyBorder="1" applyAlignment="1">
      <alignment horizontal="center" vertical="center"/>
    </xf>
    <xf numFmtId="0" fontId="10" fillId="34" borderId="82" xfId="0" applyFont="1" applyFill="1" applyBorder="1" applyAlignment="1">
      <alignment horizontal="center" vertical="center"/>
    </xf>
    <xf numFmtId="0" fontId="10" fillId="34" borderId="83" xfId="0" applyFont="1" applyFill="1" applyBorder="1" applyAlignment="1">
      <alignment horizontal="center" vertical="center"/>
    </xf>
    <xf numFmtId="0" fontId="10" fillId="28" borderId="25" xfId="0" applyFont="1" applyFill="1" applyBorder="1" applyAlignment="1" applyProtection="1">
      <alignment horizontal="center" vertical="center" shrinkToFit="1"/>
      <protection locked="0"/>
    </xf>
    <xf numFmtId="0" fontId="10" fillId="28" borderId="26" xfId="0" applyFont="1" applyFill="1" applyBorder="1" applyAlignment="1" applyProtection="1">
      <alignment horizontal="center" vertical="center" shrinkToFit="1"/>
      <protection locked="0"/>
    </xf>
    <xf numFmtId="0" fontId="10" fillId="34" borderId="84" xfId="0" applyFont="1" applyFill="1" applyBorder="1" applyAlignment="1">
      <alignment horizontal="center" vertical="center"/>
    </xf>
    <xf numFmtId="0" fontId="10" fillId="34" borderId="85" xfId="0" applyFont="1" applyFill="1" applyBorder="1" applyAlignment="1">
      <alignment horizontal="center" vertical="center"/>
    </xf>
    <xf numFmtId="0" fontId="80" fillId="34" borderId="36" xfId="0" applyFont="1" applyFill="1" applyBorder="1" applyAlignment="1">
      <alignment horizontal="center" vertical="center"/>
    </xf>
    <xf numFmtId="0" fontId="80" fillId="34" borderId="37" xfId="0" applyFont="1" applyFill="1" applyBorder="1" applyAlignment="1">
      <alignment horizontal="center" vertical="center"/>
    </xf>
    <xf numFmtId="0" fontId="80" fillId="34" borderId="38" xfId="0" applyFont="1" applyFill="1" applyBorder="1" applyAlignment="1">
      <alignment horizontal="center" vertical="center"/>
    </xf>
    <xf numFmtId="0" fontId="10" fillId="34" borderId="23" xfId="0" applyFont="1" applyFill="1" applyBorder="1" applyAlignment="1">
      <alignment horizontal="center" vertical="center" wrapText="1"/>
    </xf>
    <xf numFmtId="0" fontId="0" fillId="34" borderId="24" xfId="0" applyFill="1" applyBorder="1" applyAlignment="1">
      <alignment horizontal="center" vertical="center" wrapText="1"/>
    </xf>
    <xf numFmtId="0" fontId="0" fillId="34" borderId="43" xfId="0" applyFill="1" applyBorder="1" applyAlignment="1">
      <alignment horizontal="center" vertical="center" wrapText="1"/>
    </xf>
    <xf numFmtId="0" fontId="0" fillId="34" borderId="29" xfId="0" applyFill="1" applyBorder="1" applyAlignment="1">
      <alignment horizontal="center" vertical="center" wrapText="1"/>
    </xf>
    <xf numFmtId="0" fontId="0" fillId="34" borderId="0" xfId="0" applyFill="1" applyAlignment="1">
      <alignment horizontal="center" vertical="center" wrapText="1"/>
    </xf>
    <xf numFmtId="0" fontId="0" fillId="34" borderId="20" xfId="0" applyFill="1" applyBorder="1" applyAlignment="1">
      <alignment horizontal="center" vertical="center" wrapText="1"/>
    </xf>
    <xf numFmtId="0" fontId="0" fillId="34" borderId="34" xfId="0" applyFill="1" applyBorder="1" applyAlignment="1">
      <alignment horizontal="center" vertical="center" wrapText="1"/>
    </xf>
    <xf numFmtId="0" fontId="0" fillId="34" borderId="35" xfId="0" applyFill="1" applyBorder="1" applyAlignment="1">
      <alignment horizontal="center" vertical="center" wrapText="1"/>
    </xf>
    <xf numFmtId="0" fontId="0" fillId="34" borderId="44" xfId="0" applyFill="1" applyBorder="1" applyAlignment="1">
      <alignment horizontal="center" vertical="center" wrapText="1"/>
    </xf>
    <xf numFmtId="0" fontId="10" fillId="34" borderId="25" xfId="0" applyFont="1" applyFill="1" applyBorder="1" applyAlignment="1">
      <alignment horizontal="center" vertical="center"/>
    </xf>
    <xf numFmtId="0" fontId="10" fillId="34" borderId="26" xfId="0" applyFont="1" applyFill="1" applyBorder="1" applyAlignment="1">
      <alignment horizontal="center" vertical="center"/>
    </xf>
    <xf numFmtId="0" fontId="10" fillId="34" borderId="27" xfId="0" applyFont="1" applyFill="1" applyBorder="1" applyAlignment="1">
      <alignment horizontal="center" vertical="center"/>
    </xf>
    <xf numFmtId="0" fontId="10" fillId="28" borderId="25" xfId="0" applyFont="1" applyFill="1" applyBorder="1" applyAlignment="1" applyProtection="1">
      <alignment horizontal="left" vertical="center" shrinkToFit="1"/>
      <protection locked="0"/>
    </xf>
    <xf numFmtId="0" fontId="10" fillId="28" borderId="26" xfId="0" applyFont="1" applyFill="1" applyBorder="1" applyAlignment="1" applyProtection="1">
      <alignment horizontal="left" vertical="center" shrinkToFit="1"/>
      <protection locked="0"/>
    </xf>
    <xf numFmtId="0" fontId="10" fillId="28" borderId="28" xfId="0" applyFont="1" applyFill="1" applyBorder="1" applyAlignment="1" applyProtection="1">
      <alignment horizontal="left" vertical="center" shrinkToFit="1"/>
      <protection locked="0"/>
    </xf>
    <xf numFmtId="0" fontId="10" fillId="34" borderId="36" xfId="0" applyFont="1" applyFill="1" applyBorder="1" applyAlignment="1">
      <alignment horizontal="center" vertical="center"/>
    </xf>
    <xf numFmtId="0" fontId="10" fillId="34" borderId="37" xfId="0" applyFont="1" applyFill="1" applyBorder="1" applyAlignment="1">
      <alignment horizontal="center" vertical="center"/>
    </xf>
    <xf numFmtId="0" fontId="10" fillId="34" borderId="38" xfId="0" applyFont="1" applyFill="1" applyBorder="1" applyAlignment="1">
      <alignment horizontal="center" vertical="center"/>
    </xf>
    <xf numFmtId="0" fontId="10" fillId="28" borderId="36" xfId="0" applyFont="1" applyFill="1" applyBorder="1" applyAlignment="1" applyProtection="1">
      <alignment horizontal="left" vertical="center" shrinkToFit="1"/>
      <protection locked="0"/>
    </xf>
    <xf numFmtId="0" fontId="10" fillId="28" borderId="37" xfId="0" applyFont="1" applyFill="1" applyBorder="1" applyAlignment="1" applyProtection="1">
      <alignment horizontal="left" vertical="center" shrinkToFit="1"/>
      <protection locked="0"/>
    </xf>
    <xf numFmtId="0" fontId="10" fillId="28" borderId="42" xfId="0" applyFont="1" applyFill="1" applyBorder="1" applyAlignment="1" applyProtection="1">
      <alignment horizontal="left" vertical="center" shrinkToFit="1"/>
      <protection locked="0"/>
    </xf>
    <xf numFmtId="0" fontId="51" fillId="34" borderId="29" xfId="0" applyFont="1" applyFill="1" applyBorder="1" applyAlignment="1">
      <alignment horizontal="center" vertical="center"/>
    </xf>
    <xf numFmtId="0" fontId="51" fillId="34" borderId="0" xfId="0" applyFont="1" applyFill="1" applyAlignment="1">
      <alignment horizontal="center" vertical="center"/>
    </xf>
    <xf numFmtId="0" fontId="51" fillId="34" borderId="20" xfId="0" applyFont="1" applyFill="1" applyBorder="1" applyAlignment="1">
      <alignment horizontal="center" vertical="center"/>
    </xf>
    <xf numFmtId="0" fontId="10" fillId="28" borderId="32" xfId="0" applyFont="1" applyFill="1" applyBorder="1" applyAlignment="1" applyProtection="1">
      <alignment horizontal="center" vertical="center"/>
      <protection locked="0"/>
    </xf>
    <xf numFmtId="0" fontId="10" fillId="25" borderId="39" xfId="0" applyFont="1" applyFill="1" applyBorder="1" applyAlignment="1">
      <alignment horizontal="center" vertical="center"/>
    </xf>
    <xf numFmtId="0" fontId="10" fillId="25" borderId="40" xfId="0" applyFont="1" applyFill="1" applyBorder="1" applyAlignment="1">
      <alignment horizontal="center" vertical="center"/>
    </xf>
    <xf numFmtId="0" fontId="10" fillId="28" borderId="40" xfId="0" applyFont="1" applyFill="1" applyBorder="1" applyAlignment="1" applyProtection="1">
      <alignment horizontal="center" vertical="center"/>
      <protection locked="0"/>
    </xf>
    <xf numFmtId="0" fontId="10" fillId="30" borderId="36" xfId="0" applyFont="1" applyFill="1" applyBorder="1" applyAlignment="1">
      <alignment horizontal="center" vertical="center"/>
    </xf>
    <xf numFmtId="0" fontId="10" fillId="30" borderId="37" xfId="0" applyFont="1" applyFill="1" applyBorder="1" applyAlignment="1">
      <alignment horizontal="center" vertical="center"/>
    </xf>
    <xf numFmtId="0" fontId="10" fillId="30" borderId="38" xfId="0" applyFont="1" applyFill="1" applyBorder="1" applyAlignment="1">
      <alignment horizontal="center" vertical="center"/>
    </xf>
    <xf numFmtId="0" fontId="10" fillId="28" borderId="10" xfId="0" applyFont="1" applyFill="1" applyBorder="1" applyAlignment="1" applyProtection="1">
      <alignment horizontal="center" vertical="center"/>
      <protection locked="0"/>
    </xf>
    <xf numFmtId="0" fontId="51" fillId="34" borderId="29" xfId="0" applyFont="1" applyFill="1" applyBorder="1" applyAlignment="1">
      <alignment horizontal="center"/>
    </xf>
    <xf numFmtId="0" fontId="51" fillId="34" borderId="0" xfId="0" applyFont="1" applyFill="1" applyAlignment="1">
      <alignment horizontal="center"/>
    </xf>
    <xf numFmtId="0" fontId="51" fillId="34" borderId="20" xfId="0" applyFont="1" applyFill="1" applyBorder="1" applyAlignment="1">
      <alignment horizontal="center"/>
    </xf>
    <xf numFmtId="0" fontId="10" fillId="28" borderId="10" xfId="0" applyFont="1" applyFill="1" applyBorder="1" applyAlignment="1" applyProtection="1">
      <alignment horizontal="center" vertical="center" shrinkToFit="1"/>
      <protection locked="0"/>
    </xf>
    <xf numFmtId="0" fontId="10" fillId="34" borderId="29" xfId="0" applyFont="1" applyFill="1" applyBorder="1" applyAlignment="1">
      <alignment horizontal="center" vertical="top"/>
    </xf>
    <xf numFmtId="0" fontId="0" fillId="34" borderId="0" xfId="0" applyFill="1" applyAlignment="1">
      <alignment horizontal="center" vertical="top"/>
    </xf>
    <xf numFmtId="0" fontId="0" fillId="34" borderId="20" xfId="0" applyFill="1" applyBorder="1" applyAlignment="1">
      <alignment horizontal="center" vertical="top"/>
    </xf>
    <xf numFmtId="0" fontId="5" fillId="26" borderId="0" xfId="0" applyFont="1" applyFill="1" applyAlignment="1">
      <alignment horizontal="center" vertical="center"/>
    </xf>
    <xf numFmtId="0" fontId="6" fillId="33" borderId="0" xfId="0" applyFont="1" applyFill="1" applyAlignment="1">
      <alignment horizontal="left" vertical="center" shrinkToFit="1"/>
    </xf>
    <xf numFmtId="0" fontId="5" fillId="33" borderId="0" xfId="0" applyFont="1" applyFill="1" applyAlignment="1">
      <alignment horizontal="center" vertical="center"/>
    </xf>
    <xf numFmtId="0" fontId="6" fillId="33" borderId="0" xfId="0" applyFont="1" applyFill="1" applyAlignment="1">
      <alignment horizontal="left" vertical="center"/>
    </xf>
    <xf numFmtId="0" fontId="6" fillId="26" borderId="53" xfId="0" applyFont="1" applyFill="1" applyBorder="1" applyAlignment="1">
      <alignment horizontal="left" vertical="center"/>
    </xf>
    <xf numFmtId="0" fontId="6" fillId="33" borderId="0" xfId="0" applyFont="1" applyFill="1" applyAlignment="1">
      <alignment horizontal="center" vertical="center" shrinkToFit="1"/>
    </xf>
    <xf numFmtId="0" fontId="6" fillId="33" borderId="0" xfId="0" applyFont="1" applyFill="1" applyAlignment="1">
      <alignment horizontal="center" vertical="center"/>
    </xf>
    <xf numFmtId="0" fontId="6" fillId="0" borderId="11" xfId="0" applyFont="1" applyBorder="1" applyAlignment="1" applyProtection="1">
      <alignment horizontal="left" vertical="center"/>
      <protection locked="0"/>
    </xf>
    <xf numFmtId="0" fontId="6" fillId="33" borderId="20" xfId="0" applyFont="1" applyFill="1" applyBorder="1" applyAlignment="1">
      <alignment horizontal="left" vertical="center" shrinkToFit="1"/>
    </xf>
    <xf numFmtId="0" fontId="34" fillId="0" borderId="0" xfId="0" applyFont="1" applyAlignment="1" applyProtection="1">
      <alignment horizontal="left" vertical="center"/>
      <protection locked="0"/>
    </xf>
    <xf numFmtId="0" fontId="6" fillId="0" borderId="0" xfId="0" applyFont="1" applyAlignment="1" applyProtection="1">
      <alignment horizontal="right" vertical="center" indent="1"/>
      <protection locked="0"/>
    </xf>
    <xf numFmtId="0" fontId="12" fillId="0" borderId="0" xfId="0" applyFont="1" applyAlignment="1" applyProtection="1">
      <alignment horizontal="left" vertical="center"/>
      <protection locked="0"/>
    </xf>
    <xf numFmtId="0" fontId="12" fillId="0" borderId="0" xfId="0" applyFont="1" applyAlignment="1" applyProtection="1">
      <alignment horizontal="left"/>
      <protection locked="0"/>
    </xf>
    <xf numFmtId="0" fontId="10" fillId="25" borderId="51" xfId="0" applyFont="1" applyFill="1" applyBorder="1" applyAlignment="1">
      <alignment horizontal="center" vertical="center"/>
    </xf>
    <xf numFmtId="0" fontId="10" fillId="34" borderId="87" xfId="0" applyFont="1" applyFill="1" applyBorder="1" applyAlignment="1">
      <alignment horizontal="center" vertical="center" wrapText="1"/>
    </xf>
    <xf numFmtId="0" fontId="10" fillId="34" borderId="51" xfId="0" applyFont="1" applyFill="1" applyBorder="1" applyAlignment="1">
      <alignment horizontal="center" vertical="center" wrapText="1"/>
    </xf>
    <xf numFmtId="0" fontId="10" fillId="34" borderId="89" xfId="0" applyFont="1" applyFill="1" applyBorder="1" applyAlignment="1">
      <alignment horizontal="center" vertical="center" wrapText="1"/>
    </xf>
    <xf numFmtId="0" fontId="0" fillId="34" borderId="87" xfId="0" applyFill="1" applyBorder="1" applyAlignment="1">
      <alignment horizontal="center" vertical="center"/>
    </xf>
    <xf numFmtId="0" fontId="0" fillId="34" borderId="52" xfId="0" applyFill="1" applyBorder="1" applyAlignment="1">
      <alignment horizontal="center" vertical="center"/>
    </xf>
    <xf numFmtId="0" fontId="10" fillId="34" borderId="89" xfId="0" applyFont="1" applyFill="1" applyBorder="1" applyAlignment="1">
      <alignment horizontal="center" vertical="center"/>
    </xf>
    <xf numFmtId="0" fontId="0" fillId="0" borderId="51" xfId="0" applyBorder="1" applyAlignment="1">
      <alignment horizontal="center" vertical="center"/>
    </xf>
    <xf numFmtId="0" fontId="0" fillId="0" borderId="52" xfId="0" applyBorder="1" applyAlignment="1">
      <alignment horizontal="center" vertical="center"/>
    </xf>
    <xf numFmtId="0" fontId="10" fillId="0" borderId="51" xfId="0" applyFont="1" applyFill="1" applyBorder="1" applyAlignment="1" applyProtection="1">
      <alignment horizontal="center" vertical="center"/>
    </xf>
    <xf numFmtId="0" fontId="0" fillId="28" borderId="87" xfId="0" applyFill="1" applyBorder="1" applyAlignment="1" applyProtection="1">
      <alignment horizontal="center" vertical="center"/>
      <protection locked="0"/>
    </xf>
    <xf numFmtId="0" fontId="0" fillId="28" borderId="52" xfId="0" applyFill="1" applyBorder="1" applyAlignment="1" applyProtection="1">
      <alignment horizontal="center" vertical="center"/>
      <protection locked="0"/>
    </xf>
    <xf numFmtId="0" fontId="10" fillId="28" borderId="51" xfId="0" applyFont="1" applyFill="1" applyBorder="1" applyAlignment="1" applyProtection="1">
      <alignment horizontal="center" vertical="center"/>
      <protection locked="0"/>
    </xf>
  </cellXfs>
  <cellStyles count="56">
    <cellStyle name="20% - アクセント 1 2" xfId="1" xr:uid="{00000000-0005-0000-0000-000000000000}"/>
    <cellStyle name="20% - アクセント 2 2" xfId="2" xr:uid="{00000000-0005-0000-0000-000001000000}"/>
    <cellStyle name="20% - アクセント 3 2" xfId="3" xr:uid="{00000000-0005-0000-0000-000002000000}"/>
    <cellStyle name="20% - アクセント 4 2" xfId="4" xr:uid="{00000000-0005-0000-0000-000003000000}"/>
    <cellStyle name="20% - アクセント 5 2" xfId="5" xr:uid="{00000000-0005-0000-0000-000004000000}"/>
    <cellStyle name="20% - アクセント 6 2" xfId="6" xr:uid="{00000000-0005-0000-0000-000005000000}"/>
    <cellStyle name="40% - アクセント 1 2" xfId="7" xr:uid="{00000000-0005-0000-0000-000006000000}"/>
    <cellStyle name="40% - アクセント 2 2" xfId="8" xr:uid="{00000000-0005-0000-0000-000007000000}"/>
    <cellStyle name="40% - アクセント 3 2" xfId="9" xr:uid="{00000000-0005-0000-0000-000008000000}"/>
    <cellStyle name="40% - アクセント 4 2" xfId="10" xr:uid="{00000000-0005-0000-0000-000009000000}"/>
    <cellStyle name="40% - アクセント 5 2" xfId="11" xr:uid="{00000000-0005-0000-0000-00000A000000}"/>
    <cellStyle name="40% - アクセント 6 2" xfId="12" xr:uid="{00000000-0005-0000-0000-00000B000000}"/>
    <cellStyle name="60% - アクセント 1 2" xfId="13" xr:uid="{00000000-0005-0000-0000-00000C000000}"/>
    <cellStyle name="60% - アクセント 2 2" xfId="14" xr:uid="{00000000-0005-0000-0000-00000D000000}"/>
    <cellStyle name="60% - アクセント 3 2" xfId="15" xr:uid="{00000000-0005-0000-0000-00000E000000}"/>
    <cellStyle name="60% - アクセント 4 2" xfId="16" xr:uid="{00000000-0005-0000-0000-00000F000000}"/>
    <cellStyle name="60% - アクセント 5 2" xfId="17" xr:uid="{00000000-0005-0000-0000-000010000000}"/>
    <cellStyle name="60% - アクセント 6 2" xfId="18" xr:uid="{00000000-0005-0000-0000-000011000000}"/>
    <cellStyle name="アクセント 1 2" xfId="19" xr:uid="{00000000-0005-0000-0000-000012000000}"/>
    <cellStyle name="アクセント 2 2" xfId="20" xr:uid="{00000000-0005-0000-0000-000013000000}"/>
    <cellStyle name="アクセント 3 2" xfId="21" xr:uid="{00000000-0005-0000-0000-000014000000}"/>
    <cellStyle name="アクセント 4 2" xfId="22" xr:uid="{00000000-0005-0000-0000-000015000000}"/>
    <cellStyle name="アクセント 5 2" xfId="23" xr:uid="{00000000-0005-0000-0000-000016000000}"/>
    <cellStyle name="アクセント 6 2" xfId="24" xr:uid="{00000000-0005-0000-0000-000017000000}"/>
    <cellStyle name="タイトル 2" xfId="25" xr:uid="{00000000-0005-0000-0000-000018000000}"/>
    <cellStyle name="チェック セル 2" xfId="26" xr:uid="{00000000-0005-0000-0000-000019000000}"/>
    <cellStyle name="どちらでもない 2" xfId="27" xr:uid="{00000000-0005-0000-0000-00001A000000}"/>
    <cellStyle name="パーセント" xfId="28" builtinId="5"/>
    <cellStyle name="メモ 2" xfId="29" xr:uid="{00000000-0005-0000-0000-00001C000000}"/>
    <cellStyle name="リンク セル 2" xfId="30" xr:uid="{00000000-0005-0000-0000-00001D000000}"/>
    <cellStyle name="悪い 2" xfId="31" xr:uid="{00000000-0005-0000-0000-00001E000000}"/>
    <cellStyle name="計算 2" xfId="32" xr:uid="{00000000-0005-0000-0000-00001F000000}"/>
    <cellStyle name="警告文 2" xfId="33" xr:uid="{00000000-0005-0000-0000-000020000000}"/>
    <cellStyle name="桁区切り 2" xfId="34" xr:uid="{00000000-0005-0000-0000-000021000000}"/>
    <cellStyle name="見出し 1 2" xfId="35" xr:uid="{00000000-0005-0000-0000-000022000000}"/>
    <cellStyle name="見出し 2 2" xfId="36" xr:uid="{00000000-0005-0000-0000-000023000000}"/>
    <cellStyle name="見出し 3 2" xfId="37" xr:uid="{00000000-0005-0000-0000-000024000000}"/>
    <cellStyle name="見出し 4 2" xfId="38" xr:uid="{00000000-0005-0000-0000-000025000000}"/>
    <cellStyle name="集計 2" xfId="39" xr:uid="{00000000-0005-0000-0000-000026000000}"/>
    <cellStyle name="出力 2" xfId="40" xr:uid="{00000000-0005-0000-0000-000027000000}"/>
    <cellStyle name="説明文 2" xfId="41" xr:uid="{00000000-0005-0000-0000-000028000000}"/>
    <cellStyle name="入力 2" xfId="42" xr:uid="{00000000-0005-0000-0000-000029000000}"/>
    <cellStyle name="標準" xfId="0" builtinId="0"/>
    <cellStyle name="標準 2" xfId="43" xr:uid="{00000000-0005-0000-0000-00002B000000}"/>
    <cellStyle name="標準 2 2" xfId="48" xr:uid="{00000000-0005-0000-0000-00002C000000}"/>
    <cellStyle name="標準 3" xfId="44" xr:uid="{00000000-0005-0000-0000-00002D000000}"/>
    <cellStyle name="標準 4" xfId="46" xr:uid="{00000000-0005-0000-0000-00002E000000}"/>
    <cellStyle name="標準 5" xfId="47" xr:uid="{00000000-0005-0000-0000-00002F000000}"/>
    <cellStyle name="標準 6" xfId="49" xr:uid="{00000000-0005-0000-0000-000030000000}"/>
    <cellStyle name="標準 6 2" xfId="52" xr:uid="{00000000-0005-0000-0000-000031000000}"/>
    <cellStyle name="標準_XMLデータ定義書 2" xfId="50" xr:uid="{00000000-0005-0000-0000-000032000000}"/>
    <cellStyle name="標準_区分一覧別紙" xfId="53" xr:uid="{00000000-0005-0000-0000-000033000000}"/>
    <cellStyle name="標準_中表紙" xfId="54" xr:uid="{00000000-0005-0000-0000-000034000000}"/>
    <cellStyle name="標準_帳票出力_A2_共通編_4_帳票出力（作業用)_20031020提出用A860拡充始め資料_a_02_Ａ８６０作成資料(目次・はじめに)_03_Ａ８６０作成資料（１章～６章）20031119_1(金川)_大規模システム方式ガイドライン【概要編】20031128_1_大規模システム方式ガイドライン【概要編】第1版_システム開発設計ガイド_20040304_2_岩崎れびゅ_システム開発設計ガイド_20040315_宮(更新)_20040315152226_システム開発設計ガイド_20040316_奥(更" xfId="51" xr:uid="{00000000-0005-0000-0000-000035000000}"/>
    <cellStyle name="標準_別冊_インターフェース規定_本編" xfId="55" xr:uid="{00000000-0005-0000-0000-000036000000}"/>
    <cellStyle name="良い 2" xfId="45" xr:uid="{00000000-0005-0000-0000-000037000000}"/>
  </cellStyles>
  <dxfs count="0"/>
  <tableStyles count="0" defaultTableStyle="TableStyleMedium9" defaultPivotStyle="PivotStyleLight16"/>
  <colors>
    <mruColors>
      <color rgb="FFFFFFCC"/>
      <color rgb="FFFF99CC"/>
      <color rgb="FFFF7C80"/>
      <color rgb="FFCCECFF"/>
      <color rgb="FFFF5050"/>
      <color rgb="FFFFCC00"/>
      <color rgb="FFFF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eetMetadata" Target="metadata.xml"/><Relationship Id="rId3" Type="http://schemas.openxmlformats.org/officeDocument/2006/relationships/worksheet" Target="worksheets/sheet3.xml"/><Relationship Id="rId21"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2.xml"/><Relationship Id="rId27" Type="http://schemas.openxmlformats.org/officeDocument/2006/relationships/calcChain" Target="calcChain.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lockText="1" noThreeD="1"/>
</file>

<file path=xl/ctrlProps/ctrlProp134.xml><?xml version="1.0" encoding="utf-8"?>
<formControlPr xmlns="http://schemas.microsoft.com/office/spreadsheetml/2009/9/main" objectType="CheckBox" lockText="1" noThreeD="1"/>
</file>

<file path=xl/ctrlProps/ctrlProp135.xml><?xml version="1.0" encoding="utf-8"?>
<formControlPr xmlns="http://schemas.microsoft.com/office/spreadsheetml/2009/9/main" objectType="CheckBox" lockText="1" noThreeD="1"/>
</file>

<file path=xl/ctrlProps/ctrlProp136.xml><?xml version="1.0" encoding="utf-8"?>
<formControlPr xmlns="http://schemas.microsoft.com/office/spreadsheetml/2009/9/main" objectType="CheckBox" lockText="1" noThreeD="1"/>
</file>

<file path=xl/ctrlProps/ctrlProp137.xml><?xml version="1.0" encoding="utf-8"?>
<formControlPr xmlns="http://schemas.microsoft.com/office/spreadsheetml/2009/9/main" objectType="CheckBox" lockText="1" noThreeD="1"/>
</file>

<file path=xl/ctrlProps/ctrlProp138.xml><?xml version="1.0" encoding="utf-8"?>
<formControlPr xmlns="http://schemas.microsoft.com/office/spreadsheetml/2009/9/main" objectType="CheckBox" lockText="1" noThreeD="1"/>
</file>

<file path=xl/ctrlProps/ctrlProp139.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lockText="1" noThreeD="1"/>
</file>

<file path=xl/ctrlProps/ctrlProp141.xml><?xml version="1.0" encoding="utf-8"?>
<formControlPr xmlns="http://schemas.microsoft.com/office/spreadsheetml/2009/9/main" objectType="CheckBox" lockText="1" noThreeD="1"/>
</file>

<file path=xl/ctrlProps/ctrlProp142.xml><?xml version="1.0" encoding="utf-8"?>
<formControlPr xmlns="http://schemas.microsoft.com/office/spreadsheetml/2009/9/main" objectType="CheckBox" lockText="1" noThreeD="1"/>
</file>

<file path=xl/ctrlProps/ctrlProp143.xml><?xml version="1.0" encoding="utf-8"?>
<formControlPr xmlns="http://schemas.microsoft.com/office/spreadsheetml/2009/9/main" objectType="CheckBox" lockText="1" noThreeD="1"/>
</file>

<file path=xl/ctrlProps/ctrlProp144.xml><?xml version="1.0" encoding="utf-8"?>
<formControlPr xmlns="http://schemas.microsoft.com/office/spreadsheetml/2009/9/main" objectType="CheckBox" lockText="1" noThreeD="1"/>
</file>

<file path=xl/ctrlProps/ctrlProp145.xml><?xml version="1.0" encoding="utf-8"?>
<formControlPr xmlns="http://schemas.microsoft.com/office/spreadsheetml/2009/9/main" objectType="CheckBox" lockText="1" noThreeD="1"/>
</file>

<file path=xl/ctrlProps/ctrlProp146.xml><?xml version="1.0" encoding="utf-8"?>
<formControlPr xmlns="http://schemas.microsoft.com/office/spreadsheetml/2009/9/main" objectType="CheckBox" lockText="1" noThreeD="1"/>
</file>

<file path=xl/ctrlProps/ctrlProp147.xml><?xml version="1.0" encoding="utf-8"?>
<formControlPr xmlns="http://schemas.microsoft.com/office/spreadsheetml/2009/9/main" objectType="CheckBox" lockText="1" noThreeD="1"/>
</file>

<file path=xl/ctrlProps/ctrlProp148.xml><?xml version="1.0" encoding="utf-8"?>
<formControlPr xmlns="http://schemas.microsoft.com/office/spreadsheetml/2009/9/main" objectType="CheckBox" lockText="1" noThreeD="1"/>
</file>

<file path=xl/ctrlProps/ctrlProp149.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50.xml><?xml version="1.0" encoding="utf-8"?>
<formControlPr xmlns="http://schemas.microsoft.com/office/spreadsheetml/2009/9/main" objectType="CheckBox" lockText="1" noThreeD="1"/>
</file>

<file path=xl/ctrlProps/ctrlProp151.xml><?xml version="1.0" encoding="utf-8"?>
<formControlPr xmlns="http://schemas.microsoft.com/office/spreadsheetml/2009/9/main" objectType="CheckBox" lockText="1" noThreeD="1"/>
</file>

<file path=xl/ctrlProps/ctrlProp152.xml><?xml version="1.0" encoding="utf-8"?>
<formControlPr xmlns="http://schemas.microsoft.com/office/spreadsheetml/2009/9/main" objectType="CheckBox" lockText="1" noThreeD="1"/>
</file>

<file path=xl/ctrlProps/ctrlProp153.xml><?xml version="1.0" encoding="utf-8"?>
<formControlPr xmlns="http://schemas.microsoft.com/office/spreadsheetml/2009/9/main" objectType="CheckBox" lockText="1" noThreeD="1"/>
</file>

<file path=xl/ctrlProps/ctrlProp154.xml><?xml version="1.0" encoding="utf-8"?>
<formControlPr xmlns="http://schemas.microsoft.com/office/spreadsheetml/2009/9/main" objectType="CheckBox" lockText="1" noThreeD="1"/>
</file>

<file path=xl/ctrlProps/ctrlProp155.xml><?xml version="1.0" encoding="utf-8"?>
<formControlPr xmlns="http://schemas.microsoft.com/office/spreadsheetml/2009/9/main" objectType="CheckBox" lockText="1" noThreeD="1"/>
</file>

<file path=xl/ctrlProps/ctrlProp156.xml><?xml version="1.0" encoding="utf-8"?>
<formControlPr xmlns="http://schemas.microsoft.com/office/spreadsheetml/2009/9/main" objectType="CheckBox" lockText="1" noThreeD="1"/>
</file>

<file path=xl/ctrlProps/ctrlProp157.xml><?xml version="1.0" encoding="utf-8"?>
<formControlPr xmlns="http://schemas.microsoft.com/office/spreadsheetml/2009/9/main" objectType="CheckBox" lockText="1" noThreeD="1"/>
</file>

<file path=xl/ctrlProps/ctrlProp158.xml><?xml version="1.0" encoding="utf-8"?>
<formControlPr xmlns="http://schemas.microsoft.com/office/spreadsheetml/2009/9/main" objectType="CheckBox" lockText="1" noThreeD="1"/>
</file>

<file path=xl/ctrlProps/ctrlProp159.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60.xml><?xml version="1.0" encoding="utf-8"?>
<formControlPr xmlns="http://schemas.microsoft.com/office/spreadsheetml/2009/9/main" objectType="CheckBox" lockText="1" noThreeD="1"/>
</file>

<file path=xl/ctrlProps/ctrlProp161.xml><?xml version="1.0" encoding="utf-8"?>
<formControlPr xmlns="http://schemas.microsoft.com/office/spreadsheetml/2009/9/main" objectType="CheckBox" lockText="1" noThreeD="1"/>
</file>

<file path=xl/ctrlProps/ctrlProp162.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44</xdr:col>
      <xdr:colOff>0</xdr:colOff>
      <xdr:row>136</xdr:row>
      <xdr:rowOff>0</xdr:rowOff>
    </xdr:from>
    <xdr:to>
      <xdr:col>44</xdr:col>
      <xdr:colOff>85725</xdr:colOff>
      <xdr:row>137</xdr:row>
      <xdr:rowOff>66674</xdr:rowOff>
    </xdr:to>
    <xdr:sp macro="" textlink="">
      <xdr:nvSpPr>
        <xdr:cNvPr id="2" name="Text Box 13">
          <a:extLst>
            <a:ext uri="{FF2B5EF4-FFF2-40B4-BE49-F238E27FC236}">
              <a16:creationId xmlns:a16="http://schemas.microsoft.com/office/drawing/2014/main" id="{00000000-0008-0000-0100-000002000000}"/>
            </a:ext>
          </a:extLst>
        </xdr:cNvPr>
        <xdr:cNvSpPr txBox="1">
          <a:spLocks noChangeArrowheads="1"/>
        </xdr:cNvSpPr>
      </xdr:nvSpPr>
      <xdr:spPr bwMode="auto">
        <a:xfrm>
          <a:off x="5448300" y="37442775"/>
          <a:ext cx="85725" cy="3143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36</xdr:col>
      <xdr:colOff>0</xdr:colOff>
      <xdr:row>89</xdr:row>
      <xdr:rowOff>0</xdr:rowOff>
    </xdr:from>
    <xdr:to>
      <xdr:col>36</xdr:col>
      <xdr:colOff>85725</xdr:colOff>
      <xdr:row>90</xdr:row>
      <xdr:rowOff>66675</xdr:rowOff>
    </xdr:to>
    <xdr:sp macro="" textlink="">
      <xdr:nvSpPr>
        <xdr:cNvPr id="3" name="Text Box 14">
          <a:extLst>
            <a:ext uri="{FF2B5EF4-FFF2-40B4-BE49-F238E27FC236}">
              <a16:creationId xmlns:a16="http://schemas.microsoft.com/office/drawing/2014/main" id="{00000000-0008-0000-0100-000003000000}"/>
            </a:ext>
          </a:extLst>
        </xdr:cNvPr>
        <xdr:cNvSpPr txBox="1">
          <a:spLocks noChangeArrowheads="1"/>
        </xdr:cNvSpPr>
      </xdr:nvSpPr>
      <xdr:spPr bwMode="auto">
        <a:xfrm>
          <a:off x="4457700" y="22955250"/>
          <a:ext cx="85725"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36</xdr:col>
      <xdr:colOff>0</xdr:colOff>
      <xdr:row>119</xdr:row>
      <xdr:rowOff>0</xdr:rowOff>
    </xdr:from>
    <xdr:to>
      <xdr:col>36</xdr:col>
      <xdr:colOff>85725</xdr:colOff>
      <xdr:row>120</xdr:row>
      <xdr:rowOff>66675</xdr:rowOff>
    </xdr:to>
    <xdr:sp macro="" textlink="">
      <xdr:nvSpPr>
        <xdr:cNvPr id="4" name="Text Box 15">
          <a:extLst>
            <a:ext uri="{FF2B5EF4-FFF2-40B4-BE49-F238E27FC236}">
              <a16:creationId xmlns:a16="http://schemas.microsoft.com/office/drawing/2014/main" id="{00000000-0008-0000-0100-000004000000}"/>
            </a:ext>
          </a:extLst>
        </xdr:cNvPr>
        <xdr:cNvSpPr txBox="1">
          <a:spLocks noChangeArrowheads="1"/>
        </xdr:cNvSpPr>
      </xdr:nvSpPr>
      <xdr:spPr bwMode="auto">
        <a:xfrm>
          <a:off x="4457700" y="33232725"/>
          <a:ext cx="85725"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36</xdr:col>
      <xdr:colOff>0</xdr:colOff>
      <xdr:row>89</xdr:row>
      <xdr:rowOff>0</xdr:rowOff>
    </xdr:from>
    <xdr:to>
      <xdr:col>36</xdr:col>
      <xdr:colOff>85725</xdr:colOff>
      <xdr:row>90</xdr:row>
      <xdr:rowOff>66675</xdr:rowOff>
    </xdr:to>
    <xdr:sp macro="" textlink="">
      <xdr:nvSpPr>
        <xdr:cNvPr id="5" name="Text Box 17">
          <a:extLst>
            <a:ext uri="{FF2B5EF4-FFF2-40B4-BE49-F238E27FC236}">
              <a16:creationId xmlns:a16="http://schemas.microsoft.com/office/drawing/2014/main" id="{00000000-0008-0000-0100-000005000000}"/>
            </a:ext>
          </a:extLst>
        </xdr:cNvPr>
        <xdr:cNvSpPr txBox="1">
          <a:spLocks noChangeArrowheads="1"/>
        </xdr:cNvSpPr>
      </xdr:nvSpPr>
      <xdr:spPr bwMode="auto">
        <a:xfrm>
          <a:off x="4457700" y="22955250"/>
          <a:ext cx="85725"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36</xdr:col>
      <xdr:colOff>0</xdr:colOff>
      <xdr:row>119</xdr:row>
      <xdr:rowOff>0</xdr:rowOff>
    </xdr:from>
    <xdr:to>
      <xdr:col>36</xdr:col>
      <xdr:colOff>85725</xdr:colOff>
      <xdr:row>120</xdr:row>
      <xdr:rowOff>66675</xdr:rowOff>
    </xdr:to>
    <xdr:sp macro="" textlink="">
      <xdr:nvSpPr>
        <xdr:cNvPr id="6" name="Text Box 18">
          <a:extLst>
            <a:ext uri="{FF2B5EF4-FFF2-40B4-BE49-F238E27FC236}">
              <a16:creationId xmlns:a16="http://schemas.microsoft.com/office/drawing/2014/main" id="{00000000-0008-0000-0100-000006000000}"/>
            </a:ext>
          </a:extLst>
        </xdr:cNvPr>
        <xdr:cNvSpPr txBox="1">
          <a:spLocks noChangeArrowheads="1"/>
        </xdr:cNvSpPr>
      </xdr:nvSpPr>
      <xdr:spPr bwMode="auto">
        <a:xfrm>
          <a:off x="4457700" y="33232725"/>
          <a:ext cx="85725"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2.xml><?xml version="1.0" encoding="utf-8"?>
<xdr:wsDr xmlns:xdr="http://schemas.openxmlformats.org/drawingml/2006/spreadsheetDrawing" xmlns:a="http://schemas.openxmlformats.org/drawingml/2006/main">
  <xdr:oneCellAnchor>
    <xdr:from>
      <xdr:col>87</xdr:col>
      <xdr:colOff>66674</xdr:colOff>
      <xdr:row>0</xdr:row>
      <xdr:rowOff>84124</xdr:rowOff>
    </xdr:from>
    <xdr:ext cx="6810376" cy="851744"/>
    <xdr:sp macro="" textlink="">
      <xdr:nvSpPr>
        <xdr:cNvPr id="2" name="正方形/長方形 1">
          <a:extLst>
            <a:ext uri="{FF2B5EF4-FFF2-40B4-BE49-F238E27FC236}">
              <a16:creationId xmlns:a16="http://schemas.microsoft.com/office/drawing/2014/main" id="{00000000-0008-0000-0300-000002000000}"/>
            </a:ext>
          </a:extLst>
        </xdr:cNvPr>
        <xdr:cNvSpPr/>
      </xdr:nvSpPr>
      <xdr:spPr>
        <a:xfrm>
          <a:off x="6753224" y="84124"/>
          <a:ext cx="6810376" cy="851744"/>
        </a:xfrm>
        <a:prstGeom prst="rect">
          <a:avLst/>
        </a:prstGeom>
        <a:ln>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wrap="square" lIns="144000" tIns="108000" rIns="144000" bIns="108000" rtlCol="0" anchor="ctr" anchorCtr="0">
          <a:spAutoFit/>
        </a:bodyPr>
        <a:lstStyle/>
        <a:p>
          <a:pPr algn="l"/>
          <a:r>
            <a:rPr kumimoji="1" lang="en-US" altLang="ja-JP" sz="1400" b="1" u="none">
              <a:latin typeface="+mn-ea"/>
              <a:ea typeface="+mn-ea"/>
            </a:rPr>
            <a:t>【</a:t>
          </a:r>
          <a:r>
            <a:rPr kumimoji="1" lang="ja-JP" altLang="en-US" sz="1400" b="1" u="none">
              <a:latin typeface="+mn-ea"/>
              <a:ea typeface="+mn-ea"/>
            </a:rPr>
            <a:t>使用上の注意事項</a:t>
          </a:r>
          <a:r>
            <a:rPr kumimoji="1" lang="en-US" altLang="ja-JP" sz="1400" b="1" u="none">
              <a:latin typeface="+mn-ea"/>
              <a:ea typeface="+mn-ea"/>
            </a:rPr>
            <a:t>】</a:t>
          </a:r>
        </a:p>
        <a:p>
          <a:pPr algn="l"/>
          <a:r>
            <a:rPr kumimoji="1" lang="ja-JP" altLang="en-US" sz="1200" u="none">
              <a:latin typeface="+mn-ea"/>
              <a:ea typeface="+mn-ea"/>
            </a:rPr>
            <a:t>申請書作成にあたっては行・列の追加又は削除、セルの結合といった</a:t>
          </a:r>
          <a:r>
            <a:rPr kumimoji="1" lang="ja-JP" altLang="en-US" sz="1200" b="1" u="sng">
              <a:solidFill>
                <a:srgbClr val="FF0000"/>
              </a:solidFill>
              <a:latin typeface="+mn-ea"/>
              <a:ea typeface="+mn-ea"/>
            </a:rPr>
            <a:t>書式の調整はしないでください。</a:t>
          </a:r>
          <a:endParaRPr kumimoji="1" lang="en-US" altLang="ja-JP" sz="1200" b="1" u="sng">
            <a:solidFill>
              <a:srgbClr val="FF0000"/>
            </a:solidFill>
            <a:latin typeface="+mn-ea"/>
            <a:ea typeface="+mn-ea"/>
          </a:endParaRPr>
        </a:p>
        <a:p>
          <a:pPr algn="l"/>
          <a:r>
            <a:rPr kumimoji="1" lang="ja-JP" altLang="en-US" sz="1200" u="none">
              <a:latin typeface="+mn-ea"/>
              <a:ea typeface="+mn-ea"/>
            </a:rPr>
            <a:t>記載欄が不足する場合は、任意書式に必要事項を記載して別途添付してください</a:t>
          </a:r>
          <a:r>
            <a:rPr kumimoji="1" lang="ja-JP" altLang="en-US" sz="1100" u="none">
              <a:latin typeface="+mn-ea"/>
              <a:ea typeface="+mn-ea"/>
            </a:rPr>
            <a:t>。</a:t>
          </a:r>
        </a:p>
      </xdr:txBody>
    </xdr:sp>
    <xdr:clientData/>
  </xdr:oneCellAnchor>
  <xdr:twoCellAnchor editAs="absolute">
    <xdr:from>
      <xdr:col>87</xdr:col>
      <xdr:colOff>160244</xdr:colOff>
      <xdr:row>369</xdr:row>
      <xdr:rowOff>4483</xdr:rowOff>
    </xdr:from>
    <xdr:to>
      <xdr:col>90</xdr:col>
      <xdr:colOff>202825</xdr:colOff>
      <xdr:row>399</xdr:row>
      <xdr:rowOff>175825</xdr:rowOff>
    </xdr:to>
    <xdr:grpSp>
      <xdr:nvGrpSpPr>
        <xdr:cNvPr id="7" name="グループ化 6">
          <a:extLst>
            <a:ext uri="{FF2B5EF4-FFF2-40B4-BE49-F238E27FC236}">
              <a16:creationId xmlns:a16="http://schemas.microsoft.com/office/drawing/2014/main" id="{00000000-0008-0000-0300-000007000000}"/>
            </a:ext>
          </a:extLst>
        </xdr:cNvPr>
        <xdr:cNvGrpSpPr/>
      </xdr:nvGrpSpPr>
      <xdr:grpSpPr>
        <a:xfrm>
          <a:off x="6846794" y="65936533"/>
          <a:ext cx="2423831" cy="5276742"/>
          <a:chOff x="7451912" y="66977559"/>
          <a:chExt cx="2442881" cy="5342857"/>
        </a:xfrm>
      </xdr:grpSpPr>
      <xdr:pic>
        <xdr:nvPicPr>
          <xdr:cNvPr id="4" name="図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stretch>
            <a:fillRect/>
          </a:stretch>
        </xdr:blipFill>
        <xdr:spPr>
          <a:xfrm>
            <a:off x="7451912" y="66977559"/>
            <a:ext cx="2104762" cy="5342857"/>
          </a:xfrm>
          <a:prstGeom prst="rect">
            <a:avLst/>
          </a:prstGeom>
        </xdr:spPr>
      </xdr:pic>
      <xdr:sp macro="" textlink="">
        <xdr:nvSpPr>
          <xdr:cNvPr id="5" name="楕円 4">
            <a:extLst>
              <a:ext uri="{FF2B5EF4-FFF2-40B4-BE49-F238E27FC236}">
                <a16:creationId xmlns:a16="http://schemas.microsoft.com/office/drawing/2014/main" id="{00000000-0008-0000-0300-000005000000}"/>
              </a:ext>
            </a:extLst>
          </xdr:cNvPr>
          <xdr:cNvSpPr/>
        </xdr:nvSpPr>
        <xdr:spPr>
          <a:xfrm>
            <a:off x="8045824" y="67773176"/>
            <a:ext cx="392205" cy="392206"/>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 name="吹き出し: 円形 5">
            <a:extLst>
              <a:ext uri="{FF2B5EF4-FFF2-40B4-BE49-F238E27FC236}">
                <a16:creationId xmlns:a16="http://schemas.microsoft.com/office/drawing/2014/main" id="{00000000-0008-0000-0300-000006000000}"/>
              </a:ext>
            </a:extLst>
          </xdr:cNvPr>
          <xdr:cNvSpPr/>
        </xdr:nvSpPr>
        <xdr:spPr>
          <a:xfrm>
            <a:off x="8292352" y="68266234"/>
            <a:ext cx="1602441" cy="1243853"/>
          </a:xfrm>
          <a:prstGeom prst="wedgeEllipseCallout">
            <a:avLst>
              <a:gd name="adj1" fmla="val -44971"/>
              <a:gd name="adj2" fmla="val -5808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oAutofit/>
          </a:bodyPr>
          <a:lstStyle/>
          <a:p>
            <a:pPr algn="ctr"/>
            <a:r>
              <a:rPr kumimoji="1" lang="ja-JP" altLang="en-US" sz="1100" b="1">
                <a:latin typeface="メイリオ" panose="020B0604030504040204" pitchFamily="50" charset="-128"/>
                <a:ea typeface="メイリオ" panose="020B0604030504040204" pitchFamily="50" charset="-128"/>
              </a:rPr>
              <a:t>コピー後右クリックでこのマークをクリック</a:t>
            </a:r>
          </a:p>
        </xdr:txBody>
      </xdr:sp>
    </xdr:grpSp>
    <xdr:clientData/>
  </xdr:twoCellAnchor>
  <xdr:twoCellAnchor editAs="absolute">
    <xdr:from>
      <xdr:col>87</xdr:col>
      <xdr:colOff>211792</xdr:colOff>
      <xdr:row>277</xdr:row>
      <xdr:rowOff>63313</xdr:rowOff>
    </xdr:from>
    <xdr:to>
      <xdr:col>90</xdr:col>
      <xdr:colOff>250451</xdr:colOff>
      <xdr:row>306</xdr:row>
      <xdr:rowOff>188711</xdr:rowOff>
    </xdr:to>
    <xdr:grpSp>
      <xdr:nvGrpSpPr>
        <xdr:cNvPr id="8" name="グループ化 7">
          <a:extLst>
            <a:ext uri="{FF2B5EF4-FFF2-40B4-BE49-F238E27FC236}">
              <a16:creationId xmlns:a16="http://schemas.microsoft.com/office/drawing/2014/main" id="{00000000-0008-0000-0300-000008000000}"/>
            </a:ext>
          </a:extLst>
        </xdr:cNvPr>
        <xdr:cNvGrpSpPr/>
      </xdr:nvGrpSpPr>
      <xdr:grpSpPr>
        <a:xfrm>
          <a:off x="6898342" y="50726788"/>
          <a:ext cx="2419909" cy="5268898"/>
          <a:chOff x="7451912" y="66977559"/>
          <a:chExt cx="2442881" cy="5342857"/>
        </a:xfrm>
      </xdr:grpSpPr>
      <xdr:pic>
        <xdr:nvPicPr>
          <xdr:cNvPr id="9" name="図 8">
            <a:extLst>
              <a:ext uri="{FF2B5EF4-FFF2-40B4-BE49-F238E27FC236}">
                <a16:creationId xmlns:a16="http://schemas.microsoft.com/office/drawing/2014/main" id="{00000000-0008-0000-0300-000009000000}"/>
              </a:ext>
            </a:extLst>
          </xdr:cNvPr>
          <xdr:cNvPicPr>
            <a:picLocks noChangeAspect="1"/>
          </xdr:cNvPicPr>
        </xdr:nvPicPr>
        <xdr:blipFill>
          <a:blip xmlns:r="http://schemas.openxmlformats.org/officeDocument/2006/relationships" r:embed="rId1"/>
          <a:stretch>
            <a:fillRect/>
          </a:stretch>
        </xdr:blipFill>
        <xdr:spPr>
          <a:xfrm>
            <a:off x="7451912" y="66977559"/>
            <a:ext cx="2104762" cy="5342857"/>
          </a:xfrm>
          <a:prstGeom prst="rect">
            <a:avLst/>
          </a:prstGeom>
        </xdr:spPr>
      </xdr:pic>
      <xdr:sp macro="" textlink="">
        <xdr:nvSpPr>
          <xdr:cNvPr id="10" name="楕円 9">
            <a:extLst>
              <a:ext uri="{FF2B5EF4-FFF2-40B4-BE49-F238E27FC236}">
                <a16:creationId xmlns:a16="http://schemas.microsoft.com/office/drawing/2014/main" id="{00000000-0008-0000-0300-00000A000000}"/>
              </a:ext>
            </a:extLst>
          </xdr:cNvPr>
          <xdr:cNvSpPr/>
        </xdr:nvSpPr>
        <xdr:spPr>
          <a:xfrm>
            <a:off x="8045824" y="67773176"/>
            <a:ext cx="392205" cy="392206"/>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1" name="吹き出し: 円形 10">
            <a:extLst>
              <a:ext uri="{FF2B5EF4-FFF2-40B4-BE49-F238E27FC236}">
                <a16:creationId xmlns:a16="http://schemas.microsoft.com/office/drawing/2014/main" id="{00000000-0008-0000-0300-00000B000000}"/>
              </a:ext>
            </a:extLst>
          </xdr:cNvPr>
          <xdr:cNvSpPr/>
        </xdr:nvSpPr>
        <xdr:spPr>
          <a:xfrm>
            <a:off x="8292352" y="68266234"/>
            <a:ext cx="1602441" cy="1243853"/>
          </a:xfrm>
          <a:prstGeom prst="wedgeEllipseCallout">
            <a:avLst>
              <a:gd name="adj1" fmla="val -44971"/>
              <a:gd name="adj2" fmla="val -5808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oAutofit/>
          </a:bodyPr>
          <a:lstStyle/>
          <a:p>
            <a:pPr algn="ctr"/>
            <a:r>
              <a:rPr kumimoji="1" lang="ja-JP" altLang="en-US" sz="1100" b="1">
                <a:latin typeface="メイリオ" panose="020B0604030504040204" pitchFamily="50" charset="-128"/>
                <a:ea typeface="メイリオ" panose="020B0604030504040204" pitchFamily="50" charset="-128"/>
              </a:rPr>
              <a:t>コピー後右クリックでこのマークをクリック</a:t>
            </a:r>
          </a:p>
        </xdr:txBody>
      </xdr:sp>
    </xdr:grpSp>
    <xdr:clientData/>
  </xdr:twoCellAnchor>
  <xdr:twoCellAnchor editAs="absolute">
    <xdr:from>
      <xdr:col>87</xdr:col>
      <xdr:colOff>161925</xdr:colOff>
      <xdr:row>489</xdr:row>
      <xdr:rowOff>87406</xdr:rowOff>
    </xdr:from>
    <xdr:to>
      <xdr:col>90</xdr:col>
      <xdr:colOff>204506</xdr:colOff>
      <xdr:row>532</xdr:row>
      <xdr:rowOff>2133</xdr:rowOff>
    </xdr:to>
    <xdr:grpSp>
      <xdr:nvGrpSpPr>
        <xdr:cNvPr id="12" name="グループ化 11">
          <a:extLst>
            <a:ext uri="{FF2B5EF4-FFF2-40B4-BE49-F238E27FC236}">
              <a16:creationId xmlns:a16="http://schemas.microsoft.com/office/drawing/2014/main" id="{00000000-0008-0000-0300-00000C000000}"/>
            </a:ext>
          </a:extLst>
        </xdr:cNvPr>
        <xdr:cNvGrpSpPr/>
      </xdr:nvGrpSpPr>
      <xdr:grpSpPr>
        <a:xfrm>
          <a:off x="6848475" y="84640831"/>
          <a:ext cx="2423831" cy="5324927"/>
          <a:chOff x="7451912" y="66977559"/>
          <a:chExt cx="2442881" cy="5342857"/>
        </a:xfrm>
      </xdr:grpSpPr>
      <xdr:pic>
        <xdr:nvPicPr>
          <xdr:cNvPr id="13" name="図 12">
            <a:extLst>
              <a:ext uri="{FF2B5EF4-FFF2-40B4-BE49-F238E27FC236}">
                <a16:creationId xmlns:a16="http://schemas.microsoft.com/office/drawing/2014/main" id="{00000000-0008-0000-0300-00000D000000}"/>
              </a:ext>
            </a:extLst>
          </xdr:cNvPr>
          <xdr:cNvPicPr>
            <a:picLocks noChangeAspect="1"/>
          </xdr:cNvPicPr>
        </xdr:nvPicPr>
        <xdr:blipFill>
          <a:blip xmlns:r="http://schemas.openxmlformats.org/officeDocument/2006/relationships" r:embed="rId1"/>
          <a:stretch>
            <a:fillRect/>
          </a:stretch>
        </xdr:blipFill>
        <xdr:spPr>
          <a:xfrm>
            <a:off x="7451912" y="66977559"/>
            <a:ext cx="2104762" cy="5342857"/>
          </a:xfrm>
          <a:prstGeom prst="rect">
            <a:avLst/>
          </a:prstGeom>
        </xdr:spPr>
      </xdr:pic>
      <xdr:sp macro="" textlink="">
        <xdr:nvSpPr>
          <xdr:cNvPr id="14" name="楕円 13">
            <a:extLst>
              <a:ext uri="{FF2B5EF4-FFF2-40B4-BE49-F238E27FC236}">
                <a16:creationId xmlns:a16="http://schemas.microsoft.com/office/drawing/2014/main" id="{00000000-0008-0000-0300-00000E000000}"/>
              </a:ext>
            </a:extLst>
          </xdr:cNvPr>
          <xdr:cNvSpPr/>
        </xdr:nvSpPr>
        <xdr:spPr>
          <a:xfrm>
            <a:off x="8045824" y="67773176"/>
            <a:ext cx="392205" cy="392206"/>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5" name="吹き出し: 円形 14">
            <a:extLst>
              <a:ext uri="{FF2B5EF4-FFF2-40B4-BE49-F238E27FC236}">
                <a16:creationId xmlns:a16="http://schemas.microsoft.com/office/drawing/2014/main" id="{00000000-0008-0000-0300-00000F000000}"/>
              </a:ext>
            </a:extLst>
          </xdr:cNvPr>
          <xdr:cNvSpPr/>
        </xdr:nvSpPr>
        <xdr:spPr>
          <a:xfrm>
            <a:off x="8292352" y="68266234"/>
            <a:ext cx="1602441" cy="1243853"/>
          </a:xfrm>
          <a:prstGeom prst="wedgeEllipseCallout">
            <a:avLst>
              <a:gd name="adj1" fmla="val -44971"/>
              <a:gd name="adj2" fmla="val -5808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oAutofit/>
          </a:bodyPr>
          <a:lstStyle/>
          <a:p>
            <a:pPr algn="ctr"/>
            <a:r>
              <a:rPr kumimoji="1" lang="ja-JP" altLang="en-US" sz="1100" b="1">
                <a:latin typeface="メイリオ" panose="020B0604030504040204" pitchFamily="50" charset="-128"/>
                <a:ea typeface="メイリオ" panose="020B0604030504040204" pitchFamily="50" charset="-128"/>
              </a:rPr>
              <a:t>コピー後右クリックでこのマークをクリック</a:t>
            </a:r>
          </a:p>
        </xdr:txBody>
      </xdr:sp>
    </xdr:grpSp>
    <xdr:clientData/>
  </xdr:twoCellAnchor>
  <xdr:oneCellAnchor>
    <xdr:from>
      <xdr:col>87</xdr:col>
      <xdr:colOff>66674</xdr:colOff>
      <xdr:row>2</xdr:row>
      <xdr:rowOff>200023</xdr:rowOff>
    </xdr:from>
    <xdr:ext cx="6810375" cy="1466851"/>
    <xdr:sp macro="" textlink="">
      <xdr:nvSpPr>
        <xdr:cNvPr id="16" name="正方形/長方形 15">
          <a:extLst>
            <a:ext uri="{FF2B5EF4-FFF2-40B4-BE49-F238E27FC236}">
              <a16:creationId xmlns:a16="http://schemas.microsoft.com/office/drawing/2014/main" id="{00000000-0008-0000-0300-000010000000}"/>
            </a:ext>
          </a:extLst>
        </xdr:cNvPr>
        <xdr:cNvSpPr/>
      </xdr:nvSpPr>
      <xdr:spPr>
        <a:xfrm>
          <a:off x="6753224" y="1019173"/>
          <a:ext cx="6810375" cy="1466851"/>
        </a:xfrm>
        <a:prstGeom prst="rect">
          <a:avLst/>
        </a:prstGeom>
        <a:ln>
          <a:solidFill>
            <a:schemeClr val="tx2"/>
          </a:solidFill>
        </a:ln>
      </xdr:spPr>
      <xdr:style>
        <a:lnRef idx="2">
          <a:schemeClr val="accent6"/>
        </a:lnRef>
        <a:fillRef idx="1">
          <a:schemeClr val="lt1"/>
        </a:fillRef>
        <a:effectRef idx="0">
          <a:schemeClr val="accent6"/>
        </a:effectRef>
        <a:fontRef idx="minor">
          <a:schemeClr val="dk1"/>
        </a:fontRef>
      </xdr:style>
      <xdr:txBody>
        <a:bodyPr vertOverflow="clip" horzOverflow="clip" wrap="square" lIns="144000" tIns="108000" rIns="144000" bIns="108000" rtlCol="0" anchor="ctr" anchorCtr="0">
          <a:noAutofit/>
        </a:bodyPr>
        <a:lstStyle/>
        <a:p>
          <a:pPr algn="l"/>
          <a:r>
            <a:rPr kumimoji="1" lang="en-US" altLang="ja-JP" sz="1400" b="1" u="none">
              <a:latin typeface="+mn-ea"/>
              <a:ea typeface="+mn-ea"/>
            </a:rPr>
            <a:t>【</a:t>
          </a:r>
          <a:r>
            <a:rPr kumimoji="1" lang="ja-JP" altLang="en-US" sz="1400" b="1" u="none">
              <a:latin typeface="+mn-ea"/>
              <a:ea typeface="+mn-ea"/>
            </a:rPr>
            <a:t>使用上の注意事項②</a:t>
          </a:r>
          <a:r>
            <a:rPr kumimoji="1" lang="en-US" altLang="ja-JP" sz="1400" b="1" u="none">
              <a:latin typeface="+mn-ea"/>
              <a:ea typeface="+mn-ea"/>
            </a:rPr>
            <a:t>】</a:t>
          </a:r>
        </a:p>
        <a:p>
          <a:pPr algn="l"/>
          <a:r>
            <a:rPr kumimoji="1" lang="ja-JP" altLang="en-US" sz="1200" b="0" u="none">
              <a:latin typeface="+mn-ea"/>
              <a:ea typeface="+mn-ea"/>
            </a:rPr>
            <a:t>「確認申請書シート」と「建築計画概要書シート」、</a:t>
          </a:r>
          <a:r>
            <a:rPr kumimoji="1" lang="ja-JP" altLang="ja-JP" sz="1200" b="0">
              <a:solidFill>
                <a:schemeClr val="dk1"/>
              </a:solidFill>
              <a:effectLst/>
              <a:latin typeface="+mn-lt"/>
              <a:ea typeface="+mn-ea"/>
              <a:cs typeface="+mn-cs"/>
            </a:rPr>
            <a:t>「受付表・調査票シート」</a:t>
          </a:r>
          <a:r>
            <a:rPr kumimoji="1" lang="ja-JP" altLang="en-US" sz="1200" b="0">
              <a:solidFill>
                <a:schemeClr val="dk1"/>
              </a:solidFill>
              <a:effectLst/>
              <a:latin typeface="+mn-lt"/>
              <a:ea typeface="+mn-ea"/>
              <a:cs typeface="+mn-cs"/>
            </a:rPr>
            <a:t>は連動していますが、</a:t>
          </a:r>
          <a:endParaRPr kumimoji="1" lang="en-US" altLang="ja-JP" sz="1200" b="0">
            <a:solidFill>
              <a:schemeClr val="dk1"/>
            </a:solidFill>
            <a:effectLst/>
            <a:latin typeface="+mn-lt"/>
            <a:ea typeface="+mn-ea"/>
            <a:cs typeface="+mn-cs"/>
          </a:endParaRPr>
        </a:p>
        <a:p>
          <a:pPr algn="l"/>
          <a:r>
            <a:rPr kumimoji="1" lang="ja-JP" altLang="en-US" sz="1200" b="1" u="sng">
              <a:solidFill>
                <a:srgbClr val="FF0000"/>
              </a:solidFill>
              <a:effectLst/>
              <a:latin typeface="+mn-lt"/>
              <a:ea typeface="+mn-ea"/>
              <a:cs typeface="+mn-cs"/>
            </a:rPr>
            <a:t>一部入力が必要な箇所がありますのでご注意ください。</a:t>
          </a:r>
          <a:endParaRPr kumimoji="1" lang="en-US" altLang="ja-JP" sz="1200" b="1" u="sng">
            <a:solidFill>
              <a:srgbClr val="FF0000"/>
            </a:solidFill>
            <a:effectLst/>
            <a:latin typeface="+mn-lt"/>
            <a:ea typeface="+mn-ea"/>
            <a:cs typeface="+mn-cs"/>
          </a:endParaRPr>
        </a:p>
        <a:p>
          <a:pPr algn="l"/>
          <a:r>
            <a:rPr kumimoji="1" lang="ja-JP" altLang="en-US" sz="1100" b="0" u="none">
              <a:solidFill>
                <a:schemeClr val="dk1"/>
              </a:solidFill>
              <a:effectLst/>
              <a:latin typeface="+mn-lt"/>
              <a:ea typeface="+mn-ea"/>
              <a:cs typeface="+mn-cs"/>
            </a:rPr>
            <a:t>・「建築計画概要書シート」・・・第二面</a:t>
          </a:r>
          <a:r>
            <a:rPr kumimoji="1" lang="en-US" altLang="ja-JP" sz="1100" b="0" u="none">
              <a:solidFill>
                <a:schemeClr val="dk1"/>
              </a:solidFill>
              <a:effectLst/>
              <a:latin typeface="+mn-lt"/>
              <a:ea typeface="+mn-ea"/>
              <a:cs typeface="+mn-cs"/>
            </a:rPr>
            <a:t>【18.</a:t>
          </a:r>
          <a:r>
            <a:rPr kumimoji="1" lang="ja-JP" altLang="en-US" sz="1100" b="0" u="none">
              <a:solidFill>
                <a:schemeClr val="dk1"/>
              </a:solidFill>
              <a:effectLst/>
              <a:latin typeface="+mn-lt"/>
              <a:ea typeface="+mn-ea"/>
              <a:cs typeface="+mn-cs"/>
            </a:rPr>
            <a:t>建築基準法第</a:t>
          </a:r>
          <a:r>
            <a:rPr kumimoji="1" lang="en-US" altLang="ja-JP" sz="1100" b="0" u="none">
              <a:solidFill>
                <a:schemeClr val="dk1"/>
              </a:solidFill>
              <a:effectLst/>
              <a:latin typeface="+mn-lt"/>
              <a:ea typeface="+mn-ea"/>
              <a:cs typeface="+mn-cs"/>
            </a:rPr>
            <a:t>12</a:t>
          </a:r>
          <a:r>
            <a:rPr kumimoji="1" lang="ja-JP" altLang="en-US" sz="1100" b="0" u="none">
              <a:solidFill>
                <a:schemeClr val="dk1"/>
              </a:solidFill>
              <a:effectLst/>
              <a:latin typeface="+mn-lt"/>
              <a:ea typeface="+mn-ea"/>
              <a:cs typeface="+mn-cs"/>
            </a:rPr>
            <a:t>条第</a:t>
          </a:r>
          <a:r>
            <a:rPr kumimoji="1" lang="en-US" altLang="ja-JP" sz="1100" b="0" u="none">
              <a:solidFill>
                <a:schemeClr val="dk1"/>
              </a:solidFill>
              <a:effectLst/>
              <a:latin typeface="+mn-lt"/>
              <a:ea typeface="+mn-ea"/>
              <a:cs typeface="+mn-cs"/>
            </a:rPr>
            <a:t>1</a:t>
          </a:r>
          <a:r>
            <a:rPr kumimoji="1" lang="ja-JP" altLang="en-US" sz="1100" b="0" u="none">
              <a:solidFill>
                <a:schemeClr val="dk1"/>
              </a:solidFill>
              <a:effectLst/>
              <a:latin typeface="+mn-lt"/>
              <a:ea typeface="+mn-ea"/>
              <a:cs typeface="+mn-cs"/>
            </a:rPr>
            <a:t>項の規定による調査の要否</a:t>
          </a:r>
          <a:r>
            <a:rPr kumimoji="1" lang="en-US" altLang="ja-JP" sz="1100" b="0" u="none">
              <a:solidFill>
                <a:schemeClr val="dk1"/>
              </a:solidFill>
              <a:effectLst/>
              <a:latin typeface="+mn-lt"/>
              <a:ea typeface="+mn-ea"/>
              <a:cs typeface="+mn-cs"/>
            </a:rPr>
            <a:t>】</a:t>
          </a: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1100" b="0">
              <a:solidFill>
                <a:schemeClr val="dk1"/>
              </a:solidFill>
              <a:effectLst/>
              <a:latin typeface="+mn-lt"/>
              <a:ea typeface="+mn-ea"/>
              <a:cs typeface="+mn-cs"/>
            </a:rPr>
            <a:t>・「建築計画概要書シート」・・・第二面</a:t>
          </a:r>
          <a:r>
            <a:rPr kumimoji="1" lang="en-US" altLang="ja-JP" sz="1100" b="0">
              <a:solidFill>
                <a:schemeClr val="dk1"/>
              </a:solidFill>
              <a:effectLst/>
              <a:latin typeface="+mn-lt"/>
              <a:ea typeface="+mn-ea"/>
              <a:cs typeface="+mn-cs"/>
            </a:rPr>
            <a:t>【18.</a:t>
          </a:r>
          <a:r>
            <a:rPr kumimoji="1" lang="ja-JP" altLang="ja-JP" sz="1100" b="0">
              <a:solidFill>
                <a:schemeClr val="dk1"/>
              </a:solidFill>
              <a:effectLst/>
              <a:latin typeface="+mn-lt"/>
              <a:ea typeface="+mn-ea"/>
              <a:cs typeface="+mn-cs"/>
            </a:rPr>
            <a:t>建築基準法第</a:t>
          </a:r>
          <a:r>
            <a:rPr kumimoji="1" lang="en-US" altLang="ja-JP" sz="1100" b="0">
              <a:solidFill>
                <a:schemeClr val="dk1"/>
              </a:solidFill>
              <a:effectLst/>
              <a:latin typeface="+mn-lt"/>
              <a:ea typeface="+mn-ea"/>
              <a:cs typeface="+mn-cs"/>
            </a:rPr>
            <a:t>12</a:t>
          </a:r>
          <a:r>
            <a:rPr kumimoji="1" lang="ja-JP" altLang="ja-JP" sz="1100" b="0">
              <a:solidFill>
                <a:schemeClr val="dk1"/>
              </a:solidFill>
              <a:effectLst/>
              <a:latin typeface="+mn-lt"/>
              <a:ea typeface="+mn-ea"/>
              <a:cs typeface="+mn-cs"/>
            </a:rPr>
            <a:t>条第</a:t>
          </a:r>
          <a:r>
            <a:rPr kumimoji="1" lang="en-US" altLang="ja-JP" sz="1100" b="0">
              <a:solidFill>
                <a:schemeClr val="dk1"/>
              </a:solidFill>
              <a:effectLst/>
              <a:latin typeface="+mn-lt"/>
              <a:ea typeface="+mn-ea"/>
              <a:cs typeface="+mn-cs"/>
            </a:rPr>
            <a:t>3</a:t>
          </a:r>
          <a:r>
            <a:rPr kumimoji="1" lang="ja-JP" altLang="ja-JP" sz="1100" b="0">
              <a:solidFill>
                <a:schemeClr val="dk1"/>
              </a:solidFill>
              <a:effectLst/>
              <a:latin typeface="+mn-lt"/>
              <a:ea typeface="+mn-ea"/>
              <a:cs typeface="+mn-cs"/>
            </a:rPr>
            <a:t>項の規定による検査を要する防火設備の有無</a:t>
          </a:r>
          <a:r>
            <a:rPr kumimoji="1" lang="en-US" altLang="ja-JP" sz="1100" b="0">
              <a:solidFill>
                <a:schemeClr val="dk1"/>
              </a:solidFill>
              <a:effectLst/>
              <a:latin typeface="+mn-lt"/>
              <a:ea typeface="+mn-ea"/>
              <a:cs typeface="+mn-cs"/>
            </a:rPr>
            <a:t>】</a:t>
          </a:r>
          <a:endParaRPr lang="ja-JP" altLang="ja-JP">
            <a:effectLst/>
          </a:endParaRPr>
        </a:p>
        <a:p>
          <a:pPr algn="l"/>
          <a:r>
            <a:rPr kumimoji="1" lang="ja-JP" altLang="en-US" sz="1100" b="0" u="none">
              <a:solidFill>
                <a:schemeClr val="dk1"/>
              </a:solidFill>
              <a:effectLst/>
              <a:latin typeface="+mn-lt"/>
              <a:ea typeface="+mn-ea"/>
              <a:cs typeface="+mn-cs"/>
            </a:rPr>
            <a:t>・「受付表・調査票」・・・ピンク、黄色のセル全て</a:t>
          </a:r>
          <a:endParaRPr kumimoji="1" lang="en-US" altLang="ja-JP" sz="1100" b="0" u="none">
            <a:latin typeface="+mn-ea"/>
            <a:ea typeface="+mn-ea"/>
          </a:endParaRPr>
        </a:p>
      </xdr:txBody>
    </xdr:sp>
    <xdr:clientData/>
  </xdr:oneCellAnchor>
  <xdr:oneCellAnchor>
    <xdr:from>
      <xdr:col>87</xdr:col>
      <xdr:colOff>76199</xdr:colOff>
      <xdr:row>10</xdr:row>
      <xdr:rowOff>76200</xdr:rowOff>
    </xdr:from>
    <xdr:ext cx="6829425" cy="904876"/>
    <xdr:sp macro="" textlink="">
      <xdr:nvSpPr>
        <xdr:cNvPr id="17" name="正方形/長方形 16">
          <a:extLst>
            <a:ext uri="{FF2B5EF4-FFF2-40B4-BE49-F238E27FC236}">
              <a16:creationId xmlns:a16="http://schemas.microsoft.com/office/drawing/2014/main" id="{00000000-0008-0000-0300-000011000000}"/>
            </a:ext>
          </a:extLst>
        </xdr:cNvPr>
        <xdr:cNvSpPr/>
      </xdr:nvSpPr>
      <xdr:spPr>
        <a:xfrm>
          <a:off x="6762749" y="2571750"/>
          <a:ext cx="6829425" cy="904876"/>
        </a:xfrm>
        <a:prstGeom prst="rect">
          <a:avLst/>
        </a:prstGeom>
        <a:ln>
          <a:solidFill>
            <a:srgbClr val="00B050"/>
          </a:solidFill>
        </a:ln>
      </xdr:spPr>
      <xdr:style>
        <a:lnRef idx="2">
          <a:schemeClr val="accent6"/>
        </a:lnRef>
        <a:fillRef idx="1">
          <a:schemeClr val="lt1"/>
        </a:fillRef>
        <a:effectRef idx="0">
          <a:schemeClr val="accent6"/>
        </a:effectRef>
        <a:fontRef idx="minor">
          <a:schemeClr val="dk1"/>
        </a:fontRef>
      </xdr:style>
      <xdr:txBody>
        <a:bodyPr vertOverflow="clip" horzOverflow="clip" wrap="square" lIns="144000" tIns="108000" rIns="144000" bIns="108000" rtlCol="0" anchor="ctr" anchorCtr="0">
          <a:noAutofit/>
        </a:bodyPr>
        <a:lstStyle/>
        <a:p>
          <a:pPr algn="l"/>
          <a:r>
            <a:rPr kumimoji="1" lang="en-US" altLang="ja-JP" sz="1400" b="1" u="none">
              <a:latin typeface="+mn-ea"/>
              <a:ea typeface="+mn-ea"/>
            </a:rPr>
            <a:t>【</a:t>
          </a:r>
          <a:r>
            <a:rPr kumimoji="1" lang="ja-JP" altLang="en-US" sz="1400" b="1" u="none">
              <a:latin typeface="+mn-ea"/>
              <a:ea typeface="+mn-ea"/>
            </a:rPr>
            <a:t>使用上の注意事項</a:t>
          </a:r>
          <a:r>
            <a:rPr kumimoji="1" lang="ja-JP" altLang="en-US" sz="1400" b="0" u="none">
              <a:latin typeface="+mn-ea"/>
              <a:ea typeface="+mn-ea"/>
            </a:rPr>
            <a:t>➂</a:t>
          </a:r>
          <a:r>
            <a:rPr kumimoji="1" lang="en-US" altLang="ja-JP" sz="1400" b="1" u="none">
              <a:latin typeface="+mn-ea"/>
              <a:ea typeface="+mn-ea"/>
            </a:rPr>
            <a:t>】</a:t>
          </a:r>
          <a:endParaRPr kumimoji="1" lang="en-US" altLang="ja-JP" sz="1200" b="0" u="sng">
            <a:solidFill>
              <a:schemeClr val="dk1"/>
            </a:solidFill>
            <a:latin typeface="+mn-ea"/>
            <a:ea typeface="+mn-ea"/>
          </a:endParaRPr>
        </a:p>
        <a:p>
          <a:pPr algn="l"/>
          <a:r>
            <a:rPr kumimoji="1" lang="ja-JP" altLang="en-US" sz="1200" b="0" u="sng">
              <a:solidFill>
                <a:schemeClr val="dk1"/>
              </a:solidFill>
              <a:latin typeface="+mn-ea"/>
              <a:ea typeface="+mn-ea"/>
            </a:rPr>
            <a:t>申請者が連名の場合</a:t>
          </a:r>
          <a:r>
            <a:rPr kumimoji="1" lang="ja-JP" altLang="en-US" sz="1200" b="0" u="none">
              <a:solidFill>
                <a:schemeClr val="dk1"/>
              </a:solidFill>
              <a:latin typeface="+mn-ea"/>
              <a:ea typeface="+mn-ea"/>
            </a:rPr>
            <a:t>は、第一面のみ「別記</a:t>
          </a:r>
          <a:r>
            <a:rPr kumimoji="1" lang="en-US" altLang="ja-JP" sz="1200" b="0" u="none">
              <a:solidFill>
                <a:schemeClr val="dk1"/>
              </a:solidFill>
              <a:latin typeface="+mn-ea"/>
              <a:ea typeface="+mn-ea"/>
            </a:rPr>
            <a:t>J-1</a:t>
          </a:r>
          <a:r>
            <a:rPr kumimoji="1" lang="ja-JP" altLang="en-US" sz="1200" b="0" u="none">
              <a:solidFill>
                <a:schemeClr val="dk1"/>
              </a:solidFill>
              <a:latin typeface="+mn-ea"/>
              <a:ea typeface="+mn-ea"/>
            </a:rPr>
            <a:t>確認申請書</a:t>
          </a:r>
          <a:r>
            <a:rPr kumimoji="1" lang="en-US" altLang="ja-JP" sz="1200" b="0" u="none">
              <a:solidFill>
                <a:schemeClr val="dk1"/>
              </a:solidFill>
              <a:latin typeface="+mn-ea"/>
              <a:ea typeface="+mn-ea"/>
            </a:rPr>
            <a:t>_</a:t>
          </a:r>
          <a:r>
            <a:rPr kumimoji="1" lang="ja-JP" altLang="en-US" sz="1200" b="0" u="none">
              <a:solidFill>
                <a:schemeClr val="dk1"/>
              </a:solidFill>
              <a:latin typeface="+mn-ea"/>
              <a:ea typeface="+mn-ea"/>
            </a:rPr>
            <a:t>申請者連名」シートをご利用ください。</a:t>
          </a:r>
          <a:endParaRPr kumimoji="1" lang="en-US" altLang="ja-JP" sz="1200" b="0" u="none">
            <a:solidFill>
              <a:schemeClr val="dk1"/>
            </a:solidFill>
            <a:latin typeface="+mn-ea"/>
            <a:ea typeface="+mn-ea"/>
          </a:endParaRPr>
        </a:p>
        <a:p>
          <a:pPr algn="l"/>
          <a:r>
            <a:rPr kumimoji="1" lang="ja-JP" altLang="en-US" sz="1200" b="1" u="sng">
              <a:solidFill>
                <a:srgbClr val="FF0000"/>
              </a:solidFill>
              <a:latin typeface="+mn-ea"/>
              <a:ea typeface="+mn-ea"/>
            </a:rPr>
            <a:t>第二面以降はこちらの申請書をご利用ください。</a:t>
          </a:r>
          <a:endParaRPr kumimoji="1" lang="en-US" altLang="ja-JP" sz="1200" b="1" u="sng">
            <a:solidFill>
              <a:srgbClr val="FF0000"/>
            </a:solidFill>
            <a:latin typeface="+mn-ea"/>
            <a:ea typeface="+mn-ea"/>
          </a:endParaRPr>
        </a:p>
      </xdr:txBody>
    </xdr:sp>
    <xdr:clientData/>
  </xdr:oneCellAnchor>
  <xdr:twoCellAnchor>
    <xdr:from>
      <xdr:col>87</xdr:col>
      <xdr:colOff>228600</xdr:colOff>
      <xdr:row>463</xdr:row>
      <xdr:rowOff>0</xdr:rowOff>
    </xdr:from>
    <xdr:to>
      <xdr:col>92</xdr:col>
      <xdr:colOff>409575</xdr:colOff>
      <xdr:row>473</xdr:row>
      <xdr:rowOff>38100</xdr:rowOff>
    </xdr:to>
    <xdr:sp macro="" textlink="">
      <xdr:nvSpPr>
        <xdr:cNvPr id="3" name="正方形/長方形 2">
          <a:extLst>
            <a:ext uri="{FF2B5EF4-FFF2-40B4-BE49-F238E27FC236}">
              <a16:creationId xmlns:a16="http://schemas.microsoft.com/office/drawing/2014/main" id="{00000000-0008-0000-0300-000003000000}"/>
            </a:ext>
          </a:extLst>
        </xdr:cNvPr>
        <xdr:cNvSpPr/>
      </xdr:nvSpPr>
      <xdr:spPr>
        <a:xfrm>
          <a:off x="6915150" y="81200625"/>
          <a:ext cx="3933825" cy="1190625"/>
        </a:xfrm>
        <a:prstGeom prst="rect">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ja-JP" altLang="en-US" sz="1100"/>
            <a:t>屋外階段であるかは、</a:t>
          </a:r>
          <a:r>
            <a:rPr kumimoji="1" lang="ja-JP" altLang="en-US" sz="1100" b="1" u="sng"/>
            <a:t>外気に開放されている部分があるか</a:t>
          </a:r>
          <a:r>
            <a:rPr kumimoji="1" lang="ja-JP" altLang="en-US" sz="1100"/>
            <a:t>否かで判断してください。</a:t>
          </a:r>
          <a:r>
            <a:rPr kumimoji="1" lang="ja-JP" altLang="ja-JP" sz="1100">
              <a:solidFill>
                <a:schemeClr val="dk1"/>
              </a:solidFill>
              <a:effectLst/>
              <a:latin typeface="+mn-lt"/>
              <a:ea typeface="+mn-ea"/>
              <a:cs typeface="+mn-cs"/>
            </a:rPr>
            <a:t>屋外階段であるか</a:t>
          </a:r>
          <a:r>
            <a:rPr kumimoji="1" lang="ja-JP" altLang="en-US" sz="1100">
              <a:solidFill>
                <a:schemeClr val="dk1"/>
              </a:solidFill>
              <a:effectLst/>
              <a:latin typeface="+mn-lt"/>
              <a:ea typeface="+mn-ea"/>
              <a:cs typeface="+mn-cs"/>
            </a:rPr>
            <a:t>と</a:t>
          </a:r>
          <a:r>
            <a:rPr kumimoji="1" lang="ja-JP" altLang="en-US" sz="1100"/>
            <a:t>床面積の算定方法基準（昭和</a:t>
          </a:r>
          <a:r>
            <a:rPr kumimoji="1" lang="en-US" altLang="ja-JP" sz="1100"/>
            <a:t>61</a:t>
          </a:r>
          <a:r>
            <a:rPr kumimoji="1" lang="ja-JP" altLang="en-US" sz="1100"/>
            <a:t>年</a:t>
          </a:r>
          <a:r>
            <a:rPr kumimoji="1" lang="en-US" altLang="ja-JP" sz="1100"/>
            <a:t>4</a:t>
          </a:r>
          <a:r>
            <a:rPr kumimoji="1" lang="ja-JP" altLang="en-US" sz="1100"/>
            <a:t>月</a:t>
          </a:r>
          <a:r>
            <a:rPr kumimoji="1" lang="en-US" altLang="ja-JP" sz="1100"/>
            <a:t>30</a:t>
          </a:r>
          <a:r>
            <a:rPr kumimoji="1" lang="ja-JP" altLang="en-US" sz="1100"/>
            <a:t>日、住指発第</a:t>
          </a:r>
          <a:r>
            <a:rPr kumimoji="1" lang="en-US" altLang="ja-JP" sz="1100"/>
            <a:t>115</a:t>
          </a:r>
          <a:r>
            <a:rPr kumimoji="1" lang="ja-JP" altLang="en-US" sz="1100"/>
            <a:t>号）の判断は別となりますので、床面積に含まれる開放性の少ない階段であっても、</a:t>
          </a:r>
          <a:r>
            <a:rPr kumimoji="1" lang="ja-JP" altLang="en-US" sz="1100" b="1" u="sng"/>
            <a:t>外気に開放されている部分があれば</a:t>
          </a:r>
          <a:r>
            <a:rPr kumimoji="1" lang="ja-JP" altLang="en-US" sz="1100"/>
            <a:t>「屋外階段」となります。</a:t>
          </a:r>
        </a:p>
      </xdr:txBody>
    </xdr:sp>
    <xdr:clientData/>
  </xdr:twoCellAnchor>
</xdr:wsDr>
</file>

<file path=xl/drawings/drawing3.xml><?xml version="1.0" encoding="utf-8"?>
<xdr:wsDr xmlns:xdr="http://schemas.openxmlformats.org/drawingml/2006/spreadsheetDrawing" xmlns:a="http://schemas.openxmlformats.org/drawingml/2006/main">
  <xdr:oneCellAnchor>
    <xdr:from>
      <xdr:col>87</xdr:col>
      <xdr:colOff>133351</xdr:colOff>
      <xdr:row>0</xdr:row>
      <xdr:rowOff>83936</xdr:rowOff>
    </xdr:from>
    <xdr:ext cx="2571750" cy="1652220"/>
    <xdr:sp macro="" textlink="">
      <xdr:nvSpPr>
        <xdr:cNvPr id="2" name="正方形/長方形 1">
          <a:extLst>
            <a:ext uri="{FF2B5EF4-FFF2-40B4-BE49-F238E27FC236}">
              <a16:creationId xmlns:a16="http://schemas.microsoft.com/office/drawing/2014/main" id="{00000000-0008-0000-0400-000002000000}"/>
            </a:ext>
          </a:extLst>
        </xdr:cNvPr>
        <xdr:cNvSpPr/>
      </xdr:nvSpPr>
      <xdr:spPr>
        <a:xfrm>
          <a:off x="6819901" y="83936"/>
          <a:ext cx="2571750" cy="1652220"/>
        </a:xfrm>
        <a:prstGeom prst="rect">
          <a:avLst/>
        </a:prstGeom>
        <a:ln>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wrap="square" lIns="144000" tIns="108000" rIns="144000" bIns="108000" rtlCol="0" anchor="ctr" anchorCtr="0">
          <a:spAutoFit/>
        </a:bodyPr>
        <a:lstStyle/>
        <a:p>
          <a:pPr algn="l"/>
          <a:r>
            <a:rPr kumimoji="1" lang="en-US" altLang="ja-JP" sz="1400" b="1" u="none">
              <a:latin typeface="+mn-ea"/>
              <a:ea typeface="+mn-ea"/>
            </a:rPr>
            <a:t>【</a:t>
          </a:r>
          <a:r>
            <a:rPr kumimoji="1" lang="ja-JP" altLang="en-US" sz="1400" b="1" u="none">
              <a:latin typeface="+mn-ea"/>
              <a:ea typeface="+mn-ea"/>
            </a:rPr>
            <a:t>使用上の注意事項</a:t>
          </a:r>
          <a:r>
            <a:rPr kumimoji="1" lang="en-US" altLang="ja-JP" sz="1400" b="1" u="none">
              <a:latin typeface="+mn-ea"/>
              <a:ea typeface="+mn-ea"/>
            </a:rPr>
            <a:t>】</a:t>
          </a:r>
        </a:p>
        <a:p>
          <a:pPr algn="l"/>
          <a:r>
            <a:rPr kumimoji="1" lang="ja-JP" altLang="en-US" sz="1200" u="none">
              <a:latin typeface="+mn-ea"/>
              <a:ea typeface="+mn-ea"/>
            </a:rPr>
            <a:t>申請書作成にあたっては行・列の追加又は削除、セルの結合といった</a:t>
          </a:r>
          <a:r>
            <a:rPr kumimoji="1" lang="ja-JP" altLang="en-US" sz="1200" b="1" u="sng">
              <a:solidFill>
                <a:srgbClr val="FF0000"/>
              </a:solidFill>
              <a:latin typeface="+mn-ea"/>
              <a:ea typeface="+mn-ea"/>
            </a:rPr>
            <a:t>書式の調整はしないでください。</a:t>
          </a:r>
          <a:endParaRPr kumimoji="1" lang="en-US" altLang="ja-JP" sz="1200" b="1" u="sng">
            <a:solidFill>
              <a:srgbClr val="FF0000"/>
            </a:solidFill>
            <a:latin typeface="+mn-ea"/>
            <a:ea typeface="+mn-ea"/>
          </a:endParaRPr>
        </a:p>
        <a:p>
          <a:pPr algn="l"/>
          <a:r>
            <a:rPr kumimoji="1" lang="ja-JP" altLang="en-US" sz="1200" u="none">
              <a:latin typeface="+mn-ea"/>
              <a:ea typeface="+mn-ea"/>
            </a:rPr>
            <a:t>記載欄が不足する場合は、任意書式に必要事項を記載して別途添付してください</a:t>
          </a:r>
          <a:r>
            <a:rPr kumimoji="1" lang="ja-JP" altLang="en-US" sz="1100" u="none">
              <a:latin typeface="+mn-ea"/>
              <a:ea typeface="+mn-ea"/>
            </a:rPr>
            <a:t>。</a:t>
          </a:r>
        </a:p>
      </xdr:txBody>
    </xdr:sp>
    <xdr:clientData/>
  </xdr:oneCellAnchor>
  <xdr:twoCellAnchor editAs="absolute">
    <xdr:from>
      <xdr:col>87</xdr:col>
      <xdr:colOff>198344</xdr:colOff>
      <xdr:row>340</xdr:row>
      <xdr:rowOff>23533</xdr:rowOff>
    </xdr:from>
    <xdr:to>
      <xdr:col>90</xdr:col>
      <xdr:colOff>240925</xdr:colOff>
      <xdr:row>367</xdr:row>
      <xdr:rowOff>156775</xdr:rowOff>
    </xdr:to>
    <xdr:grpSp>
      <xdr:nvGrpSpPr>
        <xdr:cNvPr id="3" name="グループ化 2">
          <a:extLst>
            <a:ext uri="{FF2B5EF4-FFF2-40B4-BE49-F238E27FC236}">
              <a16:creationId xmlns:a16="http://schemas.microsoft.com/office/drawing/2014/main" id="{00000000-0008-0000-0400-000003000000}"/>
            </a:ext>
          </a:extLst>
        </xdr:cNvPr>
        <xdr:cNvGrpSpPr/>
      </xdr:nvGrpSpPr>
      <xdr:grpSpPr>
        <a:xfrm>
          <a:off x="6884894" y="65917483"/>
          <a:ext cx="2423831" cy="5276742"/>
          <a:chOff x="7451912" y="66977559"/>
          <a:chExt cx="2442881" cy="5342857"/>
        </a:xfrm>
      </xdr:grpSpPr>
      <xdr:pic>
        <xdr:nvPicPr>
          <xdr:cNvPr id="4" name="図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stretch>
            <a:fillRect/>
          </a:stretch>
        </xdr:blipFill>
        <xdr:spPr>
          <a:xfrm>
            <a:off x="7451912" y="66977559"/>
            <a:ext cx="2104762" cy="5342857"/>
          </a:xfrm>
          <a:prstGeom prst="rect">
            <a:avLst/>
          </a:prstGeom>
        </xdr:spPr>
      </xdr:pic>
      <xdr:sp macro="" textlink="">
        <xdr:nvSpPr>
          <xdr:cNvPr id="5" name="楕円 4">
            <a:extLst>
              <a:ext uri="{FF2B5EF4-FFF2-40B4-BE49-F238E27FC236}">
                <a16:creationId xmlns:a16="http://schemas.microsoft.com/office/drawing/2014/main" id="{00000000-0008-0000-0400-000005000000}"/>
              </a:ext>
            </a:extLst>
          </xdr:cNvPr>
          <xdr:cNvSpPr/>
        </xdr:nvSpPr>
        <xdr:spPr>
          <a:xfrm>
            <a:off x="8045824" y="67773176"/>
            <a:ext cx="392205" cy="392206"/>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 name="吹き出し: 円形 5">
            <a:extLst>
              <a:ext uri="{FF2B5EF4-FFF2-40B4-BE49-F238E27FC236}">
                <a16:creationId xmlns:a16="http://schemas.microsoft.com/office/drawing/2014/main" id="{00000000-0008-0000-0400-000006000000}"/>
              </a:ext>
            </a:extLst>
          </xdr:cNvPr>
          <xdr:cNvSpPr/>
        </xdr:nvSpPr>
        <xdr:spPr>
          <a:xfrm>
            <a:off x="8292352" y="68266234"/>
            <a:ext cx="1602441" cy="1243853"/>
          </a:xfrm>
          <a:prstGeom prst="wedgeEllipseCallout">
            <a:avLst>
              <a:gd name="adj1" fmla="val -44971"/>
              <a:gd name="adj2" fmla="val -5808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oAutofit/>
          </a:bodyPr>
          <a:lstStyle/>
          <a:p>
            <a:pPr algn="ctr"/>
            <a:r>
              <a:rPr kumimoji="1" lang="ja-JP" altLang="en-US" sz="1100" b="1">
                <a:latin typeface="メイリオ" panose="020B0604030504040204" pitchFamily="50" charset="-128"/>
                <a:ea typeface="メイリオ" panose="020B0604030504040204" pitchFamily="50" charset="-128"/>
              </a:rPr>
              <a:t>コピー後右クリックでこのマークをクリック</a:t>
            </a:r>
          </a:p>
        </xdr:txBody>
      </xdr:sp>
    </xdr:grpSp>
    <xdr:clientData/>
  </xdr:twoCellAnchor>
  <xdr:twoCellAnchor editAs="absolute">
    <xdr:from>
      <xdr:col>87</xdr:col>
      <xdr:colOff>297517</xdr:colOff>
      <xdr:row>259</xdr:row>
      <xdr:rowOff>101413</xdr:rowOff>
    </xdr:from>
    <xdr:to>
      <xdr:col>90</xdr:col>
      <xdr:colOff>336176</xdr:colOff>
      <xdr:row>287</xdr:row>
      <xdr:rowOff>36311</xdr:rowOff>
    </xdr:to>
    <xdr:grpSp>
      <xdr:nvGrpSpPr>
        <xdr:cNvPr id="7" name="グループ化 6">
          <a:extLst>
            <a:ext uri="{FF2B5EF4-FFF2-40B4-BE49-F238E27FC236}">
              <a16:creationId xmlns:a16="http://schemas.microsoft.com/office/drawing/2014/main" id="{00000000-0008-0000-0400-000007000000}"/>
            </a:ext>
          </a:extLst>
        </xdr:cNvPr>
        <xdr:cNvGrpSpPr/>
      </xdr:nvGrpSpPr>
      <xdr:grpSpPr>
        <a:xfrm>
          <a:off x="6984067" y="50564863"/>
          <a:ext cx="2419909" cy="5268898"/>
          <a:chOff x="7451912" y="66977559"/>
          <a:chExt cx="2442881" cy="5342857"/>
        </a:xfrm>
      </xdr:grpSpPr>
      <xdr:pic>
        <xdr:nvPicPr>
          <xdr:cNvPr id="8" name="図 7">
            <a:extLst>
              <a:ext uri="{FF2B5EF4-FFF2-40B4-BE49-F238E27FC236}">
                <a16:creationId xmlns:a16="http://schemas.microsoft.com/office/drawing/2014/main" id="{00000000-0008-0000-0400-000008000000}"/>
              </a:ext>
            </a:extLst>
          </xdr:cNvPr>
          <xdr:cNvPicPr>
            <a:picLocks noChangeAspect="1"/>
          </xdr:cNvPicPr>
        </xdr:nvPicPr>
        <xdr:blipFill>
          <a:blip xmlns:r="http://schemas.openxmlformats.org/officeDocument/2006/relationships" r:embed="rId1"/>
          <a:stretch>
            <a:fillRect/>
          </a:stretch>
        </xdr:blipFill>
        <xdr:spPr>
          <a:xfrm>
            <a:off x="7451912" y="66977559"/>
            <a:ext cx="2104762" cy="5342857"/>
          </a:xfrm>
          <a:prstGeom prst="rect">
            <a:avLst/>
          </a:prstGeom>
        </xdr:spPr>
      </xdr:pic>
      <xdr:sp macro="" textlink="">
        <xdr:nvSpPr>
          <xdr:cNvPr id="9" name="楕円 8">
            <a:extLst>
              <a:ext uri="{FF2B5EF4-FFF2-40B4-BE49-F238E27FC236}">
                <a16:creationId xmlns:a16="http://schemas.microsoft.com/office/drawing/2014/main" id="{00000000-0008-0000-0400-000009000000}"/>
              </a:ext>
            </a:extLst>
          </xdr:cNvPr>
          <xdr:cNvSpPr/>
        </xdr:nvSpPr>
        <xdr:spPr>
          <a:xfrm>
            <a:off x="8045824" y="67773176"/>
            <a:ext cx="392205" cy="392206"/>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0" name="吹き出し: 円形 9">
            <a:extLst>
              <a:ext uri="{FF2B5EF4-FFF2-40B4-BE49-F238E27FC236}">
                <a16:creationId xmlns:a16="http://schemas.microsoft.com/office/drawing/2014/main" id="{00000000-0008-0000-0400-00000A000000}"/>
              </a:ext>
            </a:extLst>
          </xdr:cNvPr>
          <xdr:cNvSpPr/>
        </xdr:nvSpPr>
        <xdr:spPr>
          <a:xfrm>
            <a:off x="8292352" y="68266234"/>
            <a:ext cx="1602441" cy="1243853"/>
          </a:xfrm>
          <a:prstGeom prst="wedgeEllipseCallout">
            <a:avLst>
              <a:gd name="adj1" fmla="val -44971"/>
              <a:gd name="adj2" fmla="val -5808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oAutofit/>
          </a:bodyPr>
          <a:lstStyle/>
          <a:p>
            <a:pPr algn="ctr"/>
            <a:r>
              <a:rPr kumimoji="1" lang="ja-JP" altLang="en-US" sz="1100" b="1">
                <a:latin typeface="メイリオ" panose="020B0604030504040204" pitchFamily="50" charset="-128"/>
                <a:ea typeface="メイリオ" panose="020B0604030504040204" pitchFamily="50" charset="-128"/>
              </a:rPr>
              <a:t>コピー後右クリックでこのマークをクリック</a:t>
            </a:r>
          </a:p>
        </xdr:txBody>
      </xdr:sp>
    </xdr:grpSp>
    <xdr:clientData/>
  </xdr:twoCellAnchor>
  <xdr:twoCellAnchor editAs="absolute">
    <xdr:from>
      <xdr:col>87</xdr:col>
      <xdr:colOff>228600</xdr:colOff>
      <xdr:row>439</xdr:row>
      <xdr:rowOff>171450</xdr:rowOff>
    </xdr:from>
    <xdr:to>
      <xdr:col>90</xdr:col>
      <xdr:colOff>271181</xdr:colOff>
      <xdr:row>467</xdr:row>
      <xdr:rowOff>167420</xdr:rowOff>
    </xdr:to>
    <xdr:grpSp>
      <xdr:nvGrpSpPr>
        <xdr:cNvPr id="11" name="グループ化 10">
          <a:extLst>
            <a:ext uri="{FF2B5EF4-FFF2-40B4-BE49-F238E27FC236}">
              <a16:creationId xmlns:a16="http://schemas.microsoft.com/office/drawing/2014/main" id="{00000000-0008-0000-0400-00000B000000}"/>
            </a:ext>
          </a:extLst>
        </xdr:cNvPr>
        <xdr:cNvGrpSpPr/>
      </xdr:nvGrpSpPr>
      <xdr:grpSpPr>
        <a:xfrm>
          <a:off x="6915150" y="84924900"/>
          <a:ext cx="2423831" cy="5329970"/>
          <a:chOff x="7451912" y="66977559"/>
          <a:chExt cx="2442881" cy="5342857"/>
        </a:xfrm>
      </xdr:grpSpPr>
      <xdr:pic>
        <xdr:nvPicPr>
          <xdr:cNvPr id="12" name="図 11">
            <a:extLst>
              <a:ext uri="{FF2B5EF4-FFF2-40B4-BE49-F238E27FC236}">
                <a16:creationId xmlns:a16="http://schemas.microsoft.com/office/drawing/2014/main" id="{00000000-0008-0000-0400-00000C000000}"/>
              </a:ext>
            </a:extLst>
          </xdr:cNvPr>
          <xdr:cNvPicPr>
            <a:picLocks noChangeAspect="1"/>
          </xdr:cNvPicPr>
        </xdr:nvPicPr>
        <xdr:blipFill>
          <a:blip xmlns:r="http://schemas.openxmlformats.org/officeDocument/2006/relationships" r:embed="rId1"/>
          <a:stretch>
            <a:fillRect/>
          </a:stretch>
        </xdr:blipFill>
        <xdr:spPr>
          <a:xfrm>
            <a:off x="7451912" y="66977559"/>
            <a:ext cx="2104762" cy="5342857"/>
          </a:xfrm>
          <a:prstGeom prst="rect">
            <a:avLst/>
          </a:prstGeom>
        </xdr:spPr>
      </xdr:pic>
      <xdr:sp macro="" textlink="">
        <xdr:nvSpPr>
          <xdr:cNvPr id="13" name="楕円 12">
            <a:extLst>
              <a:ext uri="{FF2B5EF4-FFF2-40B4-BE49-F238E27FC236}">
                <a16:creationId xmlns:a16="http://schemas.microsoft.com/office/drawing/2014/main" id="{00000000-0008-0000-0400-00000D000000}"/>
              </a:ext>
            </a:extLst>
          </xdr:cNvPr>
          <xdr:cNvSpPr/>
        </xdr:nvSpPr>
        <xdr:spPr>
          <a:xfrm>
            <a:off x="8045824" y="67773176"/>
            <a:ext cx="392205" cy="392206"/>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4" name="吹き出し: 円形 13">
            <a:extLst>
              <a:ext uri="{FF2B5EF4-FFF2-40B4-BE49-F238E27FC236}">
                <a16:creationId xmlns:a16="http://schemas.microsoft.com/office/drawing/2014/main" id="{00000000-0008-0000-0400-00000E000000}"/>
              </a:ext>
            </a:extLst>
          </xdr:cNvPr>
          <xdr:cNvSpPr/>
        </xdr:nvSpPr>
        <xdr:spPr>
          <a:xfrm>
            <a:off x="8292352" y="68266234"/>
            <a:ext cx="1602441" cy="1243853"/>
          </a:xfrm>
          <a:prstGeom prst="wedgeEllipseCallout">
            <a:avLst>
              <a:gd name="adj1" fmla="val -44971"/>
              <a:gd name="adj2" fmla="val -5808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oAutofit/>
          </a:bodyPr>
          <a:lstStyle/>
          <a:p>
            <a:pPr algn="ctr"/>
            <a:r>
              <a:rPr kumimoji="1" lang="ja-JP" altLang="en-US" sz="1100" b="1">
                <a:latin typeface="メイリオ" panose="020B0604030504040204" pitchFamily="50" charset="-128"/>
                <a:ea typeface="メイリオ" panose="020B0604030504040204" pitchFamily="50" charset="-128"/>
              </a:rPr>
              <a:t>コピー後右クリックでこのマークをクリック</a:t>
            </a:r>
          </a:p>
        </xdr:txBody>
      </xdr:sp>
    </xdr:grpSp>
    <xdr:clientData/>
  </xdr:twoCellAnchor>
</xdr:wsDr>
</file>

<file path=xl/drawings/drawing4.xml><?xml version="1.0" encoding="utf-8"?>
<xdr:wsDr xmlns:xdr="http://schemas.openxmlformats.org/drawingml/2006/spreadsheetDrawing" xmlns:a="http://schemas.openxmlformats.org/drawingml/2006/main">
  <xdr:oneCellAnchor>
    <xdr:from>
      <xdr:col>79</xdr:col>
      <xdr:colOff>9524</xdr:colOff>
      <xdr:row>0</xdr:row>
      <xdr:rowOff>64312</xdr:rowOff>
    </xdr:from>
    <xdr:ext cx="3705225" cy="1918896"/>
    <xdr:sp macro="" textlink="">
      <xdr:nvSpPr>
        <xdr:cNvPr id="2" name="正方形/長方形 1">
          <a:extLst>
            <a:ext uri="{FF2B5EF4-FFF2-40B4-BE49-F238E27FC236}">
              <a16:creationId xmlns:a16="http://schemas.microsoft.com/office/drawing/2014/main" id="{00000000-0008-0000-0500-000002000000}"/>
            </a:ext>
          </a:extLst>
        </xdr:cNvPr>
        <xdr:cNvSpPr/>
      </xdr:nvSpPr>
      <xdr:spPr>
        <a:xfrm>
          <a:off x="6781799" y="64312"/>
          <a:ext cx="3705225" cy="1918896"/>
        </a:xfrm>
        <a:prstGeom prst="rect">
          <a:avLst/>
        </a:prstGeom>
        <a:ln>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wrap="square" lIns="144000" tIns="108000" rIns="144000" bIns="108000" rtlCol="0" anchor="ctr" anchorCtr="0">
          <a:spAutoFit/>
        </a:bodyPr>
        <a:lstStyle/>
        <a:p>
          <a:pPr algn="l"/>
          <a:r>
            <a:rPr kumimoji="1" lang="en-US" altLang="ja-JP" sz="1400" b="1" u="none">
              <a:latin typeface="+mn-ea"/>
              <a:ea typeface="+mn-ea"/>
            </a:rPr>
            <a:t>【</a:t>
          </a:r>
          <a:r>
            <a:rPr kumimoji="1" lang="ja-JP" altLang="en-US" sz="1400" b="1" u="none">
              <a:latin typeface="+mn-ea"/>
              <a:ea typeface="+mn-ea"/>
            </a:rPr>
            <a:t>使用上の注意事項</a:t>
          </a:r>
          <a:r>
            <a:rPr kumimoji="1" lang="en-US" altLang="ja-JP" sz="1400" b="1" u="none">
              <a:latin typeface="+mn-ea"/>
              <a:ea typeface="+mn-ea"/>
            </a:rPr>
            <a:t>】</a:t>
          </a:r>
        </a:p>
        <a:p>
          <a:pPr algn="l"/>
          <a:r>
            <a:rPr kumimoji="1" lang="ja-JP" altLang="en-US" sz="1200" b="1" u="none">
              <a:latin typeface="+mn-ea"/>
              <a:ea typeface="+mn-ea"/>
            </a:rPr>
            <a:t>確認申請書の同一項目内容が反映されます。</a:t>
          </a:r>
          <a:endParaRPr kumimoji="1" lang="en-US" altLang="ja-JP" sz="1200" b="1" u="none">
            <a:latin typeface="+mn-ea"/>
            <a:ea typeface="+mn-ea"/>
          </a:endParaRPr>
        </a:p>
        <a:p>
          <a:pPr algn="l"/>
          <a:r>
            <a:rPr kumimoji="1" lang="en-US" altLang="ja-JP" sz="1400" b="1" u="none">
              <a:latin typeface="+mn-ea"/>
              <a:ea typeface="+mn-ea"/>
            </a:rPr>
            <a:t>【</a:t>
          </a:r>
          <a:r>
            <a:rPr kumimoji="1" lang="ja-JP" altLang="en-US" sz="1400" b="1" u="none">
              <a:latin typeface="+mn-ea"/>
              <a:ea typeface="+mn-ea"/>
            </a:rPr>
            <a:t>追記・添付内容</a:t>
          </a:r>
          <a:r>
            <a:rPr kumimoji="1" lang="en-US" altLang="ja-JP" sz="1400" b="1" u="none">
              <a:latin typeface="+mn-ea"/>
              <a:ea typeface="+mn-ea"/>
            </a:rPr>
            <a:t>】</a:t>
          </a:r>
        </a:p>
        <a:p>
          <a:pPr algn="l"/>
          <a:r>
            <a:rPr kumimoji="1" lang="ja-JP" altLang="en-US" sz="1200" b="1" u="none">
              <a:latin typeface="+mn-ea"/>
              <a:ea typeface="+mn-ea"/>
            </a:rPr>
            <a:t>二面</a:t>
          </a:r>
          <a:r>
            <a:rPr kumimoji="1" lang="en-US" altLang="ja-JP" sz="1200" b="1" u="none">
              <a:latin typeface="+mn-ea"/>
              <a:ea typeface="+mn-ea"/>
            </a:rPr>
            <a:t>.【18.</a:t>
          </a:r>
          <a:r>
            <a:rPr kumimoji="1" lang="ja-JP" altLang="en-US" sz="1200" b="1" u="none">
              <a:latin typeface="+mn-ea"/>
              <a:ea typeface="+mn-ea"/>
            </a:rPr>
            <a:t>建築基準法第</a:t>
          </a:r>
          <a:r>
            <a:rPr kumimoji="1" lang="en-US" altLang="ja-JP" sz="1200" b="1" u="none">
              <a:latin typeface="+mn-ea"/>
              <a:ea typeface="+mn-ea"/>
            </a:rPr>
            <a:t>12</a:t>
          </a:r>
          <a:r>
            <a:rPr kumimoji="1" lang="ja-JP" altLang="en-US" sz="1200" b="1" u="none">
              <a:latin typeface="+mn-ea"/>
              <a:ea typeface="+mn-ea"/>
            </a:rPr>
            <a:t>条第</a:t>
          </a:r>
          <a:r>
            <a:rPr kumimoji="1" lang="en-US" altLang="ja-JP" sz="1200" b="1" u="none">
              <a:latin typeface="+mn-ea"/>
              <a:ea typeface="+mn-ea"/>
            </a:rPr>
            <a:t>3</a:t>
          </a:r>
          <a:r>
            <a:rPr kumimoji="1" lang="ja-JP" altLang="en-US" sz="1200" b="1" u="none">
              <a:latin typeface="+mn-ea"/>
              <a:ea typeface="+mn-ea"/>
            </a:rPr>
            <a:t>項の規定による</a:t>
          </a:r>
          <a:endParaRPr kumimoji="1" lang="en-US" altLang="ja-JP" sz="1200" b="1" u="none">
            <a:latin typeface="+mn-ea"/>
            <a:ea typeface="+mn-ea"/>
          </a:endParaRPr>
        </a:p>
        <a:p>
          <a:pPr algn="l"/>
          <a:r>
            <a:rPr kumimoji="1" lang="ja-JP" altLang="en-US" sz="1200" b="1" u="none">
              <a:latin typeface="+mn-ea"/>
              <a:ea typeface="+mn-ea"/>
            </a:rPr>
            <a:t>　　　検査を要する防火設備の有無</a:t>
          </a:r>
          <a:r>
            <a:rPr kumimoji="1" lang="en-US" altLang="ja-JP" sz="1200" b="1" u="none">
              <a:latin typeface="+mn-ea"/>
              <a:ea typeface="+mn-ea"/>
            </a:rPr>
            <a:t>】</a:t>
          </a:r>
        </a:p>
        <a:p>
          <a:pPr algn="l"/>
          <a:r>
            <a:rPr kumimoji="1" lang="ja-JP" altLang="en-US" sz="1200" b="1" u="none">
              <a:latin typeface="+mn-ea"/>
              <a:ea typeface="+mn-ea"/>
            </a:rPr>
            <a:t>三面</a:t>
          </a:r>
          <a:r>
            <a:rPr kumimoji="1" lang="en-US" altLang="ja-JP" sz="1200" b="1" u="none">
              <a:latin typeface="+mn-ea"/>
              <a:ea typeface="+mn-ea"/>
            </a:rPr>
            <a:t>.【</a:t>
          </a:r>
          <a:r>
            <a:rPr kumimoji="1" lang="ja-JP" altLang="en-US" sz="1200" b="1" u="none">
              <a:latin typeface="+mn-ea"/>
              <a:ea typeface="+mn-ea"/>
            </a:rPr>
            <a:t>付近見取図</a:t>
          </a:r>
          <a:r>
            <a:rPr kumimoji="1" lang="en-US" altLang="ja-JP" sz="1200" b="1" u="none">
              <a:latin typeface="+mn-ea"/>
              <a:ea typeface="+mn-ea"/>
            </a:rPr>
            <a:t>】</a:t>
          </a:r>
          <a:r>
            <a:rPr kumimoji="1" lang="ja-JP" altLang="en-US" sz="1200" b="1" u="none">
              <a:latin typeface="+mn-ea"/>
              <a:ea typeface="+mn-ea"/>
            </a:rPr>
            <a:t>　（別添）</a:t>
          </a:r>
          <a:endParaRPr kumimoji="1" lang="en-US" altLang="ja-JP" sz="1200" b="1" u="none">
            <a:latin typeface="+mn-ea"/>
            <a:ea typeface="+mn-ea"/>
          </a:endParaRPr>
        </a:p>
        <a:p>
          <a:pPr algn="l"/>
          <a:r>
            <a:rPr kumimoji="1" lang="ja-JP" altLang="ja-JP" sz="1200" b="1">
              <a:solidFill>
                <a:schemeClr val="dk1"/>
              </a:solidFill>
              <a:effectLst/>
              <a:latin typeface="+mn-lt"/>
              <a:ea typeface="+mn-ea"/>
              <a:cs typeface="+mn-cs"/>
            </a:rPr>
            <a:t>三面</a:t>
          </a:r>
          <a:r>
            <a:rPr kumimoji="1" lang="en-US" altLang="ja-JP" sz="1200" b="1">
              <a:solidFill>
                <a:schemeClr val="dk1"/>
              </a:solidFill>
              <a:effectLst/>
              <a:latin typeface="+mn-lt"/>
              <a:ea typeface="+mn-ea"/>
              <a:cs typeface="+mn-cs"/>
            </a:rPr>
            <a:t>.</a:t>
          </a:r>
          <a:r>
            <a:rPr kumimoji="1" lang="en-US" altLang="ja-JP" sz="1200" b="1" u="none">
              <a:latin typeface="+mn-ea"/>
              <a:ea typeface="+mn-ea"/>
            </a:rPr>
            <a:t>【</a:t>
          </a:r>
          <a:r>
            <a:rPr kumimoji="1" lang="ja-JP" altLang="en-US" sz="1200" b="1" u="none">
              <a:latin typeface="+mn-ea"/>
              <a:ea typeface="+mn-ea"/>
            </a:rPr>
            <a:t>配置図</a:t>
          </a:r>
          <a:r>
            <a:rPr kumimoji="1" lang="en-US" altLang="ja-JP" sz="1200" b="1" u="none">
              <a:latin typeface="+mn-ea"/>
              <a:ea typeface="+mn-ea"/>
            </a:rPr>
            <a:t>】</a:t>
          </a:r>
          <a:r>
            <a:rPr kumimoji="1" lang="ja-JP" altLang="en-US" sz="1200" b="1" u="none">
              <a:latin typeface="+mn-ea"/>
              <a:ea typeface="+mn-ea"/>
            </a:rPr>
            <a:t>　　　　（別添）</a:t>
          </a:r>
          <a:endParaRPr kumimoji="1" lang="en-US" altLang="ja-JP" sz="1200" b="1" u="none">
            <a:latin typeface="+mn-ea"/>
            <a:ea typeface="+mn-ea"/>
          </a:endParaRPr>
        </a:p>
        <a:p>
          <a:pPr algn="l"/>
          <a:endParaRPr kumimoji="1" lang="en-US" altLang="ja-JP" sz="1400" b="1" u="none">
            <a:latin typeface="+mn-ea"/>
            <a:ea typeface="+mn-ea"/>
          </a:endParaRPr>
        </a:p>
      </xdr:txBody>
    </xdr:sp>
    <xdr:clientData/>
  </xdr:one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16</xdr:col>
          <xdr:colOff>57150</xdr:colOff>
          <xdr:row>6</xdr:row>
          <xdr:rowOff>0</xdr:rowOff>
        </xdr:from>
        <xdr:to>
          <xdr:col>17</xdr:col>
          <xdr:colOff>0</xdr:colOff>
          <xdr:row>7</xdr:row>
          <xdr:rowOff>9525</xdr:rowOff>
        </xdr:to>
        <xdr:sp macro="" textlink="">
          <xdr:nvSpPr>
            <xdr:cNvPr id="62465" name="チェック 1" hidden="1">
              <a:extLst>
                <a:ext uri="{63B3BB69-23CF-44E3-9099-C40C66FF867C}">
                  <a14:compatExt spid="_x0000_s62465"/>
                </a:ext>
                <a:ext uri="{FF2B5EF4-FFF2-40B4-BE49-F238E27FC236}">
                  <a16:creationId xmlns:a16="http://schemas.microsoft.com/office/drawing/2014/main" id="{00000000-0008-0000-0600-000001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57150</xdr:colOff>
          <xdr:row>6</xdr:row>
          <xdr:rowOff>0</xdr:rowOff>
        </xdr:from>
        <xdr:to>
          <xdr:col>20</xdr:col>
          <xdr:colOff>0</xdr:colOff>
          <xdr:row>7</xdr:row>
          <xdr:rowOff>9525</xdr:rowOff>
        </xdr:to>
        <xdr:sp macro="" textlink="">
          <xdr:nvSpPr>
            <xdr:cNvPr id="62466" name="Check Box 3" hidden="1">
              <a:extLst>
                <a:ext uri="{63B3BB69-23CF-44E3-9099-C40C66FF867C}">
                  <a14:compatExt spid="_x0000_s62466"/>
                </a:ext>
                <a:ext uri="{FF2B5EF4-FFF2-40B4-BE49-F238E27FC236}">
                  <a16:creationId xmlns:a16="http://schemas.microsoft.com/office/drawing/2014/main" id="{00000000-0008-0000-0600-000002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57150</xdr:colOff>
          <xdr:row>6</xdr:row>
          <xdr:rowOff>0</xdr:rowOff>
        </xdr:from>
        <xdr:to>
          <xdr:col>23</xdr:col>
          <xdr:colOff>0</xdr:colOff>
          <xdr:row>7</xdr:row>
          <xdr:rowOff>9525</xdr:rowOff>
        </xdr:to>
        <xdr:sp macro="" textlink="">
          <xdr:nvSpPr>
            <xdr:cNvPr id="62467" name="Check Box 4" hidden="1">
              <a:extLst>
                <a:ext uri="{63B3BB69-23CF-44E3-9099-C40C66FF867C}">
                  <a14:compatExt spid="_x0000_s62467"/>
                </a:ext>
                <a:ext uri="{FF2B5EF4-FFF2-40B4-BE49-F238E27FC236}">
                  <a16:creationId xmlns:a16="http://schemas.microsoft.com/office/drawing/2014/main" id="{00000000-0008-0000-0600-000003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47625</xdr:colOff>
          <xdr:row>24</xdr:row>
          <xdr:rowOff>0</xdr:rowOff>
        </xdr:from>
        <xdr:to>
          <xdr:col>15</xdr:col>
          <xdr:colOff>0</xdr:colOff>
          <xdr:row>25</xdr:row>
          <xdr:rowOff>9525</xdr:rowOff>
        </xdr:to>
        <xdr:sp macro="" textlink="">
          <xdr:nvSpPr>
            <xdr:cNvPr id="62468" name="Check Box 13" hidden="1">
              <a:extLst>
                <a:ext uri="{63B3BB69-23CF-44E3-9099-C40C66FF867C}">
                  <a14:compatExt spid="_x0000_s62468"/>
                </a:ext>
                <a:ext uri="{FF2B5EF4-FFF2-40B4-BE49-F238E27FC236}">
                  <a16:creationId xmlns:a16="http://schemas.microsoft.com/office/drawing/2014/main" id="{00000000-0008-0000-0600-000004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247650</xdr:colOff>
          <xdr:row>24</xdr:row>
          <xdr:rowOff>19050</xdr:rowOff>
        </xdr:from>
        <xdr:to>
          <xdr:col>12</xdr:col>
          <xdr:colOff>190500</xdr:colOff>
          <xdr:row>24</xdr:row>
          <xdr:rowOff>200025</xdr:rowOff>
        </xdr:to>
        <xdr:sp macro="" textlink="">
          <xdr:nvSpPr>
            <xdr:cNvPr id="62469" name="Check Box 5" hidden="1">
              <a:extLst>
                <a:ext uri="{63B3BB69-23CF-44E3-9099-C40C66FF867C}">
                  <a14:compatExt spid="_x0000_s62469"/>
                </a:ext>
                <a:ext uri="{FF2B5EF4-FFF2-40B4-BE49-F238E27FC236}">
                  <a16:creationId xmlns:a16="http://schemas.microsoft.com/office/drawing/2014/main" id="{00000000-0008-0000-0600-000005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47625</xdr:colOff>
          <xdr:row>24</xdr:row>
          <xdr:rowOff>9525</xdr:rowOff>
        </xdr:from>
        <xdr:to>
          <xdr:col>18</xdr:col>
          <xdr:colOff>0</xdr:colOff>
          <xdr:row>25</xdr:row>
          <xdr:rowOff>19050</xdr:rowOff>
        </xdr:to>
        <xdr:sp macro="" textlink="">
          <xdr:nvSpPr>
            <xdr:cNvPr id="62470" name="Check Box 16" hidden="1">
              <a:extLst>
                <a:ext uri="{63B3BB69-23CF-44E3-9099-C40C66FF867C}">
                  <a14:compatExt spid="_x0000_s62470"/>
                </a:ext>
                <a:ext uri="{FF2B5EF4-FFF2-40B4-BE49-F238E27FC236}">
                  <a16:creationId xmlns:a16="http://schemas.microsoft.com/office/drawing/2014/main" id="{00000000-0008-0000-0600-000006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0</xdr:col>
      <xdr:colOff>31811</xdr:colOff>
      <xdr:row>0</xdr:row>
      <xdr:rowOff>65594</xdr:rowOff>
    </xdr:from>
    <xdr:to>
      <xdr:col>3</xdr:col>
      <xdr:colOff>17972</xdr:colOff>
      <xdr:row>0</xdr:row>
      <xdr:rowOff>323490</xdr:rowOff>
    </xdr:to>
    <xdr:sp macro="" textlink="">
      <xdr:nvSpPr>
        <xdr:cNvPr id="2" name="楕円 1">
          <a:extLst>
            <a:ext uri="{FF2B5EF4-FFF2-40B4-BE49-F238E27FC236}">
              <a16:creationId xmlns:a16="http://schemas.microsoft.com/office/drawing/2014/main" id="{4417A5DE-6491-4E4A-9335-71B8A086BD09}"/>
            </a:ext>
          </a:extLst>
        </xdr:cNvPr>
        <xdr:cNvSpPr/>
      </xdr:nvSpPr>
      <xdr:spPr>
        <a:xfrm>
          <a:off x="31811" y="65594"/>
          <a:ext cx="738636" cy="257896"/>
        </a:xfrm>
        <a:prstGeom prst="ellipse">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LocksWithSheet="0"/>
  </xdr:twoCellAnchor>
  <mc:AlternateContent xmlns:mc="http://schemas.openxmlformats.org/markup-compatibility/2006">
    <mc:Choice xmlns:a14="http://schemas.microsoft.com/office/drawing/2010/main" Requires="a14">
      <xdr:twoCellAnchor editAs="oneCell">
        <xdr:from>
          <xdr:col>2</xdr:col>
          <xdr:colOff>47625</xdr:colOff>
          <xdr:row>3</xdr:row>
          <xdr:rowOff>9525</xdr:rowOff>
        </xdr:from>
        <xdr:to>
          <xdr:col>3</xdr:col>
          <xdr:colOff>0</xdr:colOff>
          <xdr:row>4</xdr:row>
          <xdr:rowOff>19050</xdr:rowOff>
        </xdr:to>
        <xdr:sp macro="" textlink="">
          <xdr:nvSpPr>
            <xdr:cNvPr id="62471" name="Check Box 7" hidden="1">
              <a:extLst>
                <a:ext uri="{63B3BB69-23CF-44E3-9099-C40C66FF867C}">
                  <a14:compatExt spid="_x0000_s62471"/>
                </a:ext>
                <a:ext uri="{FF2B5EF4-FFF2-40B4-BE49-F238E27FC236}">
                  <a16:creationId xmlns:a16="http://schemas.microsoft.com/office/drawing/2014/main" id="{00000000-0008-0000-0600-000007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4</xdr:row>
          <xdr:rowOff>9525</xdr:rowOff>
        </xdr:from>
        <xdr:to>
          <xdr:col>3</xdr:col>
          <xdr:colOff>0</xdr:colOff>
          <xdr:row>5</xdr:row>
          <xdr:rowOff>19050</xdr:rowOff>
        </xdr:to>
        <xdr:sp macro="" textlink="">
          <xdr:nvSpPr>
            <xdr:cNvPr id="62472" name="Check Box 8" hidden="1">
              <a:extLst>
                <a:ext uri="{63B3BB69-23CF-44E3-9099-C40C66FF867C}">
                  <a14:compatExt spid="_x0000_s62472"/>
                </a:ext>
                <a:ext uri="{FF2B5EF4-FFF2-40B4-BE49-F238E27FC236}">
                  <a16:creationId xmlns:a16="http://schemas.microsoft.com/office/drawing/2014/main" id="{00000000-0008-0000-0600-000008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5</xdr:row>
          <xdr:rowOff>9525</xdr:rowOff>
        </xdr:from>
        <xdr:to>
          <xdr:col>3</xdr:col>
          <xdr:colOff>0</xdr:colOff>
          <xdr:row>6</xdr:row>
          <xdr:rowOff>19050</xdr:rowOff>
        </xdr:to>
        <xdr:sp macro="" textlink="">
          <xdr:nvSpPr>
            <xdr:cNvPr id="62473" name="Check Box 9" hidden="1">
              <a:extLst>
                <a:ext uri="{63B3BB69-23CF-44E3-9099-C40C66FF867C}">
                  <a14:compatExt spid="_x0000_s62473"/>
                </a:ext>
                <a:ext uri="{FF2B5EF4-FFF2-40B4-BE49-F238E27FC236}">
                  <a16:creationId xmlns:a16="http://schemas.microsoft.com/office/drawing/2014/main" id="{00000000-0008-0000-0600-000009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63</xdr:row>
          <xdr:rowOff>9525</xdr:rowOff>
        </xdr:from>
        <xdr:to>
          <xdr:col>4</xdr:col>
          <xdr:colOff>0</xdr:colOff>
          <xdr:row>63</xdr:row>
          <xdr:rowOff>190500</xdr:rowOff>
        </xdr:to>
        <xdr:sp macro="" textlink="">
          <xdr:nvSpPr>
            <xdr:cNvPr id="62474" name="Check Box 10" hidden="1">
              <a:extLst>
                <a:ext uri="{63B3BB69-23CF-44E3-9099-C40C66FF867C}">
                  <a14:compatExt spid="_x0000_s62474"/>
                </a:ext>
                <a:ext uri="{FF2B5EF4-FFF2-40B4-BE49-F238E27FC236}">
                  <a16:creationId xmlns:a16="http://schemas.microsoft.com/office/drawing/2014/main" id="{00000000-0008-0000-0600-00000A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63</xdr:row>
          <xdr:rowOff>9525</xdr:rowOff>
        </xdr:from>
        <xdr:to>
          <xdr:col>9</xdr:col>
          <xdr:colOff>0</xdr:colOff>
          <xdr:row>63</xdr:row>
          <xdr:rowOff>190500</xdr:rowOff>
        </xdr:to>
        <xdr:sp macro="" textlink="">
          <xdr:nvSpPr>
            <xdr:cNvPr id="62475" name="Check Box 2" hidden="1">
              <a:extLst>
                <a:ext uri="{63B3BB69-23CF-44E3-9099-C40C66FF867C}">
                  <a14:compatExt spid="_x0000_s62475"/>
                </a:ext>
                <a:ext uri="{FF2B5EF4-FFF2-40B4-BE49-F238E27FC236}">
                  <a16:creationId xmlns:a16="http://schemas.microsoft.com/office/drawing/2014/main" id="{00000000-0008-0000-0600-00000B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xdr:colOff>
          <xdr:row>63</xdr:row>
          <xdr:rowOff>9525</xdr:rowOff>
        </xdr:from>
        <xdr:to>
          <xdr:col>15</xdr:col>
          <xdr:colOff>0</xdr:colOff>
          <xdr:row>63</xdr:row>
          <xdr:rowOff>190500</xdr:rowOff>
        </xdr:to>
        <xdr:sp macro="" textlink="">
          <xdr:nvSpPr>
            <xdr:cNvPr id="62476" name="Check Box 12" hidden="1">
              <a:extLst>
                <a:ext uri="{63B3BB69-23CF-44E3-9099-C40C66FF867C}">
                  <a14:compatExt spid="_x0000_s62476"/>
                </a:ext>
                <a:ext uri="{FF2B5EF4-FFF2-40B4-BE49-F238E27FC236}">
                  <a16:creationId xmlns:a16="http://schemas.microsoft.com/office/drawing/2014/main" id="{00000000-0008-0000-0600-00000C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xdr:colOff>
          <xdr:row>64</xdr:row>
          <xdr:rowOff>9525</xdr:rowOff>
        </xdr:from>
        <xdr:to>
          <xdr:col>5</xdr:col>
          <xdr:colOff>0</xdr:colOff>
          <xdr:row>64</xdr:row>
          <xdr:rowOff>190500</xdr:rowOff>
        </xdr:to>
        <xdr:sp macro="" textlink="">
          <xdr:nvSpPr>
            <xdr:cNvPr id="62477" name="Check Box 13" hidden="1">
              <a:extLst>
                <a:ext uri="{63B3BB69-23CF-44E3-9099-C40C66FF867C}">
                  <a14:compatExt spid="_x0000_s62477"/>
                </a:ext>
                <a:ext uri="{FF2B5EF4-FFF2-40B4-BE49-F238E27FC236}">
                  <a16:creationId xmlns:a16="http://schemas.microsoft.com/office/drawing/2014/main" id="{00000000-0008-0000-0600-00000D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64</xdr:row>
          <xdr:rowOff>9525</xdr:rowOff>
        </xdr:from>
        <xdr:to>
          <xdr:col>9</xdr:col>
          <xdr:colOff>0</xdr:colOff>
          <xdr:row>64</xdr:row>
          <xdr:rowOff>190500</xdr:rowOff>
        </xdr:to>
        <xdr:sp macro="" textlink="">
          <xdr:nvSpPr>
            <xdr:cNvPr id="62478" name="Check Box 14" hidden="1">
              <a:extLst>
                <a:ext uri="{63B3BB69-23CF-44E3-9099-C40C66FF867C}">
                  <a14:compatExt spid="_x0000_s62478"/>
                </a:ext>
                <a:ext uri="{FF2B5EF4-FFF2-40B4-BE49-F238E27FC236}">
                  <a16:creationId xmlns:a16="http://schemas.microsoft.com/office/drawing/2014/main" id="{00000000-0008-0000-0600-00000E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xdr:colOff>
          <xdr:row>64</xdr:row>
          <xdr:rowOff>9525</xdr:rowOff>
        </xdr:from>
        <xdr:to>
          <xdr:col>15</xdr:col>
          <xdr:colOff>0</xdr:colOff>
          <xdr:row>64</xdr:row>
          <xdr:rowOff>190500</xdr:rowOff>
        </xdr:to>
        <xdr:sp macro="" textlink="">
          <xdr:nvSpPr>
            <xdr:cNvPr id="62479" name="Check Box 15" hidden="1">
              <a:extLst>
                <a:ext uri="{63B3BB69-23CF-44E3-9099-C40C66FF867C}">
                  <a14:compatExt spid="_x0000_s62479"/>
                </a:ext>
                <a:ext uri="{FF2B5EF4-FFF2-40B4-BE49-F238E27FC236}">
                  <a16:creationId xmlns:a16="http://schemas.microsoft.com/office/drawing/2014/main" id="{00000000-0008-0000-0600-00000F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65</xdr:row>
          <xdr:rowOff>9525</xdr:rowOff>
        </xdr:from>
        <xdr:to>
          <xdr:col>10</xdr:col>
          <xdr:colOff>0</xdr:colOff>
          <xdr:row>65</xdr:row>
          <xdr:rowOff>190500</xdr:rowOff>
        </xdr:to>
        <xdr:sp macro="" textlink="">
          <xdr:nvSpPr>
            <xdr:cNvPr id="62480" name="Check Box 16" hidden="1">
              <a:extLst>
                <a:ext uri="{63B3BB69-23CF-44E3-9099-C40C66FF867C}">
                  <a14:compatExt spid="_x0000_s62480"/>
                </a:ext>
                <a:ext uri="{FF2B5EF4-FFF2-40B4-BE49-F238E27FC236}">
                  <a16:creationId xmlns:a16="http://schemas.microsoft.com/office/drawing/2014/main" id="{00000000-0008-0000-0600-000010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28575</xdr:colOff>
          <xdr:row>65</xdr:row>
          <xdr:rowOff>9525</xdr:rowOff>
        </xdr:from>
        <xdr:to>
          <xdr:col>14</xdr:col>
          <xdr:colOff>0</xdr:colOff>
          <xdr:row>65</xdr:row>
          <xdr:rowOff>190500</xdr:rowOff>
        </xdr:to>
        <xdr:sp macro="" textlink="">
          <xdr:nvSpPr>
            <xdr:cNvPr id="62481" name="Check Box 17" hidden="1">
              <a:extLst>
                <a:ext uri="{63B3BB69-23CF-44E3-9099-C40C66FF867C}">
                  <a14:compatExt spid="_x0000_s62481"/>
                </a:ext>
                <a:ext uri="{FF2B5EF4-FFF2-40B4-BE49-F238E27FC236}">
                  <a16:creationId xmlns:a16="http://schemas.microsoft.com/office/drawing/2014/main" id="{00000000-0008-0000-0600-000011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66</xdr:row>
          <xdr:rowOff>9525</xdr:rowOff>
        </xdr:from>
        <xdr:to>
          <xdr:col>4</xdr:col>
          <xdr:colOff>0</xdr:colOff>
          <xdr:row>66</xdr:row>
          <xdr:rowOff>190500</xdr:rowOff>
        </xdr:to>
        <xdr:sp macro="" textlink="">
          <xdr:nvSpPr>
            <xdr:cNvPr id="62482" name="Check Box 18" hidden="1">
              <a:extLst>
                <a:ext uri="{63B3BB69-23CF-44E3-9099-C40C66FF867C}">
                  <a14:compatExt spid="_x0000_s62482"/>
                </a:ext>
                <a:ext uri="{FF2B5EF4-FFF2-40B4-BE49-F238E27FC236}">
                  <a16:creationId xmlns:a16="http://schemas.microsoft.com/office/drawing/2014/main" id="{00000000-0008-0000-0600-000012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28575</xdr:colOff>
          <xdr:row>66</xdr:row>
          <xdr:rowOff>9525</xdr:rowOff>
        </xdr:from>
        <xdr:to>
          <xdr:col>12</xdr:col>
          <xdr:colOff>0</xdr:colOff>
          <xdr:row>66</xdr:row>
          <xdr:rowOff>190500</xdr:rowOff>
        </xdr:to>
        <xdr:sp macro="" textlink="">
          <xdr:nvSpPr>
            <xdr:cNvPr id="62483" name="Check Box 19" hidden="1">
              <a:extLst>
                <a:ext uri="{63B3BB69-23CF-44E3-9099-C40C66FF867C}">
                  <a14:compatExt spid="_x0000_s62483"/>
                </a:ext>
                <a:ext uri="{FF2B5EF4-FFF2-40B4-BE49-F238E27FC236}">
                  <a16:creationId xmlns:a16="http://schemas.microsoft.com/office/drawing/2014/main" id="{00000000-0008-0000-0600-000013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67</xdr:row>
          <xdr:rowOff>9525</xdr:rowOff>
        </xdr:from>
        <xdr:to>
          <xdr:col>4</xdr:col>
          <xdr:colOff>0</xdr:colOff>
          <xdr:row>67</xdr:row>
          <xdr:rowOff>190500</xdr:rowOff>
        </xdr:to>
        <xdr:sp macro="" textlink="">
          <xdr:nvSpPr>
            <xdr:cNvPr id="62484" name="Check Box 20" hidden="1">
              <a:extLst>
                <a:ext uri="{63B3BB69-23CF-44E3-9099-C40C66FF867C}">
                  <a14:compatExt spid="_x0000_s62484"/>
                </a:ext>
                <a:ext uri="{FF2B5EF4-FFF2-40B4-BE49-F238E27FC236}">
                  <a16:creationId xmlns:a16="http://schemas.microsoft.com/office/drawing/2014/main" id="{00000000-0008-0000-0600-000014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68</xdr:row>
          <xdr:rowOff>9525</xdr:rowOff>
        </xdr:from>
        <xdr:to>
          <xdr:col>4</xdr:col>
          <xdr:colOff>0</xdr:colOff>
          <xdr:row>68</xdr:row>
          <xdr:rowOff>190500</xdr:rowOff>
        </xdr:to>
        <xdr:sp macro="" textlink="">
          <xdr:nvSpPr>
            <xdr:cNvPr id="62485" name="Check Box 21" hidden="1">
              <a:extLst>
                <a:ext uri="{63B3BB69-23CF-44E3-9099-C40C66FF867C}">
                  <a14:compatExt spid="_x0000_s62485"/>
                </a:ext>
                <a:ext uri="{FF2B5EF4-FFF2-40B4-BE49-F238E27FC236}">
                  <a16:creationId xmlns:a16="http://schemas.microsoft.com/office/drawing/2014/main" id="{00000000-0008-0000-0600-000015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69</xdr:row>
          <xdr:rowOff>9525</xdr:rowOff>
        </xdr:from>
        <xdr:to>
          <xdr:col>4</xdr:col>
          <xdr:colOff>0</xdr:colOff>
          <xdr:row>69</xdr:row>
          <xdr:rowOff>190500</xdr:rowOff>
        </xdr:to>
        <xdr:sp macro="" textlink="">
          <xdr:nvSpPr>
            <xdr:cNvPr id="62486" name="Check Box 22" hidden="1">
              <a:extLst>
                <a:ext uri="{63B3BB69-23CF-44E3-9099-C40C66FF867C}">
                  <a14:compatExt spid="_x0000_s62486"/>
                </a:ext>
                <a:ext uri="{FF2B5EF4-FFF2-40B4-BE49-F238E27FC236}">
                  <a16:creationId xmlns:a16="http://schemas.microsoft.com/office/drawing/2014/main" id="{00000000-0008-0000-0600-000016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70</xdr:row>
          <xdr:rowOff>9525</xdr:rowOff>
        </xdr:from>
        <xdr:to>
          <xdr:col>4</xdr:col>
          <xdr:colOff>0</xdr:colOff>
          <xdr:row>70</xdr:row>
          <xdr:rowOff>190500</xdr:rowOff>
        </xdr:to>
        <xdr:sp macro="" textlink="">
          <xdr:nvSpPr>
            <xdr:cNvPr id="62487" name="Check Box 23" hidden="1">
              <a:extLst>
                <a:ext uri="{63B3BB69-23CF-44E3-9099-C40C66FF867C}">
                  <a14:compatExt spid="_x0000_s62487"/>
                </a:ext>
                <a:ext uri="{FF2B5EF4-FFF2-40B4-BE49-F238E27FC236}">
                  <a16:creationId xmlns:a16="http://schemas.microsoft.com/office/drawing/2014/main" id="{00000000-0008-0000-0600-000017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68</xdr:row>
          <xdr:rowOff>9525</xdr:rowOff>
        </xdr:from>
        <xdr:to>
          <xdr:col>10</xdr:col>
          <xdr:colOff>0</xdr:colOff>
          <xdr:row>68</xdr:row>
          <xdr:rowOff>190500</xdr:rowOff>
        </xdr:to>
        <xdr:sp macro="" textlink="">
          <xdr:nvSpPr>
            <xdr:cNvPr id="62488" name="Check Box 15" hidden="1">
              <a:extLst>
                <a:ext uri="{63B3BB69-23CF-44E3-9099-C40C66FF867C}">
                  <a14:compatExt spid="_x0000_s62488"/>
                </a:ext>
                <a:ext uri="{FF2B5EF4-FFF2-40B4-BE49-F238E27FC236}">
                  <a16:creationId xmlns:a16="http://schemas.microsoft.com/office/drawing/2014/main" id="{00000000-0008-0000-0600-000018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69</xdr:row>
          <xdr:rowOff>9525</xdr:rowOff>
        </xdr:from>
        <xdr:to>
          <xdr:col>10</xdr:col>
          <xdr:colOff>0</xdr:colOff>
          <xdr:row>69</xdr:row>
          <xdr:rowOff>190500</xdr:rowOff>
        </xdr:to>
        <xdr:sp macro="" textlink="">
          <xdr:nvSpPr>
            <xdr:cNvPr id="62489" name="Check Box 25" hidden="1">
              <a:extLst>
                <a:ext uri="{63B3BB69-23CF-44E3-9099-C40C66FF867C}">
                  <a14:compatExt spid="_x0000_s62489"/>
                </a:ext>
                <a:ext uri="{FF2B5EF4-FFF2-40B4-BE49-F238E27FC236}">
                  <a16:creationId xmlns:a16="http://schemas.microsoft.com/office/drawing/2014/main" id="{00000000-0008-0000-0600-000019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28575</xdr:colOff>
          <xdr:row>68</xdr:row>
          <xdr:rowOff>9525</xdr:rowOff>
        </xdr:from>
        <xdr:to>
          <xdr:col>17</xdr:col>
          <xdr:colOff>0</xdr:colOff>
          <xdr:row>68</xdr:row>
          <xdr:rowOff>190500</xdr:rowOff>
        </xdr:to>
        <xdr:sp macro="" textlink="">
          <xdr:nvSpPr>
            <xdr:cNvPr id="62490" name="Check Box 26" hidden="1">
              <a:extLst>
                <a:ext uri="{63B3BB69-23CF-44E3-9099-C40C66FF867C}">
                  <a14:compatExt spid="_x0000_s62490"/>
                </a:ext>
                <a:ext uri="{FF2B5EF4-FFF2-40B4-BE49-F238E27FC236}">
                  <a16:creationId xmlns:a16="http://schemas.microsoft.com/office/drawing/2014/main" id="{00000000-0008-0000-0600-00001A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70</xdr:row>
          <xdr:rowOff>9525</xdr:rowOff>
        </xdr:from>
        <xdr:to>
          <xdr:col>10</xdr:col>
          <xdr:colOff>0</xdr:colOff>
          <xdr:row>70</xdr:row>
          <xdr:rowOff>190500</xdr:rowOff>
        </xdr:to>
        <xdr:sp macro="" textlink="">
          <xdr:nvSpPr>
            <xdr:cNvPr id="62491" name="Check Box 22" hidden="1">
              <a:extLst>
                <a:ext uri="{63B3BB69-23CF-44E3-9099-C40C66FF867C}">
                  <a14:compatExt spid="_x0000_s62491"/>
                </a:ext>
                <a:ext uri="{FF2B5EF4-FFF2-40B4-BE49-F238E27FC236}">
                  <a16:creationId xmlns:a16="http://schemas.microsoft.com/office/drawing/2014/main" id="{00000000-0008-0000-0600-00001B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28575</xdr:colOff>
          <xdr:row>70</xdr:row>
          <xdr:rowOff>9525</xdr:rowOff>
        </xdr:from>
        <xdr:to>
          <xdr:col>14</xdr:col>
          <xdr:colOff>0</xdr:colOff>
          <xdr:row>70</xdr:row>
          <xdr:rowOff>190500</xdr:rowOff>
        </xdr:to>
        <xdr:sp macro="" textlink="">
          <xdr:nvSpPr>
            <xdr:cNvPr id="62492" name="Check Box 28" hidden="1">
              <a:extLst>
                <a:ext uri="{63B3BB69-23CF-44E3-9099-C40C66FF867C}">
                  <a14:compatExt spid="_x0000_s62492"/>
                </a:ext>
                <a:ext uri="{FF2B5EF4-FFF2-40B4-BE49-F238E27FC236}">
                  <a16:creationId xmlns:a16="http://schemas.microsoft.com/office/drawing/2014/main" id="{00000000-0008-0000-0600-00001C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28575</xdr:colOff>
          <xdr:row>70</xdr:row>
          <xdr:rowOff>9525</xdr:rowOff>
        </xdr:from>
        <xdr:to>
          <xdr:col>19</xdr:col>
          <xdr:colOff>0</xdr:colOff>
          <xdr:row>70</xdr:row>
          <xdr:rowOff>190500</xdr:rowOff>
        </xdr:to>
        <xdr:sp macro="" textlink="">
          <xdr:nvSpPr>
            <xdr:cNvPr id="62493" name="Check Box 29" hidden="1">
              <a:extLst>
                <a:ext uri="{63B3BB69-23CF-44E3-9099-C40C66FF867C}">
                  <a14:compatExt spid="_x0000_s62493"/>
                </a:ext>
                <a:ext uri="{FF2B5EF4-FFF2-40B4-BE49-F238E27FC236}">
                  <a16:creationId xmlns:a16="http://schemas.microsoft.com/office/drawing/2014/main" id="{00000000-0008-0000-0600-00001D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28575</xdr:colOff>
          <xdr:row>67</xdr:row>
          <xdr:rowOff>9525</xdr:rowOff>
        </xdr:from>
        <xdr:to>
          <xdr:col>12</xdr:col>
          <xdr:colOff>0</xdr:colOff>
          <xdr:row>67</xdr:row>
          <xdr:rowOff>190500</xdr:rowOff>
        </xdr:to>
        <xdr:sp macro="" textlink="">
          <xdr:nvSpPr>
            <xdr:cNvPr id="62494" name="Check Box 30" hidden="1">
              <a:extLst>
                <a:ext uri="{63B3BB69-23CF-44E3-9099-C40C66FF867C}">
                  <a14:compatExt spid="_x0000_s62494"/>
                </a:ext>
                <a:ext uri="{FF2B5EF4-FFF2-40B4-BE49-F238E27FC236}">
                  <a16:creationId xmlns:a16="http://schemas.microsoft.com/office/drawing/2014/main" id="{00000000-0008-0000-0600-00001E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73</xdr:row>
          <xdr:rowOff>9525</xdr:rowOff>
        </xdr:from>
        <xdr:to>
          <xdr:col>4</xdr:col>
          <xdr:colOff>0</xdr:colOff>
          <xdr:row>73</xdr:row>
          <xdr:rowOff>190500</xdr:rowOff>
        </xdr:to>
        <xdr:sp macro="" textlink="">
          <xdr:nvSpPr>
            <xdr:cNvPr id="62495" name="Check Box 31" hidden="1">
              <a:extLst>
                <a:ext uri="{63B3BB69-23CF-44E3-9099-C40C66FF867C}">
                  <a14:compatExt spid="_x0000_s62495"/>
                </a:ext>
                <a:ext uri="{FF2B5EF4-FFF2-40B4-BE49-F238E27FC236}">
                  <a16:creationId xmlns:a16="http://schemas.microsoft.com/office/drawing/2014/main" id="{00000000-0008-0000-0600-00001F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73</xdr:row>
          <xdr:rowOff>9525</xdr:rowOff>
        </xdr:from>
        <xdr:to>
          <xdr:col>8</xdr:col>
          <xdr:colOff>0</xdr:colOff>
          <xdr:row>73</xdr:row>
          <xdr:rowOff>190500</xdr:rowOff>
        </xdr:to>
        <xdr:sp macro="" textlink="">
          <xdr:nvSpPr>
            <xdr:cNvPr id="62496" name="Check Box 32" hidden="1">
              <a:extLst>
                <a:ext uri="{63B3BB69-23CF-44E3-9099-C40C66FF867C}">
                  <a14:compatExt spid="_x0000_s62496"/>
                </a:ext>
                <a:ext uri="{FF2B5EF4-FFF2-40B4-BE49-F238E27FC236}">
                  <a16:creationId xmlns:a16="http://schemas.microsoft.com/office/drawing/2014/main" id="{00000000-0008-0000-0600-000020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xdr:colOff>
          <xdr:row>73</xdr:row>
          <xdr:rowOff>9525</xdr:rowOff>
        </xdr:from>
        <xdr:to>
          <xdr:col>13</xdr:col>
          <xdr:colOff>0</xdr:colOff>
          <xdr:row>73</xdr:row>
          <xdr:rowOff>190500</xdr:rowOff>
        </xdr:to>
        <xdr:sp macro="" textlink="">
          <xdr:nvSpPr>
            <xdr:cNvPr id="62497" name="Check Box 33" hidden="1">
              <a:extLst>
                <a:ext uri="{63B3BB69-23CF-44E3-9099-C40C66FF867C}">
                  <a14:compatExt spid="_x0000_s62497"/>
                </a:ext>
                <a:ext uri="{FF2B5EF4-FFF2-40B4-BE49-F238E27FC236}">
                  <a16:creationId xmlns:a16="http://schemas.microsoft.com/office/drawing/2014/main" id="{00000000-0008-0000-0600-000021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74</xdr:row>
          <xdr:rowOff>9525</xdr:rowOff>
        </xdr:from>
        <xdr:to>
          <xdr:col>4</xdr:col>
          <xdr:colOff>0</xdr:colOff>
          <xdr:row>74</xdr:row>
          <xdr:rowOff>190500</xdr:rowOff>
        </xdr:to>
        <xdr:sp macro="" textlink="">
          <xdr:nvSpPr>
            <xdr:cNvPr id="62498" name="Check Box 34" hidden="1">
              <a:extLst>
                <a:ext uri="{63B3BB69-23CF-44E3-9099-C40C66FF867C}">
                  <a14:compatExt spid="_x0000_s62498"/>
                </a:ext>
                <a:ext uri="{FF2B5EF4-FFF2-40B4-BE49-F238E27FC236}">
                  <a16:creationId xmlns:a16="http://schemas.microsoft.com/office/drawing/2014/main" id="{00000000-0008-0000-0600-000022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74</xdr:row>
          <xdr:rowOff>9525</xdr:rowOff>
        </xdr:from>
        <xdr:to>
          <xdr:col>10</xdr:col>
          <xdr:colOff>0</xdr:colOff>
          <xdr:row>74</xdr:row>
          <xdr:rowOff>190500</xdr:rowOff>
        </xdr:to>
        <xdr:sp macro="" textlink="">
          <xdr:nvSpPr>
            <xdr:cNvPr id="62499" name="Check Box 35" hidden="1">
              <a:extLst>
                <a:ext uri="{63B3BB69-23CF-44E3-9099-C40C66FF867C}">
                  <a14:compatExt spid="_x0000_s62499"/>
                </a:ext>
                <a:ext uri="{FF2B5EF4-FFF2-40B4-BE49-F238E27FC236}">
                  <a16:creationId xmlns:a16="http://schemas.microsoft.com/office/drawing/2014/main" id="{00000000-0008-0000-0600-000023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75</xdr:row>
          <xdr:rowOff>9525</xdr:rowOff>
        </xdr:from>
        <xdr:to>
          <xdr:col>4</xdr:col>
          <xdr:colOff>0</xdr:colOff>
          <xdr:row>75</xdr:row>
          <xdr:rowOff>190500</xdr:rowOff>
        </xdr:to>
        <xdr:sp macro="" textlink="">
          <xdr:nvSpPr>
            <xdr:cNvPr id="62500" name="Check Box 36" hidden="1">
              <a:extLst>
                <a:ext uri="{63B3BB69-23CF-44E3-9099-C40C66FF867C}">
                  <a14:compatExt spid="_x0000_s62500"/>
                </a:ext>
                <a:ext uri="{FF2B5EF4-FFF2-40B4-BE49-F238E27FC236}">
                  <a16:creationId xmlns:a16="http://schemas.microsoft.com/office/drawing/2014/main" id="{00000000-0008-0000-0600-000024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77</xdr:row>
          <xdr:rowOff>9525</xdr:rowOff>
        </xdr:from>
        <xdr:to>
          <xdr:col>4</xdr:col>
          <xdr:colOff>0</xdr:colOff>
          <xdr:row>77</xdr:row>
          <xdr:rowOff>190500</xdr:rowOff>
        </xdr:to>
        <xdr:sp macro="" textlink="">
          <xdr:nvSpPr>
            <xdr:cNvPr id="62501" name="Check Box 37" hidden="1">
              <a:extLst>
                <a:ext uri="{63B3BB69-23CF-44E3-9099-C40C66FF867C}">
                  <a14:compatExt spid="_x0000_s62501"/>
                </a:ext>
                <a:ext uri="{FF2B5EF4-FFF2-40B4-BE49-F238E27FC236}">
                  <a16:creationId xmlns:a16="http://schemas.microsoft.com/office/drawing/2014/main" id="{00000000-0008-0000-0600-000025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79</xdr:row>
          <xdr:rowOff>9525</xdr:rowOff>
        </xdr:from>
        <xdr:to>
          <xdr:col>4</xdr:col>
          <xdr:colOff>0</xdr:colOff>
          <xdr:row>79</xdr:row>
          <xdr:rowOff>190500</xdr:rowOff>
        </xdr:to>
        <xdr:sp macro="" textlink="">
          <xdr:nvSpPr>
            <xdr:cNvPr id="62502" name="Check Box 38" hidden="1">
              <a:extLst>
                <a:ext uri="{63B3BB69-23CF-44E3-9099-C40C66FF867C}">
                  <a14:compatExt spid="_x0000_s62502"/>
                </a:ext>
                <a:ext uri="{FF2B5EF4-FFF2-40B4-BE49-F238E27FC236}">
                  <a16:creationId xmlns:a16="http://schemas.microsoft.com/office/drawing/2014/main" id="{00000000-0008-0000-0600-000026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28575</xdr:colOff>
          <xdr:row>77</xdr:row>
          <xdr:rowOff>9525</xdr:rowOff>
        </xdr:from>
        <xdr:to>
          <xdr:col>18</xdr:col>
          <xdr:colOff>0</xdr:colOff>
          <xdr:row>77</xdr:row>
          <xdr:rowOff>190500</xdr:rowOff>
        </xdr:to>
        <xdr:sp macro="" textlink="">
          <xdr:nvSpPr>
            <xdr:cNvPr id="62503" name="Check Box 39" hidden="1">
              <a:extLst>
                <a:ext uri="{63B3BB69-23CF-44E3-9099-C40C66FF867C}">
                  <a14:compatExt spid="_x0000_s62503"/>
                </a:ext>
                <a:ext uri="{FF2B5EF4-FFF2-40B4-BE49-F238E27FC236}">
                  <a16:creationId xmlns:a16="http://schemas.microsoft.com/office/drawing/2014/main" id="{00000000-0008-0000-0600-000027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79</xdr:row>
          <xdr:rowOff>9525</xdr:rowOff>
        </xdr:from>
        <xdr:to>
          <xdr:col>7</xdr:col>
          <xdr:colOff>0</xdr:colOff>
          <xdr:row>79</xdr:row>
          <xdr:rowOff>190500</xdr:rowOff>
        </xdr:to>
        <xdr:sp macro="" textlink="">
          <xdr:nvSpPr>
            <xdr:cNvPr id="62504" name="Check Box 40" hidden="1">
              <a:extLst>
                <a:ext uri="{63B3BB69-23CF-44E3-9099-C40C66FF867C}">
                  <a14:compatExt spid="_x0000_s62504"/>
                </a:ext>
                <a:ext uri="{FF2B5EF4-FFF2-40B4-BE49-F238E27FC236}">
                  <a16:creationId xmlns:a16="http://schemas.microsoft.com/office/drawing/2014/main" id="{00000000-0008-0000-0600-000028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79</xdr:row>
          <xdr:rowOff>9525</xdr:rowOff>
        </xdr:from>
        <xdr:to>
          <xdr:col>10</xdr:col>
          <xdr:colOff>0</xdr:colOff>
          <xdr:row>79</xdr:row>
          <xdr:rowOff>190500</xdr:rowOff>
        </xdr:to>
        <xdr:sp macro="" textlink="">
          <xdr:nvSpPr>
            <xdr:cNvPr id="62505" name="Check Box 41" hidden="1">
              <a:extLst>
                <a:ext uri="{63B3BB69-23CF-44E3-9099-C40C66FF867C}">
                  <a14:compatExt spid="_x0000_s62505"/>
                </a:ext>
                <a:ext uri="{FF2B5EF4-FFF2-40B4-BE49-F238E27FC236}">
                  <a16:creationId xmlns:a16="http://schemas.microsoft.com/office/drawing/2014/main" id="{00000000-0008-0000-0600-000029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28575</xdr:colOff>
          <xdr:row>79</xdr:row>
          <xdr:rowOff>9525</xdr:rowOff>
        </xdr:from>
        <xdr:to>
          <xdr:col>14</xdr:col>
          <xdr:colOff>0</xdr:colOff>
          <xdr:row>79</xdr:row>
          <xdr:rowOff>190500</xdr:rowOff>
        </xdr:to>
        <xdr:sp macro="" textlink="">
          <xdr:nvSpPr>
            <xdr:cNvPr id="62506" name="Check Box 42" hidden="1">
              <a:extLst>
                <a:ext uri="{63B3BB69-23CF-44E3-9099-C40C66FF867C}">
                  <a14:compatExt spid="_x0000_s62506"/>
                </a:ext>
                <a:ext uri="{FF2B5EF4-FFF2-40B4-BE49-F238E27FC236}">
                  <a16:creationId xmlns:a16="http://schemas.microsoft.com/office/drawing/2014/main" id="{00000000-0008-0000-0600-00002A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78</xdr:row>
          <xdr:rowOff>9525</xdr:rowOff>
        </xdr:from>
        <xdr:to>
          <xdr:col>4</xdr:col>
          <xdr:colOff>0</xdr:colOff>
          <xdr:row>78</xdr:row>
          <xdr:rowOff>190500</xdr:rowOff>
        </xdr:to>
        <xdr:sp macro="" textlink="">
          <xdr:nvSpPr>
            <xdr:cNvPr id="62507" name="Check Box 43" hidden="1">
              <a:extLst>
                <a:ext uri="{63B3BB69-23CF-44E3-9099-C40C66FF867C}">
                  <a14:compatExt spid="_x0000_s62507"/>
                </a:ext>
                <a:ext uri="{FF2B5EF4-FFF2-40B4-BE49-F238E27FC236}">
                  <a16:creationId xmlns:a16="http://schemas.microsoft.com/office/drawing/2014/main" id="{00000000-0008-0000-0600-00002B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78</xdr:row>
          <xdr:rowOff>9525</xdr:rowOff>
        </xdr:from>
        <xdr:to>
          <xdr:col>7</xdr:col>
          <xdr:colOff>0</xdr:colOff>
          <xdr:row>78</xdr:row>
          <xdr:rowOff>190500</xdr:rowOff>
        </xdr:to>
        <xdr:sp macro="" textlink="">
          <xdr:nvSpPr>
            <xdr:cNvPr id="62508" name="Check Box 44" hidden="1">
              <a:extLst>
                <a:ext uri="{63B3BB69-23CF-44E3-9099-C40C66FF867C}">
                  <a14:compatExt spid="_x0000_s62508"/>
                </a:ext>
                <a:ext uri="{FF2B5EF4-FFF2-40B4-BE49-F238E27FC236}">
                  <a16:creationId xmlns:a16="http://schemas.microsoft.com/office/drawing/2014/main" id="{00000000-0008-0000-0600-00002C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28575</xdr:colOff>
          <xdr:row>76</xdr:row>
          <xdr:rowOff>9525</xdr:rowOff>
        </xdr:from>
        <xdr:to>
          <xdr:col>17</xdr:col>
          <xdr:colOff>0</xdr:colOff>
          <xdr:row>76</xdr:row>
          <xdr:rowOff>190500</xdr:rowOff>
        </xdr:to>
        <xdr:sp macro="" textlink="">
          <xdr:nvSpPr>
            <xdr:cNvPr id="62509" name="Check Box 45" hidden="1">
              <a:extLst>
                <a:ext uri="{63B3BB69-23CF-44E3-9099-C40C66FF867C}">
                  <a14:compatExt spid="_x0000_s62509"/>
                </a:ext>
                <a:ext uri="{FF2B5EF4-FFF2-40B4-BE49-F238E27FC236}">
                  <a16:creationId xmlns:a16="http://schemas.microsoft.com/office/drawing/2014/main" id="{00000000-0008-0000-0600-00002D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75</xdr:row>
          <xdr:rowOff>9525</xdr:rowOff>
        </xdr:from>
        <xdr:to>
          <xdr:col>9</xdr:col>
          <xdr:colOff>0</xdr:colOff>
          <xdr:row>75</xdr:row>
          <xdr:rowOff>190500</xdr:rowOff>
        </xdr:to>
        <xdr:sp macro="" textlink="">
          <xdr:nvSpPr>
            <xdr:cNvPr id="62510" name="Check Box 46" hidden="1">
              <a:extLst>
                <a:ext uri="{63B3BB69-23CF-44E3-9099-C40C66FF867C}">
                  <a14:compatExt spid="_x0000_s62510"/>
                </a:ext>
                <a:ext uri="{FF2B5EF4-FFF2-40B4-BE49-F238E27FC236}">
                  <a16:creationId xmlns:a16="http://schemas.microsoft.com/office/drawing/2014/main" id="{00000000-0008-0000-0600-00002E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28575</xdr:colOff>
          <xdr:row>75</xdr:row>
          <xdr:rowOff>9525</xdr:rowOff>
        </xdr:from>
        <xdr:to>
          <xdr:col>14</xdr:col>
          <xdr:colOff>0</xdr:colOff>
          <xdr:row>75</xdr:row>
          <xdr:rowOff>190500</xdr:rowOff>
        </xdr:to>
        <xdr:sp macro="" textlink="">
          <xdr:nvSpPr>
            <xdr:cNvPr id="62511" name="Check Box 47" hidden="1">
              <a:extLst>
                <a:ext uri="{63B3BB69-23CF-44E3-9099-C40C66FF867C}">
                  <a14:compatExt spid="_x0000_s62511"/>
                </a:ext>
                <a:ext uri="{FF2B5EF4-FFF2-40B4-BE49-F238E27FC236}">
                  <a16:creationId xmlns:a16="http://schemas.microsoft.com/office/drawing/2014/main" id="{00000000-0008-0000-0600-00002F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28575</xdr:colOff>
          <xdr:row>75</xdr:row>
          <xdr:rowOff>9525</xdr:rowOff>
        </xdr:from>
        <xdr:to>
          <xdr:col>20</xdr:col>
          <xdr:colOff>0</xdr:colOff>
          <xdr:row>75</xdr:row>
          <xdr:rowOff>190500</xdr:rowOff>
        </xdr:to>
        <xdr:sp macro="" textlink="">
          <xdr:nvSpPr>
            <xdr:cNvPr id="62512" name="Check Box 48" hidden="1">
              <a:extLst>
                <a:ext uri="{63B3BB69-23CF-44E3-9099-C40C66FF867C}">
                  <a14:compatExt spid="_x0000_s62512"/>
                </a:ext>
                <a:ext uri="{FF2B5EF4-FFF2-40B4-BE49-F238E27FC236}">
                  <a16:creationId xmlns:a16="http://schemas.microsoft.com/office/drawing/2014/main" id="{00000000-0008-0000-0600-000030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75</xdr:row>
          <xdr:rowOff>9525</xdr:rowOff>
        </xdr:from>
        <xdr:to>
          <xdr:col>23</xdr:col>
          <xdr:colOff>0</xdr:colOff>
          <xdr:row>75</xdr:row>
          <xdr:rowOff>190500</xdr:rowOff>
        </xdr:to>
        <xdr:sp macro="" textlink="">
          <xdr:nvSpPr>
            <xdr:cNvPr id="62513" name="Check Box 49" hidden="1">
              <a:extLst>
                <a:ext uri="{63B3BB69-23CF-44E3-9099-C40C66FF867C}">
                  <a14:compatExt spid="_x0000_s62513"/>
                </a:ext>
                <a:ext uri="{FF2B5EF4-FFF2-40B4-BE49-F238E27FC236}">
                  <a16:creationId xmlns:a16="http://schemas.microsoft.com/office/drawing/2014/main" id="{00000000-0008-0000-0600-000031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28575</xdr:colOff>
          <xdr:row>80</xdr:row>
          <xdr:rowOff>9525</xdr:rowOff>
        </xdr:from>
        <xdr:to>
          <xdr:col>19</xdr:col>
          <xdr:colOff>0</xdr:colOff>
          <xdr:row>80</xdr:row>
          <xdr:rowOff>190500</xdr:rowOff>
        </xdr:to>
        <xdr:sp macro="" textlink="">
          <xdr:nvSpPr>
            <xdr:cNvPr id="62514" name="Check Box 50" hidden="1">
              <a:extLst>
                <a:ext uri="{63B3BB69-23CF-44E3-9099-C40C66FF867C}">
                  <a14:compatExt spid="_x0000_s62514"/>
                </a:ext>
                <a:ext uri="{FF2B5EF4-FFF2-40B4-BE49-F238E27FC236}">
                  <a16:creationId xmlns:a16="http://schemas.microsoft.com/office/drawing/2014/main" id="{00000000-0008-0000-0600-000032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81</xdr:row>
          <xdr:rowOff>9525</xdr:rowOff>
        </xdr:from>
        <xdr:to>
          <xdr:col>10</xdr:col>
          <xdr:colOff>0</xdr:colOff>
          <xdr:row>81</xdr:row>
          <xdr:rowOff>190500</xdr:rowOff>
        </xdr:to>
        <xdr:sp macro="" textlink="">
          <xdr:nvSpPr>
            <xdr:cNvPr id="62515" name="Check Box 50" hidden="1">
              <a:extLst>
                <a:ext uri="{63B3BB69-23CF-44E3-9099-C40C66FF867C}">
                  <a14:compatExt spid="_x0000_s62515"/>
                </a:ext>
                <a:ext uri="{FF2B5EF4-FFF2-40B4-BE49-F238E27FC236}">
                  <a16:creationId xmlns:a16="http://schemas.microsoft.com/office/drawing/2014/main" id="{00000000-0008-0000-0600-000033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81</xdr:row>
          <xdr:rowOff>9525</xdr:rowOff>
        </xdr:from>
        <xdr:to>
          <xdr:col>7</xdr:col>
          <xdr:colOff>0</xdr:colOff>
          <xdr:row>81</xdr:row>
          <xdr:rowOff>190500</xdr:rowOff>
        </xdr:to>
        <xdr:sp macro="" textlink="">
          <xdr:nvSpPr>
            <xdr:cNvPr id="62516" name="Check Box 52" hidden="1">
              <a:extLst>
                <a:ext uri="{63B3BB69-23CF-44E3-9099-C40C66FF867C}">
                  <a14:compatExt spid="_x0000_s62516"/>
                </a:ext>
                <a:ext uri="{FF2B5EF4-FFF2-40B4-BE49-F238E27FC236}">
                  <a16:creationId xmlns:a16="http://schemas.microsoft.com/office/drawing/2014/main" id="{00000000-0008-0000-0600-000034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81</xdr:row>
          <xdr:rowOff>9525</xdr:rowOff>
        </xdr:from>
        <xdr:to>
          <xdr:col>4</xdr:col>
          <xdr:colOff>0</xdr:colOff>
          <xdr:row>81</xdr:row>
          <xdr:rowOff>190500</xdr:rowOff>
        </xdr:to>
        <xdr:sp macro="" textlink="">
          <xdr:nvSpPr>
            <xdr:cNvPr id="62517" name="Check Box 53" hidden="1">
              <a:extLst>
                <a:ext uri="{63B3BB69-23CF-44E3-9099-C40C66FF867C}">
                  <a14:compatExt spid="_x0000_s62517"/>
                </a:ext>
                <a:ext uri="{FF2B5EF4-FFF2-40B4-BE49-F238E27FC236}">
                  <a16:creationId xmlns:a16="http://schemas.microsoft.com/office/drawing/2014/main" id="{00000000-0008-0000-0600-000035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82</xdr:row>
          <xdr:rowOff>9525</xdr:rowOff>
        </xdr:from>
        <xdr:to>
          <xdr:col>9</xdr:col>
          <xdr:colOff>0</xdr:colOff>
          <xdr:row>82</xdr:row>
          <xdr:rowOff>190500</xdr:rowOff>
        </xdr:to>
        <xdr:sp macro="" textlink="">
          <xdr:nvSpPr>
            <xdr:cNvPr id="62518" name="Check Box 54" hidden="1">
              <a:extLst>
                <a:ext uri="{63B3BB69-23CF-44E3-9099-C40C66FF867C}">
                  <a14:compatExt spid="_x0000_s62518"/>
                </a:ext>
                <a:ext uri="{FF2B5EF4-FFF2-40B4-BE49-F238E27FC236}">
                  <a16:creationId xmlns:a16="http://schemas.microsoft.com/office/drawing/2014/main" id="{00000000-0008-0000-0600-000036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82</xdr:row>
          <xdr:rowOff>9525</xdr:rowOff>
        </xdr:from>
        <xdr:to>
          <xdr:col>9</xdr:col>
          <xdr:colOff>0</xdr:colOff>
          <xdr:row>82</xdr:row>
          <xdr:rowOff>190500</xdr:rowOff>
        </xdr:to>
        <xdr:sp macro="" textlink="">
          <xdr:nvSpPr>
            <xdr:cNvPr id="62519" name="Check Box 55" hidden="1">
              <a:extLst>
                <a:ext uri="{63B3BB69-23CF-44E3-9099-C40C66FF867C}">
                  <a14:compatExt spid="_x0000_s62519"/>
                </a:ext>
                <a:ext uri="{FF2B5EF4-FFF2-40B4-BE49-F238E27FC236}">
                  <a16:creationId xmlns:a16="http://schemas.microsoft.com/office/drawing/2014/main" id="{00000000-0008-0000-0600-000037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xdr:colOff>
          <xdr:row>82</xdr:row>
          <xdr:rowOff>9525</xdr:rowOff>
        </xdr:from>
        <xdr:to>
          <xdr:col>13</xdr:col>
          <xdr:colOff>0</xdr:colOff>
          <xdr:row>82</xdr:row>
          <xdr:rowOff>190500</xdr:rowOff>
        </xdr:to>
        <xdr:sp macro="" textlink="">
          <xdr:nvSpPr>
            <xdr:cNvPr id="62520" name="Check Box 56" hidden="1">
              <a:extLst>
                <a:ext uri="{63B3BB69-23CF-44E3-9099-C40C66FF867C}">
                  <a14:compatExt spid="_x0000_s62520"/>
                </a:ext>
                <a:ext uri="{FF2B5EF4-FFF2-40B4-BE49-F238E27FC236}">
                  <a16:creationId xmlns:a16="http://schemas.microsoft.com/office/drawing/2014/main" id="{00000000-0008-0000-0600-000038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28575</xdr:colOff>
          <xdr:row>82</xdr:row>
          <xdr:rowOff>9525</xdr:rowOff>
        </xdr:from>
        <xdr:to>
          <xdr:col>17</xdr:col>
          <xdr:colOff>0</xdr:colOff>
          <xdr:row>82</xdr:row>
          <xdr:rowOff>190500</xdr:rowOff>
        </xdr:to>
        <xdr:sp macro="" textlink="">
          <xdr:nvSpPr>
            <xdr:cNvPr id="62521" name="Check Box 57" hidden="1">
              <a:extLst>
                <a:ext uri="{63B3BB69-23CF-44E3-9099-C40C66FF867C}">
                  <a14:compatExt spid="_x0000_s62521"/>
                </a:ext>
                <a:ext uri="{FF2B5EF4-FFF2-40B4-BE49-F238E27FC236}">
                  <a16:creationId xmlns:a16="http://schemas.microsoft.com/office/drawing/2014/main" id="{00000000-0008-0000-0600-000039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28575</xdr:colOff>
          <xdr:row>83</xdr:row>
          <xdr:rowOff>9525</xdr:rowOff>
        </xdr:from>
        <xdr:to>
          <xdr:col>17</xdr:col>
          <xdr:colOff>0</xdr:colOff>
          <xdr:row>83</xdr:row>
          <xdr:rowOff>190500</xdr:rowOff>
        </xdr:to>
        <xdr:sp macro="" textlink="">
          <xdr:nvSpPr>
            <xdr:cNvPr id="62522" name="Check Box 56" hidden="1">
              <a:extLst>
                <a:ext uri="{63B3BB69-23CF-44E3-9099-C40C66FF867C}">
                  <a14:compatExt spid="_x0000_s62522"/>
                </a:ext>
                <a:ext uri="{FF2B5EF4-FFF2-40B4-BE49-F238E27FC236}">
                  <a16:creationId xmlns:a16="http://schemas.microsoft.com/office/drawing/2014/main" id="{00000000-0008-0000-0600-00003A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xdr:colOff>
          <xdr:row>83</xdr:row>
          <xdr:rowOff>9525</xdr:rowOff>
        </xdr:from>
        <xdr:to>
          <xdr:col>13</xdr:col>
          <xdr:colOff>0</xdr:colOff>
          <xdr:row>83</xdr:row>
          <xdr:rowOff>190500</xdr:rowOff>
        </xdr:to>
        <xdr:sp macro="" textlink="">
          <xdr:nvSpPr>
            <xdr:cNvPr id="62523" name="Check Box 59" hidden="1">
              <a:extLst>
                <a:ext uri="{63B3BB69-23CF-44E3-9099-C40C66FF867C}">
                  <a14:compatExt spid="_x0000_s62523"/>
                </a:ext>
                <a:ext uri="{FF2B5EF4-FFF2-40B4-BE49-F238E27FC236}">
                  <a16:creationId xmlns:a16="http://schemas.microsoft.com/office/drawing/2014/main" id="{00000000-0008-0000-0600-00003B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83</xdr:row>
          <xdr:rowOff>9525</xdr:rowOff>
        </xdr:from>
        <xdr:to>
          <xdr:col>9</xdr:col>
          <xdr:colOff>0</xdr:colOff>
          <xdr:row>83</xdr:row>
          <xdr:rowOff>190500</xdr:rowOff>
        </xdr:to>
        <xdr:sp macro="" textlink="">
          <xdr:nvSpPr>
            <xdr:cNvPr id="62524" name="Check Box 60" hidden="1">
              <a:extLst>
                <a:ext uri="{63B3BB69-23CF-44E3-9099-C40C66FF867C}">
                  <a14:compatExt spid="_x0000_s62524"/>
                </a:ext>
                <a:ext uri="{FF2B5EF4-FFF2-40B4-BE49-F238E27FC236}">
                  <a16:creationId xmlns:a16="http://schemas.microsoft.com/office/drawing/2014/main" id="{00000000-0008-0000-0600-00003C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28575</xdr:colOff>
          <xdr:row>84</xdr:row>
          <xdr:rowOff>9525</xdr:rowOff>
        </xdr:from>
        <xdr:to>
          <xdr:col>17</xdr:col>
          <xdr:colOff>0</xdr:colOff>
          <xdr:row>84</xdr:row>
          <xdr:rowOff>190500</xdr:rowOff>
        </xdr:to>
        <xdr:sp macro="" textlink="">
          <xdr:nvSpPr>
            <xdr:cNvPr id="62525" name="Check Box 59" hidden="1">
              <a:extLst>
                <a:ext uri="{63B3BB69-23CF-44E3-9099-C40C66FF867C}">
                  <a14:compatExt spid="_x0000_s62525"/>
                </a:ext>
                <a:ext uri="{FF2B5EF4-FFF2-40B4-BE49-F238E27FC236}">
                  <a16:creationId xmlns:a16="http://schemas.microsoft.com/office/drawing/2014/main" id="{00000000-0008-0000-0600-00003D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xdr:colOff>
          <xdr:row>84</xdr:row>
          <xdr:rowOff>9525</xdr:rowOff>
        </xdr:from>
        <xdr:to>
          <xdr:col>13</xdr:col>
          <xdr:colOff>0</xdr:colOff>
          <xdr:row>84</xdr:row>
          <xdr:rowOff>190500</xdr:rowOff>
        </xdr:to>
        <xdr:sp macro="" textlink="">
          <xdr:nvSpPr>
            <xdr:cNvPr id="62526" name="Check Box 62" hidden="1">
              <a:extLst>
                <a:ext uri="{63B3BB69-23CF-44E3-9099-C40C66FF867C}">
                  <a14:compatExt spid="_x0000_s62526"/>
                </a:ext>
                <a:ext uri="{FF2B5EF4-FFF2-40B4-BE49-F238E27FC236}">
                  <a16:creationId xmlns:a16="http://schemas.microsoft.com/office/drawing/2014/main" id="{00000000-0008-0000-0600-00003E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84</xdr:row>
          <xdr:rowOff>9525</xdr:rowOff>
        </xdr:from>
        <xdr:to>
          <xdr:col>9</xdr:col>
          <xdr:colOff>0</xdr:colOff>
          <xdr:row>84</xdr:row>
          <xdr:rowOff>190500</xdr:rowOff>
        </xdr:to>
        <xdr:sp macro="" textlink="">
          <xdr:nvSpPr>
            <xdr:cNvPr id="62527" name="Check Box 63" hidden="1">
              <a:extLst>
                <a:ext uri="{63B3BB69-23CF-44E3-9099-C40C66FF867C}">
                  <a14:compatExt spid="_x0000_s62527"/>
                </a:ext>
                <a:ext uri="{FF2B5EF4-FFF2-40B4-BE49-F238E27FC236}">
                  <a16:creationId xmlns:a16="http://schemas.microsoft.com/office/drawing/2014/main" id="{00000000-0008-0000-0600-00003F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85</xdr:row>
          <xdr:rowOff>9525</xdr:rowOff>
        </xdr:from>
        <xdr:to>
          <xdr:col>23</xdr:col>
          <xdr:colOff>0</xdr:colOff>
          <xdr:row>85</xdr:row>
          <xdr:rowOff>190500</xdr:rowOff>
        </xdr:to>
        <xdr:sp macro="" textlink="">
          <xdr:nvSpPr>
            <xdr:cNvPr id="62528" name="Check Box 60" hidden="1">
              <a:extLst>
                <a:ext uri="{63B3BB69-23CF-44E3-9099-C40C66FF867C}">
                  <a14:compatExt spid="_x0000_s62528"/>
                </a:ext>
                <a:ext uri="{FF2B5EF4-FFF2-40B4-BE49-F238E27FC236}">
                  <a16:creationId xmlns:a16="http://schemas.microsoft.com/office/drawing/2014/main" id="{00000000-0008-0000-0600-000040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85</xdr:row>
          <xdr:rowOff>9525</xdr:rowOff>
        </xdr:from>
        <xdr:to>
          <xdr:col>10</xdr:col>
          <xdr:colOff>0</xdr:colOff>
          <xdr:row>85</xdr:row>
          <xdr:rowOff>190500</xdr:rowOff>
        </xdr:to>
        <xdr:sp macro="" textlink="">
          <xdr:nvSpPr>
            <xdr:cNvPr id="62529" name="Check Box 65" hidden="1">
              <a:extLst>
                <a:ext uri="{63B3BB69-23CF-44E3-9099-C40C66FF867C}">
                  <a14:compatExt spid="_x0000_s62529"/>
                </a:ext>
                <a:ext uri="{FF2B5EF4-FFF2-40B4-BE49-F238E27FC236}">
                  <a16:creationId xmlns:a16="http://schemas.microsoft.com/office/drawing/2014/main" id="{00000000-0008-0000-0600-000041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85</xdr:row>
          <xdr:rowOff>9525</xdr:rowOff>
        </xdr:from>
        <xdr:to>
          <xdr:col>7</xdr:col>
          <xdr:colOff>0</xdr:colOff>
          <xdr:row>85</xdr:row>
          <xdr:rowOff>190500</xdr:rowOff>
        </xdr:to>
        <xdr:sp macro="" textlink="">
          <xdr:nvSpPr>
            <xdr:cNvPr id="62530" name="Check Box 66" hidden="1">
              <a:extLst>
                <a:ext uri="{63B3BB69-23CF-44E3-9099-C40C66FF867C}">
                  <a14:compatExt spid="_x0000_s62530"/>
                </a:ext>
                <a:ext uri="{FF2B5EF4-FFF2-40B4-BE49-F238E27FC236}">
                  <a16:creationId xmlns:a16="http://schemas.microsoft.com/office/drawing/2014/main" id="{00000000-0008-0000-0600-000042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85</xdr:row>
          <xdr:rowOff>9525</xdr:rowOff>
        </xdr:from>
        <xdr:to>
          <xdr:col>4</xdr:col>
          <xdr:colOff>0</xdr:colOff>
          <xdr:row>85</xdr:row>
          <xdr:rowOff>190500</xdr:rowOff>
        </xdr:to>
        <xdr:sp macro="" textlink="">
          <xdr:nvSpPr>
            <xdr:cNvPr id="62531" name="Check Box 61" hidden="1">
              <a:extLst>
                <a:ext uri="{63B3BB69-23CF-44E3-9099-C40C66FF867C}">
                  <a14:compatExt spid="_x0000_s62531"/>
                </a:ext>
                <a:ext uri="{FF2B5EF4-FFF2-40B4-BE49-F238E27FC236}">
                  <a16:creationId xmlns:a16="http://schemas.microsoft.com/office/drawing/2014/main" id="{00000000-0008-0000-0600-000043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86</xdr:row>
          <xdr:rowOff>9525</xdr:rowOff>
        </xdr:from>
        <xdr:to>
          <xdr:col>6</xdr:col>
          <xdr:colOff>0</xdr:colOff>
          <xdr:row>86</xdr:row>
          <xdr:rowOff>190500</xdr:rowOff>
        </xdr:to>
        <xdr:sp macro="" textlink="">
          <xdr:nvSpPr>
            <xdr:cNvPr id="62532" name="Check Box 64" hidden="1">
              <a:extLst>
                <a:ext uri="{63B3BB69-23CF-44E3-9099-C40C66FF867C}">
                  <a14:compatExt spid="_x0000_s62532"/>
                </a:ext>
                <a:ext uri="{FF2B5EF4-FFF2-40B4-BE49-F238E27FC236}">
                  <a16:creationId xmlns:a16="http://schemas.microsoft.com/office/drawing/2014/main" id="{00000000-0008-0000-0600-000044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86</xdr:row>
          <xdr:rowOff>9525</xdr:rowOff>
        </xdr:from>
        <xdr:to>
          <xdr:col>8</xdr:col>
          <xdr:colOff>0</xdr:colOff>
          <xdr:row>86</xdr:row>
          <xdr:rowOff>190500</xdr:rowOff>
        </xdr:to>
        <xdr:sp macro="" textlink="">
          <xdr:nvSpPr>
            <xdr:cNvPr id="62533" name="Check Box 69" hidden="1">
              <a:extLst>
                <a:ext uri="{63B3BB69-23CF-44E3-9099-C40C66FF867C}">
                  <a14:compatExt spid="_x0000_s62533"/>
                </a:ext>
                <a:ext uri="{FF2B5EF4-FFF2-40B4-BE49-F238E27FC236}">
                  <a16:creationId xmlns:a16="http://schemas.microsoft.com/office/drawing/2014/main" id="{00000000-0008-0000-0600-000045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88</xdr:row>
          <xdr:rowOff>9525</xdr:rowOff>
        </xdr:from>
        <xdr:to>
          <xdr:col>7</xdr:col>
          <xdr:colOff>0</xdr:colOff>
          <xdr:row>88</xdr:row>
          <xdr:rowOff>190500</xdr:rowOff>
        </xdr:to>
        <xdr:sp macro="" textlink="">
          <xdr:nvSpPr>
            <xdr:cNvPr id="62534" name="Check Box 70" hidden="1">
              <a:extLst>
                <a:ext uri="{63B3BB69-23CF-44E3-9099-C40C66FF867C}">
                  <a14:compatExt spid="_x0000_s62534"/>
                </a:ext>
                <a:ext uri="{FF2B5EF4-FFF2-40B4-BE49-F238E27FC236}">
                  <a16:creationId xmlns:a16="http://schemas.microsoft.com/office/drawing/2014/main" id="{00000000-0008-0000-0600-000046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88</xdr:row>
          <xdr:rowOff>9525</xdr:rowOff>
        </xdr:from>
        <xdr:to>
          <xdr:col>9</xdr:col>
          <xdr:colOff>0</xdr:colOff>
          <xdr:row>88</xdr:row>
          <xdr:rowOff>190500</xdr:rowOff>
        </xdr:to>
        <xdr:sp macro="" textlink="">
          <xdr:nvSpPr>
            <xdr:cNvPr id="62535" name="Check Box 71" hidden="1">
              <a:extLst>
                <a:ext uri="{63B3BB69-23CF-44E3-9099-C40C66FF867C}">
                  <a14:compatExt spid="_x0000_s62535"/>
                </a:ext>
                <a:ext uri="{FF2B5EF4-FFF2-40B4-BE49-F238E27FC236}">
                  <a16:creationId xmlns:a16="http://schemas.microsoft.com/office/drawing/2014/main" id="{00000000-0008-0000-0600-000047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28575</xdr:colOff>
          <xdr:row>88</xdr:row>
          <xdr:rowOff>9525</xdr:rowOff>
        </xdr:from>
        <xdr:to>
          <xdr:col>14</xdr:col>
          <xdr:colOff>0</xdr:colOff>
          <xdr:row>88</xdr:row>
          <xdr:rowOff>190500</xdr:rowOff>
        </xdr:to>
        <xdr:sp macro="" textlink="">
          <xdr:nvSpPr>
            <xdr:cNvPr id="62536" name="Check Box 72" hidden="1">
              <a:extLst>
                <a:ext uri="{63B3BB69-23CF-44E3-9099-C40C66FF867C}">
                  <a14:compatExt spid="_x0000_s62536"/>
                </a:ext>
                <a:ext uri="{FF2B5EF4-FFF2-40B4-BE49-F238E27FC236}">
                  <a16:creationId xmlns:a16="http://schemas.microsoft.com/office/drawing/2014/main" id="{00000000-0008-0000-0600-000048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88</xdr:row>
          <xdr:rowOff>9525</xdr:rowOff>
        </xdr:from>
        <xdr:to>
          <xdr:col>16</xdr:col>
          <xdr:colOff>0</xdr:colOff>
          <xdr:row>88</xdr:row>
          <xdr:rowOff>190500</xdr:rowOff>
        </xdr:to>
        <xdr:sp macro="" textlink="">
          <xdr:nvSpPr>
            <xdr:cNvPr id="62537" name="Check Box 73" hidden="1">
              <a:extLst>
                <a:ext uri="{63B3BB69-23CF-44E3-9099-C40C66FF867C}">
                  <a14:compatExt spid="_x0000_s62537"/>
                </a:ext>
                <a:ext uri="{FF2B5EF4-FFF2-40B4-BE49-F238E27FC236}">
                  <a16:creationId xmlns:a16="http://schemas.microsoft.com/office/drawing/2014/main" id="{00000000-0008-0000-0600-000049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90</xdr:row>
          <xdr:rowOff>9525</xdr:rowOff>
        </xdr:from>
        <xdr:to>
          <xdr:col>23</xdr:col>
          <xdr:colOff>0</xdr:colOff>
          <xdr:row>90</xdr:row>
          <xdr:rowOff>190500</xdr:rowOff>
        </xdr:to>
        <xdr:sp macro="" textlink="">
          <xdr:nvSpPr>
            <xdr:cNvPr id="62538" name="Check Box 74" hidden="1">
              <a:extLst>
                <a:ext uri="{63B3BB69-23CF-44E3-9099-C40C66FF867C}">
                  <a14:compatExt spid="_x0000_s62538"/>
                </a:ext>
                <a:ext uri="{FF2B5EF4-FFF2-40B4-BE49-F238E27FC236}">
                  <a16:creationId xmlns:a16="http://schemas.microsoft.com/office/drawing/2014/main" id="{00000000-0008-0000-0600-00004A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28575</xdr:colOff>
          <xdr:row>93</xdr:row>
          <xdr:rowOff>9525</xdr:rowOff>
        </xdr:from>
        <xdr:to>
          <xdr:col>22</xdr:col>
          <xdr:colOff>0</xdr:colOff>
          <xdr:row>93</xdr:row>
          <xdr:rowOff>190500</xdr:rowOff>
        </xdr:to>
        <xdr:sp macro="" textlink="">
          <xdr:nvSpPr>
            <xdr:cNvPr id="62539" name="Check Box 75" hidden="1">
              <a:extLst>
                <a:ext uri="{63B3BB69-23CF-44E3-9099-C40C66FF867C}">
                  <a14:compatExt spid="_x0000_s62539"/>
                </a:ext>
                <a:ext uri="{FF2B5EF4-FFF2-40B4-BE49-F238E27FC236}">
                  <a16:creationId xmlns:a16="http://schemas.microsoft.com/office/drawing/2014/main" id="{00000000-0008-0000-0600-00004B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28575</xdr:colOff>
          <xdr:row>87</xdr:row>
          <xdr:rowOff>9525</xdr:rowOff>
        </xdr:from>
        <xdr:to>
          <xdr:col>21</xdr:col>
          <xdr:colOff>0</xdr:colOff>
          <xdr:row>87</xdr:row>
          <xdr:rowOff>190500</xdr:rowOff>
        </xdr:to>
        <xdr:sp macro="" textlink="">
          <xdr:nvSpPr>
            <xdr:cNvPr id="62540" name="Check Box 76" hidden="1">
              <a:extLst>
                <a:ext uri="{63B3BB69-23CF-44E3-9099-C40C66FF867C}">
                  <a14:compatExt spid="_x0000_s62540"/>
                </a:ext>
                <a:ext uri="{FF2B5EF4-FFF2-40B4-BE49-F238E27FC236}">
                  <a16:creationId xmlns:a16="http://schemas.microsoft.com/office/drawing/2014/main" id="{00000000-0008-0000-0600-00004C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87</xdr:row>
          <xdr:rowOff>9525</xdr:rowOff>
        </xdr:from>
        <xdr:to>
          <xdr:col>23</xdr:col>
          <xdr:colOff>0</xdr:colOff>
          <xdr:row>87</xdr:row>
          <xdr:rowOff>190500</xdr:rowOff>
        </xdr:to>
        <xdr:sp macro="" textlink="">
          <xdr:nvSpPr>
            <xdr:cNvPr id="62541" name="Check Box 77" hidden="1">
              <a:extLst>
                <a:ext uri="{63B3BB69-23CF-44E3-9099-C40C66FF867C}">
                  <a14:compatExt spid="_x0000_s62541"/>
                </a:ext>
                <a:ext uri="{FF2B5EF4-FFF2-40B4-BE49-F238E27FC236}">
                  <a16:creationId xmlns:a16="http://schemas.microsoft.com/office/drawing/2014/main" id="{00000000-0008-0000-0600-00004D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89</xdr:row>
          <xdr:rowOff>9525</xdr:rowOff>
        </xdr:from>
        <xdr:to>
          <xdr:col>7</xdr:col>
          <xdr:colOff>0</xdr:colOff>
          <xdr:row>89</xdr:row>
          <xdr:rowOff>190500</xdr:rowOff>
        </xdr:to>
        <xdr:sp macro="" textlink="">
          <xdr:nvSpPr>
            <xdr:cNvPr id="62542" name="Check Box 78" hidden="1">
              <a:extLst>
                <a:ext uri="{63B3BB69-23CF-44E3-9099-C40C66FF867C}">
                  <a14:compatExt spid="_x0000_s62542"/>
                </a:ext>
                <a:ext uri="{FF2B5EF4-FFF2-40B4-BE49-F238E27FC236}">
                  <a16:creationId xmlns:a16="http://schemas.microsoft.com/office/drawing/2014/main" id="{00000000-0008-0000-0600-00004E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89</xdr:row>
          <xdr:rowOff>9525</xdr:rowOff>
        </xdr:from>
        <xdr:to>
          <xdr:col>9</xdr:col>
          <xdr:colOff>0</xdr:colOff>
          <xdr:row>89</xdr:row>
          <xdr:rowOff>190500</xdr:rowOff>
        </xdr:to>
        <xdr:sp macro="" textlink="">
          <xdr:nvSpPr>
            <xdr:cNvPr id="62543" name="Check Box 79" hidden="1">
              <a:extLst>
                <a:ext uri="{63B3BB69-23CF-44E3-9099-C40C66FF867C}">
                  <a14:compatExt spid="_x0000_s62543"/>
                </a:ext>
                <a:ext uri="{FF2B5EF4-FFF2-40B4-BE49-F238E27FC236}">
                  <a16:creationId xmlns:a16="http://schemas.microsoft.com/office/drawing/2014/main" id="{00000000-0008-0000-0600-00004F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28575</xdr:colOff>
          <xdr:row>89</xdr:row>
          <xdr:rowOff>9525</xdr:rowOff>
        </xdr:from>
        <xdr:to>
          <xdr:col>12</xdr:col>
          <xdr:colOff>0</xdr:colOff>
          <xdr:row>89</xdr:row>
          <xdr:rowOff>190500</xdr:rowOff>
        </xdr:to>
        <xdr:sp macro="" textlink="">
          <xdr:nvSpPr>
            <xdr:cNvPr id="62544" name="Check Box 80" hidden="1">
              <a:extLst>
                <a:ext uri="{63B3BB69-23CF-44E3-9099-C40C66FF867C}">
                  <a14:compatExt spid="_x0000_s62544"/>
                </a:ext>
                <a:ext uri="{FF2B5EF4-FFF2-40B4-BE49-F238E27FC236}">
                  <a16:creationId xmlns:a16="http://schemas.microsoft.com/office/drawing/2014/main" id="{00000000-0008-0000-0600-000050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28575</xdr:colOff>
          <xdr:row>89</xdr:row>
          <xdr:rowOff>9525</xdr:rowOff>
        </xdr:from>
        <xdr:to>
          <xdr:col>18</xdr:col>
          <xdr:colOff>0</xdr:colOff>
          <xdr:row>89</xdr:row>
          <xdr:rowOff>190500</xdr:rowOff>
        </xdr:to>
        <xdr:sp macro="" textlink="">
          <xdr:nvSpPr>
            <xdr:cNvPr id="62545" name="Check Box 81" hidden="1">
              <a:extLst>
                <a:ext uri="{63B3BB69-23CF-44E3-9099-C40C66FF867C}">
                  <a14:compatExt spid="_x0000_s62545"/>
                </a:ext>
                <a:ext uri="{FF2B5EF4-FFF2-40B4-BE49-F238E27FC236}">
                  <a16:creationId xmlns:a16="http://schemas.microsoft.com/office/drawing/2014/main" id="{00000000-0008-0000-0600-000051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92</xdr:row>
          <xdr:rowOff>9525</xdr:rowOff>
        </xdr:from>
        <xdr:to>
          <xdr:col>8</xdr:col>
          <xdr:colOff>0</xdr:colOff>
          <xdr:row>92</xdr:row>
          <xdr:rowOff>190500</xdr:rowOff>
        </xdr:to>
        <xdr:sp macro="" textlink="">
          <xdr:nvSpPr>
            <xdr:cNvPr id="62546" name="Check Box 82" hidden="1">
              <a:extLst>
                <a:ext uri="{63B3BB69-23CF-44E3-9099-C40C66FF867C}">
                  <a14:compatExt spid="_x0000_s62546"/>
                </a:ext>
                <a:ext uri="{FF2B5EF4-FFF2-40B4-BE49-F238E27FC236}">
                  <a16:creationId xmlns:a16="http://schemas.microsoft.com/office/drawing/2014/main" id="{00000000-0008-0000-0600-000052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92</xdr:row>
          <xdr:rowOff>9525</xdr:rowOff>
        </xdr:from>
        <xdr:to>
          <xdr:col>16</xdr:col>
          <xdr:colOff>0</xdr:colOff>
          <xdr:row>92</xdr:row>
          <xdr:rowOff>190500</xdr:rowOff>
        </xdr:to>
        <xdr:sp macro="" textlink="">
          <xdr:nvSpPr>
            <xdr:cNvPr id="62547" name="Check Box 83" hidden="1">
              <a:extLst>
                <a:ext uri="{63B3BB69-23CF-44E3-9099-C40C66FF867C}">
                  <a14:compatExt spid="_x0000_s62547"/>
                </a:ext>
                <a:ext uri="{FF2B5EF4-FFF2-40B4-BE49-F238E27FC236}">
                  <a16:creationId xmlns:a16="http://schemas.microsoft.com/office/drawing/2014/main" id="{00000000-0008-0000-0600-000053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28575</xdr:colOff>
          <xdr:row>90</xdr:row>
          <xdr:rowOff>9525</xdr:rowOff>
        </xdr:from>
        <xdr:to>
          <xdr:col>11</xdr:col>
          <xdr:colOff>0</xdr:colOff>
          <xdr:row>90</xdr:row>
          <xdr:rowOff>190500</xdr:rowOff>
        </xdr:to>
        <xdr:sp macro="" textlink="">
          <xdr:nvSpPr>
            <xdr:cNvPr id="62548" name="Check Box 84" hidden="1">
              <a:extLst>
                <a:ext uri="{63B3BB69-23CF-44E3-9099-C40C66FF867C}">
                  <a14:compatExt spid="_x0000_s62548"/>
                </a:ext>
                <a:ext uri="{FF2B5EF4-FFF2-40B4-BE49-F238E27FC236}">
                  <a16:creationId xmlns:a16="http://schemas.microsoft.com/office/drawing/2014/main" id="{00000000-0008-0000-0600-000054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90</xdr:row>
          <xdr:rowOff>9525</xdr:rowOff>
        </xdr:from>
        <xdr:to>
          <xdr:col>4</xdr:col>
          <xdr:colOff>0</xdr:colOff>
          <xdr:row>90</xdr:row>
          <xdr:rowOff>190500</xdr:rowOff>
        </xdr:to>
        <xdr:sp macro="" textlink="">
          <xdr:nvSpPr>
            <xdr:cNvPr id="62549" name="Check Box 85" hidden="1">
              <a:extLst>
                <a:ext uri="{63B3BB69-23CF-44E3-9099-C40C66FF867C}">
                  <a14:compatExt spid="_x0000_s62549"/>
                </a:ext>
                <a:ext uri="{FF2B5EF4-FFF2-40B4-BE49-F238E27FC236}">
                  <a16:creationId xmlns:a16="http://schemas.microsoft.com/office/drawing/2014/main" id="{00000000-0008-0000-0600-000055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91</xdr:row>
          <xdr:rowOff>9525</xdr:rowOff>
        </xdr:from>
        <xdr:to>
          <xdr:col>7</xdr:col>
          <xdr:colOff>0</xdr:colOff>
          <xdr:row>91</xdr:row>
          <xdr:rowOff>190500</xdr:rowOff>
        </xdr:to>
        <xdr:sp macro="" textlink="">
          <xdr:nvSpPr>
            <xdr:cNvPr id="62550" name="Check Box 83" hidden="1">
              <a:extLst>
                <a:ext uri="{63B3BB69-23CF-44E3-9099-C40C66FF867C}">
                  <a14:compatExt spid="_x0000_s62550"/>
                </a:ext>
                <a:ext uri="{FF2B5EF4-FFF2-40B4-BE49-F238E27FC236}">
                  <a16:creationId xmlns:a16="http://schemas.microsoft.com/office/drawing/2014/main" id="{00000000-0008-0000-0600-000056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91</xdr:row>
          <xdr:rowOff>9525</xdr:rowOff>
        </xdr:from>
        <xdr:to>
          <xdr:col>10</xdr:col>
          <xdr:colOff>0</xdr:colOff>
          <xdr:row>91</xdr:row>
          <xdr:rowOff>190500</xdr:rowOff>
        </xdr:to>
        <xdr:sp macro="" textlink="">
          <xdr:nvSpPr>
            <xdr:cNvPr id="62551" name="Check Box 87" hidden="1">
              <a:extLst>
                <a:ext uri="{63B3BB69-23CF-44E3-9099-C40C66FF867C}">
                  <a14:compatExt spid="_x0000_s62551"/>
                </a:ext>
                <a:ext uri="{FF2B5EF4-FFF2-40B4-BE49-F238E27FC236}">
                  <a16:creationId xmlns:a16="http://schemas.microsoft.com/office/drawing/2014/main" id="{00000000-0008-0000-0600-000057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94</xdr:row>
          <xdr:rowOff>9525</xdr:rowOff>
        </xdr:from>
        <xdr:to>
          <xdr:col>4</xdr:col>
          <xdr:colOff>0</xdr:colOff>
          <xdr:row>94</xdr:row>
          <xdr:rowOff>190500</xdr:rowOff>
        </xdr:to>
        <xdr:sp macro="" textlink="">
          <xdr:nvSpPr>
            <xdr:cNvPr id="62552" name="Check Box 88" hidden="1">
              <a:extLst>
                <a:ext uri="{63B3BB69-23CF-44E3-9099-C40C66FF867C}">
                  <a14:compatExt spid="_x0000_s62552"/>
                </a:ext>
                <a:ext uri="{FF2B5EF4-FFF2-40B4-BE49-F238E27FC236}">
                  <a16:creationId xmlns:a16="http://schemas.microsoft.com/office/drawing/2014/main" id="{00000000-0008-0000-0600-000058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94</xdr:row>
          <xdr:rowOff>190500</xdr:rowOff>
        </xdr:from>
        <xdr:to>
          <xdr:col>3</xdr:col>
          <xdr:colOff>228600</xdr:colOff>
          <xdr:row>96</xdr:row>
          <xdr:rowOff>9525</xdr:rowOff>
        </xdr:to>
        <xdr:sp macro="" textlink="">
          <xdr:nvSpPr>
            <xdr:cNvPr id="62553" name="Check Box 89" hidden="1">
              <a:extLst>
                <a:ext uri="{63B3BB69-23CF-44E3-9099-C40C66FF867C}">
                  <a14:compatExt spid="_x0000_s62553"/>
                </a:ext>
                <a:ext uri="{FF2B5EF4-FFF2-40B4-BE49-F238E27FC236}">
                  <a16:creationId xmlns:a16="http://schemas.microsoft.com/office/drawing/2014/main" id="{00000000-0008-0000-0600-000059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95</xdr:row>
          <xdr:rowOff>9525</xdr:rowOff>
        </xdr:from>
        <xdr:to>
          <xdr:col>4</xdr:col>
          <xdr:colOff>0</xdr:colOff>
          <xdr:row>95</xdr:row>
          <xdr:rowOff>190500</xdr:rowOff>
        </xdr:to>
        <xdr:sp macro="" textlink="">
          <xdr:nvSpPr>
            <xdr:cNvPr id="62554" name="Check Box 90" hidden="1">
              <a:extLst>
                <a:ext uri="{63B3BB69-23CF-44E3-9099-C40C66FF867C}">
                  <a14:compatExt spid="_x0000_s62554"/>
                </a:ext>
                <a:ext uri="{FF2B5EF4-FFF2-40B4-BE49-F238E27FC236}">
                  <a16:creationId xmlns:a16="http://schemas.microsoft.com/office/drawing/2014/main" id="{00000000-0008-0000-0600-00005A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95</xdr:row>
          <xdr:rowOff>190500</xdr:rowOff>
        </xdr:from>
        <xdr:to>
          <xdr:col>3</xdr:col>
          <xdr:colOff>228600</xdr:colOff>
          <xdr:row>97</xdr:row>
          <xdr:rowOff>9525</xdr:rowOff>
        </xdr:to>
        <xdr:sp macro="" textlink="">
          <xdr:nvSpPr>
            <xdr:cNvPr id="62555" name="Check Box 91" hidden="1">
              <a:extLst>
                <a:ext uri="{63B3BB69-23CF-44E3-9099-C40C66FF867C}">
                  <a14:compatExt spid="_x0000_s62555"/>
                </a:ext>
                <a:ext uri="{FF2B5EF4-FFF2-40B4-BE49-F238E27FC236}">
                  <a16:creationId xmlns:a16="http://schemas.microsoft.com/office/drawing/2014/main" id="{00000000-0008-0000-0600-00005B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96</xdr:row>
          <xdr:rowOff>9525</xdr:rowOff>
        </xdr:from>
        <xdr:to>
          <xdr:col>4</xdr:col>
          <xdr:colOff>0</xdr:colOff>
          <xdr:row>96</xdr:row>
          <xdr:rowOff>190500</xdr:rowOff>
        </xdr:to>
        <xdr:sp macro="" textlink="">
          <xdr:nvSpPr>
            <xdr:cNvPr id="62556" name="Check Box 92" hidden="1">
              <a:extLst>
                <a:ext uri="{63B3BB69-23CF-44E3-9099-C40C66FF867C}">
                  <a14:compatExt spid="_x0000_s62556"/>
                </a:ext>
                <a:ext uri="{FF2B5EF4-FFF2-40B4-BE49-F238E27FC236}">
                  <a16:creationId xmlns:a16="http://schemas.microsoft.com/office/drawing/2014/main" id="{00000000-0008-0000-0600-00005C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96</xdr:row>
          <xdr:rowOff>190500</xdr:rowOff>
        </xdr:from>
        <xdr:to>
          <xdr:col>3</xdr:col>
          <xdr:colOff>228600</xdr:colOff>
          <xdr:row>98</xdr:row>
          <xdr:rowOff>9525</xdr:rowOff>
        </xdr:to>
        <xdr:sp macro="" textlink="">
          <xdr:nvSpPr>
            <xdr:cNvPr id="62557" name="Check Box 93" hidden="1">
              <a:extLst>
                <a:ext uri="{63B3BB69-23CF-44E3-9099-C40C66FF867C}">
                  <a14:compatExt spid="_x0000_s62557"/>
                </a:ext>
                <a:ext uri="{FF2B5EF4-FFF2-40B4-BE49-F238E27FC236}">
                  <a16:creationId xmlns:a16="http://schemas.microsoft.com/office/drawing/2014/main" id="{00000000-0008-0000-0600-00005D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97</xdr:row>
          <xdr:rowOff>9525</xdr:rowOff>
        </xdr:from>
        <xdr:to>
          <xdr:col>4</xdr:col>
          <xdr:colOff>0</xdr:colOff>
          <xdr:row>97</xdr:row>
          <xdr:rowOff>190500</xdr:rowOff>
        </xdr:to>
        <xdr:sp macro="" textlink="">
          <xdr:nvSpPr>
            <xdr:cNvPr id="62558" name="Check Box 94" hidden="1">
              <a:extLst>
                <a:ext uri="{63B3BB69-23CF-44E3-9099-C40C66FF867C}">
                  <a14:compatExt spid="_x0000_s62558"/>
                </a:ext>
                <a:ext uri="{FF2B5EF4-FFF2-40B4-BE49-F238E27FC236}">
                  <a16:creationId xmlns:a16="http://schemas.microsoft.com/office/drawing/2014/main" id="{00000000-0008-0000-0600-00005E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97</xdr:row>
          <xdr:rowOff>190500</xdr:rowOff>
        </xdr:from>
        <xdr:to>
          <xdr:col>3</xdr:col>
          <xdr:colOff>228600</xdr:colOff>
          <xdr:row>99</xdr:row>
          <xdr:rowOff>9525</xdr:rowOff>
        </xdr:to>
        <xdr:sp macro="" textlink="">
          <xdr:nvSpPr>
            <xdr:cNvPr id="62559" name="Check Box 95" hidden="1">
              <a:extLst>
                <a:ext uri="{63B3BB69-23CF-44E3-9099-C40C66FF867C}">
                  <a14:compatExt spid="_x0000_s62559"/>
                </a:ext>
                <a:ext uri="{FF2B5EF4-FFF2-40B4-BE49-F238E27FC236}">
                  <a16:creationId xmlns:a16="http://schemas.microsoft.com/office/drawing/2014/main" id="{00000000-0008-0000-0600-00005F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98</xdr:row>
          <xdr:rowOff>9525</xdr:rowOff>
        </xdr:from>
        <xdr:to>
          <xdr:col>4</xdr:col>
          <xdr:colOff>0</xdr:colOff>
          <xdr:row>98</xdr:row>
          <xdr:rowOff>190500</xdr:rowOff>
        </xdr:to>
        <xdr:sp macro="" textlink="">
          <xdr:nvSpPr>
            <xdr:cNvPr id="62560" name="Check Box 96" hidden="1">
              <a:extLst>
                <a:ext uri="{63B3BB69-23CF-44E3-9099-C40C66FF867C}">
                  <a14:compatExt spid="_x0000_s62560"/>
                </a:ext>
                <a:ext uri="{FF2B5EF4-FFF2-40B4-BE49-F238E27FC236}">
                  <a16:creationId xmlns:a16="http://schemas.microsoft.com/office/drawing/2014/main" id="{00000000-0008-0000-0600-000060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99</xdr:row>
          <xdr:rowOff>190500</xdr:rowOff>
        </xdr:from>
        <xdr:to>
          <xdr:col>3</xdr:col>
          <xdr:colOff>228600</xdr:colOff>
          <xdr:row>101</xdr:row>
          <xdr:rowOff>9525</xdr:rowOff>
        </xdr:to>
        <xdr:sp macro="" textlink="">
          <xdr:nvSpPr>
            <xdr:cNvPr id="62561" name="Check Box 97" hidden="1">
              <a:extLst>
                <a:ext uri="{63B3BB69-23CF-44E3-9099-C40C66FF867C}">
                  <a14:compatExt spid="_x0000_s62561"/>
                </a:ext>
                <a:ext uri="{FF2B5EF4-FFF2-40B4-BE49-F238E27FC236}">
                  <a16:creationId xmlns:a16="http://schemas.microsoft.com/office/drawing/2014/main" id="{00000000-0008-0000-0600-000061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100</xdr:row>
          <xdr:rowOff>9525</xdr:rowOff>
        </xdr:from>
        <xdr:to>
          <xdr:col>4</xdr:col>
          <xdr:colOff>0</xdr:colOff>
          <xdr:row>100</xdr:row>
          <xdr:rowOff>190500</xdr:rowOff>
        </xdr:to>
        <xdr:sp macro="" textlink="">
          <xdr:nvSpPr>
            <xdr:cNvPr id="62562" name="Check Box 98" hidden="1">
              <a:extLst>
                <a:ext uri="{63B3BB69-23CF-44E3-9099-C40C66FF867C}">
                  <a14:compatExt spid="_x0000_s62562"/>
                </a:ext>
                <a:ext uri="{FF2B5EF4-FFF2-40B4-BE49-F238E27FC236}">
                  <a16:creationId xmlns:a16="http://schemas.microsoft.com/office/drawing/2014/main" id="{00000000-0008-0000-0600-000062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101</xdr:row>
          <xdr:rowOff>190500</xdr:rowOff>
        </xdr:from>
        <xdr:to>
          <xdr:col>3</xdr:col>
          <xdr:colOff>228600</xdr:colOff>
          <xdr:row>103</xdr:row>
          <xdr:rowOff>9525</xdr:rowOff>
        </xdr:to>
        <xdr:sp macro="" textlink="">
          <xdr:nvSpPr>
            <xdr:cNvPr id="62563" name="Check Box 99" hidden="1">
              <a:extLst>
                <a:ext uri="{63B3BB69-23CF-44E3-9099-C40C66FF867C}">
                  <a14:compatExt spid="_x0000_s62563"/>
                </a:ext>
                <a:ext uri="{FF2B5EF4-FFF2-40B4-BE49-F238E27FC236}">
                  <a16:creationId xmlns:a16="http://schemas.microsoft.com/office/drawing/2014/main" id="{00000000-0008-0000-0600-000063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102</xdr:row>
          <xdr:rowOff>9525</xdr:rowOff>
        </xdr:from>
        <xdr:to>
          <xdr:col>4</xdr:col>
          <xdr:colOff>0</xdr:colOff>
          <xdr:row>102</xdr:row>
          <xdr:rowOff>190500</xdr:rowOff>
        </xdr:to>
        <xdr:sp macro="" textlink="">
          <xdr:nvSpPr>
            <xdr:cNvPr id="62564" name="Check Box 100" hidden="1">
              <a:extLst>
                <a:ext uri="{63B3BB69-23CF-44E3-9099-C40C66FF867C}">
                  <a14:compatExt spid="_x0000_s62564"/>
                </a:ext>
                <a:ext uri="{FF2B5EF4-FFF2-40B4-BE49-F238E27FC236}">
                  <a16:creationId xmlns:a16="http://schemas.microsoft.com/office/drawing/2014/main" id="{00000000-0008-0000-0600-000064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101</xdr:row>
          <xdr:rowOff>9525</xdr:rowOff>
        </xdr:from>
        <xdr:to>
          <xdr:col>23</xdr:col>
          <xdr:colOff>0</xdr:colOff>
          <xdr:row>101</xdr:row>
          <xdr:rowOff>190500</xdr:rowOff>
        </xdr:to>
        <xdr:sp macro="" textlink="">
          <xdr:nvSpPr>
            <xdr:cNvPr id="62565" name="Check Box 101" hidden="1">
              <a:extLst>
                <a:ext uri="{63B3BB69-23CF-44E3-9099-C40C66FF867C}">
                  <a14:compatExt spid="_x0000_s62565"/>
                </a:ext>
                <a:ext uri="{FF2B5EF4-FFF2-40B4-BE49-F238E27FC236}">
                  <a16:creationId xmlns:a16="http://schemas.microsoft.com/office/drawing/2014/main" id="{00000000-0008-0000-0600-000065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101</xdr:row>
          <xdr:rowOff>9525</xdr:rowOff>
        </xdr:from>
        <xdr:to>
          <xdr:col>10</xdr:col>
          <xdr:colOff>0</xdr:colOff>
          <xdr:row>101</xdr:row>
          <xdr:rowOff>190500</xdr:rowOff>
        </xdr:to>
        <xdr:sp macro="" textlink="">
          <xdr:nvSpPr>
            <xdr:cNvPr id="62566" name="Check Box 102" hidden="1">
              <a:extLst>
                <a:ext uri="{63B3BB69-23CF-44E3-9099-C40C66FF867C}">
                  <a14:compatExt spid="_x0000_s62566"/>
                </a:ext>
                <a:ext uri="{FF2B5EF4-FFF2-40B4-BE49-F238E27FC236}">
                  <a16:creationId xmlns:a16="http://schemas.microsoft.com/office/drawing/2014/main" id="{00000000-0008-0000-0600-000066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108</xdr:row>
          <xdr:rowOff>57150</xdr:rowOff>
        </xdr:from>
        <xdr:to>
          <xdr:col>4</xdr:col>
          <xdr:colOff>0</xdr:colOff>
          <xdr:row>108</xdr:row>
          <xdr:rowOff>238125</xdr:rowOff>
        </xdr:to>
        <xdr:sp macro="" textlink="">
          <xdr:nvSpPr>
            <xdr:cNvPr id="62567" name="Check Box 102" hidden="1">
              <a:extLst>
                <a:ext uri="{63B3BB69-23CF-44E3-9099-C40C66FF867C}">
                  <a14:compatExt spid="_x0000_s62567"/>
                </a:ext>
                <a:ext uri="{FF2B5EF4-FFF2-40B4-BE49-F238E27FC236}">
                  <a16:creationId xmlns:a16="http://schemas.microsoft.com/office/drawing/2014/main" id="{00000000-0008-0000-0600-000067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109</xdr:row>
          <xdr:rowOff>57150</xdr:rowOff>
        </xdr:from>
        <xdr:to>
          <xdr:col>4</xdr:col>
          <xdr:colOff>0</xdr:colOff>
          <xdr:row>109</xdr:row>
          <xdr:rowOff>238125</xdr:rowOff>
        </xdr:to>
        <xdr:sp macro="" textlink="">
          <xdr:nvSpPr>
            <xdr:cNvPr id="62568" name="Check Box 104" hidden="1">
              <a:extLst>
                <a:ext uri="{63B3BB69-23CF-44E3-9099-C40C66FF867C}">
                  <a14:compatExt spid="_x0000_s62568"/>
                </a:ext>
                <a:ext uri="{FF2B5EF4-FFF2-40B4-BE49-F238E27FC236}">
                  <a16:creationId xmlns:a16="http://schemas.microsoft.com/office/drawing/2014/main" id="{00000000-0008-0000-0600-000068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110</xdr:row>
          <xdr:rowOff>57150</xdr:rowOff>
        </xdr:from>
        <xdr:to>
          <xdr:col>4</xdr:col>
          <xdr:colOff>0</xdr:colOff>
          <xdr:row>110</xdr:row>
          <xdr:rowOff>238125</xdr:rowOff>
        </xdr:to>
        <xdr:sp macro="" textlink="">
          <xdr:nvSpPr>
            <xdr:cNvPr id="62569" name="Check Box 105" hidden="1">
              <a:extLst>
                <a:ext uri="{63B3BB69-23CF-44E3-9099-C40C66FF867C}">
                  <a14:compatExt spid="_x0000_s62569"/>
                </a:ext>
                <a:ext uri="{FF2B5EF4-FFF2-40B4-BE49-F238E27FC236}">
                  <a16:creationId xmlns:a16="http://schemas.microsoft.com/office/drawing/2014/main" id="{00000000-0008-0000-0600-000069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111</xdr:row>
          <xdr:rowOff>57150</xdr:rowOff>
        </xdr:from>
        <xdr:to>
          <xdr:col>4</xdr:col>
          <xdr:colOff>0</xdr:colOff>
          <xdr:row>111</xdr:row>
          <xdr:rowOff>238125</xdr:rowOff>
        </xdr:to>
        <xdr:sp macro="" textlink="">
          <xdr:nvSpPr>
            <xdr:cNvPr id="62570" name="Check Box 106" hidden="1">
              <a:extLst>
                <a:ext uri="{63B3BB69-23CF-44E3-9099-C40C66FF867C}">
                  <a14:compatExt spid="_x0000_s62570"/>
                </a:ext>
                <a:ext uri="{FF2B5EF4-FFF2-40B4-BE49-F238E27FC236}">
                  <a16:creationId xmlns:a16="http://schemas.microsoft.com/office/drawing/2014/main" id="{00000000-0008-0000-0600-00006A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112</xdr:row>
          <xdr:rowOff>57150</xdr:rowOff>
        </xdr:from>
        <xdr:to>
          <xdr:col>4</xdr:col>
          <xdr:colOff>0</xdr:colOff>
          <xdr:row>112</xdr:row>
          <xdr:rowOff>238125</xdr:rowOff>
        </xdr:to>
        <xdr:sp macro="" textlink="">
          <xdr:nvSpPr>
            <xdr:cNvPr id="62571" name="Check Box 107" hidden="1">
              <a:extLst>
                <a:ext uri="{63B3BB69-23CF-44E3-9099-C40C66FF867C}">
                  <a14:compatExt spid="_x0000_s62571"/>
                </a:ext>
                <a:ext uri="{FF2B5EF4-FFF2-40B4-BE49-F238E27FC236}">
                  <a16:creationId xmlns:a16="http://schemas.microsoft.com/office/drawing/2014/main" id="{00000000-0008-0000-0600-00006B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113</xdr:row>
          <xdr:rowOff>57150</xdr:rowOff>
        </xdr:from>
        <xdr:to>
          <xdr:col>4</xdr:col>
          <xdr:colOff>0</xdr:colOff>
          <xdr:row>113</xdr:row>
          <xdr:rowOff>238125</xdr:rowOff>
        </xdr:to>
        <xdr:sp macro="" textlink="">
          <xdr:nvSpPr>
            <xdr:cNvPr id="62572" name="Check Box 108" hidden="1">
              <a:extLst>
                <a:ext uri="{63B3BB69-23CF-44E3-9099-C40C66FF867C}">
                  <a14:compatExt spid="_x0000_s62572"/>
                </a:ext>
                <a:ext uri="{FF2B5EF4-FFF2-40B4-BE49-F238E27FC236}">
                  <a16:creationId xmlns:a16="http://schemas.microsoft.com/office/drawing/2014/main" id="{00000000-0008-0000-0600-00006C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114</xdr:row>
          <xdr:rowOff>57150</xdr:rowOff>
        </xdr:from>
        <xdr:to>
          <xdr:col>4</xdr:col>
          <xdr:colOff>0</xdr:colOff>
          <xdr:row>114</xdr:row>
          <xdr:rowOff>238125</xdr:rowOff>
        </xdr:to>
        <xdr:sp macro="" textlink="">
          <xdr:nvSpPr>
            <xdr:cNvPr id="62573" name="Check Box 109" hidden="1">
              <a:extLst>
                <a:ext uri="{63B3BB69-23CF-44E3-9099-C40C66FF867C}">
                  <a14:compatExt spid="_x0000_s62573"/>
                </a:ext>
                <a:ext uri="{FF2B5EF4-FFF2-40B4-BE49-F238E27FC236}">
                  <a16:creationId xmlns:a16="http://schemas.microsoft.com/office/drawing/2014/main" id="{00000000-0008-0000-0600-00006D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115</xdr:row>
          <xdr:rowOff>57150</xdr:rowOff>
        </xdr:from>
        <xdr:to>
          <xdr:col>4</xdr:col>
          <xdr:colOff>0</xdr:colOff>
          <xdr:row>115</xdr:row>
          <xdr:rowOff>238125</xdr:rowOff>
        </xdr:to>
        <xdr:sp macro="" textlink="">
          <xdr:nvSpPr>
            <xdr:cNvPr id="62574" name="Check Box 110" hidden="1">
              <a:extLst>
                <a:ext uri="{63B3BB69-23CF-44E3-9099-C40C66FF867C}">
                  <a14:compatExt spid="_x0000_s62574"/>
                </a:ext>
                <a:ext uri="{FF2B5EF4-FFF2-40B4-BE49-F238E27FC236}">
                  <a16:creationId xmlns:a16="http://schemas.microsoft.com/office/drawing/2014/main" id="{00000000-0008-0000-0600-00006E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116</xdr:row>
          <xdr:rowOff>57150</xdr:rowOff>
        </xdr:from>
        <xdr:to>
          <xdr:col>4</xdr:col>
          <xdr:colOff>0</xdr:colOff>
          <xdr:row>116</xdr:row>
          <xdr:rowOff>238125</xdr:rowOff>
        </xdr:to>
        <xdr:sp macro="" textlink="">
          <xdr:nvSpPr>
            <xdr:cNvPr id="62575" name="Check Box 111" hidden="1">
              <a:extLst>
                <a:ext uri="{63B3BB69-23CF-44E3-9099-C40C66FF867C}">
                  <a14:compatExt spid="_x0000_s62575"/>
                </a:ext>
                <a:ext uri="{FF2B5EF4-FFF2-40B4-BE49-F238E27FC236}">
                  <a16:creationId xmlns:a16="http://schemas.microsoft.com/office/drawing/2014/main" id="{00000000-0008-0000-0600-00006F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116</xdr:row>
          <xdr:rowOff>57150</xdr:rowOff>
        </xdr:from>
        <xdr:to>
          <xdr:col>7</xdr:col>
          <xdr:colOff>0</xdr:colOff>
          <xdr:row>116</xdr:row>
          <xdr:rowOff>238125</xdr:rowOff>
        </xdr:to>
        <xdr:sp macro="" textlink="">
          <xdr:nvSpPr>
            <xdr:cNvPr id="62576" name="Check Box 112" hidden="1">
              <a:extLst>
                <a:ext uri="{63B3BB69-23CF-44E3-9099-C40C66FF867C}">
                  <a14:compatExt spid="_x0000_s62576"/>
                </a:ext>
                <a:ext uri="{FF2B5EF4-FFF2-40B4-BE49-F238E27FC236}">
                  <a16:creationId xmlns:a16="http://schemas.microsoft.com/office/drawing/2014/main" id="{00000000-0008-0000-0600-000070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115</xdr:row>
          <xdr:rowOff>57150</xdr:rowOff>
        </xdr:from>
        <xdr:to>
          <xdr:col>9</xdr:col>
          <xdr:colOff>0</xdr:colOff>
          <xdr:row>115</xdr:row>
          <xdr:rowOff>238125</xdr:rowOff>
        </xdr:to>
        <xdr:sp macro="" textlink="">
          <xdr:nvSpPr>
            <xdr:cNvPr id="62577" name="Check Box 113" hidden="1">
              <a:extLst>
                <a:ext uri="{63B3BB69-23CF-44E3-9099-C40C66FF867C}">
                  <a14:compatExt spid="_x0000_s62577"/>
                </a:ext>
                <a:ext uri="{FF2B5EF4-FFF2-40B4-BE49-F238E27FC236}">
                  <a16:creationId xmlns:a16="http://schemas.microsoft.com/office/drawing/2014/main" id="{00000000-0008-0000-0600-000071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114</xdr:row>
          <xdr:rowOff>57150</xdr:rowOff>
        </xdr:from>
        <xdr:to>
          <xdr:col>7</xdr:col>
          <xdr:colOff>0</xdr:colOff>
          <xdr:row>114</xdr:row>
          <xdr:rowOff>238125</xdr:rowOff>
        </xdr:to>
        <xdr:sp macro="" textlink="">
          <xdr:nvSpPr>
            <xdr:cNvPr id="62578" name="Check Box 114" hidden="1">
              <a:extLst>
                <a:ext uri="{63B3BB69-23CF-44E3-9099-C40C66FF867C}">
                  <a14:compatExt spid="_x0000_s62578"/>
                </a:ext>
                <a:ext uri="{FF2B5EF4-FFF2-40B4-BE49-F238E27FC236}">
                  <a16:creationId xmlns:a16="http://schemas.microsoft.com/office/drawing/2014/main" id="{00000000-0008-0000-0600-000072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113</xdr:row>
          <xdr:rowOff>57150</xdr:rowOff>
        </xdr:from>
        <xdr:to>
          <xdr:col>7</xdr:col>
          <xdr:colOff>0</xdr:colOff>
          <xdr:row>113</xdr:row>
          <xdr:rowOff>238125</xdr:rowOff>
        </xdr:to>
        <xdr:sp macro="" textlink="">
          <xdr:nvSpPr>
            <xdr:cNvPr id="62579" name="Check Box 115" hidden="1">
              <a:extLst>
                <a:ext uri="{63B3BB69-23CF-44E3-9099-C40C66FF867C}">
                  <a14:compatExt spid="_x0000_s62579"/>
                </a:ext>
                <a:ext uri="{FF2B5EF4-FFF2-40B4-BE49-F238E27FC236}">
                  <a16:creationId xmlns:a16="http://schemas.microsoft.com/office/drawing/2014/main" id="{00000000-0008-0000-0600-000073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113</xdr:row>
          <xdr:rowOff>57150</xdr:rowOff>
        </xdr:from>
        <xdr:to>
          <xdr:col>7</xdr:col>
          <xdr:colOff>0</xdr:colOff>
          <xdr:row>113</xdr:row>
          <xdr:rowOff>238125</xdr:rowOff>
        </xdr:to>
        <xdr:sp macro="" textlink="">
          <xdr:nvSpPr>
            <xdr:cNvPr id="62580" name="Check Box 116" hidden="1">
              <a:extLst>
                <a:ext uri="{63B3BB69-23CF-44E3-9099-C40C66FF867C}">
                  <a14:compatExt spid="_x0000_s62580"/>
                </a:ext>
                <a:ext uri="{FF2B5EF4-FFF2-40B4-BE49-F238E27FC236}">
                  <a16:creationId xmlns:a16="http://schemas.microsoft.com/office/drawing/2014/main" id="{00000000-0008-0000-0600-000074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112</xdr:row>
          <xdr:rowOff>57150</xdr:rowOff>
        </xdr:from>
        <xdr:to>
          <xdr:col>7</xdr:col>
          <xdr:colOff>0</xdr:colOff>
          <xdr:row>112</xdr:row>
          <xdr:rowOff>238125</xdr:rowOff>
        </xdr:to>
        <xdr:sp macro="" textlink="">
          <xdr:nvSpPr>
            <xdr:cNvPr id="62581" name="Check Box 117" hidden="1">
              <a:extLst>
                <a:ext uri="{63B3BB69-23CF-44E3-9099-C40C66FF867C}">
                  <a14:compatExt spid="_x0000_s62581"/>
                </a:ext>
                <a:ext uri="{FF2B5EF4-FFF2-40B4-BE49-F238E27FC236}">
                  <a16:creationId xmlns:a16="http://schemas.microsoft.com/office/drawing/2014/main" id="{00000000-0008-0000-0600-000075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110</xdr:row>
          <xdr:rowOff>57150</xdr:rowOff>
        </xdr:from>
        <xdr:to>
          <xdr:col>7</xdr:col>
          <xdr:colOff>0</xdr:colOff>
          <xdr:row>110</xdr:row>
          <xdr:rowOff>238125</xdr:rowOff>
        </xdr:to>
        <xdr:sp macro="" textlink="">
          <xdr:nvSpPr>
            <xdr:cNvPr id="62582" name="Check Box 118" hidden="1">
              <a:extLst>
                <a:ext uri="{63B3BB69-23CF-44E3-9099-C40C66FF867C}">
                  <a14:compatExt spid="_x0000_s62582"/>
                </a:ext>
                <a:ext uri="{FF2B5EF4-FFF2-40B4-BE49-F238E27FC236}">
                  <a16:creationId xmlns:a16="http://schemas.microsoft.com/office/drawing/2014/main" id="{00000000-0008-0000-0600-000076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109</xdr:row>
          <xdr:rowOff>57150</xdr:rowOff>
        </xdr:from>
        <xdr:to>
          <xdr:col>7</xdr:col>
          <xdr:colOff>0</xdr:colOff>
          <xdr:row>109</xdr:row>
          <xdr:rowOff>238125</xdr:rowOff>
        </xdr:to>
        <xdr:sp macro="" textlink="">
          <xdr:nvSpPr>
            <xdr:cNvPr id="62583" name="Check Box 119" hidden="1">
              <a:extLst>
                <a:ext uri="{63B3BB69-23CF-44E3-9099-C40C66FF867C}">
                  <a14:compatExt spid="_x0000_s62583"/>
                </a:ext>
                <a:ext uri="{FF2B5EF4-FFF2-40B4-BE49-F238E27FC236}">
                  <a16:creationId xmlns:a16="http://schemas.microsoft.com/office/drawing/2014/main" id="{00000000-0008-0000-0600-000077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28575</xdr:colOff>
          <xdr:row>108</xdr:row>
          <xdr:rowOff>57150</xdr:rowOff>
        </xdr:from>
        <xdr:to>
          <xdr:col>22</xdr:col>
          <xdr:colOff>0</xdr:colOff>
          <xdr:row>108</xdr:row>
          <xdr:rowOff>238125</xdr:rowOff>
        </xdr:to>
        <xdr:sp macro="" textlink="">
          <xdr:nvSpPr>
            <xdr:cNvPr id="62584" name="Check Box 120" hidden="1">
              <a:extLst>
                <a:ext uri="{63B3BB69-23CF-44E3-9099-C40C66FF867C}">
                  <a14:compatExt spid="_x0000_s62584"/>
                </a:ext>
                <a:ext uri="{FF2B5EF4-FFF2-40B4-BE49-F238E27FC236}">
                  <a16:creationId xmlns:a16="http://schemas.microsoft.com/office/drawing/2014/main" id="{00000000-0008-0000-0600-000078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111</xdr:row>
          <xdr:rowOff>57150</xdr:rowOff>
        </xdr:from>
        <xdr:to>
          <xdr:col>10</xdr:col>
          <xdr:colOff>0</xdr:colOff>
          <xdr:row>111</xdr:row>
          <xdr:rowOff>238125</xdr:rowOff>
        </xdr:to>
        <xdr:sp macro="" textlink="">
          <xdr:nvSpPr>
            <xdr:cNvPr id="62585" name="Check Box 121" hidden="1">
              <a:extLst>
                <a:ext uri="{63B3BB69-23CF-44E3-9099-C40C66FF867C}">
                  <a14:compatExt spid="_x0000_s62585"/>
                </a:ext>
                <a:ext uri="{FF2B5EF4-FFF2-40B4-BE49-F238E27FC236}">
                  <a16:creationId xmlns:a16="http://schemas.microsoft.com/office/drawing/2014/main" id="{00000000-0008-0000-0600-000079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xdr:colOff>
          <xdr:row>111</xdr:row>
          <xdr:rowOff>57150</xdr:rowOff>
        </xdr:from>
        <xdr:to>
          <xdr:col>15</xdr:col>
          <xdr:colOff>0</xdr:colOff>
          <xdr:row>111</xdr:row>
          <xdr:rowOff>238125</xdr:rowOff>
        </xdr:to>
        <xdr:sp macro="" textlink="">
          <xdr:nvSpPr>
            <xdr:cNvPr id="62586" name="Check Box 122" hidden="1">
              <a:extLst>
                <a:ext uri="{63B3BB69-23CF-44E3-9099-C40C66FF867C}">
                  <a14:compatExt spid="_x0000_s62586"/>
                </a:ext>
                <a:ext uri="{FF2B5EF4-FFF2-40B4-BE49-F238E27FC236}">
                  <a16:creationId xmlns:a16="http://schemas.microsoft.com/office/drawing/2014/main" id="{00000000-0008-0000-0600-00007A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28575</xdr:colOff>
          <xdr:row>111</xdr:row>
          <xdr:rowOff>57150</xdr:rowOff>
        </xdr:from>
        <xdr:to>
          <xdr:col>20</xdr:col>
          <xdr:colOff>0</xdr:colOff>
          <xdr:row>111</xdr:row>
          <xdr:rowOff>238125</xdr:rowOff>
        </xdr:to>
        <xdr:sp macro="" textlink="">
          <xdr:nvSpPr>
            <xdr:cNvPr id="62587" name="Check Box 123" hidden="1">
              <a:extLst>
                <a:ext uri="{63B3BB69-23CF-44E3-9099-C40C66FF867C}">
                  <a14:compatExt spid="_x0000_s62587"/>
                </a:ext>
                <a:ext uri="{FF2B5EF4-FFF2-40B4-BE49-F238E27FC236}">
                  <a16:creationId xmlns:a16="http://schemas.microsoft.com/office/drawing/2014/main" id="{00000000-0008-0000-0600-00007B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111</xdr:row>
          <xdr:rowOff>57150</xdr:rowOff>
        </xdr:from>
        <xdr:to>
          <xdr:col>23</xdr:col>
          <xdr:colOff>0</xdr:colOff>
          <xdr:row>111</xdr:row>
          <xdr:rowOff>238125</xdr:rowOff>
        </xdr:to>
        <xdr:sp macro="" textlink="">
          <xdr:nvSpPr>
            <xdr:cNvPr id="62588" name="Check Box 124" hidden="1">
              <a:extLst>
                <a:ext uri="{63B3BB69-23CF-44E3-9099-C40C66FF867C}">
                  <a14:compatExt spid="_x0000_s62588"/>
                </a:ext>
                <a:ext uri="{FF2B5EF4-FFF2-40B4-BE49-F238E27FC236}">
                  <a16:creationId xmlns:a16="http://schemas.microsoft.com/office/drawing/2014/main" id="{00000000-0008-0000-0600-00007C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xdr:colOff>
          <xdr:row>112</xdr:row>
          <xdr:rowOff>57150</xdr:rowOff>
        </xdr:from>
        <xdr:to>
          <xdr:col>13</xdr:col>
          <xdr:colOff>0</xdr:colOff>
          <xdr:row>112</xdr:row>
          <xdr:rowOff>238125</xdr:rowOff>
        </xdr:to>
        <xdr:sp macro="" textlink="">
          <xdr:nvSpPr>
            <xdr:cNvPr id="62589" name="Check Box 125" hidden="1">
              <a:extLst>
                <a:ext uri="{63B3BB69-23CF-44E3-9099-C40C66FF867C}">
                  <a14:compatExt spid="_x0000_s62589"/>
                </a:ext>
                <a:ext uri="{FF2B5EF4-FFF2-40B4-BE49-F238E27FC236}">
                  <a16:creationId xmlns:a16="http://schemas.microsoft.com/office/drawing/2014/main" id="{00000000-0008-0000-0600-00007D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112</xdr:row>
          <xdr:rowOff>57150</xdr:rowOff>
        </xdr:from>
        <xdr:to>
          <xdr:col>16</xdr:col>
          <xdr:colOff>0</xdr:colOff>
          <xdr:row>112</xdr:row>
          <xdr:rowOff>238125</xdr:rowOff>
        </xdr:to>
        <xdr:sp macro="" textlink="">
          <xdr:nvSpPr>
            <xdr:cNvPr id="62590" name="Check Box 126" hidden="1">
              <a:extLst>
                <a:ext uri="{63B3BB69-23CF-44E3-9099-C40C66FF867C}">
                  <a14:compatExt spid="_x0000_s62590"/>
                </a:ext>
                <a:ext uri="{FF2B5EF4-FFF2-40B4-BE49-F238E27FC236}">
                  <a16:creationId xmlns:a16="http://schemas.microsoft.com/office/drawing/2014/main" id="{00000000-0008-0000-0600-00007E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xdr:colOff>
          <xdr:row>113</xdr:row>
          <xdr:rowOff>57150</xdr:rowOff>
        </xdr:from>
        <xdr:to>
          <xdr:col>13</xdr:col>
          <xdr:colOff>0</xdr:colOff>
          <xdr:row>113</xdr:row>
          <xdr:rowOff>238125</xdr:rowOff>
        </xdr:to>
        <xdr:sp macro="" textlink="">
          <xdr:nvSpPr>
            <xdr:cNvPr id="62591" name="Check Box 127" hidden="1">
              <a:extLst>
                <a:ext uri="{63B3BB69-23CF-44E3-9099-C40C66FF867C}">
                  <a14:compatExt spid="_x0000_s62591"/>
                </a:ext>
                <a:ext uri="{FF2B5EF4-FFF2-40B4-BE49-F238E27FC236}">
                  <a16:creationId xmlns:a16="http://schemas.microsoft.com/office/drawing/2014/main" id="{00000000-0008-0000-0600-00007F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113</xdr:row>
          <xdr:rowOff>57150</xdr:rowOff>
        </xdr:from>
        <xdr:to>
          <xdr:col>16</xdr:col>
          <xdr:colOff>0</xdr:colOff>
          <xdr:row>113</xdr:row>
          <xdr:rowOff>238125</xdr:rowOff>
        </xdr:to>
        <xdr:sp macro="" textlink="">
          <xdr:nvSpPr>
            <xdr:cNvPr id="62592" name="Check Box 128" hidden="1">
              <a:extLst>
                <a:ext uri="{63B3BB69-23CF-44E3-9099-C40C66FF867C}">
                  <a14:compatExt spid="_x0000_s62592"/>
                </a:ext>
                <a:ext uri="{FF2B5EF4-FFF2-40B4-BE49-F238E27FC236}">
                  <a16:creationId xmlns:a16="http://schemas.microsoft.com/office/drawing/2014/main" id="{00000000-0008-0000-0600-000080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28575</xdr:colOff>
          <xdr:row>114</xdr:row>
          <xdr:rowOff>57150</xdr:rowOff>
        </xdr:from>
        <xdr:to>
          <xdr:col>12</xdr:col>
          <xdr:colOff>0</xdr:colOff>
          <xdr:row>114</xdr:row>
          <xdr:rowOff>238125</xdr:rowOff>
        </xdr:to>
        <xdr:sp macro="" textlink="">
          <xdr:nvSpPr>
            <xdr:cNvPr id="62593" name="Check Box 129" hidden="1">
              <a:extLst>
                <a:ext uri="{63B3BB69-23CF-44E3-9099-C40C66FF867C}">
                  <a14:compatExt spid="_x0000_s62593"/>
                </a:ext>
                <a:ext uri="{FF2B5EF4-FFF2-40B4-BE49-F238E27FC236}">
                  <a16:creationId xmlns:a16="http://schemas.microsoft.com/office/drawing/2014/main" id="{00000000-0008-0000-0600-000081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xdr:colOff>
          <xdr:row>114</xdr:row>
          <xdr:rowOff>57150</xdr:rowOff>
        </xdr:from>
        <xdr:to>
          <xdr:col>15</xdr:col>
          <xdr:colOff>0</xdr:colOff>
          <xdr:row>114</xdr:row>
          <xdr:rowOff>238125</xdr:rowOff>
        </xdr:to>
        <xdr:sp macro="" textlink="">
          <xdr:nvSpPr>
            <xdr:cNvPr id="62594" name="Check Box 130" hidden="1">
              <a:extLst>
                <a:ext uri="{63B3BB69-23CF-44E3-9099-C40C66FF867C}">
                  <a14:compatExt spid="_x0000_s62594"/>
                </a:ext>
                <a:ext uri="{FF2B5EF4-FFF2-40B4-BE49-F238E27FC236}">
                  <a16:creationId xmlns:a16="http://schemas.microsoft.com/office/drawing/2014/main" id="{00000000-0008-0000-0600-000082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116</xdr:row>
          <xdr:rowOff>57150</xdr:rowOff>
        </xdr:from>
        <xdr:to>
          <xdr:col>10</xdr:col>
          <xdr:colOff>0</xdr:colOff>
          <xdr:row>116</xdr:row>
          <xdr:rowOff>238125</xdr:rowOff>
        </xdr:to>
        <xdr:sp macro="" textlink="">
          <xdr:nvSpPr>
            <xdr:cNvPr id="62595" name="Check Box 131" hidden="1">
              <a:extLst>
                <a:ext uri="{63B3BB69-23CF-44E3-9099-C40C66FF867C}">
                  <a14:compatExt spid="_x0000_s62595"/>
                </a:ext>
                <a:ext uri="{FF2B5EF4-FFF2-40B4-BE49-F238E27FC236}">
                  <a16:creationId xmlns:a16="http://schemas.microsoft.com/office/drawing/2014/main" id="{00000000-0008-0000-0600-000083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xdr:colOff>
          <xdr:row>116</xdr:row>
          <xdr:rowOff>57150</xdr:rowOff>
        </xdr:from>
        <xdr:to>
          <xdr:col>13</xdr:col>
          <xdr:colOff>0</xdr:colOff>
          <xdr:row>116</xdr:row>
          <xdr:rowOff>238125</xdr:rowOff>
        </xdr:to>
        <xdr:sp macro="" textlink="">
          <xdr:nvSpPr>
            <xdr:cNvPr id="62596" name="Check Box 132" hidden="1">
              <a:extLst>
                <a:ext uri="{63B3BB69-23CF-44E3-9099-C40C66FF867C}">
                  <a14:compatExt spid="_x0000_s62596"/>
                </a:ext>
                <a:ext uri="{FF2B5EF4-FFF2-40B4-BE49-F238E27FC236}">
                  <a16:creationId xmlns:a16="http://schemas.microsoft.com/office/drawing/2014/main" id="{00000000-0008-0000-0600-000084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200025</xdr:colOff>
          <xdr:row>93</xdr:row>
          <xdr:rowOff>9525</xdr:rowOff>
        </xdr:from>
        <xdr:to>
          <xdr:col>6</xdr:col>
          <xdr:colOff>142875</xdr:colOff>
          <xdr:row>93</xdr:row>
          <xdr:rowOff>190500</xdr:rowOff>
        </xdr:to>
        <xdr:sp macro="" textlink="">
          <xdr:nvSpPr>
            <xdr:cNvPr id="62597" name="Check Box 87" hidden="1">
              <a:extLst>
                <a:ext uri="{63B3BB69-23CF-44E3-9099-C40C66FF867C}">
                  <a14:compatExt spid="_x0000_s62597"/>
                </a:ext>
                <a:ext uri="{FF2B5EF4-FFF2-40B4-BE49-F238E27FC236}">
                  <a16:creationId xmlns:a16="http://schemas.microsoft.com/office/drawing/2014/main" id="{00000000-0008-0000-0600-000085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47625</xdr:colOff>
          <xdr:row>24</xdr:row>
          <xdr:rowOff>9525</xdr:rowOff>
        </xdr:from>
        <xdr:to>
          <xdr:col>10</xdr:col>
          <xdr:colOff>0</xdr:colOff>
          <xdr:row>25</xdr:row>
          <xdr:rowOff>19050</xdr:rowOff>
        </xdr:to>
        <xdr:sp macro="" textlink="">
          <xdr:nvSpPr>
            <xdr:cNvPr id="62598" name="Check Box 134" hidden="1">
              <a:extLst>
                <a:ext uri="{63B3BB69-23CF-44E3-9099-C40C66FF867C}">
                  <a14:compatExt spid="_x0000_s62598"/>
                </a:ext>
                <a:ext uri="{FF2B5EF4-FFF2-40B4-BE49-F238E27FC236}">
                  <a16:creationId xmlns:a16="http://schemas.microsoft.com/office/drawing/2014/main" id="{00000000-0008-0000-0600-000086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47625</xdr:colOff>
          <xdr:row>21</xdr:row>
          <xdr:rowOff>209550</xdr:rowOff>
        </xdr:from>
        <xdr:to>
          <xdr:col>10</xdr:col>
          <xdr:colOff>0</xdr:colOff>
          <xdr:row>23</xdr:row>
          <xdr:rowOff>9525</xdr:rowOff>
        </xdr:to>
        <xdr:sp macro="" textlink="">
          <xdr:nvSpPr>
            <xdr:cNvPr id="62599" name="Check Box 135" hidden="1">
              <a:extLst>
                <a:ext uri="{63B3BB69-23CF-44E3-9099-C40C66FF867C}">
                  <a14:compatExt spid="_x0000_s62599"/>
                </a:ext>
                <a:ext uri="{FF2B5EF4-FFF2-40B4-BE49-F238E27FC236}">
                  <a16:creationId xmlns:a16="http://schemas.microsoft.com/office/drawing/2014/main" id="{00000000-0008-0000-0600-000087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247650</xdr:colOff>
          <xdr:row>22</xdr:row>
          <xdr:rowOff>28575</xdr:rowOff>
        </xdr:from>
        <xdr:to>
          <xdr:col>12</xdr:col>
          <xdr:colOff>171450</xdr:colOff>
          <xdr:row>22</xdr:row>
          <xdr:rowOff>190500</xdr:rowOff>
        </xdr:to>
        <xdr:sp macro="" textlink="">
          <xdr:nvSpPr>
            <xdr:cNvPr id="62600" name="Check Box 136" hidden="1">
              <a:extLst>
                <a:ext uri="{63B3BB69-23CF-44E3-9099-C40C66FF867C}">
                  <a14:compatExt spid="_x0000_s62600"/>
                </a:ext>
                <a:ext uri="{FF2B5EF4-FFF2-40B4-BE49-F238E27FC236}">
                  <a16:creationId xmlns:a16="http://schemas.microsoft.com/office/drawing/2014/main" id="{00000000-0008-0000-0600-000088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47625</xdr:colOff>
          <xdr:row>21</xdr:row>
          <xdr:rowOff>209550</xdr:rowOff>
        </xdr:from>
        <xdr:to>
          <xdr:col>21</xdr:col>
          <xdr:colOff>0</xdr:colOff>
          <xdr:row>23</xdr:row>
          <xdr:rowOff>9525</xdr:rowOff>
        </xdr:to>
        <xdr:sp macro="" textlink="">
          <xdr:nvSpPr>
            <xdr:cNvPr id="62601" name="Check Box 137" hidden="1">
              <a:extLst>
                <a:ext uri="{63B3BB69-23CF-44E3-9099-C40C66FF867C}">
                  <a14:compatExt spid="_x0000_s62601"/>
                </a:ext>
                <a:ext uri="{FF2B5EF4-FFF2-40B4-BE49-F238E27FC236}">
                  <a16:creationId xmlns:a16="http://schemas.microsoft.com/office/drawing/2014/main" id="{00000000-0008-0000-0600-000089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238125</xdr:colOff>
          <xdr:row>22</xdr:row>
          <xdr:rowOff>28575</xdr:rowOff>
        </xdr:from>
        <xdr:to>
          <xdr:col>23</xdr:col>
          <xdr:colOff>161925</xdr:colOff>
          <xdr:row>22</xdr:row>
          <xdr:rowOff>190500</xdr:rowOff>
        </xdr:to>
        <xdr:sp macro="" textlink="">
          <xdr:nvSpPr>
            <xdr:cNvPr id="62602" name="Check Box 138" hidden="1">
              <a:extLst>
                <a:ext uri="{63B3BB69-23CF-44E3-9099-C40C66FF867C}">
                  <a14:compatExt spid="_x0000_s62602"/>
                </a:ext>
                <a:ext uri="{FF2B5EF4-FFF2-40B4-BE49-F238E27FC236}">
                  <a16:creationId xmlns:a16="http://schemas.microsoft.com/office/drawing/2014/main" id="{00000000-0008-0000-0600-00008A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47625</xdr:colOff>
          <xdr:row>23</xdr:row>
          <xdr:rowOff>0</xdr:rowOff>
        </xdr:from>
        <xdr:to>
          <xdr:col>10</xdr:col>
          <xdr:colOff>0</xdr:colOff>
          <xdr:row>24</xdr:row>
          <xdr:rowOff>9525</xdr:rowOff>
        </xdr:to>
        <xdr:sp macro="" textlink="">
          <xdr:nvSpPr>
            <xdr:cNvPr id="62603" name="Check Box 139" hidden="1">
              <a:extLst>
                <a:ext uri="{63B3BB69-23CF-44E3-9099-C40C66FF867C}">
                  <a14:compatExt spid="_x0000_s62603"/>
                </a:ext>
                <a:ext uri="{FF2B5EF4-FFF2-40B4-BE49-F238E27FC236}">
                  <a16:creationId xmlns:a16="http://schemas.microsoft.com/office/drawing/2014/main" id="{00000000-0008-0000-0600-00008B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247650</xdr:colOff>
          <xdr:row>23</xdr:row>
          <xdr:rowOff>28575</xdr:rowOff>
        </xdr:from>
        <xdr:to>
          <xdr:col>12</xdr:col>
          <xdr:colOff>171450</xdr:colOff>
          <xdr:row>23</xdr:row>
          <xdr:rowOff>190500</xdr:rowOff>
        </xdr:to>
        <xdr:sp macro="" textlink="">
          <xdr:nvSpPr>
            <xdr:cNvPr id="62604" name="Check Box 140" hidden="1">
              <a:extLst>
                <a:ext uri="{63B3BB69-23CF-44E3-9099-C40C66FF867C}">
                  <a14:compatExt spid="_x0000_s62604"/>
                </a:ext>
                <a:ext uri="{FF2B5EF4-FFF2-40B4-BE49-F238E27FC236}">
                  <a16:creationId xmlns:a16="http://schemas.microsoft.com/office/drawing/2014/main" id="{00000000-0008-0000-0600-00008C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47625</xdr:colOff>
          <xdr:row>25</xdr:row>
          <xdr:rowOff>209550</xdr:rowOff>
        </xdr:from>
        <xdr:to>
          <xdr:col>10</xdr:col>
          <xdr:colOff>0</xdr:colOff>
          <xdr:row>27</xdr:row>
          <xdr:rowOff>0</xdr:rowOff>
        </xdr:to>
        <xdr:sp macro="" textlink="">
          <xdr:nvSpPr>
            <xdr:cNvPr id="62605" name="Check Box 141" hidden="1">
              <a:extLst>
                <a:ext uri="{63B3BB69-23CF-44E3-9099-C40C66FF867C}">
                  <a14:compatExt spid="_x0000_s62605"/>
                </a:ext>
                <a:ext uri="{FF2B5EF4-FFF2-40B4-BE49-F238E27FC236}">
                  <a16:creationId xmlns:a16="http://schemas.microsoft.com/office/drawing/2014/main" id="{00000000-0008-0000-0600-00008D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247650</xdr:colOff>
          <xdr:row>27</xdr:row>
          <xdr:rowOff>19050</xdr:rowOff>
        </xdr:from>
        <xdr:to>
          <xdr:col>12</xdr:col>
          <xdr:colOff>171450</xdr:colOff>
          <xdr:row>27</xdr:row>
          <xdr:rowOff>180975</xdr:rowOff>
        </xdr:to>
        <xdr:sp macro="" textlink="">
          <xdr:nvSpPr>
            <xdr:cNvPr id="62606" name="Check Box 142" hidden="1">
              <a:extLst>
                <a:ext uri="{63B3BB69-23CF-44E3-9099-C40C66FF867C}">
                  <a14:compatExt spid="_x0000_s62606"/>
                </a:ext>
                <a:ext uri="{FF2B5EF4-FFF2-40B4-BE49-F238E27FC236}">
                  <a16:creationId xmlns:a16="http://schemas.microsoft.com/office/drawing/2014/main" id="{00000000-0008-0000-0600-00008E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26</xdr:row>
          <xdr:rowOff>0</xdr:rowOff>
        </xdr:from>
        <xdr:to>
          <xdr:col>18</xdr:col>
          <xdr:colOff>257175</xdr:colOff>
          <xdr:row>27</xdr:row>
          <xdr:rowOff>0</xdr:rowOff>
        </xdr:to>
        <xdr:sp macro="" textlink="">
          <xdr:nvSpPr>
            <xdr:cNvPr id="62607" name="Check Box 143" hidden="1">
              <a:extLst>
                <a:ext uri="{63B3BB69-23CF-44E3-9099-C40C66FF867C}">
                  <a14:compatExt spid="_x0000_s62607"/>
                </a:ext>
                <a:ext uri="{FF2B5EF4-FFF2-40B4-BE49-F238E27FC236}">
                  <a16:creationId xmlns:a16="http://schemas.microsoft.com/office/drawing/2014/main" id="{00000000-0008-0000-0600-00008F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47625</xdr:colOff>
          <xdr:row>27</xdr:row>
          <xdr:rowOff>28575</xdr:rowOff>
        </xdr:from>
        <xdr:to>
          <xdr:col>9</xdr:col>
          <xdr:colOff>247650</xdr:colOff>
          <xdr:row>27</xdr:row>
          <xdr:rowOff>190500</xdr:rowOff>
        </xdr:to>
        <xdr:sp macro="" textlink="">
          <xdr:nvSpPr>
            <xdr:cNvPr id="62608" name="Check Box 144" hidden="1">
              <a:extLst>
                <a:ext uri="{63B3BB69-23CF-44E3-9099-C40C66FF867C}">
                  <a14:compatExt spid="_x0000_s62608"/>
                </a:ext>
                <a:ext uri="{FF2B5EF4-FFF2-40B4-BE49-F238E27FC236}">
                  <a16:creationId xmlns:a16="http://schemas.microsoft.com/office/drawing/2014/main" id="{00000000-0008-0000-0600-000090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57150</xdr:colOff>
          <xdr:row>4</xdr:row>
          <xdr:rowOff>0</xdr:rowOff>
        </xdr:from>
        <xdr:to>
          <xdr:col>17</xdr:col>
          <xdr:colOff>0</xdr:colOff>
          <xdr:row>5</xdr:row>
          <xdr:rowOff>19050</xdr:rowOff>
        </xdr:to>
        <xdr:sp macro="" textlink="">
          <xdr:nvSpPr>
            <xdr:cNvPr id="62609" name="Check Box 145" hidden="1">
              <a:extLst>
                <a:ext uri="{63B3BB69-23CF-44E3-9099-C40C66FF867C}">
                  <a14:compatExt spid="_x0000_s62609"/>
                </a:ext>
                <a:ext uri="{FF2B5EF4-FFF2-40B4-BE49-F238E27FC236}">
                  <a16:creationId xmlns:a16="http://schemas.microsoft.com/office/drawing/2014/main" id="{00000000-0008-0000-0600-000091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66675</xdr:colOff>
          <xdr:row>3</xdr:row>
          <xdr:rowOff>209550</xdr:rowOff>
        </xdr:from>
        <xdr:to>
          <xdr:col>21</xdr:col>
          <xdr:colOff>9525</xdr:colOff>
          <xdr:row>5</xdr:row>
          <xdr:rowOff>19050</xdr:rowOff>
        </xdr:to>
        <xdr:sp macro="" textlink="">
          <xdr:nvSpPr>
            <xdr:cNvPr id="62610" name="Check Box 146" hidden="1">
              <a:extLst>
                <a:ext uri="{63B3BB69-23CF-44E3-9099-C40C66FF867C}">
                  <a14:compatExt spid="_x0000_s62610"/>
                </a:ext>
                <a:ext uri="{FF2B5EF4-FFF2-40B4-BE49-F238E27FC236}">
                  <a16:creationId xmlns:a16="http://schemas.microsoft.com/office/drawing/2014/main" id="{00000000-0008-0000-0600-000092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33</xdr:row>
          <xdr:rowOff>9525</xdr:rowOff>
        </xdr:from>
        <xdr:to>
          <xdr:col>2</xdr:col>
          <xdr:colOff>0</xdr:colOff>
          <xdr:row>33</xdr:row>
          <xdr:rowOff>190500</xdr:rowOff>
        </xdr:to>
        <xdr:sp macro="" textlink="">
          <xdr:nvSpPr>
            <xdr:cNvPr id="62611" name="Check Box 147" hidden="1">
              <a:extLst>
                <a:ext uri="{63B3BB69-23CF-44E3-9099-C40C66FF867C}">
                  <a14:compatExt spid="_x0000_s62611"/>
                </a:ext>
                <a:ext uri="{FF2B5EF4-FFF2-40B4-BE49-F238E27FC236}">
                  <a16:creationId xmlns:a16="http://schemas.microsoft.com/office/drawing/2014/main" id="{00000000-0008-0000-0600-000093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33</xdr:row>
          <xdr:rowOff>9525</xdr:rowOff>
        </xdr:from>
        <xdr:to>
          <xdr:col>6</xdr:col>
          <xdr:colOff>0</xdr:colOff>
          <xdr:row>33</xdr:row>
          <xdr:rowOff>190500</xdr:rowOff>
        </xdr:to>
        <xdr:sp macro="" textlink="">
          <xdr:nvSpPr>
            <xdr:cNvPr id="62612" name="Check Box 148" hidden="1">
              <a:extLst>
                <a:ext uri="{63B3BB69-23CF-44E3-9099-C40C66FF867C}">
                  <a14:compatExt spid="_x0000_s62612"/>
                </a:ext>
                <a:ext uri="{FF2B5EF4-FFF2-40B4-BE49-F238E27FC236}">
                  <a16:creationId xmlns:a16="http://schemas.microsoft.com/office/drawing/2014/main" id="{00000000-0008-0000-0600-000094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47625</xdr:colOff>
          <xdr:row>33</xdr:row>
          <xdr:rowOff>9525</xdr:rowOff>
        </xdr:from>
        <xdr:to>
          <xdr:col>10</xdr:col>
          <xdr:colOff>0</xdr:colOff>
          <xdr:row>33</xdr:row>
          <xdr:rowOff>190500</xdr:rowOff>
        </xdr:to>
        <xdr:sp macro="" textlink="">
          <xdr:nvSpPr>
            <xdr:cNvPr id="62613" name="Check Box 149" hidden="1">
              <a:extLst>
                <a:ext uri="{63B3BB69-23CF-44E3-9099-C40C66FF867C}">
                  <a14:compatExt spid="_x0000_s62613"/>
                </a:ext>
                <a:ext uri="{FF2B5EF4-FFF2-40B4-BE49-F238E27FC236}">
                  <a16:creationId xmlns:a16="http://schemas.microsoft.com/office/drawing/2014/main" id="{00000000-0008-0000-0600-000095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33</xdr:row>
          <xdr:rowOff>9525</xdr:rowOff>
        </xdr:from>
        <xdr:to>
          <xdr:col>18</xdr:col>
          <xdr:colOff>0</xdr:colOff>
          <xdr:row>33</xdr:row>
          <xdr:rowOff>190500</xdr:rowOff>
        </xdr:to>
        <xdr:sp macro="" textlink="">
          <xdr:nvSpPr>
            <xdr:cNvPr id="62614" name="Check Box 150" hidden="1">
              <a:extLst>
                <a:ext uri="{63B3BB69-23CF-44E3-9099-C40C66FF867C}">
                  <a14:compatExt spid="_x0000_s62614"/>
                </a:ext>
                <a:ext uri="{FF2B5EF4-FFF2-40B4-BE49-F238E27FC236}">
                  <a16:creationId xmlns:a16="http://schemas.microsoft.com/office/drawing/2014/main" id="{00000000-0008-0000-0600-000096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4648</xdr:colOff>
      <xdr:row>28</xdr:row>
      <xdr:rowOff>101413</xdr:rowOff>
    </xdr:from>
    <xdr:to>
      <xdr:col>25</xdr:col>
      <xdr:colOff>8986</xdr:colOff>
      <xdr:row>28</xdr:row>
      <xdr:rowOff>283766</xdr:rowOff>
    </xdr:to>
    <xdr:grpSp>
      <xdr:nvGrpSpPr>
        <xdr:cNvPr id="3" name="グループ化 2">
          <a:extLst>
            <a:ext uri="{FF2B5EF4-FFF2-40B4-BE49-F238E27FC236}">
              <a16:creationId xmlns:a16="http://schemas.microsoft.com/office/drawing/2014/main" id="{ECB995BD-0952-43A3-B819-F7374B3C351B}"/>
            </a:ext>
          </a:extLst>
        </xdr:cNvPr>
        <xdr:cNvGrpSpPr/>
      </xdr:nvGrpSpPr>
      <xdr:grpSpPr>
        <a:xfrm>
          <a:off x="204673" y="6140263"/>
          <a:ext cx="6633738" cy="182353"/>
          <a:chOff x="193351" y="5868706"/>
          <a:chExt cx="6629932" cy="203200"/>
        </a:xfrm>
      </xdr:grpSpPr>
      <xdr:sp macro="" textlink="">
        <xdr:nvSpPr>
          <xdr:cNvPr id="4" name="Line 2">
            <a:extLst>
              <a:ext uri="{FF2B5EF4-FFF2-40B4-BE49-F238E27FC236}">
                <a16:creationId xmlns:a16="http://schemas.microsoft.com/office/drawing/2014/main" id="{BE04300B-BC82-9227-AFEF-72D01006B452}"/>
              </a:ext>
            </a:extLst>
          </xdr:cNvPr>
          <xdr:cNvSpPr>
            <a:spLocks noChangeShapeType="1"/>
          </xdr:cNvSpPr>
        </xdr:nvSpPr>
        <xdr:spPr bwMode="auto">
          <a:xfrm>
            <a:off x="193351" y="5972511"/>
            <a:ext cx="6629932"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diamond" w="med" len="med"/>
            <a:tailEnd type="diamond" w="med" len="med"/>
          </a:ln>
          <a:extLst>
            <a:ext uri="{909E8E84-426E-40DD-AFC4-6F175D3DCCD1}">
              <a14:hiddenFill xmlns:a14="http://schemas.microsoft.com/office/drawing/2010/main">
                <a:noFill/>
              </a14:hiddenFill>
            </a:ext>
          </a:extLst>
        </xdr:spPr>
      </xdr:sp>
      <xdr:sp macro="" textlink="">
        <xdr:nvSpPr>
          <xdr:cNvPr id="5" name="Rectangle 4">
            <a:extLst>
              <a:ext uri="{FF2B5EF4-FFF2-40B4-BE49-F238E27FC236}">
                <a16:creationId xmlns:a16="http://schemas.microsoft.com/office/drawing/2014/main" id="{5B5E28AC-E479-398D-2577-616C521E13EC}"/>
              </a:ext>
            </a:extLst>
          </xdr:cNvPr>
          <xdr:cNvSpPr>
            <a:spLocks noChangeArrowheads="1"/>
          </xdr:cNvSpPr>
        </xdr:nvSpPr>
        <xdr:spPr bwMode="auto">
          <a:xfrm>
            <a:off x="3010671" y="5868706"/>
            <a:ext cx="1043773" cy="20320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overflow" horzOverflow="overflow" wrap="none" lIns="0" tIns="0" rIns="0" bIns="0" anchor="ctr" anchorCtr="1" upright="1">
            <a:noAutofit/>
          </a:bodyPr>
          <a:lstStyle/>
          <a:p>
            <a:pPr algn="ctr" rtl="0">
              <a:defRPr sz="1000"/>
            </a:pPr>
            <a:r>
              <a:rPr lang="ja-JP" altLang="en-US" sz="1100" b="0" i="0" u="none" strike="noStrike" baseline="0">
                <a:solidFill>
                  <a:srgbClr val="000000"/>
                </a:solidFill>
                <a:latin typeface="ＭＳ 明朝"/>
                <a:ea typeface="ＭＳ 明朝"/>
              </a:rPr>
              <a:t>その他明細</a:t>
            </a:r>
          </a:p>
        </xdr:txBody>
      </xdr:sp>
    </xdr:grpSp>
    <xdr:clientData/>
  </xdr:twoCellAnchor>
  <xdr:twoCellAnchor>
    <xdr:from>
      <xdr:col>1</xdr:col>
      <xdr:colOff>170729</xdr:colOff>
      <xdr:row>42</xdr:row>
      <xdr:rowOff>178510</xdr:rowOff>
    </xdr:from>
    <xdr:to>
      <xdr:col>24</xdr:col>
      <xdr:colOff>90267</xdr:colOff>
      <xdr:row>42</xdr:row>
      <xdr:rowOff>376204</xdr:rowOff>
    </xdr:to>
    <xdr:grpSp>
      <xdr:nvGrpSpPr>
        <xdr:cNvPr id="6" name="グループ化 5">
          <a:extLst>
            <a:ext uri="{FF2B5EF4-FFF2-40B4-BE49-F238E27FC236}">
              <a16:creationId xmlns:a16="http://schemas.microsoft.com/office/drawing/2014/main" id="{A9DE9B42-8FEC-45D1-91F8-5B5AC267B0C6}"/>
            </a:ext>
          </a:extLst>
        </xdr:cNvPr>
        <xdr:cNvGrpSpPr/>
      </xdr:nvGrpSpPr>
      <xdr:grpSpPr>
        <a:xfrm>
          <a:off x="370754" y="9208210"/>
          <a:ext cx="6272713" cy="197694"/>
          <a:chOff x="190501" y="6689375"/>
          <a:chExt cx="6300000" cy="118012"/>
        </a:xfrm>
      </xdr:grpSpPr>
      <xdr:sp macro="" textlink="">
        <xdr:nvSpPr>
          <xdr:cNvPr id="7" name="Line 2">
            <a:extLst>
              <a:ext uri="{FF2B5EF4-FFF2-40B4-BE49-F238E27FC236}">
                <a16:creationId xmlns:a16="http://schemas.microsoft.com/office/drawing/2014/main" id="{581D9D25-6D7F-E039-D74F-C128FD981AB3}"/>
              </a:ext>
            </a:extLst>
          </xdr:cNvPr>
          <xdr:cNvSpPr>
            <a:spLocks noChangeShapeType="1"/>
          </xdr:cNvSpPr>
        </xdr:nvSpPr>
        <xdr:spPr bwMode="auto">
          <a:xfrm>
            <a:off x="190501" y="6748381"/>
            <a:ext cx="63000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diamond" w="med" len="med"/>
            <a:tailEnd type="diamond" w="med" len="med"/>
          </a:ln>
          <a:extLst>
            <a:ext uri="{909E8E84-426E-40DD-AFC4-6F175D3DCCD1}">
              <a14:hiddenFill xmlns:a14="http://schemas.microsoft.com/office/drawing/2010/main">
                <a:noFill/>
              </a14:hiddenFill>
            </a:ext>
          </a:extLst>
        </xdr:spPr>
      </xdr:sp>
      <xdr:sp macro="" textlink="">
        <xdr:nvSpPr>
          <xdr:cNvPr id="8" name="Rectangle 4">
            <a:extLst>
              <a:ext uri="{FF2B5EF4-FFF2-40B4-BE49-F238E27FC236}">
                <a16:creationId xmlns:a16="http://schemas.microsoft.com/office/drawing/2014/main" id="{61873D9C-926C-AD8A-2F06-96C70AABF269}"/>
              </a:ext>
            </a:extLst>
          </xdr:cNvPr>
          <xdr:cNvSpPr>
            <a:spLocks noChangeArrowheads="1"/>
          </xdr:cNvSpPr>
        </xdr:nvSpPr>
        <xdr:spPr bwMode="auto">
          <a:xfrm>
            <a:off x="2838627" y="6689375"/>
            <a:ext cx="1080000" cy="118012"/>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overflow" horzOverflow="overflow" wrap="none" lIns="0" tIns="0" rIns="0" bIns="0" anchor="ctr" anchorCtr="1" upright="1">
            <a:noAutofit/>
          </a:bodyPr>
          <a:lstStyle/>
          <a:p>
            <a:pPr algn="ctr" rtl="0">
              <a:defRPr sz="1000"/>
            </a:pPr>
            <a:r>
              <a:rPr lang="ja-JP" altLang="en-US" sz="1100" b="0" i="0" u="none" strike="noStrike" baseline="0">
                <a:solidFill>
                  <a:srgbClr val="000000"/>
                </a:solidFill>
                <a:latin typeface="ＭＳ 明朝"/>
                <a:ea typeface="ＭＳ 明朝"/>
              </a:rPr>
              <a:t>弊社記入欄</a:t>
            </a:r>
          </a:p>
        </xdr:txBody>
      </xdr:sp>
    </xdr:grpSp>
    <xdr:clientData/>
  </xdr:twoCellAnchor>
  <mc:AlternateContent xmlns:mc="http://schemas.openxmlformats.org/markup-compatibility/2006">
    <mc:Choice xmlns:a14="http://schemas.microsoft.com/office/drawing/2010/main" Requires="a14">
      <xdr:twoCellAnchor editAs="oneCell">
        <xdr:from>
          <xdr:col>10</xdr:col>
          <xdr:colOff>38100</xdr:colOff>
          <xdr:row>49</xdr:row>
          <xdr:rowOff>152400</xdr:rowOff>
        </xdr:from>
        <xdr:to>
          <xdr:col>11</xdr:col>
          <xdr:colOff>0</xdr:colOff>
          <xdr:row>51</xdr:row>
          <xdr:rowOff>9525</xdr:rowOff>
        </xdr:to>
        <xdr:sp macro="" textlink="">
          <xdr:nvSpPr>
            <xdr:cNvPr id="62615" name="Check Box 151" hidden="1">
              <a:extLst>
                <a:ext uri="{63B3BB69-23CF-44E3-9099-C40C66FF867C}">
                  <a14:compatExt spid="_x0000_s62615"/>
                </a:ext>
                <a:ext uri="{FF2B5EF4-FFF2-40B4-BE49-F238E27FC236}">
                  <a16:creationId xmlns:a16="http://schemas.microsoft.com/office/drawing/2014/main" id="{00000000-0008-0000-0600-000097F40000}"/>
                </a:ext>
              </a:extLst>
            </xdr:cNvPr>
            <xdr:cNvSpPr/>
          </xdr:nvSpPr>
          <xdr:spPr bwMode="auto">
            <a:xfrm>
              <a:off x="0" y="0"/>
              <a:ext cx="0" cy="0"/>
            </a:xfrm>
            <a:prstGeom prst="rect">
              <a:avLst/>
            </a:prstGeom>
            <a:noFill/>
            <a:ln>
              <a:noFill/>
            </a:ln>
            <a:extLst>
              <a:ext uri="{909E8E84-426E-40DD-AFC4-6F175D3DCCD1}">
                <a14:hiddenFill>
                  <a:solidFill>
                    <a:srgbClr val="FFFFCC" mc:Ignorable="a14" a14:legacySpreadsheetColorIndex="26"/>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50</xdr:row>
          <xdr:rowOff>152400</xdr:rowOff>
        </xdr:from>
        <xdr:to>
          <xdr:col>11</xdr:col>
          <xdr:colOff>0</xdr:colOff>
          <xdr:row>52</xdr:row>
          <xdr:rowOff>9525</xdr:rowOff>
        </xdr:to>
        <xdr:sp macro="" textlink="">
          <xdr:nvSpPr>
            <xdr:cNvPr id="62616" name="Check Box 152" hidden="1">
              <a:extLst>
                <a:ext uri="{63B3BB69-23CF-44E3-9099-C40C66FF867C}">
                  <a14:compatExt spid="_x0000_s62616"/>
                </a:ext>
                <a:ext uri="{FF2B5EF4-FFF2-40B4-BE49-F238E27FC236}">
                  <a16:creationId xmlns:a16="http://schemas.microsoft.com/office/drawing/2014/main" id="{00000000-0008-0000-0600-000098F40000}"/>
                </a:ext>
              </a:extLst>
            </xdr:cNvPr>
            <xdr:cNvSpPr/>
          </xdr:nvSpPr>
          <xdr:spPr bwMode="auto">
            <a:xfrm>
              <a:off x="0" y="0"/>
              <a:ext cx="0" cy="0"/>
            </a:xfrm>
            <a:prstGeom prst="rect">
              <a:avLst/>
            </a:prstGeom>
            <a:noFill/>
            <a:ln>
              <a:noFill/>
            </a:ln>
            <a:extLst>
              <a:ext uri="{909E8E84-426E-40DD-AFC4-6F175D3DCCD1}">
                <a14:hiddenFill>
                  <a:solidFill>
                    <a:srgbClr val="FFFFCC" mc:Ignorable="a14" a14:legacySpreadsheetColorIndex="26"/>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27</xdr:col>
      <xdr:colOff>137399</xdr:colOff>
      <xdr:row>7</xdr:row>
      <xdr:rowOff>97078</xdr:rowOff>
    </xdr:from>
    <xdr:to>
      <xdr:col>46</xdr:col>
      <xdr:colOff>266700</xdr:colOff>
      <xdr:row>40</xdr:row>
      <xdr:rowOff>190500</xdr:rowOff>
    </xdr:to>
    <xdr:grpSp>
      <xdr:nvGrpSpPr>
        <xdr:cNvPr id="9" name="グループ化 8">
          <a:extLst>
            <a:ext uri="{FF2B5EF4-FFF2-40B4-BE49-F238E27FC236}">
              <a16:creationId xmlns:a16="http://schemas.microsoft.com/office/drawing/2014/main" id="{94223469-FE3E-4427-A861-FBB5CE82F9FC}"/>
            </a:ext>
          </a:extLst>
        </xdr:cNvPr>
        <xdr:cNvGrpSpPr/>
      </xdr:nvGrpSpPr>
      <xdr:grpSpPr>
        <a:xfrm>
          <a:off x="7519274" y="1735378"/>
          <a:ext cx="5377576" cy="7065722"/>
          <a:chOff x="7519274" y="1735378"/>
          <a:chExt cx="5377576" cy="7065722"/>
        </a:xfrm>
      </xdr:grpSpPr>
      <xdr:sp macro="" textlink="">
        <xdr:nvSpPr>
          <xdr:cNvPr id="10" name="四角形: 角を丸くする 9">
            <a:extLst>
              <a:ext uri="{FF2B5EF4-FFF2-40B4-BE49-F238E27FC236}">
                <a16:creationId xmlns:a16="http://schemas.microsoft.com/office/drawing/2014/main" id="{6A96C24B-8898-6E14-4698-ED125A6BF844}"/>
              </a:ext>
            </a:extLst>
          </xdr:cNvPr>
          <xdr:cNvSpPr/>
        </xdr:nvSpPr>
        <xdr:spPr>
          <a:xfrm>
            <a:off x="7519274" y="1735378"/>
            <a:ext cx="5377576" cy="7065722"/>
          </a:xfrm>
          <a:prstGeom prst="roundRect">
            <a:avLst>
              <a:gd name="adj" fmla="val 4714"/>
            </a:avLst>
          </a:prstGeom>
          <a:solidFill>
            <a:schemeClr val="bg1"/>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pic>
        <xdr:nvPicPr>
          <xdr:cNvPr id="11" name="図 10">
            <a:extLst>
              <a:ext uri="{FF2B5EF4-FFF2-40B4-BE49-F238E27FC236}">
                <a16:creationId xmlns:a16="http://schemas.microsoft.com/office/drawing/2014/main" id="{B6857022-592E-284C-4E42-64041D80BA21}"/>
              </a:ext>
            </a:extLst>
          </xdr:cNvPr>
          <xdr:cNvPicPr>
            <a:picLocks noChangeAspect="1"/>
          </xdr:cNvPicPr>
        </xdr:nvPicPr>
        <xdr:blipFill>
          <a:blip xmlns:r="http://schemas.openxmlformats.org/officeDocument/2006/relationships" r:embed="rId1"/>
          <a:stretch>
            <a:fillRect/>
          </a:stretch>
        </xdr:blipFill>
        <xdr:spPr>
          <a:xfrm>
            <a:off x="7789929" y="3983569"/>
            <a:ext cx="4859920" cy="3962752"/>
          </a:xfrm>
          <a:prstGeom prst="rect">
            <a:avLst/>
          </a:prstGeom>
        </xdr:spPr>
      </xdr:pic>
      <xdr:pic>
        <xdr:nvPicPr>
          <xdr:cNvPr id="12" name="図 11">
            <a:extLst>
              <a:ext uri="{FF2B5EF4-FFF2-40B4-BE49-F238E27FC236}">
                <a16:creationId xmlns:a16="http://schemas.microsoft.com/office/drawing/2014/main" id="{DBD91266-6184-8EDE-8A4E-4112C177819D}"/>
              </a:ext>
            </a:extLst>
          </xdr:cNvPr>
          <xdr:cNvPicPr>
            <a:picLocks noChangeAspect="1"/>
          </xdr:cNvPicPr>
        </xdr:nvPicPr>
        <xdr:blipFill>
          <a:blip xmlns:r="http://schemas.openxmlformats.org/officeDocument/2006/relationships" r:embed="rId2"/>
          <a:stretch>
            <a:fillRect/>
          </a:stretch>
        </xdr:blipFill>
        <xdr:spPr>
          <a:xfrm>
            <a:off x="7813321" y="1940982"/>
            <a:ext cx="4653411" cy="1866900"/>
          </a:xfrm>
          <a:prstGeom prst="rect">
            <a:avLst/>
          </a:prstGeom>
        </xdr:spPr>
      </xdr:pic>
      <xdr:pic>
        <xdr:nvPicPr>
          <xdr:cNvPr id="13" name="図 12">
            <a:extLst>
              <a:ext uri="{FF2B5EF4-FFF2-40B4-BE49-F238E27FC236}">
                <a16:creationId xmlns:a16="http://schemas.microsoft.com/office/drawing/2014/main" id="{1E21721B-A686-7C9C-7D35-D19D809766B0}"/>
              </a:ext>
            </a:extLst>
          </xdr:cNvPr>
          <xdr:cNvPicPr>
            <a:picLocks noChangeAspect="1"/>
          </xdr:cNvPicPr>
        </xdr:nvPicPr>
        <xdr:blipFill>
          <a:blip xmlns:r="http://schemas.openxmlformats.org/officeDocument/2006/relationships" r:embed="rId3"/>
          <a:stretch>
            <a:fillRect/>
          </a:stretch>
        </xdr:blipFill>
        <xdr:spPr>
          <a:xfrm>
            <a:off x="7818503" y="8157637"/>
            <a:ext cx="4867276" cy="419100"/>
          </a:xfrm>
          <a:prstGeom prst="rect">
            <a:avLst/>
          </a:prstGeom>
        </xdr:spPr>
      </xdr:pic>
    </xdr:grpSp>
    <xdr:clientData fPrintsWithSheet="0"/>
  </xdr:twoCellAnchor>
  <mc:AlternateContent xmlns:mc="http://schemas.openxmlformats.org/markup-compatibility/2006">
    <mc:Choice xmlns:a14="http://schemas.microsoft.com/office/drawing/2010/main" Requires="a14">
      <xdr:twoCellAnchor editAs="oneCell">
        <xdr:from>
          <xdr:col>13</xdr:col>
          <xdr:colOff>38100</xdr:colOff>
          <xdr:row>33</xdr:row>
          <xdr:rowOff>9525</xdr:rowOff>
        </xdr:from>
        <xdr:to>
          <xdr:col>14</xdr:col>
          <xdr:colOff>0</xdr:colOff>
          <xdr:row>33</xdr:row>
          <xdr:rowOff>190500</xdr:rowOff>
        </xdr:to>
        <xdr:sp macro="" textlink="">
          <xdr:nvSpPr>
            <xdr:cNvPr id="62617" name="Check Box 153" hidden="1">
              <a:extLst>
                <a:ext uri="{63B3BB69-23CF-44E3-9099-C40C66FF867C}">
                  <a14:compatExt spid="_x0000_s62617"/>
                </a:ext>
                <a:ext uri="{FF2B5EF4-FFF2-40B4-BE49-F238E27FC236}">
                  <a16:creationId xmlns:a16="http://schemas.microsoft.com/office/drawing/2014/main" id="{00000000-0008-0000-0600-000099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47625</xdr:colOff>
          <xdr:row>33</xdr:row>
          <xdr:rowOff>9525</xdr:rowOff>
        </xdr:from>
        <xdr:to>
          <xdr:col>22</xdr:col>
          <xdr:colOff>0</xdr:colOff>
          <xdr:row>33</xdr:row>
          <xdr:rowOff>190500</xdr:rowOff>
        </xdr:to>
        <xdr:sp macro="" textlink="">
          <xdr:nvSpPr>
            <xdr:cNvPr id="62618" name="Check Box 154" hidden="1">
              <a:extLst>
                <a:ext uri="{63B3BB69-23CF-44E3-9099-C40C66FF867C}">
                  <a14:compatExt spid="_x0000_s62618"/>
                </a:ext>
                <a:ext uri="{FF2B5EF4-FFF2-40B4-BE49-F238E27FC236}">
                  <a16:creationId xmlns:a16="http://schemas.microsoft.com/office/drawing/2014/main" id="{00000000-0008-0000-0600-00009A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31</xdr:row>
          <xdr:rowOff>9525</xdr:rowOff>
        </xdr:from>
        <xdr:to>
          <xdr:col>3</xdr:col>
          <xdr:colOff>9525</xdr:colOff>
          <xdr:row>31</xdr:row>
          <xdr:rowOff>190500</xdr:rowOff>
        </xdr:to>
        <xdr:sp macro="" textlink="">
          <xdr:nvSpPr>
            <xdr:cNvPr id="62619" name="Check Box 155" hidden="1">
              <a:extLst>
                <a:ext uri="{63B3BB69-23CF-44E3-9099-C40C66FF867C}">
                  <a14:compatExt spid="_x0000_s62619"/>
                </a:ext>
                <a:ext uri="{FF2B5EF4-FFF2-40B4-BE49-F238E27FC236}">
                  <a16:creationId xmlns:a16="http://schemas.microsoft.com/office/drawing/2014/main" id="{00000000-0008-0000-0600-00009B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57150</xdr:colOff>
          <xdr:row>31</xdr:row>
          <xdr:rowOff>9525</xdr:rowOff>
        </xdr:from>
        <xdr:to>
          <xdr:col>20</xdr:col>
          <xdr:colOff>0</xdr:colOff>
          <xdr:row>31</xdr:row>
          <xdr:rowOff>190500</xdr:rowOff>
        </xdr:to>
        <xdr:sp macro="" textlink="">
          <xdr:nvSpPr>
            <xdr:cNvPr id="62620" name="Check Box 156" hidden="1">
              <a:extLst>
                <a:ext uri="{63B3BB69-23CF-44E3-9099-C40C66FF867C}">
                  <a14:compatExt spid="_x0000_s62620"/>
                </a:ext>
                <a:ext uri="{FF2B5EF4-FFF2-40B4-BE49-F238E27FC236}">
                  <a16:creationId xmlns:a16="http://schemas.microsoft.com/office/drawing/2014/main" id="{00000000-0008-0000-0600-00009C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38</xdr:row>
          <xdr:rowOff>9525</xdr:rowOff>
        </xdr:from>
        <xdr:to>
          <xdr:col>2</xdr:col>
          <xdr:colOff>0</xdr:colOff>
          <xdr:row>38</xdr:row>
          <xdr:rowOff>190500</xdr:rowOff>
        </xdr:to>
        <xdr:sp macro="" textlink="">
          <xdr:nvSpPr>
            <xdr:cNvPr id="62621" name="Check Box 157" hidden="1">
              <a:extLst>
                <a:ext uri="{63B3BB69-23CF-44E3-9099-C40C66FF867C}">
                  <a14:compatExt spid="_x0000_s62621"/>
                </a:ext>
                <a:ext uri="{FF2B5EF4-FFF2-40B4-BE49-F238E27FC236}">
                  <a16:creationId xmlns:a16="http://schemas.microsoft.com/office/drawing/2014/main" id="{00000000-0008-0000-0600-00009D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38</xdr:row>
          <xdr:rowOff>9525</xdr:rowOff>
        </xdr:from>
        <xdr:to>
          <xdr:col>6</xdr:col>
          <xdr:colOff>0</xdr:colOff>
          <xdr:row>38</xdr:row>
          <xdr:rowOff>190500</xdr:rowOff>
        </xdr:to>
        <xdr:sp macro="" textlink="">
          <xdr:nvSpPr>
            <xdr:cNvPr id="62622" name="Check Box 158" hidden="1">
              <a:extLst>
                <a:ext uri="{63B3BB69-23CF-44E3-9099-C40C66FF867C}">
                  <a14:compatExt spid="_x0000_s62622"/>
                </a:ext>
                <a:ext uri="{FF2B5EF4-FFF2-40B4-BE49-F238E27FC236}">
                  <a16:creationId xmlns:a16="http://schemas.microsoft.com/office/drawing/2014/main" id="{00000000-0008-0000-0600-00009E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47625</xdr:colOff>
          <xdr:row>38</xdr:row>
          <xdr:rowOff>9525</xdr:rowOff>
        </xdr:from>
        <xdr:to>
          <xdr:col>10</xdr:col>
          <xdr:colOff>0</xdr:colOff>
          <xdr:row>38</xdr:row>
          <xdr:rowOff>190500</xdr:rowOff>
        </xdr:to>
        <xdr:sp macro="" textlink="">
          <xdr:nvSpPr>
            <xdr:cNvPr id="62623" name="Check Box 159" hidden="1">
              <a:extLst>
                <a:ext uri="{63B3BB69-23CF-44E3-9099-C40C66FF867C}">
                  <a14:compatExt spid="_x0000_s62623"/>
                </a:ext>
                <a:ext uri="{FF2B5EF4-FFF2-40B4-BE49-F238E27FC236}">
                  <a16:creationId xmlns:a16="http://schemas.microsoft.com/office/drawing/2014/main" id="{00000000-0008-0000-0600-00009F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22</xdr:col>
      <xdr:colOff>104775</xdr:colOff>
      <xdr:row>39</xdr:row>
      <xdr:rowOff>19050</xdr:rowOff>
    </xdr:from>
    <xdr:ext cx="304800" cy="358999"/>
    <xdr:cxnSp macro="">
      <xdr:nvCxnSpPr>
        <xdr:cNvPr id="14" name="直線コネクタ 13">
          <a:extLst>
            <a:ext uri="{FF2B5EF4-FFF2-40B4-BE49-F238E27FC236}">
              <a16:creationId xmlns:a16="http://schemas.microsoft.com/office/drawing/2014/main" id="{99452399-DD5F-4AAA-9FE7-287F2D130250}"/>
            </a:ext>
          </a:extLst>
        </xdr:cNvPr>
        <xdr:cNvCxnSpPr/>
      </xdr:nvCxnSpPr>
      <xdr:spPr>
        <a:xfrm flipH="1">
          <a:off x="6105525" y="8210550"/>
          <a:ext cx="304800" cy="358999"/>
        </a:xfrm>
        <a:prstGeom prst="line">
          <a:avLst/>
        </a:prstGeom>
        <a:ln w="6350">
          <a:solidFill>
            <a:schemeClr val="tx1">
              <a:lumMod val="75000"/>
              <a:lumOff val="25000"/>
            </a:schemeClr>
          </a:solidFill>
        </a:ln>
      </xdr:spPr>
      <xdr:style>
        <a:lnRef idx="1">
          <a:schemeClr val="accent1"/>
        </a:lnRef>
        <a:fillRef idx="0">
          <a:schemeClr val="accent1"/>
        </a:fillRef>
        <a:effectRef idx="0">
          <a:schemeClr val="accent1"/>
        </a:effectRef>
        <a:fontRef idx="minor">
          <a:schemeClr val="tx1"/>
        </a:fontRef>
      </xdr:style>
    </xdr:cxnSp>
    <xdr:clientData/>
  </xdr:oneCellAnchor>
  <mc:AlternateContent xmlns:mc="http://schemas.openxmlformats.org/markup-compatibility/2006">
    <mc:Choice xmlns:a14="http://schemas.microsoft.com/office/drawing/2010/main" Requires="a14">
      <xdr:twoCellAnchor editAs="oneCell">
        <xdr:from>
          <xdr:col>14</xdr:col>
          <xdr:colOff>28575</xdr:colOff>
          <xdr:row>38</xdr:row>
          <xdr:rowOff>9525</xdr:rowOff>
        </xdr:from>
        <xdr:to>
          <xdr:col>15</xdr:col>
          <xdr:colOff>0</xdr:colOff>
          <xdr:row>38</xdr:row>
          <xdr:rowOff>190500</xdr:rowOff>
        </xdr:to>
        <xdr:sp macro="" textlink="">
          <xdr:nvSpPr>
            <xdr:cNvPr id="62624" name="Check Box 160" hidden="1">
              <a:extLst>
                <a:ext uri="{63B3BB69-23CF-44E3-9099-C40C66FF867C}">
                  <a14:compatExt spid="_x0000_s62624"/>
                </a:ext>
                <a:ext uri="{FF2B5EF4-FFF2-40B4-BE49-F238E27FC236}">
                  <a16:creationId xmlns:a16="http://schemas.microsoft.com/office/drawing/2014/main" id="{00000000-0008-0000-0600-0000A0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38</xdr:row>
          <xdr:rowOff>9525</xdr:rowOff>
        </xdr:from>
        <xdr:to>
          <xdr:col>18</xdr:col>
          <xdr:colOff>0</xdr:colOff>
          <xdr:row>38</xdr:row>
          <xdr:rowOff>190500</xdr:rowOff>
        </xdr:to>
        <xdr:sp macro="" textlink="">
          <xdr:nvSpPr>
            <xdr:cNvPr id="62625" name="Check Box 161" hidden="1">
              <a:extLst>
                <a:ext uri="{63B3BB69-23CF-44E3-9099-C40C66FF867C}">
                  <a14:compatExt spid="_x0000_s62625"/>
                </a:ext>
                <a:ext uri="{FF2B5EF4-FFF2-40B4-BE49-F238E27FC236}">
                  <a16:creationId xmlns:a16="http://schemas.microsoft.com/office/drawing/2014/main" id="{00000000-0008-0000-0600-0000A1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oneCellAnchor>
        <xdr:from>
          <xdr:col>13</xdr:col>
          <xdr:colOff>19050</xdr:colOff>
          <xdr:row>26</xdr:row>
          <xdr:rowOff>19050</xdr:rowOff>
        </xdr:from>
        <xdr:ext cx="200025" cy="161925"/>
        <xdr:sp macro="" textlink="">
          <xdr:nvSpPr>
            <xdr:cNvPr id="62626" name="Check Box 162" hidden="1">
              <a:extLst>
                <a:ext uri="{63B3BB69-23CF-44E3-9099-C40C66FF867C}">
                  <a14:compatExt spid="_x0000_s62626"/>
                </a:ext>
                <a:ext uri="{FF2B5EF4-FFF2-40B4-BE49-F238E27FC236}">
                  <a16:creationId xmlns:a16="http://schemas.microsoft.com/office/drawing/2014/main" id="{DCA1AB7F-E4B1-4510-B59A-A53CEEA0332D}"/>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xdr:wsDr>
</file>

<file path=xl/drawings/drawing6.xml><?xml version="1.0" encoding="utf-8"?>
<xdr:wsDr xmlns:xdr="http://schemas.openxmlformats.org/drawingml/2006/spreadsheetDrawing" xmlns:a="http://schemas.openxmlformats.org/drawingml/2006/main">
  <xdr:oneCellAnchor>
    <xdr:from>
      <xdr:col>89</xdr:col>
      <xdr:colOff>114300</xdr:colOff>
      <xdr:row>0</xdr:row>
      <xdr:rowOff>157303</xdr:rowOff>
    </xdr:from>
    <xdr:ext cx="3533775" cy="651626"/>
    <xdr:sp macro="" textlink="">
      <xdr:nvSpPr>
        <xdr:cNvPr id="3" name="正方形/長方形 2">
          <a:extLst>
            <a:ext uri="{FF2B5EF4-FFF2-40B4-BE49-F238E27FC236}">
              <a16:creationId xmlns:a16="http://schemas.microsoft.com/office/drawing/2014/main" id="{00000000-0008-0000-0700-000003000000}"/>
            </a:ext>
          </a:extLst>
        </xdr:cNvPr>
        <xdr:cNvSpPr/>
      </xdr:nvSpPr>
      <xdr:spPr>
        <a:xfrm>
          <a:off x="6800850" y="157303"/>
          <a:ext cx="3533775" cy="651626"/>
        </a:xfrm>
        <a:prstGeom prst="rect">
          <a:avLst/>
        </a:prstGeom>
        <a:ln>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wrap="square" lIns="144000" tIns="108000" rIns="144000" bIns="108000" rtlCol="0" anchor="ctr" anchorCtr="0">
          <a:spAutoFit/>
        </a:bodyPr>
        <a:lstStyle/>
        <a:p>
          <a:pPr algn="l"/>
          <a:r>
            <a:rPr kumimoji="1" lang="en-US" altLang="ja-JP" sz="1400" b="1" u="none">
              <a:latin typeface="+mn-ea"/>
              <a:ea typeface="+mn-ea"/>
            </a:rPr>
            <a:t>【</a:t>
          </a:r>
          <a:r>
            <a:rPr kumimoji="1" lang="ja-JP" altLang="en-US" sz="1400" b="1" u="none">
              <a:latin typeface="+mn-ea"/>
              <a:ea typeface="+mn-ea"/>
            </a:rPr>
            <a:t>使用上の注意事項</a:t>
          </a:r>
          <a:r>
            <a:rPr kumimoji="1" lang="en-US" altLang="ja-JP" sz="1400" b="1" u="none">
              <a:latin typeface="+mn-ea"/>
              <a:ea typeface="+mn-ea"/>
            </a:rPr>
            <a:t>】</a:t>
          </a:r>
        </a:p>
        <a:p>
          <a:pPr algn="l"/>
          <a:r>
            <a:rPr kumimoji="1" lang="ja-JP" altLang="en-US" sz="1200" b="0" u="none">
              <a:solidFill>
                <a:schemeClr val="dk1"/>
              </a:solidFill>
              <a:latin typeface="+mn-ea"/>
              <a:ea typeface="+mn-ea"/>
            </a:rPr>
            <a:t>「建築主別紙（概要書用）」シートと連動しています。</a:t>
          </a:r>
          <a:endParaRPr kumimoji="1" lang="en-US" altLang="ja-JP" sz="1200" b="1" u="sng">
            <a:solidFill>
              <a:srgbClr val="FF0000"/>
            </a:solidFill>
            <a:latin typeface="+mn-ea"/>
            <a:ea typeface="+mn-ea"/>
          </a:endParaRPr>
        </a:p>
      </xdr:txBody>
    </xdr:sp>
    <xdr:clientData/>
  </xdr:oneCellAnchor>
</xdr:wsDr>
</file>

<file path=xl/drawings/drawing7.xml><?xml version="1.0" encoding="utf-8"?>
<xdr:wsDr xmlns:xdr="http://schemas.openxmlformats.org/drawingml/2006/spreadsheetDrawing" xmlns:a="http://schemas.openxmlformats.org/drawingml/2006/main">
  <xdr:twoCellAnchor>
    <xdr:from>
      <xdr:col>81</xdr:col>
      <xdr:colOff>84044</xdr:colOff>
      <xdr:row>12</xdr:row>
      <xdr:rowOff>147358</xdr:rowOff>
    </xdr:from>
    <xdr:to>
      <xdr:col>89</xdr:col>
      <xdr:colOff>21850</xdr:colOff>
      <xdr:row>46</xdr:row>
      <xdr:rowOff>99625</xdr:rowOff>
    </xdr:to>
    <xdr:grpSp>
      <xdr:nvGrpSpPr>
        <xdr:cNvPr id="3" name="グループ化 2">
          <a:extLst>
            <a:ext uri="{FF2B5EF4-FFF2-40B4-BE49-F238E27FC236}">
              <a16:creationId xmlns:a16="http://schemas.microsoft.com/office/drawing/2014/main" id="{00000000-0008-0000-0F00-000003000000}"/>
            </a:ext>
          </a:extLst>
        </xdr:cNvPr>
        <xdr:cNvGrpSpPr/>
      </xdr:nvGrpSpPr>
      <xdr:grpSpPr>
        <a:xfrm>
          <a:off x="6856319" y="2528608"/>
          <a:ext cx="2423831" cy="5657742"/>
          <a:chOff x="7451912" y="66977559"/>
          <a:chExt cx="2442881" cy="5342857"/>
        </a:xfrm>
      </xdr:grpSpPr>
      <xdr:pic>
        <xdr:nvPicPr>
          <xdr:cNvPr id="4" name="図 3">
            <a:extLst>
              <a:ext uri="{FF2B5EF4-FFF2-40B4-BE49-F238E27FC236}">
                <a16:creationId xmlns:a16="http://schemas.microsoft.com/office/drawing/2014/main" id="{00000000-0008-0000-0F00-000004000000}"/>
              </a:ext>
            </a:extLst>
          </xdr:cNvPr>
          <xdr:cNvPicPr>
            <a:picLocks noChangeAspect="1"/>
          </xdr:cNvPicPr>
        </xdr:nvPicPr>
        <xdr:blipFill>
          <a:blip xmlns:r="http://schemas.openxmlformats.org/officeDocument/2006/relationships" r:embed="rId1"/>
          <a:stretch>
            <a:fillRect/>
          </a:stretch>
        </xdr:blipFill>
        <xdr:spPr>
          <a:xfrm>
            <a:off x="7451912" y="66977559"/>
            <a:ext cx="2104762" cy="5342857"/>
          </a:xfrm>
          <a:prstGeom prst="rect">
            <a:avLst/>
          </a:prstGeom>
        </xdr:spPr>
      </xdr:pic>
      <xdr:sp macro="" textlink="">
        <xdr:nvSpPr>
          <xdr:cNvPr id="5" name="楕円 4">
            <a:extLst>
              <a:ext uri="{FF2B5EF4-FFF2-40B4-BE49-F238E27FC236}">
                <a16:creationId xmlns:a16="http://schemas.microsoft.com/office/drawing/2014/main" id="{00000000-0008-0000-0F00-000005000000}"/>
              </a:ext>
            </a:extLst>
          </xdr:cNvPr>
          <xdr:cNvSpPr/>
        </xdr:nvSpPr>
        <xdr:spPr>
          <a:xfrm>
            <a:off x="8045824" y="67773176"/>
            <a:ext cx="392205" cy="392206"/>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 name="吹き出し: 円形 5">
            <a:extLst>
              <a:ext uri="{FF2B5EF4-FFF2-40B4-BE49-F238E27FC236}">
                <a16:creationId xmlns:a16="http://schemas.microsoft.com/office/drawing/2014/main" id="{00000000-0008-0000-0F00-000006000000}"/>
              </a:ext>
            </a:extLst>
          </xdr:cNvPr>
          <xdr:cNvSpPr/>
        </xdr:nvSpPr>
        <xdr:spPr>
          <a:xfrm>
            <a:off x="8292352" y="68266234"/>
            <a:ext cx="1602441" cy="1243853"/>
          </a:xfrm>
          <a:prstGeom prst="wedgeEllipseCallout">
            <a:avLst>
              <a:gd name="adj1" fmla="val -44971"/>
              <a:gd name="adj2" fmla="val -5808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oAutofit/>
          </a:bodyPr>
          <a:lstStyle/>
          <a:p>
            <a:pPr algn="ctr"/>
            <a:r>
              <a:rPr kumimoji="1" lang="ja-JP" altLang="en-US" sz="1100" b="1">
                <a:latin typeface="メイリオ" panose="020B0604030504040204" pitchFamily="50" charset="-128"/>
                <a:ea typeface="メイリオ" panose="020B0604030504040204" pitchFamily="50" charset="-128"/>
              </a:rPr>
              <a:t>コピー後右クリックでこのマークをクリック</a:t>
            </a:r>
          </a:p>
        </xdr:txBody>
      </xdr:sp>
    </xdr:grpSp>
    <xdr:clientData/>
  </xdr:twoCellAnchor>
  <xdr:twoCellAnchor>
    <xdr:from>
      <xdr:col>83</xdr:col>
      <xdr:colOff>19050</xdr:colOff>
      <xdr:row>114</xdr:row>
      <xdr:rowOff>71158</xdr:rowOff>
    </xdr:from>
    <xdr:to>
      <xdr:col>89</xdr:col>
      <xdr:colOff>31375</xdr:colOff>
      <xdr:row>149</xdr:row>
      <xdr:rowOff>166300</xdr:rowOff>
    </xdr:to>
    <xdr:grpSp>
      <xdr:nvGrpSpPr>
        <xdr:cNvPr id="15" name="グループ化 14">
          <a:extLst>
            <a:ext uri="{FF2B5EF4-FFF2-40B4-BE49-F238E27FC236}">
              <a16:creationId xmlns:a16="http://schemas.microsoft.com/office/drawing/2014/main" id="{00000000-0008-0000-0F00-00000F000000}"/>
            </a:ext>
          </a:extLst>
        </xdr:cNvPr>
        <xdr:cNvGrpSpPr/>
      </xdr:nvGrpSpPr>
      <xdr:grpSpPr>
        <a:xfrm>
          <a:off x="6962775" y="18654433"/>
          <a:ext cx="2326900" cy="5819667"/>
          <a:chOff x="7451912" y="66977559"/>
          <a:chExt cx="2442881" cy="5342857"/>
        </a:xfrm>
      </xdr:grpSpPr>
      <xdr:pic>
        <xdr:nvPicPr>
          <xdr:cNvPr id="16" name="図 15">
            <a:extLst>
              <a:ext uri="{FF2B5EF4-FFF2-40B4-BE49-F238E27FC236}">
                <a16:creationId xmlns:a16="http://schemas.microsoft.com/office/drawing/2014/main" id="{00000000-0008-0000-0F00-000010000000}"/>
              </a:ext>
            </a:extLst>
          </xdr:cNvPr>
          <xdr:cNvPicPr>
            <a:picLocks noChangeAspect="1"/>
          </xdr:cNvPicPr>
        </xdr:nvPicPr>
        <xdr:blipFill>
          <a:blip xmlns:r="http://schemas.openxmlformats.org/officeDocument/2006/relationships" r:embed="rId1"/>
          <a:stretch>
            <a:fillRect/>
          </a:stretch>
        </xdr:blipFill>
        <xdr:spPr>
          <a:xfrm>
            <a:off x="7451912" y="66977559"/>
            <a:ext cx="2104762" cy="5342857"/>
          </a:xfrm>
          <a:prstGeom prst="rect">
            <a:avLst/>
          </a:prstGeom>
        </xdr:spPr>
      </xdr:pic>
      <xdr:sp macro="" textlink="">
        <xdr:nvSpPr>
          <xdr:cNvPr id="17" name="楕円 16">
            <a:extLst>
              <a:ext uri="{FF2B5EF4-FFF2-40B4-BE49-F238E27FC236}">
                <a16:creationId xmlns:a16="http://schemas.microsoft.com/office/drawing/2014/main" id="{00000000-0008-0000-0F00-000011000000}"/>
              </a:ext>
            </a:extLst>
          </xdr:cNvPr>
          <xdr:cNvSpPr/>
        </xdr:nvSpPr>
        <xdr:spPr>
          <a:xfrm>
            <a:off x="8045824" y="67773176"/>
            <a:ext cx="392205" cy="392206"/>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8" name="吹き出し: 円形 17">
            <a:extLst>
              <a:ext uri="{FF2B5EF4-FFF2-40B4-BE49-F238E27FC236}">
                <a16:creationId xmlns:a16="http://schemas.microsoft.com/office/drawing/2014/main" id="{00000000-0008-0000-0F00-000012000000}"/>
              </a:ext>
            </a:extLst>
          </xdr:cNvPr>
          <xdr:cNvSpPr/>
        </xdr:nvSpPr>
        <xdr:spPr>
          <a:xfrm>
            <a:off x="8292352" y="68266234"/>
            <a:ext cx="1602441" cy="1243853"/>
          </a:xfrm>
          <a:prstGeom prst="wedgeEllipseCallout">
            <a:avLst>
              <a:gd name="adj1" fmla="val -44971"/>
              <a:gd name="adj2" fmla="val -5808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oAutofit/>
          </a:bodyPr>
          <a:lstStyle/>
          <a:p>
            <a:pPr algn="ctr"/>
            <a:r>
              <a:rPr kumimoji="1" lang="ja-JP" altLang="en-US" sz="1100" b="1">
                <a:latin typeface="メイリオ" panose="020B0604030504040204" pitchFamily="50" charset="-128"/>
                <a:ea typeface="メイリオ" panose="020B0604030504040204" pitchFamily="50" charset="-128"/>
              </a:rPr>
              <a:t>コピー後右クリックでこのマークをクリック</a:t>
            </a:r>
          </a:p>
        </xdr:txBody>
      </xdr:sp>
    </xdr:grpSp>
    <xdr:clientData/>
  </xdr:twoCellAnchor>
  <xdr:twoCellAnchor>
    <xdr:from>
      <xdr:col>82</xdr:col>
      <xdr:colOff>28575</xdr:colOff>
      <xdr:row>223</xdr:row>
      <xdr:rowOff>14008</xdr:rowOff>
    </xdr:from>
    <xdr:to>
      <xdr:col>88</xdr:col>
      <xdr:colOff>640975</xdr:colOff>
      <xdr:row>256</xdr:row>
      <xdr:rowOff>156775</xdr:rowOff>
    </xdr:to>
    <xdr:grpSp>
      <xdr:nvGrpSpPr>
        <xdr:cNvPr id="19" name="グループ化 18">
          <a:extLst>
            <a:ext uri="{FF2B5EF4-FFF2-40B4-BE49-F238E27FC236}">
              <a16:creationId xmlns:a16="http://schemas.microsoft.com/office/drawing/2014/main" id="{00000000-0008-0000-0F00-000013000000}"/>
            </a:ext>
          </a:extLst>
        </xdr:cNvPr>
        <xdr:cNvGrpSpPr/>
      </xdr:nvGrpSpPr>
      <xdr:grpSpPr>
        <a:xfrm>
          <a:off x="6886575" y="35970883"/>
          <a:ext cx="2326900" cy="5467242"/>
          <a:chOff x="7451912" y="66977559"/>
          <a:chExt cx="2442881" cy="5342857"/>
        </a:xfrm>
      </xdr:grpSpPr>
      <xdr:pic>
        <xdr:nvPicPr>
          <xdr:cNvPr id="20" name="図 19">
            <a:extLst>
              <a:ext uri="{FF2B5EF4-FFF2-40B4-BE49-F238E27FC236}">
                <a16:creationId xmlns:a16="http://schemas.microsoft.com/office/drawing/2014/main" id="{00000000-0008-0000-0F00-000014000000}"/>
              </a:ext>
            </a:extLst>
          </xdr:cNvPr>
          <xdr:cNvPicPr>
            <a:picLocks noChangeAspect="1"/>
          </xdr:cNvPicPr>
        </xdr:nvPicPr>
        <xdr:blipFill>
          <a:blip xmlns:r="http://schemas.openxmlformats.org/officeDocument/2006/relationships" r:embed="rId1"/>
          <a:stretch>
            <a:fillRect/>
          </a:stretch>
        </xdr:blipFill>
        <xdr:spPr>
          <a:xfrm>
            <a:off x="7451912" y="66977559"/>
            <a:ext cx="2104762" cy="5342857"/>
          </a:xfrm>
          <a:prstGeom prst="rect">
            <a:avLst/>
          </a:prstGeom>
        </xdr:spPr>
      </xdr:pic>
      <xdr:sp macro="" textlink="">
        <xdr:nvSpPr>
          <xdr:cNvPr id="21" name="楕円 20">
            <a:extLst>
              <a:ext uri="{FF2B5EF4-FFF2-40B4-BE49-F238E27FC236}">
                <a16:creationId xmlns:a16="http://schemas.microsoft.com/office/drawing/2014/main" id="{00000000-0008-0000-0F00-000015000000}"/>
              </a:ext>
            </a:extLst>
          </xdr:cNvPr>
          <xdr:cNvSpPr/>
        </xdr:nvSpPr>
        <xdr:spPr>
          <a:xfrm>
            <a:off x="8045824" y="67773176"/>
            <a:ext cx="392205" cy="392206"/>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2" name="吹き出し: 円形 21">
            <a:extLst>
              <a:ext uri="{FF2B5EF4-FFF2-40B4-BE49-F238E27FC236}">
                <a16:creationId xmlns:a16="http://schemas.microsoft.com/office/drawing/2014/main" id="{00000000-0008-0000-0F00-000016000000}"/>
              </a:ext>
            </a:extLst>
          </xdr:cNvPr>
          <xdr:cNvSpPr/>
        </xdr:nvSpPr>
        <xdr:spPr>
          <a:xfrm>
            <a:off x="8292352" y="68266234"/>
            <a:ext cx="1602441" cy="1243853"/>
          </a:xfrm>
          <a:prstGeom prst="wedgeEllipseCallout">
            <a:avLst>
              <a:gd name="adj1" fmla="val -44971"/>
              <a:gd name="adj2" fmla="val -5808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oAutofit/>
          </a:bodyPr>
          <a:lstStyle/>
          <a:p>
            <a:pPr algn="ctr"/>
            <a:r>
              <a:rPr kumimoji="1" lang="ja-JP" altLang="en-US" sz="1100" b="1">
                <a:latin typeface="メイリオ" panose="020B0604030504040204" pitchFamily="50" charset="-128"/>
                <a:ea typeface="メイリオ" panose="020B0604030504040204" pitchFamily="50" charset="-128"/>
              </a:rPr>
              <a:t>コピー後右クリックでこのマークをクリック</a:t>
            </a:r>
          </a:p>
        </xdr:txBody>
      </xdr:sp>
    </xdr:grpSp>
    <xdr:clientData/>
  </xdr:twoCellAnchor>
  <xdr:twoCellAnchor>
    <xdr:from>
      <xdr:col>84</xdr:col>
      <xdr:colOff>76200</xdr:colOff>
      <xdr:row>335</xdr:row>
      <xdr:rowOff>137833</xdr:rowOff>
    </xdr:from>
    <xdr:to>
      <xdr:col>89</xdr:col>
      <xdr:colOff>174250</xdr:colOff>
      <xdr:row>364</xdr:row>
      <xdr:rowOff>71050</xdr:rowOff>
    </xdr:to>
    <xdr:grpSp>
      <xdr:nvGrpSpPr>
        <xdr:cNvPr id="23" name="グループ化 22">
          <a:extLst>
            <a:ext uri="{FF2B5EF4-FFF2-40B4-BE49-F238E27FC236}">
              <a16:creationId xmlns:a16="http://schemas.microsoft.com/office/drawing/2014/main" id="{00000000-0008-0000-0F00-000017000000}"/>
            </a:ext>
          </a:extLst>
        </xdr:cNvPr>
        <xdr:cNvGrpSpPr/>
      </xdr:nvGrpSpPr>
      <xdr:grpSpPr>
        <a:xfrm>
          <a:off x="7105650" y="53515933"/>
          <a:ext cx="2326900" cy="4419492"/>
          <a:chOff x="7451912" y="66977559"/>
          <a:chExt cx="2442881" cy="5342857"/>
        </a:xfrm>
      </xdr:grpSpPr>
      <xdr:pic>
        <xdr:nvPicPr>
          <xdr:cNvPr id="24" name="図 23">
            <a:extLst>
              <a:ext uri="{FF2B5EF4-FFF2-40B4-BE49-F238E27FC236}">
                <a16:creationId xmlns:a16="http://schemas.microsoft.com/office/drawing/2014/main" id="{00000000-0008-0000-0F00-000018000000}"/>
              </a:ext>
            </a:extLst>
          </xdr:cNvPr>
          <xdr:cNvPicPr>
            <a:picLocks noChangeAspect="1"/>
          </xdr:cNvPicPr>
        </xdr:nvPicPr>
        <xdr:blipFill>
          <a:blip xmlns:r="http://schemas.openxmlformats.org/officeDocument/2006/relationships" r:embed="rId1"/>
          <a:stretch>
            <a:fillRect/>
          </a:stretch>
        </xdr:blipFill>
        <xdr:spPr>
          <a:xfrm>
            <a:off x="7451912" y="66977559"/>
            <a:ext cx="2104762" cy="5342857"/>
          </a:xfrm>
          <a:prstGeom prst="rect">
            <a:avLst/>
          </a:prstGeom>
        </xdr:spPr>
      </xdr:pic>
      <xdr:sp macro="" textlink="">
        <xdr:nvSpPr>
          <xdr:cNvPr id="25" name="楕円 24">
            <a:extLst>
              <a:ext uri="{FF2B5EF4-FFF2-40B4-BE49-F238E27FC236}">
                <a16:creationId xmlns:a16="http://schemas.microsoft.com/office/drawing/2014/main" id="{00000000-0008-0000-0F00-000019000000}"/>
              </a:ext>
            </a:extLst>
          </xdr:cNvPr>
          <xdr:cNvSpPr/>
        </xdr:nvSpPr>
        <xdr:spPr>
          <a:xfrm>
            <a:off x="8045824" y="67773176"/>
            <a:ext cx="392205" cy="392206"/>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6" name="吹き出し: 円形 25">
            <a:extLst>
              <a:ext uri="{FF2B5EF4-FFF2-40B4-BE49-F238E27FC236}">
                <a16:creationId xmlns:a16="http://schemas.microsoft.com/office/drawing/2014/main" id="{00000000-0008-0000-0F00-00001A000000}"/>
              </a:ext>
            </a:extLst>
          </xdr:cNvPr>
          <xdr:cNvSpPr/>
        </xdr:nvSpPr>
        <xdr:spPr>
          <a:xfrm>
            <a:off x="8292352" y="68266234"/>
            <a:ext cx="1602441" cy="1243853"/>
          </a:xfrm>
          <a:prstGeom prst="wedgeEllipseCallout">
            <a:avLst>
              <a:gd name="adj1" fmla="val -44971"/>
              <a:gd name="adj2" fmla="val -5808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oAutofit/>
          </a:bodyPr>
          <a:lstStyle/>
          <a:p>
            <a:pPr algn="ctr"/>
            <a:r>
              <a:rPr kumimoji="1" lang="ja-JP" altLang="en-US" sz="1100" b="1">
                <a:latin typeface="メイリオ" panose="020B0604030504040204" pitchFamily="50" charset="-128"/>
                <a:ea typeface="メイリオ" panose="020B0604030504040204" pitchFamily="50" charset="-128"/>
              </a:rPr>
              <a:t>コピー後右クリックでこのマークをクリック</a:t>
            </a:r>
          </a:p>
        </xdr:txBody>
      </xdr:sp>
    </xdr:grpSp>
    <xdr:clientData/>
  </xdr:twoCellAnchor>
  <xdr:twoCellAnchor>
    <xdr:from>
      <xdr:col>83</xdr:col>
      <xdr:colOff>47625</xdr:colOff>
      <xdr:row>449</xdr:row>
      <xdr:rowOff>175933</xdr:rowOff>
    </xdr:from>
    <xdr:to>
      <xdr:col>89</xdr:col>
      <xdr:colOff>59950</xdr:colOff>
      <xdr:row>476</xdr:row>
      <xdr:rowOff>109150</xdr:rowOff>
    </xdr:to>
    <xdr:grpSp>
      <xdr:nvGrpSpPr>
        <xdr:cNvPr id="27" name="グループ化 26">
          <a:extLst>
            <a:ext uri="{FF2B5EF4-FFF2-40B4-BE49-F238E27FC236}">
              <a16:creationId xmlns:a16="http://schemas.microsoft.com/office/drawing/2014/main" id="{00000000-0008-0000-0F00-00001B000000}"/>
            </a:ext>
          </a:extLst>
        </xdr:cNvPr>
        <xdr:cNvGrpSpPr/>
      </xdr:nvGrpSpPr>
      <xdr:grpSpPr>
        <a:xfrm>
          <a:off x="6991350" y="71556283"/>
          <a:ext cx="2326900" cy="4314717"/>
          <a:chOff x="7451912" y="66977559"/>
          <a:chExt cx="2442881" cy="5342857"/>
        </a:xfrm>
      </xdr:grpSpPr>
      <xdr:pic>
        <xdr:nvPicPr>
          <xdr:cNvPr id="28" name="図 27">
            <a:extLst>
              <a:ext uri="{FF2B5EF4-FFF2-40B4-BE49-F238E27FC236}">
                <a16:creationId xmlns:a16="http://schemas.microsoft.com/office/drawing/2014/main" id="{00000000-0008-0000-0F00-00001C000000}"/>
              </a:ext>
            </a:extLst>
          </xdr:cNvPr>
          <xdr:cNvPicPr>
            <a:picLocks noChangeAspect="1"/>
          </xdr:cNvPicPr>
        </xdr:nvPicPr>
        <xdr:blipFill>
          <a:blip xmlns:r="http://schemas.openxmlformats.org/officeDocument/2006/relationships" r:embed="rId1"/>
          <a:stretch>
            <a:fillRect/>
          </a:stretch>
        </xdr:blipFill>
        <xdr:spPr>
          <a:xfrm>
            <a:off x="7451912" y="66977559"/>
            <a:ext cx="2104762" cy="5342857"/>
          </a:xfrm>
          <a:prstGeom prst="rect">
            <a:avLst/>
          </a:prstGeom>
        </xdr:spPr>
      </xdr:pic>
      <xdr:sp macro="" textlink="">
        <xdr:nvSpPr>
          <xdr:cNvPr id="29" name="楕円 28">
            <a:extLst>
              <a:ext uri="{FF2B5EF4-FFF2-40B4-BE49-F238E27FC236}">
                <a16:creationId xmlns:a16="http://schemas.microsoft.com/office/drawing/2014/main" id="{00000000-0008-0000-0F00-00001D000000}"/>
              </a:ext>
            </a:extLst>
          </xdr:cNvPr>
          <xdr:cNvSpPr/>
        </xdr:nvSpPr>
        <xdr:spPr>
          <a:xfrm>
            <a:off x="8045824" y="67773176"/>
            <a:ext cx="392205" cy="392206"/>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30" name="吹き出し: 円形 29">
            <a:extLst>
              <a:ext uri="{FF2B5EF4-FFF2-40B4-BE49-F238E27FC236}">
                <a16:creationId xmlns:a16="http://schemas.microsoft.com/office/drawing/2014/main" id="{00000000-0008-0000-0F00-00001E000000}"/>
              </a:ext>
            </a:extLst>
          </xdr:cNvPr>
          <xdr:cNvSpPr/>
        </xdr:nvSpPr>
        <xdr:spPr>
          <a:xfrm>
            <a:off x="8292352" y="68266234"/>
            <a:ext cx="1602441" cy="1243853"/>
          </a:xfrm>
          <a:prstGeom prst="wedgeEllipseCallout">
            <a:avLst>
              <a:gd name="adj1" fmla="val -44971"/>
              <a:gd name="adj2" fmla="val -5808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oAutofit/>
          </a:bodyPr>
          <a:lstStyle/>
          <a:p>
            <a:pPr algn="ctr"/>
            <a:r>
              <a:rPr kumimoji="1" lang="ja-JP" altLang="en-US" sz="1100" b="1">
                <a:latin typeface="メイリオ" panose="020B0604030504040204" pitchFamily="50" charset="-128"/>
                <a:ea typeface="メイリオ" panose="020B0604030504040204" pitchFamily="50" charset="-128"/>
              </a:rPr>
              <a:t>コピー後右クリックでこのマークをクリック</a:t>
            </a:r>
          </a:p>
        </xdr:txBody>
      </xdr:sp>
    </xdr:grpSp>
    <xdr:clientData/>
  </xdr:twoCellAnchor>
  <xdr:twoCellAnchor>
    <xdr:from>
      <xdr:col>81</xdr:col>
      <xdr:colOff>47625</xdr:colOff>
      <xdr:row>90</xdr:row>
      <xdr:rowOff>190500</xdr:rowOff>
    </xdr:from>
    <xdr:to>
      <xdr:col>90</xdr:col>
      <xdr:colOff>485775</xdr:colOff>
      <xdr:row>101</xdr:row>
      <xdr:rowOff>38100</xdr:rowOff>
    </xdr:to>
    <xdr:sp macro="" textlink="">
      <xdr:nvSpPr>
        <xdr:cNvPr id="2" name="正方形/長方形 1">
          <a:extLst>
            <a:ext uri="{FF2B5EF4-FFF2-40B4-BE49-F238E27FC236}">
              <a16:creationId xmlns:a16="http://schemas.microsoft.com/office/drawing/2014/main" id="{00000000-0008-0000-0F00-000002000000}"/>
            </a:ext>
          </a:extLst>
        </xdr:cNvPr>
        <xdr:cNvSpPr/>
      </xdr:nvSpPr>
      <xdr:spPr>
        <a:xfrm>
          <a:off x="6819900" y="15516225"/>
          <a:ext cx="3933825" cy="1190625"/>
        </a:xfrm>
        <a:prstGeom prst="rect">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ja-JP" altLang="en-US" sz="1100"/>
            <a:t>屋外階段であるかは、</a:t>
          </a:r>
          <a:r>
            <a:rPr kumimoji="1" lang="ja-JP" altLang="en-US" sz="1100" b="1" u="sng"/>
            <a:t>外気に開放されている部分があるか</a:t>
          </a:r>
          <a:r>
            <a:rPr kumimoji="1" lang="ja-JP" altLang="en-US" sz="1100"/>
            <a:t>否かで判断してください。</a:t>
          </a:r>
          <a:r>
            <a:rPr kumimoji="1" lang="ja-JP" altLang="ja-JP" sz="1100">
              <a:solidFill>
                <a:schemeClr val="dk1"/>
              </a:solidFill>
              <a:effectLst/>
              <a:latin typeface="+mn-lt"/>
              <a:ea typeface="+mn-ea"/>
              <a:cs typeface="+mn-cs"/>
            </a:rPr>
            <a:t>屋外階段であるか</a:t>
          </a:r>
          <a:r>
            <a:rPr kumimoji="1" lang="ja-JP" altLang="en-US" sz="1100">
              <a:solidFill>
                <a:schemeClr val="dk1"/>
              </a:solidFill>
              <a:effectLst/>
              <a:latin typeface="+mn-lt"/>
              <a:ea typeface="+mn-ea"/>
              <a:cs typeface="+mn-cs"/>
            </a:rPr>
            <a:t>と</a:t>
          </a:r>
          <a:r>
            <a:rPr kumimoji="1" lang="ja-JP" altLang="en-US" sz="1100"/>
            <a:t>床面積の算定方法基準（昭和</a:t>
          </a:r>
          <a:r>
            <a:rPr kumimoji="1" lang="en-US" altLang="ja-JP" sz="1100"/>
            <a:t>61</a:t>
          </a:r>
          <a:r>
            <a:rPr kumimoji="1" lang="ja-JP" altLang="en-US" sz="1100"/>
            <a:t>年</a:t>
          </a:r>
          <a:r>
            <a:rPr kumimoji="1" lang="en-US" altLang="ja-JP" sz="1100"/>
            <a:t>4</a:t>
          </a:r>
          <a:r>
            <a:rPr kumimoji="1" lang="ja-JP" altLang="en-US" sz="1100"/>
            <a:t>月</a:t>
          </a:r>
          <a:r>
            <a:rPr kumimoji="1" lang="en-US" altLang="ja-JP" sz="1100"/>
            <a:t>30</a:t>
          </a:r>
          <a:r>
            <a:rPr kumimoji="1" lang="ja-JP" altLang="en-US" sz="1100"/>
            <a:t>日、住指発第</a:t>
          </a:r>
          <a:r>
            <a:rPr kumimoji="1" lang="en-US" altLang="ja-JP" sz="1100"/>
            <a:t>115</a:t>
          </a:r>
          <a:r>
            <a:rPr kumimoji="1" lang="ja-JP" altLang="en-US" sz="1100"/>
            <a:t>号）の判断は別となりますので、床面積に含まれる開放性の少ない階段であっても、</a:t>
          </a:r>
          <a:r>
            <a:rPr kumimoji="1" lang="ja-JP" altLang="en-US" sz="1100" b="1" u="sng"/>
            <a:t>外気に開放されている部分があれば</a:t>
          </a:r>
          <a:r>
            <a:rPr kumimoji="1" lang="ja-JP" altLang="en-US" sz="1100"/>
            <a:t>「屋外階段」となります。</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88</xdr:col>
      <xdr:colOff>57487</xdr:colOff>
      <xdr:row>48</xdr:row>
      <xdr:rowOff>0</xdr:rowOff>
    </xdr:from>
    <xdr:to>
      <xdr:col>89</xdr:col>
      <xdr:colOff>0</xdr:colOff>
      <xdr:row>73</xdr:row>
      <xdr:rowOff>0</xdr:rowOff>
    </xdr:to>
    <xdr:sp macro="" textlink="">
      <xdr:nvSpPr>
        <xdr:cNvPr id="2" name="右中かっこ 1">
          <a:extLst>
            <a:ext uri="{FF2B5EF4-FFF2-40B4-BE49-F238E27FC236}">
              <a16:creationId xmlns:a16="http://schemas.microsoft.com/office/drawing/2014/main" id="{00000000-0008-0000-1000-000002000000}"/>
            </a:ext>
          </a:extLst>
        </xdr:cNvPr>
        <xdr:cNvSpPr/>
      </xdr:nvSpPr>
      <xdr:spPr>
        <a:xfrm>
          <a:off x="6744037" y="8467725"/>
          <a:ext cx="256838" cy="4524375"/>
        </a:xfrm>
        <a:prstGeom prst="rightBrace">
          <a:avLst>
            <a:gd name="adj1" fmla="val 62535"/>
            <a:gd name="adj2" fmla="val 50000"/>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88</xdr:col>
      <xdr:colOff>293314</xdr:colOff>
      <xdr:row>59</xdr:row>
      <xdr:rowOff>75255</xdr:rowOff>
    </xdr:from>
    <xdr:ext cx="880369" cy="392415"/>
    <xdr:sp macro="" textlink="">
      <xdr:nvSpPr>
        <xdr:cNvPr id="3" name="テキスト ボックス 2">
          <a:extLst>
            <a:ext uri="{FF2B5EF4-FFF2-40B4-BE49-F238E27FC236}">
              <a16:creationId xmlns:a16="http://schemas.microsoft.com/office/drawing/2014/main" id="{00000000-0008-0000-1000-000003000000}"/>
            </a:ext>
          </a:extLst>
        </xdr:cNvPr>
        <xdr:cNvSpPr txBox="1"/>
      </xdr:nvSpPr>
      <xdr:spPr>
        <a:xfrm>
          <a:off x="6979864" y="10533705"/>
          <a:ext cx="880369" cy="3924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kumimoji="1" lang="en-US" altLang="ja-JP" sz="1800">
              <a:solidFill>
                <a:srgbClr val="FF0000"/>
              </a:solidFill>
            </a:rPr>
            <a:t>25</a:t>
          </a:r>
          <a:r>
            <a:rPr kumimoji="1" lang="ja-JP" altLang="en-US" sz="1800">
              <a:solidFill>
                <a:srgbClr val="FF0000"/>
              </a:solidFill>
            </a:rPr>
            <a:t>階分</a:t>
          </a:r>
        </a:p>
      </xdr:txBody>
    </xdr:sp>
    <xdr:clientData/>
  </xdr:oneCellAnchor>
  <xdr:twoCellAnchor>
    <xdr:from>
      <xdr:col>88</xdr:col>
      <xdr:colOff>57487</xdr:colOff>
      <xdr:row>78</xdr:row>
      <xdr:rowOff>0</xdr:rowOff>
    </xdr:from>
    <xdr:to>
      <xdr:col>89</xdr:col>
      <xdr:colOff>0</xdr:colOff>
      <xdr:row>108</xdr:row>
      <xdr:rowOff>0</xdr:rowOff>
    </xdr:to>
    <xdr:sp macro="" textlink="">
      <xdr:nvSpPr>
        <xdr:cNvPr id="4" name="右中かっこ 3">
          <a:extLst>
            <a:ext uri="{FF2B5EF4-FFF2-40B4-BE49-F238E27FC236}">
              <a16:creationId xmlns:a16="http://schemas.microsoft.com/office/drawing/2014/main" id="{00000000-0008-0000-1000-000004000000}"/>
            </a:ext>
          </a:extLst>
        </xdr:cNvPr>
        <xdr:cNvSpPr/>
      </xdr:nvSpPr>
      <xdr:spPr>
        <a:xfrm>
          <a:off x="6744037" y="13782675"/>
          <a:ext cx="256838" cy="5429250"/>
        </a:xfrm>
        <a:prstGeom prst="rightBrace">
          <a:avLst>
            <a:gd name="adj1" fmla="val 62535"/>
            <a:gd name="adj2" fmla="val 50000"/>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88</xdr:col>
      <xdr:colOff>293314</xdr:colOff>
      <xdr:row>91</xdr:row>
      <xdr:rowOff>150157</xdr:rowOff>
    </xdr:from>
    <xdr:ext cx="880369" cy="392415"/>
    <xdr:sp macro="" textlink="">
      <xdr:nvSpPr>
        <xdr:cNvPr id="5" name="テキスト ボックス 4">
          <a:extLst>
            <a:ext uri="{FF2B5EF4-FFF2-40B4-BE49-F238E27FC236}">
              <a16:creationId xmlns:a16="http://schemas.microsoft.com/office/drawing/2014/main" id="{00000000-0008-0000-1000-000005000000}"/>
            </a:ext>
          </a:extLst>
        </xdr:cNvPr>
        <xdr:cNvSpPr txBox="1"/>
      </xdr:nvSpPr>
      <xdr:spPr>
        <a:xfrm>
          <a:off x="6979864" y="16285507"/>
          <a:ext cx="880369" cy="3924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kumimoji="1" lang="en-US" altLang="ja-JP" sz="1800">
              <a:solidFill>
                <a:srgbClr val="FF0000"/>
              </a:solidFill>
            </a:rPr>
            <a:t>30</a:t>
          </a:r>
          <a:r>
            <a:rPr kumimoji="1" lang="ja-JP" altLang="en-US" sz="1800">
              <a:solidFill>
                <a:srgbClr val="FF0000"/>
              </a:solidFill>
            </a:rPr>
            <a:t>階分</a:t>
          </a:r>
        </a:p>
      </xdr:txBody>
    </xdr:sp>
    <xdr:clientData/>
  </xdr:oneCellAnchor>
  <xdr:twoCellAnchor>
    <xdr:from>
      <xdr:col>88</xdr:col>
      <xdr:colOff>57487</xdr:colOff>
      <xdr:row>23</xdr:row>
      <xdr:rowOff>69272</xdr:rowOff>
    </xdr:from>
    <xdr:to>
      <xdr:col>89</xdr:col>
      <xdr:colOff>0</xdr:colOff>
      <xdr:row>43</xdr:row>
      <xdr:rowOff>0</xdr:rowOff>
    </xdr:to>
    <xdr:sp macro="" textlink="">
      <xdr:nvSpPr>
        <xdr:cNvPr id="6" name="右中かっこ 5">
          <a:extLst>
            <a:ext uri="{FF2B5EF4-FFF2-40B4-BE49-F238E27FC236}">
              <a16:creationId xmlns:a16="http://schemas.microsoft.com/office/drawing/2014/main" id="{00000000-0008-0000-1000-000006000000}"/>
            </a:ext>
          </a:extLst>
        </xdr:cNvPr>
        <xdr:cNvSpPr/>
      </xdr:nvSpPr>
      <xdr:spPr>
        <a:xfrm>
          <a:off x="6744037" y="4126922"/>
          <a:ext cx="256838" cy="3550228"/>
        </a:xfrm>
        <a:prstGeom prst="rightBrace">
          <a:avLst>
            <a:gd name="adj1" fmla="val 62535"/>
            <a:gd name="adj2" fmla="val 50000"/>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88</xdr:col>
      <xdr:colOff>293314</xdr:colOff>
      <xdr:row>32</xdr:row>
      <xdr:rowOff>19404</xdr:rowOff>
    </xdr:from>
    <xdr:ext cx="880369" cy="392415"/>
    <xdr:sp macro="" textlink="">
      <xdr:nvSpPr>
        <xdr:cNvPr id="7" name="テキスト ボックス 6">
          <a:extLst>
            <a:ext uri="{FF2B5EF4-FFF2-40B4-BE49-F238E27FC236}">
              <a16:creationId xmlns:a16="http://schemas.microsoft.com/office/drawing/2014/main" id="{00000000-0008-0000-1000-000007000000}"/>
            </a:ext>
          </a:extLst>
        </xdr:cNvPr>
        <xdr:cNvSpPr txBox="1"/>
      </xdr:nvSpPr>
      <xdr:spPr>
        <a:xfrm>
          <a:off x="6979864" y="5705829"/>
          <a:ext cx="880369" cy="3924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kumimoji="1" lang="en-US" altLang="ja-JP" sz="1800">
              <a:solidFill>
                <a:srgbClr val="FF0000"/>
              </a:solidFill>
            </a:rPr>
            <a:t>20</a:t>
          </a:r>
          <a:r>
            <a:rPr kumimoji="1" lang="ja-JP" altLang="en-US" sz="1800">
              <a:solidFill>
                <a:srgbClr val="FF0000"/>
              </a:solidFill>
            </a:rPr>
            <a:t>階分</a:t>
          </a:r>
        </a:p>
      </xdr:txBody>
    </xdr:sp>
    <xdr:clientData/>
  </xdr:oneCellAnchor>
  <xdr:twoCellAnchor>
    <xdr:from>
      <xdr:col>88</xdr:col>
      <xdr:colOff>57487</xdr:colOff>
      <xdr:row>2</xdr:row>
      <xdr:rowOff>135947</xdr:rowOff>
    </xdr:from>
    <xdr:to>
      <xdr:col>89</xdr:col>
      <xdr:colOff>0</xdr:colOff>
      <xdr:row>18</xdr:row>
      <xdr:rowOff>0</xdr:rowOff>
    </xdr:to>
    <xdr:sp macro="" textlink="">
      <xdr:nvSpPr>
        <xdr:cNvPr id="8" name="右中かっこ 7">
          <a:extLst>
            <a:ext uri="{FF2B5EF4-FFF2-40B4-BE49-F238E27FC236}">
              <a16:creationId xmlns:a16="http://schemas.microsoft.com/office/drawing/2014/main" id="{00000000-0008-0000-1000-000008000000}"/>
            </a:ext>
          </a:extLst>
        </xdr:cNvPr>
        <xdr:cNvSpPr/>
      </xdr:nvSpPr>
      <xdr:spPr>
        <a:xfrm>
          <a:off x="6744037" y="507422"/>
          <a:ext cx="256838" cy="2759653"/>
        </a:xfrm>
        <a:prstGeom prst="rightBrace">
          <a:avLst>
            <a:gd name="adj1" fmla="val 62535"/>
            <a:gd name="adj2" fmla="val 50000"/>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88</xdr:col>
      <xdr:colOff>293314</xdr:colOff>
      <xdr:row>9</xdr:row>
      <xdr:rowOff>52741</xdr:rowOff>
    </xdr:from>
    <xdr:ext cx="880369" cy="392415"/>
    <xdr:sp macro="" textlink="">
      <xdr:nvSpPr>
        <xdr:cNvPr id="9" name="テキスト ボックス 8">
          <a:extLst>
            <a:ext uri="{FF2B5EF4-FFF2-40B4-BE49-F238E27FC236}">
              <a16:creationId xmlns:a16="http://schemas.microsoft.com/office/drawing/2014/main" id="{00000000-0008-0000-1000-000009000000}"/>
            </a:ext>
          </a:extLst>
        </xdr:cNvPr>
        <xdr:cNvSpPr txBox="1"/>
      </xdr:nvSpPr>
      <xdr:spPr>
        <a:xfrm>
          <a:off x="6979864" y="1691041"/>
          <a:ext cx="880369" cy="3924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kumimoji="1" lang="en-US" altLang="ja-JP" sz="1800">
              <a:solidFill>
                <a:srgbClr val="FF0000"/>
              </a:solidFill>
            </a:rPr>
            <a:t>15</a:t>
          </a:r>
          <a:r>
            <a:rPr kumimoji="1" lang="ja-JP" altLang="en-US" sz="1800">
              <a:solidFill>
                <a:srgbClr val="FF0000"/>
              </a:solidFill>
            </a:rPr>
            <a:t>階分</a:t>
          </a:r>
        </a:p>
      </xdr:txBody>
    </xdr:sp>
    <xdr:clientData/>
  </xdr:oneCellAnchor>
</xdr:wsDr>
</file>

<file path=xl/drawings/drawing9.xml><?xml version="1.0" encoding="utf-8"?>
<xdr:wsDr xmlns:xdr="http://schemas.openxmlformats.org/drawingml/2006/spreadsheetDrawing" xmlns:a="http://schemas.openxmlformats.org/drawingml/2006/main">
  <xdr:twoCellAnchor>
    <xdr:from>
      <xdr:col>84</xdr:col>
      <xdr:colOff>28575</xdr:colOff>
      <xdr:row>20</xdr:row>
      <xdr:rowOff>142875</xdr:rowOff>
    </xdr:from>
    <xdr:to>
      <xdr:col>89</xdr:col>
      <xdr:colOff>895344</xdr:colOff>
      <xdr:row>61</xdr:row>
      <xdr:rowOff>144448</xdr:rowOff>
    </xdr:to>
    <xdr:grpSp>
      <xdr:nvGrpSpPr>
        <xdr:cNvPr id="35" name="グループ化 34">
          <a:extLst>
            <a:ext uri="{FF2B5EF4-FFF2-40B4-BE49-F238E27FC236}">
              <a16:creationId xmlns:a16="http://schemas.microsoft.com/office/drawing/2014/main" id="{00000000-0008-0000-1100-000023000000}"/>
            </a:ext>
          </a:extLst>
        </xdr:cNvPr>
        <xdr:cNvGrpSpPr/>
      </xdr:nvGrpSpPr>
      <xdr:grpSpPr>
        <a:xfrm>
          <a:off x="7058025" y="2438400"/>
          <a:ext cx="3095619" cy="5268898"/>
          <a:chOff x="7200900" y="8162925"/>
          <a:chExt cx="3095619" cy="5268898"/>
        </a:xfrm>
      </xdr:grpSpPr>
      <xdr:pic>
        <xdr:nvPicPr>
          <xdr:cNvPr id="34" name="図 33">
            <a:extLst>
              <a:ext uri="{FF2B5EF4-FFF2-40B4-BE49-F238E27FC236}">
                <a16:creationId xmlns:a16="http://schemas.microsoft.com/office/drawing/2014/main" id="{00000000-0008-0000-1100-000022000000}"/>
              </a:ext>
            </a:extLst>
          </xdr:cNvPr>
          <xdr:cNvPicPr>
            <a:picLocks noChangeAspect="1"/>
          </xdr:cNvPicPr>
        </xdr:nvPicPr>
        <xdr:blipFill>
          <a:blip xmlns:r="http://schemas.openxmlformats.org/officeDocument/2006/relationships" r:embed="rId1"/>
          <a:stretch>
            <a:fillRect/>
          </a:stretch>
        </xdr:blipFill>
        <xdr:spPr>
          <a:xfrm>
            <a:off x="7200900" y="8162925"/>
            <a:ext cx="2084970" cy="5268898"/>
          </a:xfrm>
          <a:prstGeom prst="rect">
            <a:avLst/>
          </a:prstGeom>
        </xdr:spPr>
      </xdr:pic>
      <xdr:grpSp>
        <xdr:nvGrpSpPr>
          <xdr:cNvPr id="2" name="グループ化 1">
            <a:extLst>
              <a:ext uri="{FF2B5EF4-FFF2-40B4-BE49-F238E27FC236}">
                <a16:creationId xmlns:a16="http://schemas.microsoft.com/office/drawing/2014/main" id="{00000000-0008-0000-1100-000002000000}"/>
              </a:ext>
            </a:extLst>
          </xdr:cNvPr>
          <xdr:cNvGrpSpPr/>
        </xdr:nvGrpSpPr>
        <xdr:grpSpPr>
          <a:xfrm>
            <a:off x="7767109" y="8975687"/>
            <a:ext cx="2529410" cy="1694622"/>
            <a:chOff x="8060408" y="70647133"/>
            <a:chExt cx="1936475" cy="1698719"/>
          </a:xfrm>
        </xdr:grpSpPr>
        <xdr:sp macro="" textlink="">
          <xdr:nvSpPr>
            <xdr:cNvPr id="4" name="楕円 3">
              <a:extLst>
                <a:ext uri="{FF2B5EF4-FFF2-40B4-BE49-F238E27FC236}">
                  <a16:creationId xmlns:a16="http://schemas.microsoft.com/office/drawing/2014/main" id="{00000000-0008-0000-1100-000004000000}"/>
                </a:ext>
              </a:extLst>
            </xdr:cNvPr>
            <xdr:cNvSpPr/>
          </xdr:nvSpPr>
          <xdr:spPr>
            <a:xfrm>
              <a:off x="8060408" y="70647133"/>
              <a:ext cx="324905" cy="340600"/>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5" name="吹き出し: 円形 4">
              <a:extLst>
                <a:ext uri="{FF2B5EF4-FFF2-40B4-BE49-F238E27FC236}">
                  <a16:creationId xmlns:a16="http://schemas.microsoft.com/office/drawing/2014/main" id="{00000000-0008-0000-1100-000005000000}"/>
                </a:ext>
              </a:extLst>
            </xdr:cNvPr>
            <xdr:cNvSpPr/>
          </xdr:nvSpPr>
          <xdr:spPr>
            <a:xfrm>
              <a:off x="8394442" y="71101999"/>
              <a:ext cx="1602441" cy="1243853"/>
            </a:xfrm>
            <a:prstGeom prst="wedgeEllipseCallout">
              <a:avLst>
                <a:gd name="adj1" fmla="val -44971"/>
                <a:gd name="adj2" fmla="val -5808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oAutofit/>
            </a:bodyPr>
            <a:lstStyle/>
            <a:p>
              <a:pPr algn="ctr"/>
              <a:r>
                <a:rPr kumimoji="1" lang="ja-JP" altLang="en-US" sz="1100" b="1">
                  <a:latin typeface="メイリオ" panose="020B0604030504040204" pitchFamily="50" charset="-128"/>
                  <a:ea typeface="メイリオ" panose="020B0604030504040204" pitchFamily="50" charset="-128"/>
                </a:rPr>
                <a:t>コピー後右クリックでこのマークをクリック</a:t>
              </a:r>
            </a:p>
          </xdr:txBody>
        </xdr:sp>
      </xdr:grpSp>
    </xdr:grpSp>
    <xdr:clientData/>
  </xdr:twoCellAnchor>
  <xdr:twoCellAnchor>
    <xdr:from>
      <xdr:col>82</xdr:col>
      <xdr:colOff>76200</xdr:colOff>
      <xdr:row>97</xdr:row>
      <xdr:rowOff>133350</xdr:rowOff>
    </xdr:from>
    <xdr:to>
      <xdr:col>89</xdr:col>
      <xdr:colOff>771519</xdr:colOff>
      <xdr:row>138</xdr:row>
      <xdr:rowOff>134923</xdr:rowOff>
    </xdr:to>
    <xdr:grpSp>
      <xdr:nvGrpSpPr>
        <xdr:cNvPr id="36" name="グループ化 35">
          <a:extLst>
            <a:ext uri="{FF2B5EF4-FFF2-40B4-BE49-F238E27FC236}">
              <a16:creationId xmlns:a16="http://schemas.microsoft.com/office/drawing/2014/main" id="{00000000-0008-0000-1100-000024000000}"/>
            </a:ext>
          </a:extLst>
        </xdr:cNvPr>
        <xdr:cNvGrpSpPr/>
      </xdr:nvGrpSpPr>
      <xdr:grpSpPr>
        <a:xfrm>
          <a:off x="6934200" y="12477750"/>
          <a:ext cx="3095619" cy="5268898"/>
          <a:chOff x="7200900" y="8162925"/>
          <a:chExt cx="3095619" cy="5268898"/>
        </a:xfrm>
      </xdr:grpSpPr>
      <xdr:pic>
        <xdr:nvPicPr>
          <xdr:cNvPr id="37" name="図 36">
            <a:extLst>
              <a:ext uri="{FF2B5EF4-FFF2-40B4-BE49-F238E27FC236}">
                <a16:creationId xmlns:a16="http://schemas.microsoft.com/office/drawing/2014/main" id="{00000000-0008-0000-1100-000025000000}"/>
              </a:ext>
            </a:extLst>
          </xdr:cNvPr>
          <xdr:cNvPicPr>
            <a:picLocks noChangeAspect="1"/>
          </xdr:cNvPicPr>
        </xdr:nvPicPr>
        <xdr:blipFill>
          <a:blip xmlns:r="http://schemas.openxmlformats.org/officeDocument/2006/relationships" r:embed="rId1"/>
          <a:stretch>
            <a:fillRect/>
          </a:stretch>
        </xdr:blipFill>
        <xdr:spPr>
          <a:xfrm>
            <a:off x="7200900" y="8162925"/>
            <a:ext cx="2084970" cy="5268898"/>
          </a:xfrm>
          <a:prstGeom prst="rect">
            <a:avLst/>
          </a:prstGeom>
        </xdr:spPr>
      </xdr:pic>
      <xdr:grpSp>
        <xdr:nvGrpSpPr>
          <xdr:cNvPr id="38" name="グループ化 37">
            <a:extLst>
              <a:ext uri="{FF2B5EF4-FFF2-40B4-BE49-F238E27FC236}">
                <a16:creationId xmlns:a16="http://schemas.microsoft.com/office/drawing/2014/main" id="{00000000-0008-0000-1100-000026000000}"/>
              </a:ext>
            </a:extLst>
          </xdr:cNvPr>
          <xdr:cNvGrpSpPr/>
        </xdr:nvGrpSpPr>
        <xdr:grpSpPr>
          <a:xfrm>
            <a:off x="7767109" y="8975687"/>
            <a:ext cx="2529410" cy="1694622"/>
            <a:chOff x="8060408" y="70647133"/>
            <a:chExt cx="1936475" cy="1698719"/>
          </a:xfrm>
        </xdr:grpSpPr>
        <xdr:sp macro="" textlink="">
          <xdr:nvSpPr>
            <xdr:cNvPr id="39" name="楕円 38">
              <a:extLst>
                <a:ext uri="{FF2B5EF4-FFF2-40B4-BE49-F238E27FC236}">
                  <a16:creationId xmlns:a16="http://schemas.microsoft.com/office/drawing/2014/main" id="{00000000-0008-0000-1100-000027000000}"/>
                </a:ext>
              </a:extLst>
            </xdr:cNvPr>
            <xdr:cNvSpPr/>
          </xdr:nvSpPr>
          <xdr:spPr>
            <a:xfrm>
              <a:off x="8060408" y="70647133"/>
              <a:ext cx="324905" cy="340600"/>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0" name="吹き出し: 円形 39">
              <a:extLst>
                <a:ext uri="{FF2B5EF4-FFF2-40B4-BE49-F238E27FC236}">
                  <a16:creationId xmlns:a16="http://schemas.microsoft.com/office/drawing/2014/main" id="{00000000-0008-0000-1100-000028000000}"/>
                </a:ext>
              </a:extLst>
            </xdr:cNvPr>
            <xdr:cNvSpPr/>
          </xdr:nvSpPr>
          <xdr:spPr>
            <a:xfrm>
              <a:off x="8394442" y="71101999"/>
              <a:ext cx="1602441" cy="1243853"/>
            </a:xfrm>
            <a:prstGeom prst="wedgeEllipseCallout">
              <a:avLst>
                <a:gd name="adj1" fmla="val -44971"/>
                <a:gd name="adj2" fmla="val -5808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oAutofit/>
            </a:bodyPr>
            <a:lstStyle/>
            <a:p>
              <a:pPr algn="ctr"/>
              <a:r>
                <a:rPr kumimoji="1" lang="ja-JP" altLang="en-US" sz="1100" b="1">
                  <a:latin typeface="メイリオ" panose="020B0604030504040204" pitchFamily="50" charset="-128"/>
                  <a:ea typeface="メイリオ" panose="020B0604030504040204" pitchFamily="50" charset="-128"/>
                </a:rPr>
                <a:t>コピー後右クリックでこのマークをクリック</a:t>
              </a:r>
            </a:p>
          </xdr:txBody>
        </xdr:sp>
      </xdr:grpSp>
    </xdr:grpSp>
    <xdr:clientData/>
  </xdr:twoCellAnchor>
  <xdr:twoCellAnchor>
    <xdr:from>
      <xdr:col>83</xdr:col>
      <xdr:colOff>9525</xdr:colOff>
      <xdr:row>176</xdr:row>
      <xdr:rowOff>57150</xdr:rowOff>
    </xdr:from>
    <xdr:to>
      <xdr:col>89</xdr:col>
      <xdr:colOff>790569</xdr:colOff>
      <xdr:row>215</xdr:row>
      <xdr:rowOff>173023</xdr:rowOff>
    </xdr:to>
    <xdr:grpSp>
      <xdr:nvGrpSpPr>
        <xdr:cNvPr id="41" name="グループ化 40">
          <a:extLst>
            <a:ext uri="{FF2B5EF4-FFF2-40B4-BE49-F238E27FC236}">
              <a16:creationId xmlns:a16="http://schemas.microsoft.com/office/drawing/2014/main" id="{00000000-0008-0000-1100-000029000000}"/>
            </a:ext>
          </a:extLst>
        </xdr:cNvPr>
        <xdr:cNvGrpSpPr/>
      </xdr:nvGrpSpPr>
      <xdr:grpSpPr>
        <a:xfrm>
          <a:off x="6953250" y="22564725"/>
          <a:ext cx="3095619" cy="5268898"/>
          <a:chOff x="7200900" y="8162925"/>
          <a:chExt cx="3095619" cy="5268898"/>
        </a:xfrm>
      </xdr:grpSpPr>
      <xdr:pic>
        <xdr:nvPicPr>
          <xdr:cNvPr id="42" name="図 41">
            <a:extLst>
              <a:ext uri="{FF2B5EF4-FFF2-40B4-BE49-F238E27FC236}">
                <a16:creationId xmlns:a16="http://schemas.microsoft.com/office/drawing/2014/main" id="{00000000-0008-0000-1100-00002A000000}"/>
              </a:ext>
            </a:extLst>
          </xdr:cNvPr>
          <xdr:cNvPicPr>
            <a:picLocks noChangeAspect="1"/>
          </xdr:cNvPicPr>
        </xdr:nvPicPr>
        <xdr:blipFill>
          <a:blip xmlns:r="http://schemas.openxmlformats.org/officeDocument/2006/relationships" r:embed="rId1"/>
          <a:stretch>
            <a:fillRect/>
          </a:stretch>
        </xdr:blipFill>
        <xdr:spPr>
          <a:xfrm>
            <a:off x="7200900" y="8162925"/>
            <a:ext cx="2084970" cy="5268898"/>
          </a:xfrm>
          <a:prstGeom prst="rect">
            <a:avLst/>
          </a:prstGeom>
        </xdr:spPr>
      </xdr:pic>
      <xdr:grpSp>
        <xdr:nvGrpSpPr>
          <xdr:cNvPr id="43" name="グループ化 42">
            <a:extLst>
              <a:ext uri="{FF2B5EF4-FFF2-40B4-BE49-F238E27FC236}">
                <a16:creationId xmlns:a16="http://schemas.microsoft.com/office/drawing/2014/main" id="{00000000-0008-0000-1100-00002B000000}"/>
              </a:ext>
            </a:extLst>
          </xdr:cNvPr>
          <xdr:cNvGrpSpPr/>
        </xdr:nvGrpSpPr>
        <xdr:grpSpPr>
          <a:xfrm>
            <a:off x="7767109" y="8975687"/>
            <a:ext cx="2529410" cy="1694622"/>
            <a:chOff x="8060408" y="70647133"/>
            <a:chExt cx="1936475" cy="1698719"/>
          </a:xfrm>
        </xdr:grpSpPr>
        <xdr:sp macro="" textlink="">
          <xdr:nvSpPr>
            <xdr:cNvPr id="44" name="楕円 43">
              <a:extLst>
                <a:ext uri="{FF2B5EF4-FFF2-40B4-BE49-F238E27FC236}">
                  <a16:creationId xmlns:a16="http://schemas.microsoft.com/office/drawing/2014/main" id="{00000000-0008-0000-1100-00002C000000}"/>
                </a:ext>
              </a:extLst>
            </xdr:cNvPr>
            <xdr:cNvSpPr/>
          </xdr:nvSpPr>
          <xdr:spPr>
            <a:xfrm>
              <a:off x="8060408" y="70647133"/>
              <a:ext cx="324905" cy="340600"/>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5" name="吹き出し: 円形 44">
              <a:extLst>
                <a:ext uri="{FF2B5EF4-FFF2-40B4-BE49-F238E27FC236}">
                  <a16:creationId xmlns:a16="http://schemas.microsoft.com/office/drawing/2014/main" id="{00000000-0008-0000-1100-00002D000000}"/>
                </a:ext>
              </a:extLst>
            </xdr:cNvPr>
            <xdr:cNvSpPr/>
          </xdr:nvSpPr>
          <xdr:spPr>
            <a:xfrm>
              <a:off x="8394442" y="71101999"/>
              <a:ext cx="1602441" cy="1243853"/>
            </a:xfrm>
            <a:prstGeom prst="wedgeEllipseCallout">
              <a:avLst>
                <a:gd name="adj1" fmla="val -44971"/>
                <a:gd name="adj2" fmla="val -5808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oAutofit/>
            </a:bodyPr>
            <a:lstStyle/>
            <a:p>
              <a:pPr algn="ctr"/>
              <a:r>
                <a:rPr kumimoji="1" lang="ja-JP" altLang="en-US" sz="1100" b="1">
                  <a:latin typeface="メイリオ" panose="020B0604030504040204" pitchFamily="50" charset="-128"/>
                  <a:ea typeface="メイリオ" panose="020B0604030504040204" pitchFamily="50" charset="-128"/>
                </a:rPr>
                <a:t>コピー後右クリックでこのマークをクリック</a:t>
              </a:r>
            </a:p>
          </xdr:txBody>
        </xdr:sp>
      </xdr:grpSp>
    </xdr:grpSp>
    <xdr:clientData/>
  </xdr:twoCellAnchor>
  <xdr:twoCellAnchor>
    <xdr:from>
      <xdr:col>82</xdr:col>
      <xdr:colOff>19050</xdr:colOff>
      <xdr:row>249</xdr:row>
      <xdr:rowOff>104775</xdr:rowOff>
    </xdr:from>
    <xdr:to>
      <xdr:col>89</xdr:col>
      <xdr:colOff>714369</xdr:colOff>
      <xdr:row>290</xdr:row>
      <xdr:rowOff>106348</xdr:rowOff>
    </xdr:to>
    <xdr:grpSp>
      <xdr:nvGrpSpPr>
        <xdr:cNvPr id="46" name="グループ化 45">
          <a:extLst>
            <a:ext uri="{FF2B5EF4-FFF2-40B4-BE49-F238E27FC236}">
              <a16:creationId xmlns:a16="http://schemas.microsoft.com/office/drawing/2014/main" id="{00000000-0008-0000-1100-00002E000000}"/>
            </a:ext>
          </a:extLst>
        </xdr:cNvPr>
        <xdr:cNvGrpSpPr/>
      </xdr:nvGrpSpPr>
      <xdr:grpSpPr>
        <a:xfrm>
          <a:off x="6877050" y="32146875"/>
          <a:ext cx="3095619" cy="5268898"/>
          <a:chOff x="7200900" y="8162925"/>
          <a:chExt cx="3095619" cy="5268898"/>
        </a:xfrm>
      </xdr:grpSpPr>
      <xdr:pic>
        <xdr:nvPicPr>
          <xdr:cNvPr id="47" name="図 46">
            <a:extLst>
              <a:ext uri="{FF2B5EF4-FFF2-40B4-BE49-F238E27FC236}">
                <a16:creationId xmlns:a16="http://schemas.microsoft.com/office/drawing/2014/main" id="{00000000-0008-0000-1100-00002F000000}"/>
              </a:ext>
            </a:extLst>
          </xdr:cNvPr>
          <xdr:cNvPicPr>
            <a:picLocks noChangeAspect="1"/>
          </xdr:cNvPicPr>
        </xdr:nvPicPr>
        <xdr:blipFill>
          <a:blip xmlns:r="http://schemas.openxmlformats.org/officeDocument/2006/relationships" r:embed="rId1"/>
          <a:stretch>
            <a:fillRect/>
          </a:stretch>
        </xdr:blipFill>
        <xdr:spPr>
          <a:xfrm>
            <a:off x="7200900" y="8162925"/>
            <a:ext cx="2084970" cy="5268898"/>
          </a:xfrm>
          <a:prstGeom prst="rect">
            <a:avLst/>
          </a:prstGeom>
        </xdr:spPr>
      </xdr:pic>
      <xdr:grpSp>
        <xdr:nvGrpSpPr>
          <xdr:cNvPr id="48" name="グループ化 47">
            <a:extLst>
              <a:ext uri="{FF2B5EF4-FFF2-40B4-BE49-F238E27FC236}">
                <a16:creationId xmlns:a16="http://schemas.microsoft.com/office/drawing/2014/main" id="{00000000-0008-0000-1100-000030000000}"/>
              </a:ext>
            </a:extLst>
          </xdr:cNvPr>
          <xdr:cNvGrpSpPr/>
        </xdr:nvGrpSpPr>
        <xdr:grpSpPr>
          <a:xfrm>
            <a:off x="7767109" y="8975687"/>
            <a:ext cx="2529410" cy="1694622"/>
            <a:chOff x="8060408" y="70647133"/>
            <a:chExt cx="1936475" cy="1698719"/>
          </a:xfrm>
        </xdr:grpSpPr>
        <xdr:sp macro="" textlink="">
          <xdr:nvSpPr>
            <xdr:cNvPr id="49" name="楕円 48">
              <a:extLst>
                <a:ext uri="{FF2B5EF4-FFF2-40B4-BE49-F238E27FC236}">
                  <a16:creationId xmlns:a16="http://schemas.microsoft.com/office/drawing/2014/main" id="{00000000-0008-0000-1100-000031000000}"/>
                </a:ext>
              </a:extLst>
            </xdr:cNvPr>
            <xdr:cNvSpPr/>
          </xdr:nvSpPr>
          <xdr:spPr>
            <a:xfrm>
              <a:off x="8060408" y="70647133"/>
              <a:ext cx="324905" cy="340600"/>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50" name="吹き出し: 円形 49">
              <a:extLst>
                <a:ext uri="{FF2B5EF4-FFF2-40B4-BE49-F238E27FC236}">
                  <a16:creationId xmlns:a16="http://schemas.microsoft.com/office/drawing/2014/main" id="{00000000-0008-0000-1100-000032000000}"/>
                </a:ext>
              </a:extLst>
            </xdr:cNvPr>
            <xdr:cNvSpPr/>
          </xdr:nvSpPr>
          <xdr:spPr>
            <a:xfrm>
              <a:off x="8394442" y="71101999"/>
              <a:ext cx="1602441" cy="1243853"/>
            </a:xfrm>
            <a:prstGeom prst="wedgeEllipseCallout">
              <a:avLst>
                <a:gd name="adj1" fmla="val -44971"/>
                <a:gd name="adj2" fmla="val -5808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oAutofit/>
            </a:bodyPr>
            <a:lstStyle/>
            <a:p>
              <a:pPr algn="ctr"/>
              <a:r>
                <a:rPr kumimoji="1" lang="ja-JP" altLang="en-US" sz="1100" b="1">
                  <a:latin typeface="メイリオ" panose="020B0604030504040204" pitchFamily="50" charset="-128"/>
                  <a:ea typeface="メイリオ" panose="020B0604030504040204" pitchFamily="50" charset="-128"/>
                </a:rPr>
                <a:t>コピー後右クリックでこのマークをクリック</a:t>
              </a:r>
            </a:p>
          </xdr:txBody>
        </xdr:sp>
      </xdr:grpSp>
    </xdr:grpSp>
    <xdr:clientData/>
  </xdr:twoCellAnchor>
  <xdr:twoCellAnchor>
    <xdr:from>
      <xdr:col>82</xdr:col>
      <xdr:colOff>57150</xdr:colOff>
      <xdr:row>329</xdr:row>
      <xdr:rowOff>57150</xdr:rowOff>
    </xdr:from>
    <xdr:to>
      <xdr:col>89</xdr:col>
      <xdr:colOff>752469</xdr:colOff>
      <xdr:row>368</xdr:row>
      <xdr:rowOff>173023</xdr:rowOff>
    </xdr:to>
    <xdr:grpSp>
      <xdr:nvGrpSpPr>
        <xdr:cNvPr id="51" name="グループ化 50">
          <a:extLst>
            <a:ext uri="{FF2B5EF4-FFF2-40B4-BE49-F238E27FC236}">
              <a16:creationId xmlns:a16="http://schemas.microsoft.com/office/drawing/2014/main" id="{00000000-0008-0000-1100-000033000000}"/>
            </a:ext>
          </a:extLst>
        </xdr:cNvPr>
        <xdr:cNvGrpSpPr/>
      </xdr:nvGrpSpPr>
      <xdr:grpSpPr>
        <a:xfrm>
          <a:off x="6915150" y="42462450"/>
          <a:ext cx="3095619" cy="5268898"/>
          <a:chOff x="7200900" y="8162925"/>
          <a:chExt cx="3095619" cy="5268898"/>
        </a:xfrm>
      </xdr:grpSpPr>
      <xdr:pic>
        <xdr:nvPicPr>
          <xdr:cNvPr id="52" name="図 51">
            <a:extLst>
              <a:ext uri="{FF2B5EF4-FFF2-40B4-BE49-F238E27FC236}">
                <a16:creationId xmlns:a16="http://schemas.microsoft.com/office/drawing/2014/main" id="{00000000-0008-0000-1100-000034000000}"/>
              </a:ext>
            </a:extLst>
          </xdr:cNvPr>
          <xdr:cNvPicPr>
            <a:picLocks noChangeAspect="1"/>
          </xdr:cNvPicPr>
        </xdr:nvPicPr>
        <xdr:blipFill>
          <a:blip xmlns:r="http://schemas.openxmlformats.org/officeDocument/2006/relationships" r:embed="rId1"/>
          <a:stretch>
            <a:fillRect/>
          </a:stretch>
        </xdr:blipFill>
        <xdr:spPr>
          <a:xfrm>
            <a:off x="7200900" y="8162925"/>
            <a:ext cx="2084970" cy="5268898"/>
          </a:xfrm>
          <a:prstGeom prst="rect">
            <a:avLst/>
          </a:prstGeom>
        </xdr:spPr>
      </xdr:pic>
      <xdr:grpSp>
        <xdr:nvGrpSpPr>
          <xdr:cNvPr id="53" name="グループ化 52">
            <a:extLst>
              <a:ext uri="{FF2B5EF4-FFF2-40B4-BE49-F238E27FC236}">
                <a16:creationId xmlns:a16="http://schemas.microsoft.com/office/drawing/2014/main" id="{00000000-0008-0000-1100-000035000000}"/>
              </a:ext>
            </a:extLst>
          </xdr:cNvPr>
          <xdr:cNvGrpSpPr/>
        </xdr:nvGrpSpPr>
        <xdr:grpSpPr>
          <a:xfrm>
            <a:off x="7767109" y="8975687"/>
            <a:ext cx="2529410" cy="1694622"/>
            <a:chOff x="8060408" y="70647133"/>
            <a:chExt cx="1936475" cy="1698719"/>
          </a:xfrm>
        </xdr:grpSpPr>
        <xdr:sp macro="" textlink="">
          <xdr:nvSpPr>
            <xdr:cNvPr id="54" name="楕円 53">
              <a:extLst>
                <a:ext uri="{FF2B5EF4-FFF2-40B4-BE49-F238E27FC236}">
                  <a16:creationId xmlns:a16="http://schemas.microsoft.com/office/drawing/2014/main" id="{00000000-0008-0000-1100-000036000000}"/>
                </a:ext>
              </a:extLst>
            </xdr:cNvPr>
            <xdr:cNvSpPr/>
          </xdr:nvSpPr>
          <xdr:spPr>
            <a:xfrm>
              <a:off x="8060408" y="70647133"/>
              <a:ext cx="324905" cy="340600"/>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55" name="吹き出し: 円形 54">
              <a:extLst>
                <a:ext uri="{FF2B5EF4-FFF2-40B4-BE49-F238E27FC236}">
                  <a16:creationId xmlns:a16="http://schemas.microsoft.com/office/drawing/2014/main" id="{00000000-0008-0000-1100-000037000000}"/>
                </a:ext>
              </a:extLst>
            </xdr:cNvPr>
            <xdr:cNvSpPr/>
          </xdr:nvSpPr>
          <xdr:spPr>
            <a:xfrm>
              <a:off x="8394442" y="71101999"/>
              <a:ext cx="1602441" cy="1243853"/>
            </a:xfrm>
            <a:prstGeom prst="wedgeEllipseCallout">
              <a:avLst>
                <a:gd name="adj1" fmla="val -44971"/>
                <a:gd name="adj2" fmla="val -5808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oAutofit/>
            </a:bodyPr>
            <a:lstStyle/>
            <a:p>
              <a:pPr algn="ctr"/>
              <a:r>
                <a:rPr kumimoji="1" lang="ja-JP" altLang="en-US" sz="1100" b="1">
                  <a:latin typeface="メイリオ" panose="020B0604030504040204" pitchFamily="50" charset="-128"/>
                  <a:ea typeface="メイリオ" panose="020B0604030504040204" pitchFamily="50" charset="-128"/>
                </a:rPr>
                <a:t>コピー後右クリックでこのマークをクリック</a:t>
              </a:r>
            </a:p>
          </xdr:txBody>
        </xdr:sp>
      </xdr:grpSp>
    </xdr:grpSp>
    <xdr:clientData/>
  </xdr:twoCellAnchor>
  <xdr:twoCellAnchor>
    <xdr:from>
      <xdr:col>82</xdr:col>
      <xdr:colOff>47625</xdr:colOff>
      <xdr:row>404</xdr:row>
      <xdr:rowOff>114300</xdr:rowOff>
    </xdr:from>
    <xdr:to>
      <xdr:col>89</xdr:col>
      <xdr:colOff>742944</xdr:colOff>
      <xdr:row>444</xdr:row>
      <xdr:rowOff>30148</xdr:rowOff>
    </xdr:to>
    <xdr:grpSp>
      <xdr:nvGrpSpPr>
        <xdr:cNvPr id="56" name="グループ化 55">
          <a:extLst>
            <a:ext uri="{FF2B5EF4-FFF2-40B4-BE49-F238E27FC236}">
              <a16:creationId xmlns:a16="http://schemas.microsoft.com/office/drawing/2014/main" id="{00000000-0008-0000-1100-000038000000}"/>
            </a:ext>
          </a:extLst>
        </xdr:cNvPr>
        <xdr:cNvGrpSpPr/>
      </xdr:nvGrpSpPr>
      <xdr:grpSpPr>
        <a:xfrm>
          <a:off x="6905625" y="52168425"/>
          <a:ext cx="3095619" cy="5268898"/>
          <a:chOff x="7200900" y="8162925"/>
          <a:chExt cx="3095619" cy="5268898"/>
        </a:xfrm>
      </xdr:grpSpPr>
      <xdr:pic>
        <xdr:nvPicPr>
          <xdr:cNvPr id="57" name="図 56">
            <a:extLst>
              <a:ext uri="{FF2B5EF4-FFF2-40B4-BE49-F238E27FC236}">
                <a16:creationId xmlns:a16="http://schemas.microsoft.com/office/drawing/2014/main" id="{00000000-0008-0000-1100-000039000000}"/>
              </a:ext>
            </a:extLst>
          </xdr:cNvPr>
          <xdr:cNvPicPr>
            <a:picLocks noChangeAspect="1"/>
          </xdr:cNvPicPr>
        </xdr:nvPicPr>
        <xdr:blipFill>
          <a:blip xmlns:r="http://schemas.openxmlformats.org/officeDocument/2006/relationships" r:embed="rId1"/>
          <a:stretch>
            <a:fillRect/>
          </a:stretch>
        </xdr:blipFill>
        <xdr:spPr>
          <a:xfrm>
            <a:off x="7200900" y="8162925"/>
            <a:ext cx="2084970" cy="5268898"/>
          </a:xfrm>
          <a:prstGeom prst="rect">
            <a:avLst/>
          </a:prstGeom>
        </xdr:spPr>
      </xdr:pic>
      <xdr:grpSp>
        <xdr:nvGrpSpPr>
          <xdr:cNvPr id="58" name="グループ化 57">
            <a:extLst>
              <a:ext uri="{FF2B5EF4-FFF2-40B4-BE49-F238E27FC236}">
                <a16:creationId xmlns:a16="http://schemas.microsoft.com/office/drawing/2014/main" id="{00000000-0008-0000-1100-00003A000000}"/>
              </a:ext>
            </a:extLst>
          </xdr:cNvPr>
          <xdr:cNvGrpSpPr/>
        </xdr:nvGrpSpPr>
        <xdr:grpSpPr>
          <a:xfrm>
            <a:off x="7767109" y="8975687"/>
            <a:ext cx="2529410" cy="1694622"/>
            <a:chOff x="8060408" y="70647133"/>
            <a:chExt cx="1936475" cy="1698719"/>
          </a:xfrm>
        </xdr:grpSpPr>
        <xdr:sp macro="" textlink="">
          <xdr:nvSpPr>
            <xdr:cNvPr id="59" name="楕円 58">
              <a:extLst>
                <a:ext uri="{FF2B5EF4-FFF2-40B4-BE49-F238E27FC236}">
                  <a16:creationId xmlns:a16="http://schemas.microsoft.com/office/drawing/2014/main" id="{00000000-0008-0000-1100-00003B000000}"/>
                </a:ext>
              </a:extLst>
            </xdr:cNvPr>
            <xdr:cNvSpPr/>
          </xdr:nvSpPr>
          <xdr:spPr>
            <a:xfrm>
              <a:off x="8060408" y="70647133"/>
              <a:ext cx="324905" cy="340600"/>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0" name="吹き出し: 円形 59">
              <a:extLst>
                <a:ext uri="{FF2B5EF4-FFF2-40B4-BE49-F238E27FC236}">
                  <a16:creationId xmlns:a16="http://schemas.microsoft.com/office/drawing/2014/main" id="{00000000-0008-0000-1100-00003C000000}"/>
                </a:ext>
              </a:extLst>
            </xdr:cNvPr>
            <xdr:cNvSpPr/>
          </xdr:nvSpPr>
          <xdr:spPr>
            <a:xfrm>
              <a:off x="8394442" y="71101999"/>
              <a:ext cx="1602441" cy="1243853"/>
            </a:xfrm>
            <a:prstGeom prst="wedgeEllipseCallout">
              <a:avLst>
                <a:gd name="adj1" fmla="val -44971"/>
                <a:gd name="adj2" fmla="val -5808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oAutofit/>
            </a:bodyPr>
            <a:lstStyle/>
            <a:p>
              <a:pPr algn="ctr"/>
              <a:r>
                <a:rPr kumimoji="1" lang="ja-JP" altLang="en-US" sz="1100" b="1">
                  <a:latin typeface="メイリオ" panose="020B0604030504040204" pitchFamily="50" charset="-128"/>
                  <a:ea typeface="メイリオ" panose="020B0604030504040204" pitchFamily="50" charset="-128"/>
                </a:rPr>
                <a:t>コピー後右クリックでこのマークをクリック</a:t>
              </a:r>
            </a:p>
          </xdr:txBody>
        </xdr:sp>
      </xdr:grpSp>
    </xdr:grpSp>
    <xdr:clientData/>
  </xdr:twoCellAnchor>
  <xdr:twoCellAnchor>
    <xdr:from>
      <xdr:col>85</xdr:col>
      <xdr:colOff>0</xdr:colOff>
      <xdr:row>480</xdr:row>
      <xdr:rowOff>76200</xdr:rowOff>
    </xdr:from>
    <xdr:to>
      <xdr:col>89</xdr:col>
      <xdr:colOff>952494</xdr:colOff>
      <xdr:row>519</xdr:row>
      <xdr:rowOff>192073</xdr:rowOff>
    </xdr:to>
    <xdr:grpSp>
      <xdr:nvGrpSpPr>
        <xdr:cNvPr id="61" name="グループ化 60">
          <a:extLst>
            <a:ext uri="{FF2B5EF4-FFF2-40B4-BE49-F238E27FC236}">
              <a16:creationId xmlns:a16="http://schemas.microsoft.com/office/drawing/2014/main" id="{00000000-0008-0000-1100-00003D000000}"/>
            </a:ext>
          </a:extLst>
        </xdr:cNvPr>
        <xdr:cNvGrpSpPr/>
      </xdr:nvGrpSpPr>
      <xdr:grpSpPr>
        <a:xfrm>
          <a:off x="7115175" y="61979175"/>
          <a:ext cx="3095619" cy="5268898"/>
          <a:chOff x="7200900" y="8162925"/>
          <a:chExt cx="3095619" cy="5268898"/>
        </a:xfrm>
      </xdr:grpSpPr>
      <xdr:pic>
        <xdr:nvPicPr>
          <xdr:cNvPr id="62" name="図 61">
            <a:extLst>
              <a:ext uri="{FF2B5EF4-FFF2-40B4-BE49-F238E27FC236}">
                <a16:creationId xmlns:a16="http://schemas.microsoft.com/office/drawing/2014/main" id="{00000000-0008-0000-1100-00003E000000}"/>
              </a:ext>
            </a:extLst>
          </xdr:cNvPr>
          <xdr:cNvPicPr>
            <a:picLocks noChangeAspect="1"/>
          </xdr:cNvPicPr>
        </xdr:nvPicPr>
        <xdr:blipFill>
          <a:blip xmlns:r="http://schemas.openxmlformats.org/officeDocument/2006/relationships" r:embed="rId1"/>
          <a:stretch>
            <a:fillRect/>
          </a:stretch>
        </xdr:blipFill>
        <xdr:spPr>
          <a:xfrm>
            <a:off x="7200900" y="8162925"/>
            <a:ext cx="2084970" cy="5268898"/>
          </a:xfrm>
          <a:prstGeom prst="rect">
            <a:avLst/>
          </a:prstGeom>
        </xdr:spPr>
      </xdr:pic>
      <xdr:grpSp>
        <xdr:nvGrpSpPr>
          <xdr:cNvPr id="63" name="グループ化 62">
            <a:extLst>
              <a:ext uri="{FF2B5EF4-FFF2-40B4-BE49-F238E27FC236}">
                <a16:creationId xmlns:a16="http://schemas.microsoft.com/office/drawing/2014/main" id="{00000000-0008-0000-1100-00003F000000}"/>
              </a:ext>
            </a:extLst>
          </xdr:cNvPr>
          <xdr:cNvGrpSpPr/>
        </xdr:nvGrpSpPr>
        <xdr:grpSpPr>
          <a:xfrm>
            <a:off x="7767109" y="8975687"/>
            <a:ext cx="2529410" cy="1694622"/>
            <a:chOff x="8060408" y="70647133"/>
            <a:chExt cx="1936475" cy="1698719"/>
          </a:xfrm>
        </xdr:grpSpPr>
        <xdr:sp macro="" textlink="">
          <xdr:nvSpPr>
            <xdr:cNvPr id="64" name="楕円 63">
              <a:extLst>
                <a:ext uri="{FF2B5EF4-FFF2-40B4-BE49-F238E27FC236}">
                  <a16:creationId xmlns:a16="http://schemas.microsoft.com/office/drawing/2014/main" id="{00000000-0008-0000-1100-000040000000}"/>
                </a:ext>
              </a:extLst>
            </xdr:cNvPr>
            <xdr:cNvSpPr/>
          </xdr:nvSpPr>
          <xdr:spPr>
            <a:xfrm>
              <a:off x="8060408" y="70647133"/>
              <a:ext cx="324905" cy="340600"/>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5" name="吹き出し: 円形 64">
              <a:extLst>
                <a:ext uri="{FF2B5EF4-FFF2-40B4-BE49-F238E27FC236}">
                  <a16:creationId xmlns:a16="http://schemas.microsoft.com/office/drawing/2014/main" id="{00000000-0008-0000-1100-000041000000}"/>
                </a:ext>
              </a:extLst>
            </xdr:cNvPr>
            <xdr:cNvSpPr/>
          </xdr:nvSpPr>
          <xdr:spPr>
            <a:xfrm>
              <a:off x="8394442" y="71101999"/>
              <a:ext cx="1602441" cy="1243853"/>
            </a:xfrm>
            <a:prstGeom prst="wedgeEllipseCallout">
              <a:avLst>
                <a:gd name="adj1" fmla="val -44971"/>
                <a:gd name="adj2" fmla="val -5808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oAutofit/>
            </a:bodyPr>
            <a:lstStyle/>
            <a:p>
              <a:pPr algn="ctr"/>
              <a:r>
                <a:rPr kumimoji="1" lang="ja-JP" altLang="en-US" sz="1100" b="1">
                  <a:latin typeface="メイリオ" panose="020B0604030504040204" pitchFamily="50" charset="-128"/>
                  <a:ea typeface="メイリオ" panose="020B0604030504040204" pitchFamily="50" charset="-128"/>
                </a:rPr>
                <a:t>コピー後右クリックでこのマークをクリック</a:t>
              </a:r>
            </a:p>
          </xdr:txBody>
        </xdr:sp>
      </xdr:grpSp>
    </xdr:grpSp>
    <xdr:clientData/>
  </xdr:twoCellAnchor>
  <xdr:twoCellAnchor>
    <xdr:from>
      <xdr:col>83</xdr:col>
      <xdr:colOff>28575</xdr:colOff>
      <xdr:row>557</xdr:row>
      <xdr:rowOff>19050</xdr:rowOff>
    </xdr:from>
    <xdr:to>
      <xdr:col>89</xdr:col>
      <xdr:colOff>809619</xdr:colOff>
      <xdr:row>596</xdr:row>
      <xdr:rowOff>134923</xdr:rowOff>
    </xdr:to>
    <xdr:grpSp>
      <xdr:nvGrpSpPr>
        <xdr:cNvPr id="66" name="グループ化 65">
          <a:extLst>
            <a:ext uri="{FF2B5EF4-FFF2-40B4-BE49-F238E27FC236}">
              <a16:creationId xmlns:a16="http://schemas.microsoft.com/office/drawing/2014/main" id="{00000000-0008-0000-1100-000042000000}"/>
            </a:ext>
          </a:extLst>
        </xdr:cNvPr>
        <xdr:cNvGrpSpPr/>
      </xdr:nvGrpSpPr>
      <xdr:grpSpPr>
        <a:xfrm>
          <a:off x="6972300" y="71970900"/>
          <a:ext cx="3095619" cy="5268898"/>
          <a:chOff x="7200900" y="8162925"/>
          <a:chExt cx="3095619" cy="5268898"/>
        </a:xfrm>
      </xdr:grpSpPr>
      <xdr:pic>
        <xdr:nvPicPr>
          <xdr:cNvPr id="67" name="図 66">
            <a:extLst>
              <a:ext uri="{FF2B5EF4-FFF2-40B4-BE49-F238E27FC236}">
                <a16:creationId xmlns:a16="http://schemas.microsoft.com/office/drawing/2014/main" id="{00000000-0008-0000-1100-000043000000}"/>
              </a:ext>
            </a:extLst>
          </xdr:cNvPr>
          <xdr:cNvPicPr>
            <a:picLocks noChangeAspect="1"/>
          </xdr:cNvPicPr>
        </xdr:nvPicPr>
        <xdr:blipFill>
          <a:blip xmlns:r="http://schemas.openxmlformats.org/officeDocument/2006/relationships" r:embed="rId1"/>
          <a:stretch>
            <a:fillRect/>
          </a:stretch>
        </xdr:blipFill>
        <xdr:spPr>
          <a:xfrm>
            <a:off x="7200900" y="8162925"/>
            <a:ext cx="2084970" cy="5268898"/>
          </a:xfrm>
          <a:prstGeom prst="rect">
            <a:avLst/>
          </a:prstGeom>
        </xdr:spPr>
      </xdr:pic>
      <xdr:grpSp>
        <xdr:nvGrpSpPr>
          <xdr:cNvPr id="68" name="グループ化 67">
            <a:extLst>
              <a:ext uri="{FF2B5EF4-FFF2-40B4-BE49-F238E27FC236}">
                <a16:creationId xmlns:a16="http://schemas.microsoft.com/office/drawing/2014/main" id="{00000000-0008-0000-1100-000044000000}"/>
              </a:ext>
            </a:extLst>
          </xdr:cNvPr>
          <xdr:cNvGrpSpPr/>
        </xdr:nvGrpSpPr>
        <xdr:grpSpPr>
          <a:xfrm>
            <a:off x="7767109" y="8975687"/>
            <a:ext cx="2529410" cy="1694622"/>
            <a:chOff x="8060408" y="70647133"/>
            <a:chExt cx="1936475" cy="1698719"/>
          </a:xfrm>
        </xdr:grpSpPr>
        <xdr:sp macro="" textlink="">
          <xdr:nvSpPr>
            <xdr:cNvPr id="69" name="楕円 68">
              <a:extLst>
                <a:ext uri="{FF2B5EF4-FFF2-40B4-BE49-F238E27FC236}">
                  <a16:creationId xmlns:a16="http://schemas.microsoft.com/office/drawing/2014/main" id="{00000000-0008-0000-1100-000045000000}"/>
                </a:ext>
              </a:extLst>
            </xdr:cNvPr>
            <xdr:cNvSpPr/>
          </xdr:nvSpPr>
          <xdr:spPr>
            <a:xfrm>
              <a:off x="8060408" y="70647133"/>
              <a:ext cx="324905" cy="340600"/>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0" name="吹き出し: 円形 69">
              <a:extLst>
                <a:ext uri="{FF2B5EF4-FFF2-40B4-BE49-F238E27FC236}">
                  <a16:creationId xmlns:a16="http://schemas.microsoft.com/office/drawing/2014/main" id="{00000000-0008-0000-1100-000046000000}"/>
                </a:ext>
              </a:extLst>
            </xdr:cNvPr>
            <xdr:cNvSpPr/>
          </xdr:nvSpPr>
          <xdr:spPr>
            <a:xfrm>
              <a:off x="8394442" y="71101999"/>
              <a:ext cx="1602441" cy="1243853"/>
            </a:xfrm>
            <a:prstGeom prst="wedgeEllipseCallout">
              <a:avLst>
                <a:gd name="adj1" fmla="val -44971"/>
                <a:gd name="adj2" fmla="val -5808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oAutofit/>
            </a:bodyPr>
            <a:lstStyle/>
            <a:p>
              <a:pPr algn="ctr"/>
              <a:r>
                <a:rPr kumimoji="1" lang="ja-JP" altLang="en-US" sz="1100" b="1">
                  <a:latin typeface="メイリオ" panose="020B0604030504040204" pitchFamily="50" charset="-128"/>
                  <a:ea typeface="メイリオ" panose="020B0604030504040204" pitchFamily="50" charset="-128"/>
                </a:rPr>
                <a:t>コピー後右クリックでこのマークをクリック</a:t>
              </a:r>
            </a:p>
          </xdr:txBody>
        </xdr:sp>
      </xdr:grp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ersonal/yaida_jaic-co_com/Documents/Microsoft%20Teams%20&#12481;&#12515;&#12483;&#12488;%20&#12501;&#12449;&#12452;&#12523;/Excel&#20316;&#25104;&#22793;&#26356;&#12395;&#12388;&#12356;&#1239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v01\&#20849;&#26377;\&#30906;&#35469;%20&#12539;%20&#26908;&#26619;&#26989;&#21209;&#26360;&#24335;\&#30906;&#35469;&#26908;&#26619;&#26989;&#21209;&#20182;&#27231;&#38306;&#21442;&#32771;&#36039;&#26009;\&#26481;&#26085;&#26412;\kakunin062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SHEET"/>
      <sheetName val="dSTART"/>
      <sheetName val="DATA"/>
      <sheetName val="cst_DATA"/>
      <sheetName val="項目リスト"/>
      <sheetName val="用途の区分"/>
      <sheetName val="リスト"/>
      <sheetName val="Excel作成変更について"/>
      <sheetName val="説明"/>
      <sheetName val="受付表・調査票"/>
      <sheetName val="建築工事届"/>
      <sheetName val="建築概要一面"/>
      <sheetName val="別記J29委任状"/>
      <sheetName val="検査申請書_第四面"/>
      <sheetName val="別記J21中間検査申請書_第一面_第三面"/>
      <sheetName val="別記J23完了検査申請書_第一面_第三面"/>
      <sheetName val="10_耐久可変_W"/>
      <sheetName val="13_中間現場検査申請書一面"/>
      <sheetName val="14_工事CS一般用"/>
      <sheetName val="16_竣工現場検査申請書一面"/>
    </sheetNames>
    <sheetDataSet>
      <sheetData sheetId="0" refreshError="1"/>
      <sheetData sheetId="1" refreshError="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初期画面"/>
      <sheetName val="作業メニュー"/>
      <sheetName val="確認申請書（建築）入力"/>
      <sheetName val="他の建築主入力"/>
      <sheetName val="確認申請書（建築）印刷"/>
      <sheetName val="確認申請書（建築）印刷 (2)"/>
      <sheetName val="他の建築主"/>
      <sheetName val="建築計画概要書"/>
      <sheetName val="他の建築主 (2)"/>
      <sheetName val="建築計画概要書 (2)"/>
      <sheetName val="建築工事届"/>
      <sheetName val="計画変更確認申請書"/>
      <sheetName val="計画変更確認申請書 (2)"/>
      <sheetName val="中間検査申請書"/>
      <sheetName val="中間検査申請書 (2)"/>
      <sheetName val="完了検査申請書"/>
      <sheetName val="完了検査申請書 (2)"/>
      <sheetName val="完了検査添付資料"/>
      <sheetName val="確認（工作物）"/>
      <sheetName val="確認（工作物） (2)"/>
      <sheetName val="他の築造主"/>
      <sheetName val="築造計画概要書"/>
      <sheetName val="他の築造主 (2)"/>
      <sheetName val="築造計画概要書 (2)"/>
      <sheetName val="計画変更（工作物）"/>
      <sheetName val="計画変更（工作物） (2)"/>
      <sheetName val="確認（昇降機）"/>
      <sheetName val="他の設置者"/>
      <sheetName val="計画変更（昇降機）"/>
      <sheetName val="軽微変更"/>
      <sheetName val="確認取下"/>
      <sheetName val="工事取止"/>
      <sheetName val="検査取下"/>
      <sheetName val="建築主変更"/>
      <sheetName val="工事監理者届"/>
      <sheetName val="工事施工者届"/>
      <sheetName val="確認申請書（昇降機以外）"/>
      <sheetName val="計画変更確認申請書（昇降機以外）"/>
      <sheetName val="注記（確認申請建築時）"/>
      <sheetName val="注記（確認申請昇降機）"/>
      <sheetName val="注記（確認申請昇降機以外）"/>
      <sheetName val="注記（確認申請工作物１）"/>
      <sheetName val="注記（確認申請工作物２）"/>
      <sheetName val="注記（建築計画概要書）"/>
      <sheetName val="注記（築造計画概要書）"/>
      <sheetName val="注記（計画変更建築物）"/>
      <sheetName val="注記（計画変更昇降機）"/>
      <sheetName val="注記（計画変更昇降機以外）"/>
      <sheetName val="注記（計画変更工作物１）"/>
      <sheetName val="注記（計画変更工作物２）"/>
      <sheetName val="注記（中間検査）"/>
      <sheetName val="注記（完了検査）"/>
      <sheetName val="値一覧項目"/>
      <sheetName val="主要用途"/>
      <sheetName val="項目一覧"/>
      <sheetName val="更新履歴"/>
      <sheetName val="更新履歴フッター"/>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9.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7.xml"/><Relationship Id="rId1" Type="http://schemas.openxmlformats.org/officeDocument/2006/relationships/printerSettings" Target="../printerSettings/printerSettings16.bin"/><Relationship Id="rId4" Type="http://schemas.openxmlformats.org/officeDocument/2006/relationships/comments" Target="../comments9.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9.xml"/><Relationship Id="rId1" Type="http://schemas.openxmlformats.org/officeDocument/2006/relationships/printerSettings" Target="../printerSettings/printerSettings18.bin"/><Relationship Id="rId4" Type="http://schemas.openxmlformats.org/officeDocument/2006/relationships/comments" Target="../comments10.x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6.bin"/><Relationship Id="rId4" Type="http://schemas.openxmlformats.org/officeDocument/2006/relationships/comments" Target="../comments2.xml"/></Relationships>
</file>

<file path=xl/worksheets/_rels/sheet7.xml.rels><?xml version="1.0" encoding="UTF-8" standalone="yes"?>
<Relationships xmlns="http://schemas.openxmlformats.org/package/2006/relationships"><Relationship Id="rId117" Type="http://schemas.openxmlformats.org/officeDocument/2006/relationships/ctrlProp" Target="../ctrlProps/ctrlProp114.xml"/><Relationship Id="rId21" Type="http://schemas.openxmlformats.org/officeDocument/2006/relationships/ctrlProp" Target="../ctrlProps/ctrlProp18.xml"/><Relationship Id="rId42" Type="http://schemas.openxmlformats.org/officeDocument/2006/relationships/ctrlProp" Target="../ctrlProps/ctrlProp39.xml"/><Relationship Id="rId63" Type="http://schemas.openxmlformats.org/officeDocument/2006/relationships/ctrlProp" Target="../ctrlProps/ctrlProp60.xml"/><Relationship Id="rId84" Type="http://schemas.openxmlformats.org/officeDocument/2006/relationships/ctrlProp" Target="../ctrlProps/ctrlProp81.xml"/><Relationship Id="rId138" Type="http://schemas.openxmlformats.org/officeDocument/2006/relationships/ctrlProp" Target="../ctrlProps/ctrlProp135.xml"/><Relationship Id="rId159" Type="http://schemas.openxmlformats.org/officeDocument/2006/relationships/ctrlProp" Target="../ctrlProps/ctrlProp156.xml"/><Relationship Id="rId107" Type="http://schemas.openxmlformats.org/officeDocument/2006/relationships/ctrlProp" Target="../ctrlProps/ctrlProp104.xml"/><Relationship Id="rId11" Type="http://schemas.openxmlformats.org/officeDocument/2006/relationships/ctrlProp" Target="../ctrlProps/ctrlProp8.xml"/><Relationship Id="rId32" Type="http://schemas.openxmlformats.org/officeDocument/2006/relationships/ctrlProp" Target="../ctrlProps/ctrlProp29.xml"/><Relationship Id="rId53" Type="http://schemas.openxmlformats.org/officeDocument/2006/relationships/ctrlProp" Target="../ctrlProps/ctrlProp50.xml"/><Relationship Id="rId74" Type="http://schemas.openxmlformats.org/officeDocument/2006/relationships/ctrlProp" Target="../ctrlProps/ctrlProp71.xml"/><Relationship Id="rId128" Type="http://schemas.openxmlformats.org/officeDocument/2006/relationships/ctrlProp" Target="../ctrlProps/ctrlProp125.xml"/><Relationship Id="rId149" Type="http://schemas.openxmlformats.org/officeDocument/2006/relationships/ctrlProp" Target="../ctrlProps/ctrlProp146.xml"/><Relationship Id="rId5" Type="http://schemas.openxmlformats.org/officeDocument/2006/relationships/ctrlProp" Target="../ctrlProps/ctrlProp2.xml"/><Relationship Id="rId95" Type="http://schemas.openxmlformats.org/officeDocument/2006/relationships/ctrlProp" Target="../ctrlProps/ctrlProp92.xml"/><Relationship Id="rId160" Type="http://schemas.openxmlformats.org/officeDocument/2006/relationships/ctrlProp" Target="../ctrlProps/ctrlProp157.xml"/><Relationship Id="rId22" Type="http://schemas.openxmlformats.org/officeDocument/2006/relationships/ctrlProp" Target="../ctrlProps/ctrlProp19.xml"/><Relationship Id="rId43" Type="http://schemas.openxmlformats.org/officeDocument/2006/relationships/ctrlProp" Target="../ctrlProps/ctrlProp40.xml"/><Relationship Id="rId64" Type="http://schemas.openxmlformats.org/officeDocument/2006/relationships/ctrlProp" Target="../ctrlProps/ctrlProp61.xml"/><Relationship Id="rId118" Type="http://schemas.openxmlformats.org/officeDocument/2006/relationships/ctrlProp" Target="../ctrlProps/ctrlProp115.xml"/><Relationship Id="rId139" Type="http://schemas.openxmlformats.org/officeDocument/2006/relationships/ctrlProp" Target="../ctrlProps/ctrlProp136.xml"/><Relationship Id="rId85" Type="http://schemas.openxmlformats.org/officeDocument/2006/relationships/ctrlProp" Target="../ctrlProps/ctrlProp82.xml"/><Relationship Id="rId150" Type="http://schemas.openxmlformats.org/officeDocument/2006/relationships/ctrlProp" Target="../ctrlProps/ctrlProp147.xml"/><Relationship Id="rId12" Type="http://schemas.openxmlformats.org/officeDocument/2006/relationships/ctrlProp" Target="../ctrlProps/ctrlProp9.xml"/><Relationship Id="rId17" Type="http://schemas.openxmlformats.org/officeDocument/2006/relationships/ctrlProp" Target="../ctrlProps/ctrlProp14.xml"/><Relationship Id="rId33" Type="http://schemas.openxmlformats.org/officeDocument/2006/relationships/ctrlProp" Target="../ctrlProps/ctrlProp30.xml"/><Relationship Id="rId38" Type="http://schemas.openxmlformats.org/officeDocument/2006/relationships/ctrlProp" Target="../ctrlProps/ctrlProp35.xml"/><Relationship Id="rId59" Type="http://schemas.openxmlformats.org/officeDocument/2006/relationships/ctrlProp" Target="../ctrlProps/ctrlProp56.xml"/><Relationship Id="rId103" Type="http://schemas.openxmlformats.org/officeDocument/2006/relationships/ctrlProp" Target="../ctrlProps/ctrlProp100.xml"/><Relationship Id="rId108" Type="http://schemas.openxmlformats.org/officeDocument/2006/relationships/ctrlProp" Target="../ctrlProps/ctrlProp105.xml"/><Relationship Id="rId124" Type="http://schemas.openxmlformats.org/officeDocument/2006/relationships/ctrlProp" Target="../ctrlProps/ctrlProp121.xml"/><Relationship Id="rId129" Type="http://schemas.openxmlformats.org/officeDocument/2006/relationships/ctrlProp" Target="../ctrlProps/ctrlProp126.xml"/><Relationship Id="rId54" Type="http://schemas.openxmlformats.org/officeDocument/2006/relationships/ctrlProp" Target="../ctrlProps/ctrlProp51.xml"/><Relationship Id="rId70" Type="http://schemas.openxmlformats.org/officeDocument/2006/relationships/ctrlProp" Target="../ctrlProps/ctrlProp67.xml"/><Relationship Id="rId75" Type="http://schemas.openxmlformats.org/officeDocument/2006/relationships/ctrlProp" Target="../ctrlProps/ctrlProp72.xml"/><Relationship Id="rId91" Type="http://schemas.openxmlformats.org/officeDocument/2006/relationships/ctrlProp" Target="../ctrlProps/ctrlProp88.xml"/><Relationship Id="rId96" Type="http://schemas.openxmlformats.org/officeDocument/2006/relationships/ctrlProp" Target="../ctrlProps/ctrlProp93.xml"/><Relationship Id="rId140" Type="http://schemas.openxmlformats.org/officeDocument/2006/relationships/ctrlProp" Target="../ctrlProps/ctrlProp137.xml"/><Relationship Id="rId145" Type="http://schemas.openxmlformats.org/officeDocument/2006/relationships/ctrlProp" Target="../ctrlProps/ctrlProp142.xml"/><Relationship Id="rId161" Type="http://schemas.openxmlformats.org/officeDocument/2006/relationships/ctrlProp" Target="../ctrlProps/ctrlProp158.xml"/><Relationship Id="rId1" Type="http://schemas.openxmlformats.org/officeDocument/2006/relationships/printerSettings" Target="../printerSettings/printerSettings7.bin"/><Relationship Id="rId6" Type="http://schemas.openxmlformats.org/officeDocument/2006/relationships/ctrlProp" Target="../ctrlProps/ctrlProp3.xml"/><Relationship Id="rId23" Type="http://schemas.openxmlformats.org/officeDocument/2006/relationships/ctrlProp" Target="../ctrlProps/ctrlProp20.xml"/><Relationship Id="rId28" Type="http://schemas.openxmlformats.org/officeDocument/2006/relationships/ctrlProp" Target="../ctrlProps/ctrlProp25.xml"/><Relationship Id="rId49" Type="http://schemas.openxmlformats.org/officeDocument/2006/relationships/ctrlProp" Target="../ctrlProps/ctrlProp46.xml"/><Relationship Id="rId114" Type="http://schemas.openxmlformats.org/officeDocument/2006/relationships/ctrlProp" Target="../ctrlProps/ctrlProp111.xml"/><Relationship Id="rId119" Type="http://schemas.openxmlformats.org/officeDocument/2006/relationships/ctrlProp" Target="../ctrlProps/ctrlProp116.xml"/><Relationship Id="rId44" Type="http://schemas.openxmlformats.org/officeDocument/2006/relationships/ctrlProp" Target="../ctrlProps/ctrlProp41.xml"/><Relationship Id="rId60" Type="http://schemas.openxmlformats.org/officeDocument/2006/relationships/ctrlProp" Target="../ctrlProps/ctrlProp57.xml"/><Relationship Id="rId65" Type="http://schemas.openxmlformats.org/officeDocument/2006/relationships/ctrlProp" Target="../ctrlProps/ctrlProp62.xml"/><Relationship Id="rId81" Type="http://schemas.openxmlformats.org/officeDocument/2006/relationships/ctrlProp" Target="../ctrlProps/ctrlProp78.xml"/><Relationship Id="rId86" Type="http://schemas.openxmlformats.org/officeDocument/2006/relationships/ctrlProp" Target="../ctrlProps/ctrlProp83.xml"/><Relationship Id="rId130" Type="http://schemas.openxmlformats.org/officeDocument/2006/relationships/ctrlProp" Target="../ctrlProps/ctrlProp127.xml"/><Relationship Id="rId135" Type="http://schemas.openxmlformats.org/officeDocument/2006/relationships/ctrlProp" Target="../ctrlProps/ctrlProp132.xml"/><Relationship Id="rId151" Type="http://schemas.openxmlformats.org/officeDocument/2006/relationships/ctrlProp" Target="../ctrlProps/ctrlProp148.xml"/><Relationship Id="rId156" Type="http://schemas.openxmlformats.org/officeDocument/2006/relationships/ctrlProp" Target="../ctrlProps/ctrlProp153.xml"/><Relationship Id="rId13" Type="http://schemas.openxmlformats.org/officeDocument/2006/relationships/ctrlProp" Target="../ctrlProps/ctrlProp10.xml"/><Relationship Id="rId18" Type="http://schemas.openxmlformats.org/officeDocument/2006/relationships/ctrlProp" Target="../ctrlProps/ctrlProp15.xml"/><Relationship Id="rId39" Type="http://schemas.openxmlformats.org/officeDocument/2006/relationships/ctrlProp" Target="../ctrlProps/ctrlProp36.xml"/><Relationship Id="rId109" Type="http://schemas.openxmlformats.org/officeDocument/2006/relationships/ctrlProp" Target="../ctrlProps/ctrlProp106.xml"/><Relationship Id="rId34" Type="http://schemas.openxmlformats.org/officeDocument/2006/relationships/ctrlProp" Target="../ctrlProps/ctrlProp31.xml"/><Relationship Id="rId50" Type="http://schemas.openxmlformats.org/officeDocument/2006/relationships/ctrlProp" Target="../ctrlProps/ctrlProp47.xml"/><Relationship Id="rId55" Type="http://schemas.openxmlformats.org/officeDocument/2006/relationships/ctrlProp" Target="../ctrlProps/ctrlProp52.xml"/><Relationship Id="rId76" Type="http://schemas.openxmlformats.org/officeDocument/2006/relationships/ctrlProp" Target="../ctrlProps/ctrlProp73.xml"/><Relationship Id="rId97" Type="http://schemas.openxmlformats.org/officeDocument/2006/relationships/ctrlProp" Target="../ctrlProps/ctrlProp94.xml"/><Relationship Id="rId104" Type="http://schemas.openxmlformats.org/officeDocument/2006/relationships/ctrlProp" Target="../ctrlProps/ctrlProp101.xml"/><Relationship Id="rId120" Type="http://schemas.openxmlformats.org/officeDocument/2006/relationships/ctrlProp" Target="../ctrlProps/ctrlProp117.xml"/><Relationship Id="rId125" Type="http://schemas.openxmlformats.org/officeDocument/2006/relationships/ctrlProp" Target="../ctrlProps/ctrlProp122.xml"/><Relationship Id="rId141" Type="http://schemas.openxmlformats.org/officeDocument/2006/relationships/ctrlProp" Target="../ctrlProps/ctrlProp138.xml"/><Relationship Id="rId146" Type="http://schemas.openxmlformats.org/officeDocument/2006/relationships/ctrlProp" Target="../ctrlProps/ctrlProp143.xml"/><Relationship Id="rId7" Type="http://schemas.openxmlformats.org/officeDocument/2006/relationships/ctrlProp" Target="../ctrlProps/ctrlProp4.xml"/><Relationship Id="rId71" Type="http://schemas.openxmlformats.org/officeDocument/2006/relationships/ctrlProp" Target="../ctrlProps/ctrlProp68.xml"/><Relationship Id="rId92" Type="http://schemas.openxmlformats.org/officeDocument/2006/relationships/ctrlProp" Target="../ctrlProps/ctrlProp89.xml"/><Relationship Id="rId162" Type="http://schemas.openxmlformats.org/officeDocument/2006/relationships/ctrlProp" Target="../ctrlProps/ctrlProp159.xml"/><Relationship Id="rId2" Type="http://schemas.openxmlformats.org/officeDocument/2006/relationships/drawing" Target="../drawings/drawing5.xml"/><Relationship Id="rId29" Type="http://schemas.openxmlformats.org/officeDocument/2006/relationships/ctrlProp" Target="../ctrlProps/ctrlProp26.xml"/><Relationship Id="rId24" Type="http://schemas.openxmlformats.org/officeDocument/2006/relationships/ctrlProp" Target="../ctrlProps/ctrlProp21.xml"/><Relationship Id="rId40" Type="http://schemas.openxmlformats.org/officeDocument/2006/relationships/ctrlProp" Target="../ctrlProps/ctrlProp37.xml"/><Relationship Id="rId45" Type="http://schemas.openxmlformats.org/officeDocument/2006/relationships/ctrlProp" Target="../ctrlProps/ctrlProp42.xml"/><Relationship Id="rId66" Type="http://schemas.openxmlformats.org/officeDocument/2006/relationships/ctrlProp" Target="../ctrlProps/ctrlProp63.xml"/><Relationship Id="rId87" Type="http://schemas.openxmlformats.org/officeDocument/2006/relationships/ctrlProp" Target="../ctrlProps/ctrlProp84.xml"/><Relationship Id="rId110" Type="http://schemas.openxmlformats.org/officeDocument/2006/relationships/ctrlProp" Target="../ctrlProps/ctrlProp107.xml"/><Relationship Id="rId115" Type="http://schemas.openxmlformats.org/officeDocument/2006/relationships/ctrlProp" Target="../ctrlProps/ctrlProp112.xml"/><Relationship Id="rId131" Type="http://schemas.openxmlformats.org/officeDocument/2006/relationships/ctrlProp" Target="../ctrlProps/ctrlProp128.xml"/><Relationship Id="rId136" Type="http://schemas.openxmlformats.org/officeDocument/2006/relationships/ctrlProp" Target="../ctrlProps/ctrlProp133.xml"/><Relationship Id="rId157" Type="http://schemas.openxmlformats.org/officeDocument/2006/relationships/ctrlProp" Target="../ctrlProps/ctrlProp154.xml"/><Relationship Id="rId61" Type="http://schemas.openxmlformats.org/officeDocument/2006/relationships/ctrlProp" Target="../ctrlProps/ctrlProp58.xml"/><Relationship Id="rId82" Type="http://schemas.openxmlformats.org/officeDocument/2006/relationships/ctrlProp" Target="../ctrlProps/ctrlProp79.xml"/><Relationship Id="rId152" Type="http://schemas.openxmlformats.org/officeDocument/2006/relationships/ctrlProp" Target="../ctrlProps/ctrlProp149.xml"/><Relationship Id="rId19" Type="http://schemas.openxmlformats.org/officeDocument/2006/relationships/ctrlProp" Target="../ctrlProps/ctrlProp16.xml"/><Relationship Id="rId14" Type="http://schemas.openxmlformats.org/officeDocument/2006/relationships/ctrlProp" Target="../ctrlProps/ctrlProp11.xml"/><Relationship Id="rId30" Type="http://schemas.openxmlformats.org/officeDocument/2006/relationships/ctrlProp" Target="../ctrlProps/ctrlProp27.xml"/><Relationship Id="rId35" Type="http://schemas.openxmlformats.org/officeDocument/2006/relationships/ctrlProp" Target="../ctrlProps/ctrlProp32.xml"/><Relationship Id="rId56" Type="http://schemas.openxmlformats.org/officeDocument/2006/relationships/ctrlProp" Target="../ctrlProps/ctrlProp53.xml"/><Relationship Id="rId77" Type="http://schemas.openxmlformats.org/officeDocument/2006/relationships/ctrlProp" Target="../ctrlProps/ctrlProp74.xml"/><Relationship Id="rId100" Type="http://schemas.openxmlformats.org/officeDocument/2006/relationships/ctrlProp" Target="../ctrlProps/ctrlProp97.xml"/><Relationship Id="rId105" Type="http://schemas.openxmlformats.org/officeDocument/2006/relationships/ctrlProp" Target="../ctrlProps/ctrlProp102.xml"/><Relationship Id="rId126" Type="http://schemas.openxmlformats.org/officeDocument/2006/relationships/ctrlProp" Target="../ctrlProps/ctrlProp123.xml"/><Relationship Id="rId147" Type="http://schemas.openxmlformats.org/officeDocument/2006/relationships/ctrlProp" Target="../ctrlProps/ctrlProp144.xml"/><Relationship Id="rId8" Type="http://schemas.openxmlformats.org/officeDocument/2006/relationships/ctrlProp" Target="../ctrlProps/ctrlProp5.xml"/><Relationship Id="rId51" Type="http://schemas.openxmlformats.org/officeDocument/2006/relationships/ctrlProp" Target="../ctrlProps/ctrlProp48.xml"/><Relationship Id="rId72" Type="http://schemas.openxmlformats.org/officeDocument/2006/relationships/ctrlProp" Target="../ctrlProps/ctrlProp69.xml"/><Relationship Id="rId93" Type="http://schemas.openxmlformats.org/officeDocument/2006/relationships/ctrlProp" Target="../ctrlProps/ctrlProp90.xml"/><Relationship Id="rId98" Type="http://schemas.openxmlformats.org/officeDocument/2006/relationships/ctrlProp" Target="../ctrlProps/ctrlProp95.xml"/><Relationship Id="rId121" Type="http://schemas.openxmlformats.org/officeDocument/2006/relationships/ctrlProp" Target="../ctrlProps/ctrlProp118.xml"/><Relationship Id="rId142" Type="http://schemas.openxmlformats.org/officeDocument/2006/relationships/ctrlProp" Target="../ctrlProps/ctrlProp139.xml"/><Relationship Id="rId163" Type="http://schemas.openxmlformats.org/officeDocument/2006/relationships/ctrlProp" Target="../ctrlProps/ctrlProp160.xml"/><Relationship Id="rId3" Type="http://schemas.openxmlformats.org/officeDocument/2006/relationships/vmlDrawing" Target="../drawings/vmlDrawing3.vml"/><Relationship Id="rId25" Type="http://schemas.openxmlformats.org/officeDocument/2006/relationships/ctrlProp" Target="../ctrlProps/ctrlProp22.xml"/><Relationship Id="rId46" Type="http://schemas.openxmlformats.org/officeDocument/2006/relationships/ctrlProp" Target="../ctrlProps/ctrlProp43.xml"/><Relationship Id="rId67" Type="http://schemas.openxmlformats.org/officeDocument/2006/relationships/ctrlProp" Target="../ctrlProps/ctrlProp64.xml"/><Relationship Id="rId116" Type="http://schemas.openxmlformats.org/officeDocument/2006/relationships/ctrlProp" Target="../ctrlProps/ctrlProp113.xml"/><Relationship Id="rId137" Type="http://schemas.openxmlformats.org/officeDocument/2006/relationships/ctrlProp" Target="../ctrlProps/ctrlProp134.xml"/><Relationship Id="rId158" Type="http://schemas.openxmlformats.org/officeDocument/2006/relationships/ctrlProp" Target="../ctrlProps/ctrlProp155.xml"/><Relationship Id="rId20" Type="http://schemas.openxmlformats.org/officeDocument/2006/relationships/ctrlProp" Target="../ctrlProps/ctrlProp17.xml"/><Relationship Id="rId41" Type="http://schemas.openxmlformats.org/officeDocument/2006/relationships/ctrlProp" Target="../ctrlProps/ctrlProp38.xml"/><Relationship Id="rId62" Type="http://schemas.openxmlformats.org/officeDocument/2006/relationships/ctrlProp" Target="../ctrlProps/ctrlProp59.xml"/><Relationship Id="rId83" Type="http://schemas.openxmlformats.org/officeDocument/2006/relationships/ctrlProp" Target="../ctrlProps/ctrlProp80.xml"/><Relationship Id="rId88" Type="http://schemas.openxmlformats.org/officeDocument/2006/relationships/ctrlProp" Target="../ctrlProps/ctrlProp85.xml"/><Relationship Id="rId111" Type="http://schemas.openxmlformats.org/officeDocument/2006/relationships/ctrlProp" Target="../ctrlProps/ctrlProp108.xml"/><Relationship Id="rId132" Type="http://schemas.openxmlformats.org/officeDocument/2006/relationships/ctrlProp" Target="../ctrlProps/ctrlProp129.xml"/><Relationship Id="rId153" Type="http://schemas.openxmlformats.org/officeDocument/2006/relationships/ctrlProp" Target="../ctrlProps/ctrlProp150.xml"/><Relationship Id="rId15" Type="http://schemas.openxmlformats.org/officeDocument/2006/relationships/ctrlProp" Target="../ctrlProps/ctrlProp12.xml"/><Relationship Id="rId36" Type="http://schemas.openxmlformats.org/officeDocument/2006/relationships/ctrlProp" Target="../ctrlProps/ctrlProp33.xml"/><Relationship Id="rId57" Type="http://schemas.openxmlformats.org/officeDocument/2006/relationships/ctrlProp" Target="../ctrlProps/ctrlProp54.xml"/><Relationship Id="rId106" Type="http://schemas.openxmlformats.org/officeDocument/2006/relationships/ctrlProp" Target="../ctrlProps/ctrlProp103.xml"/><Relationship Id="rId127" Type="http://schemas.openxmlformats.org/officeDocument/2006/relationships/ctrlProp" Target="../ctrlProps/ctrlProp124.xml"/><Relationship Id="rId10" Type="http://schemas.openxmlformats.org/officeDocument/2006/relationships/ctrlProp" Target="../ctrlProps/ctrlProp7.xml"/><Relationship Id="rId31" Type="http://schemas.openxmlformats.org/officeDocument/2006/relationships/ctrlProp" Target="../ctrlProps/ctrlProp28.xml"/><Relationship Id="rId52" Type="http://schemas.openxmlformats.org/officeDocument/2006/relationships/ctrlProp" Target="../ctrlProps/ctrlProp49.xml"/><Relationship Id="rId73" Type="http://schemas.openxmlformats.org/officeDocument/2006/relationships/ctrlProp" Target="../ctrlProps/ctrlProp70.xml"/><Relationship Id="rId78" Type="http://schemas.openxmlformats.org/officeDocument/2006/relationships/ctrlProp" Target="../ctrlProps/ctrlProp75.xml"/><Relationship Id="rId94" Type="http://schemas.openxmlformats.org/officeDocument/2006/relationships/ctrlProp" Target="../ctrlProps/ctrlProp91.xml"/><Relationship Id="rId99" Type="http://schemas.openxmlformats.org/officeDocument/2006/relationships/ctrlProp" Target="../ctrlProps/ctrlProp96.xml"/><Relationship Id="rId101" Type="http://schemas.openxmlformats.org/officeDocument/2006/relationships/ctrlProp" Target="../ctrlProps/ctrlProp98.xml"/><Relationship Id="rId122" Type="http://schemas.openxmlformats.org/officeDocument/2006/relationships/ctrlProp" Target="../ctrlProps/ctrlProp119.xml"/><Relationship Id="rId143" Type="http://schemas.openxmlformats.org/officeDocument/2006/relationships/ctrlProp" Target="../ctrlProps/ctrlProp140.xml"/><Relationship Id="rId148" Type="http://schemas.openxmlformats.org/officeDocument/2006/relationships/ctrlProp" Target="../ctrlProps/ctrlProp145.xml"/><Relationship Id="rId164" Type="http://schemas.openxmlformats.org/officeDocument/2006/relationships/ctrlProp" Target="../ctrlProps/ctrlProp161.xml"/><Relationship Id="rId4" Type="http://schemas.openxmlformats.org/officeDocument/2006/relationships/ctrlProp" Target="../ctrlProps/ctrlProp1.xml"/><Relationship Id="rId9" Type="http://schemas.openxmlformats.org/officeDocument/2006/relationships/ctrlProp" Target="../ctrlProps/ctrlProp6.xml"/><Relationship Id="rId26" Type="http://schemas.openxmlformats.org/officeDocument/2006/relationships/ctrlProp" Target="../ctrlProps/ctrlProp23.xml"/><Relationship Id="rId47" Type="http://schemas.openxmlformats.org/officeDocument/2006/relationships/ctrlProp" Target="../ctrlProps/ctrlProp44.xml"/><Relationship Id="rId68" Type="http://schemas.openxmlformats.org/officeDocument/2006/relationships/ctrlProp" Target="../ctrlProps/ctrlProp65.xml"/><Relationship Id="rId89" Type="http://schemas.openxmlformats.org/officeDocument/2006/relationships/ctrlProp" Target="../ctrlProps/ctrlProp86.xml"/><Relationship Id="rId112" Type="http://schemas.openxmlformats.org/officeDocument/2006/relationships/ctrlProp" Target="../ctrlProps/ctrlProp109.xml"/><Relationship Id="rId133" Type="http://schemas.openxmlformats.org/officeDocument/2006/relationships/ctrlProp" Target="../ctrlProps/ctrlProp130.xml"/><Relationship Id="rId154" Type="http://schemas.openxmlformats.org/officeDocument/2006/relationships/ctrlProp" Target="../ctrlProps/ctrlProp151.xml"/><Relationship Id="rId16" Type="http://schemas.openxmlformats.org/officeDocument/2006/relationships/ctrlProp" Target="../ctrlProps/ctrlProp13.xml"/><Relationship Id="rId37" Type="http://schemas.openxmlformats.org/officeDocument/2006/relationships/ctrlProp" Target="../ctrlProps/ctrlProp34.xml"/><Relationship Id="rId58" Type="http://schemas.openxmlformats.org/officeDocument/2006/relationships/ctrlProp" Target="../ctrlProps/ctrlProp55.xml"/><Relationship Id="rId79" Type="http://schemas.openxmlformats.org/officeDocument/2006/relationships/ctrlProp" Target="../ctrlProps/ctrlProp76.xml"/><Relationship Id="rId102" Type="http://schemas.openxmlformats.org/officeDocument/2006/relationships/ctrlProp" Target="../ctrlProps/ctrlProp99.xml"/><Relationship Id="rId123" Type="http://schemas.openxmlformats.org/officeDocument/2006/relationships/ctrlProp" Target="../ctrlProps/ctrlProp120.xml"/><Relationship Id="rId144" Type="http://schemas.openxmlformats.org/officeDocument/2006/relationships/ctrlProp" Target="../ctrlProps/ctrlProp141.xml"/><Relationship Id="rId90" Type="http://schemas.openxmlformats.org/officeDocument/2006/relationships/ctrlProp" Target="../ctrlProps/ctrlProp87.xml"/><Relationship Id="rId165" Type="http://schemas.openxmlformats.org/officeDocument/2006/relationships/ctrlProp" Target="../ctrlProps/ctrlProp162.xml"/><Relationship Id="rId27" Type="http://schemas.openxmlformats.org/officeDocument/2006/relationships/ctrlProp" Target="../ctrlProps/ctrlProp24.xml"/><Relationship Id="rId48" Type="http://schemas.openxmlformats.org/officeDocument/2006/relationships/ctrlProp" Target="../ctrlProps/ctrlProp45.xml"/><Relationship Id="rId69" Type="http://schemas.openxmlformats.org/officeDocument/2006/relationships/ctrlProp" Target="../ctrlProps/ctrlProp66.xml"/><Relationship Id="rId113" Type="http://schemas.openxmlformats.org/officeDocument/2006/relationships/ctrlProp" Target="../ctrlProps/ctrlProp110.xml"/><Relationship Id="rId134" Type="http://schemas.openxmlformats.org/officeDocument/2006/relationships/ctrlProp" Target="../ctrlProps/ctrlProp131.xml"/><Relationship Id="rId80" Type="http://schemas.openxmlformats.org/officeDocument/2006/relationships/ctrlProp" Target="../ctrlProps/ctrlProp77.xml"/><Relationship Id="rId155" Type="http://schemas.openxmlformats.org/officeDocument/2006/relationships/ctrlProp" Target="../ctrlProps/ctrlProp152.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rgb="FFFFFF00"/>
    <pageSetUpPr fitToPage="1"/>
  </sheetPr>
  <dimension ref="A1:DT516"/>
  <sheetViews>
    <sheetView showZeros="0" view="pageBreakPreview" zoomScaleNormal="100" zoomScaleSheetLayoutView="100" workbookViewId="0">
      <selection activeCell="CB1" sqref="CB1"/>
    </sheetView>
  </sheetViews>
  <sheetFormatPr defaultRowHeight="15" customHeight="1"/>
  <cols>
    <col min="1" max="42" width="1.125" style="4" customWidth="1"/>
    <col min="43" max="86" width="1.125" customWidth="1"/>
    <col min="87" max="89" width="9" hidden="1" customWidth="1"/>
    <col min="90" max="90" width="13.25" hidden="1" customWidth="1"/>
    <col min="91" max="98" width="0" hidden="1" customWidth="1"/>
  </cols>
  <sheetData>
    <row r="1" spans="1:90" s="1" customFormat="1" ht="15" customHeight="1">
      <c r="A1" s="2"/>
      <c r="B1" s="2" t="s">
        <v>0</v>
      </c>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row>
    <row r="2" spans="1:90" ht="15" customHeight="1">
      <c r="CL2" s="14" t="s">
        <v>1</v>
      </c>
    </row>
    <row r="3" spans="1:90" ht="30" customHeight="1">
      <c r="A3" s="459" t="s">
        <v>2</v>
      </c>
      <c r="B3" s="459"/>
      <c r="C3" s="459"/>
      <c r="D3" s="459"/>
      <c r="E3" s="459"/>
      <c r="F3" s="459"/>
      <c r="G3" s="459"/>
      <c r="H3" s="459"/>
      <c r="I3" s="459"/>
      <c r="J3" s="459"/>
      <c r="K3" s="459"/>
      <c r="L3" s="459"/>
      <c r="M3" s="459"/>
      <c r="N3" s="459"/>
      <c r="O3" s="459"/>
      <c r="P3" s="459"/>
      <c r="Q3" s="459"/>
      <c r="R3" s="459"/>
      <c r="S3" s="459"/>
      <c r="T3" s="459"/>
      <c r="U3" s="459"/>
      <c r="V3" s="459"/>
      <c r="W3" s="459"/>
      <c r="X3" s="459"/>
      <c r="Y3" s="459"/>
      <c r="Z3" s="459"/>
      <c r="AA3" s="459"/>
      <c r="AB3" s="459"/>
      <c r="AC3" s="459"/>
      <c r="AD3" s="459"/>
      <c r="AE3" s="459"/>
      <c r="AF3" s="459"/>
      <c r="AG3" s="459"/>
      <c r="AH3" s="459"/>
      <c r="AI3" s="459"/>
      <c r="AJ3" s="459"/>
      <c r="AK3" s="459"/>
      <c r="AL3" s="459"/>
      <c r="AM3" s="459"/>
      <c r="AN3" s="459"/>
      <c r="AO3" s="459"/>
      <c r="AP3" s="459"/>
      <c r="AQ3" s="459"/>
      <c r="AR3" s="459"/>
      <c r="AS3" s="459"/>
      <c r="AT3" s="459"/>
      <c r="AU3" s="459"/>
      <c r="AV3" s="459"/>
      <c r="AW3" s="459"/>
      <c r="AX3" s="459"/>
      <c r="AY3" s="459"/>
      <c r="AZ3" s="459"/>
      <c r="BA3" s="459"/>
      <c r="BB3" s="459"/>
      <c r="BC3" s="459"/>
      <c r="BD3" s="459"/>
      <c r="BE3" s="459"/>
      <c r="BF3" s="459"/>
      <c r="BG3" s="459"/>
      <c r="BH3" s="459"/>
      <c r="BI3" s="459"/>
      <c r="BJ3" s="459"/>
      <c r="BK3" s="459"/>
      <c r="BL3" s="459"/>
      <c r="BM3" s="459"/>
      <c r="BN3" s="459"/>
      <c r="BO3" s="459"/>
      <c r="BP3" s="459"/>
      <c r="BQ3" s="459"/>
      <c r="BR3" s="459"/>
      <c r="BS3" s="459"/>
      <c r="BT3" s="459"/>
      <c r="BU3" s="459"/>
      <c r="BV3" s="459"/>
      <c r="BW3" s="459"/>
      <c r="BX3" s="459"/>
      <c r="BY3" s="459"/>
      <c r="BZ3" s="459"/>
    </row>
    <row r="5" spans="1:90" s="1" customFormat="1" ht="15" customHeight="1">
      <c r="A5" s="408" t="s">
        <v>3</v>
      </c>
      <c r="B5" s="408"/>
      <c r="C5" s="408"/>
      <c r="D5" s="408"/>
      <c r="E5" s="408"/>
      <c r="F5" s="408"/>
      <c r="G5" s="408"/>
      <c r="H5" s="408"/>
      <c r="I5" s="408"/>
      <c r="J5" s="408"/>
      <c r="K5" s="408"/>
      <c r="L5" s="408"/>
      <c r="M5" s="408"/>
      <c r="N5" s="408"/>
      <c r="O5" s="408"/>
      <c r="P5" s="408"/>
      <c r="Q5" s="408"/>
      <c r="R5" s="408"/>
      <c r="S5" s="408"/>
      <c r="T5" s="408"/>
      <c r="U5" s="408"/>
      <c r="V5" s="408"/>
      <c r="W5" s="408"/>
      <c r="X5" s="408"/>
      <c r="Y5" s="408"/>
      <c r="Z5" s="408"/>
      <c r="AA5" s="408"/>
      <c r="AB5" s="408"/>
      <c r="AC5" s="408"/>
      <c r="AD5" s="408"/>
      <c r="AE5" s="408"/>
      <c r="AF5" s="408"/>
      <c r="AG5" s="408"/>
      <c r="AH5" s="408"/>
      <c r="AI5" s="408"/>
      <c r="AJ5" s="408"/>
      <c r="AK5" s="408"/>
      <c r="AL5" s="408"/>
      <c r="AM5" s="408"/>
      <c r="AN5" s="408"/>
      <c r="AO5" s="408"/>
      <c r="AP5" s="408"/>
      <c r="AQ5" s="408"/>
      <c r="AR5" s="408"/>
      <c r="AS5" s="408"/>
      <c r="AT5" s="408"/>
      <c r="AU5" s="408"/>
      <c r="AV5" s="408"/>
      <c r="AW5" s="408"/>
      <c r="AX5" s="408"/>
      <c r="AY5" s="408"/>
      <c r="AZ5" s="408"/>
      <c r="BA5" s="408"/>
      <c r="BB5" s="408"/>
      <c r="BC5" s="408"/>
      <c r="BD5" s="408"/>
      <c r="BE5" s="408"/>
      <c r="BF5" s="408"/>
      <c r="BG5" s="408"/>
      <c r="BH5" s="408"/>
      <c r="BI5" s="408"/>
      <c r="BJ5" s="408"/>
      <c r="BK5" s="408"/>
      <c r="BL5" s="408"/>
      <c r="BM5" s="408"/>
      <c r="BN5" s="408"/>
      <c r="BO5" s="408"/>
      <c r="BP5" s="408"/>
      <c r="BQ5" s="408"/>
      <c r="BR5" s="408"/>
      <c r="BS5" s="408"/>
      <c r="BT5" s="408"/>
      <c r="BU5" s="408"/>
      <c r="BV5" s="408"/>
      <c r="BW5" s="408"/>
      <c r="BX5" s="408"/>
      <c r="BY5" s="408"/>
      <c r="BZ5" s="408"/>
    </row>
    <row r="6" spans="1:90" s="1" customFormat="1" ht="15" customHeight="1">
      <c r="A6" s="2"/>
      <c r="B6" s="2"/>
      <c r="C6" s="2"/>
      <c r="D6" s="2"/>
      <c r="E6" s="2"/>
      <c r="F6" s="2"/>
      <c r="G6" s="2"/>
      <c r="H6" s="2"/>
      <c r="I6" s="2"/>
      <c r="J6" s="2"/>
      <c r="K6" s="2"/>
      <c r="L6" s="2"/>
      <c r="M6" s="2"/>
      <c r="N6" s="2"/>
      <c r="O6" s="2"/>
      <c r="P6" s="2"/>
      <c r="Q6" s="2"/>
      <c r="R6" s="2"/>
      <c r="S6" s="2"/>
      <c r="T6" s="2"/>
      <c r="U6" s="2"/>
      <c r="V6" s="2"/>
      <c r="W6" s="2"/>
      <c r="X6" s="2"/>
      <c r="Y6" s="2"/>
      <c r="Z6" s="2"/>
      <c r="AA6" s="2"/>
      <c r="AB6" s="2"/>
      <c r="AC6" s="2"/>
      <c r="AD6" s="2"/>
      <c r="AE6" s="2"/>
      <c r="AF6" s="2"/>
      <c r="AG6" s="2"/>
      <c r="AH6" s="2"/>
      <c r="AI6" s="2"/>
      <c r="AJ6" s="2"/>
      <c r="AK6" s="2"/>
      <c r="AL6" s="2"/>
      <c r="AM6" s="2"/>
      <c r="AN6" s="2"/>
      <c r="AO6" s="2"/>
      <c r="AP6" s="2"/>
    </row>
    <row r="7" spans="1:90" s="1" customFormat="1" ht="15" customHeight="1">
      <c r="A7" s="2"/>
      <c r="B7" s="2"/>
      <c r="C7" s="2"/>
      <c r="D7" s="2"/>
      <c r="E7" s="2"/>
      <c r="F7" s="2"/>
      <c r="G7" s="2"/>
      <c r="H7" s="2"/>
      <c r="I7" s="2"/>
      <c r="J7" s="2"/>
      <c r="K7" s="2"/>
      <c r="L7" s="2"/>
      <c r="M7" s="2"/>
      <c r="N7" s="2"/>
      <c r="O7" s="2"/>
      <c r="P7" s="2"/>
      <c r="Q7" s="2"/>
      <c r="R7" s="2"/>
      <c r="S7" s="2"/>
      <c r="T7" s="2"/>
      <c r="U7" s="2"/>
      <c r="V7" s="2"/>
      <c r="W7" s="2"/>
      <c r="X7" s="2"/>
      <c r="Y7" s="2"/>
      <c r="Z7" s="2"/>
      <c r="AA7" s="2"/>
      <c r="AB7" s="2"/>
      <c r="AC7" s="2"/>
      <c r="AD7" s="2"/>
      <c r="AE7" s="2"/>
      <c r="AF7" s="2"/>
      <c r="AG7" s="2"/>
      <c r="AH7" s="2"/>
      <c r="AI7" s="2"/>
      <c r="AJ7" s="2"/>
      <c r="AK7" s="2"/>
      <c r="AL7" s="2"/>
      <c r="AM7" s="2"/>
      <c r="AN7" s="2"/>
      <c r="AO7" s="2"/>
      <c r="AP7" s="2"/>
    </row>
    <row r="8" spans="1:90" s="1" customFormat="1" ht="15" customHeight="1">
      <c r="A8" s="2"/>
      <c r="B8" s="2" t="s">
        <v>4</v>
      </c>
      <c r="C8" s="2"/>
      <c r="D8" s="2"/>
      <c r="E8" s="2"/>
      <c r="F8" s="2"/>
      <c r="G8" s="2"/>
      <c r="H8" s="2"/>
      <c r="I8" s="2"/>
      <c r="J8" s="2"/>
      <c r="K8" s="2"/>
      <c r="L8" s="2"/>
      <c r="M8" s="2"/>
      <c r="N8" s="2"/>
      <c r="O8" s="2"/>
      <c r="P8" s="2"/>
      <c r="Q8" s="2"/>
      <c r="R8" s="2"/>
      <c r="S8" s="2"/>
      <c r="T8" s="2"/>
      <c r="U8" s="2"/>
      <c r="V8" s="2"/>
      <c r="W8" s="2"/>
      <c r="X8" s="2"/>
      <c r="Y8" s="2"/>
      <c r="Z8" s="2"/>
      <c r="AA8" s="2"/>
      <c r="AB8" s="2"/>
      <c r="AC8" s="2"/>
      <c r="AD8" s="2"/>
      <c r="AE8" s="2"/>
      <c r="AF8" s="2"/>
      <c r="AG8" s="2"/>
      <c r="AH8" s="2"/>
      <c r="AI8" s="2"/>
      <c r="AJ8" s="2"/>
      <c r="AK8" s="2"/>
      <c r="AL8" s="2"/>
      <c r="AM8" s="2"/>
      <c r="AN8" s="2"/>
      <c r="AO8" s="2"/>
      <c r="AP8" s="2"/>
    </row>
    <row r="9" spans="1:90" s="1" customFormat="1" ht="15" customHeight="1">
      <c r="A9" s="2"/>
      <c r="B9" s="2" t="s">
        <v>5</v>
      </c>
      <c r="C9" s="2"/>
      <c r="D9" s="2"/>
      <c r="E9" s="2"/>
      <c r="F9" s="2"/>
      <c r="G9" s="2"/>
      <c r="H9" s="2"/>
      <c r="I9" s="2"/>
      <c r="J9" s="2"/>
      <c r="K9" s="2"/>
      <c r="L9" s="2"/>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row>
    <row r="10" spans="1:90" s="1" customFormat="1" ht="15" customHeight="1">
      <c r="A10" s="2"/>
      <c r="B10" s="2" t="s">
        <v>6</v>
      </c>
      <c r="C10" s="2"/>
      <c r="D10" s="2"/>
      <c r="E10" s="2"/>
      <c r="F10" s="2"/>
      <c r="G10" s="2"/>
      <c r="H10" s="2"/>
      <c r="I10" s="2"/>
      <c r="J10" s="2"/>
      <c r="K10" s="2"/>
      <c r="L10" s="2"/>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c r="AN10" s="2"/>
      <c r="AO10" s="2"/>
      <c r="AP10" s="2"/>
    </row>
    <row r="11" spans="1:90" s="1" customFormat="1" ht="15" customHeight="1">
      <c r="A11" s="2"/>
      <c r="B11" s="2" t="s">
        <v>7</v>
      </c>
      <c r="C11" s="2"/>
      <c r="D11" s="2"/>
      <c r="E11" s="2"/>
      <c r="F11" s="2"/>
      <c r="G11" s="2"/>
      <c r="H11" s="2"/>
      <c r="I11" s="2"/>
      <c r="J11" s="2"/>
      <c r="K11" s="2"/>
      <c r="L11" s="2"/>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c r="AN11" s="2"/>
      <c r="AO11" s="2"/>
      <c r="AP11" s="2"/>
    </row>
    <row r="12" spans="1:90" s="1" customFormat="1" ht="15" customHeight="1">
      <c r="A12" s="2"/>
      <c r="B12" s="2" t="s">
        <v>8</v>
      </c>
      <c r="C12" s="2"/>
      <c r="D12" s="2"/>
      <c r="E12" s="2"/>
      <c r="F12" s="2"/>
      <c r="G12" s="2"/>
      <c r="H12" s="2"/>
      <c r="I12" s="2"/>
      <c r="J12" s="2"/>
      <c r="K12" s="2"/>
      <c r="L12" s="2"/>
      <c r="M12" s="2"/>
      <c r="N12" s="2"/>
      <c r="O12" s="2"/>
      <c r="P12" s="2"/>
      <c r="Q12" s="2"/>
      <c r="R12" s="2"/>
      <c r="S12" s="2"/>
      <c r="T12" s="2"/>
      <c r="U12" s="2"/>
      <c r="V12" s="2"/>
      <c r="W12" s="2"/>
      <c r="X12" s="2"/>
      <c r="Y12" s="2"/>
      <c r="Z12" s="2"/>
      <c r="AA12" s="2"/>
      <c r="AB12" s="2"/>
      <c r="AC12" s="2"/>
      <c r="AD12" s="2"/>
      <c r="AE12" s="2"/>
      <c r="AF12" s="2"/>
      <c r="AG12" s="2"/>
      <c r="AH12" s="2"/>
      <c r="AI12" s="2"/>
      <c r="AJ12" s="2"/>
      <c r="AK12" s="2"/>
      <c r="AL12" s="2"/>
      <c r="AM12" s="2"/>
      <c r="AN12" s="2"/>
      <c r="AO12" s="2"/>
      <c r="AP12" s="2"/>
    </row>
    <row r="13" spans="1:90" s="1" customFormat="1" ht="15" customHeight="1">
      <c r="A13" s="2"/>
      <c r="B13" s="2"/>
      <c r="C13" s="2"/>
      <c r="D13" s="2"/>
      <c r="E13" s="2"/>
      <c r="F13" s="2"/>
      <c r="G13" s="2"/>
      <c r="H13" s="2"/>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row>
    <row r="14" spans="1:90" s="1" customFormat="1" ht="15" customHeight="1">
      <c r="A14" s="2"/>
      <c r="B14" s="2"/>
      <c r="C14" s="2"/>
      <c r="D14" s="2"/>
      <c r="E14" s="2"/>
      <c r="F14" s="2"/>
      <c r="G14" s="2"/>
      <c r="H14" s="2"/>
      <c r="I14" s="2"/>
      <c r="J14" s="2"/>
      <c r="K14" s="2"/>
      <c r="L14" s="2"/>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
      <c r="AN14" s="2"/>
      <c r="AO14" s="2"/>
      <c r="AP14" s="2"/>
    </row>
    <row r="15" spans="1:90" s="1" customFormat="1" ht="15" customHeight="1">
      <c r="A15" s="2"/>
      <c r="B15" s="2" t="s">
        <v>9</v>
      </c>
      <c r="C15" s="2"/>
      <c r="D15" s="2"/>
      <c r="E15" s="2"/>
      <c r="F15" s="2"/>
      <c r="G15" s="2"/>
      <c r="H15" s="2"/>
      <c r="I15" s="2"/>
      <c r="J15" s="2"/>
      <c r="K15" s="2"/>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row>
    <row r="16" spans="1:90" s="2" customFormat="1" ht="15" customHeight="1">
      <c r="B16" s="2" t="s">
        <v>10</v>
      </c>
    </row>
    <row r="17" spans="23:77" s="2" customFormat="1" ht="15" customHeight="1"/>
    <row r="18" spans="23:77" s="2" customFormat="1" ht="15" customHeight="1">
      <c r="AX18" s="408" t="s">
        <v>11</v>
      </c>
      <c r="AY18" s="408"/>
      <c r="AZ18" s="408"/>
      <c r="BA18" s="408"/>
      <c r="BB18" s="408"/>
      <c r="BC18" s="408"/>
      <c r="BD18" s="408"/>
      <c r="BE18" s="408"/>
      <c r="BF18" s="408" t="s">
        <v>12</v>
      </c>
      <c r="BG18" s="408"/>
      <c r="BH18" s="408"/>
      <c r="BI18" s="429"/>
      <c r="BJ18" s="429"/>
      <c r="BK18" s="429"/>
      <c r="BL18" s="408" t="s">
        <v>13</v>
      </c>
      <c r="BM18" s="408"/>
      <c r="BN18" s="408"/>
      <c r="BO18" s="429"/>
      <c r="BP18" s="429"/>
      <c r="BQ18" s="429"/>
      <c r="BR18" s="408" t="s">
        <v>14</v>
      </c>
      <c r="BS18" s="408"/>
      <c r="BT18" s="408"/>
    </row>
    <row r="19" spans="23:77" s="2" customFormat="1" ht="15" customHeight="1"/>
    <row r="20" spans="23:77" s="2" customFormat="1" ht="15" customHeight="1"/>
    <row r="21" spans="23:77" s="2" customFormat="1" ht="15" customHeight="1"/>
    <row r="22" spans="23:77" s="2" customFormat="1" ht="15" customHeight="1">
      <c r="W22" s="461" t="s">
        <v>15</v>
      </c>
      <c r="X22" s="461"/>
      <c r="Y22" s="461"/>
      <c r="Z22" s="461"/>
      <c r="AA22" s="461"/>
      <c r="AB22" s="461"/>
      <c r="AC22" s="461"/>
      <c r="AD22" s="461"/>
      <c r="AE22" s="461"/>
      <c r="AF22" s="461"/>
      <c r="AG22" s="461"/>
      <c r="AH22" s="461"/>
      <c r="AI22" s="461"/>
      <c r="AJ22" s="461"/>
      <c r="AK22" s="461"/>
      <c r="AL22" s="461"/>
      <c r="AM22" s="461"/>
      <c r="AN22" s="461"/>
      <c r="AO22" s="460"/>
      <c r="AP22" s="460"/>
      <c r="AQ22" s="460"/>
      <c r="AR22" s="460"/>
      <c r="AS22" s="460"/>
      <c r="AT22" s="460"/>
      <c r="AU22" s="460"/>
      <c r="AV22" s="460"/>
      <c r="AW22" s="460"/>
      <c r="AX22" s="460"/>
      <c r="AY22" s="460"/>
      <c r="AZ22" s="460"/>
      <c r="BA22" s="460"/>
      <c r="BB22" s="460"/>
      <c r="BC22" s="460"/>
      <c r="BD22" s="460"/>
      <c r="BE22" s="460"/>
      <c r="BF22" s="460"/>
      <c r="BG22" s="460"/>
      <c r="BH22" s="460"/>
      <c r="BI22" s="460"/>
      <c r="BJ22" s="460"/>
      <c r="BK22" s="460"/>
      <c r="BL22" s="460"/>
      <c r="BM22" s="460"/>
      <c r="BN22" s="460"/>
      <c r="BO22" s="460"/>
      <c r="BP22" s="460"/>
      <c r="BQ22" s="460"/>
      <c r="BR22" s="460"/>
      <c r="BS22" s="460"/>
      <c r="BT22" s="101"/>
      <c r="BU22" s="462" t="s">
        <v>16</v>
      </c>
      <c r="BV22" s="462"/>
      <c r="BW22" s="48"/>
    </row>
    <row r="23" spans="23:77" s="2" customFormat="1" ht="15" customHeight="1">
      <c r="W23" s="48"/>
      <c r="X23" s="48"/>
      <c r="Y23" s="48"/>
      <c r="Z23" s="48"/>
      <c r="AA23" s="48"/>
      <c r="AB23" s="48"/>
      <c r="AC23" s="48"/>
      <c r="AD23" s="48"/>
      <c r="AE23" s="48"/>
      <c r="AF23" s="48"/>
      <c r="AG23" s="460"/>
      <c r="AH23" s="460"/>
      <c r="AI23" s="460"/>
      <c r="AJ23" s="460"/>
      <c r="AK23" s="460"/>
      <c r="AL23" s="460"/>
      <c r="AM23" s="460"/>
      <c r="AN23" s="460"/>
      <c r="AO23" s="460"/>
      <c r="AP23" s="460"/>
      <c r="AQ23" s="460"/>
      <c r="AR23" s="460"/>
      <c r="AS23" s="460"/>
      <c r="AT23" s="460"/>
      <c r="AU23" s="460"/>
      <c r="AV23" s="460"/>
      <c r="AW23" s="460"/>
      <c r="AX23" s="460"/>
      <c r="AY23" s="460"/>
      <c r="AZ23" s="460"/>
      <c r="BA23" s="460"/>
      <c r="BB23" s="460"/>
      <c r="BC23" s="460"/>
      <c r="BD23" s="460"/>
      <c r="BE23" s="460"/>
      <c r="BF23" s="460"/>
      <c r="BG23" s="460"/>
      <c r="BH23" s="460"/>
      <c r="BI23" s="460"/>
      <c r="BJ23" s="460"/>
      <c r="BK23" s="460"/>
      <c r="BL23" s="460"/>
      <c r="BM23" s="460"/>
      <c r="BN23" s="460"/>
      <c r="BO23" s="460"/>
      <c r="BP23" s="460"/>
      <c r="BQ23" s="460"/>
      <c r="BR23" s="460"/>
      <c r="BS23" s="460"/>
      <c r="BT23" s="101"/>
      <c r="BU23" s="462"/>
      <c r="BV23" s="462"/>
      <c r="BW23" s="48"/>
    </row>
    <row r="24" spans="23:77" s="2" customFormat="1" ht="15" customHeight="1">
      <c r="W24" s="48"/>
      <c r="X24" s="48"/>
      <c r="Y24" s="48"/>
      <c r="Z24" s="48"/>
      <c r="AA24" s="48"/>
      <c r="AB24" s="48"/>
      <c r="AC24" s="48"/>
      <c r="AD24" s="48"/>
      <c r="AE24" s="48"/>
      <c r="AF24" s="48"/>
      <c r="AG24" s="460"/>
      <c r="AH24" s="460"/>
      <c r="AI24" s="460"/>
      <c r="AJ24" s="460"/>
      <c r="AK24" s="460"/>
      <c r="AL24" s="460"/>
      <c r="AM24" s="460"/>
      <c r="AN24" s="460"/>
      <c r="AO24" s="460"/>
      <c r="AP24" s="460"/>
      <c r="AQ24" s="460"/>
      <c r="AR24" s="460"/>
      <c r="AS24" s="460"/>
      <c r="AT24" s="460"/>
      <c r="AU24" s="460"/>
      <c r="AV24" s="460"/>
      <c r="AW24" s="460"/>
      <c r="AX24" s="460"/>
      <c r="AY24" s="460"/>
      <c r="AZ24" s="460"/>
      <c r="BA24" s="460"/>
      <c r="BB24" s="460"/>
      <c r="BC24" s="460"/>
      <c r="BD24" s="460"/>
      <c r="BE24" s="460"/>
      <c r="BF24" s="460"/>
      <c r="BG24" s="460"/>
      <c r="BH24" s="460"/>
      <c r="BI24" s="460"/>
      <c r="BJ24" s="460"/>
      <c r="BK24" s="460"/>
      <c r="BL24" s="460"/>
      <c r="BM24" s="460"/>
      <c r="BN24" s="460"/>
      <c r="BO24" s="460"/>
      <c r="BP24" s="460"/>
      <c r="BQ24" s="460"/>
      <c r="BR24" s="460"/>
      <c r="BS24" s="460"/>
      <c r="BT24" s="460"/>
      <c r="BU24" s="460"/>
      <c r="BV24" s="460"/>
      <c r="BW24" s="101"/>
      <c r="BX24" s="100"/>
      <c r="BY24" s="100"/>
    </row>
    <row r="25" spans="23:77" s="2" customFormat="1" ht="15" customHeight="1">
      <c r="W25" s="48"/>
      <c r="X25" s="48"/>
      <c r="Y25" s="48"/>
      <c r="Z25" s="48"/>
      <c r="AA25" s="48"/>
      <c r="AB25" s="48"/>
      <c r="AC25" s="48"/>
      <c r="AD25" s="48"/>
      <c r="AE25" s="48"/>
      <c r="AF25" s="48"/>
      <c r="AG25" s="48"/>
      <c r="AH25" s="48"/>
      <c r="AI25" s="48"/>
      <c r="AJ25" s="48"/>
      <c r="AK25" s="48"/>
      <c r="AL25" s="48"/>
      <c r="AM25" s="48"/>
      <c r="AN25" s="48"/>
      <c r="AO25" s="460"/>
      <c r="AP25" s="460"/>
      <c r="AQ25" s="460"/>
      <c r="AR25" s="460"/>
      <c r="AS25" s="460"/>
      <c r="AT25" s="460"/>
      <c r="AU25" s="460"/>
      <c r="AV25" s="460"/>
      <c r="AW25" s="460"/>
      <c r="AX25" s="460"/>
      <c r="AY25" s="460"/>
      <c r="AZ25" s="460"/>
      <c r="BA25" s="460"/>
      <c r="BB25" s="460"/>
      <c r="BC25" s="460"/>
      <c r="BD25" s="460"/>
      <c r="BE25" s="460"/>
      <c r="BF25" s="460"/>
      <c r="BG25" s="460"/>
      <c r="BH25" s="460"/>
      <c r="BI25" s="460"/>
      <c r="BJ25" s="460"/>
      <c r="BK25" s="460"/>
      <c r="BL25" s="460"/>
      <c r="BM25" s="460"/>
      <c r="BN25" s="460"/>
      <c r="BO25" s="460"/>
      <c r="BP25" s="460"/>
      <c r="BQ25" s="460"/>
      <c r="BR25" s="460"/>
      <c r="BS25" s="460"/>
      <c r="BT25" s="460"/>
      <c r="BU25" s="460"/>
      <c r="BV25" s="460"/>
      <c r="BW25" s="101"/>
      <c r="BX25" s="100"/>
      <c r="BY25" s="100"/>
    </row>
    <row r="26" spans="23:77" s="2" customFormat="1" ht="15" customHeight="1">
      <c r="W26" s="48"/>
      <c r="X26" s="48"/>
      <c r="Y26" s="48"/>
      <c r="Z26" s="48"/>
      <c r="AA26" s="48"/>
      <c r="AB26" s="48"/>
      <c r="AC26" s="48"/>
      <c r="AD26" s="48"/>
      <c r="AE26" s="48"/>
      <c r="AF26" s="48"/>
      <c r="AG26" s="48"/>
      <c r="AH26" s="48"/>
      <c r="AI26" s="48"/>
      <c r="AJ26" s="48"/>
      <c r="AK26" s="48"/>
      <c r="AL26" s="48"/>
      <c r="AM26" s="48"/>
      <c r="AN26" s="48"/>
      <c r="AO26" s="101"/>
      <c r="AP26" s="101"/>
      <c r="AQ26" s="101"/>
      <c r="AR26" s="101"/>
      <c r="AS26" s="101"/>
      <c r="AT26" s="101"/>
      <c r="AU26" s="101"/>
      <c r="AV26" s="101"/>
      <c r="AW26" s="101"/>
      <c r="AX26" s="101"/>
      <c r="AY26" s="101"/>
      <c r="AZ26" s="101"/>
      <c r="BA26" s="101"/>
      <c r="BB26" s="101"/>
      <c r="BC26" s="101"/>
      <c r="BD26" s="101"/>
      <c r="BE26" s="101"/>
      <c r="BF26" s="101"/>
      <c r="BG26" s="101"/>
      <c r="BH26" s="101"/>
      <c r="BI26" s="101"/>
      <c r="BJ26" s="101"/>
      <c r="BK26" s="101"/>
      <c r="BL26" s="101"/>
      <c r="BM26" s="101"/>
      <c r="BN26" s="101"/>
      <c r="BO26" s="101"/>
      <c r="BP26" s="101"/>
      <c r="BQ26" s="101"/>
      <c r="BR26" s="101"/>
      <c r="BS26" s="101"/>
      <c r="BT26" s="101"/>
      <c r="BU26" s="101"/>
      <c r="BV26" s="101"/>
      <c r="BW26" s="101"/>
      <c r="BX26" s="100"/>
      <c r="BY26" s="100"/>
    </row>
    <row r="27" spans="23:77" s="2" customFormat="1" ht="15" customHeight="1">
      <c r="W27" s="48"/>
      <c r="X27" s="48"/>
      <c r="Y27" s="48"/>
      <c r="Z27" s="48"/>
      <c r="AA27" s="48"/>
      <c r="AB27" s="48"/>
      <c r="AC27" s="48"/>
      <c r="AD27" s="48"/>
      <c r="AE27" s="48"/>
      <c r="AF27" s="48"/>
      <c r="AG27" s="48"/>
      <c r="AH27" s="48"/>
      <c r="AI27" s="48"/>
      <c r="AJ27" s="48"/>
      <c r="AK27" s="48"/>
      <c r="AL27" s="48"/>
      <c r="AM27" s="48"/>
      <c r="AN27" s="48"/>
      <c r="AO27" s="48"/>
      <c r="AP27" s="48"/>
      <c r="AQ27" s="48"/>
      <c r="AR27" s="48"/>
      <c r="AS27" s="48"/>
      <c r="AT27" s="48"/>
      <c r="AU27" s="48"/>
      <c r="AV27" s="48"/>
      <c r="AW27" s="48"/>
      <c r="AX27" s="48"/>
      <c r="AY27" s="48"/>
      <c r="AZ27" s="48"/>
      <c r="BA27" s="48"/>
      <c r="BB27" s="48"/>
      <c r="BC27" s="48"/>
      <c r="BD27" s="48"/>
      <c r="BE27" s="48"/>
      <c r="BF27" s="48"/>
      <c r="BG27" s="48"/>
      <c r="BH27" s="48"/>
      <c r="BI27" s="48"/>
      <c r="BJ27" s="48"/>
      <c r="BK27" s="48"/>
      <c r="BL27" s="48"/>
      <c r="BM27" s="48"/>
      <c r="BN27" s="48"/>
      <c r="BO27" s="48"/>
      <c r="BP27" s="48"/>
      <c r="BQ27" s="48"/>
      <c r="BR27" s="48"/>
      <c r="BS27" s="48"/>
      <c r="BT27" s="48"/>
      <c r="BU27" s="48"/>
      <c r="BV27" s="48"/>
      <c r="BW27" s="48"/>
    </row>
    <row r="28" spans="23:77" s="2" customFormat="1" ht="15" customHeight="1">
      <c r="W28" s="461" t="s">
        <v>17</v>
      </c>
      <c r="X28" s="461"/>
      <c r="Y28" s="461"/>
      <c r="Z28" s="461"/>
      <c r="AA28" s="461"/>
      <c r="AB28" s="461"/>
      <c r="AC28" s="461"/>
      <c r="AD28" s="461"/>
      <c r="AE28" s="461"/>
      <c r="AF28" s="461"/>
      <c r="AG28" s="461"/>
      <c r="AH28" s="461"/>
      <c r="AI28" s="461"/>
      <c r="AJ28" s="461"/>
      <c r="AK28" s="461"/>
      <c r="AL28" s="461"/>
      <c r="AM28" s="461"/>
      <c r="AN28" s="461"/>
      <c r="AO28" s="460"/>
      <c r="AP28" s="460"/>
      <c r="AQ28" s="460"/>
      <c r="AR28" s="460"/>
      <c r="AS28" s="460"/>
      <c r="AT28" s="460"/>
      <c r="AU28" s="460"/>
      <c r="AV28" s="460"/>
      <c r="AW28" s="460"/>
      <c r="AX28" s="460"/>
      <c r="AY28" s="460"/>
      <c r="AZ28" s="460"/>
      <c r="BA28" s="460"/>
      <c r="BB28" s="460"/>
      <c r="BC28" s="460"/>
      <c r="BD28" s="460"/>
      <c r="BE28" s="460"/>
      <c r="BF28" s="460"/>
      <c r="BG28" s="460"/>
      <c r="BH28" s="460"/>
      <c r="BI28" s="460"/>
      <c r="BJ28" s="460"/>
      <c r="BK28" s="460"/>
      <c r="BL28" s="460"/>
      <c r="BM28" s="460"/>
      <c r="BN28" s="460"/>
      <c r="BO28" s="460"/>
      <c r="BP28" s="460"/>
      <c r="BQ28" s="460"/>
      <c r="BR28" s="460"/>
      <c r="BS28" s="460"/>
      <c r="BT28" s="101"/>
      <c r="BU28" s="462" t="s">
        <v>16</v>
      </c>
      <c r="BV28" s="462"/>
      <c r="BW28" s="48"/>
    </row>
    <row r="29" spans="23:77" s="2" customFormat="1" ht="15" customHeight="1">
      <c r="W29" s="48"/>
      <c r="X29" s="48"/>
      <c r="Y29" s="48"/>
      <c r="Z29" s="48"/>
      <c r="AA29" s="48"/>
      <c r="AB29" s="48"/>
      <c r="AC29" s="48"/>
      <c r="AD29" s="48"/>
      <c r="AE29" s="48"/>
      <c r="AF29" s="48"/>
      <c r="AG29" s="460"/>
      <c r="AH29" s="460"/>
      <c r="AI29" s="460"/>
      <c r="AJ29" s="460"/>
      <c r="AK29" s="460"/>
      <c r="AL29" s="460"/>
      <c r="AM29" s="460"/>
      <c r="AN29" s="460"/>
      <c r="AO29" s="460"/>
      <c r="AP29" s="460"/>
      <c r="AQ29" s="460"/>
      <c r="AR29" s="460"/>
      <c r="AS29" s="460"/>
      <c r="AT29" s="460"/>
      <c r="AU29" s="460"/>
      <c r="AV29" s="460"/>
      <c r="AW29" s="460"/>
      <c r="AX29" s="460"/>
      <c r="AY29" s="460"/>
      <c r="AZ29" s="460"/>
      <c r="BA29" s="460"/>
      <c r="BB29" s="460"/>
      <c r="BC29" s="460"/>
      <c r="BD29" s="460"/>
      <c r="BE29" s="460"/>
      <c r="BF29" s="460"/>
      <c r="BG29" s="460"/>
      <c r="BH29" s="460"/>
      <c r="BI29" s="460"/>
      <c r="BJ29" s="460"/>
      <c r="BK29" s="460"/>
      <c r="BL29" s="460"/>
      <c r="BM29" s="460"/>
      <c r="BN29" s="460"/>
      <c r="BO29" s="460"/>
      <c r="BP29" s="460"/>
      <c r="BQ29" s="460"/>
      <c r="BR29" s="460"/>
      <c r="BS29" s="460"/>
      <c r="BT29" s="101"/>
      <c r="BU29" s="462"/>
      <c r="BV29" s="462"/>
      <c r="BW29" s="48"/>
    </row>
    <row r="30" spans="23:77" s="2" customFormat="1" ht="15" customHeight="1">
      <c r="BW30" s="100"/>
      <c r="BX30" s="100"/>
      <c r="BY30" s="100"/>
    </row>
    <row r="31" spans="23:77" s="2" customFormat="1" ht="15" customHeight="1">
      <c r="AG31" s="100"/>
      <c r="AH31" s="101" t="s">
        <v>18</v>
      </c>
      <c r="AI31" s="100"/>
      <c r="AJ31" s="100"/>
      <c r="AK31" s="100"/>
      <c r="AL31" s="100"/>
      <c r="AM31" s="100"/>
      <c r="AN31" s="100"/>
      <c r="AO31" s="100"/>
      <c r="AP31" s="100"/>
      <c r="AQ31" s="100"/>
      <c r="AR31" s="100"/>
      <c r="AS31" s="100"/>
      <c r="AT31" s="100"/>
      <c r="AU31" s="100"/>
      <c r="AV31" s="100"/>
      <c r="AW31" s="100"/>
      <c r="AX31" s="100"/>
      <c r="AY31" s="100"/>
      <c r="AZ31" s="100"/>
      <c r="BA31" s="100"/>
      <c r="BB31" s="100"/>
      <c r="BC31" s="100"/>
      <c r="BD31" s="100"/>
      <c r="BE31" s="100"/>
      <c r="BF31" s="100"/>
      <c r="BG31" s="100"/>
      <c r="BH31" s="100"/>
      <c r="BI31" s="100"/>
      <c r="BJ31" s="100"/>
      <c r="BK31" s="100"/>
      <c r="BL31" s="100"/>
      <c r="BM31" s="100"/>
      <c r="BN31" s="100"/>
      <c r="BO31" s="100"/>
      <c r="BP31" s="100"/>
      <c r="BQ31" s="100"/>
      <c r="BR31" s="100"/>
      <c r="BS31" s="100"/>
      <c r="BT31" s="100"/>
      <c r="BU31" s="100"/>
      <c r="BV31" s="100"/>
      <c r="BW31" s="100"/>
      <c r="BX31" s="100"/>
      <c r="BY31" s="100"/>
    </row>
    <row r="32" spans="23:77" s="2" customFormat="1" ht="15" customHeight="1">
      <c r="AG32" s="100"/>
      <c r="AH32" s="100"/>
      <c r="AI32" s="100"/>
      <c r="AJ32" s="100"/>
      <c r="AK32" s="100"/>
      <c r="AL32" s="100"/>
      <c r="AM32" s="100"/>
      <c r="AN32" s="100"/>
      <c r="AO32" s="100"/>
      <c r="AP32" s="100"/>
      <c r="AQ32" s="100"/>
      <c r="AR32" s="100"/>
      <c r="AS32" s="100"/>
      <c r="AT32" s="100"/>
      <c r="AU32" s="100"/>
      <c r="AV32" s="100"/>
      <c r="AW32" s="100"/>
      <c r="AX32" s="100"/>
      <c r="AY32" s="100"/>
      <c r="AZ32" s="100"/>
      <c r="BA32" s="100"/>
      <c r="BB32" s="100"/>
      <c r="BC32" s="100"/>
      <c r="BD32" s="100"/>
      <c r="BE32" s="100"/>
      <c r="BF32" s="100"/>
      <c r="BG32" s="100"/>
      <c r="BH32" s="100"/>
      <c r="BI32" s="100"/>
      <c r="BJ32" s="100"/>
      <c r="BK32" s="100"/>
      <c r="BL32" s="100"/>
      <c r="BM32" s="100"/>
      <c r="BN32" s="100"/>
      <c r="BO32" s="100"/>
      <c r="BP32" s="100"/>
      <c r="BQ32" s="100"/>
      <c r="BR32" s="100"/>
      <c r="BS32" s="100"/>
      <c r="BT32" s="100"/>
      <c r="BU32" s="100"/>
      <c r="BV32" s="100"/>
      <c r="BW32" s="100"/>
      <c r="BX32" s="100"/>
      <c r="BY32" s="100"/>
    </row>
    <row r="33" spans="1:78" s="2" customFormat="1" ht="15" customHeight="1">
      <c r="X33" s="48"/>
      <c r="AG33" s="100"/>
      <c r="AH33" s="100"/>
      <c r="AI33" s="100"/>
      <c r="AJ33" s="100"/>
      <c r="AK33" s="100"/>
      <c r="AL33" s="100"/>
      <c r="AM33" s="100"/>
      <c r="AN33" s="100"/>
      <c r="AO33" s="100"/>
      <c r="AP33" s="100"/>
      <c r="AQ33" s="100"/>
      <c r="AR33" s="100"/>
      <c r="AS33" s="100"/>
      <c r="AT33" s="100"/>
      <c r="AU33" s="100"/>
      <c r="AV33" s="100"/>
      <c r="AW33" s="100"/>
      <c r="AX33" s="100"/>
      <c r="AY33" s="100"/>
      <c r="AZ33" s="100"/>
      <c r="BA33" s="100"/>
      <c r="BB33" s="100"/>
      <c r="BC33" s="100"/>
      <c r="BD33" s="100"/>
      <c r="BE33" s="100"/>
      <c r="BF33" s="100"/>
      <c r="BG33" s="100"/>
      <c r="BH33" s="100"/>
      <c r="BI33" s="100"/>
      <c r="BJ33" s="100"/>
      <c r="BK33" s="100"/>
      <c r="BL33" s="100"/>
      <c r="BM33" s="100"/>
      <c r="BN33" s="100"/>
      <c r="BO33" s="100"/>
      <c r="BP33" s="100"/>
      <c r="BQ33" s="100"/>
      <c r="BR33" s="100"/>
      <c r="BS33" s="100"/>
      <c r="BT33" s="100"/>
      <c r="BU33" s="100"/>
      <c r="BV33" s="100"/>
      <c r="BW33" s="100"/>
      <c r="BX33" s="100"/>
      <c r="BY33" s="100"/>
    </row>
    <row r="34" spans="1:78" s="2" customFormat="1" ht="15" customHeight="1">
      <c r="AG34" s="100"/>
      <c r="AH34" s="100"/>
      <c r="AI34" s="100"/>
      <c r="AJ34" s="100"/>
      <c r="AK34" s="100"/>
      <c r="AL34" s="100"/>
      <c r="AM34" s="100"/>
      <c r="AN34" s="100"/>
      <c r="AO34" s="100"/>
      <c r="AP34" s="100"/>
      <c r="AQ34" s="100"/>
      <c r="AR34" s="100"/>
      <c r="AS34" s="100"/>
      <c r="AT34" s="100"/>
      <c r="AU34" s="100"/>
      <c r="AV34" s="100"/>
      <c r="AW34" s="100"/>
      <c r="AX34" s="100"/>
      <c r="AY34" s="100"/>
      <c r="AZ34" s="100"/>
      <c r="BA34" s="100"/>
      <c r="BB34" s="100"/>
      <c r="BC34" s="100"/>
      <c r="BD34" s="100"/>
      <c r="BE34" s="100"/>
      <c r="BF34" s="100"/>
      <c r="BG34" s="100"/>
      <c r="BH34" s="100"/>
      <c r="BI34" s="100"/>
      <c r="BJ34" s="100"/>
      <c r="BK34" s="100"/>
      <c r="BL34" s="100"/>
      <c r="BM34" s="100"/>
      <c r="BN34" s="100"/>
      <c r="BO34" s="100"/>
      <c r="BP34" s="100"/>
      <c r="BQ34" s="100"/>
      <c r="BR34" s="100"/>
      <c r="BS34" s="100"/>
      <c r="BT34" s="100"/>
      <c r="BU34" s="100"/>
      <c r="BV34" s="100"/>
      <c r="BW34" s="100"/>
      <c r="BX34" s="100"/>
      <c r="BY34" s="100"/>
    </row>
    <row r="35" spans="1:78" s="2" customFormat="1" ht="15" customHeight="1">
      <c r="AG35" s="100"/>
      <c r="AH35" s="100"/>
      <c r="AI35" s="100"/>
      <c r="AJ35" s="100"/>
      <c r="AK35" s="100"/>
      <c r="AL35" s="100"/>
      <c r="AM35" s="100"/>
      <c r="AN35" s="100"/>
      <c r="AO35" s="100"/>
      <c r="AP35" s="100"/>
      <c r="AQ35" s="100"/>
      <c r="AR35" s="100"/>
      <c r="AS35" s="100"/>
      <c r="AT35" s="100"/>
      <c r="AU35" s="100"/>
      <c r="AV35" s="100"/>
      <c r="AW35" s="100"/>
      <c r="AX35" s="100"/>
      <c r="AY35" s="100"/>
      <c r="AZ35" s="100"/>
      <c r="BA35" s="100"/>
      <c r="BB35" s="100"/>
      <c r="BC35" s="100"/>
      <c r="BD35" s="100"/>
      <c r="BE35" s="100"/>
      <c r="BF35" s="100"/>
      <c r="BG35" s="100"/>
      <c r="BH35" s="100"/>
      <c r="BI35" s="100"/>
      <c r="BJ35" s="100"/>
      <c r="BK35" s="100"/>
      <c r="BL35" s="100"/>
      <c r="BM35" s="100"/>
      <c r="BN35" s="100"/>
      <c r="BO35" s="100"/>
      <c r="BP35" s="100"/>
      <c r="BQ35" s="100"/>
      <c r="BR35" s="100"/>
      <c r="BS35" s="100"/>
      <c r="BT35" s="100"/>
      <c r="BU35" s="100"/>
      <c r="BV35" s="100"/>
      <c r="BW35" s="100"/>
      <c r="BX35" s="100"/>
      <c r="BY35" s="100"/>
    </row>
    <row r="36" spans="1:78" s="2" customFormat="1" ht="15" customHeight="1">
      <c r="BW36" s="100"/>
      <c r="BX36" s="100"/>
      <c r="BY36" s="100"/>
    </row>
    <row r="37" spans="1:78" s="2" customFormat="1" ht="15" customHeight="1">
      <c r="AO37" s="100"/>
      <c r="AP37" s="100"/>
      <c r="AQ37" s="100"/>
      <c r="AR37" s="100"/>
      <c r="AS37" s="100"/>
      <c r="AT37" s="100"/>
      <c r="AU37" s="100"/>
      <c r="AV37" s="100"/>
      <c r="AW37" s="100"/>
      <c r="AX37" s="100"/>
      <c r="AY37" s="100"/>
      <c r="AZ37" s="100"/>
      <c r="BA37" s="100"/>
      <c r="BB37" s="100"/>
      <c r="BC37" s="100"/>
      <c r="BD37" s="100"/>
      <c r="BE37" s="100"/>
      <c r="BF37" s="100"/>
      <c r="BG37" s="100"/>
      <c r="BH37" s="100"/>
      <c r="BI37" s="100"/>
      <c r="BJ37" s="100"/>
      <c r="BK37" s="100"/>
      <c r="BL37" s="100"/>
      <c r="BM37" s="100"/>
      <c r="BN37" s="100"/>
      <c r="BO37" s="100"/>
      <c r="BP37" s="100"/>
      <c r="BQ37" s="100"/>
      <c r="BR37" s="100"/>
      <c r="BS37" s="100"/>
      <c r="BT37" s="100"/>
      <c r="BU37" s="100"/>
      <c r="BV37" s="100"/>
      <c r="BW37" s="100"/>
      <c r="BX37" s="100"/>
      <c r="BY37" s="100"/>
    </row>
    <row r="38" spans="1:78" s="2" customFormat="1" ht="15" customHeight="1"/>
    <row r="39" spans="1:78" s="2" customFormat="1" ht="15" customHeight="1">
      <c r="AO39" s="100"/>
      <c r="AP39" s="100"/>
      <c r="AQ39" s="100"/>
      <c r="AR39" s="100"/>
      <c r="AS39" s="100"/>
      <c r="AT39" s="100"/>
      <c r="AU39" s="100"/>
      <c r="AV39" s="100"/>
      <c r="AW39" s="100"/>
      <c r="AX39" s="100"/>
      <c r="AY39" s="100"/>
      <c r="AZ39" s="100"/>
      <c r="BA39" s="100"/>
      <c r="BB39" s="100"/>
      <c r="BC39" s="100"/>
      <c r="BD39" s="100"/>
      <c r="BE39" s="100"/>
      <c r="BF39" s="100"/>
      <c r="BG39" s="100"/>
      <c r="BH39" s="100"/>
      <c r="BI39" s="100"/>
      <c r="BJ39" s="100"/>
      <c r="BK39" s="100"/>
      <c r="BL39" s="100"/>
      <c r="BM39" s="100"/>
      <c r="BN39" s="100"/>
      <c r="BO39" s="100"/>
      <c r="BP39" s="100"/>
      <c r="BQ39" s="100"/>
      <c r="BR39" s="100"/>
      <c r="BS39" s="100"/>
      <c r="BT39" s="100"/>
      <c r="BU39" s="100"/>
      <c r="BV39" s="100"/>
      <c r="BW39" s="100"/>
      <c r="BX39" s="100"/>
      <c r="BY39" s="100"/>
    </row>
    <row r="40" spans="1:78" s="2" customFormat="1" ht="15" customHeight="1"/>
    <row r="41" spans="1:78" s="2" customFormat="1" ht="15" customHeight="1"/>
    <row r="42" spans="1:78" s="2" customFormat="1" ht="18.75" customHeight="1">
      <c r="A42" s="443" t="s">
        <v>19</v>
      </c>
      <c r="B42" s="423"/>
      <c r="C42" s="423"/>
      <c r="D42" s="423"/>
      <c r="E42" s="423"/>
      <c r="F42" s="423"/>
      <c r="G42" s="423"/>
      <c r="H42" s="423"/>
      <c r="I42" s="423"/>
      <c r="J42" s="423"/>
      <c r="K42" s="423"/>
      <c r="L42" s="423"/>
      <c r="M42" s="423"/>
      <c r="N42" s="423"/>
      <c r="O42" s="423"/>
      <c r="P42" s="423"/>
      <c r="Q42" s="423"/>
      <c r="R42" s="423"/>
      <c r="S42" s="423"/>
      <c r="T42" s="423"/>
      <c r="U42" s="423"/>
      <c r="V42" s="423"/>
      <c r="W42" s="444"/>
      <c r="X42" s="443" t="s">
        <v>20</v>
      </c>
      <c r="Y42" s="423"/>
      <c r="Z42" s="423"/>
      <c r="AA42" s="423"/>
      <c r="AB42" s="423"/>
      <c r="AC42" s="423"/>
      <c r="AD42" s="423"/>
      <c r="AE42" s="423"/>
      <c r="AF42" s="423"/>
      <c r="AG42" s="423"/>
      <c r="AH42" s="423"/>
      <c r="AI42" s="423"/>
      <c r="AJ42" s="423"/>
      <c r="AK42" s="423"/>
      <c r="AL42" s="423"/>
      <c r="AM42" s="423"/>
      <c r="AN42" s="423"/>
      <c r="AO42" s="423"/>
      <c r="AP42" s="443" t="s">
        <v>21</v>
      </c>
      <c r="AQ42" s="423"/>
      <c r="AR42" s="423"/>
      <c r="AS42" s="423"/>
      <c r="AT42" s="423"/>
      <c r="AU42" s="423"/>
      <c r="AV42" s="423"/>
      <c r="AW42" s="423"/>
      <c r="AX42" s="423"/>
      <c r="AY42" s="423"/>
      <c r="AZ42" s="423"/>
      <c r="BA42" s="423"/>
      <c r="BB42" s="423"/>
      <c r="BC42" s="444"/>
      <c r="BD42" s="443" t="s">
        <v>22</v>
      </c>
      <c r="BE42" s="423"/>
      <c r="BF42" s="423"/>
      <c r="BG42" s="423"/>
      <c r="BH42" s="423"/>
      <c r="BI42" s="423"/>
      <c r="BJ42" s="423"/>
      <c r="BK42" s="423"/>
      <c r="BL42" s="423"/>
      <c r="BM42" s="423"/>
      <c r="BN42" s="423"/>
      <c r="BO42" s="423"/>
      <c r="BP42" s="423"/>
      <c r="BQ42" s="423"/>
      <c r="BR42" s="423"/>
      <c r="BS42" s="423"/>
      <c r="BT42" s="423"/>
      <c r="BU42" s="423"/>
      <c r="BV42" s="423"/>
      <c r="BW42" s="423"/>
      <c r="BX42" s="423"/>
      <c r="BY42" s="423"/>
      <c r="BZ42" s="444"/>
    </row>
    <row r="43" spans="1:78" s="2" customFormat="1" ht="18.75" customHeight="1">
      <c r="A43" s="445"/>
      <c r="B43" s="403"/>
      <c r="C43" s="403"/>
      <c r="D43" s="403"/>
      <c r="E43" s="403"/>
      <c r="F43" s="403"/>
      <c r="G43" s="403"/>
      <c r="H43" s="403"/>
      <c r="I43" s="403"/>
      <c r="J43" s="403"/>
      <c r="K43" s="403"/>
      <c r="L43" s="403"/>
      <c r="M43" s="403"/>
      <c r="N43" s="403"/>
      <c r="O43" s="403"/>
      <c r="P43" s="403"/>
      <c r="Q43" s="403"/>
      <c r="R43" s="403"/>
      <c r="S43" s="403"/>
      <c r="T43" s="403"/>
      <c r="U43" s="403"/>
      <c r="V43" s="403"/>
      <c r="W43" s="446"/>
      <c r="X43" s="445"/>
      <c r="Y43" s="403"/>
      <c r="Z43" s="403"/>
      <c r="AA43" s="403"/>
      <c r="AB43" s="403"/>
      <c r="AC43" s="403"/>
      <c r="AD43" s="403"/>
      <c r="AE43" s="403"/>
      <c r="AF43" s="403"/>
      <c r="AG43" s="403"/>
      <c r="AH43" s="403"/>
      <c r="AI43" s="403"/>
      <c r="AJ43" s="403"/>
      <c r="AK43" s="403"/>
      <c r="AL43" s="403"/>
      <c r="AM43" s="403"/>
      <c r="AN43" s="403"/>
      <c r="AO43" s="403"/>
      <c r="AP43" s="445"/>
      <c r="AQ43" s="403"/>
      <c r="AR43" s="403"/>
      <c r="AS43" s="403"/>
      <c r="AT43" s="403"/>
      <c r="AU43" s="403"/>
      <c r="AV43" s="403"/>
      <c r="AW43" s="403"/>
      <c r="AX43" s="403"/>
      <c r="AY43" s="403"/>
      <c r="AZ43" s="403"/>
      <c r="BA43" s="403"/>
      <c r="BB43" s="403"/>
      <c r="BC43" s="446"/>
      <c r="BD43" s="445"/>
      <c r="BE43" s="403"/>
      <c r="BF43" s="403"/>
      <c r="BG43" s="403"/>
      <c r="BH43" s="403"/>
      <c r="BI43" s="403"/>
      <c r="BJ43" s="403"/>
      <c r="BK43" s="403"/>
      <c r="BL43" s="403"/>
      <c r="BM43" s="403"/>
      <c r="BN43" s="403"/>
      <c r="BO43" s="403"/>
      <c r="BP43" s="403"/>
      <c r="BQ43" s="403"/>
      <c r="BR43" s="403"/>
      <c r="BS43" s="403"/>
      <c r="BT43" s="403"/>
      <c r="BU43" s="403"/>
      <c r="BV43" s="403"/>
      <c r="BW43" s="403"/>
      <c r="BX43" s="403"/>
      <c r="BY43" s="403"/>
      <c r="BZ43" s="446"/>
    </row>
    <row r="44" spans="1:78" s="2" customFormat="1" ht="18.75" customHeight="1">
      <c r="A44" s="447" t="s">
        <v>23</v>
      </c>
      <c r="B44" s="448"/>
      <c r="C44" s="448"/>
      <c r="D44" s="448"/>
      <c r="E44" s="448"/>
      <c r="F44" s="448"/>
      <c r="G44" s="448"/>
      <c r="H44" s="448"/>
      <c r="I44" s="448"/>
      <c r="J44" s="448"/>
      <c r="K44" s="448"/>
      <c r="L44" s="448"/>
      <c r="M44" s="448"/>
      <c r="N44" s="448"/>
      <c r="O44" s="448"/>
      <c r="P44" s="448"/>
      <c r="Q44" s="448"/>
      <c r="R44" s="448"/>
      <c r="S44" s="448"/>
      <c r="T44" s="448"/>
      <c r="U44" s="448"/>
      <c r="V44" s="448"/>
      <c r="W44" s="449"/>
      <c r="X44" s="447"/>
      <c r="Y44" s="448"/>
      <c r="Z44" s="448"/>
      <c r="AA44" s="448"/>
      <c r="AB44" s="448"/>
      <c r="AC44" s="448"/>
      <c r="AD44" s="448"/>
      <c r="AE44" s="448"/>
      <c r="AF44" s="448"/>
      <c r="AG44" s="448"/>
      <c r="AH44" s="448"/>
      <c r="AI44" s="448"/>
      <c r="AJ44" s="448"/>
      <c r="AK44" s="448"/>
      <c r="AL44" s="448"/>
      <c r="AM44" s="448"/>
      <c r="AN44" s="448"/>
      <c r="AO44" s="449"/>
      <c r="AP44" s="447"/>
      <c r="AQ44" s="448"/>
      <c r="AR44" s="448"/>
      <c r="AS44" s="448"/>
      <c r="AT44" s="448"/>
      <c r="AU44" s="448"/>
      <c r="AV44" s="448"/>
      <c r="AW44" s="448"/>
      <c r="AX44" s="448"/>
      <c r="AY44" s="448"/>
      <c r="AZ44" s="448"/>
      <c r="BA44" s="448"/>
      <c r="BB44" s="448"/>
      <c r="BC44" s="449"/>
      <c r="BD44" s="447" t="s">
        <v>23</v>
      </c>
      <c r="BE44" s="448"/>
      <c r="BF44" s="448"/>
      <c r="BG44" s="448"/>
      <c r="BH44" s="448"/>
      <c r="BI44" s="448"/>
      <c r="BJ44" s="448"/>
      <c r="BK44" s="448"/>
      <c r="BL44" s="448"/>
      <c r="BM44" s="448"/>
      <c r="BN44" s="448"/>
      <c r="BO44" s="448"/>
      <c r="BP44" s="448"/>
      <c r="BQ44" s="448"/>
      <c r="BR44" s="448"/>
      <c r="BS44" s="448"/>
      <c r="BT44" s="448"/>
      <c r="BU44" s="448"/>
      <c r="BV44" s="448"/>
      <c r="BW44" s="448"/>
      <c r="BX44" s="448"/>
      <c r="BY44" s="448"/>
      <c r="BZ44" s="449"/>
    </row>
    <row r="45" spans="1:78" s="2" customFormat="1" ht="18.75" customHeight="1">
      <c r="A45" s="450"/>
      <c r="B45" s="451"/>
      <c r="C45" s="451"/>
      <c r="D45" s="451"/>
      <c r="E45" s="451"/>
      <c r="F45" s="451"/>
      <c r="G45" s="451"/>
      <c r="H45" s="451"/>
      <c r="I45" s="451"/>
      <c r="J45" s="451"/>
      <c r="K45" s="451"/>
      <c r="L45" s="451"/>
      <c r="M45" s="451"/>
      <c r="N45" s="451"/>
      <c r="O45" s="451"/>
      <c r="P45" s="451"/>
      <c r="Q45" s="451"/>
      <c r="R45" s="451"/>
      <c r="S45" s="451"/>
      <c r="T45" s="451"/>
      <c r="U45" s="451"/>
      <c r="V45" s="451"/>
      <c r="W45" s="452"/>
      <c r="X45" s="453"/>
      <c r="Y45" s="429"/>
      <c r="Z45" s="429"/>
      <c r="AA45" s="429"/>
      <c r="AB45" s="429"/>
      <c r="AC45" s="429"/>
      <c r="AD45" s="429"/>
      <c r="AE45" s="429"/>
      <c r="AF45" s="429"/>
      <c r="AG45" s="429"/>
      <c r="AH45" s="429"/>
      <c r="AI45" s="429"/>
      <c r="AJ45" s="429"/>
      <c r="AK45" s="429"/>
      <c r="AL45" s="429"/>
      <c r="AM45" s="429"/>
      <c r="AN45" s="429"/>
      <c r="AO45" s="454"/>
      <c r="AP45" s="453"/>
      <c r="AQ45" s="429"/>
      <c r="AR45" s="429"/>
      <c r="AS45" s="429"/>
      <c r="AT45" s="429"/>
      <c r="AU45" s="429"/>
      <c r="AV45" s="429"/>
      <c r="AW45" s="429"/>
      <c r="AX45" s="429"/>
      <c r="AY45" s="429"/>
      <c r="AZ45" s="429"/>
      <c r="BA45" s="429"/>
      <c r="BB45" s="429"/>
      <c r="BC45" s="454"/>
      <c r="BD45" s="450"/>
      <c r="BE45" s="451"/>
      <c r="BF45" s="451"/>
      <c r="BG45" s="451"/>
      <c r="BH45" s="451"/>
      <c r="BI45" s="451"/>
      <c r="BJ45" s="451"/>
      <c r="BK45" s="451"/>
      <c r="BL45" s="451"/>
      <c r="BM45" s="451"/>
      <c r="BN45" s="451"/>
      <c r="BO45" s="451"/>
      <c r="BP45" s="451"/>
      <c r="BQ45" s="451"/>
      <c r="BR45" s="451"/>
      <c r="BS45" s="451"/>
      <c r="BT45" s="451"/>
      <c r="BU45" s="451"/>
      <c r="BV45" s="451"/>
      <c r="BW45" s="451"/>
      <c r="BX45" s="451"/>
      <c r="BY45" s="451"/>
      <c r="BZ45" s="452"/>
    </row>
    <row r="46" spans="1:78" s="2" customFormat="1" ht="18.75" customHeight="1">
      <c r="A46" s="447" t="s">
        <v>24</v>
      </c>
      <c r="B46" s="448"/>
      <c r="C46" s="448"/>
      <c r="D46" s="448"/>
      <c r="E46" s="448"/>
      <c r="F46" s="448"/>
      <c r="G46" s="448"/>
      <c r="H46" s="448"/>
      <c r="I46" s="448"/>
      <c r="J46" s="448"/>
      <c r="K46" s="448"/>
      <c r="L46" s="448"/>
      <c r="M46" s="448"/>
      <c r="N46" s="448"/>
      <c r="O46" s="448"/>
      <c r="P46" s="448"/>
      <c r="Q46" s="448"/>
      <c r="R46" s="448"/>
      <c r="S46" s="448"/>
      <c r="T46" s="448"/>
      <c r="U46" s="448"/>
      <c r="V46" s="448"/>
      <c r="W46" s="449"/>
      <c r="X46" s="453"/>
      <c r="Y46" s="429"/>
      <c r="Z46" s="429"/>
      <c r="AA46" s="429"/>
      <c r="AB46" s="429"/>
      <c r="AC46" s="429"/>
      <c r="AD46" s="429"/>
      <c r="AE46" s="429"/>
      <c r="AF46" s="429"/>
      <c r="AG46" s="429"/>
      <c r="AH46" s="429"/>
      <c r="AI46" s="429"/>
      <c r="AJ46" s="429"/>
      <c r="AK46" s="429"/>
      <c r="AL46" s="429"/>
      <c r="AM46" s="429"/>
      <c r="AN46" s="429"/>
      <c r="AO46" s="454"/>
      <c r="AP46" s="453"/>
      <c r="AQ46" s="429"/>
      <c r="AR46" s="429"/>
      <c r="AS46" s="429"/>
      <c r="AT46" s="429"/>
      <c r="AU46" s="429"/>
      <c r="AV46" s="429"/>
      <c r="AW46" s="429"/>
      <c r="AX46" s="429"/>
      <c r="AY46" s="429"/>
      <c r="AZ46" s="429"/>
      <c r="BA46" s="429"/>
      <c r="BB46" s="429"/>
      <c r="BC46" s="454"/>
      <c r="BD46" s="447" t="s">
        <v>24</v>
      </c>
      <c r="BE46" s="448"/>
      <c r="BF46" s="448"/>
      <c r="BG46" s="448"/>
      <c r="BH46" s="448"/>
      <c r="BI46" s="448"/>
      <c r="BJ46" s="448"/>
      <c r="BK46" s="448"/>
      <c r="BL46" s="448"/>
      <c r="BM46" s="448"/>
      <c r="BN46" s="448"/>
      <c r="BO46" s="448"/>
      <c r="BP46" s="448"/>
      <c r="BQ46" s="448"/>
      <c r="BR46" s="448"/>
      <c r="BS46" s="448"/>
      <c r="BT46" s="448"/>
      <c r="BU46" s="448"/>
      <c r="BV46" s="448"/>
      <c r="BW46" s="448"/>
      <c r="BX46" s="448"/>
      <c r="BY46" s="448"/>
      <c r="BZ46" s="449"/>
    </row>
    <row r="47" spans="1:78" s="2" customFormat="1" ht="18.75" customHeight="1">
      <c r="A47" s="450"/>
      <c r="B47" s="451"/>
      <c r="C47" s="451"/>
      <c r="D47" s="451"/>
      <c r="E47" s="451"/>
      <c r="F47" s="451"/>
      <c r="G47" s="451"/>
      <c r="H47" s="451"/>
      <c r="I47" s="451"/>
      <c r="J47" s="451"/>
      <c r="K47" s="451"/>
      <c r="L47" s="451"/>
      <c r="M47" s="451"/>
      <c r="N47" s="451"/>
      <c r="O47" s="451"/>
      <c r="P47" s="451"/>
      <c r="Q47" s="451"/>
      <c r="R47" s="451"/>
      <c r="S47" s="451"/>
      <c r="T47" s="451"/>
      <c r="U47" s="451"/>
      <c r="V47" s="451"/>
      <c r="W47" s="452"/>
      <c r="X47" s="453"/>
      <c r="Y47" s="429"/>
      <c r="Z47" s="429"/>
      <c r="AA47" s="429"/>
      <c r="AB47" s="429"/>
      <c r="AC47" s="429"/>
      <c r="AD47" s="429"/>
      <c r="AE47" s="429"/>
      <c r="AF47" s="429"/>
      <c r="AG47" s="429"/>
      <c r="AH47" s="429"/>
      <c r="AI47" s="429"/>
      <c r="AJ47" s="429"/>
      <c r="AK47" s="429"/>
      <c r="AL47" s="429"/>
      <c r="AM47" s="429"/>
      <c r="AN47" s="429"/>
      <c r="AO47" s="454"/>
      <c r="AP47" s="453"/>
      <c r="AQ47" s="429"/>
      <c r="AR47" s="429"/>
      <c r="AS47" s="429"/>
      <c r="AT47" s="429"/>
      <c r="AU47" s="429"/>
      <c r="AV47" s="429"/>
      <c r="AW47" s="429"/>
      <c r="AX47" s="429"/>
      <c r="AY47" s="429"/>
      <c r="AZ47" s="429"/>
      <c r="BA47" s="429"/>
      <c r="BB47" s="429"/>
      <c r="BC47" s="454"/>
      <c r="BD47" s="450"/>
      <c r="BE47" s="451"/>
      <c r="BF47" s="451"/>
      <c r="BG47" s="451"/>
      <c r="BH47" s="451"/>
      <c r="BI47" s="451"/>
      <c r="BJ47" s="451"/>
      <c r="BK47" s="451"/>
      <c r="BL47" s="451"/>
      <c r="BM47" s="451"/>
      <c r="BN47" s="451"/>
      <c r="BO47" s="451"/>
      <c r="BP47" s="451"/>
      <c r="BQ47" s="451"/>
      <c r="BR47" s="451"/>
      <c r="BS47" s="451"/>
      <c r="BT47" s="451"/>
      <c r="BU47" s="451"/>
      <c r="BV47" s="451"/>
      <c r="BW47" s="451"/>
      <c r="BX47" s="451"/>
      <c r="BY47" s="451"/>
      <c r="BZ47" s="452"/>
    </row>
    <row r="48" spans="1:78" s="2" customFormat="1" ht="18.75" customHeight="1">
      <c r="A48" s="455" t="s">
        <v>25</v>
      </c>
      <c r="B48" s="424"/>
      <c r="C48" s="424"/>
      <c r="D48" s="424"/>
      <c r="E48" s="424"/>
      <c r="F48" s="424"/>
      <c r="G48" s="424"/>
      <c r="H48" s="424"/>
      <c r="I48" s="424"/>
      <c r="J48" s="424"/>
      <c r="K48" s="424"/>
      <c r="L48" s="424"/>
      <c r="M48" s="424"/>
      <c r="N48" s="424"/>
      <c r="O48" s="424"/>
      <c r="P48" s="424"/>
      <c r="Q48" s="424"/>
      <c r="R48" s="424"/>
      <c r="S48" s="424"/>
      <c r="T48" s="424"/>
      <c r="U48" s="424"/>
      <c r="V48" s="424"/>
      <c r="W48" s="456"/>
      <c r="X48" s="453"/>
      <c r="Y48" s="429"/>
      <c r="Z48" s="429"/>
      <c r="AA48" s="429"/>
      <c r="AB48" s="429"/>
      <c r="AC48" s="429"/>
      <c r="AD48" s="429"/>
      <c r="AE48" s="429"/>
      <c r="AF48" s="429"/>
      <c r="AG48" s="429"/>
      <c r="AH48" s="429"/>
      <c r="AI48" s="429"/>
      <c r="AJ48" s="429"/>
      <c r="AK48" s="429"/>
      <c r="AL48" s="429"/>
      <c r="AM48" s="429"/>
      <c r="AN48" s="429"/>
      <c r="AO48" s="454"/>
      <c r="AP48" s="453"/>
      <c r="AQ48" s="429"/>
      <c r="AR48" s="429"/>
      <c r="AS48" s="429"/>
      <c r="AT48" s="429"/>
      <c r="AU48" s="429"/>
      <c r="AV48" s="429"/>
      <c r="AW48" s="429"/>
      <c r="AX48" s="429"/>
      <c r="AY48" s="429"/>
      <c r="AZ48" s="429"/>
      <c r="BA48" s="429"/>
      <c r="BB48" s="429"/>
      <c r="BC48" s="454"/>
      <c r="BD48" s="455" t="s">
        <v>25</v>
      </c>
      <c r="BE48" s="424"/>
      <c r="BF48" s="424"/>
      <c r="BG48" s="424"/>
      <c r="BH48" s="424"/>
      <c r="BI48" s="424"/>
      <c r="BJ48" s="424"/>
      <c r="BK48" s="424"/>
      <c r="BL48" s="424"/>
      <c r="BM48" s="424"/>
      <c r="BN48" s="424"/>
      <c r="BO48" s="424"/>
      <c r="BP48" s="424"/>
      <c r="BQ48" s="424"/>
      <c r="BR48" s="424"/>
      <c r="BS48" s="424"/>
      <c r="BT48" s="424"/>
      <c r="BU48" s="424"/>
      <c r="BV48" s="424"/>
      <c r="BW48" s="424"/>
      <c r="BX48" s="424"/>
      <c r="BY48" s="424"/>
      <c r="BZ48" s="456"/>
    </row>
    <row r="49" spans="1:78" s="2" customFormat="1" ht="18.75" customHeight="1">
      <c r="A49" s="457"/>
      <c r="B49" s="422"/>
      <c r="C49" s="422"/>
      <c r="D49" s="422"/>
      <c r="E49" s="422"/>
      <c r="F49" s="422"/>
      <c r="G49" s="422"/>
      <c r="H49" s="422"/>
      <c r="I49" s="422"/>
      <c r="J49" s="422"/>
      <c r="K49" s="422"/>
      <c r="L49" s="422"/>
      <c r="M49" s="422"/>
      <c r="N49" s="422"/>
      <c r="O49" s="422"/>
      <c r="P49" s="422"/>
      <c r="Q49" s="422"/>
      <c r="R49" s="422"/>
      <c r="S49" s="422"/>
      <c r="T49" s="422"/>
      <c r="U49" s="422"/>
      <c r="V49" s="422"/>
      <c r="W49" s="458"/>
      <c r="X49" s="450"/>
      <c r="Y49" s="451"/>
      <c r="Z49" s="451"/>
      <c r="AA49" s="451"/>
      <c r="AB49" s="451"/>
      <c r="AC49" s="451"/>
      <c r="AD49" s="451"/>
      <c r="AE49" s="451"/>
      <c r="AF49" s="451"/>
      <c r="AG49" s="451"/>
      <c r="AH49" s="451"/>
      <c r="AI49" s="451"/>
      <c r="AJ49" s="451"/>
      <c r="AK49" s="451"/>
      <c r="AL49" s="451"/>
      <c r="AM49" s="451"/>
      <c r="AN49" s="451"/>
      <c r="AO49" s="452"/>
      <c r="AP49" s="450"/>
      <c r="AQ49" s="451"/>
      <c r="AR49" s="451"/>
      <c r="AS49" s="451"/>
      <c r="AT49" s="451"/>
      <c r="AU49" s="451"/>
      <c r="AV49" s="451"/>
      <c r="AW49" s="451"/>
      <c r="AX49" s="451"/>
      <c r="AY49" s="451"/>
      <c r="AZ49" s="451"/>
      <c r="BA49" s="451"/>
      <c r="BB49" s="451"/>
      <c r="BC49" s="452"/>
      <c r="BD49" s="457"/>
      <c r="BE49" s="422"/>
      <c r="BF49" s="422"/>
      <c r="BG49" s="422"/>
      <c r="BH49" s="422"/>
      <c r="BI49" s="422"/>
      <c r="BJ49" s="422"/>
      <c r="BK49" s="422"/>
      <c r="BL49" s="422"/>
      <c r="BM49" s="422"/>
      <c r="BN49" s="422"/>
      <c r="BO49" s="422"/>
      <c r="BP49" s="422"/>
      <c r="BQ49" s="422"/>
      <c r="BR49" s="422"/>
      <c r="BS49" s="422"/>
      <c r="BT49" s="422"/>
      <c r="BU49" s="422"/>
      <c r="BV49" s="422"/>
      <c r="BW49" s="422"/>
      <c r="BX49" s="422"/>
      <c r="BY49" s="422"/>
      <c r="BZ49" s="458"/>
    </row>
    <row r="50" spans="1:78" s="2" customFormat="1" ht="18.75" customHeight="1">
      <c r="C50" s="2" t="s">
        <v>26</v>
      </c>
    </row>
    <row r="51" spans="1:78" s="2" customFormat="1" ht="15" hidden="1" customHeight="1"/>
    <row r="52" spans="1:78" s="2" customFormat="1" ht="15" hidden="1" customHeight="1"/>
    <row r="53" spans="1:78" s="2" customFormat="1" ht="15" hidden="1" customHeight="1">
      <c r="A53" s="408" t="s">
        <v>27</v>
      </c>
      <c r="B53" s="408"/>
      <c r="C53" s="408"/>
      <c r="D53" s="408"/>
      <c r="E53" s="408"/>
      <c r="F53" s="408"/>
      <c r="G53" s="408"/>
      <c r="H53" s="408"/>
      <c r="I53" s="408"/>
      <c r="J53" s="408"/>
      <c r="K53" s="408"/>
      <c r="L53" s="408"/>
      <c r="M53" s="408"/>
      <c r="N53" s="408"/>
      <c r="O53" s="408"/>
      <c r="P53" s="408"/>
      <c r="Q53" s="408"/>
      <c r="R53" s="408"/>
      <c r="S53" s="408"/>
      <c r="T53" s="408"/>
      <c r="U53" s="408"/>
      <c r="V53" s="408"/>
      <c r="W53" s="408"/>
      <c r="X53" s="408"/>
      <c r="Y53" s="408"/>
      <c r="Z53" s="408"/>
      <c r="AA53" s="408"/>
      <c r="AB53" s="408"/>
      <c r="AC53" s="408"/>
      <c r="AD53" s="408"/>
      <c r="AE53" s="408"/>
      <c r="AF53" s="408"/>
      <c r="AG53" s="408"/>
      <c r="AH53" s="408"/>
      <c r="AI53" s="408"/>
      <c r="AJ53" s="408"/>
      <c r="AK53" s="408"/>
      <c r="AL53" s="408"/>
      <c r="AM53" s="408"/>
      <c r="AN53" s="408"/>
      <c r="AO53" s="408"/>
      <c r="AP53" s="408"/>
      <c r="AQ53" s="408"/>
      <c r="AR53" s="408"/>
      <c r="AS53" s="408"/>
      <c r="AT53" s="408"/>
      <c r="AU53" s="408"/>
      <c r="AV53" s="408"/>
      <c r="AW53" s="408"/>
      <c r="AX53" s="408"/>
      <c r="AY53" s="408"/>
      <c r="AZ53" s="408"/>
      <c r="BA53" s="408"/>
      <c r="BB53" s="408"/>
      <c r="BC53" s="408"/>
      <c r="BD53" s="408"/>
      <c r="BE53" s="408"/>
      <c r="BF53" s="408"/>
      <c r="BG53" s="408"/>
      <c r="BH53" s="408"/>
      <c r="BI53" s="408"/>
      <c r="BJ53" s="408"/>
      <c r="BK53" s="408"/>
      <c r="BL53" s="408"/>
      <c r="BM53" s="408"/>
      <c r="BN53" s="408"/>
      <c r="BO53" s="408"/>
      <c r="BP53" s="408"/>
      <c r="BQ53" s="408"/>
      <c r="BR53" s="408"/>
      <c r="BS53" s="408"/>
      <c r="BT53" s="408"/>
      <c r="BU53" s="408"/>
      <c r="BV53" s="408"/>
      <c r="BW53" s="408"/>
      <c r="BX53" s="408"/>
      <c r="BY53" s="408"/>
      <c r="BZ53" s="408"/>
    </row>
    <row r="54" spans="1:78" s="2" customFormat="1" ht="26.25" hidden="1" customHeight="1">
      <c r="A54" s="5"/>
      <c r="B54" s="5" t="s">
        <v>28</v>
      </c>
      <c r="C54" s="5"/>
      <c r="D54" s="5"/>
      <c r="E54" s="5"/>
      <c r="F54" s="5"/>
      <c r="G54" s="5"/>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5"/>
      <c r="BD54" s="5"/>
      <c r="BE54" s="5"/>
      <c r="BF54" s="5"/>
      <c r="BG54" s="5"/>
      <c r="BH54" s="5"/>
      <c r="BI54" s="5"/>
      <c r="BJ54" s="5"/>
      <c r="BK54" s="5"/>
      <c r="BL54" s="5"/>
      <c r="BM54" s="5"/>
      <c r="BN54" s="5"/>
      <c r="BO54" s="5"/>
      <c r="BP54" s="5"/>
      <c r="BQ54" s="5"/>
      <c r="BR54" s="5"/>
      <c r="BS54" s="5"/>
      <c r="BT54" s="5"/>
      <c r="BU54" s="5"/>
      <c r="BV54" s="5"/>
      <c r="BW54" s="5"/>
      <c r="BX54" s="5"/>
      <c r="BY54" s="5"/>
      <c r="BZ54" s="5"/>
    </row>
    <row r="55" spans="1:78" s="2" customFormat="1" ht="7.5" hidden="1" customHeight="1"/>
    <row r="56" spans="1:78" s="2" customFormat="1" ht="15.75" hidden="1" customHeight="1">
      <c r="A56" s="2" t="s">
        <v>29</v>
      </c>
    </row>
    <row r="57" spans="1:78" s="2" customFormat="1" ht="15.75" hidden="1" customHeight="1">
      <c r="B57" s="2" t="s">
        <v>30</v>
      </c>
      <c r="R57" s="395"/>
      <c r="S57" s="395"/>
      <c r="T57" s="395"/>
      <c r="U57" s="395"/>
      <c r="V57" s="395"/>
      <c r="W57" s="395"/>
      <c r="X57" s="395"/>
      <c r="Y57" s="395"/>
      <c r="Z57" s="395"/>
      <c r="AA57" s="395"/>
      <c r="AB57" s="395"/>
      <c r="AC57" s="395"/>
      <c r="AD57" s="395"/>
      <c r="AE57" s="395"/>
      <c r="AF57" s="395"/>
      <c r="AG57" s="395"/>
      <c r="AH57" s="395"/>
      <c r="AI57" s="395"/>
      <c r="AJ57" s="395"/>
      <c r="AK57" s="395"/>
      <c r="AL57" s="395"/>
      <c r="AM57" s="395"/>
      <c r="AN57" s="395"/>
      <c r="AO57" s="395"/>
      <c r="AP57" s="395"/>
      <c r="AQ57" s="395"/>
      <c r="AR57" s="395"/>
      <c r="AS57" s="395"/>
      <c r="AT57" s="395"/>
      <c r="AU57" s="395"/>
      <c r="AV57" s="395"/>
      <c r="AW57" s="395"/>
      <c r="AX57" s="395"/>
      <c r="AY57" s="395"/>
      <c r="AZ57" s="395"/>
      <c r="BA57" s="395"/>
      <c r="BB57" s="395"/>
      <c r="BC57" s="395"/>
      <c r="BD57" s="395"/>
      <c r="BE57" s="395"/>
      <c r="BF57" s="395"/>
      <c r="BG57" s="395"/>
      <c r="BH57" s="395"/>
      <c r="BI57" s="395"/>
      <c r="BJ57" s="395"/>
      <c r="BK57" s="395"/>
      <c r="BL57" s="395"/>
      <c r="BM57" s="395"/>
      <c r="BN57" s="395"/>
      <c r="BO57" s="395"/>
      <c r="BP57" s="395"/>
      <c r="BQ57" s="395"/>
      <c r="BR57" s="395"/>
      <c r="BS57" s="395"/>
      <c r="BT57" s="395"/>
      <c r="BU57" s="395"/>
      <c r="BV57" s="395"/>
      <c r="BW57" s="395"/>
      <c r="BX57" s="395"/>
      <c r="BY57" s="395"/>
      <c r="BZ57" s="395"/>
    </row>
    <row r="58" spans="1:78" s="2" customFormat="1" ht="15.75" hidden="1" customHeight="1">
      <c r="B58" s="2" t="s">
        <v>31</v>
      </c>
      <c r="R58" s="395"/>
      <c r="S58" s="395"/>
      <c r="T58" s="395"/>
      <c r="U58" s="395"/>
      <c r="V58" s="395"/>
      <c r="W58" s="395"/>
      <c r="X58" s="395"/>
      <c r="Y58" s="395"/>
      <c r="Z58" s="395"/>
      <c r="AA58" s="395"/>
      <c r="AB58" s="395"/>
      <c r="AC58" s="395"/>
      <c r="AD58" s="395"/>
      <c r="AE58" s="395"/>
      <c r="AF58" s="395"/>
      <c r="AG58" s="395"/>
      <c r="AH58" s="395"/>
      <c r="AI58" s="395"/>
      <c r="AJ58" s="395"/>
      <c r="AK58" s="395"/>
      <c r="AL58" s="395"/>
      <c r="AM58" s="395"/>
      <c r="AN58" s="395"/>
      <c r="AO58" s="395"/>
      <c r="AP58" s="395"/>
      <c r="AQ58" s="395"/>
      <c r="AR58" s="395"/>
      <c r="AS58" s="395"/>
      <c r="AT58" s="395"/>
      <c r="AU58" s="395"/>
      <c r="AV58" s="395"/>
      <c r="AW58" s="395"/>
      <c r="AX58" s="395"/>
      <c r="AY58" s="395"/>
      <c r="AZ58" s="395"/>
      <c r="BA58" s="395"/>
      <c r="BB58" s="395"/>
      <c r="BC58" s="395"/>
      <c r="BD58" s="395"/>
      <c r="BE58" s="395"/>
      <c r="BF58" s="395"/>
      <c r="BG58" s="395"/>
      <c r="BH58" s="395"/>
      <c r="BI58" s="395"/>
      <c r="BJ58" s="395"/>
      <c r="BK58" s="395"/>
      <c r="BL58" s="395"/>
      <c r="BM58" s="395"/>
      <c r="BN58" s="395"/>
      <c r="BO58" s="395"/>
      <c r="BP58" s="395"/>
      <c r="BQ58" s="395"/>
      <c r="BR58" s="395"/>
      <c r="BS58" s="395"/>
      <c r="BT58" s="395"/>
      <c r="BU58" s="395"/>
      <c r="BV58" s="395"/>
      <c r="BW58" s="395"/>
      <c r="BX58" s="395"/>
      <c r="BY58" s="395"/>
      <c r="BZ58" s="395"/>
    </row>
    <row r="59" spans="1:78" s="2" customFormat="1" ht="15.75" hidden="1" customHeight="1">
      <c r="B59" s="2" t="s">
        <v>32</v>
      </c>
      <c r="R59" s="395"/>
      <c r="S59" s="395"/>
      <c r="T59" s="395"/>
      <c r="U59" s="395"/>
      <c r="V59" s="395"/>
      <c r="W59" s="395"/>
      <c r="X59" s="395"/>
      <c r="Y59" s="395"/>
      <c r="Z59" s="395"/>
      <c r="AA59" s="395"/>
      <c r="AB59" s="395"/>
      <c r="AC59" s="395"/>
      <c r="AD59" s="395"/>
      <c r="AE59" s="395"/>
      <c r="AF59" s="395"/>
      <c r="AG59" s="395"/>
      <c r="AH59" s="395"/>
      <c r="AI59" s="395"/>
      <c r="AJ59" s="395"/>
      <c r="AK59" s="395"/>
      <c r="AL59" s="395"/>
      <c r="AM59" s="395"/>
      <c r="AN59" s="395"/>
      <c r="AO59" s="395"/>
      <c r="AP59" s="395"/>
      <c r="AQ59" s="395"/>
      <c r="AR59" s="395"/>
      <c r="AS59" s="395"/>
      <c r="AT59" s="395"/>
      <c r="AU59" s="395"/>
      <c r="AV59" s="395"/>
      <c r="AW59" s="395"/>
      <c r="AX59" s="395"/>
      <c r="AY59" s="395"/>
      <c r="AZ59" s="395"/>
      <c r="BA59" s="395"/>
      <c r="BB59" s="395"/>
      <c r="BC59" s="395"/>
      <c r="BD59" s="395"/>
      <c r="BE59" s="395"/>
      <c r="BF59" s="395"/>
      <c r="BG59" s="395"/>
      <c r="BH59" s="395"/>
      <c r="BI59" s="395"/>
      <c r="BJ59" s="395"/>
      <c r="BK59" s="395"/>
      <c r="BL59" s="395"/>
      <c r="BM59" s="395"/>
      <c r="BN59" s="395"/>
      <c r="BO59" s="395"/>
      <c r="BP59" s="395"/>
      <c r="BQ59" s="395"/>
      <c r="BR59" s="395"/>
      <c r="BS59" s="395"/>
      <c r="BT59" s="395"/>
      <c r="BU59" s="395"/>
      <c r="BV59" s="395"/>
      <c r="BW59" s="395"/>
      <c r="BX59" s="395"/>
      <c r="BY59" s="395"/>
      <c r="BZ59" s="395"/>
    </row>
    <row r="60" spans="1:78" s="2" customFormat="1" ht="15.75" hidden="1" customHeight="1">
      <c r="B60" s="2" t="s">
        <v>33</v>
      </c>
      <c r="R60" s="395"/>
      <c r="S60" s="395"/>
      <c r="T60" s="395"/>
      <c r="U60" s="395"/>
      <c r="V60" s="395"/>
      <c r="W60" s="395"/>
      <c r="X60" s="395"/>
      <c r="Y60" s="395"/>
      <c r="Z60" s="395"/>
      <c r="AA60" s="395"/>
      <c r="AB60" s="395"/>
      <c r="AC60" s="395"/>
      <c r="AD60" s="395"/>
      <c r="AE60" s="395"/>
      <c r="AF60" s="395"/>
      <c r="AG60" s="395"/>
      <c r="AH60" s="395"/>
      <c r="AI60" s="395"/>
      <c r="AJ60" s="395"/>
      <c r="AK60" s="395"/>
      <c r="AL60" s="395"/>
      <c r="AM60" s="395"/>
      <c r="AN60" s="395"/>
      <c r="AO60" s="395"/>
      <c r="AP60" s="395"/>
      <c r="AQ60" s="395"/>
      <c r="AR60" s="395"/>
      <c r="AS60" s="395"/>
      <c r="AT60" s="395"/>
      <c r="AU60" s="395"/>
      <c r="AV60" s="395"/>
      <c r="AW60" s="395"/>
      <c r="AX60" s="395"/>
      <c r="AY60" s="395"/>
      <c r="AZ60" s="395"/>
      <c r="BA60" s="395"/>
      <c r="BB60" s="395"/>
      <c r="BC60" s="395"/>
      <c r="BD60" s="395"/>
      <c r="BE60" s="395"/>
      <c r="BF60" s="395"/>
      <c r="BG60" s="395"/>
      <c r="BH60" s="395"/>
      <c r="BI60" s="395"/>
      <c r="BJ60" s="395"/>
      <c r="BK60" s="395"/>
      <c r="BL60" s="395"/>
      <c r="BM60" s="395"/>
      <c r="BN60" s="395"/>
      <c r="BO60" s="395"/>
      <c r="BP60" s="395"/>
      <c r="BQ60" s="395"/>
      <c r="BR60" s="395"/>
      <c r="BS60" s="395"/>
      <c r="BT60" s="395"/>
      <c r="BU60" s="395"/>
      <c r="BV60" s="395"/>
      <c r="BW60" s="395"/>
      <c r="BX60" s="395"/>
      <c r="BY60" s="395"/>
      <c r="BZ60" s="395"/>
    </row>
    <row r="61" spans="1:78" s="2" customFormat="1" ht="15.75" hidden="1" customHeight="1">
      <c r="B61" s="2" t="s">
        <v>34</v>
      </c>
      <c r="R61" s="395"/>
      <c r="S61" s="395"/>
      <c r="T61" s="395"/>
      <c r="U61" s="395"/>
      <c r="V61" s="395"/>
      <c r="W61" s="395"/>
      <c r="X61" s="395"/>
      <c r="Y61" s="395"/>
      <c r="Z61" s="395"/>
      <c r="AA61" s="395"/>
      <c r="AB61" s="395"/>
      <c r="AC61" s="395"/>
      <c r="AD61" s="395"/>
      <c r="AE61" s="395"/>
      <c r="AF61" s="395"/>
      <c r="AG61" s="395"/>
      <c r="AH61" s="395"/>
      <c r="AI61" s="395"/>
      <c r="AJ61" s="395"/>
      <c r="AK61" s="395"/>
      <c r="AL61" s="395"/>
      <c r="AM61" s="395"/>
      <c r="AN61" s="395"/>
      <c r="AO61" s="395"/>
      <c r="AP61" s="395"/>
      <c r="AQ61" s="395"/>
      <c r="AR61" s="395"/>
      <c r="AS61" s="395"/>
      <c r="AT61" s="395"/>
      <c r="AU61" s="395"/>
      <c r="AV61" s="395"/>
      <c r="AW61" s="395"/>
      <c r="AX61" s="395"/>
      <c r="AY61" s="395"/>
      <c r="AZ61" s="395"/>
      <c r="BA61" s="395"/>
      <c r="BB61" s="395"/>
      <c r="BC61" s="395"/>
      <c r="BD61" s="395"/>
      <c r="BE61" s="395"/>
      <c r="BF61" s="395"/>
      <c r="BG61" s="395"/>
      <c r="BH61" s="395"/>
      <c r="BI61" s="395"/>
      <c r="BJ61" s="395"/>
      <c r="BK61" s="395"/>
      <c r="BL61" s="395"/>
      <c r="BM61" s="395"/>
      <c r="BN61" s="395"/>
      <c r="BO61" s="395"/>
      <c r="BP61" s="395"/>
      <c r="BQ61" s="395"/>
      <c r="BR61" s="395"/>
      <c r="BS61" s="395"/>
      <c r="BT61" s="395"/>
      <c r="BU61" s="395"/>
      <c r="BV61" s="395"/>
      <c r="BW61" s="395"/>
      <c r="BX61" s="395"/>
      <c r="BY61" s="395"/>
      <c r="BZ61" s="395"/>
    </row>
    <row r="62" spans="1:78" s="2" customFormat="1" ht="7.5" hidden="1" customHeight="1">
      <c r="A62" s="5"/>
      <c r="B62" s="5"/>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c r="AE62" s="5"/>
      <c r="AF62" s="5"/>
      <c r="AG62" s="5"/>
      <c r="AH62" s="5"/>
      <c r="AI62" s="5"/>
      <c r="AJ62" s="5"/>
      <c r="AK62" s="5"/>
      <c r="AL62" s="5"/>
      <c r="AM62" s="5"/>
      <c r="AN62" s="5"/>
      <c r="AO62" s="5"/>
      <c r="AP62" s="5"/>
      <c r="AQ62" s="5"/>
      <c r="AR62" s="5"/>
      <c r="AS62" s="5"/>
      <c r="AT62" s="5"/>
      <c r="AU62" s="5"/>
      <c r="AV62" s="5"/>
      <c r="AW62" s="5"/>
      <c r="AX62" s="5"/>
      <c r="AY62" s="5"/>
      <c r="AZ62" s="5"/>
      <c r="BA62" s="5"/>
      <c r="BB62" s="5"/>
      <c r="BC62" s="5"/>
      <c r="BD62" s="5"/>
      <c r="BE62" s="5"/>
      <c r="BF62" s="5"/>
      <c r="BG62" s="5"/>
      <c r="BH62" s="5"/>
      <c r="BI62" s="5"/>
      <c r="BJ62" s="5"/>
      <c r="BK62" s="5"/>
      <c r="BL62" s="5"/>
      <c r="BM62" s="5"/>
      <c r="BN62" s="5"/>
      <c r="BO62" s="5"/>
      <c r="BP62" s="5"/>
      <c r="BQ62" s="5"/>
      <c r="BR62" s="5"/>
      <c r="BS62" s="5"/>
      <c r="BT62" s="5"/>
      <c r="BU62" s="5"/>
      <c r="BV62" s="5"/>
      <c r="BW62" s="5"/>
      <c r="BX62" s="5"/>
      <c r="BY62" s="5"/>
      <c r="BZ62" s="5"/>
    </row>
    <row r="63" spans="1:78" s="2" customFormat="1" ht="7.5" hidden="1" customHeight="1"/>
    <row r="64" spans="1:78" s="2" customFormat="1" ht="15.75" hidden="1" customHeight="1">
      <c r="A64" s="2" t="s">
        <v>35</v>
      </c>
    </row>
    <row r="65" spans="1:87" s="2" customFormat="1" ht="15.75" hidden="1" customHeight="1">
      <c r="B65" s="2" t="s">
        <v>36</v>
      </c>
      <c r="S65" s="2" t="s">
        <v>37</v>
      </c>
      <c r="U65" s="395"/>
      <c r="V65" s="395"/>
      <c r="W65" s="395"/>
      <c r="X65" s="395"/>
      <c r="Y65" s="100" t="s">
        <v>38</v>
      </c>
      <c r="AI65" s="2" t="s">
        <v>37</v>
      </c>
      <c r="AK65" s="408"/>
      <c r="AL65" s="408"/>
      <c r="AM65" s="408"/>
      <c r="AN65" s="408"/>
      <c r="AO65" s="408"/>
      <c r="AP65" s="408"/>
      <c r="AQ65" s="408"/>
      <c r="AR65" s="408"/>
      <c r="AS65" s="408"/>
      <c r="AT65" s="408"/>
      <c r="AU65" s="408"/>
      <c r="AV65" s="408"/>
      <c r="AW65" s="100" t="s">
        <v>39</v>
      </c>
      <c r="BF65" s="395"/>
      <c r="BG65" s="395"/>
      <c r="BH65" s="395"/>
      <c r="BI65" s="395"/>
      <c r="BJ65" s="395"/>
      <c r="BK65" s="395"/>
      <c r="BL65" s="395"/>
      <c r="BM65" s="395"/>
      <c r="BN65" s="395"/>
      <c r="BO65" s="395"/>
      <c r="BP65" s="395"/>
      <c r="BQ65" s="395"/>
      <c r="BR65" s="100" t="s">
        <v>40</v>
      </c>
      <c r="CI65" s="2" t="s">
        <v>41</v>
      </c>
    </row>
    <row r="66" spans="1:87" s="2" customFormat="1" ht="15.75" hidden="1" customHeight="1">
      <c r="B66" s="2" t="s">
        <v>31</v>
      </c>
      <c r="R66" s="395"/>
      <c r="S66" s="395"/>
      <c r="T66" s="395"/>
      <c r="U66" s="395"/>
      <c r="V66" s="395"/>
      <c r="W66" s="395"/>
      <c r="X66" s="395"/>
      <c r="Y66" s="395"/>
      <c r="Z66" s="395"/>
      <c r="AA66" s="395"/>
      <c r="AB66" s="395"/>
      <c r="AC66" s="395"/>
      <c r="AD66" s="395"/>
      <c r="AE66" s="395"/>
      <c r="AF66" s="395"/>
      <c r="AG66" s="395"/>
      <c r="AH66" s="395"/>
      <c r="AI66" s="395"/>
      <c r="AJ66" s="395"/>
      <c r="AK66" s="395"/>
      <c r="AL66" s="395"/>
      <c r="AM66" s="395"/>
      <c r="AN66" s="395"/>
      <c r="AO66" s="395"/>
      <c r="AP66" s="395"/>
      <c r="AQ66" s="395"/>
      <c r="AR66" s="395"/>
      <c r="AS66" s="395"/>
      <c r="AT66" s="395"/>
      <c r="AU66" s="395"/>
      <c r="AV66" s="395"/>
      <c r="AW66" s="395"/>
      <c r="AX66" s="395"/>
      <c r="AY66" s="395"/>
      <c r="AZ66" s="395"/>
      <c r="BA66" s="395"/>
      <c r="BB66" s="395"/>
      <c r="BC66" s="395"/>
      <c r="BD66" s="395"/>
      <c r="BE66" s="395"/>
      <c r="BF66" s="395"/>
      <c r="BG66" s="395"/>
      <c r="BH66" s="395"/>
      <c r="BI66" s="395"/>
      <c r="BJ66" s="395"/>
      <c r="BK66" s="395"/>
      <c r="BL66" s="395"/>
      <c r="BM66" s="395"/>
      <c r="BN66" s="395"/>
      <c r="BO66" s="395"/>
      <c r="BP66" s="395"/>
      <c r="BQ66" s="395"/>
      <c r="BR66" s="395"/>
      <c r="BS66" s="395"/>
      <c r="BT66" s="395"/>
      <c r="BU66" s="395"/>
      <c r="BV66" s="395"/>
      <c r="BW66" s="395"/>
      <c r="BX66" s="395"/>
      <c r="BY66" s="395"/>
      <c r="BZ66" s="395"/>
    </row>
    <row r="67" spans="1:87" s="2" customFormat="1" ht="15.75" hidden="1" customHeight="1">
      <c r="B67" s="2" t="s">
        <v>42</v>
      </c>
      <c r="S67" s="2" t="s">
        <v>37</v>
      </c>
      <c r="U67" s="395"/>
      <c r="V67" s="395"/>
      <c r="W67" s="395"/>
      <c r="X67" s="395"/>
      <c r="Y67" s="100" t="s">
        <v>43</v>
      </c>
      <c r="AI67" s="2" t="s">
        <v>37</v>
      </c>
      <c r="AK67" s="395"/>
      <c r="AL67" s="395"/>
      <c r="AM67" s="395"/>
      <c r="AN67" s="395"/>
      <c r="AO67" s="395"/>
      <c r="AP67" s="395"/>
      <c r="AQ67" s="395"/>
      <c r="AR67" s="395"/>
      <c r="AS67" s="395"/>
      <c r="AT67" s="2" t="s">
        <v>44</v>
      </c>
      <c r="AX67" s="100"/>
      <c r="BF67" s="395"/>
      <c r="BG67" s="395"/>
      <c r="BH67" s="395"/>
      <c r="BI67" s="395"/>
      <c r="BJ67" s="395"/>
      <c r="BK67" s="395"/>
      <c r="BL67" s="395"/>
      <c r="BM67" s="395"/>
      <c r="BN67" s="395"/>
      <c r="BO67" s="395"/>
      <c r="BP67" s="395"/>
      <c r="BQ67" s="395"/>
      <c r="BR67" s="100" t="s">
        <v>40</v>
      </c>
      <c r="CI67" s="2" t="s">
        <v>45</v>
      </c>
    </row>
    <row r="68" spans="1:87" s="2" customFormat="1" ht="15.75" hidden="1" customHeight="1">
      <c r="R68" s="395"/>
      <c r="S68" s="395"/>
      <c r="T68" s="395"/>
      <c r="U68" s="395"/>
      <c r="V68" s="395"/>
      <c r="W68" s="395"/>
      <c r="X68" s="395"/>
      <c r="Y68" s="395"/>
      <c r="Z68" s="395"/>
      <c r="AA68" s="395"/>
      <c r="AB68" s="395"/>
      <c r="AC68" s="395"/>
      <c r="AD68" s="395"/>
      <c r="AE68" s="395"/>
      <c r="AF68" s="395"/>
      <c r="AG68" s="395"/>
      <c r="AH68" s="395"/>
      <c r="AI68" s="395"/>
      <c r="AJ68" s="395"/>
      <c r="AK68" s="395"/>
      <c r="AL68" s="395"/>
      <c r="AM68" s="395"/>
      <c r="AN68" s="395"/>
      <c r="AO68" s="395"/>
      <c r="AP68" s="395"/>
      <c r="AQ68" s="395"/>
      <c r="AR68" s="395"/>
      <c r="AS68" s="395"/>
      <c r="AT68" s="395"/>
      <c r="AU68" s="395"/>
      <c r="AV68" s="395"/>
      <c r="AW68" s="395"/>
      <c r="AX68" s="395"/>
      <c r="AY68" s="395"/>
      <c r="AZ68" s="395"/>
      <c r="BA68" s="395"/>
      <c r="BB68" s="395"/>
      <c r="BC68" s="395"/>
      <c r="BD68" s="395"/>
      <c r="BE68" s="395"/>
      <c r="BF68" s="395"/>
      <c r="BG68" s="395"/>
      <c r="BH68" s="395"/>
      <c r="BI68" s="395"/>
      <c r="BJ68" s="395"/>
      <c r="BK68" s="395"/>
      <c r="BL68" s="395"/>
      <c r="BM68" s="395"/>
      <c r="BN68" s="395"/>
      <c r="BO68" s="395"/>
      <c r="BP68" s="395"/>
      <c r="BQ68" s="395"/>
      <c r="BR68" s="395"/>
      <c r="BS68" s="395"/>
      <c r="BT68" s="395"/>
      <c r="BU68" s="395"/>
      <c r="BV68" s="395"/>
      <c r="BW68" s="395"/>
      <c r="BX68" s="395"/>
      <c r="BY68" s="395"/>
      <c r="BZ68" s="395"/>
      <c r="CI68" s="2" t="s">
        <v>46</v>
      </c>
    </row>
    <row r="69" spans="1:87" s="2" customFormat="1" ht="15.75" hidden="1" customHeight="1">
      <c r="B69" s="2" t="s">
        <v>47</v>
      </c>
      <c r="R69" s="395"/>
      <c r="S69" s="395"/>
      <c r="T69" s="395"/>
      <c r="U69" s="395"/>
      <c r="V69" s="395"/>
      <c r="W69" s="395"/>
      <c r="X69" s="395"/>
      <c r="Y69" s="395"/>
      <c r="Z69" s="395"/>
      <c r="AA69" s="395"/>
      <c r="AB69" s="395"/>
      <c r="AC69" s="395"/>
      <c r="AD69" s="395"/>
      <c r="AE69" s="395"/>
      <c r="AF69" s="395"/>
      <c r="AG69" s="395"/>
      <c r="AH69" s="395"/>
      <c r="AI69" s="395"/>
      <c r="AJ69" s="395"/>
      <c r="AK69" s="395"/>
      <c r="AL69" s="395"/>
      <c r="AM69" s="395"/>
      <c r="AN69" s="395"/>
      <c r="AO69" s="395"/>
      <c r="AP69" s="395"/>
      <c r="AQ69" s="395"/>
      <c r="AR69" s="395"/>
      <c r="AS69" s="395"/>
      <c r="AT69" s="395"/>
      <c r="AU69" s="395"/>
      <c r="AV69" s="395"/>
      <c r="AW69" s="395"/>
      <c r="AX69" s="395"/>
      <c r="AY69" s="395"/>
      <c r="AZ69" s="395"/>
      <c r="BA69" s="395"/>
      <c r="BB69" s="395"/>
      <c r="BC69" s="395"/>
      <c r="BD69" s="395"/>
      <c r="BE69" s="395"/>
      <c r="BF69" s="395"/>
      <c r="BG69" s="395"/>
      <c r="BH69" s="395"/>
      <c r="BI69" s="395"/>
      <c r="BJ69" s="395"/>
      <c r="BK69" s="395"/>
      <c r="BL69" s="395"/>
      <c r="BM69" s="395"/>
      <c r="BN69" s="395"/>
      <c r="BO69" s="395"/>
      <c r="BP69" s="395"/>
      <c r="BQ69" s="395"/>
      <c r="BR69" s="395"/>
      <c r="BS69" s="395"/>
      <c r="BT69" s="395"/>
      <c r="BU69" s="395"/>
      <c r="BV69" s="395"/>
      <c r="BW69" s="395"/>
      <c r="BX69" s="395"/>
      <c r="BY69" s="395"/>
      <c r="BZ69" s="395"/>
    </row>
    <row r="70" spans="1:87" s="2" customFormat="1" ht="15.75" hidden="1" customHeight="1">
      <c r="B70" s="2" t="s">
        <v>48</v>
      </c>
      <c r="R70" s="395"/>
      <c r="S70" s="395"/>
      <c r="T70" s="395"/>
      <c r="U70" s="395"/>
      <c r="V70" s="395"/>
      <c r="W70" s="395"/>
      <c r="X70" s="395"/>
      <c r="Y70" s="395"/>
      <c r="Z70" s="395"/>
      <c r="AA70" s="395"/>
      <c r="AB70" s="395"/>
      <c r="AC70" s="395"/>
      <c r="AD70" s="395"/>
      <c r="AE70" s="395"/>
      <c r="AF70" s="395"/>
      <c r="AG70" s="395"/>
      <c r="AH70" s="395"/>
      <c r="AI70" s="395"/>
      <c r="AJ70" s="395"/>
      <c r="AK70" s="395"/>
      <c r="AL70" s="395"/>
      <c r="AM70" s="395"/>
      <c r="AN70" s="395"/>
      <c r="AO70" s="395"/>
      <c r="AP70" s="395"/>
      <c r="AQ70" s="395"/>
      <c r="AR70" s="395"/>
      <c r="AS70" s="395"/>
      <c r="AT70" s="395"/>
      <c r="AU70" s="395"/>
      <c r="AV70" s="395"/>
      <c r="AW70" s="395"/>
      <c r="AX70" s="395"/>
      <c r="AY70" s="395"/>
      <c r="AZ70" s="395"/>
      <c r="BA70" s="395"/>
      <c r="BB70" s="395"/>
      <c r="BC70" s="395"/>
      <c r="BD70" s="395"/>
      <c r="BE70" s="395"/>
      <c r="BF70" s="395"/>
      <c r="BG70" s="395"/>
      <c r="BH70" s="395"/>
      <c r="BI70" s="395"/>
      <c r="BJ70" s="395"/>
      <c r="BK70" s="395"/>
      <c r="BL70" s="395"/>
      <c r="BM70" s="395"/>
      <c r="BN70" s="395"/>
      <c r="BO70" s="395"/>
      <c r="BP70" s="395"/>
      <c r="BQ70" s="395"/>
      <c r="BR70" s="395"/>
      <c r="BS70" s="395"/>
      <c r="BT70" s="395"/>
      <c r="BU70" s="395"/>
      <c r="BV70" s="395"/>
      <c r="BW70" s="395"/>
      <c r="BX70" s="395"/>
      <c r="BY70" s="395"/>
      <c r="BZ70" s="395"/>
    </row>
    <row r="71" spans="1:87" s="2" customFormat="1" ht="15.75" hidden="1" customHeight="1">
      <c r="B71" s="2" t="s">
        <v>49</v>
      </c>
      <c r="R71" s="395"/>
      <c r="S71" s="395"/>
      <c r="T71" s="395"/>
      <c r="U71" s="395"/>
      <c r="V71" s="395"/>
      <c r="W71" s="395"/>
      <c r="X71" s="395"/>
      <c r="Y71" s="395"/>
      <c r="Z71" s="395"/>
      <c r="AA71" s="395"/>
      <c r="AB71" s="395"/>
      <c r="AC71" s="395"/>
      <c r="AD71" s="395"/>
      <c r="AE71" s="395"/>
      <c r="AF71" s="395"/>
      <c r="AG71" s="395"/>
      <c r="AH71" s="395"/>
      <c r="AI71" s="395"/>
      <c r="AJ71" s="395"/>
      <c r="AK71" s="395"/>
      <c r="AL71" s="395"/>
      <c r="AM71" s="395"/>
      <c r="AN71" s="395"/>
      <c r="AO71" s="395"/>
      <c r="AP71" s="395"/>
      <c r="AQ71" s="395"/>
      <c r="AR71" s="395"/>
      <c r="AS71" s="395"/>
      <c r="AT71" s="395"/>
      <c r="AU71" s="395"/>
      <c r="AV71" s="395"/>
      <c r="AW71" s="395"/>
      <c r="AX71" s="395"/>
      <c r="AY71" s="395"/>
      <c r="AZ71" s="395"/>
      <c r="BA71" s="395"/>
      <c r="BB71" s="395"/>
      <c r="BC71" s="395"/>
      <c r="BD71" s="395"/>
      <c r="BE71" s="395"/>
      <c r="BF71" s="395"/>
      <c r="BG71" s="395"/>
      <c r="BH71" s="395"/>
      <c r="BI71" s="395"/>
      <c r="BJ71" s="395"/>
      <c r="BK71" s="395"/>
      <c r="BL71" s="395"/>
      <c r="BM71" s="395"/>
      <c r="BN71" s="395"/>
      <c r="BO71" s="395"/>
      <c r="BP71" s="395"/>
      <c r="BQ71" s="395"/>
      <c r="BR71" s="395"/>
      <c r="BS71" s="395"/>
      <c r="BT71" s="395"/>
      <c r="BU71" s="395"/>
      <c r="BV71" s="395"/>
      <c r="BW71" s="395"/>
      <c r="BX71" s="395"/>
      <c r="BY71" s="395"/>
      <c r="BZ71" s="395"/>
    </row>
    <row r="72" spans="1:87" s="2" customFormat="1" ht="7.5" hidden="1" customHeight="1">
      <c r="A72" s="5"/>
      <c r="B72" s="5"/>
      <c r="C72" s="5"/>
      <c r="D72" s="5"/>
      <c r="E72" s="5"/>
      <c r="F72" s="5"/>
      <c r="G72" s="5"/>
      <c r="H72" s="5"/>
      <c r="I72" s="5"/>
      <c r="J72" s="5"/>
      <c r="K72" s="5"/>
      <c r="L72" s="5"/>
      <c r="M72" s="5"/>
      <c r="N72" s="5"/>
      <c r="O72" s="5"/>
      <c r="P72" s="5"/>
      <c r="Q72" s="5"/>
      <c r="R72" s="5"/>
      <c r="S72" s="5"/>
      <c r="T72" s="5"/>
      <c r="U72" s="5"/>
      <c r="V72" s="5"/>
      <c r="W72" s="5"/>
      <c r="X72" s="5"/>
      <c r="Y72" s="5"/>
      <c r="Z72" s="5"/>
      <c r="AA72" s="5"/>
      <c r="AB72" s="5"/>
      <c r="AC72" s="5"/>
      <c r="AD72" s="5"/>
      <c r="AE72" s="5"/>
      <c r="AF72" s="5"/>
      <c r="AG72" s="5"/>
      <c r="AH72" s="5"/>
      <c r="AI72" s="5"/>
      <c r="AJ72" s="5"/>
      <c r="AK72" s="5"/>
      <c r="AL72" s="5"/>
      <c r="AM72" s="5"/>
      <c r="AN72" s="5"/>
      <c r="AO72" s="5"/>
      <c r="AP72" s="5"/>
      <c r="AQ72" s="5"/>
      <c r="AR72" s="5"/>
      <c r="AS72" s="5"/>
      <c r="AT72" s="5"/>
      <c r="AU72" s="5"/>
      <c r="AV72" s="5"/>
      <c r="AW72" s="5"/>
      <c r="AX72" s="5"/>
      <c r="AY72" s="5"/>
      <c r="AZ72" s="5"/>
      <c r="BA72" s="5"/>
      <c r="BB72" s="5"/>
      <c r="BC72" s="5"/>
      <c r="BD72" s="5"/>
      <c r="BE72" s="5"/>
      <c r="BF72" s="5"/>
      <c r="BG72" s="5"/>
      <c r="BH72" s="5"/>
      <c r="BI72" s="5"/>
      <c r="BJ72" s="5"/>
      <c r="BK72" s="5"/>
      <c r="BL72" s="5"/>
      <c r="BM72" s="5"/>
      <c r="BN72" s="5"/>
      <c r="BO72" s="5"/>
      <c r="BP72" s="5"/>
      <c r="BQ72" s="5"/>
      <c r="BR72" s="5"/>
      <c r="BS72" s="5"/>
      <c r="BT72" s="5"/>
      <c r="BU72" s="5"/>
      <c r="BV72" s="5"/>
      <c r="BW72" s="5"/>
      <c r="BX72" s="5"/>
      <c r="BY72" s="5"/>
      <c r="BZ72" s="5"/>
    </row>
    <row r="73" spans="1:87" s="2" customFormat="1" ht="7.5" hidden="1" customHeight="1"/>
    <row r="74" spans="1:87" s="2" customFormat="1" ht="15.75" hidden="1" customHeight="1">
      <c r="A74" s="2" t="s">
        <v>50</v>
      </c>
    </row>
    <row r="75" spans="1:87" s="2" customFormat="1" ht="15.75" hidden="1" customHeight="1">
      <c r="B75" s="2" t="s">
        <v>51</v>
      </c>
    </row>
    <row r="76" spans="1:87" s="2" customFormat="1" ht="15.75" hidden="1" customHeight="1">
      <c r="B76" s="2" t="s">
        <v>36</v>
      </c>
      <c r="S76" s="2" t="s">
        <v>37</v>
      </c>
      <c r="U76" s="395"/>
      <c r="V76" s="395"/>
      <c r="W76" s="395"/>
      <c r="X76" s="395"/>
      <c r="Y76" s="100" t="s">
        <v>38</v>
      </c>
      <c r="AI76" s="2" t="s">
        <v>37</v>
      </c>
      <c r="AK76" s="408"/>
      <c r="AL76" s="408"/>
      <c r="AM76" s="408"/>
      <c r="AN76" s="408"/>
      <c r="AO76" s="408"/>
      <c r="AP76" s="408"/>
      <c r="AQ76" s="408"/>
      <c r="AR76" s="408"/>
      <c r="AS76" s="408"/>
      <c r="AT76" s="408"/>
      <c r="AU76" s="408"/>
      <c r="AV76" s="408"/>
      <c r="AW76" s="100" t="s">
        <v>39</v>
      </c>
      <c r="BF76" s="395"/>
      <c r="BG76" s="395"/>
      <c r="BH76" s="395"/>
      <c r="BI76" s="395"/>
      <c r="BJ76" s="395"/>
      <c r="BK76" s="395"/>
      <c r="BL76" s="395"/>
      <c r="BM76" s="395"/>
      <c r="BN76" s="395"/>
      <c r="BO76" s="395"/>
      <c r="BP76" s="395"/>
      <c r="BQ76" s="395"/>
      <c r="BR76" s="100" t="s">
        <v>40</v>
      </c>
    </row>
    <row r="77" spans="1:87" s="2" customFormat="1" ht="15.75" hidden="1" customHeight="1">
      <c r="B77" s="2" t="s">
        <v>31</v>
      </c>
      <c r="R77" s="395"/>
      <c r="S77" s="395"/>
      <c r="T77" s="395"/>
      <c r="U77" s="395"/>
      <c r="V77" s="395"/>
      <c r="W77" s="395"/>
      <c r="X77" s="395"/>
      <c r="Y77" s="395"/>
      <c r="Z77" s="395"/>
      <c r="AA77" s="395"/>
      <c r="AB77" s="395"/>
      <c r="AC77" s="395"/>
      <c r="AD77" s="395"/>
      <c r="AE77" s="395"/>
      <c r="AF77" s="395"/>
      <c r="AG77" s="395"/>
      <c r="AH77" s="395"/>
      <c r="AI77" s="395"/>
      <c r="AJ77" s="395"/>
      <c r="AK77" s="395"/>
      <c r="AL77" s="395"/>
      <c r="AM77" s="395"/>
      <c r="AN77" s="395"/>
      <c r="AO77" s="395"/>
      <c r="AP77" s="395"/>
      <c r="AQ77" s="395"/>
      <c r="AR77" s="395"/>
      <c r="AS77" s="395"/>
      <c r="AT77" s="395"/>
      <c r="AU77" s="395"/>
      <c r="AV77" s="395"/>
      <c r="AW77" s="395"/>
      <c r="AX77" s="395"/>
      <c r="AY77" s="395"/>
      <c r="AZ77" s="395"/>
      <c r="BA77" s="395"/>
      <c r="BB77" s="395"/>
      <c r="BC77" s="395"/>
      <c r="BD77" s="395"/>
      <c r="BE77" s="395"/>
      <c r="BF77" s="395"/>
      <c r="BG77" s="395"/>
      <c r="BH77" s="395"/>
      <c r="BI77" s="395"/>
      <c r="BJ77" s="395"/>
      <c r="BK77" s="395"/>
      <c r="BL77" s="395"/>
      <c r="BM77" s="395"/>
      <c r="BN77" s="395"/>
      <c r="BO77" s="395"/>
      <c r="BP77" s="395"/>
      <c r="BQ77" s="395"/>
      <c r="BR77" s="395"/>
      <c r="BS77" s="395"/>
      <c r="BT77" s="395"/>
      <c r="BU77" s="395"/>
      <c r="BV77" s="395"/>
      <c r="BW77" s="395"/>
      <c r="BX77" s="395"/>
      <c r="BY77" s="395"/>
      <c r="BZ77" s="395"/>
    </row>
    <row r="78" spans="1:87" s="2" customFormat="1" ht="15.75" hidden="1" customHeight="1">
      <c r="B78" s="2" t="s">
        <v>42</v>
      </c>
      <c r="S78" s="2" t="s">
        <v>37</v>
      </c>
      <c r="U78" s="395"/>
      <c r="V78" s="395"/>
      <c r="W78" s="395"/>
      <c r="X78" s="395"/>
      <c r="Y78" s="100" t="s">
        <v>43</v>
      </c>
      <c r="AI78" s="2" t="s">
        <v>37</v>
      </c>
      <c r="AK78" s="395"/>
      <c r="AL78" s="395"/>
      <c r="AM78" s="395"/>
      <c r="AN78" s="395"/>
      <c r="AO78" s="395"/>
      <c r="AP78" s="395"/>
      <c r="AQ78" s="395"/>
      <c r="AR78" s="395"/>
      <c r="AS78" s="395"/>
      <c r="AT78" s="2" t="s">
        <v>44</v>
      </c>
      <c r="AX78" s="100"/>
      <c r="BF78" s="395"/>
      <c r="BG78" s="395"/>
      <c r="BH78" s="395"/>
      <c r="BI78" s="395"/>
      <c r="BJ78" s="395"/>
      <c r="BK78" s="395"/>
      <c r="BL78" s="395"/>
      <c r="BM78" s="395"/>
      <c r="BN78" s="395"/>
      <c r="BO78" s="395"/>
      <c r="BP78" s="395"/>
      <c r="BQ78" s="395"/>
      <c r="BR78" s="100" t="s">
        <v>40</v>
      </c>
    </row>
    <row r="79" spans="1:87" s="2" customFormat="1" ht="15.75" hidden="1" customHeight="1">
      <c r="R79" s="395"/>
      <c r="S79" s="395"/>
      <c r="T79" s="395"/>
      <c r="U79" s="395"/>
      <c r="V79" s="395"/>
      <c r="W79" s="395"/>
      <c r="X79" s="395"/>
      <c r="Y79" s="395"/>
      <c r="Z79" s="395"/>
      <c r="AA79" s="395"/>
      <c r="AB79" s="395"/>
      <c r="AC79" s="395"/>
      <c r="AD79" s="395"/>
      <c r="AE79" s="395"/>
      <c r="AF79" s="395"/>
      <c r="AG79" s="395"/>
      <c r="AH79" s="395"/>
      <c r="AI79" s="395"/>
      <c r="AJ79" s="395"/>
      <c r="AK79" s="395"/>
      <c r="AL79" s="395"/>
      <c r="AM79" s="395"/>
      <c r="AN79" s="395"/>
      <c r="AO79" s="395"/>
      <c r="AP79" s="395"/>
      <c r="AQ79" s="395"/>
      <c r="AR79" s="395"/>
      <c r="AS79" s="395"/>
      <c r="AT79" s="395"/>
      <c r="AU79" s="395"/>
      <c r="AV79" s="395"/>
      <c r="AW79" s="395"/>
      <c r="AX79" s="395"/>
      <c r="AY79" s="395"/>
      <c r="AZ79" s="395"/>
      <c r="BA79" s="395"/>
      <c r="BB79" s="395"/>
      <c r="BC79" s="395"/>
      <c r="BD79" s="395"/>
      <c r="BE79" s="395"/>
      <c r="BF79" s="395"/>
      <c r="BG79" s="395"/>
      <c r="BH79" s="395"/>
      <c r="BI79" s="395"/>
      <c r="BJ79" s="395"/>
      <c r="BK79" s="395"/>
      <c r="BL79" s="395"/>
      <c r="BM79" s="395"/>
      <c r="BN79" s="395"/>
      <c r="BO79" s="395"/>
      <c r="BP79" s="395"/>
      <c r="BQ79" s="395"/>
      <c r="BR79" s="395"/>
      <c r="BS79" s="395"/>
      <c r="BT79" s="395"/>
      <c r="BU79" s="395"/>
      <c r="BV79" s="395"/>
      <c r="BW79" s="395"/>
      <c r="BX79" s="395"/>
      <c r="BY79" s="395"/>
      <c r="BZ79" s="395"/>
    </row>
    <row r="80" spans="1:87" s="2" customFormat="1" ht="15.75" hidden="1" customHeight="1">
      <c r="B80" s="2" t="s">
        <v>47</v>
      </c>
      <c r="R80" s="395"/>
      <c r="S80" s="395"/>
      <c r="T80" s="395"/>
      <c r="U80" s="395"/>
      <c r="V80" s="395"/>
      <c r="W80" s="395"/>
      <c r="X80" s="395"/>
      <c r="Y80" s="395"/>
      <c r="Z80" s="395"/>
      <c r="AA80" s="395"/>
      <c r="AB80" s="395"/>
      <c r="AC80" s="395"/>
      <c r="AD80" s="395"/>
      <c r="AE80" s="395"/>
      <c r="AF80" s="395"/>
      <c r="AG80" s="395"/>
      <c r="AH80" s="395"/>
      <c r="AI80" s="395"/>
      <c r="AJ80" s="395"/>
      <c r="AK80" s="395"/>
      <c r="AL80" s="395"/>
      <c r="AM80" s="395"/>
      <c r="AN80" s="395"/>
      <c r="AO80" s="395"/>
      <c r="AP80" s="395"/>
      <c r="AQ80" s="395"/>
      <c r="AR80" s="395"/>
      <c r="AS80" s="395"/>
      <c r="AT80" s="395"/>
      <c r="AU80" s="395"/>
      <c r="AV80" s="395"/>
      <c r="AW80" s="395"/>
      <c r="AX80" s="395"/>
      <c r="AY80" s="395"/>
      <c r="AZ80" s="395"/>
      <c r="BA80" s="395"/>
      <c r="BB80" s="395"/>
      <c r="BC80" s="395"/>
      <c r="BD80" s="395"/>
      <c r="BE80" s="395"/>
      <c r="BF80" s="395"/>
      <c r="BG80" s="395"/>
      <c r="BH80" s="395"/>
      <c r="BI80" s="395"/>
      <c r="BJ80" s="395"/>
      <c r="BK80" s="395"/>
      <c r="BL80" s="395"/>
      <c r="BM80" s="395"/>
      <c r="BN80" s="395"/>
      <c r="BO80" s="395"/>
      <c r="BP80" s="395"/>
      <c r="BQ80" s="395"/>
      <c r="BR80" s="395"/>
      <c r="BS80" s="395"/>
      <c r="BT80" s="395"/>
      <c r="BU80" s="395"/>
      <c r="BV80" s="395"/>
      <c r="BW80" s="395"/>
      <c r="BX80" s="395"/>
      <c r="BY80" s="395"/>
      <c r="BZ80" s="395"/>
    </row>
    <row r="81" spans="2:78" s="2" customFormat="1" ht="15.75" hidden="1" customHeight="1">
      <c r="B81" s="2" t="s">
        <v>48</v>
      </c>
      <c r="R81" s="395"/>
      <c r="S81" s="395"/>
      <c r="T81" s="395"/>
      <c r="U81" s="395"/>
      <c r="V81" s="395"/>
      <c r="W81" s="395"/>
      <c r="X81" s="395"/>
      <c r="Y81" s="395"/>
      <c r="Z81" s="395"/>
      <c r="AA81" s="395"/>
      <c r="AB81" s="395"/>
      <c r="AC81" s="395"/>
      <c r="AD81" s="395"/>
      <c r="AE81" s="395"/>
      <c r="AF81" s="395"/>
      <c r="AG81" s="395"/>
      <c r="AH81" s="395"/>
      <c r="AI81" s="395"/>
      <c r="AJ81" s="395"/>
      <c r="AK81" s="395"/>
      <c r="AL81" s="395"/>
      <c r="AM81" s="395"/>
      <c r="AN81" s="395"/>
      <c r="AO81" s="395"/>
      <c r="AP81" s="395"/>
      <c r="AQ81" s="395"/>
      <c r="AR81" s="395"/>
      <c r="AS81" s="395"/>
      <c r="AT81" s="395"/>
      <c r="AU81" s="395"/>
      <c r="AV81" s="395"/>
      <c r="AW81" s="395"/>
      <c r="AX81" s="395"/>
      <c r="AY81" s="395"/>
      <c r="AZ81" s="395"/>
      <c r="BA81" s="395"/>
      <c r="BB81" s="395"/>
      <c r="BC81" s="395"/>
      <c r="BD81" s="395"/>
      <c r="BE81" s="395"/>
      <c r="BF81" s="395"/>
      <c r="BG81" s="395"/>
      <c r="BH81" s="395"/>
      <c r="BI81" s="395"/>
      <c r="BJ81" s="395"/>
      <c r="BK81" s="395"/>
      <c r="BL81" s="395"/>
      <c r="BM81" s="395"/>
      <c r="BN81" s="395"/>
      <c r="BO81" s="395"/>
      <c r="BP81" s="395"/>
      <c r="BQ81" s="395"/>
      <c r="BR81" s="395"/>
      <c r="BS81" s="395"/>
      <c r="BT81" s="395"/>
      <c r="BU81" s="395"/>
      <c r="BV81" s="395"/>
      <c r="BW81" s="395"/>
      <c r="BX81" s="395"/>
      <c r="BY81" s="395"/>
      <c r="BZ81" s="395"/>
    </row>
    <row r="82" spans="2:78" s="2" customFormat="1" ht="15.75" hidden="1" customHeight="1">
      <c r="B82" s="2" t="s">
        <v>49</v>
      </c>
      <c r="R82" s="395"/>
      <c r="S82" s="395"/>
      <c r="T82" s="395"/>
      <c r="U82" s="395"/>
      <c r="V82" s="395"/>
      <c r="W82" s="395"/>
      <c r="X82" s="395"/>
      <c r="Y82" s="395"/>
      <c r="Z82" s="395"/>
      <c r="AA82" s="395"/>
      <c r="AB82" s="395"/>
      <c r="AC82" s="395"/>
      <c r="AD82" s="395"/>
      <c r="AE82" s="395"/>
      <c r="AF82" s="395"/>
      <c r="AG82" s="395"/>
      <c r="AH82" s="395"/>
      <c r="AI82" s="395"/>
      <c r="AJ82" s="395"/>
      <c r="AK82" s="395"/>
      <c r="AL82" s="395"/>
      <c r="AM82" s="395"/>
      <c r="AN82" s="395"/>
      <c r="AO82" s="395"/>
      <c r="AP82" s="395"/>
      <c r="AQ82" s="395"/>
      <c r="AR82" s="395"/>
      <c r="AS82" s="395"/>
      <c r="AT82" s="395"/>
      <c r="AU82" s="395"/>
      <c r="AV82" s="395"/>
      <c r="AW82" s="395"/>
      <c r="AX82" s="395"/>
      <c r="AY82" s="395"/>
      <c r="AZ82" s="395"/>
      <c r="BA82" s="395"/>
      <c r="BB82" s="395"/>
      <c r="BC82" s="395"/>
      <c r="BD82" s="395"/>
      <c r="BE82" s="395"/>
      <c r="BF82" s="395"/>
      <c r="BG82" s="395"/>
      <c r="BH82" s="395"/>
      <c r="BI82" s="395"/>
      <c r="BJ82" s="395"/>
      <c r="BK82" s="395"/>
      <c r="BL82" s="395"/>
      <c r="BM82" s="395"/>
      <c r="BN82" s="395"/>
      <c r="BO82" s="395"/>
      <c r="BP82" s="395"/>
      <c r="BQ82" s="395"/>
      <c r="BR82" s="395"/>
      <c r="BS82" s="395"/>
      <c r="BT82" s="395"/>
      <c r="BU82" s="395"/>
      <c r="BV82" s="395"/>
      <c r="BW82" s="395"/>
      <c r="BX82" s="395"/>
      <c r="BY82" s="395"/>
      <c r="BZ82" s="395"/>
    </row>
    <row r="83" spans="2:78" s="2" customFormat="1" ht="15.75" hidden="1" customHeight="1">
      <c r="B83" s="2" t="s">
        <v>52</v>
      </c>
      <c r="AA83" s="395"/>
      <c r="AB83" s="395"/>
      <c r="AC83" s="395"/>
      <c r="AD83" s="395"/>
      <c r="AE83" s="395"/>
      <c r="AF83" s="395"/>
      <c r="AG83" s="395"/>
      <c r="AH83" s="395"/>
      <c r="AI83" s="395"/>
      <c r="AJ83" s="395"/>
      <c r="AK83" s="395"/>
      <c r="AL83" s="395"/>
      <c r="AM83" s="395"/>
      <c r="AN83" s="395"/>
      <c r="AO83" s="395"/>
      <c r="AP83" s="395"/>
      <c r="AQ83" s="395"/>
      <c r="AR83" s="395"/>
      <c r="AS83" s="395"/>
      <c r="AT83" s="395"/>
      <c r="AU83" s="395"/>
      <c r="AV83" s="395"/>
      <c r="AW83" s="395"/>
      <c r="AX83" s="395"/>
      <c r="AY83" s="395"/>
      <c r="AZ83" s="395"/>
      <c r="BA83" s="395"/>
      <c r="BB83" s="395"/>
      <c r="BC83" s="395"/>
      <c r="BD83" s="395"/>
      <c r="BE83" s="395"/>
      <c r="BF83" s="395"/>
      <c r="BG83" s="395"/>
      <c r="BH83" s="395"/>
      <c r="BI83" s="395"/>
      <c r="BJ83" s="395"/>
      <c r="BK83" s="395"/>
      <c r="BL83" s="395"/>
      <c r="BM83" s="395"/>
      <c r="BN83" s="395"/>
      <c r="BO83" s="395"/>
      <c r="BP83" s="395"/>
      <c r="BQ83" s="395"/>
      <c r="BR83" s="395"/>
      <c r="BS83" s="395"/>
      <c r="BT83" s="395"/>
      <c r="BU83" s="395"/>
      <c r="BV83" s="395"/>
      <c r="BW83" s="395"/>
      <c r="BX83" s="395"/>
      <c r="BY83" s="395"/>
      <c r="BZ83" s="395"/>
    </row>
    <row r="84" spans="2:78" s="2" customFormat="1" ht="7.5" hidden="1" customHeight="1"/>
    <row r="85" spans="2:78" s="2" customFormat="1" ht="7.5" hidden="1" customHeight="1"/>
    <row r="86" spans="2:78" s="2" customFormat="1" ht="15.75" hidden="1" customHeight="1">
      <c r="B86" s="2" t="s">
        <v>53</v>
      </c>
    </row>
    <row r="87" spans="2:78" s="2" customFormat="1" ht="15.75" hidden="1" customHeight="1">
      <c r="B87" s="2" t="s">
        <v>36</v>
      </c>
      <c r="S87" s="2" t="s">
        <v>37</v>
      </c>
      <c r="U87" s="395"/>
      <c r="V87" s="395"/>
      <c r="W87" s="395"/>
      <c r="X87" s="395"/>
      <c r="Y87" s="100" t="s">
        <v>38</v>
      </c>
      <c r="AI87" s="2" t="s">
        <v>37</v>
      </c>
      <c r="AK87" s="408"/>
      <c r="AL87" s="408"/>
      <c r="AM87" s="408"/>
      <c r="AN87" s="408"/>
      <c r="AO87" s="408"/>
      <c r="AP87" s="408"/>
      <c r="AQ87" s="408"/>
      <c r="AR87" s="408"/>
      <c r="AS87" s="408"/>
      <c r="AT87" s="408"/>
      <c r="AU87" s="408"/>
      <c r="AV87" s="408"/>
      <c r="AW87" s="100" t="s">
        <v>39</v>
      </c>
      <c r="BF87" s="395"/>
      <c r="BG87" s="395"/>
      <c r="BH87" s="395"/>
      <c r="BI87" s="395"/>
      <c r="BJ87" s="395"/>
      <c r="BK87" s="395"/>
      <c r="BL87" s="395"/>
      <c r="BM87" s="395"/>
      <c r="BN87" s="395"/>
      <c r="BO87" s="395"/>
      <c r="BP87" s="395"/>
      <c r="BQ87" s="395"/>
      <c r="BR87" s="100" t="s">
        <v>40</v>
      </c>
    </row>
    <row r="88" spans="2:78" s="2" customFormat="1" ht="15.75" hidden="1" customHeight="1">
      <c r="B88" s="2" t="s">
        <v>31</v>
      </c>
      <c r="R88" s="395"/>
      <c r="S88" s="395"/>
      <c r="T88" s="395"/>
      <c r="U88" s="395"/>
      <c r="V88" s="395"/>
      <c r="W88" s="395"/>
      <c r="X88" s="395"/>
      <c r="Y88" s="395"/>
      <c r="Z88" s="395"/>
      <c r="AA88" s="395"/>
      <c r="AB88" s="395"/>
      <c r="AC88" s="395"/>
      <c r="AD88" s="395"/>
      <c r="AE88" s="395"/>
      <c r="AF88" s="395"/>
      <c r="AG88" s="395"/>
      <c r="AH88" s="395"/>
      <c r="AI88" s="395"/>
      <c r="AJ88" s="395"/>
      <c r="AK88" s="395"/>
      <c r="AL88" s="395"/>
      <c r="AM88" s="395"/>
      <c r="AN88" s="395"/>
      <c r="AO88" s="395"/>
      <c r="AP88" s="395"/>
      <c r="AQ88" s="395"/>
      <c r="AR88" s="395"/>
      <c r="AS88" s="395"/>
      <c r="AT88" s="395"/>
      <c r="AU88" s="395"/>
      <c r="AV88" s="395"/>
      <c r="AW88" s="395"/>
      <c r="AX88" s="395"/>
      <c r="AY88" s="395"/>
      <c r="AZ88" s="395"/>
      <c r="BA88" s="395"/>
      <c r="BB88" s="395"/>
      <c r="BC88" s="395"/>
      <c r="BD88" s="395"/>
      <c r="BE88" s="395"/>
      <c r="BF88" s="395"/>
      <c r="BG88" s="395"/>
      <c r="BH88" s="395"/>
      <c r="BI88" s="395"/>
      <c r="BJ88" s="395"/>
      <c r="BK88" s="395"/>
      <c r="BL88" s="395"/>
      <c r="BM88" s="395"/>
      <c r="BN88" s="395"/>
      <c r="BO88" s="395"/>
      <c r="BP88" s="395"/>
      <c r="BQ88" s="395"/>
      <c r="BR88" s="395"/>
      <c r="BS88" s="395"/>
      <c r="BT88" s="395"/>
      <c r="BU88" s="395"/>
      <c r="BV88" s="395"/>
      <c r="BW88" s="395"/>
      <c r="BX88" s="395"/>
      <c r="BY88" s="395"/>
      <c r="BZ88" s="395"/>
    </row>
    <row r="89" spans="2:78" s="2" customFormat="1" ht="15.75" hidden="1" customHeight="1">
      <c r="B89" s="2" t="s">
        <v>42</v>
      </c>
      <c r="S89" s="2" t="s">
        <v>37</v>
      </c>
      <c r="U89" s="395"/>
      <c r="V89" s="395"/>
      <c r="W89" s="395"/>
      <c r="X89" s="395"/>
      <c r="Y89" s="100" t="s">
        <v>43</v>
      </c>
      <c r="AI89" s="2" t="s">
        <v>37</v>
      </c>
      <c r="AK89" s="395"/>
      <c r="AL89" s="395"/>
      <c r="AM89" s="395"/>
      <c r="AN89" s="395"/>
      <c r="AO89" s="395"/>
      <c r="AP89" s="395"/>
      <c r="AQ89" s="395"/>
      <c r="AR89" s="395"/>
      <c r="AS89" s="395"/>
      <c r="AT89" s="2" t="s">
        <v>44</v>
      </c>
      <c r="AX89" s="100"/>
      <c r="BF89" s="395"/>
      <c r="BG89" s="395"/>
      <c r="BH89" s="395"/>
      <c r="BI89" s="395"/>
      <c r="BJ89" s="395"/>
      <c r="BK89" s="395"/>
      <c r="BL89" s="395"/>
      <c r="BM89" s="395"/>
      <c r="BN89" s="395"/>
      <c r="BO89" s="395"/>
      <c r="BP89" s="395"/>
      <c r="BQ89" s="395"/>
      <c r="BR89" s="100" t="s">
        <v>40</v>
      </c>
    </row>
    <row r="90" spans="2:78" s="2" customFormat="1" ht="15.75" hidden="1" customHeight="1">
      <c r="R90" s="395"/>
      <c r="S90" s="395"/>
      <c r="T90" s="395"/>
      <c r="U90" s="395"/>
      <c r="V90" s="395"/>
      <c r="W90" s="395"/>
      <c r="X90" s="395"/>
      <c r="Y90" s="395"/>
      <c r="Z90" s="395"/>
      <c r="AA90" s="395"/>
      <c r="AB90" s="395"/>
      <c r="AC90" s="395"/>
      <c r="AD90" s="395"/>
      <c r="AE90" s="395"/>
      <c r="AF90" s="395"/>
      <c r="AG90" s="395"/>
      <c r="AH90" s="395"/>
      <c r="AI90" s="395"/>
      <c r="AJ90" s="395"/>
      <c r="AK90" s="395"/>
      <c r="AL90" s="395"/>
      <c r="AM90" s="395"/>
      <c r="AN90" s="395"/>
      <c r="AO90" s="395"/>
      <c r="AP90" s="395"/>
      <c r="AQ90" s="395"/>
      <c r="AR90" s="395"/>
      <c r="AS90" s="395"/>
      <c r="AT90" s="395"/>
      <c r="AU90" s="395"/>
      <c r="AV90" s="395"/>
      <c r="AW90" s="395"/>
      <c r="AX90" s="395"/>
      <c r="AY90" s="395"/>
      <c r="AZ90" s="395"/>
      <c r="BA90" s="395"/>
      <c r="BB90" s="395"/>
      <c r="BC90" s="395"/>
      <c r="BD90" s="395"/>
      <c r="BE90" s="395"/>
      <c r="BF90" s="395"/>
      <c r="BG90" s="395"/>
      <c r="BH90" s="395"/>
      <c r="BI90" s="395"/>
      <c r="BJ90" s="395"/>
      <c r="BK90" s="395"/>
      <c r="BL90" s="395"/>
      <c r="BM90" s="395"/>
      <c r="BN90" s="395"/>
      <c r="BO90" s="395"/>
      <c r="BP90" s="395"/>
      <c r="BQ90" s="395"/>
      <c r="BR90" s="395"/>
      <c r="BS90" s="395"/>
      <c r="BT90" s="395"/>
      <c r="BU90" s="395"/>
      <c r="BV90" s="395"/>
      <c r="BW90" s="395"/>
      <c r="BX90" s="395"/>
      <c r="BY90" s="395"/>
      <c r="BZ90" s="395"/>
    </row>
    <row r="91" spans="2:78" s="2" customFormat="1" ht="15.75" hidden="1" customHeight="1">
      <c r="B91" s="2" t="s">
        <v>47</v>
      </c>
      <c r="R91" s="395"/>
      <c r="S91" s="395"/>
      <c r="T91" s="395"/>
      <c r="U91" s="395"/>
      <c r="V91" s="395"/>
      <c r="W91" s="395"/>
      <c r="X91" s="395"/>
      <c r="Y91" s="395"/>
      <c r="Z91" s="395"/>
      <c r="AA91" s="395"/>
      <c r="AB91" s="395"/>
      <c r="AC91" s="395"/>
      <c r="AD91" s="395"/>
      <c r="AE91" s="395"/>
      <c r="AF91" s="395"/>
      <c r="AG91" s="395"/>
      <c r="AH91" s="395"/>
      <c r="AI91" s="395"/>
      <c r="AJ91" s="395"/>
      <c r="AK91" s="395"/>
      <c r="AL91" s="395"/>
      <c r="AM91" s="395"/>
      <c r="AN91" s="395"/>
      <c r="AO91" s="395"/>
      <c r="AP91" s="395"/>
      <c r="AQ91" s="395"/>
      <c r="AR91" s="395"/>
      <c r="AS91" s="395"/>
      <c r="AT91" s="395"/>
      <c r="AU91" s="395"/>
      <c r="AV91" s="395"/>
      <c r="AW91" s="395"/>
      <c r="AX91" s="395"/>
      <c r="AY91" s="395"/>
      <c r="AZ91" s="395"/>
      <c r="BA91" s="395"/>
      <c r="BB91" s="395"/>
      <c r="BC91" s="395"/>
      <c r="BD91" s="395"/>
      <c r="BE91" s="395"/>
      <c r="BF91" s="395"/>
      <c r="BG91" s="395"/>
      <c r="BH91" s="395"/>
      <c r="BI91" s="395"/>
      <c r="BJ91" s="395"/>
      <c r="BK91" s="395"/>
      <c r="BL91" s="395"/>
      <c r="BM91" s="395"/>
      <c r="BN91" s="395"/>
      <c r="BO91" s="395"/>
      <c r="BP91" s="395"/>
      <c r="BQ91" s="395"/>
      <c r="BR91" s="395"/>
      <c r="BS91" s="395"/>
      <c r="BT91" s="395"/>
      <c r="BU91" s="395"/>
      <c r="BV91" s="395"/>
      <c r="BW91" s="395"/>
      <c r="BX91" s="395"/>
      <c r="BY91" s="395"/>
      <c r="BZ91" s="395"/>
    </row>
    <row r="92" spans="2:78" s="2" customFormat="1" ht="15.75" hidden="1" customHeight="1">
      <c r="B92" s="2" t="s">
        <v>48</v>
      </c>
      <c r="R92" s="395"/>
      <c r="S92" s="395"/>
      <c r="T92" s="395"/>
      <c r="U92" s="395"/>
      <c r="V92" s="395"/>
      <c r="W92" s="395"/>
      <c r="X92" s="395"/>
      <c r="Y92" s="395"/>
      <c r="Z92" s="395"/>
      <c r="AA92" s="395"/>
      <c r="AB92" s="395"/>
      <c r="AC92" s="395"/>
      <c r="AD92" s="395"/>
      <c r="AE92" s="395"/>
      <c r="AF92" s="395"/>
      <c r="AG92" s="395"/>
      <c r="AH92" s="395"/>
      <c r="AI92" s="395"/>
      <c r="AJ92" s="395"/>
      <c r="AK92" s="395"/>
      <c r="AL92" s="395"/>
      <c r="AM92" s="395"/>
      <c r="AN92" s="395"/>
      <c r="AO92" s="395"/>
      <c r="AP92" s="395"/>
      <c r="AQ92" s="395"/>
      <c r="AR92" s="395"/>
      <c r="AS92" s="395"/>
      <c r="AT92" s="395"/>
      <c r="AU92" s="395"/>
      <c r="AV92" s="395"/>
      <c r="AW92" s="395"/>
      <c r="AX92" s="395"/>
      <c r="AY92" s="395"/>
      <c r="AZ92" s="395"/>
      <c r="BA92" s="395"/>
      <c r="BB92" s="395"/>
      <c r="BC92" s="395"/>
      <c r="BD92" s="395"/>
      <c r="BE92" s="395"/>
      <c r="BF92" s="395"/>
      <c r="BG92" s="395"/>
      <c r="BH92" s="395"/>
      <c r="BI92" s="395"/>
      <c r="BJ92" s="395"/>
      <c r="BK92" s="395"/>
      <c r="BL92" s="395"/>
      <c r="BM92" s="395"/>
      <c r="BN92" s="395"/>
      <c r="BO92" s="395"/>
      <c r="BP92" s="395"/>
      <c r="BQ92" s="395"/>
      <c r="BR92" s="395"/>
      <c r="BS92" s="395"/>
      <c r="BT92" s="395"/>
      <c r="BU92" s="395"/>
      <c r="BV92" s="395"/>
      <c r="BW92" s="395"/>
      <c r="BX92" s="395"/>
      <c r="BY92" s="395"/>
      <c r="BZ92" s="395"/>
    </row>
    <row r="93" spans="2:78" s="2" customFormat="1" ht="15.75" hidden="1" customHeight="1">
      <c r="B93" s="2" t="s">
        <v>49</v>
      </c>
      <c r="R93" s="395"/>
      <c r="S93" s="395"/>
      <c r="T93" s="395"/>
      <c r="U93" s="395"/>
      <c r="V93" s="395"/>
      <c r="W93" s="395"/>
      <c r="X93" s="395"/>
      <c r="Y93" s="395"/>
      <c r="Z93" s="395"/>
      <c r="AA93" s="395"/>
      <c r="AB93" s="395"/>
      <c r="AC93" s="395"/>
      <c r="AD93" s="395"/>
      <c r="AE93" s="395"/>
      <c r="AF93" s="395"/>
      <c r="AG93" s="395"/>
      <c r="AH93" s="395"/>
      <c r="AI93" s="395"/>
      <c r="AJ93" s="395"/>
      <c r="AK93" s="395"/>
      <c r="AL93" s="395"/>
      <c r="AM93" s="395"/>
      <c r="AN93" s="395"/>
      <c r="AO93" s="395"/>
      <c r="AP93" s="395"/>
      <c r="AQ93" s="395"/>
      <c r="AR93" s="395"/>
      <c r="AS93" s="395"/>
      <c r="AT93" s="395"/>
      <c r="AU93" s="395"/>
      <c r="AV93" s="395"/>
      <c r="AW93" s="395"/>
      <c r="AX93" s="395"/>
      <c r="AY93" s="395"/>
      <c r="AZ93" s="395"/>
      <c r="BA93" s="395"/>
      <c r="BB93" s="395"/>
      <c r="BC93" s="395"/>
      <c r="BD93" s="395"/>
      <c r="BE93" s="395"/>
      <c r="BF93" s="395"/>
      <c r="BG93" s="395"/>
      <c r="BH93" s="395"/>
      <c r="BI93" s="395"/>
      <c r="BJ93" s="395"/>
      <c r="BK93" s="395"/>
      <c r="BL93" s="395"/>
      <c r="BM93" s="395"/>
      <c r="BN93" s="395"/>
      <c r="BO93" s="395"/>
      <c r="BP93" s="395"/>
      <c r="BQ93" s="395"/>
      <c r="BR93" s="395"/>
      <c r="BS93" s="395"/>
      <c r="BT93" s="395"/>
      <c r="BU93" s="395"/>
      <c r="BV93" s="395"/>
      <c r="BW93" s="395"/>
      <c r="BX93" s="395"/>
      <c r="BY93" s="395"/>
      <c r="BZ93" s="395"/>
    </row>
    <row r="94" spans="2:78" s="2" customFormat="1" ht="15.75" hidden="1" customHeight="1">
      <c r="B94" s="2" t="s">
        <v>52</v>
      </c>
      <c r="AA94" s="395"/>
      <c r="AB94" s="395"/>
      <c r="AC94" s="395"/>
      <c r="AD94" s="395"/>
      <c r="AE94" s="395"/>
      <c r="AF94" s="395"/>
      <c r="AG94" s="395"/>
      <c r="AH94" s="395"/>
      <c r="AI94" s="395"/>
      <c r="AJ94" s="395"/>
      <c r="AK94" s="395"/>
      <c r="AL94" s="395"/>
      <c r="AM94" s="395"/>
      <c r="AN94" s="395"/>
      <c r="AO94" s="395"/>
      <c r="AP94" s="395"/>
      <c r="AQ94" s="395"/>
      <c r="AR94" s="395"/>
      <c r="AS94" s="395"/>
      <c r="AT94" s="395"/>
      <c r="AU94" s="395"/>
      <c r="AV94" s="395"/>
      <c r="AW94" s="395"/>
      <c r="AX94" s="395"/>
      <c r="AY94" s="395"/>
      <c r="AZ94" s="395"/>
      <c r="BA94" s="395"/>
      <c r="BB94" s="395"/>
      <c r="BC94" s="395"/>
      <c r="BD94" s="395"/>
      <c r="BE94" s="395"/>
      <c r="BF94" s="395"/>
      <c r="BG94" s="395"/>
      <c r="BH94" s="395"/>
      <c r="BI94" s="395"/>
      <c r="BJ94" s="395"/>
      <c r="BK94" s="395"/>
      <c r="BL94" s="395"/>
      <c r="BM94" s="395"/>
      <c r="BN94" s="395"/>
      <c r="BO94" s="395"/>
      <c r="BP94" s="395"/>
      <c r="BQ94" s="395"/>
      <c r="BR94" s="395"/>
      <c r="BS94" s="395"/>
      <c r="BT94" s="395"/>
      <c r="BU94" s="395"/>
      <c r="BV94" s="395"/>
      <c r="BW94" s="395"/>
      <c r="BX94" s="395"/>
      <c r="BY94" s="395"/>
      <c r="BZ94" s="395"/>
    </row>
    <row r="95" spans="2:78" s="2" customFormat="1" ht="7.5" hidden="1" customHeight="1"/>
    <row r="96" spans="2:78" s="2" customFormat="1" ht="7.5" hidden="1" customHeight="1"/>
    <row r="97" spans="2:78" s="2" customFormat="1" ht="15.75" hidden="1" customHeight="1">
      <c r="B97" s="2" t="s">
        <v>36</v>
      </c>
      <c r="S97" s="2" t="s">
        <v>37</v>
      </c>
      <c r="U97" s="395"/>
      <c r="V97" s="395"/>
      <c r="W97" s="395"/>
      <c r="X97" s="395"/>
      <c r="Y97" s="100" t="s">
        <v>38</v>
      </c>
      <c r="AI97" s="2" t="s">
        <v>37</v>
      </c>
      <c r="AK97" s="408"/>
      <c r="AL97" s="408"/>
      <c r="AM97" s="408"/>
      <c r="AN97" s="408"/>
      <c r="AO97" s="408"/>
      <c r="AP97" s="408"/>
      <c r="AQ97" s="408"/>
      <c r="AR97" s="408"/>
      <c r="AS97" s="408"/>
      <c r="AT97" s="408"/>
      <c r="AU97" s="408"/>
      <c r="AV97" s="408"/>
      <c r="AW97" s="100" t="s">
        <v>39</v>
      </c>
      <c r="BF97" s="395"/>
      <c r="BG97" s="395"/>
      <c r="BH97" s="395"/>
      <c r="BI97" s="395"/>
      <c r="BJ97" s="395"/>
      <c r="BK97" s="395"/>
      <c r="BL97" s="395"/>
      <c r="BM97" s="395"/>
      <c r="BN97" s="395"/>
      <c r="BO97" s="395"/>
      <c r="BP97" s="395"/>
      <c r="BQ97" s="395"/>
      <c r="BR97" s="100" t="s">
        <v>40</v>
      </c>
    </row>
    <row r="98" spans="2:78" s="2" customFormat="1" ht="15.75" hidden="1" customHeight="1">
      <c r="B98" s="2" t="s">
        <v>31</v>
      </c>
      <c r="R98" s="395"/>
      <c r="S98" s="395"/>
      <c r="T98" s="395"/>
      <c r="U98" s="395"/>
      <c r="V98" s="395"/>
      <c r="W98" s="395"/>
      <c r="X98" s="395"/>
      <c r="Y98" s="395"/>
      <c r="Z98" s="395"/>
      <c r="AA98" s="395"/>
      <c r="AB98" s="395"/>
      <c r="AC98" s="395"/>
      <c r="AD98" s="395"/>
      <c r="AE98" s="395"/>
      <c r="AF98" s="395"/>
      <c r="AG98" s="395"/>
      <c r="AH98" s="395"/>
      <c r="AI98" s="395"/>
      <c r="AJ98" s="395"/>
      <c r="AK98" s="395"/>
      <c r="AL98" s="395"/>
      <c r="AM98" s="395"/>
      <c r="AN98" s="395"/>
      <c r="AO98" s="395"/>
      <c r="AP98" s="395"/>
      <c r="AQ98" s="395"/>
      <c r="AR98" s="395"/>
      <c r="AS98" s="395"/>
      <c r="AT98" s="395"/>
      <c r="AU98" s="395"/>
      <c r="AV98" s="395"/>
      <c r="AW98" s="395"/>
      <c r="AX98" s="395"/>
      <c r="AY98" s="395"/>
      <c r="AZ98" s="395"/>
      <c r="BA98" s="395"/>
      <c r="BB98" s="395"/>
      <c r="BC98" s="395"/>
      <c r="BD98" s="395"/>
      <c r="BE98" s="395"/>
      <c r="BF98" s="395"/>
      <c r="BG98" s="395"/>
      <c r="BH98" s="395"/>
      <c r="BI98" s="395"/>
      <c r="BJ98" s="395"/>
      <c r="BK98" s="395"/>
      <c r="BL98" s="395"/>
      <c r="BM98" s="395"/>
      <c r="BN98" s="395"/>
      <c r="BO98" s="395"/>
      <c r="BP98" s="395"/>
      <c r="BQ98" s="395"/>
      <c r="BR98" s="395"/>
      <c r="BS98" s="395"/>
      <c r="BT98" s="395"/>
      <c r="BU98" s="395"/>
      <c r="BV98" s="395"/>
      <c r="BW98" s="395"/>
      <c r="BX98" s="395"/>
      <c r="BY98" s="395"/>
      <c r="BZ98" s="395"/>
    </row>
    <row r="99" spans="2:78" s="2" customFormat="1" ht="15.75" hidden="1" customHeight="1">
      <c r="B99" s="2" t="s">
        <v>42</v>
      </c>
      <c r="S99" s="2" t="s">
        <v>37</v>
      </c>
      <c r="U99" s="395"/>
      <c r="V99" s="395"/>
      <c r="W99" s="395"/>
      <c r="X99" s="395"/>
      <c r="Y99" s="100" t="s">
        <v>43</v>
      </c>
      <c r="AI99" s="2" t="s">
        <v>37</v>
      </c>
      <c r="AK99" s="395"/>
      <c r="AL99" s="395"/>
      <c r="AM99" s="395"/>
      <c r="AN99" s="395"/>
      <c r="AO99" s="395"/>
      <c r="AP99" s="395"/>
      <c r="AQ99" s="395"/>
      <c r="AR99" s="395"/>
      <c r="AS99" s="395"/>
      <c r="AT99" s="2" t="s">
        <v>44</v>
      </c>
      <c r="AX99" s="100"/>
      <c r="BF99" s="395"/>
      <c r="BG99" s="395"/>
      <c r="BH99" s="395"/>
      <c r="BI99" s="395"/>
      <c r="BJ99" s="395"/>
      <c r="BK99" s="395"/>
      <c r="BL99" s="395"/>
      <c r="BM99" s="395"/>
      <c r="BN99" s="395"/>
      <c r="BO99" s="395"/>
      <c r="BP99" s="395"/>
      <c r="BQ99" s="395"/>
      <c r="BR99" s="100" t="s">
        <v>40</v>
      </c>
    </row>
    <row r="100" spans="2:78" s="2" customFormat="1" ht="15.75" hidden="1" customHeight="1">
      <c r="R100" s="395"/>
      <c r="S100" s="395"/>
      <c r="T100" s="395"/>
      <c r="U100" s="395"/>
      <c r="V100" s="395"/>
      <c r="W100" s="395"/>
      <c r="X100" s="395"/>
      <c r="Y100" s="395"/>
      <c r="Z100" s="395"/>
      <c r="AA100" s="395"/>
      <c r="AB100" s="395"/>
      <c r="AC100" s="395"/>
      <c r="AD100" s="395"/>
      <c r="AE100" s="395"/>
      <c r="AF100" s="395"/>
      <c r="AG100" s="395"/>
      <c r="AH100" s="395"/>
      <c r="AI100" s="395"/>
      <c r="AJ100" s="395"/>
      <c r="AK100" s="395"/>
      <c r="AL100" s="395"/>
      <c r="AM100" s="395"/>
      <c r="AN100" s="395"/>
      <c r="AO100" s="395"/>
      <c r="AP100" s="395"/>
      <c r="AQ100" s="395"/>
      <c r="AR100" s="395"/>
      <c r="AS100" s="395"/>
      <c r="AT100" s="395"/>
      <c r="AU100" s="395"/>
      <c r="AV100" s="395"/>
      <c r="AW100" s="395"/>
      <c r="AX100" s="395"/>
      <c r="AY100" s="395"/>
      <c r="AZ100" s="395"/>
      <c r="BA100" s="395"/>
      <c r="BB100" s="395"/>
      <c r="BC100" s="395"/>
      <c r="BD100" s="395"/>
      <c r="BE100" s="395"/>
      <c r="BF100" s="395"/>
      <c r="BG100" s="395"/>
      <c r="BH100" s="395"/>
      <c r="BI100" s="395"/>
      <c r="BJ100" s="395"/>
      <c r="BK100" s="395"/>
      <c r="BL100" s="395"/>
      <c r="BM100" s="395"/>
      <c r="BN100" s="395"/>
      <c r="BO100" s="395"/>
      <c r="BP100" s="395"/>
      <c r="BQ100" s="395"/>
      <c r="BR100" s="395"/>
      <c r="BS100" s="395"/>
      <c r="BT100" s="395"/>
      <c r="BU100" s="395"/>
      <c r="BV100" s="395"/>
      <c r="BW100" s="395"/>
      <c r="BX100" s="395"/>
      <c r="BY100" s="395"/>
      <c r="BZ100" s="395"/>
    </row>
    <row r="101" spans="2:78" s="2" customFormat="1" ht="15.75" hidden="1" customHeight="1">
      <c r="B101" s="2" t="s">
        <v>47</v>
      </c>
      <c r="R101" s="395"/>
      <c r="S101" s="395"/>
      <c r="T101" s="395"/>
      <c r="U101" s="395"/>
      <c r="V101" s="395"/>
      <c r="W101" s="395"/>
      <c r="X101" s="395"/>
      <c r="Y101" s="395"/>
      <c r="Z101" s="395"/>
      <c r="AA101" s="395"/>
      <c r="AB101" s="395"/>
      <c r="AC101" s="395"/>
      <c r="AD101" s="395"/>
      <c r="AE101" s="395"/>
      <c r="AF101" s="395"/>
      <c r="AG101" s="395"/>
      <c r="AH101" s="395"/>
      <c r="AI101" s="395"/>
      <c r="AJ101" s="395"/>
      <c r="AK101" s="395"/>
      <c r="AL101" s="395"/>
      <c r="AM101" s="395"/>
      <c r="AN101" s="395"/>
      <c r="AO101" s="395"/>
      <c r="AP101" s="395"/>
      <c r="AQ101" s="395"/>
      <c r="AR101" s="395"/>
      <c r="AS101" s="395"/>
      <c r="AT101" s="395"/>
      <c r="AU101" s="395"/>
      <c r="AV101" s="395"/>
      <c r="AW101" s="395"/>
      <c r="AX101" s="395"/>
      <c r="AY101" s="395"/>
      <c r="AZ101" s="395"/>
      <c r="BA101" s="395"/>
      <c r="BB101" s="395"/>
      <c r="BC101" s="395"/>
      <c r="BD101" s="395"/>
      <c r="BE101" s="395"/>
      <c r="BF101" s="395"/>
      <c r="BG101" s="395"/>
      <c r="BH101" s="395"/>
      <c r="BI101" s="395"/>
      <c r="BJ101" s="395"/>
      <c r="BK101" s="395"/>
      <c r="BL101" s="395"/>
      <c r="BM101" s="395"/>
      <c r="BN101" s="395"/>
      <c r="BO101" s="395"/>
      <c r="BP101" s="395"/>
      <c r="BQ101" s="395"/>
      <c r="BR101" s="395"/>
      <c r="BS101" s="395"/>
      <c r="BT101" s="395"/>
      <c r="BU101" s="395"/>
      <c r="BV101" s="395"/>
      <c r="BW101" s="395"/>
      <c r="BX101" s="395"/>
      <c r="BY101" s="395"/>
      <c r="BZ101" s="395"/>
    </row>
    <row r="102" spans="2:78" s="2" customFormat="1" ht="15.75" hidden="1" customHeight="1">
      <c r="B102" s="2" t="s">
        <v>48</v>
      </c>
      <c r="R102" s="395"/>
      <c r="S102" s="395"/>
      <c r="T102" s="395"/>
      <c r="U102" s="395"/>
      <c r="V102" s="395"/>
      <c r="W102" s="395"/>
      <c r="X102" s="395"/>
      <c r="Y102" s="395"/>
      <c r="Z102" s="395"/>
      <c r="AA102" s="395"/>
      <c r="AB102" s="395"/>
      <c r="AC102" s="395"/>
      <c r="AD102" s="395"/>
      <c r="AE102" s="395"/>
      <c r="AF102" s="395"/>
      <c r="AG102" s="395"/>
      <c r="AH102" s="395"/>
      <c r="AI102" s="395"/>
      <c r="AJ102" s="395"/>
      <c r="AK102" s="395"/>
      <c r="AL102" s="395"/>
      <c r="AM102" s="395"/>
      <c r="AN102" s="395"/>
      <c r="AO102" s="395"/>
      <c r="AP102" s="395"/>
      <c r="AQ102" s="395"/>
      <c r="AR102" s="395"/>
      <c r="AS102" s="395"/>
      <c r="AT102" s="395"/>
      <c r="AU102" s="395"/>
      <c r="AV102" s="395"/>
      <c r="AW102" s="395"/>
      <c r="AX102" s="395"/>
      <c r="AY102" s="395"/>
      <c r="AZ102" s="395"/>
      <c r="BA102" s="395"/>
      <c r="BB102" s="395"/>
      <c r="BC102" s="395"/>
      <c r="BD102" s="395"/>
      <c r="BE102" s="395"/>
      <c r="BF102" s="395"/>
      <c r="BG102" s="395"/>
      <c r="BH102" s="395"/>
      <c r="BI102" s="395"/>
      <c r="BJ102" s="395"/>
      <c r="BK102" s="395"/>
      <c r="BL102" s="395"/>
      <c r="BM102" s="395"/>
      <c r="BN102" s="395"/>
      <c r="BO102" s="395"/>
      <c r="BP102" s="395"/>
      <c r="BQ102" s="395"/>
      <c r="BR102" s="395"/>
      <c r="BS102" s="395"/>
      <c r="BT102" s="395"/>
      <c r="BU102" s="395"/>
      <c r="BV102" s="395"/>
      <c r="BW102" s="395"/>
      <c r="BX102" s="395"/>
      <c r="BY102" s="395"/>
      <c r="BZ102" s="395"/>
    </row>
    <row r="103" spans="2:78" s="2" customFormat="1" ht="15.75" hidden="1" customHeight="1">
      <c r="B103" s="2" t="s">
        <v>49</v>
      </c>
      <c r="R103" s="395"/>
      <c r="S103" s="395"/>
      <c r="T103" s="395"/>
      <c r="U103" s="395"/>
      <c r="V103" s="395"/>
      <c r="W103" s="395"/>
      <c r="X103" s="395"/>
      <c r="Y103" s="395"/>
      <c r="Z103" s="395"/>
      <c r="AA103" s="395"/>
      <c r="AB103" s="395"/>
      <c r="AC103" s="395"/>
      <c r="AD103" s="395"/>
      <c r="AE103" s="395"/>
      <c r="AF103" s="395"/>
      <c r="AG103" s="395"/>
      <c r="AH103" s="395"/>
      <c r="AI103" s="395"/>
      <c r="AJ103" s="395"/>
      <c r="AK103" s="395"/>
      <c r="AL103" s="395"/>
      <c r="AM103" s="395"/>
      <c r="AN103" s="395"/>
      <c r="AO103" s="395"/>
      <c r="AP103" s="395"/>
      <c r="AQ103" s="395"/>
      <c r="AR103" s="395"/>
      <c r="AS103" s="395"/>
      <c r="AT103" s="395"/>
      <c r="AU103" s="395"/>
      <c r="AV103" s="395"/>
      <c r="AW103" s="395"/>
      <c r="AX103" s="395"/>
      <c r="AY103" s="395"/>
      <c r="AZ103" s="395"/>
      <c r="BA103" s="395"/>
      <c r="BB103" s="395"/>
      <c r="BC103" s="395"/>
      <c r="BD103" s="395"/>
      <c r="BE103" s="395"/>
      <c r="BF103" s="395"/>
      <c r="BG103" s="395"/>
      <c r="BH103" s="395"/>
      <c r="BI103" s="395"/>
      <c r="BJ103" s="395"/>
      <c r="BK103" s="395"/>
      <c r="BL103" s="395"/>
      <c r="BM103" s="395"/>
      <c r="BN103" s="395"/>
      <c r="BO103" s="395"/>
      <c r="BP103" s="395"/>
      <c r="BQ103" s="395"/>
      <c r="BR103" s="395"/>
      <c r="BS103" s="395"/>
      <c r="BT103" s="395"/>
      <c r="BU103" s="395"/>
      <c r="BV103" s="395"/>
      <c r="BW103" s="395"/>
      <c r="BX103" s="395"/>
      <c r="BY103" s="395"/>
      <c r="BZ103" s="395"/>
    </row>
    <row r="104" spans="2:78" s="2" customFormat="1" ht="15.75" hidden="1" customHeight="1">
      <c r="B104" s="2" t="s">
        <v>52</v>
      </c>
      <c r="AA104" s="395"/>
      <c r="AB104" s="395"/>
      <c r="AC104" s="395"/>
      <c r="AD104" s="395"/>
      <c r="AE104" s="395"/>
      <c r="AF104" s="395"/>
      <c r="AG104" s="395"/>
      <c r="AH104" s="395"/>
      <c r="AI104" s="395"/>
      <c r="AJ104" s="395"/>
      <c r="AK104" s="395"/>
      <c r="AL104" s="395"/>
      <c r="AM104" s="395"/>
      <c r="AN104" s="395"/>
      <c r="AO104" s="395"/>
      <c r="AP104" s="395"/>
      <c r="AQ104" s="395"/>
      <c r="AR104" s="395"/>
      <c r="AS104" s="395"/>
      <c r="AT104" s="395"/>
      <c r="AU104" s="395"/>
      <c r="AV104" s="395"/>
      <c r="AW104" s="395"/>
      <c r="AX104" s="395"/>
      <c r="AY104" s="395"/>
      <c r="AZ104" s="395"/>
      <c r="BA104" s="395"/>
      <c r="BB104" s="395"/>
      <c r="BC104" s="395"/>
      <c r="BD104" s="395"/>
      <c r="BE104" s="395"/>
      <c r="BF104" s="395"/>
      <c r="BG104" s="395"/>
      <c r="BH104" s="395"/>
      <c r="BI104" s="395"/>
      <c r="BJ104" s="395"/>
      <c r="BK104" s="395"/>
      <c r="BL104" s="395"/>
      <c r="BM104" s="395"/>
      <c r="BN104" s="395"/>
      <c r="BO104" s="395"/>
      <c r="BP104" s="395"/>
      <c r="BQ104" s="395"/>
      <c r="BR104" s="395"/>
      <c r="BS104" s="395"/>
      <c r="BT104" s="395"/>
      <c r="BU104" s="395"/>
      <c r="BV104" s="395"/>
      <c r="BW104" s="395"/>
      <c r="BX104" s="395"/>
      <c r="BY104" s="395"/>
      <c r="BZ104" s="395"/>
    </row>
    <row r="105" spans="2:78" s="2" customFormat="1" ht="7.5" hidden="1" customHeight="1"/>
    <row r="106" spans="2:78" s="2" customFormat="1" ht="7.5" hidden="1" customHeight="1"/>
    <row r="107" spans="2:78" s="2" customFormat="1" ht="7.5" hidden="1" customHeight="1"/>
    <row r="108" spans="2:78" s="2" customFormat="1" ht="7.5" hidden="1" customHeight="1"/>
    <row r="109" spans="2:78" s="2" customFormat="1" ht="16.5" hidden="1" customHeight="1">
      <c r="B109" s="2" t="s">
        <v>36</v>
      </c>
      <c r="S109" s="2" t="s">
        <v>37</v>
      </c>
      <c r="U109" s="395"/>
      <c r="V109" s="395"/>
      <c r="W109" s="395"/>
      <c r="X109" s="395"/>
      <c r="Y109" s="100" t="s">
        <v>38</v>
      </c>
      <c r="AI109" s="2" t="s">
        <v>37</v>
      </c>
      <c r="AK109" s="408"/>
      <c r="AL109" s="408"/>
      <c r="AM109" s="408"/>
      <c r="AN109" s="408"/>
      <c r="AO109" s="408"/>
      <c r="AP109" s="408"/>
      <c r="AQ109" s="408"/>
      <c r="AR109" s="408"/>
      <c r="AS109" s="408"/>
      <c r="AT109" s="408"/>
      <c r="AU109" s="408"/>
      <c r="AV109" s="408"/>
      <c r="AW109" s="100" t="s">
        <v>39</v>
      </c>
      <c r="BF109" s="395"/>
      <c r="BG109" s="395"/>
      <c r="BH109" s="395"/>
      <c r="BI109" s="395"/>
      <c r="BJ109" s="395"/>
      <c r="BK109" s="395"/>
      <c r="BL109" s="395"/>
      <c r="BM109" s="395"/>
      <c r="BN109" s="395"/>
      <c r="BO109" s="395"/>
      <c r="BP109" s="395"/>
      <c r="BQ109" s="395"/>
      <c r="BR109" s="100" t="s">
        <v>40</v>
      </c>
    </row>
    <row r="110" spans="2:78" s="2" customFormat="1" ht="16.5" hidden="1" customHeight="1">
      <c r="B110" s="2" t="s">
        <v>31</v>
      </c>
      <c r="R110" s="395"/>
      <c r="S110" s="395"/>
      <c r="T110" s="395"/>
      <c r="U110" s="395"/>
      <c r="V110" s="395"/>
      <c r="W110" s="395"/>
      <c r="X110" s="395"/>
      <c r="Y110" s="395"/>
      <c r="Z110" s="395"/>
      <c r="AA110" s="395"/>
      <c r="AB110" s="395"/>
      <c r="AC110" s="395"/>
      <c r="AD110" s="395"/>
      <c r="AE110" s="395"/>
      <c r="AF110" s="395"/>
      <c r="AG110" s="395"/>
      <c r="AH110" s="395"/>
      <c r="AI110" s="395"/>
      <c r="AJ110" s="395"/>
      <c r="AK110" s="395"/>
      <c r="AL110" s="395"/>
      <c r="AM110" s="395"/>
      <c r="AN110" s="395"/>
      <c r="AO110" s="395"/>
      <c r="AP110" s="395"/>
      <c r="AQ110" s="395"/>
      <c r="AR110" s="395"/>
      <c r="AS110" s="395"/>
      <c r="AT110" s="395"/>
      <c r="AU110" s="395"/>
      <c r="AV110" s="395"/>
      <c r="AW110" s="395"/>
      <c r="AX110" s="395"/>
      <c r="AY110" s="395"/>
      <c r="AZ110" s="395"/>
      <c r="BA110" s="395"/>
      <c r="BB110" s="395"/>
      <c r="BC110" s="395"/>
      <c r="BD110" s="395"/>
      <c r="BE110" s="395"/>
      <c r="BF110" s="395"/>
      <c r="BG110" s="395"/>
      <c r="BH110" s="395"/>
      <c r="BI110" s="395"/>
      <c r="BJ110" s="395"/>
      <c r="BK110" s="395"/>
      <c r="BL110" s="395"/>
      <c r="BM110" s="395"/>
      <c r="BN110" s="395"/>
      <c r="BO110" s="395"/>
      <c r="BP110" s="395"/>
      <c r="BQ110" s="395"/>
      <c r="BR110" s="395"/>
      <c r="BS110" s="395"/>
      <c r="BT110" s="395"/>
      <c r="BU110" s="395"/>
      <c r="BV110" s="395"/>
      <c r="BW110" s="395"/>
      <c r="BX110" s="395"/>
      <c r="BY110" s="395"/>
      <c r="BZ110" s="395"/>
    </row>
    <row r="111" spans="2:78" s="2" customFormat="1" ht="16.5" hidden="1" customHeight="1">
      <c r="B111" s="2" t="s">
        <v>42</v>
      </c>
      <c r="S111" s="2" t="s">
        <v>37</v>
      </c>
      <c r="U111" s="395"/>
      <c r="V111" s="395"/>
      <c r="W111" s="395"/>
      <c r="X111" s="395"/>
      <c r="Y111" s="100" t="s">
        <v>43</v>
      </c>
      <c r="AI111" s="2" t="s">
        <v>37</v>
      </c>
      <c r="AK111" s="395"/>
      <c r="AL111" s="395"/>
      <c r="AM111" s="395"/>
      <c r="AN111" s="395"/>
      <c r="AO111" s="395"/>
      <c r="AP111" s="395"/>
      <c r="AQ111" s="395"/>
      <c r="AR111" s="395"/>
      <c r="AS111" s="395"/>
      <c r="AT111" s="2" t="s">
        <v>44</v>
      </c>
      <c r="AX111" s="100"/>
      <c r="BF111" s="395"/>
      <c r="BG111" s="395"/>
      <c r="BH111" s="395"/>
      <c r="BI111" s="395"/>
      <c r="BJ111" s="395"/>
      <c r="BK111" s="395"/>
      <c r="BL111" s="395"/>
      <c r="BM111" s="395"/>
      <c r="BN111" s="395"/>
      <c r="BO111" s="395"/>
      <c r="BP111" s="395"/>
      <c r="BQ111" s="395"/>
      <c r="BR111" s="100" t="s">
        <v>40</v>
      </c>
    </row>
    <row r="112" spans="2:78" s="2" customFormat="1" ht="16.5" hidden="1" customHeight="1">
      <c r="R112" s="395"/>
      <c r="S112" s="395"/>
      <c r="T112" s="395"/>
      <c r="U112" s="395"/>
      <c r="V112" s="395"/>
      <c r="W112" s="395"/>
      <c r="X112" s="395"/>
      <c r="Y112" s="395"/>
      <c r="Z112" s="395"/>
      <c r="AA112" s="395"/>
      <c r="AB112" s="395"/>
      <c r="AC112" s="395"/>
      <c r="AD112" s="395"/>
      <c r="AE112" s="395"/>
      <c r="AF112" s="395"/>
      <c r="AG112" s="395"/>
      <c r="AH112" s="395"/>
      <c r="AI112" s="395"/>
      <c r="AJ112" s="395"/>
      <c r="AK112" s="395"/>
      <c r="AL112" s="395"/>
      <c r="AM112" s="395"/>
      <c r="AN112" s="395"/>
      <c r="AO112" s="395"/>
      <c r="AP112" s="395"/>
      <c r="AQ112" s="395"/>
      <c r="AR112" s="395"/>
      <c r="AS112" s="395"/>
      <c r="AT112" s="395"/>
      <c r="AU112" s="395"/>
      <c r="AV112" s="395"/>
      <c r="AW112" s="395"/>
      <c r="AX112" s="395"/>
      <c r="AY112" s="395"/>
      <c r="AZ112" s="395"/>
      <c r="BA112" s="395"/>
      <c r="BB112" s="395"/>
      <c r="BC112" s="395"/>
      <c r="BD112" s="395"/>
      <c r="BE112" s="395"/>
      <c r="BF112" s="395"/>
      <c r="BG112" s="395"/>
      <c r="BH112" s="395"/>
      <c r="BI112" s="395"/>
      <c r="BJ112" s="395"/>
      <c r="BK112" s="395"/>
      <c r="BL112" s="395"/>
      <c r="BM112" s="395"/>
      <c r="BN112" s="395"/>
      <c r="BO112" s="395"/>
      <c r="BP112" s="395"/>
      <c r="BQ112" s="395"/>
      <c r="BR112" s="395"/>
      <c r="BS112" s="395"/>
      <c r="BT112" s="395"/>
      <c r="BU112" s="395"/>
      <c r="BV112" s="395"/>
      <c r="BW112" s="395"/>
      <c r="BX112" s="395"/>
      <c r="BY112" s="395"/>
      <c r="BZ112" s="395"/>
    </row>
    <row r="113" spans="1:78" s="2" customFormat="1" ht="16.5" hidden="1" customHeight="1">
      <c r="B113" s="2" t="s">
        <v>47</v>
      </c>
      <c r="R113" s="395"/>
      <c r="S113" s="395"/>
      <c r="T113" s="395"/>
      <c r="U113" s="395"/>
      <c r="V113" s="395"/>
      <c r="W113" s="395"/>
      <c r="X113" s="395"/>
      <c r="Y113" s="395"/>
      <c r="Z113" s="395"/>
      <c r="AA113" s="395"/>
      <c r="AB113" s="395"/>
      <c r="AC113" s="395"/>
      <c r="AD113" s="395"/>
      <c r="AE113" s="395"/>
      <c r="AF113" s="395"/>
      <c r="AG113" s="395"/>
      <c r="AH113" s="395"/>
      <c r="AI113" s="395"/>
      <c r="AJ113" s="395"/>
      <c r="AK113" s="395"/>
      <c r="AL113" s="395"/>
      <c r="AM113" s="395"/>
      <c r="AN113" s="395"/>
      <c r="AO113" s="395"/>
      <c r="AP113" s="395"/>
      <c r="AQ113" s="395"/>
      <c r="AR113" s="395"/>
      <c r="AS113" s="395"/>
      <c r="AT113" s="395"/>
      <c r="AU113" s="395"/>
      <c r="AV113" s="395"/>
      <c r="AW113" s="395"/>
      <c r="AX113" s="395"/>
      <c r="AY113" s="395"/>
      <c r="AZ113" s="395"/>
      <c r="BA113" s="395"/>
      <c r="BB113" s="395"/>
      <c r="BC113" s="395"/>
      <c r="BD113" s="395"/>
      <c r="BE113" s="395"/>
      <c r="BF113" s="395"/>
      <c r="BG113" s="395"/>
      <c r="BH113" s="395"/>
      <c r="BI113" s="395"/>
      <c r="BJ113" s="395"/>
      <c r="BK113" s="395"/>
      <c r="BL113" s="395"/>
      <c r="BM113" s="395"/>
      <c r="BN113" s="395"/>
      <c r="BO113" s="395"/>
      <c r="BP113" s="395"/>
      <c r="BQ113" s="395"/>
      <c r="BR113" s="395"/>
      <c r="BS113" s="395"/>
      <c r="BT113" s="395"/>
      <c r="BU113" s="395"/>
      <c r="BV113" s="395"/>
      <c r="BW113" s="395"/>
      <c r="BX113" s="395"/>
      <c r="BY113" s="395"/>
      <c r="BZ113" s="395"/>
    </row>
    <row r="114" spans="1:78" s="2" customFormat="1" ht="16.5" hidden="1" customHeight="1">
      <c r="B114" s="2" t="s">
        <v>48</v>
      </c>
      <c r="R114" s="395"/>
      <c r="S114" s="395"/>
      <c r="T114" s="395"/>
      <c r="U114" s="395"/>
      <c r="V114" s="395"/>
      <c r="W114" s="395"/>
      <c r="X114" s="395"/>
      <c r="Y114" s="395"/>
      <c r="Z114" s="395"/>
      <c r="AA114" s="395"/>
      <c r="AB114" s="395"/>
      <c r="AC114" s="395"/>
      <c r="AD114" s="395"/>
      <c r="AE114" s="395"/>
      <c r="AF114" s="395"/>
      <c r="AG114" s="395"/>
      <c r="AH114" s="395"/>
      <c r="AI114" s="395"/>
      <c r="AJ114" s="395"/>
      <c r="AK114" s="395"/>
      <c r="AL114" s="395"/>
      <c r="AM114" s="395"/>
      <c r="AN114" s="395"/>
      <c r="AO114" s="395"/>
      <c r="AP114" s="395"/>
      <c r="AQ114" s="395"/>
      <c r="AR114" s="395"/>
      <c r="AS114" s="395"/>
      <c r="AT114" s="395"/>
      <c r="AU114" s="395"/>
      <c r="AV114" s="395"/>
      <c r="AW114" s="395"/>
      <c r="AX114" s="395"/>
      <c r="AY114" s="395"/>
      <c r="AZ114" s="395"/>
      <c r="BA114" s="395"/>
      <c r="BB114" s="395"/>
      <c r="BC114" s="395"/>
      <c r="BD114" s="395"/>
      <c r="BE114" s="395"/>
      <c r="BF114" s="395"/>
      <c r="BG114" s="395"/>
      <c r="BH114" s="395"/>
      <c r="BI114" s="395"/>
      <c r="BJ114" s="395"/>
      <c r="BK114" s="395"/>
      <c r="BL114" s="395"/>
      <c r="BM114" s="395"/>
      <c r="BN114" s="395"/>
      <c r="BO114" s="395"/>
      <c r="BP114" s="395"/>
      <c r="BQ114" s="395"/>
      <c r="BR114" s="395"/>
      <c r="BS114" s="395"/>
      <c r="BT114" s="395"/>
      <c r="BU114" s="395"/>
      <c r="BV114" s="395"/>
      <c r="BW114" s="395"/>
      <c r="BX114" s="395"/>
      <c r="BY114" s="395"/>
      <c r="BZ114" s="395"/>
    </row>
    <row r="115" spans="1:78" s="2" customFormat="1" ht="16.5" hidden="1" customHeight="1">
      <c r="B115" s="2" t="s">
        <v>49</v>
      </c>
      <c r="R115" s="395"/>
      <c r="S115" s="395"/>
      <c r="T115" s="395"/>
      <c r="U115" s="395"/>
      <c r="V115" s="395"/>
      <c r="W115" s="395"/>
      <c r="X115" s="395"/>
      <c r="Y115" s="395"/>
      <c r="Z115" s="395"/>
      <c r="AA115" s="395"/>
      <c r="AB115" s="395"/>
      <c r="AC115" s="395"/>
      <c r="AD115" s="395"/>
      <c r="AE115" s="395"/>
      <c r="AF115" s="395"/>
      <c r="AG115" s="395"/>
      <c r="AH115" s="395"/>
      <c r="AI115" s="395"/>
      <c r="AJ115" s="395"/>
      <c r="AK115" s="395"/>
      <c r="AL115" s="395"/>
      <c r="AM115" s="395"/>
      <c r="AN115" s="395"/>
      <c r="AO115" s="395"/>
      <c r="AP115" s="395"/>
      <c r="AQ115" s="395"/>
      <c r="AR115" s="395"/>
      <c r="AS115" s="395"/>
      <c r="AT115" s="395"/>
      <c r="AU115" s="395"/>
      <c r="AV115" s="395"/>
      <c r="AW115" s="395"/>
      <c r="AX115" s="395"/>
      <c r="AY115" s="395"/>
      <c r="AZ115" s="395"/>
      <c r="BA115" s="395"/>
      <c r="BB115" s="395"/>
      <c r="BC115" s="395"/>
      <c r="BD115" s="395"/>
      <c r="BE115" s="395"/>
      <c r="BF115" s="395"/>
      <c r="BG115" s="395"/>
      <c r="BH115" s="395"/>
      <c r="BI115" s="395"/>
      <c r="BJ115" s="395"/>
      <c r="BK115" s="395"/>
      <c r="BL115" s="395"/>
      <c r="BM115" s="395"/>
      <c r="BN115" s="395"/>
      <c r="BO115" s="395"/>
      <c r="BP115" s="395"/>
      <c r="BQ115" s="395"/>
      <c r="BR115" s="395"/>
      <c r="BS115" s="395"/>
      <c r="BT115" s="395"/>
      <c r="BU115" s="395"/>
      <c r="BV115" s="395"/>
      <c r="BW115" s="395"/>
      <c r="BX115" s="395"/>
      <c r="BY115" s="395"/>
      <c r="BZ115" s="395"/>
    </row>
    <row r="116" spans="1:78" s="2" customFormat="1" ht="16.5" hidden="1" customHeight="1">
      <c r="B116" s="2" t="s">
        <v>52</v>
      </c>
      <c r="AA116" s="395"/>
      <c r="AB116" s="395"/>
      <c r="AC116" s="395"/>
      <c r="AD116" s="395"/>
      <c r="AE116" s="395"/>
      <c r="AF116" s="395"/>
      <c r="AG116" s="395"/>
      <c r="AH116" s="395"/>
      <c r="AI116" s="395"/>
      <c r="AJ116" s="395"/>
      <c r="AK116" s="395"/>
      <c r="AL116" s="395"/>
      <c r="AM116" s="395"/>
      <c r="AN116" s="395"/>
      <c r="AO116" s="395"/>
      <c r="AP116" s="395"/>
      <c r="AQ116" s="395"/>
      <c r="AR116" s="395"/>
      <c r="AS116" s="395"/>
      <c r="AT116" s="395"/>
      <c r="AU116" s="395"/>
      <c r="AV116" s="395"/>
      <c r="AW116" s="395"/>
      <c r="AX116" s="395"/>
      <c r="AY116" s="395"/>
      <c r="AZ116" s="395"/>
      <c r="BA116" s="395"/>
      <c r="BB116" s="395"/>
      <c r="BC116" s="395"/>
      <c r="BD116" s="395"/>
      <c r="BE116" s="395"/>
      <c r="BF116" s="395"/>
      <c r="BG116" s="395"/>
      <c r="BH116" s="395"/>
      <c r="BI116" s="395"/>
      <c r="BJ116" s="395"/>
      <c r="BK116" s="395"/>
      <c r="BL116" s="395"/>
      <c r="BM116" s="395"/>
      <c r="BN116" s="395"/>
      <c r="BO116" s="395"/>
      <c r="BP116" s="395"/>
      <c r="BQ116" s="395"/>
      <c r="BR116" s="395"/>
      <c r="BS116" s="395"/>
      <c r="BT116" s="395"/>
      <c r="BU116" s="395"/>
      <c r="BV116" s="395"/>
      <c r="BW116" s="395"/>
      <c r="BX116" s="395"/>
      <c r="BY116" s="395"/>
      <c r="BZ116" s="395"/>
    </row>
    <row r="117" spans="1:78" s="2" customFormat="1" ht="7.5" hidden="1" customHeight="1">
      <c r="A117" s="5"/>
      <c r="B117" s="5"/>
      <c r="C117" s="5"/>
      <c r="D117" s="5"/>
      <c r="E117" s="5"/>
      <c r="F117" s="5"/>
      <c r="G117" s="5"/>
      <c r="H117" s="5"/>
      <c r="I117" s="5"/>
      <c r="J117" s="5"/>
      <c r="K117" s="5"/>
      <c r="L117" s="5"/>
      <c r="M117" s="5"/>
      <c r="N117" s="5"/>
      <c r="O117" s="5"/>
      <c r="P117" s="5"/>
      <c r="Q117" s="5"/>
      <c r="R117" s="109"/>
      <c r="S117" s="109"/>
      <c r="T117" s="109"/>
      <c r="U117" s="109"/>
      <c r="V117" s="109"/>
      <c r="W117" s="109"/>
      <c r="X117" s="109"/>
      <c r="Y117" s="109"/>
      <c r="Z117" s="109"/>
      <c r="AA117" s="109"/>
      <c r="AB117" s="109"/>
      <c r="AC117" s="109"/>
      <c r="AD117" s="109"/>
      <c r="AE117" s="109"/>
      <c r="AF117" s="109"/>
      <c r="AG117" s="109"/>
      <c r="AH117" s="109"/>
      <c r="AI117" s="109"/>
      <c r="AJ117" s="109"/>
      <c r="AK117" s="109"/>
      <c r="AL117" s="109"/>
      <c r="AM117" s="109"/>
      <c r="AN117" s="109"/>
      <c r="AO117" s="109"/>
      <c r="AP117" s="109"/>
      <c r="AQ117" s="109"/>
      <c r="AR117" s="109"/>
      <c r="AS117" s="109"/>
      <c r="AT117" s="109"/>
      <c r="AU117" s="109"/>
      <c r="AV117" s="109"/>
      <c r="AW117" s="109"/>
      <c r="AX117" s="109"/>
      <c r="AY117" s="109"/>
      <c r="AZ117" s="109"/>
      <c r="BA117" s="109"/>
      <c r="BB117" s="109"/>
      <c r="BC117" s="109"/>
      <c r="BD117" s="109"/>
      <c r="BE117" s="109"/>
      <c r="BF117" s="109"/>
      <c r="BG117" s="109"/>
      <c r="BH117" s="109"/>
      <c r="BI117" s="109"/>
      <c r="BJ117" s="109"/>
      <c r="BK117" s="109"/>
      <c r="BL117" s="109"/>
      <c r="BM117" s="109"/>
      <c r="BN117" s="109"/>
      <c r="BO117" s="109"/>
      <c r="BP117" s="109"/>
      <c r="BQ117" s="109"/>
      <c r="BR117" s="109"/>
      <c r="BS117" s="109"/>
      <c r="BT117" s="109"/>
      <c r="BU117" s="109"/>
      <c r="BV117" s="109"/>
      <c r="BW117" s="109"/>
      <c r="BX117" s="109"/>
      <c r="BY117" s="109"/>
      <c r="BZ117" s="109"/>
    </row>
    <row r="118" spans="1:78" s="2" customFormat="1" ht="7.5" hidden="1" customHeight="1">
      <c r="R118" s="100"/>
      <c r="S118" s="100"/>
      <c r="T118" s="100"/>
      <c r="U118" s="100"/>
      <c r="V118" s="100"/>
      <c r="W118" s="100"/>
      <c r="X118" s="100"/>
      <c r="Y118" s="100"/>
      <c r="Z118" s="100"/>
      <c r="AA118" s="100"/>
      <c r="AB118" s="100"/>
      <c r="AC118" s="100"/>
      <c r="AD118" s="100"/>
      <c r="AE118" s="100"/>
      <c r="AF118" s="100"/>
      <c r="AG118" s="100"/>
      <c r="AH118" s="100"/>
      <c r="AI118" s="100"/>
      <c r="AJ118" s="100"/>
      <c r="AK118" s="100"/>
      <c r="AL118" s="100"/>
      <c r="AM118" s="100"/>
      <c r="AN118" s="100"/>
      <c r="AO118" s="100"/>
      <c r="AP118" s="100"/>
      <c r="AQ118" s="100"/>
      <c r="AR118" s="100"/>
      <c r="AS118" s="100"/>
      <c r="AT118" s="100"/>
      <c r="AU118" s="100"/>
      <c r="AV118" s="100"/>
      <c r="AW118" s="100"/>
      <c r="AX118" s="100"/>
      <c r="AY118" s="100"/>
      <c r="AZ118" s="100"/>
      <c r="BA118" s="100"/>
      <c r="BB118" s="100"/>
      <c r="BC118" s="100"/>
      <c r="BD118" s="100"/>
      <c r="BE118" s="100"/>
      <c r="BF118" s="100"/>
      <c r="BG118" s="100"/>
      <c r="BH118" s="100"/>
      <c r="BI118" s="100"/>
      <c r="BJ118" s="100"/>
      <c r="BK118" s="100"/>
      <c r="BL118" s="100"/>
      <c r="BM118" s="100"/>
      <c r="BN118" s="100"/>
      <c r="BO118" s="100"/>
      <c r="BP118" s="100"/>
      <c r="BQ118" s="100"/>
      <c r="BR118" s="100"/>
      <c r="BS118" s="100"/>
      <c r="BT118" s="100"/>
      <c r="BU118" s="100"/>
      <c r="BV118" s="100"/>
      <c r="BW118" s="100"/>
      <c r="BX118" s="100"/>
      <c r="BY118" s="100"/>
      <c r="BZ118" s="100"/>
    </row>
    <row r="119" spans="1:78" s="2" customFormat="1" ht="16.5" hidden="1" customHeight="1">
      <c r="B119" s="2" t="s">
        <v>54</v>
      </c>
    </row>
    <row r="120" spans="1:78" s="2" customFormat="1" ht="16.5" hidden="1" customHeight="1">
      <c r="A120" s="11"/>
      <c r="B120" s="2" t="s">
        <v>55</v>
      </c>
    </row>
    <row r="121" spans="1:78" s="2" customFormat="1" ht="16.5" hidden="1" customHeight="1">
      <c r="B121" s="408" t="s">
        <v>56</v>
      </c>
      <c r="C121" s="408"/>
      <c r="E121" s="2" t="s">
        <v>57</v>
      </c>
    </row>
    <row r="122" spans="1:78" s="2" customFormat="1" ht="16.5" hidden="1" customHeight="1">
      <c r="B122" s="2" t="s">
        <v>58</v>
      </c>
      <c r="L122" s="408"/>
      <c r="M122" s="408"/>
      <c r="N122" s="408"/>
      <c r="O122" s="408"/>
      <c r="P122" s="408"/>
      <c r="Q122" s="408"/>
      <c r="R122" s="408"/>
      <c r="S122" s="408"/>
      <c r="T122" s="408"/>
      <c r="U122" s="408"/>
      <c r="V122" s="408"/>
      <c r="W122" s="408"/>
      <c r="X122" s="408"/>
      <c r="Y122" s="408"/>
      <c r="Z122" s="408"/>
      <c r="AA122" s="408"/>
      <c r="AB122" s="408"/>
      <c r="AC122" s="408"/>
      <c r="AD122" s="408"/>
      <c r="AE122" s="408"/>
      <c r="AF122" s="408"/>
      <c r="AG122" s="408"/>
      <c r="AH122" s="408"/>
    </row>
    <row r="123" spans="1:78" s="2" customFormat="1" ht="16.5" hidden="1" customHeight="1">
      <c r="B123" s="2" t="s">
        <v>59</v>
      </c>
    </row>
    <row r="124" spans="1:78" s="2" customFormat="1" ht="16.5" hidden="1" customHeight="1">
      <c r="B124" s="408" t="s">
        <v>56</v>
      </c>
      <c r="C124" s="408"/>
      <c r="E124" s="2" t="s">
        <v>60</v>
      </c>
    </row>
    <row r="125" spans="1:78" s="2" customFormat="1" ht="16.5" hidden="1" customHeight="1">
      <c r="B125" s="2" t="s">
        <v>58</v>
      </c>
      <c r="L125" s="408"/>
      <c r="M125" s="408"/>
      <c r="N125" s="408"/>
      <c r="O125" s="408"/>
      <c r="P125" s="408"/>
      <c r="Q125" s="408"/>
      <c r="R125" s="408"/>
      <c r="S125" s="408"/>
      <c r="T125" s="408"/>
      <c r="U125" s="408"/>
      <c r="V125" s="408"/>
      <c r="W125" s="408"/>
      <c r="X125" s="408"/>
      <c r="Y125" s="408"/>
      <c r="Z125" s="408"/>
      <c r="AA125" s="408"/>
      <c r="AB125" s="408"/>
      <c r="AC125" s="408"/>
      <c r="AD125" s="408"/>
      <c r="AE125" s="408"/>
      <c r="AF125" s="408"/>
      <c r="AG125" s="408"/>
      <c r="AH125" s="408"/>
    </row>
    <row r="126" spans="1:78" s="2" customFormat="1" ht="16.5" hidden="1" customHeight="1">
      <c r="B126" s="2" t="s">
        <v>59</v>
      </c>
      <c r="R126" s="100"/>
      <c r="S126" s="100"/>
      <c r="T126" s="100"/>
      <c r="U126" s="100"/>
      <c r="V126" s="100"/>
      <c r="W126" s="100"/>
      <c r="X126" s="100"/>
      <c r="Y126" s="100"/>
      <c r="Z126" s="100"/>
      <c r="AA126" s="100"/>
      <c r="AB126" s="100"/>
      <c r="AC126" s="100"/>
      <c r="AD126" s="100"/>
      <c r="AE126" s="100"/>
      <c r="AF126" s="100"/>
      <c r="AG126" s="100"/>
      <c r="AH126" s="100"/>
      <c r="AI126" s="100"/>
      <c r="AJ126" s="100"/>
      <c r="AK126" s="100"/>
      <c r="AL126" s="100"/>
      <c r="AM126" s="100"/>
      <c r="AN126" s="100"/>
      <c r="AO126" s="100"/>
      <c r="AP126" s="100"/>
      <c r="AQ126" s="100"/>
      <c r="AR126" s="100"/>
      <c r="AS126" s="100"/>
      <c r="AT126" s="100"/>
      <c r="AU126" s="100"/>
      <c r="AV126" s="100"/>
      <c r="AW126" s="100"/>
      <c r="AX126" s="100"/>
      <c r="AY126" s="100"/>
      <c r="AZ126" s="100"/>
      <c r="BA126" s="100"/>
      <c r="BB126" s="100"/>
      <c r="BC126" s="100"/>
      <c r="BD126" s="100"/>
      <c r="BE126" s="100"/>
      <c r="BF126" s="100"/>
      <c r="BG126" s="100"/>
      <c r="BH126" s="100"/>
      <c r="BI126" s="100"/>
      <c r="BJ126" s="100"/>
      <c r="BK126" s="100"/>
      <c r="BL126" s="100"/>
      <c r="BM126" s="100"/>
      <c r="BN126" s="100"/>
      <c r="BO126" s="100"/>
      <c r="BP126" s="100"/>
      <c r="BQ126" s="100"/>
      <c r="BR126" s="100"/>
      <c r="BS126" s="100"/>
      <c r="BT126" s="100"/>
      <c r="BU126" s="100"/>
      <c r="BV126" s="100"/>
      <c r="BW126" s="100"/>
      <c r="BX126" s="100"/>
      <c r="BY126" s="100"/>
      <c r="BZ126" s="100"/>
    </row>
    <row r="127" spans="1:78" s="2" customFormat="1" ht="16.5" hidden="1" customHeight="1">
      <c r="B127" s="408" t="s">
        <v>56</v>
      </c>
      <c r="C127" s="408"/>
      <c r="E127" s="2" t="s">
        <v>61</v>
      </c>
      <c r="R127" s="100"/>
      <c r="S127" s="100"/>
      <c r="T127" s="100"/>
      <c r="U127" s="100"/>
      <c r="V127" s="100"/>
      <c r="W127" s="100"/>
      <c r="X127" s="100"/>
      <c r="Y127" s="100"/>
      <c r="Z127" s="100"/>
      <c r="AA127" s="100"/>
      <c r="AB127" s="100"/>
      <c r="AC127" s="100"/>
      <c r="AD127" s="100"/>
      <c r="AE127" s="100"/>
      <c r="AF127" s="100"/>
      <c r="AG127" s="100"/>
      <c r="AH127" s="100"/>
      <c r="AI127" s="100"/>
      <c r="AJ127" s="100"/>
      <c r="AK127" s="100"/>
      <c r="AL127" s="100"/>
      <c r="AM127" s="100"/>
      <c r="AN127" s="100"/>
      <c r="AO127" s="100"/>
      <c r="AP127" s="100"/>
      <c r="AQ127" s="100"/>
      <c r="AR127" s="100"/>
      <c r="AS127" s="100"/>
      <c r="AT127" s="100"/>
      <c r="AU127" s="100"/>
      <c r="AV127" s="100"/>
      <c r="AW127" s="100"/>
      <c r="AX127" s="100"/>
      <c r="AY127" s="100"/>
      <c r="AZ127" s="100"/>
      <c r="BA127" s="100"/>
      <c r="BB127" s="100"/>
      <c r="BC127" s="100"/>
      <c r="BD127" s="100"/>
      <c r="BE127" s="100"/>
      <c r="BF127" s="100"/>
      <c r="BG127" s="100"/>
      <c r="BH127" s="100"/>
      <c r="BI127" s="100"/>
      <c r="BJ127" s="100"/>
      <c r="BK127" s="100"/>
      <c r="BL127" s="100"/>
      <c r="BM127" s="100"/>
      <c r="BN127" s="100"/>
      <c r="BO127" s="100"/>
      <c r="BP127" s="100"/>
      <c r="BQ127" s="100"/>
      <c r="BR127" s="100"/>
      <c r="BS127" s="100"/>
      <c r="BT127" s="100"/>
      <c r="BU127" s="100"/>
      <c r="BV127" s="100"/>
      <c r="BW127" s="100"/>
      <c r="BX127" s="100"/>
      <c r="BY127" s="100"/>
      <c r="BZ127" s="100"/>
    </row>
    <row r="128" spans="1:78" s="2" customFormat="1" ht="16.5" hidden="1" customHeight="1">
      <c r="B128" s="2" t="s">
        <v>58</v>
      </c>
      <c r="L128" s="408"/>
      <c r="M128" s="408"/>
      <c r="N128" s="408"/>
      <c r="O128" s="408"/>
      <c r="P128" s="408"/>
      <c r="Q128" s="408"/>
      <c r="R128" s="408"/>
      <c r="S128" s="408"/>
      <c r="T128" s="408"/>
      <c r="U128" s="408"/>
      <c r="V128" s="408"/>
      <c r="W128" s="408"/>
      <c r="X128" s="408"/>
      <c r="Y128" s="408"/>
      <c r="Z128" s="408"/>
      <c r="AA128" s="408"/>
      <c r="AB128" s="408"/>
      <c r="AC128" s="408"/>
      <c r="AD128" s="408"/>
      <c r="AE128" s="408"/>
      <c r="AF128" s="408"/>
      <c r="AG128" s="408"/>
      <c r="AH128" s="408"/>
      <c r="AI128" s="100"/>
      <c r="AJ128" s="100"/>
      <c r="AK128" s="100"/>
      <c r="AL128" s="100"/>
      <c r="AM128" s="100"/>
      <c r="AN128" s="100"/>
      <c r="AO128" s="100"/>
      <c r="AP128" s="100"/>
      <c r="AQ128" s="100"/>
      <c r="AR128" s="100"/>
      <c r="AS128" s="100"/>
      <c r="AT128" s="100"/>
      <c r="AU128" s="100"/>
      <c r="AV128" s="100"/>
      <c r="AW128" s="100"/>
      <c r="AX128" s="100"/>
      <c r="AY128" s="100"/>
      <c r="AZ128" s="100"/>
      <c r="BA128" s="100"/>
      <c r="BB128" s="100"/>
      <c r="BC128" s="100"/>
      <c r="BD128" s="100"/>
      <c r="BE128" s="100"/>
      <c r="BF128" s="100"/>
      <c r="BG128" s="100"/>
      <c r="BH128" s="100"/>
      <c r="BI128" s="100"/>
      <c r="BJ128" s="100"/>
      <c r="BK128" s="100"/>
      <c r="BL128" s="100"/>
      <c r="BM128" s="100"/>
      <c r="BN128" s="100"/>
      <c r="BO128" s="100"/>
      <c r="BP128" s="100"/>
      <c r="BQ128" s="100"/>
      <c r="BR128" s="100"/>
      <c r="BS128" s="100"/>
      <c r="BT128" s="100"/>
      <c r="BU128" s="100"/>
      <c r="BV128" s="100"/>
      <c r="BW128" s="100"/>
      <c r="BX128" s="100"/>
      <c r="BY128" s="100"/>
      <c r="BZ128" s="100"/>
    </row>
    <row r="129" spans="1:78" s="2" customFormat="1" ht="16.5" hidden="1" customHeight="1">
      <c r="B129" s="2" t="s">
        <v>62</v>
      </c>
      <c r="R129" s="100"/>
      <c r="S129" s="100"/>
      <c r="T129" s="100"/>
      <c r="U129" s="100"/>
      <c r="V129" s="100"/>
      <c r="W129" s="100"/>
      <c r="X129" s="100"/>
      <c r="Y129" s="100"/>
      <c r="Z129" s="100"/>
      <c r="AA129" s="100"/>
      <c r="AB129" s="100"/>
      <c r="AC129" s="100"/>
      <c r="AD129" s="100"/>
      <c r="AE129" s="100"/>
      <c r="AF129" s="100"/>
      <c r="AG129" s="100"/>
      <c r="AH129" s="100"/>
      <c r="AI129" s="100"/>
      <c r="AJ129" s="100"/>
      <c r="AK129" s="100"/>
      <c r="AL129" s="100"/>
      <c r="AM129" s="100"/>
      <c r="AN129" s="100"/>
      <c r="AO129" s="100"/>
      <c r="AP129" s="100"/>
      <c r="AQ129" s="100"/>
      <c r="AR129" s="100"/>
      <c r="AS129" s="100"/>
      <c r="AT129" s="100"/>
      <c r="AU129" s="100"/>
      <c r="AV129" s="100"/>
      <c r="AW129" s="100"/>
      <c r="AX129" s="100"/>
      <c r="AY129" s="100"/>
      <c r="AZ129" s="100"/>
      <c r="BA129" s="100"/>
      <c r="BB129" s="100"/>
      <c r="BC129" s="100"/>
      <c r="BD129" s="100"/>
      <c r="BE129" s="100"/>
      <c r="BF129" s="100"/>
      <c r="BG129" s="100"/>
      <c r="BH129" s="100"/>
      <c r="BI129" s="100"/>
      <c r="BJ129" s="100"/>
      <c r="BK129" s="100"/>
      <c r="BL129" s="100"/>
      <c r="BM129" s="100"/>
      <c r="BN129" s="100"/>
      <c r="BO129" s="100"/>
      <c r="BP129" s="100"/>
      <c r="BQ129" s="100"/>
      <c r="BR129" s="100"/>
      <c r="BS129" s="100"/>
      <c r="BT129" s="100"/>
      <c r="BU129" s="100"/>
      <c r="BV129" s="100"/>
      <c r="BW129" s="100"/>
      <c r="BX129" s="100"/>
      <c r="BY129" s="100"/>
      <c r="BZ129" s="100"/>
    </row>
    <row r="130" spans="1:78" s="2" customFormat="1" ht="16.5" hidden="1" customHeight="1">
      <c r="B130" s="2" t="s">
        <v>58</v>
      </c>
      <c r="L130" s="408"/>
      <c r="M130" s="408"/>
      <c r="N130" s="408"/>
      <c r="O130" s="408"/>
      <c r="P130" s="408"/>
      <c r="Q130" s="408"/>
      <c r="R130" s="408"/>
      <c r="S130" s="408"/>
      <c r="T130" s="408"/>
      <c r="U130" s="408"/>
      <c r="V130" s="408"/>
      <c r="W130" s="408"/>
      <c r="X130" s="408"/>
      <c r="Y130" s="408"/>
      <c r="Z130" s="408"/>
      <c r="AA130" s="408"/>
      <c r="AB130" s="408"/>
      <c r="AC130" s="408"/>
      <c r="AD130" s="408"/>
      <c r="AE130" s="408"/>
      <c r="AF130" s="408"/>
      <c r="AG130" s="408"/>
      <c r="AH130" s="408"/>
      <c r="AI130" s="100"/>
      <c r="AJ130" s="100"/>
      <c r="AK130" s="100"/>
      <c r="AL130" s="100"/>
      <c r="AM130" s="100"/>
      <c r="AN130" s="100"/>
      <c r="AO130" s="100"/>
      <c r="AP130" s="100"/>
      <c r="AQ130" s="100"/>
      <c r="AR130" s="100"/>
      <c r="AS130" s="100"/>
      <c r="AT130" s="100"/>
      <c r="AU130" s="100"/>
      <c r="AV130" s="100"/>
      <c r="AW130" s="100"/>
      <c r="AX130" s="100"/>
      <c r="AY130" s="100"/>
      <c r="AZ130" s="100"/>
      <c r="BA130" s="100"/>
      <c r="BB130" s="100"/>
      <c r="BC130" s="100"/>
      <c r="BD130" s="100"/>
      <c r="BE130" s="100"/>
      <c r="BF130" s="100"/>
      <c r="BG130" s="100"/>
      <c r="BH130" s="100"/>
      <c r="BI130" s="100"/>
      <c r="BJ130" s="100"/>
      <c r="BK130" s="100"/>
      <c r="BL130" s="100"/>
      <c r="BM130" s="100"/>
      <c r="BN130" s="100"/>
      <c r="BO130" s="100"/>
      <c r="BP130" s="100"/>
      <c r="BQ130" s="100"/>
      <c r="BR130" s="100"/>
      <c r="BS130" s="100"/>
      <c r="BT130" s="100"/>
      <c r="BU130" s="100"/>
      <c r="BV130" s="100"/>
      <c r="BW130" s="100"/>
      <c r="BX130" s="100"/>
      <c r="BY130" s="100"/>
      <c r="BZ130" s="100"/>
    </row>
    <row r="131" spans="1:78" s="2" customFormat="1" ht="16.5" hidden="1" customHeight="1">
      <c r="B131" s="2" t="s">
        <v>62</v>
      </c>
      <c r="R131" s="100"/>
      <c r="S131" s="100"/>
      <c r="T131" s="100"/>
      <c r="U131" s="100"/>
      <c r="V131" s="100"/>
      <c r="W131" s="100"/>
      <c r="X131" s="100"/>
      <c r="Y131" s="100"/>
      <c r="Z131" s="100"/>
      <c r="AA131" s="100"/>
      <c r="AB131" s="100"/>
      <c r="AC131" s="100"/>
      <c r="AD131" s="100"/>
      <c r="AE131" s="100"/>
      <c r="AF131" s="100"/>
      <c r="AG131" s="100"/>
      <c r="AH131" s="100"/>
      <c r="AI131" s="100"/>
      <c r="AJ131" s="100"/>
      <c r="AK131" s="100"/>
      <c r="AL131" s="100"/>
      <c r="AM131" s="100"/>
      <c r="AN131" s="100"/>
      <c r="AO131" s="100"/>
      <c r="AP131" s="100"/>
      <c r="AQ131" s="100"/>
      <c r="AR131" s="100"/>
      <c r="AS131" s="100"/>
      <c r="AT131" s="100"/>
      <c r="AU131" s="100"/>
      <c r="AV131" s="100"/>
      <c r="AW131" s="100"/>
      <c r="AX131" s="100"/>
      <c r="AY131" s="100"/>
      <c r="AZ131" s="100"/>
      <c r="BA131" s="100"/>
      <c r="BB131" s="100"/>
      <c r="BC131" s="100"/>
      <c r="BD131" s="100"/>
      <c r="BE131" s="100"/>
      <c r="BF131" s="100"/>
      <c r="BG131" s="100"/>
      <c r="BH131" s="100"/>
      <c r="BI131" s="100"/>
      <c r="BJ131" s="100"/>
      <c r="BK131" s="100"/>
      <c r="BL131" s="100"/>
      <c r="BM131" s="100"/>
      <c r="BN131" s="100"/>
      <c r="BO131" s="100"/>
      <c r="BP131" s="100"/>
      <c r="BQ131" s="100"/>
      <c r="BR131" s="100"/>
      <c r="BS131" s="100"/>
      <c r="BT131" s="100"/>
      <c r="BU131" s="100"/>
      <c r="BV131" s="100"/>
      <c r="BW131" s="100"/>
      <c r="BX131" s="100"/>
      <c r="BY131" s="100"/>
      <c r="BZ131" s="100"/>
    </row>
    <row r="132" spans="1:78" s="2" customFormat="1" ht="16.5" hidden="1" customHeight="1">
      <c r="B132" s="2" t="s">
        <v>58</v>
      </c>
      <c r="L132" s="408"/>
      <c r="M132" s="408"/>
      <c r="N132" s="408"/>
      <c r="O132" s="408"/>
      <c r="P132" s="408"/>
      <c r="Q132" s="408"/>
      <c r="R132" s="408"/>
      <c r="S132" s="408"/>
      <c r="T132" s="408"/>
      <c r="U132" s="408"/>
      <c r="V132" s="408"/>
      <c r="W132" s="408"/>
      <c r="X132" s="408"/>
      <c r="Y132" s="408"/>
      <c r="Z132" s="408"/>
      <c r="AA132" s="408"/>
      <c r="AB132" s="408"/>
      <c r="AC132" s="408"/>
      <c r="AD132" s="408"/>
      <c r="AE132" s="408"/>
      <c r="AF132" s="408"/>
      <c r="AG132" s="408"/>
      <c r="AH132" s="408"/>
      <c r="AI132" s="100"/>
      <c r="AJ132" s="100"/>
      <c r="AK132" s="100"/>
      <c r="AL132" s="100"/>
      <c r="AM132" s="100"/>
      <c r="AN132" s="100"/>
      <c r="AO132" s="100"/>
      <c r="AP132" s="100"/>
      <c r="AQ132" s="100"/>
      <c r="AR132" s="100"/>
      <c r="AS132" s="100"/>
      <c r="AT132" s="100"/>
      <c r="AU132" s="100"/>
      <c r="AV132" s="100"/>
      <c r="AW132" s="100"/>
      <c r="AX132" s="100"/>
      <c r="AY132" s="100"/>
      <c r="AZ132" s="100"/>
      <c r="BA132" s="100"/>
      <c r="BB132" s="100"/>
      <c r="BC132" s="100"/>
      <c r="BD132" s="100"/>
      <c r="BE132" s="100"/>
      <c r="BF132" s="100"/>
      <c r="BG132" s="100"/>
      <c r="BH132" s="100"/>
      <c r="BI132" s="100"/>
      <c r="BJ132" s="100"/>
      <c r="BK132" s="100"/>
      <c r="BL132" s="100"/>
      <c r="BM132" s="100"/>
      <c r="BN132" s="100"/>
      <c r="BO132" s="100"/>
      <c r="BP132" s="100"/>
      <c r="BQ132" s="100"/>
      <c r="BR132" s="100"/>
      <c r="BS132" s="100"/>
      <c r="BT132" s="100"/>
      <c r="BU132" s="100"/>
      <c r="BV132" s="100"/>
      <c r="BW132" s="100"/>
      <c r="BX132" s="100"/>
      <c r="BY132" s="100"/>
      <c r="BZ132" s="100"/>
    </row>
    <row r="133" spans="1:78" s="2" customFormat="1" ht="16.5" hidden="1" customHeight="1">
      <c r="B133" s="2" t="s">
        <v>62</v>
      </c>
      <c r="R133" s="100"/>
      <c r="S133" s="100"/>
      <c r="T133" s="100"/>
      <c r="U133" s="100"/>
      <c r="V133" s="100"/>
      <c r="W133" s="100"/>
      <c r="X133" s="100"/>
      <c r="Y133" s="100"/>
      <c r="Z133" s="100"/>
      <c r="AA133" s="100"/>
      <c r="AB133" s="100"/>
      <c r="AC133" s="100"/>
      <c r="AD133" s="100"/>
      <c r="AE133" s="100"/>
      <c r="AF133" s="100"/>
      <c r="AG133" s="100"/>
      <c r="AH133" s="100"/>
      <c r="AI133" s="100"/>
      <c r="AJ133" s="100"/>
      <c r="AK133" s="100"/>
      <c r="AL133" s="100"/>
      <c r="AM133" s="100"/>
      <c r="AN133" s="100"/>
      <c r="AO133" s="100"/>
      <c r="AP133" s="100"/>
      <c r="AQ133" s="100"/>
      <c r="AR133" s="100"/>
      <c r="AS133" s="100"/>
      <c r="AT133" s="100"/>
      <c r="AU133" s="100"/>
      <c r="AV133" s="100"/>
      <c r="AW133" s="100"/>
      <c r="AX133" s="100"/>
      <c r="AY133" s="100"/>
      <c r="AZ133" s="100"/>
      <c r="BA133" s="100"/>
      <c r="BB133" s="100"/>
      <c r="BC133" s="100"/>
      <c r="BD133" s="100"/>
      <c r="BE133" s="100"/>
      <c r="BF133" s="100"/>
      <c r="BG133" s="100"/>
      <c r="BH133" s="100"/>
      <c r="BI133" s="100"/>
      <c r="BJ133" s="100"/>
      <c r="BK133" s="100"/>
      <c r="BL133" s="100"/>
      <c r="BM133" s="100"/>
      <c r="BN133" s="100"/>
      <c r="BO133" s="100"/>
      <c r="BP133" s="100"/>
      <c r="BQ133" s="100"/>
      <c r="BR133" s="100"/>
      <c r="BS133" s="100"/>
      <c r="BT133" s="100"/>
      <c r="BU133" s="100"/>
      <c r="BV133" s="100"/>
      <c r="BW133" s="100"/>
      <c r="BX133" s="100"/>
      <c r="BY133" s="100"/>
      <c r="BZ133" s="100"/>
    </row>
    <row r="134" spans="1:78" s="2" customFormat="1" ht="16.5" hidden="1" customHeight="1">
      <c r="B134" s="408" t="s">
        <v>56</v>
      </c>
      <c r="C134" s="408"/>
      <c r="E134" s="2" t="s">
        <v>63</v>
      </c>
      <c r="R134" s="100"/>
      <c r="S134" s="100"/>
      <c r="T134" s="100"/>
      <c r="U134" s="100"/>
      <c r="V134" s="100"/>
      <c r="W134" s="100"/>
      <c r="X134" s="100"/>
      <c r="Y134" s="100"/>
      <c r="Z134" s="100"/>
      <c r="AA134" s="100"/>
      <c r="AB134" s="100"/>
      <c r="AC134" s="100"/>
      <c r="AD134" s="100"/>
      <c r="AE134" s="100"/>
      <c r="AF134" s="100"/>
      <c r="AG134" s="100"/>
      <c r="AH134" s="100"/>
      <c r="AI134" s="100"/>
      <c r="AJ134" s="100"/>
      <c r="AK134" s="100"/>
      <c r="AL134" s="100"/>
      <c r="AM134" s="100"/>
      <c r="AN134" s="100"/>
      <c r="AO134" s="100"/>
      <c r="AP134" s="100"/>
      <c r="AQ134" s="100"/>
      <c r="AR134" s="100"/>
      <c r="AS134" s="100"/>
      <c r="AT134" s="100"/>
      <c r="AU134" s="100"/>
      <c r="AV134" s="100"/>
      <c r="AW134" s="100"/>
      <c r="AX134" s="100"/>
      <c r="AY134" s="100"/>
      <c r="AZ134" s="100"/>
      <c r="BA134" s="100"/>
      <c r="BB134" s="100"/>
      <c r="BC134" s="100"/>
      <c r="BD134" s="100"/>
      <c r="BE134" s="100"/>
      <c r="BF134" s="100"/>
      <c r="BG134" s="100"/>
      <c r="BH134" s="100"/>
      <c r="BI134" s="100"/>
      <c r="BJ134" s="100"/>
      <c r="BK134" s="100"/>
      <c r="BL134" s="100"/>
      <c r="BM134" s="100"/>
      <c r="BN134" s="100"/>
      <c r="BO134" s="100"/>
      <c r="BP134" s="100"/>
      <c r="BQ134" s="100"/>
      <c r="BR134" s="100"/>
      <c r="BS134" s="100"/>
      <c r="BT134" s="100"/>
      <c r="BU134" s="100"/>
      <c r="BV134" s="100"/>
      <c r="BW134" s="100"/>
      <c r="BX134" s="100"/>
      <c r="BY134" s="100"/>
      <c r="BZ134" s="100"/>
    </row>
    <row r="135" spans="1:78" s="2" customFormat="1" ht="16.5" hidden="1" customHeight="1">
      <c r="B135" s="2" t="s">
        <v>58</v>
      </c>
      <c r="L135" s="408"/>
      <c r="M135" s="408"/>
      <c r="N135" s="408"/>
      <c r="O135" s="408"/>
      <c r="P135" s="408"/>
      <c r="Q135" s="408"/>
      <c r="R135" s="408"/>
      <c r="S135" s="408"/>
      <c r="T135" s="408"/>
      <c r="U135" s="408"/>
      <c r="V135" s="408"/>
      <c r="W135" s="408"/>
      <c r="X135" s="408"/>
      <c r="Y135" s="408"/>
      <c r="Z135" s="408"/>
      <c r="AA135" s="408"/>
      <c r="AB135" s="408"/>
      <c r="AC135" s="408"/>
      <c r="AD135" s="408"/>
      <c r="AE135" s="408"/>
      <c r="AF135" s="408"/>
      <c r="AG135" s="408"/>
      <c r="AH135" s="408"/>
      <c r="AI135" s="100"/>
      <c r="AJ135" s="100"/>
      <c r="AK135" s="100"/>
      <c r="AL135" s="100"/>
      <c r="AM135" s="100"/>
      <c r="AN135" s="100"/>
      <c r="AO135" s="100"/>
      <c r="AP135" s="100"/>
      <c r="AQ135" s="100"/>
      <c r="AR135" s="100"/>
      <c r="AS135" s="100"/>
      <c r="AT135" s="100"/>
      <c r="AU135" s="100"/>
      <c r="AV135" s="100"/>
      <c r="AW135" s="100"/>
      <c r="AX135" s="100"/>
      <c r="AY135" s="100"/>
      <c r="AZ135" s="100"/>
      <c r="BA135" s="100"/>
      <c r="BB135" s="100"/>
      <c r="BC135" s="100"/>
      <c r="BD135" s="100"/>
      <c r="BE135" s="100"/>
      <c r="BF135" s="100"/>
      <c r="BG135" s="100"/>
      <c r="BH135" s="100"/>
      <c r="BI135" s="100"/>
      <c r="BJ135" s="100"/>
      <c r="BK135" s="100"/>
      <c r="BL135" s="100"/>
      <c r="BM135" s="100"/>
      <c r="BN135" s="100"/>
      <c r="BO135" s="100"/>
      <c r="BP135" s="100"/>
      <c r="BQ135" s="100"/>
      <c r="BR135" s="100"/>
      <c r="BS135" s="100"/>
      <c r="BT135" s="100"/>
      <c r="BU135" s="100"/>
      <c r="BV135" s="100"/>
      <c r="BW135" s="100"/>
      <c r="BX135" s="100"/>
      <c r="BY135" s="100"/>
      <c r="BZ135" s="100"/>
    </row>
    <row r="136" spans="1:78" s="2" customFormat="1" ht="16.5" hidden="1" customHeight="1">
      <c r="B136" s="2" t="s">
        <v>62</v>
      </c>
      <c r="R136" s="100"/>
      <c r="S136" s="100"/>
      <c r="T136" s="100"/>
    </row>
    <row r="137" spans="1:78" s="2" customFormat="1" ht="16.5" hidden="1" customHeight="1">
      <c r="B137" s="2" t="s">
        <v>58</v>
      </c>
      <c r="L137" s="408"/>
      <c r="M137" s="408"/>
      <c r="N137" s="408"/>
      <c r="O137" s="408"/>
      <c r="P137" s="408"/>
      <c r="Q137" s="408"/>
      <c r="R137" s="408"/>
      <c r="S137" s="408"/>
      <c r="T137" s="408"/>
      <c r="U137" s="408"/>
      <c r="V137" s="408"/>
      <c r="W137" s="408"/>
      <c r="X137" s="408"/>
      <c r="Y137" s="408"/>
      <c r="Z137" s="408"/>
      <c r="AA137" s="408"/>
      <c r="AB137" s="408"/>
      <c r="AC137" s="408"/>
      <c r="AD137" s="408"/>
      <c r="AE137" s="408"/>
      <c r="AF137" s="408"/>
      <c r="AG137" s="408"/>
      <c r="AH137" s="408"/>
      <c r="AI137" s="102"/>
      <c r="AJ137" s="102"/>
      <c r="AK137" s="102"/>
      <c r="AL137" s="102"/>
      <c r="AM137" s="102"/>
      <c r="AN137" s="102"/>
      <c r="AO137" s="102"/>
      <c r="AP137" s="102"/>
      <c r="AQ137" s="102"/>
      <c r="AR137" s="102"/>
      <c r="AS137" s="102"/>
      <c r="AT137" s="102"/>
      <c r="AU137" s="102"/>
      <c r="AV137" s="102"/>
      <c r="AW137" s="102"/>
      <c r="AX137" s="102"/>
      <c r="AY137" s="102"/>
      <c r="AZ137" s="102"/>
      <c r="BA137" s="102"/>
      <c r="BB137" s="102"/>
      <c r="BC137" s="102"/>
      <c r="BD137" s="102"/>
      <c r="BE137" s="102"/>
      <c r="BF137" s="102"/>
      <c r="BG137" s="102"/>
      <c r="BH137" s="102"/>
      <c r="BI137" s="102"/>
      <c r="BJ137" s="102"/>
      <c r="BK137" s="102"/>
      <c r="BL137" s="102"/>
      <c r="BM137" s="102"/>
      <c r="BN137" s="102"/>
      <c r="BO137" s="102"/>
      <c r="BP137" s="102"/>
      <c r="BQ137" s="102"/>
      <c r="BR137" s="102"/>
      <c r="BS137" s="102"/>
      <c r="BT137" s="102"/>
      <c r="BU137" s="102"/>
      <c r="BV137" s="102"/>
      <c r="BW137" s="102"/>
      <c r="BX137" s="102"/>
      <c r="BY137" s="102"/>
      <c r="BZ137" s="102"/>
    </row>
    <row r="138" spans="1:78" s="2" customFormat="1" ht="16.5" hidden="1" customHeight="1">
      <c r="B138" s="2" t="s">
        <v>62</v>
      </c>
      <c r="R138" s="100"/>
      <c r="S138" s="100"/>
      <c r="T138" s="100"/>
      <c r="X138" s="102"/>
      <c r="Y138" s="102"/>
      <c r="Z138" s="102"/>
      <c r="AA138" s="102"/>
      <c r="AB138" s="102"/>
      <c r="AC138" s="102"/>
      <c r="AD138" s="102"/>
      <c r="AE138" s="102"/>
      <c r="AF138" s="102"/>
      <c r="AG138" s="102"/>
      <c r="AH138" s="102"/>
      <c r="AI138" s="102"/>
      <c r="AJ138" s="102"/>
      <c r="AK138" s="102"/>
      <c r="AL138" s="102"/>
      <c r="AM138" s="102"/>
      <c r="AN138" s="102"/>
      <c r="AO138" s="102"/>
      <c r="AP138" s="102"/>
      <c r="AQ138" s="102"/>
      <c r="AR138" s="102"/>
      <c r="AS138" s="102"/>
      <c r="AT138" s="102"/>
      <c r="AU138" s="102"/>
      <c r="AV138" s="102"/>
      <c r="AW138" s="102"/>
      <c r="AX138" s="102"/>
      <c r="AY138" s="102"/>
      <c r="AZ138" s="102"/>
      <c r="BA138" s="102"/>
      <c r="BB138" s="102"/>
      <c r="BC138" s="102"/>
      <c r="BD138" s="102"/>
      <c r="BE138" s="102"/>
      <c r="BF138" s="102"/>
      <c r="BG138" s="102"/>
      <c r="BH138" s="102"/>
      <c r="BI138" s="102"/>
      <c r="BJ138" s="102"/>
      <c r="BK138" s="102"/>
      <c r="BL138" s="102"/>
      <c r="BM138" s="102"/>
      <c r="BN138" s="102"/>
      <c r="BO138" s="102"/>
      <c r="BP138" s="102"/>
      <c r="BQ138" s="102"/>
      <c r="BR138" s="102"/>
      <c r="BS138" s="102"/>
      <c r="BT138" s="102"/>
      <c r="BU138" s="102"/>
      <c r="BV138" s="102"/>
      <c r="BW138" s="102"/>
      <c r="BX138" s="102"/>
      <c r="BY138" s="102"/>
      <c r="BZ138" s="102"/>
    </row>
    <row r="139" spans="1:78" s="2" customFormat="1" ht="16.5" hidden="1" customHeight="1">
      <c r="B139" s="2" t="s">
        <v>58</v>
      </c>
      <c r="L139" s="408"/>
      <c r="M139" s="408"/>
      <c r="N139" s="408"/>
      <c r="O139" s="408"/>
      <c r="P139" s="408"/>
      <c r="Q139" s="408"/>
      <c r="R139" s="408"/>
      <c r="S139" s="408"/>
      <c r="T139" s="408"/>
      <c r="U139" s="408"/>
      <c r="V139" s="408"/>
      <c r="W139" s="408"/>
      <c r="X139" s="408"/>
      <c r="Y139" s="408"/>
      <c r="Z139" s="408"/>
      <c r="AA139" s="408"/>
      <c r="AB139" s="408"/>
      <c r="AC139" s="408"/>
      <c r="AD139" s="408"/>
      <c r="AE139" s="408"/>
      <c r="AF139" s="408"/>
      <c r="AG139" s="408"/>
      <c r="AH139" s="408"/>
      <c r="AI139" s="102"/>
      <c r="AJ139" s="102"/>
      <c r="AK139" s="102"/>
      <c r="AL139" s="102"/>
      <c r="AM139" s="102"/>
      <c r="AN139" s="102"/>
      <c r="AO139" s="102"/>
      <c r="AP139" s="102"/>
      <c r="AQ139" s="102"/>
      <c r="AR139" s="102"/>
      <c r="AS139" s="102"/>
      <c r="AT139" s="102"/>
      <c r="AU139" s="102"/>
      <c r="AV139" s="102"/>
      <c r="AW139" s="102"/>
      <c r="AX139" s="102"/>
      <c r="AY139" s="102"/>
      <c r="AZ139" s="102"/>
      <c r="BA139" s="102"/>
      <c r="BB139" s="102"/>
      <c r="BC139" s="102"/>
      <c r="BD139" s="102"/>
      <c r="BE139" s="102"/>
      <c r="BF139" s="102"/>
      <c r="BG139" s="102"/>
      <c r="BH139" s="102"/>
      <c r="BI139" s="102"/>
      <c r="BJ139" s="102"/>
      <c r="BK139" s="102"/>
      <c r="BL139" s="102"/>
      <c r="BM139" s="102"/>
      <c r="BN139" s="102"/>
      <c r="BO139" s="102"/>
      <c r="BP139" s="102"/>
      <c r="BQ139" s="102"/>
      <c r="BR139" s="102"/>
      <c r="BS139" s="102"/>
      <c r="BT139" s="102"/>
      <c r="BU139" s="102"/>
      <c r="BV139" s="102"/>
      <c r="BW139" s="102"/>
      <c r="BX139" s="102"/>
      <c r="BY139" s="102"/>
      <c r="BZ139" s="102"/>
    </row>
    <row r="140" spans="1:78" s="2" customFormat="1" ht="16.5" hidden="1" customHeight="1">
      <c r="B140" s="2" t="s">
        <v>62</v>
      </c>
      <c r="R140" s="100"/>
      <c r="S140" s="100"/>
      <c r="T140" s="100"/>
      <c r="X140" s="102"/>
      <c r="Y140" s="102"/>
      <c r="Z140" s="102"/>
      <c r="AA140" s="102"/>
      <c r="AB140" s="102"/>
      <c r="AC140" s="102"/>
      <c r="AD140" s="102"/>
      <c r="AE140" s="102"/>
      <c r="AF140" s="102"/>
      <c r="AG140" s="102"/>
      <c r="AH140" s="102"/>
      <c r="AI140" s="102"/>
      <c r="AJ140" s="102"/>
      <c r="AK140" s="102"/>
      <c r="AL140" s="102"/>
      <c r="AM140" s="102"/>
      <c r="AN140" s="102"/>
      <c r="AO140" s="102"/>
      <c r="AP140" s="102"/>
      <c r="AQ140" s="102"/>
      <c r="AR140" s="102"/>
      <c r="AS140" s="102"/>
      <c r="AT140" s="102"/>
      <c r="AU140" s="102"/>
      <c r="AV140" s="102"/>
      <c r="AW140" s="102"/>
      <c r="AX140" s="102"/>
      <c r="AY140" s="102"/>
      <c r="AZ140" s="102"/>
      <c r="BA140" s="102"/>
      <c r="BB140" s="102"/>
      <c r="BC140" s="102"/>
      <c r="BD140" s="102"/>
      <c r="BE140" s="102"/>
      <c r="BF140" s="102"/>
      <c r="BG140" s="102"/>
      <c r="BH140" s="102"/>
      <c r="BI140" s="102"/>
      <c r="BJ140" s="102"/>
      <c r="BK140" s="102"/>
      <c r="BL140" s="102"/>
      <c r="BM140" s="102"/>
      <c r="BN140" s="102"/>
      <c r="BO140" s="102"/>
      <c r="BP140" s="102"/>
      <c r="BQ140" s="102"/>
      <c r="BR140" s="102"/>
      <c r="BS140" s="102"/>
      <c r="BT140" s="102"/>
      <c r="BU140" s="102"/>
      <c r="BV140" s="102"/>
      <c r="BW140" s="102"/>
      <c r="BX140" s="102"/>
      <c r="BY140" s="102"/>
      <c r="BZ140" s="102"/>
    </row>
    <row r="141" spans="1:78" s="2" customFormat="1" ht="7.5" hidden="1" customHeight="1">
      <c r="A141" s="5"/>
      <c r="B141" s="5"/>
      <c r="C141" s="5"/>
      <c r="D141" s="5"/>
      <c r="E141" s="5"/>
      <c r="F141" s="5"/>
      <c r="G141" s="5"/>
      <c r="H141" s="5"/>
      <c r="I141" s="5"/>
      <c r="J141" s="5"/>
      <c r="K141" s="5"/>
      <c r="L141" s="5"/>
      <c r="M141" s="5"/>
      <c r="N141" s="5"/>
      <c r="O141" s="5"/>
      <c r="P141" s="5"/>
      <c r="Q141" s="5"/>
      <c r="R141" s="109"/>
      <c r="S141" s="109"/>
      <c r="T141" s="109"/>
      <c r="U141" s="109"/>
      <c r="V141" s="109"/>
      <c r="W141" s="109"/>
      <c r="X141" s="109"/>
      <c r="Y141" s="109"/>
      <c r="Z141" s="109"/>
      <c r="AA141" s="109"/>
      <c r="AB141" s="109"/>
      <c r="AC141" s="109"/>
      <c r="AD141" s="109"/>
      <c r="AE141" s="109"/>
      <c r="AF141" s="109"/>
      <c r="AG141" s="109"/>
      <c r="AH141" s="109"/>
      <c r="AI141" s="109"/>
      <c r="AJ141" s="109"/>
      <c r="AK141" s="109"/>
      <c r="AL141" s="109"/>
      <c r="AM141" s="109"/>
      <c r="AN141" s="109"/>
      <c r="AO141" s="109"/>
      <c r="AP141" s="109"/>
      <c r="AQ141" s="109"/>
      <c r="AR141" s="109"/>
      <c r="AS141" s="109"/>
      <c r="AT141" s="109"/>
      <c r="AU141" s="109"/>
      <c r="AV141" s="109"/>
      <c r="AW141" s="109"/>
      <c r="AX141" s="109"/>
      <c r="AY141" s="109"/>
      <c r="AZ141" s="109"/>
      <c r="BA141" s="109"/>
      <c r="BB141" s="109"/>
      <c r="BC141" s="109"/>
      <c r="BD141" s="109"/>
      <c r="BE141" s="109"/>
      <c r="BF141" s="109"/>
      <c r="BG141" s="109"/>
      <c r="BH141" s="109"/>
      <c r="BI141" s="109"/>
      <c r="BJ141" s="109"/>
      <c r="BK141" s="109"/>
      <c r="BL141" s="109"/>
      <c r="BM141" s="109"/>
      <c r="BN141" s="109"/>
      <c r="BO141" s="109"/>
      <c r="BP141" s="109"/>
      <c r="BQ141" s="109"/>
      <c r="BR141" s="109"/>
      <c r="BS141" s="109"/>
      <c r="BT141" s="109"/>
      <c r="BU141" s="109"/>
      <c r="BV141" s="109"/>
      <c r="BW141" s="109"/>
      <c r="BX141" s="109"/>
      <c r="BY141" s="109"/>
      <c r="BZ141" s="109"/>
    </row>
    <row r="142" spans="1:78" s="2" customFormat="1" ht="7.5" hidden="1" customHeight="1">
      <c r="R142" s="100"/>
      <c r="S142" s="100"/>
      <c r="T142" s="100"/>
      <c r="U142" s="100"/>
      <c r="V142" s="100"/>
      <c r="W142" s="100"/>
      <c r="X142" s="100"/>
      <c r="Y142" s="100"/>
      <c r="Z142" s="100"/>
      <c r="AA142" s="100"/>
      <c r="AB142" s="100"/>
      <c r="AC142" s="100"/>
      <c r="AD142" s="100"/>
      <c r="AE142" s="100"/>
      <c r="AF142" s="100"/>
      <c r="AG142" s="100"/>
      <c r="AH142" s="100"/>
      <c r="AI142" s="100"/>
      <c r="AJ142" s="100"/>
      <c r="AK142" s="100"/>
      <c r="AL142" s="100"/>
      <c r="AM142" s="100"/>
      <c r="AN142" s="100"/>
      <c r="AO142" s="100"/>
      <c r="AP142" s="100"/>
      <c r="AQ142" s="100"/>
      <c r="AR142" s="100"/>
      <c r="AS142" s="100"/>
      <c r="AT142" s="100"/>
      <c r="AU142" s="100"/>
      <c r="AV142" s="100"/>
      <c r="AW142" s="100"/>
      <c r="AX142" s="100"/>
      <c r="AY142" s="100"/>
      <c r="AZ142" s="100"/>
      <c r="BA142" s="100"/>
      <c r="BB142" s="100"/>
      <c r="BC142" s="100"/>
      <c r="BD142" s="100"/>
      <c r="BE142" s="100"/>
      <c r="BF142" s="100"/>
      <c r="BG142" s="100"/>
      <c r="BH142" s="100"/>
      <c r="BI142" s="100"/>
      <c r="BJ142" s="100"/>
      <c r="BK142" s="100"/>
      <c r="BL142" s="100"/>
      <c r="BM142" s="100"/>
      <c r="BN142" s="100"/>
      <c r="BO142" s="100"/>
      <c r="BP142" s="100"/>
      <c r="BQ142" s="100"/>
      <c r="BR142" s="100"/>
      <c r="BS142" s="100"/>
      <c r="BT142" s="100"/>
      <c r="BU142" s="100"/>
      <c r="BV142" s="100"/>
      <c r="BW142" s="100"/>
      <c r="BX142" s="100"/>
      <c r="BY142" s="100"/>
      <c r="BZ142" s="100"/>
    </row>
    <row r="143" spans="1:78" s="2" customFormat="1" ht="16.5" hidden="1" customHeight="1">
      <c r="A143" s="2" t="s">
        <v>64</v>
      </c>
    </row>
    <row r="144" spans="1:78" s="2" customFormat="1" ht="16.5" hidden="1" customHeight="1">
      <c r="B144" s="2" t="s">
        <v>65</v>
      </c>
    </row>
    <row r="145" spans="2:78" s="2" customFormat="1" ht="16.5" hidden="1" customHeight="1">
      <c r="B145" s="2" t="s">
        <v>66</v>
      </c>
      <c r="R145" s="395"/>
      <c r="S145" s="395"/>
      <c r="T145" s="395"/>
      <c r="U145" s="395"/>
      <c r="V145" s="395"/>
      <c r="W145" s="395"/>
      <c r="X145" s="395"/>
      <c r="Y145" s="395"/>
      <c r="Z145" s="395"/>
      <c r="AA145" s="395"/>
      <c r="AB145" s="395"/>
      <c r="AC145" s="395"/>
      <c r="AD145" s="395"/>
      <c r="AE145" s="395"/>
      <c r="AF145" s="395"/>
      <c r="AG145" s="395"/>
      <c r="AH145" s="395"/>
      <c r="AI145" s="395"/>
      <c r="AJ145" s="395"/>
      <c r="AK145" s="395"/>
      <c r="AL145" s="395"/>
      <c r="AM145" s="395"/>
      <c r="AN145" s="395"/>
      <c r="AO145" s="395"/>
      <c r="AP145" s="395"/>
      <c r="AQ145" s="395"/>
      <c r="AR145" s="395"/>
      <c r="AS145" s="395"/>
      <c r="AT145" s="395"/>
      <c r="AU145" s="395"/>
      <c r="AV145" s="395"/>
      <c r="AW145" s="395"/>
      <c r="AX145" s="395"/>
      <c r="AY145" s="395"/>
      <c r="AZ145" s="395"/>
      <c r="BA145" s="395"/>
      <c r="BB145" s="395"/>
      <c r="BC145" s="395"/>
      <c r="BD145" s="395"/>
      <c r="BE145" s="395"/>
      <c r="BF145" s="395"/>
      <c r="BG145" s="395"/>
      <c r="BH145" s="395"/>
      <c r="BI145" s="395"/>
      <c r="BJ145" s="395"/>
      <c r="BK145" s="395"/>
      <c r="BL145" s="395"/>
      <c r="BM145" s="395"/>
      <c r="BN145" s="395"/>
      <c r="BO145" s="395"/>
      <c r="BP145" s="395"/>
      <c r="BQ145" s="395"/>
      <c r="BR145" s="395"/>
      <c r="BS145" s="395"/>
      <c r="BT145" s="395"/>
      <c r="BU145" s="395"/>
      <c r="BV145" s="395"/>
      <c r="BW145" s="395"/>
      <c r="BX145" s="395"/>
      <c r="BY145" s="395"/>
      <c r="BZ145" s="395"/>
    </row>
    <row r="146" spans="2:78" s="2" customFormat="1" ht="16.5" hidden="1" customHeight="1">
      <c r="B146" s="2" t="s">
        <v>67</v>
      </c>
      <c r="R146" s="395"/>
      <c r="S146" s="395"/>
      <c r="T146" s="395"/>
      <c r="U146" s="395"/>
      <c r="V146" s="395"/>
      <c r="W146" s="395"/>
      <c r="X146" s="395"/>
      <c r="Y146" s="395"/>
      <c r="Z146" s="395"/>
      <c r="AA146" s="395"/>
      <c r="AB146" s="395"/>
      <c r="AC146" s="395"/>
      <c r="AD146" s="395"/>
      <c r="AE146" s="395"/>
      <c r="AF146" s="395"/>
      <c r="AG146" s="395"/>
      <c r="AH146" s="395"/>
      <c r="AI146" s="395"/>
      <c r="AJ146" s="395"/>
      <c r="AK146" s="395"/>
      <c r="AL146" s="395"/>
      <c r="AM146" s="395"/>
      <c r="AN146" s="395"/>
      <c r="AO146" s="395"/>
      <c r="AP146" s="395"/>
      <c r="AQ146" s="395"/>
      <c r="AR146" s="395"/>
      <c r="AS146" s="395"/>
      <c r="AT146" s="395"/>
      <c r="AU146" s="395"/>
      <c r="AV146" s="395"/>
      <c r="AW146" s="395"/>
      <c r="AX146" s="395"/>
      <c r="AY146" s="395"/>
      <c r="AZ146" s="395"/>
      <c r="BA146" s="395"/>
      <c r="BB146" s="395"/>
      <c r="BC146" s="395"/>
      <c r="BD146" s="395"/>
      <c r="BE146" s="395"/>
      <c r="BF146" s="395"/>
      <c r="BG146" s="395"/>
      <c r="BH146" s="395"/>
      <c r="BI146" s="395"/>
      <c r="BJ146" s="395"/>
      <c r="BK146" s="395"/>
      <c r="BL146" s="395"/>
      <c r="BM146" s="395"/>
      <c r="BN146" s="395"/>
      <c r="BO146" s="395"/>
      <c r="BP146" s="395"/>
      <c r="BQ146" s="395"/>
      <c r="BR146" s="395"/>
      <c r="BS146" s="395"/>
      <c r="BT146" s="395"/>
      <c r="BU146" s="395"/>
      <c r="BV146" s="395"/>
      <c r="BW146" s="395"/>
      <c r="BX146" s="395"/>
      <c r="BY146" s="395"/>
      <c r="BZ146" s="395"/>
    </row>
    <row r="147" spans="2:78" s="2" customFormat="1" ht="16.5" hidden="1" customHeight="1">
      <c r="B147" s="2" t="s">
        <v>32</v>
      </c>
      <c r="R147" s="395"/>
      <c r="S147" s="395"/>
      <c r="T147" s="395"/>
      <c r="U147" s="395"/>
      <c r="V147" s="395"/>
      <c r="W147" s="395"/>
      <c r="X147" s="395"/>
      <c r="Y147" s="395"/>
      <c r="Z147" s="395"/>
      <c r="AA147" s="395"/>
      <c r="AB147" s="395"/>
      <c r="AC147" s="395"/>
      <c r="AD147" s="395"/>
      <c r="AE147" s="395"/>
      <c r="AF147" s="395"/>
      <c r="AG147" s="395"/>
      <c r="AH147" s="395"/>
      <c r="AI147" s="395"/>
      <c r="AJ147" s="395"/>
      <c r="AK147" s="395"/>
      <c r="AL147" s="395"/>
      <c r="AM147" s="395"/>
      <c r="AN147" s="395"/>
      <c r="AO147" s="395"/>
      <c r="AP147" s="395"/>
      <c r="AQ147" s="395"/>
      <c r="AR147" s="395"/>
      <c r="AS147" s="395"/>
      <c r="AT147" s="395"/>
      <c r="AU147" s="395"/>
      <c r="AV147" s="395"/>
      <c r="AW147" s="395"/>
      <c r="AX147" s="395"/>
      <c r="AY147" s="395"/>
      <c r="AZ147" s="395"/>
      <c r="BA147" s="395"/>
      <c r="BB147" s="395"/>
      <c r="BC147" s="395"/>
      <c r="BD147" s="395"/>
      <c r="BE147" s="395"/>
      <c r="BF147" s="395"/>
      <c r="BG147" s="395"/>
      <c r="BH147" s="395"/>
      <c r="BI147" s="395"/>
      <c r="BJ147" s="395"/>
      <c r="BK147" s="395"/>
      <c r="BL147" s="395"/>
      <c r="BM147" s="395"/>
      <c r="BN147" s="395"/>
      <c r="BO147" s="395"/>
      <c r="BP147" s="395"/>
      <c r="BQ147" s="395"/>
      <c r="BR147" s="395"/>
      <c r="BS147" s="395"/>
      <c r="BT147" s="395"/>
      <c r="BU147" s="395"/>
      <c r="BV147" s="395"/>
      <c r="BW147" s="395"/>
      <c r="BX147" s="395"/>
      <c r="BY147" s="395"/>
      <c r="BZ147" s="395"/>
    </row>
    <row r="148" spans="2:78" s="2" customFormat="1" ht="16.5" hidden="1" customHeight="1">
      <c r="B148" s="2" t="s">
        <v>68</v>
      </c>
      <c r="R148" s="395"/>
      <c r="S148" s="395"/>
      <c r="T148" s="395"/>
      <c r="U148" s="395"/>
      <c r="V148" s="395"/>
      <c r="W148" s="395"/>
      <c r="X148" s="395"/>
      <c r="Y148" s="395"/>
      <c r="Z148" s="395"/>
      <c r="AA148" s="395"/>
      <c r="AB148" s="395"/>
      <c r="AC148" s="395"/>
      <c r="AD148" s="395"/>
      <c r="AE148" s="395"/>
      <c r="AF148" s="395"/>
      <c r="AG148" s="395"/>
      <c r="AH148" s="395"/>
      <c r="AI148" s="395"/>
      <c r="AJ148" s="395"/>
      <c r="AK148" s="395"/>
      <c r="AL148" s="395"/>
      <c r="AM148" s="395"/>
      <c r="AN148" s="395"/>
      <c r="AO148" s="395"/>
      <c r="AP148" s="395"/>
      <c r="AQ148" s="395"/>
      <c r="AR148" s="395"/>
      <c r="AS148" s="395"/>
      <c r="AT148" s="395"/>
      <c r="AU148" s="395"/>
      <c r="AV148" s="395"/>
      <c r="AW148" s="395"/>
      <c r="AX148" s="395"/>
      <c r="AY148" s="395"/>
      <c r="AZ148" s="395"/>
      <c r="BA148" s="395"/>
      <c r="BB148" s="395"/>
      <c r="BC148" s="395"/>
      <c r="BD148" s="395"/>
      <c r="BE148" s="395"/>
      <c r="BF148" s="395"/>
      <c r="BG148" s="395"/>
      <c r="BH148" s="395"/>
      <c r="BI148" s="395"/>
      <c r="BJ148" s="395"/>
      <c r="BK148" s="395"/>
      <c r="BL148" s="395"/>
      <c r="BM148" s="395"/>
      <c r="BN148" s="395"/>
      <c r="BO148" s="395"/>
      <c r="BP148" s="395"/>
      <c r="BQ148" s="395"/>
      <c r="BR148" s="395"/>
      <c r="BS148" s="395"/>
      <c r="BT148" s="395"/>
      <c r="BU148" s="395"/>
      <c r="BV148" s="395"/>
      <c r="BW148" s="395"/>
      <c r="BX148" s="395"/>
      <c r="BY148" s="395"/>
      <c r="BZ148" s="395"/>
    </row>
    <row r="149" spans="2:78" s="2" customFormat="1" ht="16.5" hidden="1" customHeight="1">
      <c r="B149" s="2" t="s">
        <v>34</v>
      </c>
      <c r="R149" s="395"/>
      <c r="S149" s="395"/>
      <c r="T149" s="395"/>
      <c r="U149" s="395"/>
      <c r="V149" s="395"/>
      <c r="W149" s="395"/>
      <c r="X149" s="395"/>
      <c r="Y149" s="395"/>
      <c r="Z149" s="395"/>
      <c r="AA149" s="395"/>
      <c r="AB149" s="395"/>
      <c r="AC149" s="395"/>
      <c r="AD149" s="395"/>
      <c r="AE149" s="395"/>
      <c r="AF149" s="395"/>
      <c r="AG149" s="395"/>
      <c r="AH149" s="395"/>
      <c r="AI149" s="395"/>
      <c r="AJ149" s="395"/>
      <c r="AK149" s="395"/>
      <c r="AL149" s="395"/>
      <c r="AM149" s="395"/>
      <c r="AN149" s="395"/>
      <c r="AO149" s="395"/>
      <c r="AP149" s="395"/>
      <c r="AQ149" s="395"/>
      <c r="AR149" s="395"/>
      <c r="AS149" s="395"/>
      <c r="AT149" s="395"/>
      <c r="AU149" s="395"/>
      <c r="AV149" s="395"/>
      <c r="AW149" s="395"/>
      <c r="AX149" s="395"/>
      <c r="AY149" s="395"/>
      <c r="AZ149" s="395"/>
      <c r="BA149" s="395"/>
      <c r="BB149" s="395"/>
      <c r="BC149" s="395"/>
      <c r="BD149" s="395"/>
      <c r="BE149" s="395"/>
      <c r="BF149" s="395"/>
      <c r="BG149" s="395"/>
      <c r="BH149" s="395"/>
      <c r="BI149" s="395"/>
      <c r="BJ149" s="395"/>
      <c r="BK149" s="395"/>
      <c r="BL149" s="395"/>
      <c r="BM149" s="395"/>
      <c r="BN149" s="395"/>
      <c r="BO149" s="395"/>
      <c r="BP149" s="395"/>
      <c r="BQ149" s="395"/>
      <c r="BR149" s="395"/>
      <c r="BS149" s="395"/>
      <c r="BT149" s="395"/>
      <c r="BU149" s="395"/>
      <c r="BV149" s="395"/>
      <c r="BW149" s="395"/>
      <c r="BX149" s="395"/>
      <c r="BY149" s="395"/>
      <c r="BZ149" s="395"/>
    </row>
    <row r="150" spans="2:78" s="2" customFormat="1" ht="16.5" hidden="1" customHeight="1">
      <c r="B150" s="2" t="s">
        <v>69</v>
      </c>
      <c r="R150" s="395"/>
      <c r="S150" s="395"/>
      <c r="T150" s="395"/>
      <c r="U150" s="395"/>
      <c r="V150" s="395"/>
      <c r="W150" s="395"/>
      <c r="X150" s="395"/>
      <c r="Y150" s="395"/>
      <c r="Z150" s="395"/>
      <c r="AA150" s="395"/>
      <c r="AB150" s="395"/>
      <c r="AC150" s="395"/>
      <c r="AD150" s="395"/>
      <c r="AE150" s="395"/>
      <c r="AF150" s="395"/>
      <c r="AG150" s="395"/>
      <c r="AH150" s="395"/>
      <c r="AI150" s="395"/>
      <c r="AJ150" s="395"/>
      <c r="AK150" s="395"/>
      <c r="AL150" s="395"/>
      <c r="AM150" s="395"/>
      <c r="AN150" s="395"/>
      <c r="AO150" s="395"/>
      <c r="AP150" s="395"/>
      <c r="AQ150" s="395"/>
      <c r="AR150" s="395"/>
      <c r="AS150" s="395"/>
      <c r="AT150" s="395"/>
      <c r="AU150" s="395"/>
      <c r="AV150" s="395"/>
      <c r="AW150" s="395"/>
      <c r="AX150" s="395"/>
      <c r="AY150" s="395"/>
      <c r="AZ150" s="395"/>
      <c r="BA150" s="395"/>
      <c r="BB150" s="395"/>
      <c r="BC150" s="395"/>
      <c r="BD150" s="395"/>
      <c r="BE150" s="395"/>
      <c r="BF150" s="395"/>
      <c r="BG150" s="395"/>
      <c r="BH150" s="395"/>
      <c r="BI150" s="395"/>
      <c r="BJ150" s="395"/>
      <c r="BK150" s="395"/>
      <c r="BL150" s="395"/>
      <c r="BM150" s="395"/>
      <c r="BN150" s="395"/>
      <c r="BO150" s="395"/>
      <c r="BP150" s="395"/>
      <c r="BQ150" s="395"/>
      <c r="BR150" s="395"/>
      <c r="BS150" s="395"/>
      <c r="BT150" s="395"/>
      <c r="BU150" s="395"/>
      <c r="BV150" s="395"/>
      <c r="BW150" s="395"/>
      <c r="BX150" s="395"/>
      <c r="BY150" s="395"/>
      <c r="BZ150" s="395"/>
    </row>
    <row r="151" spans="2:78" s="2" customFormat="1" ht="16.5" hidden="1" customHeight="1">
      <c r="B151" s="2" t="s">
        <v>70</v>
      </c>
      <c r="R151" s="100"/>
      <c r="S151" s="100"/>
      <c r="T151" s="100"/>
      <c r="X151" s="408"/>
      <c r="Y151" s="408"/>
      <c r="Z151" s="408"/>
      <c r="AA151" s="408"/>
      <c r="AB151" s="408"/>
      <c r="AC151" s="408"/>
      <c r="AD151" s="408"/>
      <c r="AE151" s="408"/>
      <c r="AF151" s="408"/>
      <c r="AG151" s="408"/>
      <c r="AH151" s="408"/>
      <c r="AI151" s="408"/>
      <c r="AJ151" s="408"/>
      <c r="AK151" s="408"/>
      <c r="AL151" s="408"/>
      <c r="AM151" s="408"/>
      <c r="AN151" s="408"/>
      <c r="AO151" s="408"/>
      <c r="AP151" s="408"/>
      <c r="AQ151" s="408"/>
      <c r="AR151" s="408"/>
      <c r="AS151" s="408"/>
      <c r="AT151" s="408"/>
      <c r="AU151" s="408"/>
      <c r="AV151" s="408"/>
      <c r="AW151" s="408"/>
      <c r="AX151" s="408"/>
      <c r="AY151" s="408"/>
      <c r="AZ151" s="408"/>
      <c r="BA151" s="408"/>
      <c r="BB151" s="408"/>
      <c r="BC151" s="408"/>
      <c r="BD151" s="408"/>
      <c r="BE151" s="408"/>
      <c r="BF151" s="408"/>
      <c r="BG151" s="408"/>
      <c r="BH151" s="408"/>
      <c r="BI151" s="408"/>
      <c r="BJ151" s="408"/>
      <c r="BK151" s="408"/>
      <c r="BL151" s="408"/>
      <c r="BM151" s="408"/>
      <c r="BN151" s="408"/>
      <c r="BO151" s="408"/>
      <c r="BP151" s="408"/>
      <c r="BQ151" s="408"/>
      <c r="BR151" s="408"/>
      <c r="BS151" s="408"/>
      <c r="BT151" s="408"/>
      <c r="BU151" s="408"/>
      <c r="BV151" s="408"/>
      <c r="BW151" s="408"/>
      <c r="BX151" s="408"/>
      <c r="BY151" s="408"/>
      <c r="BZ151" s="408"/>
    </row>
    <row r="152" spans="2:78" s="2" customFormat="1" ht="7.5" hidden="1" customHeight="1"/>
    <row r="153" spans="2:78" s="2" customFormat="1" ht="7.5" hidden="1" customHeight="1"/>
    <row r="154" spans="2:78" s="2" customFormat="1" ht="7.5" hidden="1" customHeight="1">
      <c r="R154" s="100"/>
      <c r="S154" s="100"/>
      <c r="T154" s="100"/>
      <c r="X154" s="102"/>
      <c r="Y154" s="102"/>
      <c r="Z154" s="102"/>
      <c r="AA154" s="102"/>
      <c r="AB154" s="102"/>
      <c r="AC154" s="102"/>
      <c r="AD154" s="102"/>
      <c r="AE154" s="102"/>
      <c r="AF154" s="102"/>
      <c r="AG154" s="102"/>
      <c r="AH154" s="102"/>
      <c r="AI154" s="102"/>
      <c r="AJ154" s="102"/>
      <c r="AK154" s="102"/>
      <c r="AL154" s="102"/>
      <c r="AM154" s="102"/>
      <c r="AN154" s="102"/>
      <c r="AO154" s="102"/>
      <c r="AP154" s="102"/>
      <c r="AQ154" s="102"/>
      <c r="AR154" s="102"/>
      <c r="AS154" s="102"/>
      <c r="AT154" s="102"/>
      <c r="AU154" s="102"/>
      <c r="AV154" s="102"/>
      <c r="AW154" s="102"/>
      <c r="AX154" s="102"/>
      <c r="AY154" s="102"/>
      <c r="AZ154" s="102"/>
      <c r="BA154" s="102"/>
      <c r="BB154" s="102"/>
      <c r="BC154" s="102"/>
      <c r="BD154" s="102"/>
      <c r="BE154" s="102"/>
      <c r="BF154" s="102"/>
      <c r="BG154" s="102"/>
      <c r="BH154" s="102"/>
      <c r="BI154" s="102"/>
      <c r="BJ154" s="102"/>
      <c r="BK154" s="102"/>
      <c r="BL154" s="102"/>
      <c r="BM154" s="102"/>
      <c r="BN154" s="102"/>
      <c r="BO154" s="102"/>
      <c r="BP154" s="102"/>
      <c r="BQ154" s="102"/>
      <c r="BR154" s="102"/>
      <c r="BS154" s="102"/>
      <c r="BT154" s="102"/>
      <c r="BU154" s="102"/>
      <c r="BV154" s="102"/>
      <c r="BW154" s="102"/>
      <c r="BX154" s="102"/>
      <c r="BY154" s="102"/>
      <c r="BZ154" s="102"/>
    </row>
    <row r="155" spans="2:78" s="2" customFormat="1" ht="16.5" hidden="1" customHeight="1">
      <c r="B155" s="2" t="s">
        <v>71</v>
      </c>
    </row>
    <row r="156" spans="2:78" s="2" customFormat="1" ht="16.5" hidden="1" customHeight="1">
      <c r="B156" s="2" t="s">
        <v>66</v>
      </c>
      <c r="R156" s="395"/>
      <c r="S156" s="395"/>
      <c r="T156" s="395"/>
      <c r="U156" s="395"/>
      <c r="V156" s="395"/>
      <c r="W156" s="395"/>
      <c r="X156" s="395"/>
      <c r="Y156" s="395"/>
      <c r="Z156" s="395"/>
      <c r="AA156" s="395"/>
      <c r="AB156" s="395"/>
      <c r="AC156" s="395"/>
      <c r="AD156" s="395"/>
      <c r="AE156" s="395"/>
      <c r="AF156" s="395"/>
      <c r="AG156" s="395"/>
      <c r="AH156" s="395"/>
      <c r="AI156" s="395"/>
      <c r="AJ156" s="395"/>
      <c r="AK156" s="395"/>
      <c r="AL156" s="395"/>
      <c r="AM156" s="395"/>
      <c r="AN156" s="395"/>
      <c r="AO156" s="395"/>
      <c r="AP156" s="395"/>
      <c r="AQ156" s="395"/>
      <c r="AR156" s="395"/>
      <c r="AS156" s="395"/>
      <c r="AT156" s="395"/>
      <c r="AU156" s="395"/>
      <c r="AV156" s="395"/>
      <c r="AW156" s="395"/>
      <c r="AX156" s="395"/>
      <c r="AY156" s="395"/>
      <c r="AZ156" s="395"/>
      <c r="BA156" s="395"/>
      <c r="BB156" s="395"/>
      <c r="BC156" s="395"/>
      <c r="BD156" s="395"/>
      <c r="BE156" s="395"/>
      <c r="BF156" s="395"/>
      <c r="BG156" s="395"/>
      <c r="BH156" s="395"/>
      <c r="BI156" s="395"/>
      <c r="BJ156" s="395"/>
      <c r="BK156" s="395"/>
      <c r="BL156" s="395"/>
      <c r="BM156" s="395"/>
      <c r="BN156" s="395"/>
      <c r="BO156" s="395"/>
      <c r="BP156" s="395"/>
      <c r="BQ156" s="395"/>
      <c r="BR156" s="395"/>
      <c r="BS156" s="395"/>
      <c r="BT156" s="395"/>
      <c r="BU156" s="395"/>
      <c r="BV156" s="395"/>
      <c r="BW156" s="395"/>
      <c r="BX156" s="395"/>
      <c r="BY156" s="395"/>
      <c r="BZ156" s="395"/>
    </row>
    <row r="157" spans="2:78" s="2" customFormat="1" ht="16.5" hidden="1" customHeight="1">
      <c r="B157" s="2" t="s">
        <v>67</v>
      </c>
      <c r="R157" s="395"/>
      <c r="S157" s="395"/>
      <c r="T157" s="395"/>
      <c r="U157" s="395"/>
      <c r="V157" s="395"/>
      <c r="W157" s="395"/>
      <c r="X157" s="395"/>
      <c r="Y157" s="395"/>
      <c r="Z157" s="395"/>
      <c r="AA157" s="395"/>
      <c r="AB157" s="395"/>
      <c r="AC157" s="395"/>
      <c r="AD157" s="395"/>
      <c r="AE157" s="395"/>
      <c r="AF157" s="395"/>
      <c r="AG157" s="395"/>
      <c r="AH157" s="395"/>
      <c r="AI157" s="395"/>
      <c r="AJ157" s="395"/>
      <c r="AK157" s="395"/>
      <c r="AL157" s="395"/>
      <c r="AM157" s="395"/>
      <c r="AN157" s="395"/>
      <c r="AO157" s="395"/>
      <c r="AP157" s="395"/>
      <c r="AQ157" s="395"/>
      <c r="AR157" s="395"/>
      <c r="AS157" s="395"/>
      <c r="AT157" s="395"/>
      <c r="AU157" s="395"/>
      <c r="AV157" s="395"/>
      <c r="AW157" s="395"/>
      <c r="AX157" s="395"/>
      <c r="AY157" s="395"/>
      <c r="AZ157" s="395"/>
      <c r="BA157" s="395"/>
      <c r="BB157" s="395"/>
      <c r="BC157" s="395"/>
      <c r="BD157" s="395"/>
      <c r="BE157" s="395"/>
      <c r="BF157" s="395"/>
      <c r="BG157" s="395"/>
      <c r="BH157" s="395"/>
      <c r="BI157" s="395"/>
      <c r="BJ157" s="395"/>
      <c r="BK157" s="395"/>
      <c r="BL157" s="395"/>
      <c r="BM157" s="395"/>
      <c r="BN157" s="395"/>
      <c r="BO157" s="395"/>
      <c r="BP157" s="395"/>
      <c r="BQ157" s="395"/>
      <c r="BR157" s="395"/>
      <c r="BS157" s="395"/>
      <c r="BT157" s="395"/>
      <c r="BU157" s="395"/>
      <c r="BV157" s="395"/>
      <c r="BW157" s="395"/>
      <c r="BX157" s="395"/>
      <c r="BY157" s="395"/>
      <c r="BZ157" s="395"/>
    </row>
    <row r="158" spans="2:78" s="2" customFormat="1" ht="16.5" hidden="1" customHeight="1">
      <c r="B158" s="2" t="s">
        <v>32</v>
      </c>
      <c r="R158" s="395"/>
      <c r="S158" s="395"/>
      <c r="T158" s="395"/>
      <c r="U158" s="395"/>
      <c r="V158" s="395"/>
      <c r="W158" s="395"/>
      <c r="X158" s="395"/>
      <c r="Y158" s="395"/>
      <c r="Z158" s="395"/>
      <c r="AA158" s="395"/>
      <c r="AB158" s="395"/>
      <c r="AC158" s="395"/>
      <c r="AD158" s="395"/>
      <c r="AE158" s="395"/>
      <c r="AF158" s="395"/>
      <c r="AG158" s="395"/>
      <c r="AH158" s="395"/>
      <c r="AI158" s="395"/>
      <c r="AJ158" s="395"/>
      <c r="AK158" s="395"/>
      <c r="AL158" s="395"/>
      <c r="AM158" s="395"/>
      <c r="AN158" s="395"/>
      <c r="AO158" s="395"/>
      <c r="AP158" s="395"/>
      <c r="AQ158" s="395"/>
      <c r="AR158" s="395"/>
      <c r="AS158" s="395"/>
      <c r="AT158" s="395"/>
      <c r="AU158" s="395"/>
      <c r="AV158" s="395"/>
      <c r="AW158" s="395"/>
      <c r="AX158" s="395"/>
      <c r="AY158" s="395"/>
      <c r="AZ158" s="395"/>
      <c r="BA158" s="395"/>
      <c r="BB158" s="395"/>
      <c r="BC158" s="395"/>
      <c r="BD158" s="395"/>
      <c r="BE158" s="395"/>
      <c r="BF158" s="395"/>
      <c r="BG158" s="395"/>
      <c r="BH158" s="395"/>
      <c r="BI158" s="395"/>
      <c r="BJ158" s="395"/>
      <c r="BK158" s="395"/>
      <c r="BL158" s="395"/>
      <c r="BM158" s="395"/>
      <c r="BN158" s="395"/>
      <c r="BO158" s="395"/>
      <c r="BP158" s="395"/>
      <c r="BQ158" s="395"/>
      <c r="BR158" s="395"/>
      <c r="BS158" s="395"/>
      <c r="BT158" s="395"/>
      <c r="BU158" s="395"/>
      <c r="BV158" s="395"/>
      <c r="BW158" s="395"/>
      <c r="BX158" s="395"/>
      <c r="BY158" s="395"/>
      <c r="BZ158" s="395"/>
    </row>
    <row r="159" spans="2:78" s="2" customFormat="1" ht="16.5" hidden="1" customHeight="1">
      <c r="B159" s="2" t="s">
        <v>68</v>
      </c>
      <c r="R159" s="395"/>
      <c r="S159" s="395"/>
      <c r="T159" s="395"/>
      <c r="U159" s="395"/>
      <c r="V159" s="395"/>
      <c r="W159" s="395"/>
      <c r="X159" s="395"/>
      <c r="Y159" s="395"/>
      <c r="Z159" s="395"/>
      <c r="AA159" s="395"/>
      <c r="AB159" s="395"/>
      <c r="AC159" s="395"/>
      <c r="AD159" s="395"/>
      <c r="AE159" s="395"/>
      <c r="AF159" s="395"/>
      <c r="AG159" s="395"/>
      <c r="AH159" s="395"/>
      <c r="AI159" s="395"/>
      <c r="AJ159" s="395"/>
      <c r="AK159" s="395"/>
      <c r="AL159" s="395"/>
      <c r="AM159" s="395"/>
      <c r="AN159" s="395"/>
      <c r="AO159" s="395"/>
      <c r="AP159" s="395"/>
      <c r="AQ159" s="395"/>
      <c r="AR159" s="395"/>
      <c r="AS159" s="395"/>
      <c r="AT159" s="395"/>
      <c r="AU159" s="395"/>
      <c r="AV159" s="395"/>
      <c r="AW159" s="395"/>
      <c r="AX159" s="395"/>
      <c r="AY159" s="395"/>
      <c r="AZ159" s="395"/>
      <c r="BA159" s="395"/>
      <c r="BB159" s="395"/>
      <c r="BC159" s="395"/>
      <c r="BD159" s="395"/>
      <c r="BE159" s="395"/>
      <c r="BF159" s="395"/>
      <c r="BG159" s="395"/>
      <c r="BH159" s="395"/>
      <c r="BI159" s="395"/>
      <c r="BJ159" s="395"/>
      <c r="BK159" s="395"/>
      <c r="BL159" s="395"/>
      <c r="BM159" s="395"/>
      <c r="BN159" s="395"/>
      <c r="BO159" s="395"/>
      <c r="BP159" s="395"/>
      <c r="BQ159" s="395"/>
      <c r="BR159" s="395"/>
      <c r="BS159" s="395"/>
      <c r="BT159" s="395"/>
      <c r="BU159" s="395"/>
      <c r="BV159" s="395"/>
      <c r="BW159" s="395"/>
      <c r="BX159" s="395"/>
      <c r="BY159" s="395"/>
      <c r="BZ159" s="395"/>
    </row>
    <row r="160" spans="2:78" s="2" customFormat="1" ht="16.5" hidden="1" customHeight="1">
      <c r="B160" s="2" t="s">
        <v>34</v>
      </c>
      <c r="R160" s="395"/>
      <c r="S160" s="395"/>
      <c r="T160" s="395"/>
      <c r="U160" s="395"/>
      <c r="V160" s="395"/>
      <c r="W160" s="395"/>
      <c r="X160" s="395"/>
      <c r="Y160" s="395"/>
      <c r="Z160" s="395"/>
      <c r="AA160" s="395"/>
      <c r="AB160" s="395"/>
      <c r="AC160" s="395"/>
      <c r="AD160" s="395"/>
      <c r="AE160" s="395"/>
      <c r="AF160" s="395"/>
      <c r="AG160" s="395"/>
      <c r="AH160" s="395"/>
      <c r="AI160" s="395"/>
      <c r="AJ160" s="395"/>
      <c r="AK160" s="395"/>
      <c r="AL160" s="395"/>
      <c r="AM160" s="395"/>
      <c r="AN160" s="395"/>
      <c r="AO160" s="395"/>
      <c r="AP160" s="395"/>
      <c r="AQ160" s="395"/>
      <c r="AR160" s="395"/>
      <c r="AS160" s="395"/>
      <c r="AT160" s="395"/>
      <c r="AU160" s="395"/>
      <c r="AV160" s="395"/>
      <c r="AW160" s="395"/>
      <c r="AX160" s="395"/>
      <c r="AY160" s="395"/>
      <c r="AZ160" s="395"/>
      <c r="BA160" s="395"/>
      <c r="BB160" s="395"/>
      <c r="BC160" s="395"/>
      <c r="BD160" s="395"/>
      <c r="BE160" s="395"/>
      <c r="BF160" s="395"/>
      <c r="BG160" s="395"/>
      <c r="BH160" s="395"/>
      <c r="BI160" s="395"/>
      <c r="BJ160" s="395"/>
      <c r="BK160" s="395"/>
      <c r="BL160" s="395"/>
      <c r="BM160" s="395"/>
      <c r="BN160" s="395"/>
      <c r="BO160" s="395"/>
      <c r="BP160" s="395"/>
      <c r="BQ160" s="395"/>
      <c r="BR160" s="395"/>
      <c r="BS160" s="395"/>
      <c r="BT160" s="395"/>
      <c r="BU160" s="395"/>
      <c r="BV160" s="395"/>
      <c r="BW160" s="395"/>
      <c r="BX160" s="395"/>
      <c r="BY160" s="395"/>
      <c r="BZ160" s="395"/>
    </row>
    <row r="161" spans="2:78" s="2" customFormat="1" ht="16.5" hidden="1" customHeight="1">
      <c r="B161" s="2" t="s">
        <v>69</v>
      </c>
      <c r="R161" s="395"/>
      <c r="S161" s="395"/>
      <c r="T161" s="395"/>
      <c r="U161" s="395"/>
      <c r="V161" s="395"/>
      <c r="W161" s="395"/>
      <c r="X161" s="395"/>
      <c r="Y161" s="395"/>
      <c r="Z161" s="395"/>
      <c r="AA161" s="395"/>
      <c r="AB161" s="395"/>
      <c r="AC161" s="395"/>
      <c r="AD161" s="395"/>
      <c r="AE161" s="395"/>
      <c r="AF161" s="395"/>
      <c r="AG161" s="395"/>
      <c r="AH161" s="395"/>
      <c r="AI161" s="395"/>
      <c r="AJ161" s="395"/>
      <c r="AK161" s="395"/>
      <c r="AL161" s="395"/>
      <c r="AM161" s="395"/>
      <c r="AN161" s="395"/>
      <c r="AO161" s="395"/>
      <c r="AP161" s="395"/>
      <c r="AQ161" s="395"/>
      <c r="AR161" s="395"/>
      <c r="AS161" s="395"/>
      <c r="AT161" s="395"/>
      <c r="AU161" s="395"/>
      <c r="AV161" s="395"/>
      <c r="AW161" s="395"/>
      <c r="AX161" s="395"/>
      <c r="AY161" s="395"/>
      <c r="AZ161" s="395"/>
      <c r="BA161" s="395"/>
      <c r="BB161" s="395"/>
      <c r="BC161" s="395"/>
      <c r="BD161" s="395"/>
      <c r="BE161" s="395"/>
      <c r="BF161" s="395"/>
      <c r="BG161" s="395"/>
      <c r="BH161" s="395"/>
      <c r="BI161" s="395"/>
      <c r="BJ161" s="395"/>
      <c r="BK161" s="395"/>
      <c r="BL161" s="395"/>
      <c r="BM161" s="395"/>
      <c r="BN161" s="395"/>
      <c r="BO161" s="395"/>
      <c r="BP161" s="395"/>
      <c r="BQ161" s="395"/>
      <c r="BR161" s="395"/>
      <c r="BS161" s="395"/>
      <c r="BT161" s="395"/>
      <c r="BU161" s="395"/>
      <c r="BV161" s="395"/>
      <c r="BW161" s="395"/>
      <c r="BX161" s="395"/>
      <c r="BY161" s="395"/>
      <c r="BZ161" s="395"/>
    </row>
    <row r="162" spans="2:78" s="2" customFormat="1" ht="16.5" hidden="1" customHeight="1">
      <c r="B162" s="2" t="s">
        <v>70</v>
      </c>
      <c r="R162" s="100"/>
      <c r="S162" s="100"/>
      <c r="T162" s="100"/>
      <c r="X162" s="408"/>
      <c r="Y162" s="408"/>
      <c r="Z162" s="408"/>
      <c r="AA162" s="408"/>
      <c r="AB162" s="408"/>
      <c r="AC162" s="408"/>
      <c r="AD162" s="408"/>
      <c r="AE162" s="408"/>
      <c r="AF162" s="408"/>
      <c r="AG162" s="408"/>
      <c r="AH162" s="408"/>
      <c r="AI162" s="408"/>
      <c r="AJ162" s="408"/>
      <c r="AK162" s="408"/>
      <c r="AL162" s="408"/>
      <c r="AM162" s="408"/>
      <c r="AN162" s="408"/>
      <c r="AO162" s="408"/>
      <c r="AP162" s="408"/>
      <c r="AQ162" s="408"/>
      <c r="AR162" s="408"/>
      <c r="AS162" s="408"/>
      <c r="AT162" s="408"/>
      <c r="AU162" s="408"/>
      <c r="AV162" s="408"/>
      <c r="AW162" s="408"/>
      <c r="AX162" s="408"/>
      <c r="AY162" s="408"/>
      <c r="AZ162" s="408"/>
      <c r="BA162" s="408"/>
      <c r="BB162" s="408"/>
      <c r="BC162" s="408"/>
      <c r="BD162" s="408"/>
      <c r="BE162" s="408"/>
      <c r="BF162" s="408"/>
      <c r="BG162" s="408"/>
      <c r="BH162" s="408"/>
      <c r="BI162" s="408"/>
      <c r="BJ162" s="408"/>
      <c r="BK162" s="408"/>
      <c r="BL162" s="408"/>
      <c r="BM162" s="408"/>
      <c r="BN162" s="408"/>
      <c r="BO162" s="408"/>
      <c r="BP162" s="408"/>
      <c r="BQ162" s="408"/>
      <c r="BR162" s="408"/>
      <c r="BS162" s="408"/>
      <c r="BT162" s="408"/>
      <c r="BU162" s="408"/>
      <c r="BV162" s="408"/>
      <c r="BW162" s="408"/>
      <c r="BX162" s="408"/>
      <c r="BY162" s="408"/>
      <c r="BZ162" s="408"/>
    </row>
    <row r="163" spans="2:78" s="2" customFormat="1" ht="7.5" hidden="1" customHeight="1"/>
    <row r="164" spans="2:78" s="2" customFormat="1" ht="7.5" hidden="1" customHeight="1"/>
    <row r="165" spans="2:78" s="2" customFormat="1" ht="16.5" hidden="1" customHeight="1">
      <c r="B165" s="2" t="s">
        <v>66</v>
      </c>
      <c r="R165" s="395"/>
      <c r="S165" s="395"/>
      <c r="T165" s="395"/>
      <c r="U165" s="395"/>
      <c r="V165" s="395"/>
      <c r="W165" s="395"/>
      <c r="X165" s="395"/>
      <c r="Y165" s="395"/>
      <c r="Z165" s="395"/>
      <c r="AA165" s="395"/>
      <c r="AB165" s="395"/>
      <c r="AC165" s="395"/>
      <c r="AD165" s="395"/>
      <c r="AE165" s="395"/>
      <c r="AF165" s="395"/>
      <c r="AG165" s="395"/>
      <c r="AH165" s="395"/>
      <c r="AI165" s="395"/>
      <c r="AJ165" s="395"/>
      <c r="AK165" s="395"/>
      <c r="AL165" s="395"/>
      <c r="AM165" s="395"/>
      <c r="AN165" s="395"/>
      <c r="AO165" s="395"/>
      <c r="AP165" s="395"/>
      <c r="AQ165" s="395"/>
      <c r="AR165" s="395"/>
      <c r="AS165" s="395"/>
      <c r="AT165" s="395"/>
      <c r="AU165" s="395"/>
      <c r="AV165" s="395"/>
      <c r="AW165" s="395"/>
      <c r="AX165" s="395"/>
      <c r="AY165" s="395"/>
      <c r="AZ165" s="395"/>
      <c r="BA165" s="395"/>
      <c r="BB165" s="395"/>
      <c r="BC165" s="395"/>
      <c r="BD165" s="395"/>
      <c r="BE165" s="395"/>
      <c r="BF165" s="395"/>
      <c r="BG165" s="395"/>
      <c r="BH165" s="395"/>
      <c r="BI165" s="395"/>
      <c r="BJ165" s="395"/>
      <c r="BK165" s="395"/>
      <c r="BL165" s="395"/>
      <c r="BM165" s="395"/>
      <c r="BN165" s="395"/>
      <c r="BO165" s="395"/>
      <c r="BP165" s="395"/>
      <c r="BQ165" s="395"/>
      <c r="BR165" s="395"/>
      <c r="BS165" s="395"/>
      <c r="BT165" s="395"/>
      <c r="BU165" s="395"/>
      <c r="BV165" s="395"/>
      <c r="BW165" s="395"/>
      <c r="BX165" s="395"/>
      <c r="BY165" s="395"/>
      <c r="BZ165" s="395"/>
    </row>
    <row r="166" spans="2:78" s="2" customFormat="1" ht="16.5" hidden="1" customHeight="1">
      <c r="B166" s="2" t="s">
        <v>67</v>
      </c>
      <c r="R166" s="395"/>
      <c r="S166" s="395"/>
      <c r="T166" s="395"/>
      <c r="U166" s="395"/>
      <c r="V166" s="395"/>
      <c r="W166" s="395"/>
      <c r="X166" s="395"/>
      <c r="Y166" s="395"/>
      <c r="Z166" s="395"/>
      <c r="AA166" s="395"/>
      <c r="AB166" s="395"/>
      <c r="AC166" s="395"/>
      <c r="AD166" s="395"/>
      <c r="AE166" s="395"/>
      <c r="AF166" s="395"/>
      <c r="AG166" s="395"/>
      <c r="AH166" s="395"/>
      <c r="AI166" s="395"/>
      <c r="AJ166" s="395"/>
      <c r="AK166" s="395"/>
      <c r="AL166" s="395"/>
      <c r="AM166" s="395"/>
      <c r="AN166" s="395"/>
      <c r="AO166" s="395"/>
      <c r="AP166" s="395"/>
      <c r="AQ166" s="395"/>
      <c r="AR166" s="395"/>
      <c r="AS166" s="395"/>
      <c r="AT166" s="395"/>
      <c r="AU166" s="395"/>
      <c r="AV166" s="395"/>
      <c r="AW166" s="395"/>
      <c r="AX166" s="395"/>
      <c r="AY166" s="395"/>
      <c r="AZ166" s="395"/>
      <c r="BA166" s="395"/>
      <c r="BB166" s="395"/>
      <c r="BC166" s="395"/>
      <c r="BD166" s="395"/>
      <c r="BE166" s="395"/>
      <c r="BF166" s="395"/>
      <c r="BG166" s="395"/>
      <c r="BH166" s="395"/>
      <c r="BI166" s="395"/>
      <c r="BJ166" s="395"/>
      <c r="BK166" s="395"/>
      <c r="BL166" s="395"/>
      <c r="BM166" s="395"/>
      <c r="BN166" s="395"/>
      <c r="BO166" s="395"/>
      <c r="BP166" s="395"/>
      <c r="BQ166" s="395"/>
      <c r="BR166" s="395"/>
      <c r="BS166" s="395"/>
      <c r="BT166" s="395"/>
      <c r="BU166" s="395"/>
      <c r="BV166" s="395"/>
      <c r="BW166" s="395"/>
      <c r="BX166" s="395"/>
      <c r="BY166" s="395"/>
      <c r="BZ166" s="395"/>
    </row>
    <row r="167" spans="2:78" s="2" customFormat="1" ht="16.5" hidden="1" customHeight="1">
      <c r="B167" s="2" t="s">
        <v>32</v>
      </c>
      <c r="R167" s="395"/>
      <c r="S167" s="395"/>
      <c r="T167" s="395"/>
      <c r="U167" s="395"/>
      <c r="V167" s="395"/>
      <c r="W167" s="395"/>
      <c r="X167" s="395"/>
      <c r="Y167" s="395"/>
      <c r="Z167" s="395"/>
      <c r="AA167" s="395"/>
      <c r="AB167" s="395"/>
      <c r="AC167" s="395"/>
      <c r="AD167" s="395"/>
      <c r="AE167" s="395"/>
      <c r="AF167" s="395"/>
      <c r="AG167" s="395"/>
      <c r="AH167" s="395"/>
      <c r="AI167" s="395"/>
      <c r="AJ167" s="395"/>
      <c r="AK167" s="395"/>
      <c r="AL167" s="395"/>
      <c r="AM167" s="395"/>
      <c r="AN167" s="395"/>
      <c r="AO167" s="395"/>
      <c r="AP167" s="395"/>
      <c r="AQ167" s="395"/>
      <c r="AR167" s="395"/>
      <c r="AS167" s="395"/>
      <c r="AT167" s="395"/>
      <c r="AU167" s="395"/>
      <c r="AV167" s="395"/>
      <c r="AW167" s="395"/>
      <c r="AX167" s="395"/>
      <c r="AY167" s="395"/>
      <c r="AZ167" s="395"/>
      <c r="BA167" s="395"/>
      <c r="BB167" s="395"/>
      <c r="BC167" s="395"/>
      <c r="BD167" s="395"/>
      <c r="BE167" s="395"/>
      <c r="BF167" s="395"/>
      <c r="BG167" s="395"/>
      <c r="BH167" s="395"/>
      <c r="BI167" s="395"/>
      <c r="BJ167" s="395"/>
      <c r="BK167" s="395"/>
      <c r="BL167" s="395"/>
      <c r="BM167" s="395"/>
      <c r="BN167" s="395"/>
      <c r="BO167" s="395"/>
      <c r="BP167" s="395"/>
      <c r="BQ167" s="395"/>
      <c r="BR167" s="395"/>
      <c r="BS167" s="395"/>
      <c r="BT167" s="395"/>
      <c r="BU167" s="395"/>
      <c r="BV167" s="395"/>
      <c r="BW167" s="395"/>
      <c r="BX167" s="395"/>
      <c r="BY167" s="395"/>
      <c r="BZ167" s="395"/>
    </row>
    <row r="168" spans="2:78" s="2" customFormat="1" ht="16.5" hidden="1" customHeight="1">
      <c r="B168" s="2" t="s">
        <v>68</v>
      </c>
      <c r="R168" s="395"/>
      <c r="S168" s="395"/>
      <c r="T168" s="395"/>
      <c r="U168" s="395"/>
      <c r="V168" s="395"/>
      <c r="W168" s="395"/>
      <c r="X168" s="395"/>
      <c r="Y168" s="395"/>
      <c r="Z168" s="395"/>
      <c r="AA168" s="395"/>
      <c r="AB168" s="395"/>
      <c r="AC168" s="395"/>
      <c r="AD168" s="395"/>
      <c r="AE168" s="395"/>
      <c r="AF168" s="395"/>
      <c r="AG168" s="395"/>
      <c r="AH168" s="395"/>
      <c r="AI168" s="395"/>
      <c r="AJ168" s="395"/>
      <c r="AK168" s="395"/>
      <c r="AL168" s="395"/>
      <c r="AM168" s="395"/>
      <c r="AN168" s="395"/>
      <c r="AO168" s="395"/>
      <c r="AP168" s="395"/>
      <c r="AQ168" s="395"/>
      <c r="AR168" s="395"/>
      <c r="AS168" s="395"/>
      <c r="AT168" s="395"/>
      <c r="AU168" s="395"/>
      <c r="AV168" s="395"/>
      <c r="AW168" s="395"/>
      <c r="AX168" s="395"/>
      <c r="AY168" s="395"/>
      <c r="AZ168" s="395"/>
      <c r="BA168" s="395"/>
      <c r="BB168" s="395"/>
      <c r="BC168" s="395"/>
      <c r="BD168" s="395"/>
      <c r="BE168" s="395"/>
      <c r="BF168" s="395"/>
      <c r="BG168" s="395"/>
      <c r="BH168" s="395"/>
      <c r="BI168" s="395"/>
      <c r="BJ168" s="395"/>
      <c r="BK168" s="395"/>
      <c r="BL168" s="395"/>
      <c r="BM168" s="395"/>
      <c r="BN168" s="395"/>
      <c r="BO168" s="395"/>
      <c r="BP168" s="395"/>
      <c r="BQ168" s="395"/>
      <c r="BR168" s="395"/>
      <c r="BS168" s="395"/>
      <c r="BT168" s="395"/>
      <c r="BU168" s="395"/>
      <c r="BV168" s="395"/>
      <c r="BW168" s="395"/>
      <c r="BX168" s="395"/>
      <c r="BY168" s="395"/>
      <c r="BZ168" s="395"/>
    </row>
    <row r="169" spans="2:78" s="2" customFormat="1" ht="16.5" hidden="1" customHeight="1">
      <c r="B169" s="2" t="s">
        <v>34</v>
      </c>
      <c r="R169" s="395"/>
      <c r="S169" s="395"/>
      <c r="T169" s="395"/>
      <c r="U169" s="395"/>
      <c r="V169" s="395"/>
      <c r="W169" s="395"/>
      <c r="X169" s="395"/>
      <c r="Y169" s="395"/>
      <c r="Z169" s="395"/>
      <c r="AA169" s="395"/>
      <c r="AB169" s="395"/>
      <c r="AC169" s="395"/>
      <c r="AD169" s="395"/>
      <c r="AE169" s="395"/>
      <c r="AF169" s="395"/>
      <c r="AG169" s="395"/>
      <c r="AH169" s="395"/>
      <c r="AI169" s="395"/>
      <c r="AJ169" s="395"/>
      <c r="AK169" s="395"/>
      <c r="AL169" s="395"/>
      <c r="AM169" s="395"/>
      <c r="AN169" s="395"/>
      <c r="AO169" s="395"/>
      <c r="AP169" s="395"/>
      <c r="AQ169" s="395"/>
      <c r="AR169" s="395"/>
      <c r="AS169" s="395"/>
      <c r="AT169" s="395"/>
      <c r="AU169" s="395"/>
      <c r="AV169" s="395"/>
      <c r="AW169" s="395"/>
      <c r="AX169" s="395"/>
      <c r="AY169" s="395"/>
      <c r="AZ169" s="395"/>
      <c r="BA169" s="395"/>
      <c r="BB169" s="395"/>
      <c r="BC169" s="395"/>
      <c r="BD169" s="395"/>
      <c r="BE169" s="395"/>
      <c r="BF169" s="395"/>
      <c r="BG169" s="395"/>
      <c r="BH169" s="395"/>
      <c r="BI169" s="395"/>
      <c r="BJ169" s="395"/>
      <c r="BK169" s="395"/>
      <c r="BL169" s="395"/>
      <c r="BM169" s="395"/>
      <c r="BN169" s="395"/>
      <c r="BO169" s="395"/>
      <c r="BP169" s="395"/>
      <c r="BQ169" s="395"/>
      <c r="BR169" s="395"/>
      <c r="BS169" s="395"/>
      <c r="BT169" s="395"/>
      <c r="BU169" s="395"/>
      <c r="BV169" s="395"/>
      <c r="BW169" s="395"/>
      <c r="BX169" s="395"/>
      <c r="BY169" s="395"/>
      <c r="BZ169" s="395"/>
    </row>
    <row r="170" spans="2:78" s="2" customFormat="1" ht="16.5" hidden="1" customHeight="1">
      <c r="B170" s="2" t="s">
        <v>69</v>
      </c>
      <c r="R170" s="395"/>
      <c r="S170" s="395"/>
      <c r="T170" s="395"/>
      <c r="U170" s="395"/>
      <c r="V170" s="395"/>
      <c r="W170" s="395"/>
      <c r="X170" s="395"/>
      <c r="Y170" s="395"/>
      <c r="Z170" s="395"/>
      <c r="AA170" s="395"/>
      <c r="AB170" s="395"/>
      <c r="AC170" s="395"/>
      <c r="AD170" s="395"/>
      <c r="AE170" s="395"/>
      <c r="AF170" s="395"/>
      <c r="AG170" s="395"/>
      <c r="AH170" s="395"/>
      <c r="AI170" s="395"/>
      <c r="AJ170" s="395"/>
      <c r="AK170" s="395"/>
      <c r="AL170" s="395"/>
      <c r="AM170" s="395"/>
      <c r="AN170" s="395"/>
      <c r="AO170" s="395"/>
      <c r="AP170" s="395"/>
      <c r="AQ170" s="395"/>
      <c r="AR170" s="395"/>
      <c r="AS170" s="395"/>
      <c r="AT170" s="395"/>
      <c r="AU170" s="395"/>
      <c r="AV170" s="395"/>
      <c r="AW170" s="395"/>
      <c r="AX170" s="395"/>
      <c r="AY170" s="395"/>
      <c r="AZ170" s="395"/>
      <c r="BA170" s="395"/>
      <c r="BB170" s="395"/>
      <c r="BC170" s="395"/>
      <c r="BD170" s="395"/>
      <c r="BE170" s="395"/>
      <c r="BF170" s="395"/>
      <c r="BG170" s="395"/>
      <c r="BH170" s="395"/>
      <c r="BI170" s="395"/>
      <c r="BJ170" s="395"/>
      <c r="BK170" s="395"/>
      <c r="BL170" s="395"/>
      <c r="BM170" s="395"/>
      <c r="BN170" s="395"/>
      <c r="BO170" s="395"/>
      <c r="BP170" s="395"/>
      <c r="BQ170" s="395"/>
      <c r="BR170" s="395"/>
      <c r="BS170" s="395"/>
      <c r="BT170" s="395"/>
      <c r="BU170" s="395"/>
      <c r="BV170" s="395"/>
      <c r="BW170" s="395"/>
      <c r="BX170" s="395"/>
      <c r="BY170" s="395"/>
      <c r="BZ170" s="395"/>
    </row>
    <row r="171" spans="2:78" s="2" customFormat="1" ht="16.5" hidden="1" customHeight="1">
      <c r="B171" s="2" t="s">
        <v>70</v>
      </c>
      <c r="R171" s="100"/>
      <c r="S171" s="100"/>
      <c r="T171" s="100"/>
      <c r="X171" s="408"/>
      <c r="Y171" s="408"/>
      <c r="Z171" s="408"/>
      <c r="AA171" s="408"/>
      <c r="AB171" s="408"/>
      <c r="AC171" s="408"/>
      <c r="AD171" s="408"/>
      <c r="AE171" s="408"/>
      <c r="AF171" s="408"/>
      <c r="AG171" s="408"/>
      <c r="AH171" s="408"/>
      <c r="AI171" s="408"/>
      <c r="AJ171" s="408"/>
      <c r="AK171" s="408"/>
      <c r="AL171" s="408"/>
      <c r="AM171" s="408"/>
      <c r="AN171" s="408"/>
      <c r="AO171" s="408"/>
      <c r="AP171" s="408"/>
      <c r="AQ171" s="408"/>
      <c r="AR171" s="408"/>
      <c r="AS171" s="408"/>
      <c r="AT171" s="408"/>
      <c r="AU171" s="408"/>
      <c r="AV171" s="408"/>
      <c r="AW171" s="408"/>
      <c r="AX171" s="408"/>
      <c r="AY171" s="408"/>
      <c r="AZ171" s="408"/>
      <c r="BA171" s="408"/>
      <c r="BB171" s="408"/>
      <c r="BC171" s="408"/>
      <c r="BD171" s="408"/>
      <c r="BE171" s="408"/>
      <c r="BF171" s="408"/>
      <c r="BG171" s="408"/>
      <c r="BH171" s="408"/>
      <c r="BI171" s="408"/>
      <c r="BJ171" s="408"/>
      <c r="BK171" s="408"/>
      <c r="BL171" s="408"/>
      <c r="BM171" s="408"/>
      <c r="BN171" s="408"/>
      <c r="BO171" s="408"/>
      <c r="BP171" s="408"/>
      <c r="BQ171" s="408"/>
      <c r="BR171" s="408"/>
      <c r="BS171" s="408"/>
      <c r="BT171" s="408"/>
      <c r="BU171" s="408"/>
      <c r="BV171" s="408"/>
      <c r="BW171" s="408"/>
      <c r="BX171" s="408"/>
      <c r="BY171" s="408"/>
      <c r="BZ171" s="408"/>
    </row>
    <row r="172" spans="2:78" s="2" customFormat="1" ht="7.5" hidden="1" customHeight="1"/>
    <row r="173" spans="2:78" s="2" customFormat="1" ht="7.5" hidden="1" customHeight="1"/>
    <row r="174" spans="2:78" s="2" customFormat="1" ht="16.5" hidden="1" customHeight="1">
      <c r="B174" s="2" t="s">
        <v>66</v>
      </c>
      <c r="R174" s="395"/>
      <c r="S174" s="395"/>
      <c r="T174" s="395"/>
      <c r="U174" s="395"/>
      <c r="V174" s="395"/>
      <c r="W174" s="395"/>
      <c r="X174" s="395"/>
      <c r="Y174" s="395"/>
      <c r="Z174" s="395"/>
      <c r="AA174" s="395"/>
      <c r="AB174" s="395"/>
      <c r="AC174" s="395"/>
      <c r="AD174" s="395"/>
      <c r="AE174" s="395"/>
      <c r="AF174" s="395"/>
      <c r="AG174" s="395"/>
      <c r="AH174" s="395"/>
      <c r="AI174" s="395"/>
      <c r="AJ174" s="395"/>
      <c r="AK174" s="395"/>
      <c r="AL174" s="395"/>
      <c r="AM174" s="395"/>
      <c r="AN174" s="395"/>
      <c r="AO174" s="395"/>
      <c r="AP174" s="395"/>
      <c r="AQ174" s="395"/>
      <c r="AR174" s="395"/>
      <c r="AS174" s="395"/>
      <c r="AT174" s="395"/>
      <c r="AU174" s="395"/>
      <c r="AV174" s="395"/>
      <c r="AW174" s="395"/>
      <c r="AX174" s="395"/>
      <c r="AY174" s="395"/>
      <c r="AZ174" s="395"/>
      <c r="BA174" s="395"/>
      <c r="BB174" s="395"/>
      <c r="BC174" s="395"/>
      <c r="BD174" s="395"/>
      <c r="BE174" s="395"/>
      <c r="BF174" s="395"/>
      <c r="BG174" s="395"/>
      <c r="BH174" s="395"/>
      <c r="BI174" s="395"/>
      <c r="BJ174" s="395"/>
      <c r="BK174" s="395"/>
      <c r="BL174" s="395"/>
      <c r="BM174" s="395"/>
      <c r="BN174" s="395"/>
      <c r="BO174" s="395"/>
      <c r="BP174" s="395"/>
      <c r="BQ174" s="395"/>
      <c r="BR174" s="395"/>
      <c r="BS174" s="395"/>
      <c r="BT174" s="395"/>
      <c r="BU174" s="395"/>
      <c r="BV174" s="395"/>
      <c r="BW174" s="395"/>
      <c r="BX174" s="395"/>
      <c r="BY174" s="395"/>
      <c r="BZ174" s="395"/>
    </row>
    <row r="175" spans="2:78" s="2" customFormat="1" ht="16.5" hidden="1" customHeight="1">
      <c r="B175" s="2" t="s">
        <v>67</v>
      </c>
      <c r="R175" s="395"/>
      <c r="S175" s="395"/>
      <c r="T175" s="395"/>
      <c r="U175" s="395"/>
      <c r="V175" s="395"/>
      <c r="W175" s="395"/>
      <c r="X175" s="395"/>
      <c r="Y175" s="395"/>
      <c r="Z175" s="395"/>
      <c r="AA175" s="395"/>
      <c r="AB175" s="395"/>
      <c r="AC175" s="395"/>
      <c r="AD175" s="395"/>
      <c r="AE175" s="395"/>
      <c r="AF175" s="395"/>
      <c r="AG175" s="395"/>
      <c r="AH175" s="395"/>
      <c r="AI175" s="395"/>
      <c r="AJ175" s="395"/>
      <c r="AK175" s="395"/>
      <c r="AL175" s="395"/>
      <c r="AM175" s="395"/>
      <c r="AN175" s="395"/>
      <c r="AO175" s="395"/>
      <c r="AP175" s="395"/>
      <c r="AQ175" s="395"/>
      <c r="AR175" s="395"/>
      <c r="AS175" s="395"/>
      <c r="AT175" s="395"/>
      <c r="AU175" s="395"/>
      <c r="AV175" s="395"/>
      <c r="AW175" s="395"/>
      <c r="AX175" s="395"/>
      <c r="AY175" s="395"/>
      <c r="AZ175" s="395"/>
      <c r="BA175" s="395"/>
      <c r="BB175" s="395"/>
      <c r="BC175" s="395"/>
      <c r="BD175" s="395"/>
      <c r="BE175" s="395"/>
      <c r="BF175" s="395"/>
      <c r="BG175" s="395"/>
      <c r="BH175" s="395"/>
      <c r="BI175" s="395"/>
      <c r="BJ175" s="395"/>
      <c r="BK175" s="395"/>
      <c r="BL175" s="395"/>
      <c r="BM175" s="395"/>
      <c r="BN175" s="395"/>
      <c r="BO175" s="395"/>
      <c r="BP175" s="395"/>
      <c r="BQ175" s="395"/>
      <c r="BR175" s="395"/>
      <c r="BS175" s="395"/>
      <c r="BT175" s="395"/>
      <c r="BU175" s="395"/>
      <c r="BV175" s="395"/>
      <c r="BW175" s="395"/>
      <c r="BX175" s="395"/>
      <c r="BY175" s="395"/>
      <c r="BZ175" s="395"/>
    </row>
    <row r="176" spans="2:78" s="2" customFormat="1" ht="16.5" hidden="1" customHeight="1">
      <c r="B176" s="2" t="s">
        <v>32</v>
      </c>
      <c r="R176" s="395"/>
      <c r="S176" s="395"/>
      <c r="T176" s="395"/>
      <c r="U176" s="395"/>
      <c r="V176" s="395"/>
      <c r="W176" s="395"/>
      <c r="X176" s="395"/>
      <c r="Y176" s="395"/>
      <c r="Z176" s="395"/>
      <c r="AA176" s="395"/>
      <c r="AB176" s="395"/>
      <c r="AC176" s="395"/>
      <c r="AD176" s="395"/>
      <c r="AE176" s="395"/>
      <c r="AF176" s="395"/>
      <c r="AG176" s="395"/>
      <c r="AH176" s="395"/>
      <c r="AI176" s="395"/>
      <c r="AJ176" s="395"/>
      <c r="AK176" s="395"/>
      <c r="AL176" s="395"/>
      <c r="AM176" s="395"/>
      <c r="AN176" s="395"/>
      <c r="AO176" s="395"/>
      <c r="AP176" s="395"/>
      <c r="AQ176" s="395"/>
      <c r="AR176" s="395"/>
      <c r="AS176" s="395"/>
      <c r="AT176" s="395"/>
      <c r="AU176" s="395"/>
      <c r="AV176" s="395"/>
      <c r="AW176" s="395"/>
      <c r="AX176" s="395"/>
      <c r="AY176" s="395"/>
      <c r="AZ176" s="395"/>
      <c r="BA176" s="395"/>
      <c r="BB176" s="395"/>
      <c r="BC176" s="395"/>
      <c r="BD176" s="395"/>
      <c r="BE176" s="395"/>
      <c r="BF176" s="395"/>
      <c r="BG176" s="395"/>
      <c r="BH176" s="395"/>
      <c r="BI176" s="395"/>
      <c r="BJ176" s="395"/>
      <c r="BK176" s="395"/>
      <c r="BL176" s="395"/>
      <c r="BM176" s="395"/>
      <c r="BN176" s="395"/>
      <c r="BO176" s="395"/>
      <c r="BP176" s="395"/>
      <c r="BQ176" s="395"/>
      <c r="BR176" s="395"/>
      <c r="BS176" s="395"/>
      <c r="BT176" s="395"/>
      <c r="BU176" s="395"/>
      <c r="BV176" s="395"/>
      <c r="BW176" s="395"/>
      <c r="BX176" s="395"/>
      <c r="BY176" s="395"/>
      <c r="BZ176" s="395"/>
    </row>
    <row r="177" spans="1:78" s="2" customFormat="1" ht="16.5" hidden="1" customHeight="1">
      <c r="B177" s="2" t="s">
        <v>68</v>
      </c>
      <c r="R177" s="395"/>
      <c r="S177" s="395"/>
      <c r="T177" s="395"/>
      <c r="U177" s="395"/>
      <c r="V177" s="395"/>
      <c r="W177" s="395"/>
      <c r="X177" s="395"/>
      <c r="Y177" s="395"/>
      <c r="Z177" s="395"/>
      <c r="AA177" s="395"/>
      <c r="AB177" s="395"/>
      <c r="AC177" s="395"/>
      <c r="AD177" s="395"/>
      <c r="AE177" s="395"/>
      <c r="AF177" s="395"/>
      <c r="AG177" s="395"/>
      <c r="AH177" s="395"/>
      <c r="AI177" s="395"/>
      <c r="AJ177" s="395"/>
      <c r="AK177" s="395"/>
      <c r="AL177" s="395"/>
      <c r="AM177" s="395"/>
      <c r="AN177" s="395"/>
      <c r="AO177" s="395"/>
      <c r="AP177" s="395"/>
      <c r="AQ177" s="395"/>
      <c r="AR177" s="395"/>
      <c r="AS177" s="395"/>
      <c r="AT177" s="395"/>
      <c r="AU177" s="395"/>
      <c r="AV177" s="395"/>
      <c r="AW177" s="395"/>
      <c r="AX177" s="395"/>
      <c r="AY177" s="395"/>
      <c r="AZ177" s="395"/>
      <c r="BA177" s="395"/>
      <c r="BB177" s="395"/>
      <c r="BC177" s="395"/>
      <c r="BD177" s="395"/>
      <c r="BE177" s="395"/>
      <c r="BF177" s="395"/>
      <c r="BG177" s="395"/>
      <c r="BH177" s="395"/>
      <c r="BI177" s="395"/>
      <c r="BJ177" s="395"/>
      <c r="BK177" s="395"/>
      <c r="BL177" s="395"/>
      <c r="BM177" s="395"/>
      <c r="BN177" s="395"/>
      <c r="BO177" s="395"/>
      <c r="BP177" s="395"/>
      <c r="BQ177" s="395"/>
      <c r="BR177" s="395"/>
      <c r="BS177" s="395"/>
      <c r="BT177" s="395"/>
      <c r="BU177" s="395"/>
      <c r="BV177" s="395"/>
      <c r="BW177" s="395"/>
      <c r="BX177" s="395"/>
      <c r="BY177" s="395"/>
      <c r="BZ177" s="395"/>
    </row>
    <row r="178" spans="1:78" s="2" customFormat="1" ht="16.5" hidden="1" customHeight="1">
      <c r="B178" s="2" t="s">
        <v>34</v>
      </c>
      <c r="R178" s="395"/>
      <c r="S178" s="395"/>
      <c r="T178" s="395"/>
      <c r="U178" s="395"/>
      <c r="V178" s="395"/>
      <c r="W178" s="395"/>
      <c r="X178" s="395"/>
      <c r="Y178" s="395"/>
      <c r="Z178" s="395"/>
      <c r="AA178" s="395"/>
      <c r="AB178" s="395"/>
      <c r="AC178" s="395"/>
      <c r="AD178" s="395"/>
      <c r="AE178" s="395"/>
      <c r="AF178" s="395"/>
      <c r="AG178" s="395"/>
      <c r="AH178" s="395"/>
      <c r="AI178" s="395"/>
      <c r="AJ178" s="395"/>
      <c r="AK178" s="395"/>
      <c r="AL178" s="395"/>
      <c r="AM178" s="395"/>
      <c r="AN178" s="395"/>
      <c r="AO178" s="395"/>
      <c r="AP178" s="395"/>
      <c r="AQ178" s="395"/>
      <c r="AR178" s="395"/>
      <c r="AS178" s="395"/>
      <c r="AT178" s="395"/>
      <c r="AU178" s="395"/>
      <c r="AV178" s="395"/>
      <c r="AW178" s="395"/>
      <c r="AX178" s="395"/>
      <c r="AY178" s="395"/>
      <c r="AZ178" s="395"/>
      <c r="BA178" s="395"/>
      <c r="BB178" s="395"/>
      <c r="BC178" s="395"/>
      <c r="BD178" s="395"/>
      <c r="BE178" s="395"/>
      <c r="BF178" s="395"/>
      <c r="BG178" s="395"/>
      <c r="BH178" s="395"/>
      <c r="BI178" s="395"/>
      <c r="BJ178" s="395"/>
      <c r="BK178" s="395"/>
      <c r="BL178" s="395"/>
      <c r="BM178" s="395"/>
      <c r="BN178" s="395"/>
      <c r="BO178" s="395"/>
      <c r="BP178" s="395"/>
      <c r="BQ178" s="395"/>
      <c r="BR178" s="395"/>
      <c r="BS178" s="395"/>
      <c r="BT178" s="395"/>
      <c r="BU178" s="395"/>
      <c r="BV178" s="395"/>
      <c r="BW178" s="395"/>
      <c r="BX178" s="395"/>
      <c r="BY178" s="395"/>
      <c r="BZ178" s="395"/>
    </row>
    <row r="179" spans="1:78" s="2" customFormat="1" ht="16.5" hidden="1" customHeight="1">
      <c r="B179" s="2" t="s">
        <v>69</v>
      </c>
      <c r="R179" s="395"/>
      <c r="S179" s="395"/>
      <c r="T179" s="395"/>
      <c r="U179" s="395"/>
      <c r="V179" s="395"/>
      <c r="W179" s="395"/>
      <c r="X179" s="395"/>
      <c r="Y179" s="395"/>
      <c r="Z179" s="395"/>
      <c r="AA179" s="395"/>
      <c r="AB179" s="395"/>
      <c r="AC179" s="395"/>
      <c r="AD179" s="395"/>
      <c r="AE179" s="395"/>
      <c r="AF179" s="395"/>
      <c r="AG179" s="395"/>
      <c r="AH179" s="395"/>
      <c r="AI179" s="395"/>
      <c r="AJ179" s="395"/>
      <c r="AK179" s="395"/>
      <c r="AL179" s="395"/>
      <c r="AM179" s="395"/>
      <c r="AN179" s="395"/>
      <c r="AO179" s="395"/>
      <c r="AP179" s="395"/>
      <c r="AQ179" s="395"/>
      <c r="AR179" s="395"/>
      <c r="AS179" s="395"/>
      <c r="AT179" s="395"/>
      <c r="AU179" s="395"/>
      <c r="AV179" s="395"/>
      <c r="AW179" s="395"/>
      <c r="AX179" s="395"/>
      <c r="AY179" s="395"/>
      <c r="AZ179" s="395"/>
      <c r="BA179" s="395"/>
      <c r="BB179" s="395"/>
      <c r="BC179" s="395"/>
      <c r="BD179" s="395"/>
      <c r="BE179" s="395"/>
      <c r="BF179" s="395"/>
      <c r="BG179" s="395"/>
      <c r="BH179" s="395"/>
      <c r="BI179" s="395"/>
      <c r="BJ179" s="395"/>
      <c r="BK179" s="395"/>
      <c r="BL179" s="395"/>
      <c r="BM179" s="395"/>
      <c r="BN179" s="395"/>
      <c r="BO179" s="395"/>
      <c r="BP179" s="395"/>
      <c r="BQ179" s="395"/>
      <c r="BR179" s="395"/>
      <c r="BS179" s="395"/>
      <c r="BT179" s="395"/>
      <c r="BU179" s="395"/>
      <c r="BV179" s="395"/>
      <c r="BW179" s="395"/>
      <c r="BX179" s="395"/>
      <c r="BY179" s="395"/>
      <c r="BZ179" s="395"/>
    </row>
    <row r="180" spans="1:78" s="2" customFormat="1" ht="16.5" hidden="1" customHeight="1">
      <c r="B180" s="2" t="s">
        <v>70</v>
      </c>
      <c r="R180" s="100"/>
      <c r="S180" s="100"/>
      <c r="T180" s="100"/>
      <c r="X180" s="408"/>
      <c r="Y180" s="408"/>
      <c r="Z180" s="408"/>
      <c r="AA180" s="408"/>
      <c r="AB180" s="408"/>
      <c r="AC180" s="408"/>
      <c r="AD180" s="408"/>
      <c r="AE180" s="408"/>
      <c r="AF180" s="408"/>
      <c r="AG180" s="408"/>
      <c r="AH180" s="408"/>
      <c r="AI180" s="408"/>
      <c r="AJ180" s="408"/>
      <c r="AK180" s="408"/>
      <c r="AL180" s="408"/>
      <c r="AM180" s="408"/>
      <c r="AN180" s="408"/>
      <c r="AO180" s="408"/>
      <c r="AP180" s="408"/>
      <c r="AQ180" s="408"/>
      <c r="AR180" s="408"/>
      <c r="AS180" s="408"/>
      <c r="AT180" s="408"/>
      <c r="AU180" s="408"/>
      <c r="AV180" s="408"/>
      <c r="AW180" s="408"/>
      <c r="AX180" s="408"/>
      <c r="AY180" s="408"/>
      <c r="AZ180" s="408"/>
      <c r="BA180" s="408"/>
      <c r="BB180" s="408"/>
      <c r="BC180" s="408"/>
      <c r="BD180" s="408"/>
      <c r="BE180" s="408"/>
      <c r="BF180" s="408"/>
      <c r="BG180" s="408"/>
      <c r="BH180" s="408"/>
      <c r="BI180" s="408"/>
      <c r="BJ180" s="408"/>
      <c r="BK180" s="408"/>
      <c r="BL180" s="408"/>
      <c r="BM180" s="408"/>
      <c r="BN180" s="408"/>
      <c r="BO180" s="408"/>
      <c r="BP180" s="408"/>
      <c r="BQ180" s="408"/>
      <c r="BR180" s="408"/>
      <c r="BS180" s="408"/>
      <c r="BT180" s="408"/>
      <c r="BU180" s="408"/>
      <c r="BV180" s="408"/>
      <c r="BW180" s="408"/>
      <c r="BX180" s="408"/>
      <c r="BY180" s="408"/>
      <c r="BZ180" s="408"/>
    </row>
    <row r="181" spans="1:78" s="2" customFormat="1" ht="11.25" hidden="1" customHeight="1">
      <c r="A181" s="5"/>
      <c r="B181" s="5"/>
      <c r="C181" s="5"/>
      <c r="D181" s="5"/>
      <c r="E181" s="5"/>
      <c r="F181" s="5"/>
      <c r="G181" s="5"/>
      <c r="H181" s="5"/>
      <c r="I181" s="5"/>
      <c r="J181" s="5"/>
      <c r="K181" s="5"/>
      <c r="L181" s="5"/>
      <c r="M181" s="5"/>
      <c r="N181" s="5"/>
      <c r="O181" s="5"/>
      <c r="P181" s="5"/>
      <c r="Q181" s="5"/>
      <c r="R181" s="5"/>
      <c r="S181" s="5"/>
      <c r="T181" s="5"/>
      <c r="U181" s="5"/>
      <c r="V181" s="5"/>
      <c r="W181" s="5"/>
      <c r="X181" s="5"/>
      <c r="Y181" s="5"/>
      <c r="Z181" s="5"/>
      <c r="AA181" s="5"/>
      <c r="AB181" s="5"/>
      <c r="AC181" s="5"/>
      <c r="AD181" s="5"/>
      <c r="AE181" s="5"/>
      <c r="AF181" s="5"/>
      <c r="AG181" s="5"/>
      <c r="AH181" s="5"/>
      <c r="AI181" s="5"/>
      <c r="AJ181" s="5"/>
      <c r="AK181" s="5"/>
      <c r="AL181" s="5"/>
      <c r="AM181" s="5"/>
      <c r="AN181" s="5"/>
      <c r="AO181" s="5"/>
      <c r="AP181" s="5"/>
      <c r="AQ181" s="5"/>
      <c r="AR181" s="5"/>
      <c r="AS181" s="5"/>
      <c r="AT181" s="5"/>
      <c r="AU181" s="5"/>
      <c r="AV181" s="5"/>
      <c r="AW181" s="5"/>
      <c r="AX181" s="5"/>
      <c r="AY181" s="5"/>
      <c r="AZ181" s="5"/>
      <c r="BA181" s="5"/>
      <c r="BB181" s="5"/>
      <c r="BC181" s="5"/>
      <c r="BD181" s="5"/>
      <c r="BE181" s="5"/>
      <c r="BF181" s="5"/>
      <c r="BG181" s="5"/>
      <c r="BH181" s="5"/>
      <c r="BI181" s="5"/>
      <c r="BJ181" s="5"/>
      <c r="BK181" s="5"/>
      <c r="BL181" s="5"/>
      <c r="BM181" s="5"/>
      <c r="BN181" s="5"/>
      <c r="BO181" s="5"/>
      <c r="BP181" s="5"/>
      <c r="BQ181" s="5"/>
      <c r="BR181" s="5"/>
      <c r="BS181" s="5"/>
      <c r="BT181" s="5"/>
      <c r="BU181" s="5"/>
      <c r="BV181" s="5"/>
      <c r="BW181" s="5"/>
      <c r="BX181" s="5"/>
      <c r="BY181" s="5"/>
      <c r="BZ181" s="5"/>
    </row>
    <row r="182" spans="1:78" s="2" customFormat="1" ht="7.5" hidden="1" customHeight="1">
      <c r="R182" s="100"/>
      <c r="S182" s="100"/>
      <c r="T182" s="100"/>
      <c r="X182" s="102"/>
      <c r="Y182" s="102"/>
      <c r="Z182" s="102"/>
      <c r="AA182" s="102"/>
      <c r="AB182" s="102"/>
      <c r="AC182" s="102"/>
      <c r="AD182" s="102"/>
      <c r="AE182" s="102"/>
      <c r="AF182" s="102"/>
      <c r="AG182" s="102"/>
      <c r="AH182" s="102"/>
      <c r="AI182" s="102"/>
      <c r="AJ182" s="102"/>
      <c r="AK182" s="102"/>
      <c r="AL182" s="102"/>
      <c r="AM182" s="102"/>
      <c r="AN182" s="102"/>
      <c r="AO182" s="102"/>
      <c r="AP182" s="102"/>
      <c r="AQ182" s="102"/>
      <c r="AR182" s="102"/>
      <c r="AS182" s="102"/>
      <c r="AT182" s="102"/>
      <c r="AU182" s="102"/>
      <c r="AV182" s="102"/>
      <c r="AW182" s="102"/>
      <c r="AX182" s="102"/>
      <c r="AY182" s="102"/>
      <c r="AZ182" s="102"/>
      <c r="BA182" s="102"/>
      <c r="BB182" s="102"/>
      <c r="BC182" s="102"/>
      <c r="BD182" s="102"/>
      <c r="BE182" s="102"/>
      <c r="BF182" s="102"/>
      <c r="BG182" s="102"/>
      <c r="BH182" s="102"/>
      <c r="BI182" s="102"/>
      <c r="BJ182" s="102"/>
      <c r="BK182" s="102"/>
      <c r="BL182" s="102"/>
      <c r="BM182" s="102"/>
      <c r="BN182" s="102"/>
      <c r="BO182" s="102"/>
      <c r="BP182" s="102"/>
      <c r="BQ182" s="102"/>
      <c r="BR182" s="102"/>
      <c r="BS182" s="102"/>
      <c r="BT182" s="102"/>
      <c r="BU182" s="102"/>
      <c r="BV182" s="102"/>
      <c r="BW182" s="102"/>
      <c r="BX182" s="102"/>
      <c r="BY182" s="102"/>
      <c r="BZ182" s="102"/>
    </row>
    <row r="183" spans="1:78" s="2" customFormat="1" ht="15" hidden="1" customHeight="1">
      <c r="A183" s="2" t="s">
        <v>72</v>
      </c>
    </row>
    <row r="184" spans="1:78" s="2" customFormat="1" ht="15" hidden="1" customHeight="1">
      <c r="B184" s="2" t="s">
        <v>73</v>
      </c>
    </row>
    <row r="185" spans="1:78" s="2" customFormat="1" ht="15" hidden="1" customHeight="1">
      <c r="B185" s="2" t="s">
        <v>36</v>
      </c>
      <c r="S185" s="2" t="s">
        <v>37</v>
      </c>
      <c r="U185" s="395"/>
      <c r="V185" s="395"/>
      <c r="W185" s="395"/>
      <c r="X185" s="395"/>
      <c r="Y185" s="100" t="s">
        <v>38</v>
      </c>
      <c r="AI185" s="2" t="s">
        <v>37</v>
      </c>
      <c r="AK185" s="408"/>
      <c r="AL185" s="408"/>
      <c r="AM185" s="408"/>
      <c r="AN185" s="408"/>
      <c r="AO185" s="408"/>
      <c r="AP185" s="408"/>
      <c r="AQ185" s="408"/>
      <c r="AR185" s="408"/>
      <c r="AS185" s="408"/>
      <c r="AT185" s="408"/>
      <c r="AU185" s="408"/>
      <c r="AV185" s="408"/>
      <c r="AW185" s="100" t="s">
        <v>39</v>
      </c>
      <c r="BF185" s="395"/>
      <c r="BG185" s="395"/>
      <c r="BH185" s="395"/>
      <c r="BI185" s="395"/>
      <c r="BJ185" s="395"/>
      <c r="BK185" s="395"/>
      <c r="BL185" s="395"/>
      <c r="BM185" s="395"/>
      <c r="BN185" s="395"/>
      <c r="BO185" s="395"/>
      <c r="BP185" s="395"/>
      <c r="BQ185" s="395"/>
      <c r="BR185" s="100" t="s">
        <v>40</v>
      </c>
    </row>
    <row r="186" spans="1:78" s="2" customFormat="1" ht="15" hidden="1" customHeight="1">
      <c r="B186" s="2" t="s">
        <v>31</v>
      </c>
      <c r="R186" s="395"/>
      <c r="S186" s="395"/>
      <c r="T186" s="395"/>
      <c r="U186" s="395"/>
      <c r="V186" s="395"/>
      <c r="W186" s="395"/>
      <c r="X186" s="395"/>
      <c r="Y186" s="395"/>
      <c r="Z186" s="395"/>
      <c r="AA186" s="395"/>
      <c r="AB186" s="395"/>
      <c r="AC186" s="395"/>
      <c r="AD186" s="395"/>
      <c r="AE186" s="395"/>
      <c r="AF186" s="395"/>
      <c r="AG186" s="395"/>
      <c r="AH186" s="395"/>
      <c r="AI186" s="395"/>
      <c r="AJ186" s="395"/>
      <c r="AK186" s="395"/>
      <c r="AL186" s="395"/>
      <c r="AM186" s="395"/>
      <c r="AN186" s="395"/>
      <c r="AO186" s="395"/>
      <c r="AP186" s="395"/>
      <c r="AQ186" s="395"/>
      <c r="AR186" s="395"/>
      <c r="AS186" s="395"/>
      <c r="AT186" s="395"/>
      <c r="AU186" s="395"/>
      <c r="AV186" s="395"/>
      <c r="AW186" s="395"/>
      <c r="AX186" s="395"/>
      <c r="AY186" s="395"/>
      <c r="AZ186" s="395"/>
      <c r="BA186" s="395"/>
      <c r="BB186" s="395"/>
      <c r="BC186" s="395"/>
      <c r="BD186" s="395"/>
      <c r="BE186" s="395"/>
      <c r="BF186" s="395"/>
      <c r="BG186" s="395"/>
      <c r="BH186" s="395"/>
      <c r="BI186" s="395"/>
      <c r="BJ186" s="395"/>
      <c r="BK186" s="395"/>
      <c r="BL186" s="395"/>
      <c r="BM186" s="395"/>
      <c r="BN186" s="395"/>
      <c r="BO186" s="395"/>
      <c r="BP186" s="395"/>
      <c r="BQ186" s="395"/>
      <c r="BR186" s="395"/>
      <c r="BS186" s="395"/>
      <c r="BT186" s="395"/>
      <c r="BU186" s="395"/>
      <c r="BV186" s="395"/>
      <c r="BW186" s="395"/>
      <c r="BX186" s="395"/>
      <c r="BY186" s="395"/>
      <c r="BZ186" s="395"/>
    </row>
    <row r="187" spans="1:78" s="2" customFormat="1" ht="15" hidden="1" customHeight="1">
      <c r="B187" s="2" t="s">
        <v>42</v>
      </c>
      <c r="S187" s="2" t="s">
        <v>37</v>
      </c>
      <c r="U187" s="395"/>
      <c r="V187" s="395"/>
      <c r="W187" s="395"/>
      <c r="X187" s="395"/>
      <c r="Y187" s="100" t="s">
        <v>43</v>
      </c>
      <c r="AI187" s="2" t="s">
        <v>37</v>
      </c>
      <c r="AK187" s="395"/>
      <c r="AL187" s="395"/>
      <c r="AM187" s="395"/>
      <c r="AN187" s="395"/>
      <c r="AO187" s="395"/>
      <c r="AP187" s="395"/>
      <c r="AQ187" s="395"/>
      <c r="AR187" s="395"/>
      <c r="AS187" s="395"/>
      <c r="AT187" s="2" t="s">
        <v>44</v>
      </c>
      <c r="AX187" s="100"/>
      <c r="BF187" s="395"/>
      <c r="BG187" s="395"/>
      <c r="BH187" s="395"/>
      <c r="BI187" s="395"/>
      <c r="BJ187" s="395"/>
      <c r="BK187" s="395"/>
      <c r="BL187" s="395"/>
      <c r="BM187" s="395"/>
      <c r="BN187" s="395"/>
      <c r="BO187" s="395"/>
      <c r="BP187" s="395"/>
      <c r="BQ187" s="395"/>
      <c r="BR187" s="100" t="s">
        <v>40</v>
      </c>
    </row>
    <row r="188" spans="1:78" s="2" customFormat="1" ht="15" hidden="1" customHeight="1">
      <c r="R188" s="395"/>
      <c r="S188" s="395"/>
      <c r="T188" s="395"/>
      <c r="U188" s="395"/>
      <c r="V188" s="395"/>
      <c r="W188" s="395"/>
      <c r="X188" s="395"/>
      <c r="Y188" s="395"/>
      <c r="Z188" s="395"/>
      <c r="AA188" s="395"/>
      <c r="AB188" s="395"/>
      <c r="AC188" s="395"/>
      <c r="AD188" s="395"/>
      <c r="AE188" s="395"/>
      <c r="AF188" s="395"/>
      <c r="AG188" s="395"/>
      <c r="AH188" s="395"/>
      <c r="AI188" s="395"/>
      <c r="AJ188" s="395"/>
      <c r="AK188" s="395"/>
      <c r="AL188" s="395"/>
      <c r="AM188" s="395"/>
      <c r="AN188" s="395"/>
      <c r="AO188" s="395"/>
      <c r="AP188" s="395"/>
      <c r="AQ188" s="395"/>
      <c r="AR188" s="395"/>
      <c r="AS188" s="395"/>
      <c r="AT188" s="395"/>
      <c r="AU188" s="395"/>
      <c r="AV188" s="395"/>
      <c r="AW188" s="395"/>
      <c r="AX188" s="395"/>
      <c r="AY188" s="395"/>
      <c r="AZ188" s="395"/>
      <c r="BA188" s="395"/>
      <c r="BB188" s="395"/>
      <c r="BC188" s="395"/>
      <c r="BD188" s="395"/>
      <c r="BE188" s="395"/>
      <c r="BF188" s="395"/>
      <c r="BG188" s="395"/>
      <c r="BH188" s="395"/>
      <c r="BI188" s="395"/>
      <c r="BJ188" s="395"/>
      <c r="BK188" s="395"/>
      <c r="BL188" s="395"/>
      <c r="BM188" s="395"/>
      <c r="BN188" s="395"/>
      <c r="BO188" s="395"/>
      <c r="BP188" s="395"/>
      <c r="BQ188" s="395"/>
      <c r="BR188" s="395"/>
      <c r="BS188" s="395"/>
      <c r="BT188" s="395"/>
      <c r="BU188" s="395"/>
      <c r="BV188" s="395"/>
      <c r="BW188" s="395"/>
      <c r="BX188" s="395"/>
      <c r="BY188" s="395"/>
      <c r="BZ188" s="395"/>
    </row>
    <row r="189" spans="1:78" s="2" customFormat="1" ht="15" hidden="1" customHeight="1">
      <c r="B189" s="2" t="s">
        <v>47</v>
      </c>
      <c r="R189" s="395"/>
      <c r="S189" s="395"/>
      <c r="T189" s="395"/>
      <c r="U189" s="395"/>
      <c r="V189" s="395"/>
      <c r="W189" s="395"/>
      <c r="X189" s="395"/>
      <c r="Y189" s="395"/>
      <c r="Z189" s="395"/>
      <c r="AA189" s="395"/>
      <c r="AB189" s="395"/>
      <c r="AC189" s="395"/>
      <c r="AD189" s="395"/>
      <c r="AE189" s="395"/>
      <c r="AF189" s="395"/>
      <c r="AG189" s="395"/>
      <c r="AH189" s="395"/>
      <c r="AI189" s="395"/>
      <c r="AJ189" s="395"/>
      <c r="AK189" s="395"/>
      <c r="AL189" s="395"/>
      <c r="AM189" s="395"/>
      <c r="AN189" s="395"/>
      <c r="AO189" s="395"/>
      <c r="AP189" s="395"/>
      <c r="AQ189" s="395"/>
      <c r="AR189" s="395"/>
      <c r="AS189" s="395"/>
      <c r="AT189" s="395"/>
      <c r="AU189" s="395"/>
      <c r="AV189" s="395"/>
      <c r="AW189" s="395"/>
      <c r="AX189" s="395"/>
      <c r="AY189" s="395"/>
      <c r="AZ189" s="395"/>
      <c r="BA189" s="395"/>
      <c r="BB189" s="395"/>
      <c r="BC189" s="395"/>
      <c r="BD189" s="395"/>
      <c r="BE189" s="395"/>
      <c r="BF189" s="395"/>
      <c r="BG189" s="395"/>
      <c r="BH189" s="395"/>
      <c r="BI189" s="395"/>
      <c r="BJ189" s="395"/>
      <c r="BK189" s="395"/>
      <c r="BL189" s="395"/>
      <c r="BM189" s="395"/>
      <c r="BN189" s="395"/>
      <c r="BO189" s="395"/>
      <c r="BP189" s="395"/>
      <c r="BQ189" s="395"/>
      <c r="BR189" s="395"/>
      <c r="BS189" s="395"/>
      <c r="BT189" s="395"/>
      <c r="BU189" s="395"/>
      <c r="BV189" s="395"/>
      <c r="BW189" s="395"/>
      <c r="BX189" s="395"/>
      <c r="BY189" s="395"/>
      <c r="BZ189" s="395"/>
    </row>
    <row r="190" spans="1:78" s="2" customFormat="1" ht="15" hidden="1" customHeight="1">
      <c r="B190" s="2" t="s">
        <v>48</v>
      </c>
      <c r="R190" s="395"/>
      <c r="S190" s="395"/>
      <c r="T190" s="395"/>
      <c r="U190" s="395"/>
      <c r="V190" s="395"/>
      <c r="W190" s="395"/>
      <c r="X190" s="395"/>
      <c r="Y190" s="395"/>
      <c r="Z190" s="395"/>
      <c r="AA190" s="395"/>
      <c r="AB190" s="395"/>
      <c r="AC190" s="395"/>
      <c r="AD190" s="395"/>
      <c r="AE190" s="395"/>
      <c r="AF190" s="395"/>
      <c r="AG190" s="395"/>
      <c r="AH190" s="395"/>
      <c r="AI190" s="395"/>
      <c r="AJ190" s="395"/>
      <c r="AK190" s="395"/>
      <c r="AL190" s="395"/>
      <c r="AM190" s="395"/>
      <c r="AN190" s="395"/>
      <c r="AO190" s="395"/>
      <c r="AP190" s="395"/>
      <c r="AQ190" s="395"/>
      <c r="AR190" s="395"/>
      <c r="AS190" s="395"/>
      <c r="AT190" s="395"/>
      <c r="AU190" s="395"/>
      <c r="AV190" s="395"/>
      <c r="AW190" s="395"/>
      <c r="AX190" s="395"/>
      <c r="AY190" s="395"/>
      <c r="AZ190" s="395"/>
      <c r="BA190" s="395"/>
      <c r="BB190" s="395"/>
      <c r="BC190" s="395"/>
      <c r="BD190" s="395"/>
      <c r="BE190" s="395"/>
      <c r="BF190" s="395"/>
      <c r="BG190" s="395"/>
      <c r="BH190" s="395"/>
      <c r="BI190" s="395"/>
      <c r="BJ190" s="395"/>
      <c r="BK190" s="395"/>
      <c r="BL190" s="395"/>
      <c r="BM190" s="395"/>
      <c r="BN190" s="395"/>
      <c r="BO190" s="395"/>
      <c r="BP190" s="395"/>
      <c r="BQ190" s="395"/>
      <c r="BR190" s="395"/>
      <c r="BS190" s="395"/>
      <c r="BT190" s="395"/>
      <c r="BU190" s="395"/>
      <c r="BV190" s="395"/>
      <c r="BW190" s="395"/>
      <c r="BX190" s="395"/>
      <c r="BY190" s="395"/>
      <c r="BZ190" s="395"/>
    </row>
    <row r="191" spans="1:78" s="2" customFormat="1" ht="15" hidden="1" customHeight="1">
      <c r="B191" s="2" t="s">
        <v>49</v>
      </c>
      <c r="R191" s="395"/>
      <c r="S191" s="395"/>
      <c r="T191" s="395"/>
      <c r="U191" s="395"/>
      <c r="V191" s="395"/>
      <c r="W191" s="395"/>
      <c r="X191" s="395"/>
      <c r="Y191" s="395"/>
      <c r="Z191" s="395"/>
      <c r="AA191" s="395"/>
      <c r="AB191" s="395"/>
      <c r="AC191" s="395"/>
      <c r="AD191" s="395"/>
      <c r="AE191" s="395"/>
      <c r="AF191" s="395"/>
      <c r="AG191" s="395"/>
      <c r="AH191" s="395"/>
      <c r="AI191" s="395"/>
      <c r="AJ191" s="395"/>
      <c r="AK191" s="395"/>
      <c r="AL191" s="395"/>
      <c r="AM191" s="395"/>
      <c r="AN191" s="395"/>
      <c r="AO191" s="395"/>
      <c r="AP191" s="395"/>
      <c r="AQ191" s="395"/>
      <c r="AR191" s="395"/>
      <c r="AS191" s="395"/>
      <c r="AT191" s="395"/>
      <c r="AU191" s="395"/>
      <c r="AV191" s="395"/>
      <c r="AW191" s="395"/>
      <c r="AX191" s="395"/>
      <c r="AY191" s="395"/>
      <c r="AZ191" s="395"/>
      <c r="BA191" s="395"/>
      <c r="BB191" s="395"/>
      <c r="BC191" s="395"/>
      <c r="BD191" s="395"/>
      <c r="BE191" s="395"/>
      <c r="BF191" s="395"/>
      <c r="BG191" s="395"/>
      <c r="BH191" s="395"/>
      <c r="BI191" s="395"/>
      <c r="BJ191" s="395"/>
      <c r="BK191" s="395"/>
      <c r="BL191" s="395"/>
      <c r="BM191" s="395"/>
      <c r="BN191" s="395"/>
      <c r="BO191" s="395"/>
      <c r="BP191" s="395"/>
      <c r="BQ191" s="395"/>
      <c r="BR191" s="395"/>
      <c r="BS191" s="395"/>
      <c r="BT191" s="395"/>
      <c r="BU191" s="395"/>
      <c r="BV191" s="395"/>
      <c r="BW191" s="395"/>
      <c r="BX191" s="395"/>
      <c r="BY191" s="395"/>
      <c r="BZ191" s="395"/>
    </row>
    <row r="192" spans="1:78" s="2" customFormat="1" ht="15" hidden="1" customHeight="1">
      <c r="B192" s="2" t="s">
        <v>74</v>
      </c>
      <c r="R192" s="100"/>
      <c r="S192" s="100"/>
      <c r="T192" s="100"/>
      <c r="Y192" s="395"/>
      <c r="Z192" s="395"/>
      <c r="AA192" s="395"/>
      <c r="AB192" s="395"/>
      <c r="AC192" s="395"/>
      <c r="AD192" s="395"/>
      <c r="AE192" s="395"/>
      <c r="AF192" s="395"/>
      <c r="AG192" s="395"/>
      <c r="AH192" s="395"/>
      <c r="AI192" s="395"/>
      <c r="AJ192" s="395"/>
      <c r="AK192" s="395"/>
      <c r="AL192" s="395"/>
      <c r="AM192" s="395"/>
      <c r="AN192" s="395"/>
      <c r="AO192" s="395"/>
      <c r="AP192" s="395"/>
      <c r="AQ192" s="395"/>
      <c r="AR192" s="395"/>
      <c r="AS192" s="395"/>
      <c r="AT192" s="395"/>
      <c r="AU192" s="395"/>
      <c r="AV192" s="395"/>
      <c r="AW192" s="395"/>
      <c r="AX192" s="395"/>
      <c r="AY192" s="395"/>
      <c r="AZ192" s="395"/>
      <c r="BA192" s="395"/>
      <c r="BB192" s="395"/>
      <c r="BC192" s="395"/>
      <c r="BD192" s="395"/>
      <c r="BE192" s="395"/>
      <c r="BF192" s="395"/>
      <c r="BG192" s="395"/>
      <c r="BH192" s="395"/>
      <c r="BI192" s="395"/>
      <c r="BJ192" s="395"/>
      <c r="BK192" s="395"/>
      <c r="BL192" s="395"/>
      <c r="BM192" s="395"/>
      <c r="BN192" s="395"/>
      <c r="BO192" s="395"/>
      <c r="BP192" s="395"/>
      <c r="BQ192" s="395"/>
      <c r="BR192" s="395"/>
      <c r="BS192" s="395"/>
      <c r="BT192" s="395"/>
      <c r="BU192" s="395"/>
      <c r="BV192" s="395"/>
      <c r="BW192" s="395"/>
      <c r="BX192" s="395"/>
      <c r="BY192" s="395"/>
      <c r="BZ192" s="395"/>
    </row>
    <row r="193" spans="2:78" s="2" customFormat="1" ht="7.5" hidden="1" customHeight="1">
      <c r="BZ193" s="6"/>
    </row>
    <row r="194" spans="2:78" s="2" customFormat="1" ht="7.5" customHeight="1"/>
    <row r="195" spans="2:78" s="2" customFormat="1" ht="7.5" customHeight="1"/>
    <row r="196" spans="2:78" s="2" customFormat="1" ht="15" customHeight="1">
      <c r="B196" s="2" t="s">
        <v>75</v>
      </c>
    </row>
    <row r="197" spans="2:78" s="2" customFormat="1" ht="15" customHeight="1">
      <c r="B197" s="2" t="s">
        <v>36</v>
      </c>
      <c r="S197" s="2" t="s">
        <v>37</v>
      </c>
      <c r="U197" s="395"/>
      <c r="V197" s="395"/>
      <c r="W197" s="395"/>
      <c r="X197" s="395"/>
      <c r="Y197" s="100" t="s">
        <v>38</v>
      </c>
      <c r="AI197" s="2" t="s">
        <v>37</v>
      </c>
      <c r="AK197" s="408"/>
      <c r="AL197" s="408"/>
      <c r="AM197" s="408"/>
      <c r="AN197" s="408"/>
      <c r="AO197" s="408"/>
      <c r="AP197" s="408"/>
      <c r="AQ197" s="408"/>
      <c r="AR197" s="408"/>
      <c r="AS197" s="408"/>
      <c r="AT197" s="408"/>
      <c r="AU197" s="408"/>
      <c r="AV197" s="408"/>
      <c r="AW197" s="100" t="s">
        <v>39</v>
      </c>
      <c r="BF197" s="395"/>
      <c r="BG197" s="395"/>
      <c r="BH197" s="395"/>
      <c r="BI197" s="395"/>
      <c r="BJ197" s="395"/>
      <c r="BK197" s="395"/>
      <c r="BL197" s="395"/>
      <c r="BM197" s="395"/>
      <c r="BN197" s="395"/>
      <c r="BO197" s="395"/>
      <c r="BP197" s="395"/>
      <c r="BQ197" s="395"/>
      <c r="BR197" s="100" t="s">
        <v>40</v>
      </c>
    </row>
    <row r="198" spans="2:78" s="2" customFormat="1" ht="15" customHeight="1">
      <c r="B198" s="2" t="s">
        <v>31</v>
      </c>
      <c r="R198" s="395"/>
      <c r="S198" s="395"/>
      <c r="T198" s="395"/>
      <c r="U198" s="395"/>
      <c r="V198" s="395"/>
      <c r="W198" s="395"/>
      <c r="X198" s="395"/>
      <c r="Y198" s="395"/>
      <c r="Z198" s="395"/>
      <c r="AA198" s="395"/>
      <c r="AB198" s="395"/>
      <c r="AC198" s="395"/>
      <c r="AD198" s="395"/>
      <c r="AE198" s="395"/>
      <c r="AF198" s="395"/>
      <c r="AG198" s="395"/>
      <c r="AH198" s="395"/>
      <c r="AI198" s="395"/>
      <c r="AJ198" s="395"/>
      <c r="AK198" s="395"/>
      <c r="AL198" s="395"/>
      <c r="AM198" s="395"/>
      <c r="AN198" s="395"/>
      <c r="AO198" s="395"/>
      <c r="AP198" s="395"/>
      <c r="AQ198" s="395"/>
      <c r="AR198" s="395"/>
      <c r="AS198" s="395"/>
      <c r="AT198" s="395"/>
      <c r="AU198" s="395"/>
      <c r="AV198" s="395"/>
      <c r="AW198" s="395"/>
      <c r="AX198" s="395"/>
      <c r="AY198" s="395"/>
      <c r="AZ198" s="395"/>
      <c r="BA198" s="395"/>
      <c r="BB198" s="395"/>
      <c r="BC198" s="395"/>
      <c r="BD198" s="395"/>
      <c r="BE198" s="395"/>
      <c r="BF198" s="395"/>
      <c r="BG198" s="395"/>
      <c r="BH198" s="395"/>
      <c r="BI198" s="395"/>
      <c r="BJ198" s="395"/>
      <c r="BK198" s="395"/>
      <c r="BL198" s="395"/>
      <c r="BM198" s="395"/>
      <c r="BN198" s="395"/>
      <c r="BO198" s="395"/>
      <c r="BP198" s="395"/>
      <c r="BQ198" s="395"/>
      <c r="BR198" s="395"/>
      <c r="BS198" s="395"/>
      <c r="BT198" s="395"/>
      <c r="BU198" s="395"/>
      <c r="BV198" s="395"/>
      <c r="BW198" s="395"/>
      <c r="BX198" s="395"/>
      <c r="BY198" s="395"/>
      <c r="BZ198" s="395"/>
    </row>
    <row r="199" spans="2:78" s="2" customFormat="1" ht="15" customHeight="1">
      <c r="B199" s="2" t="s">
        <v>42</v>
      </c>
      <c r="S199" s="2" t="s">
        <v>37</v>
      </c>
      <c r="U199" s="395"/>
      <c r="V199" s="395"/>
      <c r="W199" s="395"/>
      <c r="X199" s="395"/>
      <c r="Y199" s="100" t="s">
        <v>43</v>
      </c>
      <c r="AI199" s="2" t="s">
        <v>37</v>
      </c>
      <c r="AK199" s="395"/>
      <c r="AL199" s="395"/>
      <c r="AM199" s="395"/>
      <c r="AN199" s="395"/>
      <c r="AO199" s="395"/>
      <c r="AP199" s="395"/>
      <c r="AQ199" s="395"/>
      <c r="AR199" s="395"/>
      <c r="AS199" s="395"/>
      <c r="AT199" s="2" t="s">
        <v>44</v>
      </c>
      <c r="AX199" s="100"/>
      <c r="BF199" s="395"/>
      <c r="BG199" s="395"/>
      <c r="BH199" s="395"/>
      <c r="BI199" s="395"/>
      <c r="BJ199" s="395"/>
      <c r="BK199" s="395"/>
      <c r="BL199" s="395"/>
      <c r="BM199" s="395"/>
      <c r="BN199" s="395"/>
      <c r="BO199" s="395"/>
      <c r="BP199" s="395"/>
      <c r="BQ199" s="395"/>
      <c r="BR199" s="100" t="s">
        <v>40</v>
      </c>
    </row>
    <row r="200" spans="2:78" s="2" customFormat="1" ht="15" customHeight="1">
      <c r="R200" s="395"/>
      <c r="S200" s="395"/>
      <c r="T200" s="395"/>
      <c r="U200" s="395"/>
      <c r="V200" s="395"/>
      <c r="W200" s="395"/>
      <c r="X200" s="395"/>
      <c r="Y200" s="395"/>
      <c r="Z200" s="395"/>
      <c r="AA200" s="395"/>
      <c r="AB200" s="395"/>
      <c r="AC200" s="395"/>
      <c r="AD200" s="395"/>
      <c r="AE200" s="395"/>
      <c r="AF200" s="395"/>
      <c r="AG200" s="395"/>
      <c r="AH200" s="395"/>
      <c r="AI200" s="395"/>
      <c r="AJ200" s="395"/>
      <c r="AK200" s="395"/>
      <c r="AL200" s="395"/>
      <c r="AM200" s="395"/>
      <c r="AN200" s="395"/>
      <c r="AO200" s="395"/>
      <c r="AP200" s="395"/>
      <c r="AQ200" s="395"/>
      <c r="AR200" s="395"/>
      <c r="AS200" s="395"/>
      <c r="AT200" s="395"/>
      <c r="AU200" s="395"/>
      <c r="AV200" s="395"/>
      <c r="AW200" s="395"/>
      <c r="AX200" s="395"/>
      <c r="AY200" s="395"/>
      <c r="AZ200" s="395"/>
      <c r="BA200" s="395"/>
      <c r="BB200" s="395"/>
      <c r="BC200" s="395"/>
      <c r="BD200" s="395"/>
      <c r="BE200" s="395"/>
      <c r="BF200" s="395"/>
      <c r="BG200" s="395"/>
      <c r="BH200" s="395"/>
      <c r="BI200" s="395"/>
      <c r="BJ200" s="395"/>
      <c r="BK200" s="395"/>
      <c r="BL200" s="395"/>
      <c r="BM200" s="395"/>
      <c r="BN200" s="395"/>
      <c r="BO200" s="395"/>
      <c r="BP200" s="395"/>
      <c r="BQ200" s="395"/>
      <c r="BR200" s="395"/>
      <c r="BS200" s="395"/>
      <c r="BT200" s="395"/>
      <c r="BU200" s="395"/>
      <c r="BV200" s="395"/>
      <c r="BW200" s="395"/>
      <c r="BX200" s="395"/>
      <c r="BY200" s="395"/>
      <c r="BZ200" s="395"/>
    </row>
    <row r="201" spans="2:78" s="2" customFormat="1" ht="15" customHeight="1">
      <c r="B201" s="2" t="s">
        <v>47</v>
      </c>
      <c r="R201" s="395"/>
      <c r="S201" s="395"/>
      <c r="T201" s="395"/>
      <c r="U201" s="395"/>
      <c r="V201" s="395"/>
      <c r="W201" s="395"/>
      <c r="X201" s="395"/>
      <c r="Y201" s="395"/>
      <c r="Z201" s="395"/>
      <c r="AA201" s="395"/>
      <c r="AB201" s="395"/>
      <c r="AC201" s="395"/>
      <c r="AD201" s="395"/>
      <c r="AE201" s="395"/>
      <c r="AF201" s="395"/>
      <c r="AG201" s="395"/>
      <c r="AH201" s="395"/>
      <c r="AI201" s="395"/>
      <c r="AJ201" s="395"/>
      <c r="AK201" s="395"/>
      <c r="AL201" s="395"/>
      <c r="AM201" s="395"/>
      <c r="AN201" s="395"/>
      <c r="AO201" s="395"/>
      <c r="AP201" s="395"/>
      <c r="AQ201" s="395"/>
      <c r="AR201" s="395"/>
      <c r="AS201" s="395"/>
      <c r="AT201" s="395"/>
      <c r="AU201" s="395"/>
      <c r="AV201" s="395"/>
      <c r="AW201" s="395"/>
      <c r="AX201" s="395"/>
      <c r="AY201" s="395"/>
      <c r="AZ201" s="395"/>
      <c r="BA201" s="395"/>
      <c r="BB201" s="395"/>
      <c r="BC201" s="395"/>
      <c r="BD201" s="395"/>
      <c r="BE201" s="395"/>
      <c r="BF201" s="395"/>
      <c r="BG201" s="395"/>
      <c r="BH201" s="395"/>
      <c r="BI201" s="395"/>
      <c r="BJ201" s="395"/>
      <c r="BK201" s="395"/>
      <c r="BL201" s="395"/>
      <c r="BM201" s="395"/>
      <c r="BN201" s="395"/>
      <c r="BO201" s="395"/>
      <c r="BP201" s="395"/>
      <c r="BQ201" s="395"/>
      <c r="BR201" s="395"/>
      <c r="BS201" s="395"/>
      <c r="BT201" s="395"/>
      <c r="BU201" s="395"/>
      <c r="BV201" s="395"/>
      <c r="BW201" s="395"/>
      <c r="BX201" s="395"/>
      <c r="BY201" s="395"/>
      <c r="BZ201" s="395"/>
    </row>
    <row r="202" spans="2:78" s="2" customFormat="1" ht="15" customHeight="1">
      <c r="B202" s="2" t="s">
        <v>48</v>
      </c>
      <c r="R202" s="395"/>
      <c r="S202" s="395"/>
      <c r="T202" s="395"/>
      <c r="U202" s="395"/>
      <c r="V202" s="395"/>
      <c r="W202" s="395"/>
      <c r="X202" s="395"/>
      <c r="Y202" s="395"/>
      <c r="Z202" s="395"/>
      <c r="AA202" s="395"/>
      <c r="AB202" s="395"/>
      <c r="AC202" s="395"/>
      <c r="AD202" s="395"/>
      <c r="AE202" s="395"/>
      <c r="AF202" s="395"/>
      <c r="AG202" s="395"/>
      <c r="AH202" s="395"/>
      <c r="AI202" s="395"/>
      <c r="AJ202" s="395"/>
      <c r="AK202" s="395"/>
      <c r="AL202" s="395"/>
      <c r="AM202" s="395"/>
      <c r="AN202" s="395"/>
      <c r="AO202" s="395"/>
      <c r="AP202" s="395"/>
      <c r="AQ202" s="395"/>
      <c r="AR202" s="395"/>
      <c r="AS202" s="395"/>
      <c r="AT202" s="395"/>
      <c r="AU202" s="395"/>
      <c r="AV202" s="395"/>
      <c r="AW202" s="395"/>
      <c r="AX202" s="395"/>
      <c r="AY202" s="395"/>
      <c r="AZ202" s="395"/>
      <c r="BA202" s="395"/>
      <c r="BB202" s="395"/>
      <c r="BC202" s="395"/>
      <c r="BD202" s="395"/>
      <c r="BE202" s="395"/>
      <c r="BF202" s="395"/>
      <c r="BG202" s="395"/>
      <c r="BH202" s="395"/>
      <c r="BI202" s="395"/>
      <c r="BJ202" s="395"/>
      <c r="BK202" s="395"/>
      <c r="BL202" s="395"/>
      <c r="BM202" s="395"/>
      <c r="BN202" s="395"/>
      <c r="BO202" s="395"/>
      <c r="BP202" s="395"/>
      <c r="BQ202" s="395"/>
      <c r="BR202" s="395"/>
      <c r="BS202" s="395"/>
      <c r="BT202" s="395"/>
      <c r="BU202" s="395"/>
      <c r="BV202" s="395"/>
      <c r="BW202" s="395"/>
      <c r="BX202" s="395"/>
      <c r="BY202" s="395"/>
      <c r="BZ202" s="395"/>
    </row>
    <row r="203" spans="2:78" s="2" customFormat="1" ht="15" customHeight="1">
      <c r="B203" s="2" t="s">
        <v>49</v>
      </c>
      <c r="R203" s="395"/>
      <c r="S203" s="395"/>
      <c r="T203" s="395"/>
      <c r="U203" s="395"/>
      <c r="V203" s="395"/>
      <c r="W203" s="395"/>
      <c r="X203" s="395"/>
      <c r="Y203" s="395"/>
      <c r="Z203" s="395"/>
      <c r="AA203" s="395"/>
      <c r="AB203" s="395"/>
      <c r="AC203" s="395"/>
      <c r="AD203" s="395"/>
      <c r="AE203" s="395"/>
      <c r="AF203" s="395"/>
      <c r="AG203" s="395"/>
      <c r="AH203" s="395"/>
      <c r="AI203" s="395"/>
      <c r="AJ203" s="395"/>
      <c r="AK203" s="395"/>
      <c r="AL203" s="395"/>
      <c r="AM203" s="395"/>
      <c r="AN203" s="395"/>
      <c r="AO203" s="395"/>
      <c r="AP203" s="395"/>
      <c r="AQ203" s="395"/>
      <c r="AR203" s="395"/>
      <c r="AS203" s="395"/>
      <c r="AT203" s="395"/>
      <c r="AU203" s="395"/>
      <c r="AV203" s="395"/>
      <c r="AW203" s="395"/>
      <c r="AX203" s="395"/>
      <c r="AY203" s="395"/>
      <c r="AZ203" s="395"/>
      <c r="BA203" s="395"/>
      <c r="BB203" s="395"/>
      <c r="BC203" s="395"/>
      <c r="BD203" s="395"/>
      <c r="BE203" s="395"/>
      <c r="BF203" s="395"/>
      <c r="BG203" s="395"/>
      <c r="BH203" s="395"/>
      <c r="BI203" s="395"/>
      <c r="BJ203" s="395"/>
      <c r="BK203" s="395"/>
      <c r="BL203" s="395"/>
      <c r="BM203" s="395"/>
      <c r="BN203" s="395"/>
      <c r="BO203" s="395"/>
      <c r="BP203" s="395"/>
      <c r="BQ203" s="395"/>
      <c r="BR203" s="395"/>
      <c r="BS203" s="395"/>
      <c r="BT203" s="395"/>
      <c r="BU203" s="395"/>
      <c r="BV203" s="395"/>
      <c r="BW203" s="395"/>
      <c r="BX203" s="395"/>
      <c r="BY203" s="395"/>
      <c r="BZ203" s="395"/>
    </row>
    <row r="204" spans="2:78" s="2" customFormat="1" ht="15.75" customHeight="1">
      <c r="B204" s="2" t="s">
        <v>74</v>
      </c>
      <c r="R204" s="100"/>
      <c r="S204" s="100"/>
      <c r="T204" s="100"/>
      <c r="Y204" s="395"/>
      <c r="Z204" s="395"/>
      <c r="AA204" s="395"/>
      <c r="AB204" s="395"/>
      <c r="AC204" s="395"/>
      <c r="AD204" s="395"/>
      <c r="AE204" s="395"/>
      <c r="AF204" s="395"/>
      <c r="AG204" s="395"/>
      <c r="AH204" s="395"/>
      <c r="AI204" s="395"/>
      <c r="AJ204" s="395"/>
      <c r="AK204" s="395"/>
      <c r="AL204" s="395"/>
      <c r="AM204" s="395"/>
      <c r="AN204" s="395"/>
      <c r="AO204" s="395"/>
      <c r="AP204" s="395"/>
      <c r="AQ204" s="395"/>
      <c r="AR204" s="395"/>
      <c r="AS204" s="395"/>
      <c r="AT204" s="395"/>
      <c r="AU204" s="395"/>
      <c r="AV204" s="395"/>
      <c r="AW204" s="395"/>
      <c r="AX204" s="395"/>
      <c r="AY204" s="395"/>
      <c r="AZ204" s="395"/>
      <c r="BA204" s="395"/>
      <c r="BB204" s="395"/>
      <c r="BC204" s="395"/>
      <c r="BD204" s="395"/>
      <c r="BE204" s="395"/>
      <c r="BF204" s="395"/>
      <c r="BG204" s="395"/>
      <c r="BH204" s="395"/>
      <c r="BI204" s="395"/>
      <c r="BJ204" s="395"/>
      <c r="BK204" s="395"/>
      <c r="BL204" s="395"/>
      <c r="BM204" s="395"/>
      <c r="BN204" s="395"/>
      <c r="BO204" s="395"/>
      <c r="BP204" s="395"/>
      <c r="BQ204" s="395"/>
      <c r="BR204" s="395"/>
      <c r="BS204" s="395"/>
      <c r="BT204" s="395"/>
      <c r="BU204" s="395"/>
      <c r="BV204" s="395"/>
      <c r="BW204" s="395"/>
      <c r="BX204" s="395"/>
      <c r="BY204" s="395"/>
      <c r="BZ204" s="395"/>
    </row>
    <row r="205" spans="2:78" s="2" customFormat="1" ht="7.5" customHeight="1"/>
    <row r="206" spans="2:78" s="2" customFormat="1" ht="7.5" customHeight="1"/>
    <row r="207" spans="2:78" s="2" customFormat="1" ht="15" customHeight="1">
      <c r="B207" s="2" t="s">
        <v>36</v>
      </c>
      <c r="S207" s="2" t="s">
        <v>37</v>
      </c>
      <c r="U207" s="395"/>
      <c r="V207" s="395"/>
      <c r="W207" s="395"/>
      <c r="X207" s="395"/>
      <c r="Y207" s="100" t="s">
        <v>38</v>
      </c>
      <c r="AI207" s="2" t="s">
        <v>37</v>
      </c>
      <c r="AK207" s="408"/>
      <c r="AL207" s="408"/>
      <c r="AM207" s="408"/>
      <c r="AN207" s="408"/>
      <c r="AO207" s="408"/>
      <c r="AP207" s="408"/>
      <c r="AQ207" s="408"/>
      <c r="AR207" s="408"/>
      <c r="AS207" s="408"/>
      <c r="AT207" s="408"/>
      <c r="AU207" s="408"/>
      <c r="AV207" s="408"/>
      <c r="AW207" s="100" t="s">
        <v>39</v>
      </c>
      <c r="BF207" s="395"/>
      <c r="BG207" s="395"/>
      <c r="BH207" s="395"/>
      <c r="BI207" s="395"/>
      <c r="BJ207" s="395"/>
      <c r="BK207" s="395"/>
      <c r="BL207" s="395"/>
      <c r="BM207" s="395"/>
      <c r="BN207" s="395"/>
      <c r="BO207" s="395"/>
      <c r="BP207" s="395"/>
      <c r="BQ207" s="395"/>
      <c r="BR207" s="100" t="s">
        <v>40</v>
      </c>
    </row>
    <row r="208" spans="2:78" s="2" customFormat="1" ht="15" customHeight="1">
      <c r="B208" s="2" t="s">
        <v>31</v>
      </c>
      <c r="R208" s="395"/>
      <c r="S208" s="395"/>
      <c r="T208" s="395"/>
      <c r="U208" s="395"/>
      <c r="V208" s="395"/>
      <c r="W208" s="395"/>
      <c r="X208" s="395"/>
      <c r="Y208" s="395"/>
      <c r="Z208" s="395"/>
      <c r="AA208" s="395"/>
      <c r="AB208" s="395"/>
      <c r="AC208" s="395"/>
      <c r="AD208" s="395"/>
      <c r="AE208" s="395"/>
      <c r="AF208" s="395"/>
      <c r="AG208" s="395"/>
      <c r="AH208" s="395"/>
      <c r="AI208" s="395"/>
      <c r="AJ208" s="395"/>
      <c r="AK208" s="395"/>
      <c r="AL208" s="395"/>
      <c r="AM208" s="395"/>
      <c r="AN208" s="395"/>
      <c r="AO208" s="395"/>
      <c r="AP208" s="395"/>
      <c r="AQ208" s="395"/>
      <c r="AR208" s="395"/>
      <c r="AS208" s="395"/>
      <c r="AT208" s="395"/>
      <c r="AU208" s="395"/>
      <c r="AV208" s="395"/>
      <c r="AW208" s="395"/>
      <c r="AX208" s="395"/>
      <c r="AY208" s="395"/>
      <c r="AZ208" s="395"/>
      <c r="BA208" s="395"/>
      <c r="BB208" s="395"/>
      <c r="BC208" s="395"/>
      <c r="BD208" s="395"/>
      <c r="BE208" s="395"/>
      <c r="BF208" s="395"/>
      <c r="BG208" s="395"/>
      <c r="BH208" s="395"/>
      <c r="BI208" s="395"/>
      <c r="BJ208" s="395"/>
      <c r="BK208" s="395"/>
      <c r="BL208" s="395"/>
      <c r="BM208" s="395"/>
      <c r="BN208" s="395"/>
      <c r="BO208" s="395"/>
      <c r="BP208" s="395"/>
      <c r="BQ208" s="395"/>
      <c r="BR208" s="395"/>
      <c r="BS208" s="395"/>
      <c r="BT208" s="395"/>
      <c r="BU208" s="395"/>
      <c r="BV208" s="395"/>
      <c r="BW208" s="395"/>
      <c r="BX208" s="395"/>
      <c r="BY208" s="395"/>
      <c r="BZ208" s="395"/>
    </row>
    <row r="209" spans="2:78" s="2" customFormat="1" ht="15" customHeight="1">
      <c r="B209" s="2" t="s">
        <v>42</v>
      </c>
      <c r="S209" s="2" t="s">
        <v>37</v>
      </c>
      <c r="U209" s="395"/>
      <c r="V209" s="395"/>
      <c r="W209" s="395"/>
      <c r="X209" s="395"/>
      <c r="Y209" s="100" t="s">
        <v>43</v>
      </c>
      <c r="AI209" s="2" t="s">
        <v>37</v>
      </c>
      <c r="AK209" s="395"/>
      <c r="AL209" s="395"/>
      <c r="AM209" s="395"/>
      <c r="AN209" s="395"/>
      <c r="AO209" s="395"/>
      <c r="AP209" s="395"/>
      <c r="AQ209" s="395"/>
      <c r="AR209" s="395"/>
      <c r="AS209" s="395"/>
      <c r="AT209" s="2" t="s">
        <v>44</v>
      </c>
      <c r="AX209" s="100"/>
      <c r="BF209" s="395"/>
      <c r="BG209" s="395"/>
      <c r="BH209" s="395"/>
      <c r="BI209" s="395"/>
      <c r="BJ209" s="395"/>
      <c r="BK209" s="395"/>
      <c r="BL209" s="395"/>
      <c r="BM209" s="395"/>
      <c r="BN209" s="395"/>
      <c r="BO209" s="395"/>
      <c r="BP209" s="395"/>
      <c r="BQ209" s="395"/>
      <c r="BR209" s="100" t="s">
        <v>40</v>
      </c>
    </row>
    <row r="210" spans="2:78" s="2" customFormat="1" ht="15" customHeight="1">
      <c r="R210" s="395"/>
      <c r="S210" s="395"/>
      <c r="T210" s="395"/>
      <c r="U210" s="395"/>
      <c r="V210" s="395"/>
      <c r="W210" s="395"/>
      <c r="X210" s="395"/>
      <c r="Y210" s="395"/>
      <c r="Z210" s="395"/>
      <c r="AA210" s="395"/>
      <c r="AB210" s="395"/>
      <c r="AC210" s="395"/>
      <c r="AD210" s="395"/>
      <c r="AE210" s="395"/>
      <c r="AF210" s="395"/>
      <c r="AG210" s="395"/>
      <c r="AH210" s="395"/>
      <c r="AI210" s="395"/>
      <c r="AJ210" s="395"/>
      <c r="AK210" s="395"/>
      <c r="AL210" s="395"/>
      <c r="AM210" s="395"/>
      <c r="AN210" s="395"/>
      <c r="AO210" s="395"/>
      <c r="AP210" s="395"/>
      <c r="AQ210" s="395"/>
      <c r="AR210" s="395"/>
      <c r="AS210" s="395"/>
      <c r="AT210" s="395"/>
      <c r="AU210" s="395"/>
      <c r="AV210" s="395"/>
      <c r="AW210" s="395"/>
      <c r="AX210" s="395"/>
      <c r="AY210" s="395"/>
      <c r="AZ210" s="395"/>
      <c r="BA210" s="395"/>
      <c r="BB210" s="395"/>
      <c r="BC210" s="395"/>
      <c r="BD210" s="395"/>
      <c r="BE210" s="395"/>
      <c r="BF210" s="395"/>
      <c r="BG210" s="395"/>
      <c r="BH210" s="395"/>
      <c r="BI210" s="395"/>
      <c r="BJ210" s="395"/>
      <c r="BK210" s="395"/>
      <c r="BL210" s="395"/>
      <c r="BM210" s="395"/>
      <c r="BN210" s="395"/>
      <c r="BO210" s="395"/>
      <c r="BP210" s="395"/>
      <c r="BQ210" s="395"/>
      <c r="BR210" s="395"/>
      <c r="BS210" s="395"/>
      <c r="BT210" s="395"/>
      <c r="BU210" s="395"/>
      <c r="BV210" s="395"/>
      <c r="BW210" s="395"/>
      <c r="BX210" s="395"/>
      <c r="BY210" s="395"/>
      <c r="BZ210" s="395"/>
    </row>
    <row r="211" spans="2:78" s="2" customFormat="1" ht="15" customHeight="1">
      <c r="B211" s="2" t="s">
        <v>47</v>
      </c>
      <c r="R211" s="395"/>
      <c r="S211" s="395"/>
      <c r="T211" s="395"/>
      <c r="U211" s="395"/>
      <c r="V211" s="395"/>
      <c r="W211" s="395"/>
      <c r="X211" s="395"/>
      <c r="Y211" s="395"/>
      <c r="Z211" s="395"/>
      <c r="AA211" s="395"/>
      <c r="AB211" s="395"/>
      <c r="AC211" s="395"/>
      <c r="AD211" s="395"/>
      <c r="AE211" s="395"/>
      <c r="AF211" s="395"/>
      <c r="AG211" s="395"/>
      <c r="AH211" s="395"/>
      <c r="AI211" s="395"/>
      <c r="AJ211" s="395"/>
      <c r="AK211" s="395"/>
      <c r="AL211" s="395"/>
      <c r="AM211" s="395"/>
      <c r="AN211" s="395"/>
      <c r="AO211" s="395"/>
      <c r="AP211" s="395"/>
      <c r="AQ211" s="395"/>
      <c r="AR211" s="395"/>
      <c r="AS211" s="395"/>
      <c r="AT211" s="395"/>
      <c r="AU211" s="395"/>
      <c r="AV211" s="395"/>
      <c r="AW211" s="395"/>
      <c r="AX211" s="395"/>
      <c r="AY211" s="395"/>
      <c r="AZ211" s="395"/>
      <c r="BA211" s="395"/>
      <c r="BB211" s="395"/>
      <c r="BC211" s="395"/>
      <c r="BD211" s="395"/>
      <c r="BE211" s="395"/>
      <c r="BF211" s="395"/>
      <c r="BG211" s="395"/>
      <c r="BH211" s="395"/>
      <c r="BI211" s="395"/>
      <c r="BJ211" s="395"/>
      <c r="BK211" s="395"/>
      <c r="BL211" s="395"/>
      <c r="BM211" s="395"/>
      <c r="BN211" s="395"/>
      <c r="BO211" s="395"/>
      <c r="BP211" s="395"/>
      <c r="BQ211" s="395"/>
      <c r="BR211" s="395"/>
      <c r="BS211" s="395"/>
      <c r="BT211" s="395"/>
      <c r="BU211" s="395"/>
      <c r="BV211" s="395"/>
      <c r="BW211" s="395"/>
      <c r="BX211" s="395"/>
      <c r="BY211" s="395"/>
      <c r="BZ211" s="395"/>
    </row>
    <row r="212" spans="2:78" s="2" customFormat="1" ht="15" customHeight="1">
      <c r="B212" s="2" t="s">
        <v>48</v>
      </c>
      <c r="R212" s="395"/>
      <c r="S212" s="395"/>
      <c r="T212" s="395"/>
      <c r="U212" s="395"/>
      <c r="V212" s="395"/>
      <c r="W212" s="395"/>
      <c r="X212" s="395"/>
      <c r="Y212" s="395"/>
      <c r="Z212" s="395"/>
      <c r="AA212" s="395"/>
      <c r="AB212" s="395"/>
      <c r="AC212" s="395"/>
      <c r="AD212" s="395"/>
      <c r="AE212" s="395"/>
      <c r="AF212" s="395"/>
      <c r="AG212" s="395"/>
      <c r="AH212" s="395"/>
      <c r="AI212" s="395"/>
      <c r="AJ212" s="395"/>
      <c r="AK212" s="395"/>
      <c r="AL212" s="395"/>
      <c r="AM212" s="395"/>
      <c r="AN212" s="395"/>
      <c r="AO212" s="395"/>
      <c r="AP212" s="395"/>
      <c r="AQ212" s="395"/>
      <c r="AR212" s="395"/>
      <c r="AS212" s="395"/>
      <c r="AT212" s="395"/>
      <c r="AU212" s="395"/>
      <c r="AV212" s="395"/>
      <c r="AW212" s="395"/>
      <c r="AX212" s="395"/>
      <c r="AY212" s="395"/>
      <c r="AZ212" s="395"/>
      <c r="BA212" s="395"/>
      <c r="BB212" s="395"/>
      <c r="BC212" s="395"/>
      <c r="BD212" s="395"/>
      <c r="BE212" s="395"/>
      <c r="BF212" s="395"/>
      <c r="BG212" s="395"/>
      <c r="BH212" s="395"/>
      <c r="BI212" s="395"/>
      <c r="BJ212" s="395"/>
      <c r="BK212" s="395"/>
      <c r="BL212" s="395"/>
      <c r="BM212" s="395"/>
      <c r="BN212" s="395"/>
      <c r="BO212" s="395"/>
      <c r="BP212" s="395"/>
      <c r="BQ212" s="395"/>
      <c r="BR212" s="395"/>
      <c r="BS212" s="395"/>
      <c r="BT212" s="395"/>
      <c r="BU212" s="395"/>
      <c r="BV212" s="395"/>
      <c r="BW212" s="395"/>
      <c r="BX212" s="395"/>
      <c r="BY212" s="395"/>
      <c r="BZ212" s="395"/>
    </row>
    <row r="213" spans="2:78" s="2" customFormat="1" ht="15" customHeight="1">
      <c r="B213" s="2" t="s">
        <v>49</v>
      </c>
      <c r="R213" s="395"/>
      <c r="S213" s="395"/>
      <c r="T213" s="395"/>
      <c r="U213" s="395"/>
      <c r="V213" s="395"/>
      <c r="W213" s="395"/>
      <c r="X213" s="395"/>
      <c r="Y213" s="395"/>
      <c r="Z213" s="395"/>
      <c r="AA213" s="395"/>
      <c r="AB213" s="395"/>
      <c r="AC213" s="395"/>
      <c r="AD213" s="395"/>
      <c r="AE213" s="395"/>
      <c r="AF213" s="395"/>
      <c r="AG213" s="395"/>
      <c r="AH213" s="395"/>
      <c r="AI213" s="395"/>
      <c r="AJ213" s="395"/>
      <c r="AK213" s="395"/>
      <c r="AL213" s="395"/>
      <c r="AM213" s="395"/>
      <c r="AN213" s="395"/>
      <c r="AO213" s="395"/>
      <c r="AP213" s="395"/>
      <c r="AQ213" s="395"/>
      <c r="AR213" s="395"/>
      <c r="AS213" s="395"/>
      <c r="AT213" s="395"/>
      <c r="AU213" s="395"/>
      <c r="AV213" s="395"/>
      <c r="AW213" s="395"/>
      <c r="AX213" s="395"/>
      <c r="AY213" s="395"/>
      <c r="AZ213" s="395"/>
      <c r="BA213" s="395"/>
      <c r="BB213" s="395"/>
      <c r="BC213" s="395"/>
      <c r="BD213" s="395"/>
      <c r="BE213" s="395"/>
      <c r="BF213" s="395"/>
      <c r="BG213" s="395"/>
      <c r="BH213" s="395"/>
      <c r="BI213" s="395"/>
      <c r="BJ213" s="395"/>
      <c r="BK213" s="395"/>
      <c r="BL213" s="395"/>
      <c r="BM213" s="395"/>
      <c r="BN213" s="395"/>
      <c r="BO213" s="395"/>
      <c r="BP213" s="395"/>
      <c r="BQ213" s="395"/>
      <c r="BR213" s="395"/>
      <c r="BS213" s="395"/>
      <c r="BT213" s="395"/>
      <c r="BU213" s="395"/>
      <c r="BV213" s="395"/>
      <c r="BW213" s="395"/>
      <c r="BX213" s="395"/>
      <c r="BY213" s="395"/>
      <c r="BZ213" s="395"/>
    </row>
    <row r="214" spans="2:78" s="2" customFormat="1" ht="15" customHeight="1">
      <c r="B214" s="2" t="s">
        <v>74</v>
      </c>
      <c r="R214" s="100"/>
      <c r="S214" s="100"/>
      <c r="T214" s="100"/>
      <c r="Y214" s="395"/>
      <c r="Z214" s="395"/>
      <c r="AA214" s="395"/>
      <c r="AB214" s="395"/>
      <c r="AC214" s="395"/>
      <c r="AD214" s="395"/>
      <c r="AE214" s="395"/>
      <c r="AF214" s="395"/>
      <c r="AG214" s="395"/>
      <c r="AH214" s="395"/>
      <c r="AI214" s="395"/>
      <c r="AJ214" s="395"/>
      <c r="AK214" s="395"/>
      <c r="AL214" s="395"/>
      <c r="AM214" s="395"/>
      <c r="AN214" s="395"/>
      <c r="AO214" s="395"/>
      <c r="AP214" s="395"/>
      <c r="AQ214" s="395"/>
      <c r="AR214" s="395"/>
      <c r="AS214" s="395"/>
      <c r="AT214" s="395"/>
      <c r="AU214" s="395"/>
      <c r="AV214" s="395"/>
      <c r="AW214" s="395"/>
      <c r="AX214" s="395"/>
      <c r="AY214" s="395"/>
      <c r="AZ214" s="395"/>
      <c r="BA214" s="395"/>
      <c r="BB214" s="395"/>
      <c r="BC214" s="395"/>
      <c r="BD214" s="395"/>
      <c r="BE214" s="395"/>
      <c r="BF214" s="395"/>
      <c r="BG214" s="395"/>
      <c r="BH214" s="395"/>
      <c r="BI214" s="395"/>
      <c r="BJ214" s="395"/>
      <c r="BK214" s="395"/>
      <c r="BL214" s="395"/>
      <c r="BM214" s="395"/>
      <c r="BN214" s="395"/>
      <c r="BO214" s="395"/>
      <c r="BP214" s="395"/>
      <c r="BQ214" s="395"/>
      <c r="BR214" s="395"/>
      <c r="BS214" s="395"/>
      <c r="BT214" s="395"/>
      <c r="BU214" s="395"/>
      <c r="BV214" s="395"/>
      <c r="BW214" s="395"/>
      <c r="BX214" s="395"/>
      <c r="BY214" s="395"/>
      <c r="BZ214" s="395"/>
    </row>
    <row r="215" spans="2:78" s="2" customFormat="1" ht="7.5" customHeight="1"/>
    <row r="216" spans="2:78" s="2" customFormat="1" ht="7.5" customHeight="1"/>
    <row r="217" spans="2:78" s="2" customFormat="1" ht="15" customHeight="1">
      <c r="B217" s="2" t="s">
        <v>36</v>
      </c>
      <c r="S217" s="2" t="s">
        <v>37</v>
      </c>
      <c r="U217" s="395"/>
      <c r="V217" s="395"/>
      <c r="W217" s="395"/>
      <c r="X217" s="395"/>
      <c r="Y217" s="100" t="s">
        <v>38</v>
      </c>
      <c r="AI217" s="2" t="s">
        <v>37</v>
      </c>
      <c r="AK217" s="408"/>
      <c r="AL217" s="408"/>
      <c r="AM217" s="408"/>
      <c r="AN217" s="408"/>
      <c r="AO217" s="408"/>
      <c r="AP217" s="408"/>
      <c r="AQ217" s="408"/>
      <c r="AR217" s="408"/>
      <c r="AS217" s="408"/>
      <c r="AT217" s="408"/>
      <c r="AU217" s="408"/>
      <c r="AV217" s="408"/>
      <c r="AW217" s="100" t="s">
        <v>39</v>
      </c>
      <c r="BF217" s="395"/>
      <c r="BG217" s="395"/>
      <c r="BH217" s="395"/>
      <c r="BI217" s="395"/>
      <c r="BJ217" s="395"/>
      <c r="BK217" s="395"/>
      <c r="BL217" s="395"/>
      <c r="BM217" s="395"/>
      <c r="BN217" s="395"/>
      <c r="BO217" s="395"/>
      <c r="BP217" s="395"/>
      <c r="BQ217" s="395"/>
      <c r="BR217" s="100" t="s">
        <v>40</v>
      </c>
    </row>
    <row r="218" spans="2:78" s="2" customFormat="1" ht="15" customHeight="1">
      <c r="B218" s="2" t="s">
        <v>31</v>
      </c>
      <c r="R218" s="395"/>
      <c r="S218" s="395"/>
      <c r="T218" s="395"/>
      <c r="U218" s="395"/>
      <c r="V218" s="395"/>
      <c r="W218" s="395"/>
      <c r="X218" s="395"/>
      <c r="Y218" s="395"/>
      <c r="Z218" s="395"/>
      <c r="AA218" s="395"/>
      <c r="AB218" s="395"/>
      <c r="AC218" s="395"/>
      <c r="AD218" s="395"/>
      <c r="AE218" s="395"/>
      <c r="AF218" s="395"/>
      <c r="AG218" s="395"/>
      <c r="AH218" s="395"/>
      <c r="AI218" s="395"/>
      <c r="AJ218" s="395"/>
      <c r="AK218" s="395"/>
      <c r="AL218" s="395"/>
      <c r="AM218" s="395"/>
      <c r="AN218" s="395"/>
      <c r="AO218" s="395"/>
      <c r="AP218" s="395"/>
      <c r="AQ218" s="395"/>
      <c r="AR218" s="395"/>
      <c r="AS218" s="395"/>
      <c r="AT218" s="395"/>
      <c r="AU218" s="395"/>
      <c r="AV218" s="395"/>
      <c r="AW218" s="395"/>
      <c r="AX218" s="395"/>
      <c r="AY218" s="395"/>
      <c r="AZ218" s="395"/>
      <c r="BA218" s="395"/>
      <c r="BB218" s="395"/>
      <c r="BC218" s="395"/>
      <c r="BD218" s="395"/>
      <c r="BE218" s="395"/>
      <c r="BF218" s="395"/>
      <c r="BG218" s="395"/>
      <c r="BH218" s="395"/>
      <c r="BI218" s="395"/>
      <c r="BJ218" s="395"/>
      <c r="BK218" s="395"/>
      <c r="BL218" s="395"/>
      <c r="BM218" s="395"/>
      <c r="BN218" s="395"/>
      <c r="BO218" s="395"/>
      <c r="BP218" s="395"/>
      <c r="BQ218" s="395"/>
      <c r="BR218" s="395"/>
      <c r="BS218" s="395"/>
      <c r="BT218" s="395"/>
      <c r="BU218" s="395"/>
      <c r="BV218" s="395"/>
      <c r="BW218" s="395"/>
      <c r="BX218" s="395"/>
      <c r="BY218" s="395"/>
      <c r="BZ218" s="395"/>
    </row>
    <row r="219" spans="2:78" s="2" customFormat="1" ht="15" customHeight="1">
      <c r="B219" s="2" t="s">
        <v>42</v>
      </c>
      <c r="S219" s="2" t="s">
        <v>37</v>
      </c>
      <c r="U219" s="395"/>
      <c r="V219" s="395"/>
      <c r="W219" s="395"/>
      <c r="X219" s="395"/>
      <c r="Y219" s="100" t="s">
        <v>43</v>
      </c>
      <c r="AI219" s="2" t="s">
        <v>37</v>
      </c>
      <c r="AK219" s="395"/>
      <c r="AL219" s="395"/>
      <c r="AM219" s="395"/>
      <c r="AN219" s="395"/>
      <c r="AO219" s="395"/>
      <c r="AP219" s="395"/>
      <c r="AQ219" s="395"/>
      <c r="AR219" s="395"/>
      <c r="AS219" s="395"/>
      <c r="AT219" s="2" t="s">
        <v>44</v>
      </c>
      <c r="AX219" s="100"/>
      <c r="BF219" s="395"/>
      <c r="BG219" s="395"/>
      <c r="BH219" s="395"/>
      <c r="BI219" s="395"/>
      <c r="BJ219" s="395"/>
      <c r="BK219" s="395"/>
      <c r="BL219" s="395"/>
      <c r="BM219" s="395"/>
      <c r="BN219" s="395"/>
      <c r="BO219" s="395"/>
      <c r="BP219" s="395"/>
      <c r="BQ219" s="395"/>
      <c r="BR219" s="100" t="s">
        <v>40</v>
      </c>
    </row>
    <row r="220" spans="2:78" s="2" customFormat="1" ht="15" customHeight="1">
      <c r="R220" s="395"/>
      <c r="S220" s="395"/>
      <c r="T220" s="395"/>
      <c r="U220" s="395"/>
      <c r="V220" s="395"/>
      <c r="W220" s="395"/>
      <c r="X220" s="395"/>
      <c r="Y220" s="395"/>
      <c r="Z220" s="395"/>
      <c r="AA220" s="395"/>
      <c r="AB220" s="395"/>
      <c r="AC220" s="395"/>
      <c r="AD220" s="395"/>
      <c r="AE220" s="395"/>
      <c r="AF220" s="395"/>
      <c r="AG220" s="395"/>
      <c r="AH220" s="395"/>
      <c r="AI220" s="395"/>
      <c r="AJ220" s="395"/>
      <c r="AK220" s="395"/>
      <c r="AL220" s="395"/>
      <c r="AM220" s="395"/>
      <c r="AN220" s="395"/>
      <c r="AO220" s="395"/>
      <c r="AP220" s="395"/>
      <c r="AQ220" s="395"/>
      <c r="AR220" s="395"/>
      <c r="AS220" s="395"/>
      <c r="AT220" s="395"/>
      <c r="AU220" s="395"/>
      <c r="AV220" s="395"/>
      <c r="AW220" s="395"/>
      <c r="AX220" s="395"/>
      <c r="AY220" s="395"/>
      <c r="AZ220" s="395"/>
      <c r="BA220" s="395"/>
      <c r="BB220" s="395"/>
      <c r="BC220" s="395"/>
      <c r="BD220" s="395"/>
      <c r="BE220" s="395"/>
      <c r="BF220" s="395"/>
      <c r="BG220" s="395"/>
      <c r="BH220" s="395"/>
      <c r="BI220" s="395"/>
      <c r="BJ220" s="395"/>
      <c r="BK220" s="395"/>
      <c r="BL220" s="395"/>
      <c r="BM220" s="395"/>
      <c r="BN220" s="395"/>
      <c r="BO220" s="395"/>
      <c r="BP220" s="395"/>
      <c r="BQ220" s="395"/>
      <c r="BR220" s="395"/>
      <c r="BS220" s="395"/>
      <c r="BT220" s="395"/>
      <c r="BU220" s="395"/>
      <c r="BV220" s="395"/>
      <c r="BW220" s="395"/>
      <c r="BX220" s="395"/>
      <c r="BY220" s="395"/>
      <c r="BZ220" s="395"/>
    </row>
    <row r="221" spans="2:78" s="2" customFormat="1" ht="15" customHeight="1">
      <c r="B221" s="2" t="s">
        <v>47</v>
      </c>
      <c r="R221" s="395"/>
      <c r="S221" s="395"/>
      <c r="T221" s="395"/>
      <c r="U221" s="395"/>
      <c r="V221" s="395"/>
      <c r="W221" s="395"/>
      <c r="X221" s="395"/>
      <c r="Y221" s="395"/>
      <c r="Z221" s="395"/>
      <c r="AA221" s="395"/>
      <c r="AB221" s="395"/>
      <c r="AC221" s="395"/>
      <c r="AD221" s="395"/>
      <c r="AE221" s="395"/>
      <c r="AF221" s="395"/>
      <c r="AG221" s="395"/>
      <c r="AH221" s="395"/>
      <c r="AI221" s="395"/>
      <c r="AJ221" s="395"/>
      <c r="AK221" s="395"/>
      <c r="AL221" s="395"/>
      <c r="AM221" s="395"/>
      <c r="AN221" s="395"/>
      <c r="AO221" s="395"/>
      <c r="AP221" s="395"/>
      <c r="AQ221" s="395"/>
      <c r="AR221" s="395"/>
      <c r="AS221" s="395"/>
      <c r="AT221" s="395"/>
      <c r="AU221" s="395"/>
      <c r="AV221" s="395"/>
      <c r="AW221" s="395"/>
      <c r="AX221" s="395"/>
      <c r="AY221" s="395"/>
      <c r="AZ221" s="395"/>
      <c r="BA221" s="395"/>
      <c r="BB221" s="395"/>
      <c r="BC221" s="395"/>
      <c r="BD221" s="395"/>
      <c r="BE221" s="395"/>
      <c r="BF221" s="395"/>
      <c r="BG221" s="395"/>
      <c r="BH221" s="395"/>
      <c r="BI221" s="395"/>
      <c r="BJ221" s="395"/>
      <c r="BK221" s="395"/>
      <c r="BL221" s="395"/>
      <c r="BM221" s="395"/>
      <c r="BN221" s="395"/>
      <c r="BO221" s="395"/>
      <c r="BP221" s="395"/>
      <c r="BQ221" s="395"/>
      <c r="BR221" s="395"/>
      <c r="BS221" s="395"/>
      <c r="BT221" s="395"/>
      <c r="BU221" s="395"/>
      <c r="BV221" s="395"/>
      <c r="BW221" s="395"/>
      <c r="BX221" s="395"/>
      <c r="BY221" s="395"/>
      <c r="BZ221" s="395"/>
    </row>
    <row r="222" spans="2:78" s="2" customFormat="1" ht="15" customHeight="1">
      <c r="B222" s="2" t="s">
        <v>48</v>
      </c>
      <c r="R222" s="395"/>
      <c r="S222" s="395"/>
      <c r="T222" s="395"/>
      <c r="U222" s="395"/>
      <c r="V222" s="395"/>
      <c r="W222" s="395"/>
      <c r="X222" s="395"/>
      <c r="Y222" s="395"/>
      <c r="Z222" s="395"/>
      <c r="AA222" s="395"/>
      <c r="AB222" s="395"/>
      <c r="AC222" s="395"/>
      <c r="AD222" s="395"/>
      <c r="AE222" s="395"/>
      <c r="AF222" s="395"/>
      <c r="AG222" s="395"/>
      <c r="AH222" s="395"/>
      <c r="AI222" s="395"/>
      <c r="AJ222" s="395"/>
      <c r="AK222" s="395"/>
      <c r="AL222" s="395"/>
      <c r="AM222" s="395"/>
      <c r="AN222" s="395"/>
      <c r="AO222" s="395"/>
      <c r="AP222" s="395"/>
      <c r="AQ222" s="395"/>
      <c r="AR222" s="395"/>
      <c r="AS222" s="395"/>
      <c r="AT222" s="395"/>
      <c r="AU222" s="395"/>
      <c r="AV222" s="395"/>
      <c r="AW222" s="395"/>
      <c r="AX222" s="395"/>
      <c r="AY222" s="395"/>
      <c r="AZ222" s="395"/>
      <c r="BA222" s="395"/>
      <c r="BB222" s="395"/>
      <c r="BC222" s="395"/>
      <c r="BD222" s="395"/>
      <c r="BE222" s="395"/>
      <c r="BF222" s="395"/>
      <c r="BG222" s="395"/>
      <c r="BH222" s="395"/>
      <c r="BI222" s="395"/>
      <c r="BJ222" s="395"/>
      <c r="BK222" s="395"/>
      <c r="BL222" s="395"/>
      <c r="BM222" s="395"/>
      <c r="BN222" s="395"/>
      <c r="BO222" s="395"/>
      <c r="BP222" s="395"/>
      <c r="BQ222" s="395"/>
      <c r="BR222" s="395"/>
      <c r="BS222" s="395"/>
      <c r="BT222" s="395"/>
      <c r="BU222" s="395"/>
      <c r="BV222" s="395"/>
      <c r="BW222" s="395"/>
      <c r="BX222" s="395"/>
      <c r="BY222" s="395"/>
      <c r="BZ222" s="395"/>
    </row>
    <row r="223" spans="2:78" s="2" customFormat="1" ht="15" customHeight="1">
      <c r="B223" s="2" t="s">
        <v>49</v>
      </c>
      <c r="R223" s="395"/>
      <c r="S223" s="395"/>
      <c r="T223" s="395"/>
      <c r="U223" s="395"/>
      <c r="V223" s="395"/>
      <c r="W223" s="395"/>
      <c r="X223" s="395"/>
      <c r="Y223" s="395"/>
      <c r="Z223" s="395"/>
      <c r="AA223" s="395"/>
      <c r="AB223" s="395"/>
      <c r="AC223" s="395"/>
      <c r="AD223" s="395"/>
      <c r="AE223" s="395"/>
      <c r="AF223" s="395"/>
      <c r="AG223" s="395"/>
      <c r="AH223" s="395"/>
      <c r="AI223" s="395"/>
      <c r="AJ223" s="395"/>
      <c r="AK223" s="395"/>
      <c r="AL223" s="395"/>
      <c r="AM223" s="395"/>
      <c r="AN223" s="395"/>
      <c r="AO223" s="395"/>
      <c r="AP223" s="395"/>
      <c r="AQ223" s="395"/>
      <c r="AR223" s="395"/>
      <c r="AS223" s="395"/>
      <c r="AT223" s="395"/>
      <c r="AU223" s="395"/>
      <c r="AV223" s="395"/>
      <c r="AW223" s="395"/>
      <c r="AX223" s="395"/>
      <c r="AY223" s="395"/>
      <c r="AZ223" s="395"/>
      <c r="BA223" s="395"/>
      <c r="BB223" s="395"/>
      <c r="BC223" s="395"/>
      <c r="BD223" s="395"/>
      <c r="BE223" s="395"/>
      <c r="BF223" s="395"/>
      <c r="BG223" s="395"/>
      <c r="BH223" s="395"/>
      <c r="BI223" s="395"/>
      <c r="BJ223" s="395"/>
      <c r="BK223" s="395"/>
      <c r="BL223" s="395"/>
      <c r="BM223" s="395"/>
      <c r="BN223" s="395"/>
      <c r="BO223" s="395"/>
      <c r="BP223" s="395"/>
      <c r="BQ223" s="395"/>
      <c r="BR223" s="395"/>
      <c r="BS223" s="395"/>
      <c r="BT223" s="395"/>
      <c r="BU223" s="395"/>
      <c r="BV223" s="395"/>
      <c r="BW223" s="395"/>
      <c r="BX223" s="395"/>
      <c r="BY223" s="395"/>
      <c r="BZ223" s="395"/>
    </row>
    <row r="224" spans="2:78" s="2" customFormat="1" ht="15" customHeight="1">
      <c r="B224" s="2" t="s">
        <v>74</v>
      </c>
      <c r="R224" s="100"/>
      <c r="S224" s="100"/>
      <c r="T224" s="100"/>
      <c r="Y224" s="395"/>
      <c r="Z224" s="395"/>
      <c r="AA224" s="395"/>
      <c r="AB224" s="395"/>
      <c r="AC224" s="395"/>
      <c r="AD224" s="395"/>
      <c r="AE224" s="395"/>
      <c r="AF224" s="395"/>
      <c r="AG224" s="395"/>
      <c r="AH224" s="395"/>
      <c r="AI224" s="395"/>
      <c r="AJ224" s="395"/>
      <c r="AK224" s="395"/>
      <c r="AL224" s="395"/>
      <c r="AM224" s="395"/>
      <c r="AN224" s="395"/>
      <c r="AO224" s="395"/>
      <c r="AP224" s="395"/>
      <c r="AQ224" s="395"/>
      <c r="AR224" s="395"/>
      <c r="AS224" s="395"/>
      <c r="AT224" s="395"/>
      <c r="AU224" s="395"/>
      <c r="AV224" s="395"/>
      <c r="AW224" s="395"/>
      <c r="AX224" s="395"/>
      <c r="AY224" s="395"/>
      <c r="AZ224" s="395"/>
      <c r="BA224" s="395"/>
      <c r="BB224" s="395"/>
      <c r="BC224" s="395"/>
      <c r="BD224" s="395"/>
      <c r="BE224" s="395"/>
      <c r="BF224" s="395"/>
      <c r="BG224" s="395"/>
      <c r="BH224" s="395"/>
      <c r="BI224" s="395"/>
      <c r="BJ224" s="395"/>
      <c r="BK224" s="395"/>
      <c r="BL224" s="395"/>
      <c r="BM224" s="395"/>
      <c r="BN224" s="395"/>
      <c r="BO224" s="395"/>
      <c r="BP224" s="395"/>
      <c r="BQ224" s="395"/>
      <c r="BR224" s="395"/>
      <c r="BS224" s="395"/>
      <c r="BT224" s="395"/>
      <c r="BU224" s="395"/>
      <c r="BV224" s="395"/>
      <c r="BW224" s="395"/>
      <c r="BX224" s="395"/>
      <c r="BY224" s="395"/>
      <c r="BZ224" s="395"/>
    </row>
    <row r="225" spans="1:78" s="2" customFormat="1" ht="7.5" customHeight="1">
      <c r="A225" s="5"/>
      <c r="B225" s="5"/>
      <c r="C225" s="5"/>
      <c r="D225" s="5"/>
      <c r="E225" s="5"/>
      <c r="F225" s="5"/>
      <c r="G225" s="5"/>
      <c r="H225" s="5"/>
      <c r="I225" s="5"/>
      <c r="J225" s="5"/>
      <c r="K225" s="5"/>
      <c r="L225" s="5"/>
      <c r="M225" s="5"/>
      <c r="N225" s="5"/>
      <c r="O225" s="5"/>
      <c r="P225" s="5"/>
      <c r="Q225" s="5"/>
      <c r="R225" s="109"/>
      <c r="S225" s="109"/>
      <c r="T225" s="109"/>
      <c r="U225" s="109"/>
      <c r="V225" s="109"/>
      <c r="W225" s="109"/>
      <c r="X225" s="109"/>
      <c r="Y225" s="109"/>
      <c r="Z225" s="109"/>
      <c r="AA225" s="109"/>
      <c r="AB225" s="109"/>
      <c r="AC225" s="109"/>
      <c r="AD225" s="109"/>
      <c r="AE225" s="109"/>
      <c r="AF225" s="109"/>
      <c r="AG225" s="109"/>
      <c r="AH225" s="109"/>
      <c r="AI225" s="109"/>
      <c r="AJ225" s="109"/>
      <c r="AK225" s="109"/>
      <c r="AL225" s="109"/>
      <c r="AM225" s="109"/>
      <c r="AN225" s="109"/>
      <c r="AO225" s="109"/>
      <c r="AP225" s="109"/>
      <c r="AQ225" s="109"/>
      <c r="AR225" s="109"/>
      <c r="AS225" s="109"/>
      <c r="AT225" s="109"/>
      <c r="AU225" s="109"/>
      <c r="AV225" s="109"/>
      <c r="AW225" s="109"/>
      <c r="AX225" s="109"/>
      <c r="AY225" s="109"/>
      <c r="AZ225" s="109"/>
      <c r="BA225" s="109"/>
      <c r="BB225" s="109"/>
      <c r="BC225" s="109"/>
      <c r="BD225" s="109"/>
      <c r="BE225" s="109"/>
      <c r="BF225" s="109"/>
      <c r="BG225" s="109"/>
      <c r="BH225" s="109"/>
      <c r="BI225" s="109"/>
      <c r="BJ225" s="109"/>
      <c r="BK225" s="109"/>
      <c r="BL225" s="109"/>
      <c r="BM225" s="109"/>
      <c r="BN225" s="109"/>
      <c r="BO225" s="109"/>
      <c r="BP225" s="109"/>
      <c r="BQ225" s="109"/>
      <c r="BR225" s="109"/>
      <c r="BS225" s="109"/>
      <c r="BT225" s="109"/>
      <c r="BU225" s="109"/>
      <c r="BV225" s="109"/>
      <c r="BW225" s="109"/>
      <c r="BX225" s="109"/>
      <c r="BY225" s="109"/>
      <c r="BZ225" s="109"/>
    </row>
    <row r="226" spans="1:78" s="2" customFormat="1" ht="7.5" customHeight="1">
      <c r="R226" s="100"/>
      <c r="S226" s="100"/>
      <c r="T226" s="100"/>
      <c r="U226" s="100"/>
      <c r="V226" s="100"/>
      <c r="W226" s="100"/>
      <c r="X226" s="100"/>
      <c r="Y226" s="100"/>
      <c r="Z226" s="100"/>
      <c r="AA226" s="100"/>
      <c r="AB226" s="100"/>
      <c r="AC226" s="100"/>
      <c r="AD226" s="100"/>
      <c r="AE226" s="100"/>
      <c r="AF226" s="100"/>
      <c r="AG226" s="100"/>
      <c r="AH226" s="100"/>
      <c r="AI226" s="100"/>
      <c r="AJ226" s="100"/>
      <c r="AK226" s="100"/>
      <c r="AL226" s="100"/>
      <c r="AM226" s="100"/>
      <c r="AN226" s="100"/>
      <c r="AO226" s="100"/>
      <c r="AP226" s="100"/>
      <c r="AQ226" s="100"/>
      <c r="AR226" s="100"/>
      <c r="AS226" s="100"/>
      <c r="AT226" s="100"/>
      <c r="AU226" s="100"/>
      <c r="AV226" s="100"/>
      <c r="AW226" s="100"/>
      <c r="AX226" s="100"/>
      <c r="AY226" s="100"/>
      <c r="AZ226" s="100"/>
      <c r="BA226" s="100"/>
      <c r="BB226" s="100"/>
      <c r="BC226" s="100"/>
      <c r="BD226" s="100"/>
      <c r="BE226" s="100"/>
      <c r="BF226" s="100"/>
      <c r="BG226" s="100"/>
      <c r="BH226" s="100"/>
      <c r="BI226" s="100"/>
      <c r="BJ226" s="100"/>
      <c r="BK226" s="100"/>
      <c r="BL226" s="100"/>
      <c r="BM226" s="100"/>
      <c r="BN226" s="100"/>
      <c r="BO226" s="100"/>
      <c r="BP226" s="100"/>
      <c r="BQ226" s="100"/>
      <c r="BR226" s="100"/>
      <c r="BS226" s="100"/>
      <c r="BT226" s="100"/>
      <c r="BU226" s="100"/>
      <c r="BV226" s="100"/>
      <c r="BW226" s="100"/>
      <c r="BX226" s="100"/>
      <c r="BY226" s="100"/>
      <c r="BZ226" s="100"/>
    </row>
    <row r="227" spans="1:78" s="2" customFormat="1" ht="15" customHeight="1">
      <c r="A227" s="2" t="s">
        <v>76</v>
      </c>
    </row>
    <row r="228" spans="1:78" s="2" customFormat="1" ht="15" customHeight="1">
      <c r="B228" s="2" t="s">
        <v>66</v>
      </c>
      <c r="R228" s="395"/>
      <c r="S228" s="395"/>
      <c r="T228" s="395"/>
      <c r="U228" s="395"/>
      <c r="V228" s="395"/>
      <c r="W228" s="395"/>
      <c r="X228" s="395"/>
      <c r="Y228" s="395"/>
      <c r="Z228" s="395"/>
      <c r="AA228" s="395"/>
      <c r="AB228" s="395"/>
      <c r="AC228" s="395"/>
      <c r="AD228" s="395"/>
      <c r="AE228" s="395"/>
      <c r="AF228" s="395"/>
      <c r="AG228" s="395"/>
      <c r="AH228" s="395"/>
      <c r="AI228" s="395"/>
      <c r="AJ228" s="395"/>
      <c r="AK228" s="395"/>
      <c r="AL228" s="395"/>
      <c r="AM228" s="395"/>
      <c r="AN228" s="395"/>
      <c r="AO228" s="395"/>
      <c r="AP228" s="395"/>
      <c r="AQ228" s="395"/>
      <c r="AR228" s="395"/>
      <c r="AS228" s="395"/>
      <c r="AT228" s="395"/>
      <c r="AU228" s="395"/>
      <c r="AV228" s="395"/>
      <c r="AW228" s="395"/>
      <c r="AX228" s="395"/>
      <c r="AY228" s="395"/>
      <c r="AZ228" s="395"/>
      <c r="BA228" s="395"/>
      <c r="BB228" s="395"/>
      <c r="BC228" s="395"/>
      <c r="BD228" s="395"/>
      <c r="BE228" s="395"/>
      <c r="BF228" s="395"/>
      <c r="BG228" s="395"/>
      <c r="BH228" s="395"/>
      <c r="BI228" s="395"/>
      <c r="BJ228" s="395"/>
      <c r="BK228" s="395"/>
      <c r="BL228" s="395"/>
      <c r="BM228" s="395"/>
      <c r="BN228" s="395"/>
      <c r="BO228" s="395"/>
      <c r="BP228" s="395"/>
      <c r="BQ228" s="395"/>
      <c r="BR228" s="395"/>
      <c r="BS228" s="395"/>
      <c r="BT228" s="395"/>
      <c r="BU228" s="395"/>
      <c r="BV228" s="395"/>
      <c r="BW228" s="395"/>
      <c r="BX228" s="395"/>
      <c r="BY228" s="395"/>
      <c r="BZ228" s="395"/>
    </row>
    <row r="229" spans="1:78" s="2" customFormat="1" ht="15" customHeight="1">
      <c r="B229" s="2" t="s">
        <v>77</v>
      </c>
      <c r="N229" s="2" t="s">
        <v>78</v>
      </c>
      <c r="Y229" s="2" t="s">
        <v>79</v>
      </c>
      <c r="AA229" s="408"/>
      <c r="AB229" s="408"/>
      <c r="AC229" s="408"/>
      <c r="AD229" s="408"/>
      <c r="AE229" s="408"/>
      <c r="AF229" s="408"/>
      <c r="AG229" s="408"/>
      <c r="AH229" s="408"/>
      <c r="AI229" s="408"/>
      <c r="AJ229" s="408"/>
      <c r="AK229" s="408"/>
      <c r="AL229" s="408"/>
      <c r="AM229" s="408"/>
      <c r="AN229" s="2" t="s">
        <v>80</v>
      </c>
      <c r="AS229" s="2" t="s">
        <v>81</v>
      </c>
      <c r="AU229" s="408"/>
      <c r="AV229" s="408"/>
      <c r="AW229" s="408"/>
      <c r="AX229" s="408"/>
      <c r="AY229" s="408"/>
      <c r="AZ229" s="408"/>
      <c r="BA229" s="408"/>
      <c r="BB229" s="408"/>
      <c r="BC229" s="408"/>
      <c r="BD229" s="408"/>
      <c r="BE229" s="408"/>
      <c r="BF229" s="408"/>
      <c r="BG229" s="408"/>
      <c r="BH229" s="2" t="s">
        <v>40</v>
      </c>
    </row>
    <row r="230" spans="1:78" s="2" customFormat="1" ht="15" customHeight="1">
      <c r="R230" s="395"/>
      <c r="S230" s="395"/>
      <c r="T230" s="395"/>
      <c r="U230" s="395"/>
      <c r="V230" s="395"/>
      <c r="W230" s="395"/>
      <c r="X230" s="395"/>
      <c r="Y230" s="395"/>
      <c r="Z230" s="395"/>
      <c r="AA230" s="395"/>
      <c r="AB230" s="395"/>
      <c r="AC230" s="395"/>
      <c r="AD230" s="395"/>
      <c r="AE230" s="395"/>
      <c r="AF230" s="395"/>
      <c r="AG230" s="395"/>
      <c r="AH230" s="395"/>
      <c r="AI230" s="395"/>
      <c r="AJ230" s="395"/>
      <c r="AK230" s="395"/>
      <c r="AL230" s="395"/>
      <c r="AM230" s="395"/>
      <c r="AN230" s="395"/>
      <c r="AO230" s="395"/>
      <c r="AP230" s="395"/>
      <c r="AQ230" s="395"/>
      <c r="AR230" s="395"/>
      <c r="AS230" s="395"/>
      <c r="AT230" s="395"/>
      <c r="AU230" s="395"/>
      <c r="AV230" s="395"/>
      <c r="AW230" s="395"/>
      <c r="AX230" s="395"/>
      <c r="AY230" s="395"/>
      <c r="AZ230" s="395"/>
      <c r="BA230" s="395"/>
      <c r="BB230" s="395"/>
      <c r="BC230" s="395"/>
      <c r="BD230" s="395"/>
      <c r="BE230" s="395"/>
      <c r="BF230" s="395"/>
      <c r="BG230" s="395"/>
      <c r="BH230" s="395"/>
      <c r="BI230" s="395"/>
      <c r="BJ230" s="395"/>
      <c r="BK230" s="395"/>
      <c r="BL230" s="395"/>
      <c r="BM230" s="395"/>
      <c r="BN230" s="395"/>
      <c r="BO230" s="395"/>
      <c r="BP230" s="395"/>
      <c r="BQ230" s="395"/>
      <c r="BR230" s="395"/>
      <c r="BS230" s="395"/>
      <c r="BT230" s="395"/>
      <c r="BU230" s="395"/>
      <c r="BV230" s="395"/>
      <c r="BW230" s="395"/>
      <c r="BX230" s="395"/>
      <c r="BY230" s="395"/>
      <c r="BZ230" s="395"/>
    </row>
    <row r="231" spans="1:78" s="2" customFormat="1" ht="15" customHeight="1">
      <c r="B231" s="2" t="s">
        <v>32</v>
      </c>
      <c r="R231" s="395"/>
      <c r="S231" s="395"/>
      <c r="T231" s="395"/>
      <c r="U231" s="395"/>
      <c r="V231" s="395"/>
      <c r="W231" s="395"/>
      <c r="X231" s="395"/>
      <c r="Y231" s="395"/>
      <c r="Z231" s="395"/>
      <c r="AA231" s="395"/>
      <c r="AB231" s="395"/>
      <c r="AC231" s="395"/>
      <c r="AD231" s="395"/>
      <c r="AE231" s="395"/>
      <c r="AF231" s="395"/>
      <c r="AG231" s="395"/>
      <c r="AH231" s="395"/>
      <c r="AI231" s="395"/>
      <c r="AJ231" s="395"/>
      <c r="AK231" s="395"/>
      <c r="AL231" s="395"/>
      <c r="AM231" s="395"/>
      <c r="AN231" s="395"/>
      <c r="AO231" s="395"/>
      <c r="AP231" s="395"/>
      <c r="AQ231" s="395"/>
      <c r="AR231" s="395"/>
      <c r="AS231" s="395"/>
      <c r="AT231" s="395"/>
      <c r="AU231" s="395"/>
      <c r="AV231" s="395"/>
      <c r="AW231" s="395"/>
      <c r="AX231" s="395"/>
      <c r="AY231" s="395"/>
      <c r="AZ231" s="395"/>
      <c r="BA231" s="395"/>
      <c r="BB231" s="395"/>
      <c r="BC231" s="395"/>
      <c r="BD231" s="395"/>
      <c r="BE231" s="395"/>
      <c r="BF231" s="395"/>
      <c r="BG231" s="395"/>
      <c r="BH231" s="395"/>
      <c r="BI231" s="395"/>
      <c r="BJ231" s="395"/>
      <c r="BK231" s="395"/>
      <c r="BL231" s="395"/>
      <c r="BM231" s="395"/>
      <c r="BN231" s="395"/>
      <c r="BO231" s="395"/>
      <c r="BP231" s="395"/>
      <c r="BQ231" s="395"/>
      <c r="BR231" s="395"/>
      <c r="BS231" s="395"/>
      <c r="BT231" s="395"/>
      <c r="BU231" s="395"/>
      <c r="BV231" s="395"/>
      <c r="BW231" s="395"/>
      <c r="BX231" s="395"/>
      <c r="BY231" s="395"/>
      <c r="BZ231" s="395"/>
    </row>
    <row r="232" spans="1:78" s="2" customFormat="1" ht="15" customHeight="1">
      <c r="B232" s="2" t="s">
        <v>68</v>
      </c>
      <c r="R232" s="395"/>
      <c r="S232" s="395"/>
      <c r="T232" s="395"/>
      <c r="U232" s="395"/>
      <c r="V232" s="395"/>
      <c r="W232" s="395"/>
      <c r="X232" s="395"/>
      <c r="Y232" s="395"/>
      <c r="Z232" s="395"/>
      <c r="AA232" s="395"/>
      <c r="AB232" s="395"/>
      <c r="AC232" s="395"/>
      <c r="AD232" s="395"/>
      <c r="AE232" s="395"/>
      <c r="AF232" s="395"/>
      <c r="AG232" s="395"/>
      <c r="AH232" s="395"/>
      <c r="AI232" s="395"/>
      <c r="AJ232" s="395"/>
      <c r="AK232" s="395"/>
      <c r="AL232" s="395"/>
      <c r="AM232" s="395"/>
      <c r="AN232" s="395"/>
      <c r="AO232" s="395"/>
      <c r="AP232" s="395"/>
      <c r="AQ232" s="395"/>
      <c r="AR232" s="395"/>
      <c r="AS232" s="395"/>
      <c r="AT232" s="395"/>
      <c r="AU232" s="395"/>
      <c r="AV232" s="395"/>
      <c r="AW232" s="395"/>
      <c r="AX232" s="395"/>
      <c r="AY232" s="395"/>
      <c r="AZ232" s="395"/>
      <c r="BA232" s="395"/>
      <c r="BB232" s="395"/>
      <c r="BC232" s="395"/>
      <c r="BD232" s="395"/>
      <c r="BE232" s="395"/>
      <c r="BF232" s="395"/>
      <c r="BG232" s="395"/>
      <c r="BH232" s="395"/>
      <c r="BI232" s="395"/>
      <c r="BJ232" s="395"/>
      <c r="BK232" s="395"/>
      <c r="BL232" s="395"/>
      <c r="BM232" s="395"/>
      <c r="BN232" s="395"/>
      <c r="BO232" s="395"/>
      <c r="BP232" s="395"/>
      <c r="BQ232" s="395"/>
      <c r="BR232" s="395"/>
      <c r="BS232" s="395"/>
      <c r="BT232" s="395"/>
      <c r="BU232" s="395"/>
      <c r="BV232" s="395"/>
      <c r="BW232" s="395"/>
      <c r="BX232" s="395"/>
      <c r="BY232" s="395"/>
      <c r="BZ232" s="395"/>
    </row>
    <row r="233" spans="1:78" s="2" customFormat="1" ht="15" customHeight="1">
      <c r="B233" s="2" t="s">
        <v>34</v>
      </c>
      <c r="R233" s="395"/>
      <c r="S233" s="395"/>
      <c r="T233" s="395"/>
      <c r="U233" s="395"/>
      <c r="V233" s="395"/>
      <c r="W233" s="395"/>
      <c r="X233" s="395"/>
      <c r="Y233" s="395"/>
      <c r="Z233" s="395"/>
      <c r="AA233" s="395"/>
      <c r="AB233" s="395"/>
      <c r="AC233" s="395"/>
      <c r="AD233" s="395"/>
      <c r="AE233" s="395"/>
      <c r="AF233" s="395"/>
      <c r="AG233" s="395"/>
      <c r="AH233" s="395"/>
      <c r="AI233" s="395"/>
      <c r="AJ233" s="395"/>
      <c r="AK233" s="395"/>
      <c r="AL233" s="395"/>
      <c r="AM233" s="395"/>
      <c r="AN233" s="395"/>
      <c r="AO233" s="395"/>
      <c r="AP233" s="395"/>
      <c r="AQ233" s="395"/>
      <c r="AR233" s="395"/>
      <c r="AS233" s="395"/>
      <c r="AT233" s="395"/>
      <c r="AU233" s="395"/>
      <c r="AV233" s="395"/>
      <c r="AW233" s="395"/>
      <c r="AX233" s="395"/>
      <c r="AY233" s="395"/>
      <c r="AZ233" s="395"/>
      <c r="BA233" s="395"/>
      <c r="BB233" s="395"/>
      <c r="BC233" s="395"/>
      <c r="BD233" s="395"/>
      <c r="BE233" s="395"/>
      <c r="BF233" s="395"/>
      <c r="BG233" s="395"/>
      <c r="BH233" s="395"/>
      <c r="BI233" s="395"/>
      <c r="BJ233" s="395"/>
      <c r="BK233" s="395"/>
      <c r="BL233" s="395"/>
      <c r="BM233" s="395"/>
      <c r="BN233" s="395"/>
      <c r="BO233" s="395"/>
      <c r="BP233" s="395"/>
      <c r="BQ233" s="395"/>
      <c r="BR233" s="395"/>
      <c r="BS233" s="395"/>
      <c r="BT233" s="395"/>
      <c r="BU233" s="395"/>
      <c r="BV233" s="395"/>
      <c r="BW233" s="395"/>
      <c r="BX233" s="395"/>
      <c r="BY233" s="395"/>
      <c r="BZ233" s="395"/>
    </row>
    <row r="234" spans="1:78" s="2" customFormat="1" ht="7.5" customHeight="1">
      <c r="A234" s="5"/>
      <c r="B234" s="5"/>
      <c r="C234" s="5"/>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K234" s="5"/>
      <c r="AL234" s="5"/>
      <c r="AM234" s="5"/>
      <c r="AN234" s="5"/>
      <c r="AO234" s="5"/>
      <c r="AP234" s="5"/>
      <c r="AQ234" s="5"/>
      <c r="AR234" s="5"/>
      <c r="AS234" s="5"/>
      <c r="AT234" s="5"/>
      <c r="AU234" s="5"/>
      <c r="AV234" s="5"/>
      <c r="AW234" s="5"/>
      <c r="AX234" s="5"/>
      <c r="AY234" s="5"/>
      <c r="AZ234" s="5"/>
      <c r="BA234" s="5"/>
      <c r="BB234" s="5"/>
      <c r="BC234" s="5"/>
      <c r="BD234" s="5"/>
      <c r="BE234" s="5"/>
      <c r="BF234" s="5"/>
      <c r="BG234" s="5"/>
      <c r="BH234" s="5"/>
      <c r="BI234" s="5"/>
      <c r="BJ234" s="5"/>
      <c r="BK234" s="5"/>
      <c r="BL234" s="5"/>
      <c r="BM234" s="5"/>
      <c r="BN234" s="5"/>
      <c r="BO234" s="5"/>
      <c r="BP234" s="5"/>
      <c r="BQ234" s="5"/>
      <c r="BR234" s="5"/>
      <c r="BS234" s="5"/>
      <c r="BT234" s="5"/>
      <c r="BU234" s="5"/>
      <c r="BV234" s="5"/>
      <c r="BW234" s="5"/>
      <c r="BX234" s="5"/>
      <c r="BY234" s="5"/>
      <c r="BZ234" s="5"/>
    </row>
    <row r="235" spans="1:78" s="26" customFormat="1" ht="15" customHeight="1">
      <c r="A235" s="84" t="s">
        <v>82</v>
      </c>
      <c r="B235" s="84"/>
      <c r="C235" s="84"/>
      <c r="D235" s="84"/>
      <c r="E235" s="84"/>
      <c r="F235" s="84"/>
      <c r="G235" s="84"/>
      <c r="H235" s="84"/>
      <c r="I235" s="84"/>
      <c r="J235" s="84"/>
      <c r="K235" s="84"/>
      <c r="L235" s="84"/>
      <c r="M235" s="84"/>
      <c r="N235" s="84"/>
      <c r="O235" s="84"/>
      <c r="P235" s="84"/>
      <c r="Q235" s="84"/>
      <c r="R235" s="84"/>
      <c r="S235" s="84"/>
      <c r="T235" s="84"/>
      <c r="U235" s="84"/>
      <c r="V235" s="84"/>
      <c r="W235" s="84"/>
      <c r="X235" s="84"/>
      <c r="Y235" s="84"/>
      <c r="Z235" s="84"/>
      <c r="AA235" s="84"/>
      <c r="AB235" s="84"/>
      <c r="AC235" s="84"/>
      <c r="AD235" s="84"/>
      <c r="AE235" s="84"/>
      <c r="AF235" s="84"/>
      <c r="AG235" s="84"/>
      <c r="AH235" s="84"/>
      <c r="AI235" s="84"/>
      <c r="AJ235" s="84"/>
      <c r="AK235" s="84"/>
      <c r="AL235" s="84"/>
      <c r="AM235" s="84"/>
      <c r="AN235" s="27"/>
      <c r="AO235" s="27"/>
      <c r="AP235" s="27"/>
      <c r="AQ235" s="27"/>
      <c r="AR235" s="27"/>
      <c r="AS235" s="27"/>
      <c r="AT235" s="27"/>
      <c r="AU235" s="27"/>
      <c r="AV235" s="27"/>
      <c r="AW235" s="27"/>
      <c r="AX235" s="27"/>
      <c r="AY235" s="27"/>
      <c r="AZ235" s="27"/>
      <c r="BA235" s="27"/>
      <c r="BB235" s="27"/>
      <c r="BC235" s="27"/>
      <c r="BD235" s="27"/>
      <c r="BE235" s="27"/>
      <c r="BF235" s="27"/>
      <c r="BG235" s="27"/>
      <c r="BH235" s="27"/>
      <c r="BI235" s="27"/>
      <c r="BJ235" s="27"/>
      <c r="BK235" s="27"/>
      <c r="BL235" s="27"/>
      <c r="BM235" s="27"/>
      <c r="BN235" s="27"/>
      <c r="BO235" s="27"/>
      <c r="BP235" s="27"/>
      <c r="BQ235" s="27"/>
      <c r="BR235" s="27"/>
      <c r="BS235" s="27"/>
      <c r="BT235" s="27"/>
      <c r="BU235" s="27"/>
      <c r="BV235" s="27"/>
      <c r="BW235" s="27"/>
      <c r="BX235" s="27"/>
      <c r="BY235" s="27"/>
      <c r="BZ235" s="27"/>
    </row>
    <row r="236" spans="1:78" s="26" customFormat="1" ht="15" customHeight="1">
      <c r="A236" s="27"/>
      <c r="B236" s="27"/>
      <c r="C236" s="27"/>
      <c r="D236" s="27"/>
      <c r="E236" s="27"/>
      <c r="F236" s="27"/>
      <c r="G236" s="27"/>
      <c r="H236" s="27"/>
      <c r="I236" s="27"/>
      <c r="J236" s="27"/>
      <c r="K236" s="440" t="s">
        <v>56</v>
      </c>
      <c r="L236" s="440"/>
      <c r="M236" s="440"/>
      <c r="N236" s="27" t="s">
        <v>83</v>
      </c>
      <c r="O236" s="27"/>
      <c r="P236" s="27"/>
      <c r="Q236" s="27"/>
      <c r="R236" s="27"/>
      <c r="S236" s="27"/>
      <c r="T236" s="27"/>
      <c r="U236" s="27"/>
      <c r="V236" s="104" t="s">
        <v>84</v>
      </c>
      <c r="W236" s="441"/>
      <c r="X236" s="441"/>
      <c r="Y236" s="441"/>
      <c r="Z236" s="441"/>
      <c r="AA236" s="441"/>
      <c r="AB236" s="441"/>
      <c r="AC236" s="441"/>
      <c r="AD236" s="441"/>
      <c r="AE236" s="441"/>
      <c r="AF236" s="441"/>
      <c r="AG236" s="441"/>
      <c r="AH236" s="441"/>
      <c r="AI236" s="441"/>
      <c r="AJ236" s="441"/>
      <c r="AK236" s="441"/>
      <c r="AL236" s="441"/>
      <c r="AM236" s="441"/>
      <c r="AN236" s="441"/>
      <c r="AO236" s="441"/>
      <c r="AP236" s="441"/>
      <c r="AQ236" s="441"/>
      <c r="AR236" s="441"/>
      <c r="AS236" s="441"/>
      <c r="AT236" s="441"/>
      <c r="AU236" s="441"/>
      <c r="AV236" s="441"/>
      <c r="AW236" s="441"/>
      <c r="AX236" s="441"/>
      <c r="AY236" s="441"/>
      <c r="AZ236" s="441"/>
      <c r="BA236" s="441"/>
      <c r="BB236" s="441"/>
      <c r="BC236" s="441"/>
      <c r="BD236" s="441"/>
      <c r="BE236" s="441"/>
      <c r="BF236" s="441"/>
      <c r="BG236" s="441"/>
      <c r="BH236" s="441"/>
      <c r="BI236" s="441"/>
      <c r="BJ236" s="441"/>
      <c r="BK236" s="441"/>
      <c r="BL236" s="441"/>
      <c r="BM236" s="441"/>
      <c r="BN236" s="441"/>
      <c r="BO236" s="441"/>
      <c r="BP236" s="441"/>
      <c r="BQ236" s="441"/>
      <c r="BR236" s="441"/>
      <c r="BS236" s="441"/>
      <c r="BT236" s="441"/>
      <c r="BU236" s="441"/>
      <c r="BV236" s="441"/>
      <c r="BW236" s="27" t="s">
        <v>85</v>
      </c>
      <c r="BX236" s="27"/>
      <c r="BY236" s="27"/>
      <c r="BZ236" s="27"/>
    </row>
    <row r="237" spans="1:78" s="26" customFormat="1" ht="15" customHeight="1">
      <c r="A237" s="27"/>
      <c r="B237" s="27"/>
      <c r="C237" s="27"/>
      <c r="D237" s="27"/>
      <c r="E237" s="27"/>
      <c r="F237" s="27"/>
      <c r="G237" s="27"/>
      <c r="H237" s="27"/>
      <c r="I237" s="27"/>
      <c r="J237" s="27"/>
      <c r="K237" s="440" t="s">
        <v>86</v>
      </c>
      <c r="L237" s="440"/>
      <c r="M237" s="440"/>
      <c r="N237" s="27" t="s">
        <v>87</v>
      </c>
      <c r="O237" s="27"/>
      <c r="P237" s="27"/>
      <c r="Q237" s="27"/>
      <c r="R237" s="27"/>
      <c r="S237" s="27"/>
      <c r="T237" s="27"/>
      <c r="U237" s="27"/>
      <c r="V237" s="104" t="s">
        <v>84</v>
      </c>
      <c r="W237" s="441"/>
      <c r="X237" s="441"/>
      <c r="Y237" s="441"/>
      <c r="Z237" s="441"/>
      <c r="AA237" s="441"/>
      <c r="AB237" s="441"/>
      <c r="AC237" s="441"/>
      <c r="AD237" s="441"/>
      <c r="AE237" s="441"/>
      <c r="AF237" s="441"/>
      <c r="AG237" s="441"/>
      <c r="AH237" s="441"/>
      <c r="AI237" s="441"/>
      <c r="AJ237" s="441"/>
      <c r="AK237" s="441"/>
      <c r="AL237" s="441"/>
      <c r="AM237" s="441"/>
      <c r="AN237" s="441"/>
      <c r="AO237" s="441"/>
      <c r="AP237" s="441"/>
      <c r="AQ237" s="441"/>
      <c r="AR237" s="441"/>
      <c r="AS237" s="441"/>
      <c r="AT237" s="441"/>
      <c r="AU237" s="441"/>
      <c r="AV237" s="441"/>
      <c r="AW237" s="441"/>
      <c r="AX237" s="441"/>
      <c r="AY237" s="441"/>
      <c r="AZ237" s="441"/>
      <c r="BA237" s="441"/>
      <c r="BB237" s="441"/>
      <c r="BC237" s="441"/>
      <c r="BD237" s="441"/>
      <c r="BE237" s="441"/>
      <c r="BF237" s="441"/>
      <c r="BG237" s="441"/>
      <c r="BH237" s="441"/>
      <c r="BI237" s="441"/>
      <c r="BJ237" s="441"/>
      <c r="BK237" s="441"/>
      <c r="BL237" s="441"/>
      <c r="BM237" s="441"/>
      <c r="BN237" s="441"/>
      <c r="BO237" s="441"/>
      <c r="BP237" s="441"/>
      <c r="BQ237" s="441"/>
      <c r="BR237" s="441"/>
      <c r="BS237" s="441"/>
      <c r="BT237" s="441"/>
      <c r="BU237" s="441"/>
      <c r="BV237" s="441"/>
      <c r="BW237" s="27" t="s">
        <v>85</v>
      </c>
      <c r="BX237" s="27"/>
      <c r="BY237" s="27"/>
      <c r="BZ237" s="27"/>
    </row>
    <row r="238" spans="1:78" s="26" customFormat="1" ht="15" customHeight="1">
      <c r="A238" s="27"/>
      <c r="B238" s="27"/>
      <c r="C238" s="27"/>
      <c r="D238" s="27"/>
      <c r="E238" s="27"/>
      <c r="F238" s="27"/>
      <c r="G238" s="27"/>
      <c r="H238" s="27"/>
      <c r="I238" s="27"/>
      <c r="J238" s="27"/>
      <c r="K238" s="440" t="s">
        <v>86</v>
      </c>
      <c r="L238" s="440"/>
      <c r="M238" s="440"/>
      <c r="N238" s="27" t="s">
        <v>88</v>
      </c>
      <c r="O238" s="27"/>
      <c r="P238" s="27"/>
      <c r="Q238" s="27"/>
      <c r="R238" s="27"/>
      <c r="S238" s="27"/>
      <c r="T238" s="27"/>
      <c r="U238" s="27"/>
      <c r="V238" s="27"/>
      <c r="W238" s="27"/>
      <c r="X238" s="27"/>
      <c r="Y238" s="27"/>
      <c r="Z238" s="27"/>
      <c r="AA238" s="27"/>
      <c r="AB238" s="27"/>
      <c r="AC238" s="27"/>
      <c r="AD238" s="27"/>
      <c r="AE238" s="27"/>
      <c r="AF238" s="27"/>
      <c r="AG238" s="27"/>
      <c r="AH238" s="27"/>
      <c r="AI238" s="27"/>
      <c r="AJ238" s="27"/>
      <c r="AK238" s="27"/>
      <c r="AL238" s="27"/>
      <c r="AM238" s="27"/>
      <c r="AN238" s="27"/>
      <c r="AO238" s="27"/>
      <c r="AP238" s="27"/>
      <c r="AQ238" s="27"/>
      <c r="AR238" s="27"/>
      <c r="AS238" s="27"/>
      <c r="AT238" s="27"/>
      <c r="AU238" s="27"/>
      <c r="AV238" s="27"/>
      <c r="AW238" s="27"/>
      <c r="AX238" s="27"/>
      <c r="AY238" s="27"/>
      <c r="AZ238" s="27"/>
      <c r="BA238" s="27"/>
      <c r="BB238" s="27"/>
      <c r="BC238" s="27"/>
      <c r="BD238" s="27"/>
      <c r="BE238" s="27"/>
      <c r="BF238" s="27"/>
      <c r="BG238" s="27"/>
      <c r="BH238" s="27"/>
      <c r="BI238" s="27"/>
      <c r="BJ238" s="27"/>
      <c r="BK238" s="27"/>
      <c r="BL238" s="27"/>
      <c r="BM238" s="27"/>
      <c r="BN238" s="27"/>
      <c r="BO238" s="27"/>
      <c r="BP238" s="27"/>
      <c r="BQ238" s="27"/>
      <c r="BR238" s="27"/>
      <c r="BS238" s="27"/>
      <c r="BT238" s="27"/>
      <c r="BU238" s="27"/>
      <c r="BV238" s="27"/>
      <c r="BW238" s="27"/>
      <c r="BX238" s="27"/>
      <c r="BY238" s="27"/>
      <c r="BZ238" s="27"/>
    </row>
    <row r="239" spans="1:78" s="26" customFormat="1" ht="9" customHeight="1">
      <c r="A239" s="5"/>
      <c r="B239" s="5"/>
      <c r="C239" s="5"/>
      <c r="D239" s="5"/>
      <c r="E239" s="5"/>
      <c r="F239" s="5"/>
      <c r="G239" s="5"/>
      <c r="H239" s="5"/>
      <c r="I239" s="5"/>
      <c r="J239" s="5"/>
      <c r="K239" s="5"/>
      <c r="L239" s="5"/>
      <c r="M239" s="5"/>
      <c r="N239" s="5"/>
      <c r="O239" s="5"/>
      <c r="P239" s="5"/>
      <c r="Q239" s="5"/>
      <c r="R239" s="5"/>
      <c r="S239" s="5"/>
      <c r="T239" s="5"/>
      <c r="U239" s="5"/>
      <c r="V239" s="5"/>
      <c r="W239" s="5"/>
      <c r="X239" s="5"/>
      <c r="Y239" s="5"/>
      <c r="Z239" s="5"/>
      <c r="AA239" s="5"/>
      <c r="AB239" s="5"/>
      <c r="AC239" s="5"/>
      <c r="AD239" s="5"/>
      <c r="AE239" s="5"/>
      <c r="AF239" s="5"/>
      <c r="AG239" s="5"/>
      <c r="AH239" s="5"/>
      <c r="AI239" s="5"/>
      <c r="AJ239" s="5"/>
      <c r="AK239" s="5"/>
      <c r="AL239" s="5"/>
      <c r="AM239" s="5"/>
      <c r="AN239" s="5"/>
      <c r="AO239" s="5"/>
      <c r="AP239" s="5"/>
      <c r="AQ239" s="5"/>
      <c r="AR239" s="5"/>
      <c r="AS239" s="5"/>
      <c r="AT239" s="5"/>
      <c r="AU239" s="5"/>
      <c r="AV239" s="5"/>
      <c r="AW239" s="5"/>
      <c r="AX239" s="5"/>
      <c r="AY239" s="5"/>
      <c r="AZ239" s="5"/>
      <c r="BA239" s="5"/>
      <c r="BB239" s="5"/>
      <c r="BC239" s="5"/>
      <c r="BD239" s="5"/>
      <c r="BE239" s="5"/>
      <c r="BF239" s="5"/>
      <c r="BG239" s="5"/>
      <c r="BH239" s="5"/>
      <c r="BI239" s="5"/>
      <c r="BJ239" s="5"/>
      <c r="BK239" s="5"/>
      <c r="BL239" s="5"/>
      <c r="BM239" s="5"/>
      <c r="BN239" s="5"/>
      <c r="BO239" s="5"/>
      <c r="BP239" s="5"/>
      <c r="BQ239" s="5"/>
      <c r="BR239" s="5"/>
      <c r="BS239" s="5"/>
      <c r="BT239" s="5"/>
      <c r="BU239" s="5"/>
      <c r="BV239" s="5"/>
      <c r="BW239" s="5"/>
      <c r="BX239" s="5"/>
      <c r="BY239" s="5"/>
      <c r="BZ239" s="5"/>
    </row>
    <row r="240" spans="1:78" s="26" customFormat="1" ht="15" customHeight="1">
      <c r="A240" s="85" t="s">
        <v>89</v>
      </c>
      <c r="B240" s="85"/>
      <c r="C240" s="85"/>
      <c r="D240" s="85"/>
      <c r="E240" s="85"/>
      <c r="F240" s="85"/>
      <c r="G240" s="85"/>
      <c r="H240" s="85"/>
      <c r="I240" s="85"/>
      <c r="J240" s="85"/>
      <c r="K240" s="85"/>
      <c r="L240" s="85"/>
      <c r="M240" s="85"/>
      <c r="N240" s="85"/>
      <c r="O240" s="85"/>
      <c r="P240" s="85"/>
      <c r="Q240" s="85"/>
      <c r="R240" s="85"/>
      <c r="S240" s="85"/>
      <c r="T240" s="85"/>
      <c r="U240" s="85"/>
      <c r="V240" s="85"/>
      <c r="W240" s="85"/>
      <c r="X240" s="85"/>
      <c r="Y240" s="85"/>
      <c r="Z240" s="85"/>
      <c r="AA240" s="85"/>
      <c r="AB240" s="85"/>
      <c r="AC240" s="85"/>
      <c r="AD240" s="85"/>
      <c r="AE240" s="85"/>
      <c r="AF240" s="85"/>
      <c r="AG240" s="85"/>
      <c r="AH240" s="85"/>
      <c r="AI240" s="85"/>
      <c r="AJ240" s="85"/>
      <c r="AK240" s="85"/>
      <c r="AL240" s="85"/>
      <c r="AM240" s="85"/>
    </row>
    <row r="241" spans="1:78" s="26" customFormat="1" ht="15" customHeight="1">
      <c r="K241" s="397" t="s">
        <v>56</v>
      </c>
      <c r="L241" s="397"/>
      <c r="M241" s="397"/>
      <c r="N241" s="26" t="s">
        <v>90</v>
      </c>
      <c r="V241" s="105" t="s">
        <v>84</v>
      </c>
      <c r="W241" s="442"/>
      <c r="X241" s="442"/>
      <c r="Y241" s="442"/>
      <c r="Z241" s="442"/>
      <c r="AA241" s="442"/>
      <c r="AB241" s="442"/>
      <c r="AC241" s="442"/>
      <c r="AD241" s="442"/>
      <c r="AE241" s="442"/>
      <c r="AF241" s="442"/>
      <c r="AG241" s="442"/>
      <c r="AH241" s="442"/>
      <c r="AI241" s="442"/>
      <c r="AJ241" s="442"/>
      <c r="AK241" s="442"/>
      <c r="AL241" s="442"/>
      <c r="AM241" s="442"/>
      <c r="AN241" s="442"/>
      <c r="AO241" s="442"/>
      <c r="AP241" s="442"/>
      <c r="AQ241" s="442"/>
      <c r="AR241" s="442"/>
      <c r="AS241" s="442"/>
      <c r="AT241" s="442"/>
      <c r="AU241" s="442"/>
      <c r="AV241" s="442"/>
      <c r="AW241" s="442"/>
      <c r="AX241" s="442"/>
      <c r="AY241" s="442"/>
      <c r="AZ241" s="442"/>
      <c r="BA241" s="442"/>
      <c r="BB241" s="442"/>
      <c r="BC241" s="442"/>
      <c r="BD241" s="442"/>
      <c r="BE241" s="442"/>
      <c r="BF241" s="442"/>
      <c r="BG241" s="442"/>
      <c r="BH241" s="442"/>
      <c r="BI241" s="442"/>
      <c r="BJ241" s="442"/>
      <c r="BK241" s="442"/>
      <c r="BL241" s="442"/>
      <c r="BM241" s="442"/>
      <c r="BN241" s="442"/>
      <c r="BO241" s="442"/>
      <c r="BP241" s="442"/>
      <c r="BQ241" s="442"/>
      <c r="BR241" s="442"/>
      <c r="BS241" s="442"/>
      <c r="BT241" s="442"/>
      <c r="BU241" s="442"/>
      <c r="BV241" s="442"/>
      <c r="BW241" s="26" t="s">
        <v>85</v>
      </c>
    </row>
    <row r="242" spans="1:78" s="26" customFormat="1" ht="15" customHeight="1">
      <c r="K242" s="397" t="s">
        <v>86</v>
      </c>
      <c r="L242" s="397"/>
      <c r="M242" s="397"/>
      <c r="N242" s="26" t="s">
        <v>91</v>
      </c>
      <c r="V242" s="105" t="s">
        <v>84</v>
      </c>
      <c r="W242" s="442"/>
      <c r="X242" s="442"/>
      <c r="Y242" s="442"/>
      <c r="Z242" s="442"/>
      <c r="AA242" s="442"/>
      <c r="AB242" s="442"/>
      <c r="AC242" s="442"/>
      <c r="AD242" s="442"/>
      <c r="AE242" s="442"/>
      <c r="AF242" s="442"/>
      <c r="AG242" s="442"/>
      <c r="AH242" s="442"/>
      <c r="AI242" s="442"/>
      <c r="AJ242" s="442"/>
      <c r="AK242" s="442"/>
      <c r="AL242" s="442"/>
      <c r="AM242" s="442"/>
      <c r="AN242" s="442"/>
      <c r="AO242" s="442"/>
      <c r="AP242" s="442"/>
      <c r="AQ242" s="442"/>
      <c r="AR242" s="442"/>
      <c r="AS242" s="442"/>
      <c r="AT242" s="442"/>
      <c r="AU242" s="442"/>
      <c r="AV242" s="442"/>
      <c r="AW242" s="442"/>
      <c r="AX242" s="442"/>
      <c r="AY242" s="442"/>
      <c r="AZ242" s="442"/>
      <c r="BA242" s="442"/>
      <c r="BB242" s="442"/>
      <c r="BC242" s="442"/>
      <c r="BD242" s="442"/>
      <c r="BE242" s="442"/>
      <c r="BF242" s="442"/>
      <c r="BG242" s="442"/>
      <c r="BH242" s="442"/>
      <c r="BI242" s="442"/>
      <c r="BJ242" s="442"/>
      <c r="BK242" s="442"/>
      <c r="BL242" s="442"/>
      <c r="BM242" s="442"/>
      <c r="BN242" s="442"/>
      <c r="BO242" s="442"/>
      <c r="BP242" s="442"/>
      <c r="BQ242" s="442"/>
      <c r="BR242" s="442"/>
      <c r="BS242" s="442"/>
      <c r="BT242" s="442"/>
      <c r="BU242" s="442"/>
      <c r="BV242" s="442"/>
      <c r="BW242" s="26" t="s">
        <v>85</v>
      </c>
    </row>
    <row r="243" spans="1:78" s="26" customFormat="1" ht="15" customHeight="1">
      <c r="K243" s="397" t="s">
        <v>86</v>
      </c>
      <c r="L243" s="397"/>
      <c r="M243" s="397"/>
      <c r="N243" s="26" t="s">
        <v>92</v>
      </c>
      <c r="AB243" s="26" t="s">
        <v>93</v>
      </c>
    </row>
    <row r="244" spans="1:78" s="26" customFormat="1" ht="9" customHeight="1">
      <c r="K244" s="106"/>
      <c r="L244" s="106"/>
      <c r="M244" s="106"/>
      <c r="N244" s="106"/>
      <c r="O244" s="106"/>
      <c r="P244" s="106"/>
      <c r="Q244" s="106"/>
      <c r="R244" s="106"/>
      <c r="S244" s="106"/>
      <c r="T244" s="106"/>
      <c r="U244" s="106"/>
    </row>
    <row r="245" spans="1:78" s="27" customFormat="1" ht="15" customHeight="1">
      <c r="A245" s="312" t="s">
        <v>94</v>
      </c>
      <c r="B245" s="312"/>
      <c r="C245" s="312"/>
      <c r="D245" s="312"/>
      <c r="E245" s="312"/>
      <c r="F245" s="312"/>
      <c r="G245" s="312"/>
      <c r="H245" s="312"/>
      <c r="I245" s="312"/>
      <c r="J245" s="312"/>
      <c r="K245" s="312"/>
      <c r="L245" s="439"/>
      <c r="M245" s="439"/>
      <c r="N245" s="439"/>
      <c r="O245" s="439"/>
      <c r="P245" s="439"/>
      <c r="Q245" s="439"/>
      <c r="R245" s="439"/>
      <c r="S245" s="439"/>
      <c r="T245" s="439"/>
      <c r="U245" s="439"/>
      <c r="V245" s="439"/>
      <c r="W245" s="439"/>
      <c r="X245" s="439"/>
      <c r="Y245" s="439"/>
      <c r="Z245" s="439"/>
      <c r="AA245" s="439"/>
      <c r="AB245" s="439"/>
      <c r="AC245" s="439"/>
      <c r="AD245" s="439"/>
      <c r="AE245" s="439"/>
      <c r="AF245" s="439"/>
      <c r="AG245" s="439"/>
      <c r="AH245" s="439"/>
      <c r="AI245" s="439"/>
      <c r="AJ245" s="439"/>
      <c r="AK245" s="439"/>
      <c r="AL245" s="439"/>
      <c r="AM245" s="439"/>
      <c r="AN245" s="439"/>
      <c r="AO245" s="439"/>
      <c r="AP245" s="439"/>
      <c r="AQ245" s="439"/>
      <c r="AR245" s="439"/>
      <c r="AS245" s="439"/>
      <c r="AT245" s="439"/>
      <c r="AU245" s="439"/>
      <c r="AV245" s="439"/>
      <c r="AW245" s="439"/>
      <c r="AX245" s="439"/>
      <c r="AY245" s="439"/>
      <c r="AZ245" s="439"/>
      <c r="BA245" s="439"/>
      <c r="BB245" s="439"/>
      <c r="BC245" s="439"/>
      <c r="BD245" s="439"/>
      <c r="BE245" s="439"/>
      <c r="BF245" s="439"/>
      <c r="BG245" s="439"/>
      <c r="BH245" s="439"/>
      <c r="BI245" s="439"/>
      <c r="BJ245" s="439"/>
      <c r="BK245" s="439"/>
      <c r="BL245" s="439"/>
      <c r="BM245" s="439"/>
      <c r="BN245" s="439"/>
      <c r="BO245" s="312"/>
      <c r="BP245" s="312"/>
      <c r="BQ245" s="312"/>
      <c r="BR245" s="312"/>
      <c r="BS245" s="312"/>
      <c r="BT245" s="312"/>
      <c r="BU245" s="312"/>
      <c r="BV245" s="312"/>
      <c r="BW245" s="312"/>
      <c r="BX245" s="312"/>
      <c r="BY245" s="312"/>
      <c r="BZ245" s="312"/>
    </row>
    <row r="246" spans="1:78" s="27" customFormat="1" ht="15" customHeight="1"/>
    <row r="247" spans="1:78" s="27" customFormat="1" ht="15" customHeight="1"/>
    <row r="248" spans="1:78" s="27" customFormat="1" ht="8.25" customHeight="1">
      <c r="A248" s="312"/>
      <c r="B248" s="312"/>
      <c r="C248" s="312"/>
      <c r="D248" s="312"/>
      <c r="E248" s="312"/>
      <c r="F248" s="312"/>
      <c r="G248" s="312"/>
      <c r="H248" s="312"/>
      <c r="I248" s="312"/>
      <c r="J248" s="312"/>
      <c r="K248" s="312"/>
      <c r="L248" s="312"/>
      <c r="M248" s="312"/>
      <c r="N248" s="312"/>
      <c r="O248" s="312"/>
      <c r="P248" s="312"/>
      <c r="Q248" s="312"/>
      <c r="R248" s="312"/>
      <c r="S248" s="312"/>
      <c r="T248" s="312"/>
      <c r="U248" s="312"/>
      <c r="V248" s="312"/>
      <c r="W248" s="312"/>
      <c r="X248" s="312"/>
      <c r="Y248" s="312"/>
      <c r="Z248" s="312"/>
      <c r="AA248" s="312"/>
      <c r="AB248" s="312"/>
      <c r="AC248" s="312"/>
      <c r="AD248" s="312"/>
      <c r="AE248" s="312"/>
      <c r="AF248" s="312"/>
      <c r="AG248" s="312"/>
      <c r="AH248" s="312"/>
      <c r="AI248" s="312"/>
      <c r="AJ248" s="312"/>
      <c r="AK248" s="312"/>
      <c r="AL248" s="312"/>
      <c r="AM248" s="312"/>
      <c r="AN248" s="312"/>
      <c r="AO248" s="312"/>
      <c r="AP248" s="312"/>
      <c r="AQ248" s="312"/>
      <c r="AR248" s="312"/>
      <c r="AS248" s="312"/>
      <c r="AT248" s="312"/>
      <c r="AU248" s="312"/>
      <c r="AV248" s="312"/>
      <c r="AW248" s="312"/>
      <c r="AX248" s="312"/>
      <c r="AY248" s="312"/>
      <c r="AZ248" s="312"/>
      <c r="BA248" s="312"/>
      <c r="BB248" s="312"/>
      <c r="BC248" s="312"/>
      <c r="BD248" s="312"/>
      <c r="BE248" s="312"/>
      <c r="BF248" s="312"/>
      <c r="BG248" s="312"/>
      <c r="BH248" s="312"/>
      <c r="BI248" s="312"/>
      <c r="BJ248" s="312"/>
      <c r="BK248" s="312"/>
      <c r="BL248" s="312"/>
      <c r="BM248" s="312"/>
      <c r="BN248" s="312"/>
      <c r="BO248" s="312"/>
      <c r="BP248" s="312"/>
      <c r="BQ248" s="312"/>
      <c r="BR248" s="312"/>
      <c r="BS248" s="312"/>
      <c r="BT248" s="312"/>
      <c r="BU248" s="312"/>
      <c r="BV248" s="312"/>
      <c r="BW248" s="312"/>
      <c r="BX248" s="312"/>
      <c r="BY248" s="312"/>
      <c r="BZ248" s="312"/>
    </row>
    <row r="249" spans="1:78" s="2" customFormat="1" ht="8.25" hidden="1" customHeight="1"/>
    <row r="250" spans="1:78" s="2" customFormat="1" ht="14.25" hidden="1" customHeight="1">
      <c r="A250" s="408" t="s">
        <v>95</v>
      </c>
      <c r="B250" s="408"/>
      <c r="C250" s="408"/>
      <c r="D250" s="408"/>
      <c r="E250" s="408"/>
      <c r="F250" s="408"/>
      <c r="G250" s="408"/>
      <c r="H250" s="408"/>
      <c r="I250" s="408"/>
      <c r="J250" s="408"/>
      <c r="K250" s="408"/>
      <c r="L250" s="408"/>
      <c r="M250" s="408"/>
      <c r="N250" s="408"/>
      <c r="O250" s="408"/>
      <c r="P250" s="408"/>
      <c r="Q250" s="408"/>
      <c r="R250" s="408"/>
      <c r="S250" s="408"/>
      <c r="T250" s="408"/>
      <c r="U250" s="408"/>
      <c r="V250" s="408"/>
      <c r="W250" s="408"/>
      <c r="X250" s="408"/>
      <c r="Y250" s="408"/>
      <c r="Z250" s="408"/>
      <c r="AA250" s="408"/>
      <c r="AB250" s="408"/>
      <c r="AC250" s="408"/>
      <c r="AD250" s="408"/>
      <c r="AE250" s="408"/>
      <c r="AF250" s="408"/>
      <c r="AG250" s="408"/>
      <c r="AH250" s="408"/>
      <c r="AI250" s="408"/>
      <c r="AJ250" s="408"/>
      <c r="AK250" s="408"/>
      <c r="AL250" s="408"/>
      <c r="AM250" s="408"/>
      <c r="AN250" s="408"/>
      <c r="AO250" s="408"/>
      <c r="AP250" s="408"/>
      <c r="AQ250" s="408"/>
      <c r="AR250" s="408"/>
      <c r="AS250" s="408"/>
      <c r="AT250" s="408"/>
      <c r="AU250" s="408"/>
      <c r="AV250" s="408"/>
      <c r="AW250" s="408"/>
      <c r="AX250" s="408"/>
      <c r="AY250" s="408"/>
      <c r="AZ250" s="408"/>
      <c r="BA250" s="408"/>
      <c r="BB250" s="408"/>
      <c r="BC250" s="408"/>
      <c r="BD250" s="408"/>
      <c r="BE250" s="408"/>
      <c r="BF250" s="408"/>
      <c r="BG250" s="408"/>
      <c r="BH250" s="408"/>
      <c r="BI250" s="408"/>
      <c r="BJ250" s="408"/>
      <c r="BK250" s="408"/>
      <c r="BL250" s="408"/>
      <c r="BM250" s="408"/>
      <c r="BN250" s="408"/>
      <c r="BO250" s="408"/>
      <c r="BP250" s="408"/>
      <c r="BQ250" s="408"/>
      <c r="BR250" s="408"/>
      <c r="BS250" s="408"/>
      <c r="BT250" s="408"/>
      <c r="BU250" s="408"/>
      <c r="BV250" s="408"/>
      <c r="BW250" s="408"/>
      <c r="BX250" s="408"/>
      <c r="BY250" s="408"/>
      <c r="BZ250" s="408"/>
    </row>
    <row r="251" spans="1:78" s="2" customFormat="1" ht="14.25" hidden="1" customHeight="1">
      <c r="A251" s="5"/>
      <c r="B251" s="5" t="s">
        <v>96</v>
      </c>
      <c r="C251" s="5"/>
      <c r="D251" s="5"/>
      <c r="E251" s="5"/>
      <c r="F251" s="5"/>
      <c r="G251" s="5"/>
      <c r="H251" s="5"/>
      <c r="I251" s="5"/>
      <c r="J251" s="5"/>
      <c r="K251" s="5"/>
      <c r="L251" s="5"/>
      <c r="M251" s="5"/>
      <c r="N251" s="5"/>
      <c r="O251" s="5"/>
      <c r="P251" s="5"/>
      <c r="Q251" s="5"/>
      <c r="R251" s="5"/>
      <c r="S251" s="5"/>
      <c r="T251" s="5"/>
      <c r="U251" s="5"/>
      <c r="V251" s="5"/>
      <c r="W251" s="5"/>
      <c r="X251" s="5"/>
      <c r="Y251" s="5"/>
      <c r="Z251" s="5"/>
      <c r="AA251" s="5"/>
      <c r="AB251" s="5"/>
      <c r="AC251" s="5"/>
      <c r="AD251" s="5"/>
      <c r="AE251" s="5"/>
      <c r="AF251" s="5"/>
      <c r="AG251" s="5"/>
      <c r="AH251" s="5"/>
      <c r="AI251" s="5"/>
      <c r="AJ251" s="5"/>
      <c r="AK251" s="5"/>
      <c r="AL251" s="5"/>
      <c r="AM251" s="5"/>
      <c r="AN251" s="5"/>
      <c r="AO251" s="5"/>
      <c r="AP251" s="5"/>
      <c r="AQ251" s="5"/>
      <c r="AR251" s="5"/>
      <c r="AS251" s="5"/>
      <c r="AT251" s="5"/>
      <c r="AU251" s="5"/>
      <c r="AV251" s="5"/>
      <c r="AW251" s="5"/>
      <c r="AX251" s="5"/>
      <c r="AY251" s="5"/>
      <c r="AZ251" s="5"/>
      <c r="BA251" s="5"/>
      <c r="BB251" s="5"/>
      <c r="BC251" s="5"/>
      <c r="BD251" s="5"/>
      <c r="BE251" s="5"/>
      <c r="BF251" s="5"/>
      <c r="BG251" s="5"/>
      <c r="BH251" s="5"/>
      <c r="BI251" s="5"/>
      <c r="BJ251" s="5"/>
      <c r="BK251" s="5"/>
      <c r="BL251" s="5"/>
      <c r="BM251" s="5"/>
      <c r="BN251" s="5"/>
      <c r="BO251" s="5"/>
      <c r="BP251" s="5"/>
      <c r="BQ251" s="5"/>
      <c r="BR251" s="5"/>
      <c r="BS251" s="5"/>
      <c r="BT251" s="5"/>
      <c r="BU251" s="5"/>
      <c r="BV251" s="5"/>
      <c r="BW251" s="5"/>
      <c r="BX251" s="5"/>
      <c r="BY251" s="5"/>
      <c r="BZ251" s="5"/>
    </row>
    <row r="252" spans="1:78" s="2" customFormat="1" ht="14.25" hidden="1" customHeight="1">
      <c r="B252" s="2" t="s">
        <v>97</v>
      </c>
      <c r="M252" s="112"/>
      <c r="N252" s="112"/>
      <c r="O252" s="434"/>
      <c r="P252" s="434"/>
      <c r="Q252" s="434"/>
      <c r="R252" s="434"/>
      <c r="S252" s="434"/>
      <c r="T252" s="434"/>
      <c r="U252" s="434"/>
      <c r="V252" s="434"/>
      <c r="W252" s="434"/>
      <c r="X252" s="434"/>
      <c r="Y252" s="434"/>
      <c r="Z252" s="434"/>
      <c r="AA252" s="434"/>
      <c r="AB252" s="434"/>
      <c r="AC252" s="434"/>
      <c r="AD252" s="434"/>
      <c r="AE252" s="434"/>
      <c r="AF252" s="434"/>
      <c r="AG252" s="434"/>
      <c r="AH252" s="434"/>
      <c r="AI252" s="434"/>
      <c r="AJ252" s="434"/>
      <c r="AK252" s="434"/>
      <c r="AL252" s="434"/>
      <c r="AM252" s="434"/>
      <c r="AN252" s="434"/>
      <c r="AO252" s="434"/>
      <c r="AP252" s="434"/>
      <c r="AQ252" s="434"/>
      <c r="AR252" s="434"/>
      <c r="AS252" s="434"/>
      <c r="AT252" s="434"/>
      <c r="AU252" s="434"/>
      <c r="AV252" s="434"/>
      <c r="AW252" s="434"/>
      <c r="AX252" s="434"/>
      <c r="AY252" s="434"/>
      <c r="AZ252" s="434"/>
      <c r="BA252" s="434"/>
      <c r="BB252" s="434"/>
      <c r="BC252" s="434"/>
      <c r="BD252" s="434"/>
      <c r="BE252" s="434"/>
      <c r="BF252" s="434"/>
      <c r="BG252" s="434"/>
      <c r="BH252" s="434"/>
      <c r="BI252" s="434"/>
      <c r="BJ252" s="434"/>
      <c r="BK252" s="434"/>
      <c r="BL252" s="434"/>
      <c r="BM252" s="434"/>
      <c r="BN252" s="434"/>
      <c r="BO252" s="434"/>
      <c r="BP252" s="434"/>
      <c r="BQ252" s="434"/>
      <c r="BR252" s="434"/>
      <c r="BS252" s="434"/>
      <c r="BT252" s="434"/>
      <c r="BU252" s="434"/>
      <c r="BV252" s="434"/>
      <c r="BW252" s="112"/>
      <c r="BX252" s="112"/>
      <c r="BY252" s="112"/>
      <c r="BZ252" s="112"/>
    </row>
    <row r="253" spans="1:78" s="2" customFormat="1" ht="14.25" hidden="1" customHeight="1">
      <c r="A253" s="7"/>
      <c r="B253" s="7" t="s">
        <v>98</v>
      </c>
      <c r="C253" s="7"/>
      <c r="D253" s="7"/>
      <c r="E253" s="7"/>
      <c r="F253" s="7"/>
      <c r="G253" s="7"/>
      <c r="H253" s="7"/>
      <c r="I253" s="7"/>
      <c r="J253" s="7"/>
      <c r="K253" s="7"/>
      <c r="L253" s="7"/>
      <c r="M253" s="112"/>
      <c r="N253" s="112"/>
      <c r="O253" s="434"/>
      <c r="P253" s="434"/>
      <c r="Q253" s="434"/>
      <c r="R253" s="434"/>
      <c r="S253" s="434"/>
      <c r="T253" s="434"/>
      <c r="U253" s="434"/>
      <c r="V253" s="434"/>
      <c r="W253" s="434"/>
      <c r="X253" s="434"/>
      <c r="Y253" s="434"/>
      <c r="Z253" s="434"/>
      <c r="AA253" s="434"/>
      <c r="AB253" s="434"/>
      <c r="AC253" s="434"/>
      <c r="AD253" s="434"/>
      <c r="AE253" s="434"/>
      <c r="AF253" s="434"/>
      <c r="AG253" s="434"/>
      <c r="AH253" s="434"/>
      <c r="AI253" s="434"/>
      <c r="AJ253" s="434"/>
      <c r="AK253" s="434"/>
      <c r="AL253" s="434"/>
      <c r="AM253" s="434"/>
      <c r="AN253" s="434"/>
      <c r="AO253" s="434"/>
      <c r="AP253" s="434"/>
      <c r="AQ253" s="434"/>
      <c r="AR253" s="434"/>
      <c r="AS253" s="434"/>
      <c r="AT253" s="434"/>
      <c r="AU253" s="434"/>
      <c r="AV253" s="434"/>
      <c r="AW253" s="434"/>
      <c r="AX253" s="434"/>
      <c r="AY253" s="434"/>
      <c r="AZ253" s="434"/>
      <c r="BA253" s="434"/>
      <c r="BB253" s="434"/>
      <c r="BC253" s="434"/>
      <c r="BD253" s="434"/>
      <c r="BE253" s="434"/>
      <c r="BF253" s="434"/>
      <c r="BG253" s="434"/>
      <c r="BH253" s="434"/>
      <c r="BI253" s="434"/>
      <c r="BJ253" s="434"/>
      <c r="BK253" s="434"/>
      <c r="BL253" s="434"/>
      <c r="BM253" s="434"/>
      <c r="BN253" s="434"/>
      <c r="BO253" s="434"/>
      <c r="BP253" s="434"/>
      <c r="BQ253" s="434"/>
      <c r="BR253" s="434"/>
      <c r="BS253" s="434"/>
      <c r="BT253" s="434"/>
      <c r="BU253" s="434"/>
      <c r="BV253" s="434"/>
      <c r="BW253" s="112"/>
      <c r="BX253" s="112"/>
      <c r="BY253" s="112"/>
      <c r="BZ253" s="112"/>
    </row>
    <row r="254" spans="1:78" s="2" customFormat="1" ht="14.25" hidden="1" customHeight="1">
      <c r="B254" s="2" t="s">
        <v>99</v>
      </c>
    </row>
    <row r="255" spans="1:78" s="2" customFormat="1" ht="14.25" hidden="1" customHeight="1">
      <c r="G255" s="408" t="s">
        <v>56</v>
      </c>
      <c r="H255" s="408"/>
      <c r="I255" s="408"/>
      <c r="K255" s="2" t="s">
        <v>100</v>
      </c>
      <c r="X255" s="2" t="s">
        <v>37</v>
      </c>
      <c r="Y255" s="408" t="s">
        <v>56</v>
      </c>
      <c r="Z255" s="408"/>
      <c r="AA255" s="408"/>
      <c r="AC255" s="2" t="s">
        <v>101</v>
      </c>
      <c r="AK255" s="408" t="s">
        <v>56</v>
      </c>
      <c r="AL255" s="408"/>
      <c r="AM255" s="408"/>
      <c r="AO255" s="2" t="s">
        <v>102</v>
      </c>
      <c r="AZ255" s="408" t="s">
        <v>56</v>
      </c>
      <c r="BA255" s="408"/>
      <c r="BB255" s="408"/>
      <c r="BD255" s="2" t="s">
        <v>103</v>
      </c>
      <c r="BY255" s="2" t="s">
        <v>80</v>
      </c>
    </row>
    <row r="256" spans="1:78" s="2" customFormat="1" ht="14.25" hidden="1" customHeight="1">
      <c r="G256" s="408" t="s">
        <v>56</v>
      </c>
      <c r="H256" s="408"/>
      <c r="I256" s="408"/>
      <c r="K256" s="2" t="s">
        <v>104</v>
      </c>
      <c r="AD256" s="408" t="s">
        <v>56</v>
      </c>
      <c r="AE256" s="408"/>
      <c r="AF256" s="408"/>
      <c r="AH256" s="2" t="s">
        <v>105</v>
      </c>
    </row>
    <row r="257" spans="1:124" s="2" customFormat="1" ht="14.25" hidden="1" customHeight="1">
      <c r="A257" s="7"/>
      <c r="B257" s="7" t="s">
        <v>106</v>
      </c>
      <c r="C257" s="7"/>
      <c r="D257" s="7"/>
      <c r="E257" s="7"/>
      <c r="F257" s="7"/>
      <c r="G257" s="7"/>
      <c r="H257" s="7"/>
      <c r="I257" s="7"/>
      <c r="J257" s="7"/>
      <c r="K257" s="7"/>
      <c r="L257" s="7"/>
      <c r="M257" s="7"/>
      <c r="N257" s="7"/>
      <c r="O257" s="404" t="s">
        <v>56</v>
      </c>
      <c r="P257" s="404"/>
      <c r="Q257" s="404"/>
      <c r="R257" s="7"/>
      <c r="S257" s="7" t="s">
        <v>107</v>
      </c>
      <c r="T257" s="7"/>
      <c r="U257" s="7"/>
      <c r="V257" s="7"/>
      <c r="W257" s="7"/>
      <c r="X257" s="7"/>
      <c r="Y257" s="7"/>
      <c r="Z257" s="7"/>
      <c r="AA257" s="7"/>
      <c r="AB257" s="7"/>
      <c r="AC257" s="7"/>
      <c r="AD257" s="7"/>
      <c r="AE257" s="7"/>
      <c r="AF257" s="404" t="s">
        <v>56</v>
      </c>
      <c r="AG257" s="404"/>
      <c r="AH257" s="404"/>
      <c r="AI257" s="7"/>
      <c r="AJ257" s="7" t="s">
        <v>108</v>
      </c>
      <c r="AK257" s="7"/>
      <c r="AL257" s="7"/>
      <c r="AM257" s="7"/>
      <c r="AN257" s="7"/>
      <c r="AO257" s="7"/>
      <c r="AP257" s="7"/>
      <c r="AQ257" s="7"/>
      <c r="AR257" s="7"/>
      <c r="AS257" s="7"/>
      <c r="AT257" s="7"/>
      <c r="AU257" s="7"/>
      <c r="AV257" s="7"/>
      <c r="AW257" s="7"/>
      <c r="AX257" s="7"/>
      <c r="AY257" s="7"/>
      <c r="AZ257" s="7"/>
      <c r="BA257" s="113" t="s">
        <v>56</v>
      </c>
      <c r="BB257" s="113"/>
      <c r="BC257" s="7" t="s">
        <v>109</v>
      </c>
      <c r="BD257" s="7"/>
      <c r="BE257" s="7"/>
      <c r="BF257" s="7"/>
      <c r="BG257" s="7"/>
      <c r="BH257" s="7"/>
      <c r="BI257" s="7"/>
      <c r="BJ257" s="7"/>
      <c r="BK257" s="7"/>
      <c r="BL257" s="7"/>
      <c r="BM257" s="7"/>
      <c r="BN257" s="7"/>
      <c r="BO257" s="7"/>
      <c r="BP257" s="7"/>
      <c r="BQ257" s="3"/>
      <c r="BR257" s="7"/>
      <c r="BS257" s="7"/>
      <c r="BT257" s="7"/>
      <c r="BU257" s="7"/>
      <c r="BV257" s="7"/>
      <c r="BW257" s="7"/>
      <c r="BX257" s="7"/>
      <c r="BY257" s="7"/>
      <c r="BZ257" s="7"/>
    </row>
    <row r="258" spans="1:124" s="2" customFormat="1" ht="14.25" hidden="1" customHeight="1">
      <c r="B258" s="2" t="s">
        <v>110</v>
      </c>
      <c r="AD258" s="395"/>
      <c r="AE258" s="395"/>
      <c r="AF258" s="395"/>
      <c r="AG258" s="395"/>
      <c r="AH258" s="395"/>
      <c r="AI258" s="395"/>
      <c r="AJ258" s="395"/>
      <c r="AK258" s="395"/>
      <c r="AL258" s="395"/>
      <c r="AM258" s="395"/>
      <c r="AN258" s="395"/>
      <c r="AO258" s="395"/>
      <c r="AP258" s="395"/>
      <c r="AQ258" s="395"/>
      <c r="AR258" s="395"/>
      <c r="AS258" s="395"/>
      <c r="AT258" s="395"/>
      <c r="AU258" s="395"/>
      <c r="AV258" s="395"/>
      <c r="AW258" s="395"/>
      <c r="AX258" s="395"/>
      <c r="AY258" s="395"/>
      <c r="AZ258" s="395"/>
      <c r="BA258" s="395"/>
      <c r="BB258" s="395"/>
      <c r="BC258" s="395"/>
      <c r="BD258" s="400"/>
      <c r="BE258" s="400"/>
      <c r="BF258" s="400"/>
      <c r="BG258" s="400"/>
      <c r="BH258" s="400"/>
      <c r="BI258" s="400"/>
      <c r="BJ258" s="400"/>
      <c r="BK258" s="400"/>
      <c r="BL258" s="400"/>
      <c r="BM258" s="400"/>
      <c r="BN258" s="400"/>
      <c r="BO258" s="400"/>
      <c r="BP258" s="400"/>
      <c r="BQ258" s="400"/>
      <c r="BR258" s="400"/>
      <c r="BS258" s="400"/>
      <c r="BT258" s="400"/>
      <c r="BU258" s="400"/>
      <c r="BV258" s="400"/>
      <c r="BW258" s="400"/>
      <c r="BX258" s="313"/>
      <c r="BY258" s="313"/>
      <c r="BZ258" s="313"/>
      <c r="CA258" s="395"/>
      <c r="CB258" s="395"/>
      <c r="CC258" s="395"/>
      <c r="CD258" s="395"/>
      <c r="CE258" s="395"/>
      <c r="CF258" s="395"/>
      <c r="CG258" s="395"/>
      <c r="CH258" s="395"/>
      <c r="CI258" s="395"/>
      <c r="CJ258" s="395"/>
      <c r="CK258" s="395"/>
      <c r="CL258" s="395"/>
      <c r="CM258" s="395"/>
      <c r="CN258" s="395"/>
      <c r="CO258" s="395"/>
      <c r="CP258" s="395"/>
      <c r="CQ258" s="395"/>
      <c r="CR258" s="395"/>
      <c r="CS258" s="395"/>
      <c r="CT258" s="395"/>
      <c r="CU258" s="395"/>
      <c r="CV258" s="395"/>
      <c r="CW258" s="395"/>
      <c r="CX258" s="395"/>
      <c r="CY258" s="395"/>
      <c r="CZ258" s="395"/>
      <c r="DA258" s="395"/>
      <c r="DB258" s="395"/>
      <c r="DC258" s="395"/>
      <c r="DD258" s="395"/>
      <c r="DE258" s="395"/>
      <c r="DF258" s="395"/>
      <c r="DG258" s="395"/>
      <c r="DH258" s="395"/>
      <c r="DI258" s="395"/>
      <c r="DJ258" s="395"/>
      <c r="DK258" s="395"/>
      <c r="DL258" s="395"/>
      <c r="DM258" s="395"/>
      <c r="DN258" s="395"/>
      <c r="DO258" s="395"/>
      <c r="DP258" s="395"/>
      <c r="DQ258" s="395"/>
      <c r="DR258" s="395"/>
      <c r="DS258" s="395"/>
      <c r="DT258" s="395"/>
    </row>
    <row r="259" spans="1:124" s="2" customFormat="1" ht="14.25" hidden="1" customHeight="1">
      <c r="E259" s="396"/>
      <c r="F259" s="396"/>
      <c r="G259" s="396"/>
      <c r="H259" s="396"/>
      <c r="I259" s="396"/>
      <c r="J259" s="396"/>
      <c r="K259" s="396"/>
      <c r="L259" s="396"/>
      <c r="M259" s="396"/>
      <c r="N259" s="396"/>
      <c r="O259" s="396"/>
      <c r="P259" s="396"/>
      <c r="Q259" s="396"/>
      <c r="R259" s="396"/>
      <c r="S259" s="396"/>
      <c r="T259" s="396"/>
      <c r="U259" s="396"/>
      <c r="V259" s="396"/>
      <c r="W259" s="396"/>
      <c r="X259" s="396"/>
      <c r="Y259" s="396"/>
      <c r="Z259" s="396"/>
      <c r="AA259" s="396"/>
      <c r="AB259" s="396"/>
      <c r="AC259" s="396"/>
      <c r="AD259" s="396"/>
      <c r="AE259" s="396"/>
      <c r="AF259" s="396"/>
      <c r="AG259" s="396"/>
      <c r="AH259" s="396"/>
      <c r="AI259" s="396"/>
      <c r="AJ259" s="396"/>
      <c r="AK259" s="396"/>
      <c r="AL259" s="396"/>
      <c r="AM259" s="396"/>
      <c r="AN259" s="396"/>
      <c r="AO259" s="396"/>
      <c r="AP259" s="396"/>
      <c r="AQ259" s="396"/>
      <c r="AR259" s="396"/>
      <c r="AS259" s="396"/>
      <c r="AT259" s="396"/>
      <c r="AU259" s="396"/>
      <c r="AV259" s="396"/>
      <c r="AW259" s="396"/>
      <c r="AX259" s="396"/>
      <c r="AY259" s="396"/>
      <c r="AZ259" s="396"/>
      <c r="BA259" s="396"/>
      <c r="BB259" s="396"/>
      <c r="BC259" s="396"/>
      <c r="BD259" s="396"/>
      <c r="BE259" s="396"/>
      <c r="BF259" s="396"/>
      <c r="BG259" s="396"/>
      <c r="BH259" s="396"/>
      <c r="BI259" s="396"/>
      <c r="BJ259" s="396"/>
      <c r="BK259" s="396"/>
      <c r="BL259" s="396"/>
      <c r="BM259" s="396"/>
      <c r="BN259" s="396"/>
      <c r="BO259" s="396"/>
      <c r="BP259" s="396"/>
      <c r="BQ259" s="396"/>
      <c r="BR259" s="396"/>
      <c r="BS259" s="396"/>
      <c r="BT259" s="396"/>
      <c r="BU259" s="396"/>
      <c r="BV259" s="396"/>
      <c r="BW259" s="396"/>
      <c r="BX259" s="109"/>
      <c r="BY259" s="109"/>
      <c r="BZ259" s="109"/>
    </row>
    <row r="260" spans="1:124" s="2" customFormat="1" ht="14.25" hidden="1" customHeight="1">
      <c r="A260" s="314"/>
      <c r="B260" s="314" t="s">
        <v>111</v>
      </c>
      <c r="C260" s="314"/>
      <c r="D260" s="314"/>
      <c r="E260" s="314"/>
      <c r="F260" s="314"/>
      <c r="G260" s="314"/>
      <c r="H260" s="314"/>
      <c r="I260" s="314"/>
      <c r="J260" s="314"/>
      <c r="K260" s="314"/>
      <c r="L260" s="314"/>
      <c r="M260" s="314"/>
      <c r="N260" s="314"/>
      <c r="O260" s="314"/>
      <c r="P260" s="314"/>
      <c r="Q260" s="314"/>
      <c r="R260" s="314"/>
      <c r="S260" s="314"/>
      <c r="T260" s="314"/>
      <c r="U260" s="314"/>
      <c r="V260" s="314"/>
      <c r="W260" s="314"/>
      <c r="X260" s="314"/>
      <c r="Y260" s="314"/>
      <c r="Z260" s="314"/>
      <c r="AA260" s="314"/>
      <c r="AB260" s="314"/>
      <c r="AC260" s="314"/>
      <c r="AD260" s="314"/>
      <c r="AE260" s="314"/>
      <c r="AF260" s="314"/>
      <c r="AG260" s="314"/>
      <c r="AH260" s="314"/>
      <c r="AI260" s="314"/>
      <c r="AJ260" s="314"/>
      <c r="AK260" s="314"/>
      <c r="AL260" s="314"/>
      <c r="AM260" s="314"/>
      <c r="AN260" s="314"/>
      <c r="AO260" s="314"/>
      <c r="AP260" s="314"/>
      <c r="AQ260" s="314"/>
      <c r="AR260" s="314"/>
      <c r="AS260" s="314"/>
      <c r="AT260" s="314"/>
      <c r="AU260" s="314"/>
      <c r="AV260" s="314"/>
      <c r="AW260" s="314"/>
      <c r="AX260" s="314"/>
      <c r="AY260" s="314"/>
      <c r="AZ260" s="314"/>
      <c r="BA260" s="314"/>
      <c r="BB260" s="314"/>
      <c r="BC260" s="314"/>
      <c r="BD260" s="314"/>
      <c r="BE260" s="314"/>
      <c r="BF260" s="314"/>
      <c r="BG260" s="314"/>
      <c r="BH260" s="314"/>
      <c r="BI260" s="314"/>
      <c r="BJ260" s="314"/>
      <c r="BK260" s="314"/>
      <c r="BL260" s="314"/>
      <c r="BM260" s="314"/>
      <c r="BN260" s="314"/>
      <c r="BO260" s="314"/>
      <c r="BP260" s="314"/>
      <c r="BQ260" s="314"/>
      <c r="BR260" s="314"/>
      <c r="BS260" s="314"/>
      <c r="BT260" s="314"/>
      <c r="BU260" s="314"/>
      <c r="BV260" s="314"/>
      <c r="BW260" s="314"/>
      <c r="BX260" s="314"/>
      <c r="BY260" s="314"/>
      <c r="BZ260" s="314"/>
    </row>
    <row r="261" spans="1:124" s="2" customFormat="1" ht="14.25" hidden="1" customHeight="1">
      <c r="D261" s="2" t="s">
        <v>112</v>
      </c>
      <c r="AF261" s="433"/>
      <c r="AG261" s="433"/>
      <c r="AH261" s="433"/>
      <c r="AI261" s="433"/>
      <c r="AJ261" s="433"/>
      <c r="AK261" s="433"/>
      <c r="AL261" s="433"/>
      <c r="AM261" s="433"/>
      <c r="AN261" s="433"/>
      <c r="AO261" s="433"/>
      <c r="AP261" s="433"/>
      <c r="AQ261" s="433"/>
      <c r="AR261" s="433"/>
      <c r="AS261" s="433"/>
      <c r="AT261" s="433"/>
      <c r="AU261" s="433"/>
      <c r="AV261" s="433"/>
      <c r="AW261" s="433"/>
      <c r="AX261" s="433"/>
      <c r="AY261" s="433"/>
      <c r="AZ261" s="433"/>
      <c r="BA261" s="433"/>
      <c r="BB261" s="433"/>
      <c r="BC261" s="433"/>
      <c r="BD261" s="22"/>
      <c r="BE261" s="22"/>
      <c r="BF261" s="22"/>
      <c r="BG261" s="22"/>
      <c r="BH261" s="22"/>
      <c r="BI261" s="22"/>
      <c r="BJ261" s="22"/>
      <c r="BK261" s="22"/>
      <c r="BL261" s="22"/>
      <c r="BM261" s="22"/>
      <c r="BN261" s="22"/>
      <c r="BO261" s="22"/>
      <c r="BP261" s="22"/>
      <c r="BQ261" s="22"/>
      <c r="BR261" s="22"/>
      <c r="BS261" s="22"/>
      <c r="BT261" s="22"/>
      <c r="BU261" s="22"/>
      <c r="BV261" s="22"/>
      <c r="BW261" s="22"/>
      <c r="BX261" s="22"/>
      <c r="BY261" s="22"/>
      <c r="BZ261" s="22"/>
    </row>
    <row r="262" spans="1:124" s="2" customFormat="1" ht="14.25" hidden="1" customHeight="1">
      <c r="A262" s="5"/>
      <c r="B262" s="5"/>
      <c r="C262" s="5"/>
      <c r="D262" s="5" t="s">
        <v>113</v>
      </c>
      <c r="E262" s="5"/>
      <c r="F262" s="5"/>
      <c r="G262" s="5"/>
      <c r="H262" s="5"/>
      <c r="I262" s="5"/>
      <c r="J262" s="5"/>
      <c r="K262" s="5"/>
      <c r="L262" s="5"/>
      <c r="M262" s="5"/>
      <c r="N262" s="5"/>
      <c r="O262" s="5"/>
      <c r="P262" s="5"/>
      <c r="Q262" s="5"/>
      <c r="R262" s="5"/>
      <c r="S262" s="5"/>
      <c r="T262" s="5"/>
      <c r="U262" s="5"/>
      <c r="V262" s="5"/>
      <c r="W262" s="5"/>
      <c r="X262" s="5"/>
      <c r="Y262" s="5"/>
      <c r="Z262" s="5"/>
      <c r="AA262" s="5"/>
      <c r="AB262" s="5"/>
      <c r="AC262" s="5"/>
      <c r="AD262" s="5"/>
      <c r="AE262" s="5"/>
      <c r="AF262" s="432"/>
      <c r="AG262" s="432"/>
      <c r="AH262" s="432"/>
      <c r="AI262" s="432"/>
      <c r="AJ262" s="432"/>
      <c r="AK262" s="432"/>
      <c r="AL262" s="432"/>
      <c r="AM262" s="432"/>
      <c r="AN262" s="432"/>
      <c r="AO262" s="432"/>
      <c r="AP262" s="432"/>
      <c r="AQ262" s="432"/>
      <c r="AR262" s="432"/>
      <c r="AS262" s="432"/>
      <c r="AT262" s="432"/>
      <c r="AU262" s="432"/>
      <c r="AV262" s="432"/>
      <c r="AW262" s="432"/>
      <c r="AX262" s="432"/>
      <c r="AY262" s="432"/>
      <c r="AZ262" s="432"/>
      <c r="BA262" s="432"/>
      <c r="BB262" s="432"/>
      <c r="BC262" s="432"/>
      <c r="BD262" s="23"/>
      <c r="BE262" s="23"/>
      <c r="BF262" s="23"/>
      <c r="BG262" s="23"/>
      <c r="BH262" s="23"/>
      <c r="BI262" s="23"/>
      <c r="BJ262" s="23"/>
      <c r="BK262" s="23"/>
      <c r="BL262" s="23"/>
      <c r="BM262" s="23"/>
      <c r="BN262" s="23"/>
      <c r="BO262" s="23"/>
      <c r="BP262" s="23"/>
      <c r="BQ262" s="23"/>
      <c r="BR262" s="23"/>
      <c r="BS262" s="23"/>
      <c r="BT262" s="23"/>
      <c r="BU262" s="23"/>
      <c r="BV262" s="23"/>
      <c r="BW262" s="23"/>
      <c r="BX262" s="23"/>
      <c r="BY262" s="23"/>
      <c r="BZ262" s="23"/>
    </row>
    <row r="263" spans="1:124" s="2" customFormat="1" ht="14.25" hidden="1" customHeight="1">
      <c r="B263" s="2" t="s">
        <v>114</v>
      </c>
    </row>
    <row r="264" spans="1:124" s="2" customFormat="1" ht="14.25" hidden="1" customHeight="1">
      <c r="D264" s="2" t="s">
        <v>115</v>
      </c>
      <c r="P264" s="8" t="s">
        <v>116</v>
      </c>
      <c r="Q264" s="8"/>
      <c r="R264" s="8"/>
      <c r="S264" s="8"/>
      <c r="T264" s="430"/>
      <c r="U264" s="430"/>
      <c r="V264" s="430"/>
      <c r="W264" s="430"/>
      <c r="X264" s="430"/>
      <c r="Y264" s="430"/>
      <c r="Z264" s="430"/>
      <c r="AA264" s="430"/>
      <c r="AB264" s="430"/>
      <c r="AC264" s="21"/>
      <c r="AD264" s="21"/>
      <c r="AE264" s="24" t="s">
        <v>117</v>
      </c>
      <c r="AF264" s="114"/>
      <c r="AG264" s="114"/>
      <c r="AH264" s="430"/>
      <c r="AI264" s="430"/>
      <c r="AJ264" s="430"/>
      <c r="AK264" s="430"/>
      <c r="AL264" s="430"/>
      <c r="AM264" s="430"/>
      <c r="AN264" s="430"/>
      <c r="AO264" s="430"/>
      <c r="AP264" s="430"/>
      <c r="AQ264" s="21"/>
      <c r="AR264" s="21"/>
      <c r="AS264" s="24" t="s">
        <v>117</v>
      </c>
      <c r="AT264" s="114"/>
      <c r="AU264" s="114"/>
      <c r="AV264" s="430"/>
      <c r="AW264" s="430"/>
      <c r="AX264" s="430"/>
      <c r="AY264" s="430"/>
      <c r="AZ264" s="430"/>
      <c r="BA264" s="430"/>
      <c r="BB264" s="430"/>
      <c r="BC264" s="430"/>
      <c r="BD264" s="430"/>
      <c r="BE264" s="21"/>
      <c r="BF264" s="21"/>
      <c r="BG264" s="24" t="s">
        <v>117</v>
      </c>
      <c r="BH264" s="114"/>
      <c r="BI264" s="114"/>
      <c r="BJ264" s="430"/>
      <c r="BK264" s="430"/>
      <c r="BL264" s="430"/>
      <c r="BM264" s="430"/>
      <c r="BN264" s="430"/>
      <c r="BO264" s="430"/>
      <c r="BP264" s="430"/>
      <c r="BQ264" s="430"/>
      <c r="BR264" s="430"/>
      <c r="BS264" s="430"/>
      <c r="BT264" s="430"/>
      <c r="BU264" s="21"/>
      <c r="BV264" s="17" t="s">
        <v>85</v>
      </c>
      <c r="BW264" s="17"/>
      <c r="BX264" s="17"/>
      <c r="BY264" s="17"/>
      <c r="BZ264" s="17"/>
      <c r="CA264" s="102"/>
      <c r="CB264" s="102"/>
      <c r="CI264" s="2" t="s">
        <v>118</v>
      </c>
    </row>
    <row r="265" spans="1:124" s="2" customFormat="1" ht="14.25" hidden="1" customHeight="1">
      <c r="P265" s="8" t="s">
        <v>119</v>
      </c>
      <c r="Q265" s="8"/>
      <c r="R265" s="8"/>
      <c r="S265" s="8"/>
      <c r="T265" s="430"/>
      <c r="U265" s="430"/>
      <c r="V265" s="430"/>
      <c r="W265" s="430"/>
      <c r="X265" s="430"/>
      <c r="Y265" s="430"/>
      <c r="Z265" s="430"/>
      <c r="AA265" s="430"/>
      <c r="AB265" s="430"/>
      <c r="AC265" s="21"/>
      <c r="AD265" s="21"/>
      <c r="AE265" s="24" t="s">
        <v>117</v>
      </c>
      <c r="AF265" s="114"/>
      <c r="AG265" s="114"/>
      <c r="AH265" s="430"/>
      <c r="AI265" s="430"/>
      <c r="AJ265" s="430"/>
      <c r="AK265" s="430"/>
      <c r="AL265" s="430"/>
      <c r="AM265" s="430"/>
      <c r="AN265" s="430"/>
      <c r="AO265" s="430"/>
      <c r="AP265" s="430"/>
      <c r="AQ265" s="21"/>
      <c r="AR265" s="21"/>
      <c r="AS265" s="24" t="s">
        <v>117</v>
      </c>
      <c r="AT265" s="114"/>
      <c r="AU265" s="114"/>
      <c r="AV265" s="430"/>
      <c r="AW265" s="430"/>
      <c r="AX265" s="430"/>
      <c r="AY265" s="430"/>
      <c r="AZ265" s="430"/>
      <c r="BA265" s="430"/>
      <c r="BB265" s="430"/>
      <c r="BC265" s="430"/>
      <c r="BD265" s="430"/>
      <c r="BE265" s="21"/>
      <c r="BF265" s="21"/>
      <c r="BG265" s="24" t="s">
        <v>117</v>
      </c>
      <c r="BH265" s="114"/>
      <c r="BI265" s="114"/>
      <c r="BJ265" s="430"/>
      <c r="BK265" s="430"/>
      <c r="BL265" s="430"/>
      <c r="BM265" s="430"/>
      <c r="BN265" s="430"/>
      <c r="BO265" s="430"/>
      <c r="BP265" s="430"/>
      <c r="BQ265" s="430"/>
      <c r="BR265" s="430"/>
      <c r="BS265" s="430"/>
      <c r="BT265" s="430"/>
      <c r="BU265" s="21"/>
      <c r="BV265" s="17" t="s">
        <v>85</v>
      </c>
      <c r="BW265" s="17"/>
      <c r="BX265" s="17"/>
      <c r="BY265" s="17"/>
      <c r="BZ265" s="17"/>
      <c r="CA265" s="102"/>
      <c r="CB265" s="102"/>
    </row>
    <row r="266" spans="1:124" s="2" customFormat="1" ht="14.25" hidden="1" customHeight="1">
      <c r="D266" s="2" t="s">
        <v>120</v>
      </c>
      <c r="R266" s="2" t="s">
        <v>37</v>
      </c>
      <c r="S266" s="429"/>
      <c r="T266" s="429"/>
      <c r="U266" s="429"/>
      <c r="V266" s="429"/>
      <c r="W266" s="429"/>
      <c r="X266" s="429"/>
      <c r="Y266" s="429"/>
      <c r="Z266" s="429"/>
      <c r="AA266" s="429"/>
      <c r="AB266" s="429"/>
      <c r="AC266" s="429"/>
      <c r="AD266" s="20"/>
      <c r="AE266" s="24" t="s">
        <v>117</v>
      </c>
      <c r="AF266" s="114"/>
      <c r="AG266" s="429"/>
      <c r="AH266" s="429"/>
      <c r="AI266" s="429"/>
      <c r="AJ266" s="429"/>
      <c r="AK266" s="429"/>
      <c r="AL266" s="429"/>
      <c r="AM266" s="429"/>
      <c r="AN266" s="429"/>
      <c r="AO266" s="429"/>
      <c r="AP266" s="429"/>
      <c r="AQ266" s="429"/>
      <c r="AR266" s="20"/>
      <c r="AS266" s="24" t="s">
        <v>117</v>
      </c>
      <c r="AT266" s="114"/>
      <c r="AU266" s="429"/>
      <c r="AV266" s="429"/>
      <c r="AW266" s="429"/>
      <c r="AX266" s="429"/>
      <c r="AY266" s="429"/>
      <c r="AZ266" s="429"/>
      <c r="BA266" s="429"/>
      <c r="BB266" s="429"/>
      <c r="BC266" s="429"/>
      <c r="BD266" s="429"/>
      <c r="BE266" s="429"/>
      <c r="BF266" s="20"/>
      <c r="BG266" s="24" t="s">
        <v>117</v>
      </c>
      <c r="BH266" s="114"/>
      <c r="BI266" s="431"/>
      <c r="BJ266" s="431"/>
      <c r="BK266" s="431"/>
      <c r="BL266" s="431"/>
      <c r="BM266" s="431"/>
      <c r="BN266" s="431"/>
      <c r="BO266" s="431"/>
      <c r="BP266" s="431"/>
      <c r="BQ266" s="431"/>
      <c r="BR266" s="431"/>
      <c r="BS266" s="431"/>
      <c r="BT266" s="431"/>
      <c r="BU266" s="20"/>
      <c r="BV266" s="17" t="s">
        <v>85</v>
      </c>
      <c r="BW266" s="17"/>
      <c r="BX266" s="17"/>
      <c r="BY266" s="17"/>
      <c r="BZ266" s="17"/>
      <c r="CI266" s="2" t="s">
        <v>121</v>
      </c>
    </row>
    <row r="267" spans="1:124" s="2" customFormat="1" ht="14.25" hidden="1" customHeight="1">
      <c r="D267" s="2" t="s">
        <v>122</v>
      </c>
      <c r="CI267" s="2" t="s">
        <v>123</v>
      </c>
    </row>
    <row r="268" spans="1:124" s="2" customFormat="1" ht="14.25" hidden="1" customHeight="1">
      <c r="R268" s="2" t="s">
        <v>37</v>
      </c>
      <c r="T268" s="427"/>
      <c r="U268" s="427"/>
      <c r="V268" s="427"/>
      <c r="W268" s="427"/>
      <c r="X268" s="427"/>
      <c r="Y268" s="427"/>
      <c r="Z268" s="427"/>
      <c r="AA268" s="427"/>
      <c r="AB268" s="427"/>
      <c r="AC268" s="16"/>
      <c r="AD268" s="16"/>
      <c r="AE268" s="24" t="s">
        <v>117</v>
      </c>
      <c r="AF268" s="114"/>
      <c r="AG268" s="114"/>
      <c r="AH268" s="427"/>
      <c r="AI268" s="427"/>
      <c r="AJ268" s="427"/>
      <c r="AK268" s="427"/>
      <c r="AL268" s="427"/>
      <c r="AM268" s="427"/>
      <c r="AN268" s="427"/>
      <c r="AO268" s="427"/>
      <c r="AP268" s="427"/>
      <c r="AQ268" s="16"/>
      <c r="AR268" s="16"/>
      <c r="AS268" s="24" t="s">
        <v>117</v>
      </c>
      <c r="AT268" s="114"/>
      <c r="AU268" s="114"/>
      <c r="AV268" s="427"/>
      <c r="AW268" s="427"/>
      <c r="AX268" s="427"/>
      <c r="AY268" s="427"/>
      <c r="AZ268" s="427"/>
      <c r="BA268" s="427"/>
      <c r="BB268" s="427"/>
      <c r="BC268" s="427"/>
      <c r="BD268" s="427"/>
      <c r="BE268" s="16"/>
      <c r="BF268" s="16"/>
      <c r="BG268" s="24" t="s">
        <v>117</v>
      </c>
      <c r="BH268" s="114"/>
      <c r="BI268" s="114"/>
      <c r="BJ268" s="427"/>
      <c r="BK268" s="427"/>
      <c r="BL268" s="427"/>
      <c r="BM268" s="427"/>
      <c r="BN268" s="427"/>
      <c r="BO268" s="427"/>
      <c r="BP268" s="427"/>
      <c r="BQ268" s="427"/>
      <c r="BR268" s="427"/>
      <c r="BS268" s="427"/>
      <c r="BT268" s="427"/>
      <c r="BU268" s="16"/>
      <c r="BV268" s="17" t="s">
        <v>85</v>
      </c>
      <c r="BW268" s="17"/>
      <c r="BX268" s="17"/>
      <c r="BY268" s="17"/>
      <c r="BZ268" s="17"/>
      <c r="CI268" s="2" t="s">
        <v>124</v>
      </c>
    </row>
    <row r="269" spans="1:124" s="2" customFormat="1" ht="14.25" hidden="1" customHeight="1">
      <c r="D269" s="2" t="s">
        <v>125</v>
      </c>
      <c r="CI269" s="2" t="s">
        <v>126</v>
      </c>
    </row>
    <row r="270" spans="1:124" s="2" customFormat="1" ht="14.25" hidden="1" customHeight="1">
      <c r="R270" s="2" t="s">
        <v>37</v>
      </c>
      <c r="T270" s="427"/>
      <c r="U270" s="427"/>
      <c r="V270" s="427"/>
      <c r="W270" s="427"/>
      <c r="X270" s="427"/>
      <c r="Y270" s="427"/>
      <c r="Z270" s="427"/>
      <c r="AA270" s="427"/>
      <c r="AB270" s="427"/>
      <c r="AC270" s="16"/>
      <c r="AD270" s="16"/>
      <c r="AE270" s="24" t="s">
        <v>117</v>
      </c>
      <c r="AF270" s="114"/>
      <c r="AG270" s="114"/>
      <c r="AH270" s="427"/>
      <c r="AI270" s="427"/>
      <c r="AJ270" s="427"/>
      <c r="AK270" s="427"/>
      <c r="AL270" s="427"/>
      <c r="AM270" s="427"/>
      <c r="AN270" s="427"/>
      <c r="AO270" s="427"/>
      <c r="AP270" s="427"/>
      <c r="AQ270" s="16"/>
      <c r="AR270" s="16"/>
      <c r="AS270" s="24" t="s">
        <v>117</v>
      </c>
      <c r="AT270" s="114"/>
      <c r="AU270" s="114"/>
      <c r="AV270" s="427"/>
      <c r="AW270" s="427"/>
      <c r="AX270" s="427"/>
      <c r="AY270" s="427"/>
      <c r="AZ270" s="427"/>
      <c r="BA270" s="427"/>
      <c r="BB270" s="427"/>
      <c r="BC270" s="427"/>
      <c r="BD270" s="427"/>
      <c r="BE270" s="16"/>
      <c r="BF270" s="16"/>
      <c r="BG270" s="24" t="s">
        <v>117</v>
      </c>
      <c r="BH270" s="114"/>
      <c r="BI270" s="114"/>
      <c r="BJ270" s="427"/>
      <c r="BK270" s="427"/>
      <c r="BL270" s="427"/>
      <c r="BM270" s="427"/>
      <c r="BN270" s="427"/>
      <c r="BO270" s="427"/>
      <c r="BP270" s="427"/>
      <c r="BQ270" s="427"/>
      <c r="BR270" s="427"/>
      <c r="BS270" s="427"/>
      <c r="BT270" s="427"/>
      <c r="BU270" s="16"/>
      <c r="BV270" s="17" t="s">
        <v>85</v>
      </c>
      <c r="BW270" s="17"/>
      <c r="BX270" s="17"/>
      <c r="BY270" s="17"/>
      <c r="BZ270" s="17"/>
      <c r="CI270" s="2" t="s">
        <v>127</v>
      </c>
    </row>
    <row r="271" spans="1:124" s="2" customFormat="1" ht="14.25" hidden="1" customHeight="1">
      <c r="D271" s="2" t="s">
        <v>128</v>
      </c>
      <c r="V271" s="8" t="s">
        <v>129</v>
      </c>
      <c r="AB271" s="425">
        <f>T264+AH264+AV264+BJ264</f>
        <v>0</v>
      </c>
      <c r="AC271" s="425"/>
      <c r="AD271" s="425"/>
      <c r="AE271" s="425"/>
      <c r="AF271" s="425"/>
      <c r="AG271" s="425"/>
      <c r="AH271" s="425"/>
      <c r="AI271" s="425"/>
      <c r="AJ271" s="425"/>
      <c r="AK271" s="425"/>
      <c r="AL271" s="18"/>
      <c r="AM271" s="18"/>
      <c r="AN271" s="18"/>
      <c r="CI271" s="2" t="s">
        <v>130</v>
      </c>
    </row>
    <row r="272" spans="1:124" s="2" customFormat="1" ht="14.25" hidden="1" customHeight="1">
      <c r="V272" s="8" t="s">
        <v>131</v>
      </c>
      <c r="AB272" s="425">
        <f>T265+AH265+AV265+BJ265</f>
        <v>0</v>
      </c>
      <c r="AC272" s="425"/>
      <c r="AD272" s="425"/>
      <c r="AE272" s="425"/>
      <c r="AF272" s="425"/>
      <c r="AG272" s="425"/>
      <c r="AH272" s="425"/>
      <c r="AI272" s="425"/>
      <c r="AJ272" s="425"/>
      <c r="AK272" s="425"/>
      <c r="AL272" s="18"/>
      <c r="AM272" s="18"/>
      <c r="AN272" s="18"/>
      <c r="CI272" s="2" t="s">
        <v>132</v>
      </c>
    </row>
    <row r="273" spans="1:87" s="2" customFormat="1" ht="14.25" hidden="1" customHeight="1">
      <c r="D273" s="2" t="s">
        <v>133</v>
      </c>
      <c r="AR273" s="19"/>
      <c r="AS273" s="19"/>
      <c r="AT273" s="19"/>
      <c r="AU273" s="19"/>
      <c r="AV273" s="19"/>
      <c r="AW273" s="19"/>
      <c r="AX273" s="19"/>
      <c r="AY273" s="19"/>
      <c r="AZ273" s="19"/>
      <c r="BA273" s="19"/>
      <c r="BB273" s="19"/>
      <c r="BC273" s="19"/>
      <c r="BD273" s="19"/>
      <c r="BL273" s="427"/>
      <c r="BM273" s="427"/>
      <c r="BN273" s="427"/>
      <c r="BO273" s="427"/>
      <c r="BP273" s="427"/>
      <c r="BQ273" s="427"/>
      <c r="BR273" s="427"/>
      <c r="BS273" s="427"/>
      <c r="BT273" s="427"/>
      <c r="CI273" s="2" t="s">
        <v>134</v>
      </c>
    </row>
    <row r="274" spans="1:87" s="2" customFormat="1" ht="14.25" hidden="1" customHeight="1">
      <c r="D274" s="2" t="s">
        <v>135</v>
      </c>
      <c r="AR274" s="19"/>
      <c r="AS274" s="19"/>
      <c r="AT274" s="19"/>
      <c r="AU274" s="19"/>
      <c r="AV274" s="19"/>
      <c r="AW274" s="19"/>
      <c r="AX274" s="19"/>
      <c r="AY274" s="19"/>
      <c r="AZ274" s="19"/>
      <c r="BA274" s="19"/>
      <c r="BB274" s="19"/>
      <c r="BC274" s="19"/>
      <c r="BD274" s="19"/>
      <c r="BL274" s="427"/>
      <c r="BM274" s="427"/>
      <c r="BN274" s="427"/>
      <c r="BO274" s="427"/>
      <c r="BP274" s="427"/>
      <c r="BQ274" s="427"/>
      <c r="BR274" s="427"/>
      <c r="BS274" s="427"/>
      <c r="BT274" s="427"/>
      <c r="CI274" s="2" t="s">
        <v>136</v>
      </c>
    </row>
    <row r="275" spans="1:87" s="2" customFormat="1" ht="14.25" hidden="1" customHeight="1">
      <c r="D275" s="2" t="s">
        <v>137</v>
      </c>
      <c r="O275" s="396"/>
      <c r="P275" s="396"/>
      <c r="Q275" s="396"/>
      <c r="R275" s="396"/>
      <c r="S275" s="396"/>
      <c r="T275" s="396"/>
      <c r="U275" s="396"/>
      <c r="V275" s="396"/>
      <c r="W275" s="396"/>
      <c r="X275" s="396"/>
      <c r="Y275" s="396"/>
      <c r="Z275" s="396"/>
      <c r="AA275" s="396"/>
      <c r="AB275" s="396"/>
      <c r="AC275" s="396"/>
      <c r="AD275" s="396"/>
      <c r="AE275" s="396"/>
      <c r="AF275" s="396"/>
      <c r="AG275" s="396"/>
      <c r="AH275" s="396"/>
      <c r="AI275" s="396"/>
      <c r="AJ275" s="396"/>
      <c r="AK275" s="396"/>
      <c r="AL275" s="396"/>
      <c r="AM275" s="396"/>
      <c r="AN275" s="396"/>
      <c r="AO275" s="396"/>
      <c r="AP275" s="396"/>
      <c r="AQ275" s="396"/>
      <c r="AR275" s="396"/>
      <c r="AS275" s="396"/>
      <c r="AT275" s="396"/>
      <c r="AU275" s="396"/>
      <c r="AV275" s="396"/>
      <c r="AW275" s="396"/>
      <c r="AX275" s="396"/>
      <c r="AY275" s="396"/>
      <c r="AZ275" s="396"/>
      <c r="BA275" s="396"/>
      <c r="BB275" s="396"/>
      <c r="BC275" s="396"/>
      <c r="BD275" s="396"/>
      <c r="BE275" s="396"/>
      <c r="BF275" s="396"/>
      <c r="BG275" s="396"/>
      <c r="BH275" s="396"/>
      <c r="BI275" s="396"/>
      <c r="BJ275" s="396"/>
      <c r="BK275" s="396"/>
      <c r="BL275" s="396"/>
      <c r="BM275" s="396"/>
      <c r="BN275" s="396"/>
      <c r="BO275" s="396"/>
      <c r="BP275" s="396"/>
      <c r="BQ275" s="396"/>
      <c r="BR275" s="396"/>
      <c r="BS275" s="396"/>
      <c r="BT275" s="396"/>
      <c r="BU275" s="108"/>
      <c r="BV275" s="108"/>
      <c r="BW275" s="108"/>
      <c r="BX275" s="108"/>
      <c r="BY275" s="108"/>
      <c r="BZ275" s="108"/>
      <c r="CI275" s="2" t="s">
        <v>138</v>
      </c>
    </row>
    <row r="276" spans="1:87" s="2" customFormat="1" ht="14.25" hidden="1" customHeight="1">
      <c r="A276" s="7"/>
      <c r="B276" s="7" t="s">
        <v>139</v>
      </c>
      <c r="C276" s="7"/>
      <c r="D276" s="7"/>
      <c r="E276" s="7"/>
      <c r="F276" s="7"/>
      <c r="G276" s="7"/>
      <c r="H276" s="7"/>
      <c r="I276" s="7"/>
      <c r="J276" s="7"/>
      <c r="K276" s="7"/>
      <c r="L276" s="7"/>
      <c r="M276" s="7"/>
      <c r="N276" s="7"/>
      <c r="O276" s="7"/>
      <c r="P276" s="7"/>
      <c r="Q276" s="7"/>
      <c r="R276" s="428"/>
      <c r="S276" s="428"/>
      <c r="T276" s="428"/>
      <c r="U276" s="428"/>
      <c r="V276" s="428"/>
      <c r="W276" s="428"/>
      <c r="X276" s="428"/>
      <c r="Y276" s="428"/>
      <c r="Z276" s="115"/>
      <c r="AA276" s="7" t="s">
        <v>80</v>
      </c>
      <c r="AB276" s="7"/>
      <c r="AC276" s="409"/>
      <c r="AD276" s="409"/>
      <c r="AE276" s="409"/>
      <c r="AF276" s="409"/>
      <c r="AG276" s="409"/>
      <c r="AH276" s="409"/>
      <c r="AI276" s="409"/>
      <c r="AJ276" s="409"/>
      <c r="AK276" s="409"/>
      <c r="AL276" s="409"/>
      <c r="AM276" s="409"/>
      <c r="AN276" s="409"/>
      <c r="AO276" s="409"/>
      <c r="AP276" s="409"/>
      <c r="AQ276" s="409"/>
      <c r="AR276" s="409"/>
      <c r="AS276" s="409"/>
      <c r="AT276" s="409"/>
      <c r="AU276" s="409"/>
      <c r="AV276" s="409"/>
      <c r="AW276" s="409"/>
      <c r="AX276" s="409"/>
      <c r="AY276" s="409"/>
      <c r="AZ276" s="409"/>
      <c r="BA276" s="409"/>
      <c r="BB276" s="409"/>
      <c r="BC276" s="409"/>
      <c r="BD276" s="409"/>
      <c r="BE276" s="409"/>
      <c r="BF276" s="409"/>
      <c r="BG276" s="409"/>
      <c r="BH276" s="409"/>
      <c r="BI276" s="409"/>
      <c r="BJ276" s="409"/>
      <c r="BK276" s="409"/>
      <c r="BL276" s="409"/>
      <c r="BM276" s="409"/>
      <c r="BN276" s="409"/>
      <c r="BO276" s="409"/>
      <c r="BP276" s="409"/>
      <c r="BQ276" s="409"/>
      <c r="BR276" s="409"/>
      <c r="BS276" s="409"/>
      <c r="BT276" s="409"/>
      <c r="BU276" s="409"/>
      <c r="BV276" s="409"/>
      <c r="BW276" s="409"/>
      <c r="BX276" s="409"/>
      <c r="BY276" s="409"/>
      <c r="BZ276" s="116"/>
      <c r="CI276" s="2" t="s">
        <v>140</v>
      </c>
    </row>
    <row r="277" spans="1:87" s="2" customFormat="1" ht="14.25" hidden="1" customHeight="1">
      <c r="B277" s="2" t="s">
        <v>141</v>
      </c>
      <c r="CI277" s="2" t="s">
        <v>142</v>
      </c>
    </row>
    <row r="278" spans="1:87" s="2" customFormat="1" ht="14.25" hidden="1" customHeight="1">
      <c r="D278" s="403" t="s">
        <v>56</v>
      </c>
      <c r="E278" s="403"/>
      <c r="F278" s="403"/>
      <c r="G278" s="2" t="s">
        <v>143</v>
      </c>
      <c r="L278" s="403" t="s">
        <v>56</v>
      </c>
      <c r="M278" s="403"/>
      <c r="N278" s="403"/>
      <c r="O278" s="2" t="s">
        <v>144</v>
      </c>
      <c r="T278" s="403" t="s">
        <v>56</v>
      </c>
      <c r="U278" s="403"/>
      <c r="V278" s="403"/>
      <c r="W278" s="2" t="s">
        <v>145</v>
      </c>
      <c r="AB278" s="403" t="s">
        <v>56</v>
      </c>
      <c r="AC278" s="403"/>
      <c r="AD278" s="403"/>
      <c r="AE278" s="2" t="s">
        <v>146</v>
      </c>
      <c r="AJ278" s="403" t="s">
        <v>56</v>
      </c>
      <c r="AK278" s="403"/>
      <c r="AL278" s="403"/>
      <c r="AM278" s="2" t="s">
        <v>147</v>
      </c>
      <c r="AU278" s="403" t="s">
        <v>56</v>
      </c>
      <c r="AV278" s="403"/>
      <c r="AW278" s="403"/>
      <c r="AX278" s="2" t="s">
        <v>148</v>
      </c>
      <c r="BI278" s="403" t="s">
        <v>56</v>
      </c>
      <c r="BJ278" s="403"/>
      <c r="BK278" s="403"/>
      <c r="BL278" s="2" t="s">
        <v>149</v>
      </c>
      <c r="CI278" s="2" t="s">
        <v>109</v>
      </c>
    </row>
    <row r="279" spans="1:87" s="2" customFormat="1" ht="14.25" hidden="1" customHeight="1">
      <c r="A279" s="314"/>
      <c r="B279" s="314" t="s">
        <v>150</v>
      </c>
      <c r="C279" s="314"/>
      <c r="D279" s="314"/>
      <c r="E279" s="314"/>
      <c r="F279" s="314"/>
      <c r="G279" s="314"/>
      <c r="H279" s="314"/>
      <c r="I279" s="314"/>
      <c r="J279" s="314"/>
      <c r="K279" s="314"/>
      <c r="L279" s="314"/>
      <c r="M279" s="314"/>
      <c r="N279" s="314"/>
      <c r="O279" s="314"/>
      <c r="P279" s="314"/>
      <c r="Q279" s="314"/>
      <c r="R279" s="314"/>
      <c r="S279" s="314"/>
      <c r="T279" s="314"/>
      <c r="U279" s="314"/>
      <c r="V279" s="314" t="s">
        <v>151</v>
      </c>
      <c r="W279" s="314"/>
      <c r="X279" s="314"/>
      <c r="Y279" s="314"/>
      <c r="Z279" s="314"/>
      <c r="AA279" s="314"/>
      <c r="AB279" s="314"/>
      <c r="AC279" s="314"/>
      <c r="AD279" s="314"/>
      <c r="AE279" s="314"/>
      <c r="AF279" s="314"/>
      <c r="AG279" s="314"/>
      <c r="AH279" s="314"/>
      <c r="AI279" s="314"/>
      <c r="AJ279" s="314"/>
      <c r="AK279" s="314"/>
      <c r="AL279" s="314" t="s">
        <v>152</v>
      </c>
      <c r="AM279" s="314"/>
      <c r="AN279" s="314"/>
      <c r="AO279" s="314"/>
      <c r="AP279" s="314"/>
      <c r="AQ279" s="314"/>
      <c r="AR279" s="314"/>
      <c r="AS279" s="314"/>
      <c r="AT279" s="314"/>
      <c r="AU279" s="314"/>
      <c r="AV279" s="314"/>
      <c r="AW279" s="314"/>
      <c r="AX279" s="314"/>
      <c r="AY279" s="314"/>
      <c r="AZ279" s="314"/>
      <c r="BA279" s="314"/>
      <c r="BB279" s="314"/>
      <c r="BC279" s="314" t="s">
        <v>153</v>
      </c>
      <c r="BD279" s="314"/>
      <c r="BE279" s="314"/>
      <c r="BF279" s="314"/>
      <c r="BG279" s="314"/>
      <c r="BH279" s="314"/>
      <c r="BI279" s="314"/>
      <c r="BJ279" s="314"/>
      <c r="BK279" s="314"/>
      <c r="BL279" s="314"/>
      <c r="BM279" s="314"/>
      <c r="BN279" s="314"/>
      <c r="BO279" s="314"/>
      <c r="BP279" s="314"/>
      <c r="BQ279" s="314"/>
      <c r="BR279" s="314"/>
      <c r="BS279" s="314"/>
      <c r="BT279" s="314"/>
      <c r="BU279" s="314" t="s">
        <v>85</v>
      </c>
      <c r="BV279" s="314"/>
      <c r="BW279" s="314"/>
      <c r="BX279" s="314"/>
      <c r="BY279" s="314"/>
      <c r="BZ279" s="314"/>
    </row>
    <row r="280" spans="1:87" s="2" customFormat="1" ht="14.25" hidden="1" customHeight="1">
      <c r="D280" s="2" t="s">
        <v>154</v>
      </c>
      <c r="V280" s="2" t="s">
        <v>37</v>
      </c>
      <c r="W280" s="110"/>
      <c r="X280" s="425"/>
      <c r="Y280" s="425"/>
      <c r="Z280" s="425"/>
      <c r="AA280" s="425"/>
      <c r="AB280" s="425"/>
      <c r="AC280" s="425"/>
      <c r="AD280" s="425"/>
      <c r="AE280" s="425"/>
      <c r="AF280" s="425"/>
      <c r="AG280" s="425"/>
      <c r="AH280" s="425"/>
      <c r="AI280" s="425"/>
      <c r="AJ280" s="425"/>
      <c r="AK280" s="110"/>
      <c r="AL280" s="2" t="s">
        <v>117</v>
      </c>
      <c r="AN280" s="110"/>
      <c r="AO280" s="425"/>
      <c r="AP280" s="425"/>
      <c r="AQ280" s="425"/>
      <c r="AR280" s="425"/>
      <c r="AS280" s="425"/>
      <c r="AT280" s="425"/>
      <c r="AU280" s="425"/>
      <c r="AV280" s="425"/>
      <c r="AW280" s="425"/>
      <c r="AX280" s="425"/>
      <c r="AY280" s="425"/>
      <c r="AZ280" s="425"/>
      <c r="BA280" s="425"/>
      <c r="BB280" s="110"/>
      <c r="BC280" s="2" t="s">
        <v>117</v>
      </c>
      <c r="BE280" s="425">
        <f>X280+AO280</f>
        <v>0</v>
      </c>
      <c r="BF280" s="425"/>
      <c r="BG280" s="425"/>
      <c r="BH280" s="425"/>
      <c r="BI280" s="425"/>
      <c r="BJ280" s="425"/>
      <c r="BK280" s="425"/>
      <c r="BL280" s="425"/>
      <c r="BM280" s="425"/>
      <c r="BN280" s="425"/>
      <c r="BO280" s="425"/>
      <c r="BP280" s="425"/>
      <c r="BQ280" s="425"/>
      <c r="BR280" s="425"/>
      <c r="BS280" s="425"/>
      <c r="BT280" s="110"/>
      <c r="BU280" s="102" t="s">
        <v>85</v>
      </c>
      <c r="BV280" s="102"/>
      <c r="BW280" s="102"/>
      <c r="BX280" s="102"/>
      <c r="BY280" s="102"/>
    </row>
    <row r="281" spans="1:87" s="2" customFormat="1" ht="14.25" hidden="1" customHeight="1">
      <c r="A281" s="5"/>
      <c r="B281" s="5"/>
      <c r="C281" s="5"/>
      <c r="D281" s="5" t="s">
        <v>155</v>
      </c>
      <c r="E281" s="5"/>
      <c r="F281" s="5"/>
      <c r="G281" s="5"/>
      <c r="H281" s="5"/>
      <c r="I281" s="5"/>
      <c r="J281" s="5"/>
      <c r="K281" s="5"/>
      <c r="L281" s="5"/>
      <c r="M281" s="5"/>
      <c r="N281" s="5"/>
      <c r="O281" s="5"/>
      <c r="P281" s="5"/>
      <c r="Q281" s="5"/>
      <c r="R281" s="5"/>
      <c r="S281" s="5"/>
      <c r="T281" s="5"/>
      <c r="U281" s="5"/>
      <c r="V281" s="5"/>
      <c r="W281" s="5"/>
      <c r="X281" s="5"/>
      <c r="Y281" s="5"/>
      <c r="Z281" s="5"/>
      <c r="AA281" s="5"/>
      <c r="AB281" s="5"/>
      <c r="AC281" s="5"/>
      <c r="AD281" s="5"/>
      <c r="AE281" s="5"/>
      <c r="AF281" s="5"/>
      <c r="AG281" s="5"/>
      <c r="AH281" s="5"/>
      <c r="AI281" s="5"/>
      <c r="AJ281" s="5"/>
      <c r="AK281" s="5"/>
      <c r="AL281" s="5"/>
      <c r="AM281" s="5"/>
      <c r="AN281" s="5"/>
      <c r="AO281" s="5"/>
      <c r="AP281" s="5"/>
      <c r="AQ281" s="5"/>
      <c r="AR281" s="5"/>
      <c r="AS281" s="5"/>
      <c r="AT281" s="5"/>
      <c r="AU281" s="5"/>
      <c r="AV281" s="5"/>
      <c r="AW281" s="5"/>
      <c r="AX281" s="5"/>
      <c r="AY281" s="5"/>
      <c r="AZ281" s="5"/>
      <c r="BA281" s="5"/>
      <c r="BB281" s="5"/>
      <c r="BC281" s="5"/>
      <c r="BD281" s="5"/>
      <c r="BE281" s="426" t="str">
        <f>IF(AB271,ROUNDUP(BE280/AB271,4),IF(AB272,ROUNDUP(BE280/AB272,4),""))</f>
        <v/>
      </c>
      <c r="BF281" s="426"/>
      <c r="BG281" s="426"/>
      <c r="BH281" s="426"/>
      <c r="BI281" s="426"/>
      <c r="BJ281" s="426"/>
      <c r="BK281" s="426"/>
      <c r="BL281" s="426"/>
      <c r="BM281" s="426"/>
      <c r="BN281" s="426"/>
      <c r="BO281" s="426"/>
      <c r="BP281" s="426"/>
      <c r="BQ281" s="426"/>
      <c r="BR281" s="426"/>
      <c r="BS281" s="426"/>
      <c r="BT281" s="5"/>
      <c r="BU281" s="5"/>
      <c r="BV281" s="5"/>
      <c r="BW281" s="5"/>
      <c r="BX281" s="5"/>
      <c r="BY281" s="5"/>
      <c r="BZ281" s="5"/>
    </row>
    <row r="282" spans="1:87" s="2" customFormat="1" ht="14.25" hidden="1" customHeight="1">
      <c r="B282" s="2" t="s">
        <v>156</v>
      </c>
      <c r="V282" s="2" t="s">
        <v>151</v>
      </c>
      <c r="AL282" s="2" t="s">
        <v>152</v>
      </c>
      <c r="BC282" s="2" t="s">
        <v>153</v>
      </c>
      <c r="BU282" s="2" t="s">
        <v>85</v>
      </c>
    </row>
    <row r="283" spans="1:87" s="2" customFormat="1" ht="14.25" hidden="1" customHeight="1">
      <c r="D283" s="2" t="s">
        <v>157</v>
      </c>
      <c r="V283" s="2" t="s">
        <v>37</v>
      </c>
      <c r="W283" s="110"/>
      <c r="X283" s="425"/>
      <c r="Y283" s="425"/>
      <c r="Z283" s="425"/>
      <c r="AA283" s="425"/>
      <c r="AB283" s="425"/>
      <c r="AC283" s="425"/>
      <c r="AD283" s="425"/>
      <c r="AE283" s="425"/>
      <c r="AF283" s="425"/>
      <c r="AG283" s="425"/>
      <c r="AH283" s="425"/>
      <c r="AI283" s="425"/>
      <c r="AJ283" s="425"/>
      <c r="AK283" s="110"/>
      <c r="AL283" s="2" t="s">
        <v>117</v>
      </c>
      <c r="AN283" s="110"/>
      <c r="AO283" s="425"/>
      <c r="AP283" s="425"/>
      <c r="AQ283" s="425"/>
      <c r="AR283" s="425"/>
      <c r="AS283" s="425"/>
      <c r="AT283" s="425"/>
      <c r="AU283" s="425"/>
      <c r="AV283" s="425"/>
      <c r="AW283" s="425"/>
      <c r="AX283" s="425"/>
      <c r="AY283" s="425"/>
      <c r="AZ283" s="425"/>
      <c r="BA283" s="425"/>
      <c r="BB283" s="110"/>
      <c r="BC283" s="2" t="s">
        <v>117</v>
      </c>
      <c r="BE283" s="110">
        <f>W283+AN283</f>
        <v>0</v>
      </c>
      <c r="BF283" s="425">
        <f>X283+AO283</f>
        <v>0</v>
      </c>
      <c r="BG283" s="425"/>
      <c r="BH283" s="425"/>
      <c r="BI283" s="425"/>
      <c r="BJ283" s="425"/>
      <c r="BK283" s="425"/>
      <c r="BL283" s="425"/>
      <c r="BM283" s="425"/>
      <c r="BN283" s="425"/>
      <c r="BO283" s="425"/>
      <c r="BP283" s="425"/>
      <c r="BQ283" s="425"/>
      <c r="BR283" s="425"/>
      <c r="BS283" s="425"/>
      <c r="BT283" s="110"/>
      <c r="BU283" s="102" t="s">
        <v>85</v>
      </c>
      <c r="BV283" s="102"/>
      <c r="BW283" s="102"/>
      <c r="BX283" s="102"/>
      <c r="BY283" s="102"/>
    </row>
    <row r="284" spans="1:87" s="2" customFormat="1" ht="14.25" hidden="1" customHeight="1">
      <c r="E284" s="28" t="s">
        <v>158</v>
      </c>
      <c r="W284" s="110"/>
      <c r="X284" s="107"/>
      <c r="Y284" s="107"/>
      <c r="Z284" s="107"/>
      <c r="AA284" s="107"/>
      <c r="AB284" s="107"/>
      <c r="AC284" s="107"/>
      <c r="AD284" s="107"/>
      <c r="AE284" s="107"/>
      <c r="AF284" s="107"/>
      <c r="AG284" s="107"/>
      <c r="AH284" s="107"/>
      <c r="AI284" s="107"/>
      <c r="AJ284" s="107"/>
      <c r="AK284" s="110"/>
      <c r="AN284" s="110"/>
      <c r="AO284" s="107"/>
      <c r="AP284" s="107"/>
      <c r="AQ284" s="107"/>
      <c r="AR284" s="107"/>
      <c r="AS284" s="107"/>
      <c r="AT284" s="107"/>
      <c r="AU284" s="107"/>
      <c r="AV284" s="107"/>
      <c r="AW284" s="107"/>
      <c r="AX284" s="107"/>
      <c r="AY284" s="107"/>
      <c r="AZ284" s="107"/>
      <c r="BA284" s="107"/>
      <c r="BB284" s="110"/>
      <c r="BE284" s="110"/>
      <c r="BF284" s="107"/>
      <c r="BG284" s="107"/>
      <c r="BH284" s="107"/>
      <c r="BI284" s="107"/>
      <c r="BJ284" s="107"/>
      <c r="BK284" s="107"/>
      <c r="BL284" s="107"/>
      <c r="BM284" s="107"/>
      <c r="BN284" s="107"/>
      <c r="BO284" s="107"/>
      <c r="BP284" s="107"/>
      <c r="BQ284" s="107"/>
      <c r="BR284" s="107"/>
      <c r="BS284" s="107"/>
      <c r="BT284" s="110"/>
      <c r="BU284" s="102"/>
      <c r="BV284" s="102"/>
      <c r="BW284" s="102"/>
      <c r="BX284" s="102"/>
      <c r="BY284" s="102"/>
    </row>
    <row r="285" spans="1:87" s="2" customFormat="1" ht="14.25" hidden="1" customHeight="1">
      <c r="V285" s="2" t="s">
        <v>37</v>
      </c>
      <c r="W285" s="110"/>
      <c r="X285" s="425"/>
      <c r="Y285" s="425"/>
      <c r="Z285" s="425"/>
      <c r="AA285" s="425"/>
      <c r="AB285" s="425"/>
      <c r="AC285" s="425"/>
      <c r="AD285" s="425"/>
      <c r="AE285" s="425"/>
      <c r="AF285" s="425"/>
      <c r="AG285" s="425"/>
      <c r="AH285" s="425"/>
      <c r="AI285" s="425"/>
      <c r="AJ285" s="425"/>
      <c r="AK285" s="110"/>
      <c r="AL285" s="2" t="s">
        <v>117</v>
      </c>
      <c r="AN285" s="110"/>
      <c r="AO285" s="425"/>
      <c r="AP285" s="425"/>
      <c r="AQ285" s="425"/>
      <c r="AR285" s="425"/>
      <c r="AS285" s="425"/>
      <c r="AT285" s="425"/>
      <c r="AU285" s="425"/>
      <c r="AV285" s="425"/>
      <c r="AW285" s="425"/>
      <c r="AX285" s="425"/>
      <c r="AY285" s="425"/>
      <c r="AZ285" s="425"/>
      <c r="BA285" s="425"/>
      <c r="BB285" s="110"/>
      <c r="BC285" s="2" t="s">
        <v>117</v>
      </c>
      <c r="BE285" s="110">
        <f>W285+AN285</f>
        <v>0</v>
      </c>
      <c r="BF285" s="425">
        <f>X285+AO285</f>
        <v>0</v>
      </c>
      <c r="BG285" s="425"/>
      <c r="BH285" s="425"/>
      <c r="BI285" s="425"/>
      <c r="BJ285" s="425"/>
      <c r="BK285" s="425"/>
      <c r="BL285" s="425"/>
      <c r="BM285" s="425"/>
      <c r="BN285" s="425"/>
      <c r="BO285" s="425"/>
      <c r="BP285" s="425"/>
      <c r="BQ285" s="425"/>
      <c r="BR285" s="425"/>
      <c r="BS285" s="425"/>
      <c r="BT285" s="110"/>
      <c r="BU285" s="102" t="s">
        <v>85</v>
      </c>
    </row>
    <row r="286" spans="1:87" s="2" customFormat="1" ht="14.25" hidden="1" customHeight="1">
      <c r="D286" s="2" t="s">
        <v>159</v>
      </c>
      <c r="W286" s="110"/>
      <c r="X286" s="110"/>
      <c r="Y286" s="110"/>
      <c r="Z286" s="110"/>
      <c r="AA286" s="110"/>
      <c r="AB286" s="110"/>
      <c r="AC286" s="110"/>
      <c r="AD286" s="110"/>
      <c r="AE286" s="110"/>
      <c r="AF286" s="110"/>
      <c r="AG286" s="110"/>
      <c r="AH286" s="110"/>
      <c r="AI286" s="110"/>
      <c r="AJ286" s="110"/>
      <c r="AK286" s="110"/>
      <c r="AN286" s="110"/>
      <c r="AO286" s="110"/>
      <c r="AP286" s="110"/>
      <c r="AQ286" s="110"/>
      <c r="AR286" s="110"/>
      <c r="AS286" s="110"/>
      <c r="AT286" s="110"/>
      <c r="AU286" s="110"/>
      <c r="AV286" s="110"/>
      <c r="AW286" s="110"/>
      <c r="AX286" s="110"/>
      <c r="AY286" s="110"/>
      <c r="AZ286" s="110"/>
      <c r="BA286" s="110"/>
      <c r="BB286" s="110"/>
      <c r="BE286" s="110"/>
      <c r="BF286" s="110"/>
      <c r="BG286" s="110"/>
      <c r="BH286" s="110"/>
      <c r="BI286" s="110"/>
      <c r="BJ286" s="110"/>
      <c r="BK286" s="110"/>
      <c r="BL286" s="110"/>
      <c r="BM286" s="110"/>
      <c r="BN286" s="110"/>
      <c r="BO286" s="110"/>
      <c r="BP286" s="110"/>
      <c r="BQ286" s="110"/>
      <c r="BR286" s="110"/>
      <c r="BS286" s="110"/>
      <c r="BT286" s="110"/>
      <c r="BU286" s="102"/>
    </row>
    <row r="287" spans="1:87" s="2" customFormat="1" ht="14.25" hidden="1" customHeight="1">
      <c r="V287" s="2" t="s">
        <v>37</v>
      </c>
      <c r="W287" s="110"/>
      <c r="X287" s="425"/>
      <c r="Y287" s="425"/>
      <c r="Z287" s="425"/>
      <c r="AA287" s="425"/>
      <c r="AB287" s="425"/>
      <c r="AC287" s="425"/>
      <c r="AD287" s="425"/>
      <c r="AE287" s="425"/>
      <c r="AF287" s="425"/>
      <c r="AG287" s="425"/>
      <c r="AH287" s="425"/>
      <c r="AI287" s="425"/>
      <c r="AJ287" s="425"/>
      <c r="AK287" s="110"/>
      <c r="AL287" s="2" t="s">
        <v>117</v>
      </c>
      <c r="AN287" s="110"/>
      <c r="AO287" s="425"/>
      <c r="AP287" s="425"/>
      <c r="AQ287" s="425"/>
      <c r="AR287" s="425"/>
      <c r="AS287" s="425"/>
      <c r="AT287" s="425"/>
      <c r="AU287" s="425"/>
      <c r="AV287" s="425"/>
      <c r="AW287" s="425"/>
      <c r="AX287" s="425"/>
      <c r="AY287" s="425"/>
      <c r="AZ287" s="425"/>
      <c r="BA287" s="425"/>
      <c r="BB287" s="110"/>
      <c r="BC287" s="2" t="s">
        <v>117</v>
      </c>
      <c r="BE287" s="110">
        <f>W287+AN287</f>
        <v>0</v>
      </c>
      <c r="BF287" s="425">
        <f>X287+AO287</f>
        <v>0</v>
      </c>
      <c r="BG287" s="425"/>
      <c r="BH287" s="425"/>
      <c r="BI287" s="425"/>
      <c r="BJ287" s="425"/>
      <c r="BK287" s="425"/>
      <c r="BL287" s="425"/>
      <c r="BM287" s="425"/>
      <c r="BN287" s="425"/>
      <c r="BO287" s="425"/>
      <c r="BP287" s="425"/>
      <c r="BQ287" s="425"/>
      <c r="BR287" s="425"/>
      <c r="BS287" s="425"/>
      <c r="BT287" s="110"/>
      <c r="BU287" s="102" t="s">
        <v>85</v>
      </c>
    </row>
    <row r="288" spans="1:87" s="2" customFormat="1" ht="14.25" hidden="1" customHeight="1">
      <c r="D288" s="2" t="s">
        <v>160</v>
      </c>
    </row>
    <row r="289" spans="1:78" s="2" customFormat="1" ht="14.25" hidden="1" customHeight="1">
      <c r="V289" s="2" t="s">
        <v>37</v>
      </c>
      <c r="W289" s="110"/>
      <c r="X289" s="425"/>
      <c r="Y289" s="425"/>
      <c r="Z289" s="425"/>
      <c r="AA289" s="425"/>
      <c r="AB289" s="425"/>
      <c r="AC289" s="425"/>
      <c r="AD289" s="425"/>
      <c r="AE289" s="425"/>
      <c r="AF289" s="425"/>
      <c r="AG289" s="425"/>
      <c r="AH289" s="425"/>
      <c r="AI289" s="425"/>
      <c r="AJ289" s="425"/>
      <c r="AK289" s="110"/>
      <c r="AL289" s="2" t="s">
        <v>117</v>
      </c>
      <c r="AN289" s="110"/>
      <c r="AO289" s="425"/>
      <c r="AP289" s="425"/>
      <c r="AQ289" s="425"/>
      <c r="AR289" s="425"/>
      <c r="AS289" s="425"/>
      <c r="AT289" s="425"/>
      <c r="AU289" s="425"/>
      <c r="AV289" s="425"/>
      <c r="AW289" s="425"/>
      <c r="AX289" s="425"/>
      <c r="AY289" s="425"/>
      <c r="AZ289" s="425"/>
      <c r="BA289" s="425"/>
      <c r="BB289" s="110"/>
      <c r="BC289" s="2" t="s">
        <v>117</v>
      </c>
      <c r="BE289" s="110">
        <f t="shared" ref="BE289:BF292" si="0">W289+AN289</f>
        <v>0</v>
      </c>
      <c r="BF289" s="425">
        <f t="shared" si="0"/>
        <v>0</v>
      </c>
      <c r="BG289" s="425"/>
      <c r="BH289" s="425"/>
      <c r="BI289" s="425"/>
      <c r="BJ289" s="425"/>
      <c r="BK289" s="425"/>
      <c r="BL289" s="425"/>
      <c r="BM289" s="425"/>
      <c r="BN289" s="425"/>
      <c r="BO289" s="425"/>
      <c r="BP289" s="425"/>
      <c r="BQ289" s="425"/>
      <c r="BR289" s="425"/>
      <c r="BS289" s="425"/>
      <c r="BT289" s="110"/>
      <c r="BU289" s="102" t="s">
        <v>85</v>
      </c>
      <c r="BV289" s="102"/>
      <c r="BW289" s="102"/>
      <c r="BX289" s="102"/>
      <c r="BY289" s="102"/>
    </row>
    <row r="290" spans="1:78" s="2" customFormat="1" ht="14.25" hidden="1" customHeight="1">
      <c r="D290" s="2" t="s">
        <v>161</v>
      </c>
      <c r="V290" s="2" t="s">
        <v>37</v>
      </c>
      <c r="W290" s="110"/>
      <c r="X290" s="425"/>
      <c r="Y290" s="425"/>
      <c r="Z290" s="425"/>
      <c r="AA290" s="425"/>
      <c r="AB290" s="425"/>
      <c r="AC290" s="425"/>
      <c r="AD290" s="425"/>
      <c r="AE290" s="425"/>
      <c r="AF290" s="425"/>
      <c r="AG290" s="425"/>
      <c r="AH290" s="425"/>
      <c r="AI290" s="425"/>
      <c r="AJ290" s="425"/>
      <c r="AK290" s="110"/>
      <c r="AL290" s="2" t="s">
        <v>117</v>
      </c>
      <c r="AN290" s="110"/>
      <c r="AO290" s="425"/>
      <c r="AP290" s="425"/>
      <c r="AQ290" s="425"/>
      <c r="AR290" s="425"/>
      <c r="AS290" s="425"/>
      <c r="AT290" s="425"/>
      <c r="AU290" s="425"/>
      <c r="AV290" s="425"/>
      <c r="AW290" s="425"/>
      <c r="AX290" s="425"/>
      <c r="AY290" s="425"/>
      <c r="AZ290" s="425"/>
      <c r="BA290" s="425"/>
      <c r="BB290" s="110"/>
      <c r="BC290" s="2" t="s">
        <v>117</v>
      </c>
      <c r="BE290" s="110">
        <f t="shared" si="0"/>
        <v>0</v>
      </c>
      <c r="BF290" s="425">
        <f t="shared" si="0"/>
        <v>0</v>
      </c>
      <c r="BG290" s="425"/>
      <c r="BH290" s="425"/>
      <c r="BI290" s="425"/>
      <c r="BJ290" s="425"/>
      <c r="BK290" s="425"/>
      <c r="BL290" s="425"/>
      <c r="BM290" s="425"/>
      <c r="BN290" s="425"/>
      <c r="BO290" s="425"/>
      <c r="BP290" s="425"/>
      <c r="BQ290" s="425"/>
      <c r="BR290" s="425"/>
      <c r="BS290" s="425"/>
      <c r="BT290" s="110"/>
      <c r="BU290" s="102" t="s">
        <v>85</v>
      </c>
      <c r="BV290" s="102"/>
      <c r="BW290" s="102"/>
      <c r="BX290" s="102"/>
      <c r="BY290" s="102"/>
    </row>
    <row r="291" spans="1:78" s="2" customFormat="1" ht="14.25" hidden="1" customHeight="1">
      <c r="D291" s="2" t="s">
        <v>162</v>
      </c>
      <c r="V291" s="2" t="s">
        <v>37</v>
      </c>
      <c r="W291" s="110"/>
      <c r="X291" s="425"/>
      <c r="Y291" s="425"/>
      <c r="Z291" s="425"/>
      <c r="AA291" s="425"/>
      <c r="AB291" s="425"/>
      <c r="AC291" s="425"/>
      <c r="AD291" s="425"/>
      <c r="AE291" s="425"/>
      <c r="AF291" s="425"/>
      <c r="AG291" s="425"/>
      <c r="AH291" s="425"/>
      <c r="AI291" s="425"/>
      <c r="AJ291" s="425"/>
      <c r="AK291" s="110"/>
      <c r="AL291" s="2" t="s">
        <v>117</v>
      </c>
      <c r="AN291" s="110"/>
      <c r="AO291" s="425"/>
      <c r="AP291" s="425"/>
      <c r="AQ291" s="425"/>
      <c r="AR291" s="425"/>
      <c r="AS291" s="425"/>
      <c r="AT291" s="425"/>
      <c r="AU291" s="425"/>
      <c r="AV291" s="425"/>
      <c r="AW291" s="425"/>
      <c r="AX291" s="425"/>
      <c r="AY291" s="425"/>
      <c r="AZ291" s="425"/>
      <c r="BA291" s="425"/>
      <c r="BB291" s="110"/>
      <c r="BC291" s="2" t="s">
        <v>117</v>
      </c>
      <c r="BE291" s="110">
        <f t="shared" si="0"/>
        <v>0</v>
      </c>
      <c r="BF291" s="425">
        <f t="shared" si="0"/>
        <v>0</v>
      </c>
      <c r="BG291" s="425"/>
      <c r="BH291" s="425"/>
      <c r="BI291" s="425"/>
      <c r="BJ291" s="425"/>
      <c r="BK291" s="425"/>
      <c r="BL291" s="425"/>
      <c r="BM291" s="425"/>
      <c r="BN291" s="425"/>
      <c r="BO291" s="425"/>
      <c r="BP291" s="425"/>
      <c r="BQ291" s="425"/>
      <c r="BR291" s="425"/>
      <c r="BS291" s="425"/>
      <c r="BT291" s="110"/>
      <c r="BU291" s="102" t="s">
        <v>85</v>
      </c>
      <c r="BV291" s="102"/>
      <c r="BW291" s="102"/>
      <c r="BX291" s="102"/>
      <c r="BY291" s="102"/>
    </row>
    <row r="292" spans="1:78" s="2" customFormat="1" ht="14.25" hidden="1" customHeight="1">
      <c r="D292" s="2" t="s">
        <v>163</v>
      </c>
      <c r="V292" s="2" t="s">
        <v>37</v>
      </c>
      <c r="W292" s="110"/>
      <c r="X292" s="425"/>
      <c r="Y292" s="425"/>
      <c r="Z292" s="425"/>
      <c r="AA292" s="425"/>
      <c r="AB292" s="425"/>
      <c r="AC292" s="425"/>
      <c r="AD292" s="425"/>
      <c r="AE292" s="425"/>
      <c r="AF292" s="425"/>
      <c r="AG292" s="425"/>
      <c r="AH292" s="425"/>
      <c r="AI292" s="425"/>
      <c r="AJ292" s="425"/>
      <c r="AK292" s="110"/>
      <c r="AL292" s="2" t="s">
        <v>117</v>
      </c>
      <c r="AN292" s="110"/>
      <c r="AO292" s="425"/>
      <c r="AP292" s="425"/>
      <c r="AQ292" s="425"/>
      <c r="AR292" s="425"/>
      <c r="AS292" s="425"/>
      <c r="AT292" s="425"/>
      <c r="AU292" s="425"/>
      <c r="AV292" s="425"/>
      <c r="AW292" s="425"/>
      <c r="AX292" s="425"/>
      <c r="AY292" s="425"/>
      <c r="AZ292" s="425"/>
      <c r="BA292" s="425"/>
      <c r="BB292" s="110"/>
      <c r="BC292" s="2" t="s">
        <v>117</v>
      </c>
      <c r="BE292" s="110">
        <f t="shared" si="0"/>
        <v>0</v>
      </c>
      <c r="BF292" s="425">
        <f t="shared" si="0"/>
        <v>0</v>
      </c>
      <c r="BG292" s="425"/>
      <c r="BH292" s="425"/>
      <c r="BI292" s="425"/>
      <c r="BJ292" s="425"/>
      <c r="BK292" s="425"/>
      <c r="BL292" s="425"/>
      <c r="BM292" s="425"/>
      <c r="BN292" s="425"/>
      <c r="BO292" s="425"/>
      <c r="BP292" s="425"/>
      <c r="BQ292" s="425"/>
      <c r="BR292" s="425"/>
      <c r="BS292" s="425"/>
      <c r="BT292" s="110"/>
      <c r="BU292" s="102" t="s">
        <v>85</v>
      </c>
      <c r="BV292" s="102"/>
      <c r="BW292" s="102"/>
      <c r="BX292" s="102"/>
      <c r="BY292" s="102"/>
    </row>
    <row r="293" spans="1:78" s="2" customFormat="1" ht="14.25" hidden="1" customHeight="1">
      <c r="D293" s="2" t="s">
        <v>164</v>
      </c>
      <c r="BW293" s="102"/>
      <c r="BX293" s="102"/>
      <c r="BY293" s="102"/>
    </row>
    <row r="294" spans="1:78" s="2" customFormat="1" ht="14.25" hidden="1" customHeight="1">
      <c r="V294" s="2" t="s">
        <v>37</v>
      </c>
      <c r="W294" s="110"/>
      <c r="X294" s="425"/>
      <c r="Y294" s="425"/>
      <c r="Z294" s="425"/>
      <c r="AA294" s="425"/>
      <c r="AB294" s="425"/>
      <c r="AC294" s="425"/>
      <c r="AD294" s="425"/>
      <c r="AE294" s="425"/>
      <c r="AF294" s="425"/>
      <c r="AG294" s="425"/>
      <c r="AH294" s="425"/>
      <c r="AI294" s="425"/>
      <c r="AJ294" s="425"/>
      <c r="AK294" s="110"/>
      <c r="AL294" s="2" t="s">
        <v>117</v>
      </c>
      <c r="AN294" s="110"/>
      <c r="AO294" s="425"/>
      <c r="AP294" s="425"/>
      <c r="AQ294" s="425"/>
      <c r="AR294" s="425"/>
      <c r="AS294" s="425"/>
      <c r="AT294" s="425"/>
      <c r="AU294" s="425"/>
      <c r="AV294" s="425"/>
      <c r="AW294" s="425"/>
      <c r="AX294" s="425"/>
      <c r="AY294" s="425"/>
      <c r="AZ294" s="425"/>
      <c r="BA294" s="425"/>
      <c r="BB294" s="110"/>
      <c r="BC294" s="2" t="s">
        <v>117</v>
      </c>
      <c r="BE294" s="110">
        <f t="shared" ref="BE294:BF296" si="1">W294+AN294</f>
        <v>0</v>
      </c>
      <c r="BF294" s="425">
        <f t="shared" si="1"/>
        <v>0</v>
      </c>
      <c r="BG294" s="425"/>
      <c r="BH294" s="425"/>
      <c r="BI294" s="425"/>
      <c r="BJ294" s="425"/>
      <c r="BK294" s="425"/>
      <c r="BL294" s="425"/>
      <c r="BM294" s="425"/>
      <c r="BN294" s="425"/>
      <c r="BO294" s="425"/>
      <c r="BP294" s="425"/>
      <c r="BQ294" s="425"/>
      <c r="BR294" s="425"/>
      <c r="BS294" s="425"/>
      <c r="BT294" s="110"/>
      <c r="BU294" s="102" t="s">
        <v>85</v>
      </c>
      <c r="BV294" s="102"/>
      <c r="BW294" s="102"/>
      <c r="BX294" s="102"/>
      <c r="BY294" s="102"/>
    </row>
    <row r="295" spans="1:78" s="2" customFormat="1" ht="14.25" hidden="1" customHeight="1">
      <c r="D295" s="2" t="s">
        <v>165</v>
      </c>
      <c r="V295" s="2" t="s">
        <v>37</v>
      </c>
      <c r="W295" s="110"/>
      <c r="X295" s="425"/>
      <c r="Y295" s="425"/>
      <c r="Z295" s="425"/>
      <c r="AA295" s="425"/>
      <c r="AB295" s="425"/>
      <c r="AC295" s="425"/>
      <c r="AD295" s="425"/>
      <c r="AE295" s="425"/>
      <c r="AF295" s="425"/>
      <c r="AG295" s="425"/>
      <c r="AH295" s="425"/>
      <c r="AI295" s="425"/>
      <c r="AJ295" s="425"/>
      <c r="AK295" s="110"/>
      <c r="AL295" s="2" t="s">
        <v>117</v>
      </c>
      <c r="AN295" s="110"/>
      <c r="AO295" s="425"/>
      <c r="AP295" s="425"/>
      <c r="AQ295" s="425"/>
      <c r="AR295" s="425"/>
      <c r="AS295" s="425"/>
      <c r="AT295" s="425"/>
      <c r="AU295" s="425"/>
      <c r="AV295" s="425"/>
      <c r="AW295" s="425"/>
      <c r="AX295" s="425"/>
      <c r="AY295" s="425"/>
      <c r="AZ295" s="425"/>
      <c r="BA295" s="425"/>
      <c r="BB295" s="110"/>
      <c r="BC295" s="2" t="s">
        <v>117</v>
      </c>
      <c r="BE295" s="110">
        <f t="shared" si="1"/>
        <v>0</v>
      </c>
      <c r="BF295" s="425">
        <f t="shared" si="1"/>
        <v>0</v>
      </c>
      <c r="BG295" s="425"/>
      <c r="BH295" s="425"/>
      <c r="BI295" s="425"/>
      <c r="BJ295" s="425"/>
      <c r="BK295" s="425"/>
      <c r="BL295" s="425"/>
      <c r="BM295" s="425"/>
      <c r="BN295" s="425"/>
      <c r="BO295" s="425"/>
      <c r="BP295" s="425"/>
      <c r="BQ295" s="425"/>
      <c r="BR295" s="425"/>
      <c r="BS295" s="425"/>
      <c r="BT295" s="110"/>
      <c r="BU295" s="102" t="s">
        <v>85</v>
      </c>
      <c r="BV295" s="102"/>
      <c r="BW295" s="102"/>
      <c r="BX295" s="102"/>
      <c r="BY295" s="102"/>
    </row>
    <row r="296" spans="1:78" s="2" customFormat="1" ht="14.25" hidden="1" customHeight="1">
      <c r="D296" s="2" t="s">
        <v>166</v>
      </c>
      <c r="V296" s="2" t="s">
        <v>37</v>
      </c>
      <c r="W296" s="110"/>
      <c r="X296" s="425"/>
      <c r="Y296" s="425"/>
      <c r="Z296" s="425"/>
      <c r="AA296" s="425"/>
      <c r="AB296" s="425"/>
      <c r="AC296" s="425"/>
      <c r="AD296" s="425"/>
      <c r="AE296" s="425"/>
      <c r="AF296" s="425"/>
      <c r="AG296" s="425"/>
      <c r="AH296" s="425"/>
      <c r="AI296" s="425"/>
      <c r="AJ296" s="425"/>
      <c r="AK296" s="110"/>
      <c r="AL296" s="2" t="s">
        <v>117</v>
      </c>
      <c r="AN296" s="110"/>
      <c r="AO296" s="425"/>
      <c r="AP296" s="425"/>
      <c r="AQ296" s="425"/>
      <c r="AR296" s="425"/>
      <c r="AS296" s="425"/>
      <c r="AT296" s="425"/>
      <c r="AU296" s="425"/>
      <c r="AV296" s="425"/>
      <c r="AW296" s="425"/>
      <c r="AX296" s="425"/>
      <c r="AY296" s="425"/>
      <c r="AZ296" s="425"/>
      <c r="BA296" s="425"/>
      <c r="BB296" s="110"/>
      <c r="BC296" s="2" t="s">
        <v>117</v>
      </c>
      <c r="BE296" s="110">
        <f t="shared" si="1"/>
        <v>0</v>
      </c>
      <c r="BF296" s="425">
        <f t="shared" si="1"/>
        <v>0</v>
      </c>
      <c r="BG296" s="425"/>
      <c r="BH296" s="425"/>
      <c r="BI296" s="425"/>
      <c r="BJ296" s="425"/>
      <c r="BK296" s="425"/>
      <c r="BL296" s="425"/>
      <c r="BM296" s="425"/>
      <c r="BN296" s="425"/>
      <c r="BO296" s="425"/>
      <c r="BP296" s="425"/>
      <c r="BQ296" s="425"/>
      <c r="BR296" s="425"/>
      <c r="BS296" s="425"/>
      <c r="BT296" s="110"/>
      <c r="BU296" s="102" t="s">
        <v>85</v>
      </c>
      <c r="BV296" s="102"/>
      <c r="BW296" s="102"/>
      <c r="BX296" s="102"/>
      <c r="BY296" s="102"/>
    </row>
    <row r="297" spans="1:78" s="2" customFormat="1" ht="14.25" hidden="1" customHeight="1">
      <c r="E297" s="26" t="s">
        <v>167</v>
      </c>
      <c r="W297" s="110"/>
      <c r="X297" s="107"/>
      <c r="Y297" s="107"/>
      <c r="Z297" s="107"/>
      <c r="AA297" s="107"/>
      <c r="AB297" s="107"/>
      <c r="AC297" s="107"/>
      <c r="AD297" s="107"/>
      <c r="AE297" s="107"/>
      <c r="AF297" s="107"/>
      <c r="AG297" s="107"/>
      <c r="AH297" s="107"/>
      <c r="AI297" s="107"/>
      <c r="AJ297" s="107"/>
      <c r="AK297" s="110"/>
      <c r="AN297" s="110"/>
      <c r="AO297" s="107"/>
      <c r="AP297" s="107"/>
      <c r="AQ297" s="107"/>
      <c r="AR297" s="107"/>
      <c r="AS297" s="107"/>
      <c r="AT297" s="107"/>
      <c r="AU297" s="107"/>
      <c r="AV297" s="107"/>
      <c r="AW297" s="107"/>
      <c r="AX297" s="107"/>
      <c r="AY297" s="107"/>
      <c r="AZ297" s="107"/>
      <c r="BA297" s="107"/>
      <c r="BB297" s="110"/>
      <c r="BE297" s="110"/>
      <c r="BF297" s="107"/>
      <c r="BG297" s="107"/>
      <c r="BH297" s="107"/>
      <c r="BI297" s="107"/>
      <c r="BJ297" s="107"/>
      <c r="BK297" s="107"/>
      <c r="BL297" s="107"/>
      <c r="BM297" s="107"/>
      <c r="BN297" s="107"/>
      <c r="BO297" s="107"/>
      <c r="BP297" s="107"/>
      <c r="BQ297" s="107"/>
      <c r="BR297" s="107"/>
      <c r="BS297" s="107"/>
      <c r="BT297" s="110"/>
      <c r="BU297" s="102"/>
      <c r="BV297" s="102"/>
      <c r="BW297" s="102"/>
      <c r="BX297" s="102"/>
      <c r="BY297" s="102"/>
    </row>
    <row r="298" spans="1:78" s="2" customFormat="1" ht="14.25" hidden="1" customHeight="1">
      <c r="V298" s="2" t="s">
        <v>37</v>
      </c>
      <c r="W298" s="110"/>
      <c r="X298" s="425"/>
      <c r="Y298" s="425"/>
      <c r="Z298" s="425"/>
      <c r="AA298" s="425"/>
      <c r="AB298" s="425"/>
      <c r="AC298" s="425"/>
      <c r="AD298" s="425"/>
      <c r="AE298" s="425"/>
      <c r="AF298" s="425"/>
      <c r="AG298" s="425"/>
      <c r="AH298" s="425"/>
      <c r="AI298" s="425"/>
      <c r="AJ298" s="425"/>
      <c r="AK298" s="110"/>
      <c r="AL298" s="2" t="s">
        <v>117</v>
      </c>
      <c r="AN298" s="110"/>
      <c r="AO298" s="425"/>
      <c r="AP298" s="425"/>
      <c r="AQ298" s="425"/>
      <c r="AR298" s="425"/>
      <c r="AS298" s="425"/>
      <c r="AT298" s="425"/>
      <c r="AU298" s="425"/>
      <c r="AV298" s="425"/>
      <c r="AW298" s="425"/>
      <c r="AX298" s="425"/>
      <c r="AY298" s="425"/>
      <c r="AZ298" s="425"/>
      <c r="BA298" s="425"/>
      <c r="BB298" s="110"/>
      <c r="BC298" s="2" t="s">
        <v>117</v>
      </c>
      <c r="BE298" s="110">
        <f>W298+AN298</f>
        <v>0</v>
      </c>
      <c r="BF298" s="425">
        <f>X298+AO298</f>
        <v>0</v>
      </c>
      <c r="BG298" s="425"/>
      <c r="BH298" s="425"/>
      <c r="BI298" s="425"/>
      <c r="BJ298" s="425"/>
      <c r="BK298" s="425"/>
      <c r="BL298" s="425"/>
      <c r="BM298" s="425"/>
      <c r="BN298" s="425"/>
      <c r="BO298" s="425"/>
      <c r="BP298" s="425"/>
      <c r="BQ298" s="425"/>
      <c r="BR298" s="425"/>
      <c r="BS298" s="425"/>
      <c r="BT298" s="110"/>
      <c r="BU298" s="102" t="s">
        <v>85</v>
      </c>
      <c r="BV298" s="102"/>
      <c r="BW298" s="102"/>
      <c r="BX298" s="102"/>
      <c r="BY298" s="102"/>
    </row>
    <row r="299" spans="1:78" s="2" customFormat="1" ht="14.25" hidden="1" customHeight="1">
      <c r="D299" s="2" t="s">
        <v>168</v>
      </c>
      <c r="W299" s="110"/>
      <c r="X299" s="110"/>
      <c r="Y299" s="110"/>
      <c r="Z299" s="110"/>
      <c r="AA299" s="110"/>
      <c r="AB299" s="110"/>
      <c r="AC299" s="110"/>
      <c r="AD299" s="110"/>
      <c r="AE299" s="110"/>
      <c r="AF299" s="110"/>
      <c r="AG299" s="110"/>
      <c r="AH299" s="110"/>
      <c r="AI299" s="110"/>
      <c r="AJ299" s="110"/>
      <c r="AK299" s="110"/>
      <c r="AN299" s="110"/>
      <c r="AO299" s="110"/>
      <c r="AP299" s="110"/>
      <c r="AQ299" s="110"/>
      <c r="AR299" s="110"/>
      <c r="AS299" s="110"/>
      <c r="AT299" s="110"/>
      <c r="AU299" s="110"/>
      <c r="AV299" s="110"/>
      <c r="AW299" s="110"/>
      <c r="AX299" s="110"/>
      <c r="AY299" s="110"/>
      <c r="AZ299" s="110"/>
      <c r="BA299" s="110"/>
      <c r="BB299" s="110"/>
      <c r="BE299" s="425"/>
      <c r="BF299" s="425"/>
      <c r="BG299" s="425"/>
      <c r="BH299" s="425"/>
      <c r="BI299" s="425"/>
      <c r="BJ299" s="425"/>
      <c r="BK299" s="425"/>
      <c r="BL299" s="425"/>
      <c r="BM299" s="425"/>
      <c r="BN299" s="425"/>
      <c r="BO299" s="425"/>
      <c r="BP299" s="425"/>
      <c r="BQ299" s="425"/>
      <c r="BR299" s="425"/>
      <c r="BS299" s="425"/>
      <c r="BT299" s="110"/>
      <c r="BU299" s="102"/>
      <c r="BV299" s="102"/>
      <c r="BW299" s="102"/>
      <c r="BX299" s="102"/>
      <c r="BY299" s="102"/>
    </row>
    <row r="300" spans="1:78" s="2" customFormat="1" ht="14.25" hidden="1" customHeight="1">
      <c r="D300" s="2" t="s">
        <v>169</v>
      </c>
      <c r="BE300" s="426" t="str">
        <f>IF(AB271,ROUNDUP(BE299/AB271,4),IF(AB272,ROUNDUP(BE299/AB272,4),""))</f>
        <v/>
      </c>
      <c r="BF300" s="426"/>
      <c r="BG300" s="426"/>
      <c r="BH300" s="426"/>
      <c r="BI300" s="426"/>
      <c r="BJ300" s="426"/>
      <c r="BK300" s="426"/>
      <c r="BL300" s="426"/>
      <c r="BM300" s="426"/>
      <c r="BN300" s="426"/>
      <c r="BO300" s="426"/>
      <c r="BP300" s="426"/>
      <c r="BQ300" s="426"/>
      <c r="BR300" s="426"/>
      <c r="BS300" s="426"/>
    </row>
    <row r="301" spans="1:78" s="2" customFormat="1" ht="14.25" hidden="1" customHeight="1">
      <c r="A301" s="314"/>
      <c r="B301" s="314" t="s">
        <v>170</v>
      </c>
      <c r="C301" s="314"/>
      <c r="D301" s="314"/>
      <c r="E301" s="314"/>
      <c r="F301" s="314"/>
      <c r="G301" s="314"/>
      <c r="H301" s="314"/>
      <c r="I301" s="314"/>
      <c r="J301" s="314"/>
      <c r="K301" s="314"/>
      <c r="L301" s="314"/>
      <c r="M301" s="314"/>
      <c r="N301" s="314"/>
      <c r="O301" s="314"/>
      <c r="P301" s="314"/>
      <c r="Q301" s="314"/>
      <c r="R301" s="314"/>
      <c r="S301" s="314"/>
      <c r="T301" s="314"/>
      <c r="U301" s="314"/>
      <c r="V301" s="314"/>
      <c r="W301" s="314"/>
      <c r="X301" s="314"/>
      <c r="Y301" s="314"/>
      <c r="Z301" s="314"/>
      <c r="AA301" s="314"/>
      <c r="AB301" s="314"/>
      <c r="AC301" s="314"/>
      <c r="AD301" s="314"/>
      <c r="AE301" s="314"/>
      <c r="AF301" s="314"/>
      <c r="AG301" s="314"/>
      <c r="AH301" s="314"/>
      <c r="AI301" s="314"/>
      <c r="AJ301" s="314"/>
      <c r="AK301" s="314"/>
      <c r="AL301" s="314"/>
      <c r="AM301" s="314"/>
      <c r="AN301" s="314"/>
      <c r="AO301" s="314"/>
      <c r="AP301" s="314"/>
      <c r="AQ301" s="314"/>
      <c r="AR301" s="314"/>
      <c r="AS301" s="314"/>
      <c r="AT301" s="314"/>
      <c r="AU301" s="314"/>
      <c r="AV301" s="314"/>
      <c r="AW301" s="314"/>
      <c r="AX301" s="314"/>
      <c r="AY301" s="314"/>
      <c r="AZ301" s="314"/>
      <c r="BA301" s="314"/>
      <c r="BB301" s="314"/>
      <c r="BC301" s="314"/>
      <c r="BD301" s="314"/>
      <c r="BE301" s="314"/>
      <c r="BF301" s="314"/>
      <c r="BG301" s="314"/>
      <c r="BH301" s="314"/>
      <c r="BI301" s="314"/>
      <c r="BJ301" s="314"/>
      <c r="BK301" s="314"/>
      <c r="BL301" s="314"/>
      <c r="BM301" s="314"/>
      <c r="BN301" s="314"/>
      <c r="BO301" s="314"/>
      <c r="BP301" s="314"/>
      <c r="BQ301" s="314"/>
      <c r="BR301" s="314"/>
      <c r="BS301" s="314"/>
      <c r="BT301" s="314"/>
      <c r="BU301" s="314"/>
      <c r="BV301" s="314"/>
      <c r="BW301" s="314"/>
      <c r="BX301" s="314"/>
      <c r="BY301" s="314"/>
      <c r="BZ301" s="314"/>
    </row>
    <row r="302" spans="1:78" s="2" customFormat="1" ht="14.25" hidden="1" customHeight="1">
      <c r="D302" s="2" t="s">
        <v>171</v>
      </c>
      <c r="AH302" s="408"/>
      <c r="AI302" s="408"/>
      <c r="AJ302" s="408"/>
      <c r="AK302" s="111"/>
      <c r="AL302" s="111"/>
      <c r="AM302" s="111"/>
      <c r="AN302" s="111"/>
    </row>
    <row r="303" spans="1:78" s="2" customFormat="1" ht="14.25" hidden="1" customHeight="1">
      <c r="A303" s="5"/>
      <c r="B303" s="5"/>
      <c r="C303" s="5"/>
      <c r="D303" s="5" t="s">
        <v>172</v>
      </c>
      <c r="E303" s="5"/>
      <c r="F303" s="5"/>
      <c r="G303" s="5"/>
      <c r="H303" s="5"/>
      <c r="I303" s="5"/>
      <c r="J303" s="5"/>
      <c r="K303" s="5"/>
      <c r="L303" s="5"/>
      <c r="M303" s="5"/>
      <c r="N303" s="5"/>
      <c r="O303" s="5"/>
      <c r="P303" s="5"/>
      <c r="Q303" s="5"/>
      <c r="R303" s="5"/>
      <c r="S303" s="5"/>
      <c r="T303" s="5"/>
      <c r="U303" s="5"/>
      <c r="V303" s="5"/>
      <c r="W303" s="5"/>
      <c r="X303" s="5"/>
      <c r="Y303" s="5"/>
      <c r="Z303" s="5"/>
      <c r="AA303" s="5"/>
      <c r="AB303" s="5"/>
      <c r="AC303" s="5"/>
      <c r="AD303" s="5"/>
      <c r="AE303" s="5"/>
      <c r="AF303" s="5"/>
      <c r="AG303" s="5"/>
      <c r="AH303" s="437" t="s">
        <v>173</v>
      </c>
      <c r="AI303" s="437"/>
      <c r="AJ303" s="437"/>
      <c r="AK303" s="15"/>
      <c r="AL303" s="15"/>
      <c r="AM303" s="15"/>
      <c r="AN303" s="15"/>
      <c r="AO303" s="5"/>
      <c r="AP303" s="5"/>
      <c r="AQ303" s="5"/>
      <c r="AR303" s="5"/>
      <c r="AS303" s="5"/>
      <c r="AT303" s="5"/>
      <c r="AU303" s="5"/>
      <c r="AV303" s="5"/>
      <c r="AW303" s="5"/>
      <c r="AX303" s="5"/>
      <c r="AY303" s="5"/>
      <c r="AZ303" s="5"/>
      <c r="BA303" s="5"/>
      <c r="BB303" s="5"/>
      <c r="BC303" s="5"/>
      <c r="BD303" s="5"/>
      <c r="BE303" s="5"/>
      <c r="BF303" s="5"/>
      <c r="BG303" s="5"/>
      <c r="BH303" s="5"/>
      <c r="BI303" s="5"/>
      <c r="BJ303" s="5"/>
      <c r="BK303" s="5"/>
      <c r="BL303" s="5"/>
      <c r="BM303" s="5"/>
      <c r="BN303" s="5"/>
      <c r="BO303" s="5"/>
      <c r="BP303" s="5"/>
      <c r="BQ303" s="5"/>
      <c r="BR303" s="5"/>
      <c r="BS303" s="5"/>
      <c r="BT303" s="5"/>
      <c r="BU303" s="5"/>
      <c r="BV303" s="5"/>
      <c r="BW303" s="5"/>
      <c r="BX303" s="5"/>
      <c r="BY303" s="5"/>
      <c r="BZ303" s="5"/>
    </row>
    <row r="304" spans="1:78" s="2" customFormat="1" ht="4.5" hidden="1" customHeight="1">
      <c r="A304" s="314"/>
      <c r="B304" s="314"/>
      <c r="C304" s="314"/>
      <c r="D304" s="314"/>
      <c r="E304" s="314"/>
      <c r="F304" s="314"/>
      <c r="G304" s="314"/>
      <c r="H304" s="314"/>
      <c r="I304" s="314"/>
      <c r="J304" s="314"/>
      <c r="K304" s="314"/>
      <c r="L304" s="314"/>
      <c r="M304" s="314"/>
      <c r="N304" s="314"/>
      <c r="O304" s="314"/>
      <c r="P304" s="314"/>
      <c r="Q304" s="314"/>
      <c r="R304" s="314"/>
      <c r="S304" s="314"/>
      <c r="T304" s="314"/>
      <c r="U304" s="314"/>
      <c r="V304" s="314"/>
      <c r="W304" s="314"/>
      <c r="X304" s="314"/>
      <c r="Y304" s="314"/>
      <c r="Z304" s="314"/>
      <c r="AA304" s="314"/>
      <c r="AB304" s="314"/>
      <c r="AC304" s="314"/>
      <c r="AD304" s="314"/>
      <c r="AE304" s="314"/>
      <c r="AF304" s="314"/>
      <c r="AG304" s="314"/>
      <c r="AH304" s="314"/>
      <c r="AI304" s="438"/>
      <c r="AJ304" s="438"/>
      <c r="AK304" s="438"/>
      <c r="AL304" s="438"/>
      <c r="AM304" s="438"/>
      <c r="AN304" s="438"/>
      <c r="AO304" s="314"/>
      <c r="AP304" s="314"/>
      <c r="AQ304" s="314"/>
      <c r="AR304" s="314"/>
      <c r="AS304" s="314"/>
      <c r="AT304" s="314"/>
      <c r="AU304" s="314"/>
      <c r="AV304" s="314"/>
      <c r="AW304" s="314"/>
      <c r="AX304" s="314"/>
      <c r="AY304" s="314"/>
      <c r="AZ304" s="314"/>
      <c r="BA304" s="314"/>
      <c r="BB304" s="314"/>
      <c r="BC304" s="314"/>
      <c r="BD304" s="314"/>
      <c r="BE304" s="314"/>
      <c r="BF304" s="314"/>
      <c r="BG304" s="314"/>
      <c r="BH304" s="314"/>
      <c r="BI304" s="314"/>
      <c r="BJ304" s="314"/>
      <c r="BK304" s="314"/>
      <c r="BL304" s="314"/>
      <c r="BM304" s="314"/>
      <c r="BN304" s="314"/>
      <c r="BO304" s="314"/>
      <c r="BP304" s="314"/>
      <c r="BQ304" s="314"/>
      <c r="BR304" s="314"/>
      <c r="BS304" s="314"/>
      <c r="BT304" s="314"/>
      <c r="BU304" s="314"/>
      <c r="BV304" s="314"/>
      <c r="BW304" s="314"/>
      <c r="BX304" s="314"/>
      <c r="BY304" s="314"/>
      <c r="BZ304" s="314"/>
    </row>
    <row r="305" spans="1:78" s="2" customFormat="1" ht="15" hidden="1" customHeight="1">
      <c r="A305" s="5"/>
      <c r="B305" s="5"/>
      <c r="C305" s="5"/>
      <c r="D305" s="5"/>
      <c r="E305" s="5"/>
      <c r="F305" s="5"/>
      <c r="G305" s="5"/>
      <c r="H305" s="5"/>
      <c r="I305" s="5"/>
      <c r="J305" s="5"/>
      <c r="K305" s="5"/>
      <c r="L305" s="5"/>
      <c r="M305" s="5"/>
      <c r="N305" s="5"/>
      <c r="O305" s="5"/>
      <c r="P305" s="5"/>
      <c r="Q305" s="5"/>
      <c r="R305" s="5"/>
      <c r="S305" s="5"/>
      <c r="T305" s="5"/>
      <c r="U305" s="5"/>
      <c r="V305" s="5"/>
      <c r="W305" s="5"/>
      <c r="X305" s="5"/>
      <c r="Y305" s="5"/>
      <c r="Z305" s="5"/>
      <c r="AA305" s="5"/>
      <c r="AB305" s="5"/>
      <c r="AC305" s="5"/>
      <c r="AD305" s="5"/>
      <c r="AE305" s="5"/>
      <c r="AF305" s="5"/>
      <c r="AG305" s="5"/>
      <c r="AH305" s="5"/>
      <c r="AI305" s="12"/>
      <c r="AJ305" s="12"/>
      <c r="AK305" s="12"/>
      <c r="AL305" s="12"/>
      <c r="AM305" s="12"/>
      <c r="AN305" s="12"/>
      <c r="AO305" s="5"/>
      <c r="AP305" s="5"/>
      <c r="AQ305" s="5"/>
      <c r="AR305" s="5"/>
      <c r="AS305" s="5"/>
      <c r="AT305" s="5"/>
      <c r="AU305" s="5"/>
      <c r="AV305" s="5"/>
      <c r="AW305" s="5"/>
      <c r="AX305" s="5"/>
      <c r="AY305" s="5"/>
      <c r="AZ305" s="5"/>
      <c r="BA305" s="5"/>
      <c r="BB305" s="5"/>
      <c r="BC305" s="5"/>
      <c r="BD305" s="5"/>
      <c r="BE305" s="5"/>
      <c r="BF305" s="5"/>
      <c r="BG305" s="5"/>
      <c r="BH305" s="5"/>
      <c r="BI305" s="5"/>
      <c r="BJ305" s="5"/>
      <c r="BK305" s="5"/>
      <c r="BL305" s="5"/>
      <c r="BM305" s="5"/>
      <c r="BN305" s="5"/>
      <c r="BO305" s="5"/>
      <c r="BP305" s="5"/>
      <c r="BQ305" s="5"/>
      <c r="BR305" s="5"/>
      <c r="BS305" s="5"/>
      <c r="BT305" s="5"/>
      <c r="BU305" s="5"/>
      <c r="BV305" s="5"/>
      <c r="BW305" s="5"/>
      <c r="BX305" s="5"/>
      <c r="BY305" s="5"/>
      <c r="BZ305" s="5"/>
    </row>
    <row r="306" spans="1:78" s="2" customFormat="1" ht="15" hidden="1" customHeight="1">
      <c r="B306" s="2" t="s">
        <v>174</v>
      </c>
      <c r="V306" s="2" t="s">
        <v>175</v>
      </c>
      <c r="AL306" s="2" t="s">
        <v>176</v>
      </c>
      <c r="BC306" s="2" t="s">
        <v>85</v>
      </c>
    </row>
    <row r="307" spans="1:78" s="2" customFormat="1" ht="15" hidden="1" customHeight="1">
      <c r="D307" s="2" t="s">
        <v>177</v>
      </c>
      <c r="V307" s="2" t="s">
        <v>37</v>
      </c>
      <c r="W307" s="435"/>
      <c r="X307" s="435"/>
      <c r="Y307" s="435"/>
      <c r="Z307" s="435"/>
      <c r="AA307" s="435"/>
      <c r="AB307" s="435"/>
      <c r="AC307" s="435"/>
      <c r="AD307" s="435"/>
      <c r="AE307" s="435"/>
      <c r="AF307" s="435"/>
      <c r="AG307" s="435"/>
      <c r="AH307" s="435"/>
      <c r="AI307" s="435"/>
      <c r="AJ307" s="435"/>
      <c r="AK307" s="435"/>
      <c r="AL307" s="2" t="s">
        <v>117</v>
      </c>
      <c r="AN307" s="435"/>
      <c r="AO307" s="435"/>
      <c r="AP307" s="435"/>
      <c r="AQ307" s="435"/>
      <c r="AR307" s="435"/>
      <c r="AS307" s="435"/>
      <c r="AT307" s="435"/>
      <c r="AU307" s="435"/>
      <c r="AV307" s="435"/>
      <c r="AW307" s="435"/>
      <c r="AX307" s="435"/>
      <c r="AY307" s="435"/>
      <c r="AZ307" s="435"/>
      <c r="BA307" s="435"/>
      <c r="BB307" s="435"/>
      <c r="BC307" s="2" t="s">
        <v>85</v>
      </c>
    </row>
    <row r="308" spans="1:78" s="2" customFormat="1" ht="15" hidden="1" customHeight="1">
      <c r="D308" s="2" t="s">
        <v>178</v>
      </c>
      <c r="V308" s="2" t="s">
        <v>37</v>
      </c>
      <c r="W308" s="436"/>
      <c r="X308" s="436"/>
      <c r="Y308" s="436"/>
      <c r="Z308" s="436"/>
      <c r="AA308" s="436"/>
      <c r="AB308" s="436"/>
      <c r="AC308" s="436"/>
      <c r="AD308" s="436"/>
      <c r="AE308" s="436"/>
      <c r="AF308" s="436"/>
      <c r="AG308" s="436"/>
      <c r="AH308" s="436"/>
      <c r="AI308" s="436"/>
      <c r="AJ308" s="436"/>
      <c r="AK308" s="436"/>
      <c r="AL308" s="2" t="s">
        <v>117</v>
      </c>
      <c r="AN308" s="436"/>
      <c r="AO308" s="436"/>
      <c r="AP308" s="436"/>
      <c r="AQ308" s="436"/>
      <c r="AR308" s="436"/>
      <c r="AS308" s="436"/>
      <c r="AT308" s="436"/>
      <c r="AU308" s="436"/>
      <c r="AV308" s="436"/>
      <c r="AW308" s="436"/>
      <c r="AX308" s="436"/>
      <c r="AY308" s="436"/>
      <c r="AZ308" s="436"/>
      <c r="BA308" s="436"/>
      <c r="BB308" s="436"/>
      <c r="BC308" s="2" t="s">
        <v>85</v>
      </c>
    </row>
    <row r="309" spans="1:78" s="2" customFormat="1" ht="15" hidden="1" customHeight="1">
      <c r="D309" s="2" t="s">
        <v>179</v>
      </c>
      <c r="V309" s="2" t="s">
        <v>37</v>
      </c>
      <c r="W309" s="436"/>
      <c r="X309" s="436"/>
      <c r="Y309" s="436"/>
      <c r="Z309" s="436"/>
      <c r="AA309" s="436"/>
      <c r="AB309" s="436"/>
      <c r="AC309" s="436"/>
      <c r="AD309" s="436"/>
      <c r="AE309" s="436"/>
      <c r="AF309" s="436"/>
      <c r="AG309" s="436"/>
      <c r="AH309" s="436"/>
      <c r="AI309" s="436"/>
      <c r="AJ309" s="436"/>
      <c r="AK309" s="436"/>
      <c r="AL309" s="2" t="s">
        <v>117</v>
      </c>
      <c r="AN309" s="436"/>
      <c r="AO309" s="436"/>
      <c r="AP309" s="436"/>
      <c r="AQ309" s="436"/>
      <c r="AR309" s="436"/>
      <c r="AS309" s="436"/>
      <c r="AT309" s="436"/>
      <c r="AU309" s="436"/>
      <c r="AV309" s="436"/>
      <c r="AW309" s="436"/>
      <c r="AX309" s="436"/>
      <c r="AY309" s="436"/>
      <c r="AZ309" s="436"/>
      <c r="BA309" s="436"/>
      <c r="BB309" s="436"/>
      <c r="BC309" s="2" t="s">
        <v>85</v>
      </c>
    </row>
    <row r="310" spans="1:78" s="2" customFormat="1" ht="15" hidden="1" customHeight="1">
      <c r="D310" s="2" t="s">
        <v>180</v>
      </c>
      <c r="Q310" s="420"/>
      <c r="R310" s="420"/>
      <c r="S310" s="420"/>
      <c r="T310" s="420"/>
      <c r="U310" s="420"/>
      <c r="V310" s="420"/>
      <c r="W310" s="420"/>
      <c r="X310" s="420"/>
      <c r="Y310" s="420"/>
      <c r="Z310" s="420"/>
      <c r="AA310" s="420"/>
      <c r="AB310" s="420"/>
      <c r="AC310" s="420"/>
      <c r="AD310" s="420"/>
      <c r="AE310" s="420"/>
      <c r="AF310" s="420"/>
      <c r="AG310" s="420"/>
      <c r="AH310" s="420"/>
      <c r="AI310" s="420"/>
      <c r="AJ310" s="2" t="s">
        <v>181</v>
      </c>
      <c r="AT310" s="420"/>
      <c r="AU310" s="420"/>
      <c r="AV310" s="420"/>
      <c r="AW310" s="420"/>
      <c r="AX310" s="420"/>
      <c r="AY310" s="420"/>
      <c r="AZ310" s="420"/>
      <c r="BA310" s="420"/>
      <c r="BB310" s="420"/>
      <c r="BC310" s="420"/>
      <c r="BD310" s="420"/>
      <c r="BE310" s="420"/>
      <c r="BF310" s="420"/>
      <c r="BG310" s="420"/>
      <c r="BH310" s="420"/>
      <c r="BI310" s="420"/>
      <c r="BJ310" s="420"/>
      <c r="BK310" s="420"/>
      <c r="BL310" s="420"/>
      <c r="BM310" s="2" t="s">
        <v>182</v>
      </c>
    </row>
    <row r="311" spans="1:78" s="2" customFormat="1" ht="15" hidden="1" customHeight="1">
      <c r="D311" s="2" t="s">
        <v>183</v>
      </c>
      <c r="AU311" s="408" t="s">
        <v>56</v>
      </c>
      <c r="AV311" s="408"/>
      <c r="AX311" s="2" t="s">
        <v>184</v>
      </c>
      <c r="BC311" s="408" t="s">
        <v>56</v>
      </c>
      <c r="BD311" s="408"/>
      <c r="BF311" s="2" t="s">
        <v>185</v>
      </c>
    </row>
    <row r="312" spans="1:78" s="2" customFormat="1" ht="15" hidden="1" customHeight="1">
      <c r="D312" s="2" t="s">
        <v>186</v>
      </c>
    </row>
    <row r="313" spans="1:78" s="2" customFormat="1" ht="15" hidden="1" customHeight="1">
      <c r="M313" s="408" t="s">
        <v>56</v>
      </c>
      <c r="N313" s="408"/>
      <c r="P313" s="2" t="s">
        <v>187</v>
      </c>
      <c r="AF313" s="408" t="s">
        <v>56</v>
      </c>
      <c r="AG313" s="408"/>
      <c r="AI313" s="2" t="s">
        <v>188</v>
      </c>
      <c r="AX313" s="408" t="s">
        <v>56</v>
      </c>
      <c r="AY313" s="408"/>
      <c r="BA313" s="2" t="s">
        <v>189</v>
      </c>
    </row>
    <row r="314" spans="1:78" s="2" customFormat="1" ht="15" hidden="1" customHeight="1">
      <c r="A314" s="5"/>
      <c r="B314" s="5"/>
      <c r="C314" s="5"/>
      <c r="D314" s="5"/>
      <c r="E314" s="5"/>
      <c r="F314" s="5"/>
      <c r="G314" s="5"/>
      <c r="H314" s="5"/>
      <c r="I314" s="5"/>
      <c r="J314" s="5"/>
      <c r="K314" s="5"/>
      <c r="L314" s="5"/>
      <c r="M314" s="103"/>
      <c r="N314" s="103"/>
      <c r="O314" s="5"/>
      <c r="P314" s="5"/>
      <c r="Q314" s="5"/>
      <c r="R314" s="5"/>
      <c r="S314" s="5"/>
      <c r="T314" s="5"/>
      <c r="U314" s="5"/>
      <c r="V314" s="5"/>
      <c r="W314" s="5"/>
      <c r="X314" s="5"/>
      <c r="Y314" s="5"/>
      <c r="Z314" s="5"/>
      <c r="AA314" s="5"/>
      <c r="AB314" s="5"/>
      <c r="AC314" s="5"/>
      <c r="AD314" s="5"/>
      <c r="AE314" s="5"/>
      <c r="AF314" s="103"/>
      <c r="AG314" s="103"/>
      <c r="AH314" s="5"/>
      <c r="AI314" s="5"/>
      <c r="AJ314" s="5"/>
      <c r="AK314" s="5"/>
      <c r="AL314" s="5"/>
      <c r="AM314" s="5"/>
      <c r="AN314" s="5"/>
      <c r="AO314" s="5"/>
      <c r="AP314" s="5"/>
      <c r="AQ314" s="5"/>
      <c r="AR314" s="5"/>
      <c r="AS314" s="5"/>
      <c r="AT314" s="5"/>
      <c r="AU314" s="5"/>
      <c r="AV314" s="5"/>
      <c r="AW314" s="5"/>
      <c r="AX314" s="103"/>
      <c r="AY314" s="103"/>
      <c r="AZ314" s="5"/>
      <c r="BA314" s="5"/>
      <c r="BB314" s="5"/>
      <c r="BC314" s="5"/>
      <c r="BD314" s="5"/>
      <c r="BE314" s="5"/>
      <c r="BF314" s="5"/>
      <c r="BG314" s="5"/>
      <c r="BH314" s="5"/>
      <c r="BI314" s="5"/>
      <c r="BJ314" s="5"/>
      <c r="BK314" s="5"/>
      <c r="BL314" s="5"/>
      <c r="BM314" s="5"/>
      <c r="BN314" s="5"/>
      <c r="BO314" s="5"/>
      <c r="BP314" s="5"/>
      <c r="BQ314" s="5"/>
      <c r="BR314" s="5"/>
      <c r="BS314" s="5"/>
      <c r="BT314" s="5"/>
      <c r="BU314" s="5"/>
      <c r="BV314" s="5"/>
      <c r="BW314" s="5"/>
      <c r="BX314" s="5"/>
      <c r="BY314" s="5"/>
      <c r="BZ314" s="5"/>
    </row>
    <row r="315" spans="1:78" s="2" customFormat="1" ht="15" hidden="1" customHeight="1">
      <c r="A315" s="314"/>
      <c r="B315" s="314" t="s">
        <v>190</v>
      </c>
      <c r="C315" s="314"/>
      <c r="D315" s="314"/>
      <c r="E315" s="314"/>
      <c r="F315" s="314"/>
      <c r="G315" s="314"/>
      <c r="H315" s="314"/>
      <c r="I315" s="314"/>
      <c r="J315" s="314"/>
      <c r="K315" s="314"/>
      <c r="L315" s="314"/>
      <c r="M315" s="314"/>
      <c r="N315" s="314"/>
      <c r="O315" s="314"/>
      <c r="P315" s="314"/>
      <c r="Q315" s="314"/>
      <c r="R315" s="314"/>
      <c r="S315" s="314"/>
      <c r="T315" s="314"/>
      <c r="U315" s="314"/>
      <c r="V315" s="314"/>
      <c r="W315" s="314"/>
      <c r="X315" s="314"/>
      <c r="Y315" s="314"/>
      <c r="Z315" s="314"/>
      <c r="AA315" s="314"/>
      <c r="AB315" s="314"/>
      <c r="AC315" s="314"/>
      <c r="AD315" s="314"/>
      <c r="AE315" s="314"/>
      <c r="AF315" s="314"/>
      <c r="AG315" s="314"/>
      <c r="AH315" s="314"/>
      <c r="AI315" s="314"/>
      <c r="AJ315" s="314"/>
      <c r="AK315" s="314"/>
      <c r="AL315" s="314"/>
      <c r="AM315" s="314"/>
      <c r="AN315" s="314"/>
      <c r="AO315" s="314"/>
      <c r="AP315" s="314"/>
      <c r="AQ315" s="314"/>
      <c r="AR315" s="314"/>
      <c r="AS315" s="314"/>
      <c r="AT315" s="314"/>
      <c r="AU315" s="314"/>
      <c r="AV315" s="314"/>
      <c r="AW315" s="314"/>
      <c r="AX315" s="314"/>
      <c r="AY315" s="314"/>
      <c r="AZ315" s="314"/>
      <c r="BA315" s="314"/>
      <c r="BB315" s="314"/>
      <c r="BC315" s="314"/>
      <c r="BD315" s="314"/>
      <c r="BE315" s="314"/>
      <c r="BF315" s="314"/>
      <c r="BG315" s="314"/>
      <c r="BH315" s="314"/>
      <c r="BI315" s="314"/>
      <c r="BJ315" s="314"/>
      <c r="BK315" s="314"/>
      <c r="BL315" s="314"/>
      <c r="BM315" s="314"/>
      <c r="BN315" s="314"/>
      <c r="BO315" s="314"/>
      <c r="BP315" s="314"/>
      <c r="BQ315" s="314"/>
      <c r="BR315" s="314"/>
      <c r="BS315" s="314"/>
      <c r="BT315" s="314"/>
      <c r="BU315" s="314"/>
      <c r="BV315" s="314"/>
      <c r="BW315" s="314"/>
      <c r="BX315" s="314"/>
      <c r="BY315" s="314"/>
      <c r="BZ315" s="314"/>
    </row>
    <row r="316" spans="1:78" s="2" customFormat="1" ht="15" hidden="1" customHeight="1">
      <c r="O316" s="395"/>
      <c r="P316" s="395"/>
      <c r="Q316" s="395"/>
      <c r="R316" s="395"/>
      <c r="S316" s="395"/>
      <c r="T316" s="395"/>
      <c r="U316" s="395"/>
      <c r="V316" s="395"/>
      <c r="W316" s="395"/>
      <c r="X316" s="395"/>
      <c r="Y316" s="395"/>
      <c r="Z316" s="395"/>
      <c r="AA316" s="395"/>
      <c r="AB316" s="395"/>
      <c r="AC316" s="395"/>
      <c r="AD316" s="395"/>
      <c r="AE316" s="395"/>
      <c r="AF316" s="395"/>
      <c r="AG316" s="395"/>
      <c r="AH316" s="395"/>
      <c r="AI316" s="395"/>
      <c r="AJ316" s="395"/>
      <c r="AK316" s="395"/>
      <c r="AL316" s="395"/>
      <c r="AM316" s="395"/>
      <c r="AN316" s="395"/>
      <c r="AO316" s="395"/>
      <c r="AP316" s="395"/>
      <c r="AQ316" s="395"/>
      <c r="AR316" s="395"/>
      <c r="AS316" s="395"/>
      <c r="AT316" s="395"/>
      <c r="AU316" s="395"/>
      <c r="AV316" s="395"/>
      <c r="AW316" s="395"/>
      <c r="AX316" s="395"/>
      <c r="AY316" s="395"/>
      <c r="AZ316" s="395"/>
      <c r="BA316" s="395"/>
      <c r="BB316" s="395"/>
      <c r="BC316" s="395"/>
      <c r="BD316" s="395"/>
      <c r="BE316" s="395"/>
      <c r="BF316" s="395"/>
      <c r="BG316" s="395"/>
      <c r="BH316" s="395"/>
      <c r="BI316" s="395"/>
      <c r="BJ316" s="395"/>
      <c r="BK316" s="395"/>
      <c r="BL316" s="395"/>
      <c r="BM316" s="395"/>
      <c r="BN316" s="395"/>
      <c r="BO316" s="395"/>
      <c r="BP316" s="395"/>
      <c r="BQ316" s="395"/>
      <c r="BR316" s="395"/>
      <c r="BS316" s="395"/>
      <c r="BT316" s="395"/>
      <c r="BU316" s="395"/>
      <c r="BV316" s="395"/>
      <c r="BW316" s="395"/>
      <c r="BX316" s="395"/>
      <c r="BY316" s="395"/>
      <c r="BZ316" s="395"/>
    </row>
    <row r="317" spans="1:78" s="2" customFormat="1" ht="15" hidden="1" customHeight="1">
      <c r="O317" s="395"/>
      <c r="P317" s="395"/>
      <c r="Q317" s="395"/>
      <c r="R317" s="395"/>
      <c r="S317" s="395"/>
      <c r="T317" s="395"/>
      <c r="U317" s="395"/>
      <c r="V317" s="395"/>
      <c r="W317" s="395"/>
      <c r="X317" s="395"/>
      <c r="Y317" s="395"/>
      <c r="Z317" s="395"/>
      <c r="AA317" s="395"/>
      <c r="AB317" s="395"/>
      <c r="AC317" s="395"/>
      <c r="AD317" s="395"/>
      <c r="AE317" s="395"/>
      <c r="AF317" s="395"/>
      <c r="AG317" s="395"/>
      <c r="AH317" s="395"/>
      <c r="AI317" s="395"/>
      <c r="AJ317" s="395"/>
      <c r="AK317" s="395"/>
      <c r="AL317" s="395"/>
      <c r="AM317" s="395"/>
      <c r="AN317" s="395"/>
      <c r="AO317" s="395"/>
      <c r="AP317" s="395"/>
      <c r="AQ317" s="395"/>
      <c r="AR317" s="395"/>
      <c r="AS317" s="395"/>
      <c r="AT317" s="395"/>
      <c r="AU317" s="395"/>
      <c r="AV317" s="395"/>
      <c r="AW317" s="395"/>
      <c r="AX317" s="395"/>
      <c r="AY317" s="395"/>
      <c r="AZ317" s="395"/>
      <c r="BA317" s="395"/>
      <c r="BB317" s="395"/>
      <c r="BC317" s="395"/>
      <c r="BD317" s="395"/>
      <c r="BE317" s="395"/>
      <c r="BF317" s="395"/>
      <c r="BG317" s="395"/>
      <c r="BH317" s="395"/>
      <c r="BI317" s="395"/>
      <c r="BJ317" s="395"/>
      <c r="BK317" s="395"/>
      <c r="BL317" s="395"/>
      <c r="BM317" s="395"/>
      <c r="BN317" s="395"/>
      <c r="BO317" s="395"/>
      <c r="BP317" s="395"/>
      <c r="BQ317" s="395"/>
      <c r="BR317" s="395"/>
      <c r="BS317" s="395"/>
      <c r="BT317" s="395"/>
      <c r="BU317" s="395"/>
      <c r="BV317" s="395"/>
      <c r="BW317" s="395"/>
      <c r="BX317" s="395"/>
      <c r="BY317" s="395"/>
      <c r="BZ317" s="395"/>
    </row>
    <row r="318" spans="1:78" s="2" customFormat="1" ht="15" hidden="1" customHeight="1">
      <c r="O318" s="395"/>
      <c r="P318" s="395"/>
      <c r="Q318" s="395"/>
      <c r="R318" s="395"/>
      <c r="S318" s="395"/>
      <c r="T318" s="395"/>
      <c r="U318" s="395"/>
      <c r="V318" s="395"/>
      <c r="W318" s="395"/>
      <c r="X318" s="395"/>
      <c r="Y318" s="395"/>
      <c r="Z318" s="395"/>
      <c r="AA318" s="395"/>
      <c r="AB318" s="395"/>
      <c r="AC318" s="395"/>
      <c r="AD318" s="395"/>
      <c r="AE318" s="395"/>
      <c r="AF318" s="395"/>
      <c r="AG318" s="395"/>
      <c r="AH318" s="395"/>
      <c r="AI318" s="395"/>
      <c r="AJ318" s="395"/>
      <c r="AK318" s="395"/>
      <c r="AL318" s="395"/>
      <c r="AM318" s="395"/>
      <c r="AN318" s="395"/>
      <c r="AO318" s="395"/>
      <c r="AP318" s="395"/>
      <c r="AQ318" s="395"/>
      <c r="AR318" s="395"/>
      <c r="AS318" s="395"/>
      <c r="AT318" s="395"/>
      <c r="AU318" s="395"/>
      <c r="AV318" s="395"/>
      <c r="AW318" s="395"/>
      <c r="AX318" s="395"/>
      <c r="AY318" s="395"/>
      <c r="AZ318" s="395"/>
      <c r="BA318" s="395"/>
      <c r="BB318" s="395"/>
      <c r="BC318" s="395"/>
      <c r="BD318" s="395"/>
      <c r="BE318" s="395"/>
      <c r="BF318" s="395"/>
      <c r="BG318" s="395"/>
      <c r="BH318" s="395"/>
      <c r="BI318" s="395"/>
      <c r="BJ318" s="395"/>
      <c r="BK318" s="395"/>
      <c r="BL318" s="395"/>
      <c r="BM318" s="395"/>
      <c r="BN318" s="395"/>
      <c r="BO318" s="395"/>
      <c r="BP318" s="395"/>
      <c r="BQ318" s="395"/>
      <c r="BR318" s="395"/>
      <c r="BS318" s="395"/>
      <c r="BT318" s="395"/>
      <c r="BU318" s="395"/>
      <c r="BV318" s="395"/>
      <c r="BW318" s="395"/>
      <c r="BX318" s="395"/>
      <c r="BY318" s="395"/>
      <c r="BZ318" s="395"/>
    </row>
    <row r="319" spans="1:78" s="2" customFormat="1" ht="15" hidden="1" customHeight="1">
      <c r="A319" s="5"/>
      <c r="B319" s="5"/>
      <c r="C319" s="5"/>
      <c r="D319" s="5"/>
      <c r="E319" s="5"/>
      <c r="F319" s="5"/>
      <c r="G319" s="5"/>
      <c r="H319" s="5"/>
      <c r="I319" s="5"/>
      <c r="J319" s="5"/>
      <c r="K319" s="5"/>
      <c r="L319" s="5"/>
      <c r="M319" s="5"/>
      <c r="N319" s="5"/>
      <c r="O319" s="396"/>
      <c r="P319" s="396"/>
      <c r="Q319" s="396"/>
      <c r="R319" s="396"/>
      <c r="S319" s="396"/>
      <c r="T319" s="396"/>
      <c r="U319" s="396"/>
      <c r="V319" s="396"/>
      <c r="W319" s="396"/>
      <c r="X319" s="396"/>
      <c r="Y319" s="396"/>
      <c r="Z319" s="396"/>
      <c r="AA319" s="396"/>
      <c r="AB319" s="396"/>
      <c r="AC319" s="396"/>
      <c r="AD319" s="396"/>
      <c r="AE319" s="396"/>
      <c r="AF319" s="396"/>
      <c r="AG319" s="396"/>
      <c r="AH319" s="396"/>
      <c r="AI319" s="396"/>
      <c r="AJ319" s="396"/>
      <c r="AK319" s="396"/>
      <c r="AL319" s="396"/>
      <c r="AM319" s="396"/>
      <c r="AN319" s="396"/>
      <c r="AO319" s="396"/>
      <c r="AP319" s="396"/>
      <c r="AQ319" s="396"/>
      <c r="AR319" s="396"/>
      <c r="AS319" s="396"/>
      <c r="AT319" s="396"/>
      <c r="AU319" s="396"/>
      <c r="AV319" s="396"/>
      <c r="AW319" s="396"/>
      <c r="AX319" s="396"/>
      <c r="AY319" s="396"/>
      <c r="AZ319" s="396"/>
      <c r="BA319" s="396"/>
      <c r="BB319" s="396"/>
      <c r="BC319" s="396"/>
      <c r="BD319" s="396"/>
      <c r="BE319" s="396"/>
      <c r="BF319" s="396"/>
      <c r="BG319" s="396"/>
      <c r="BH319" s="396"/>
      <c r="BI319" s="396"/>
      <c r="BJ319" s="396"/>
      <c r="BK319" s="396"/>
      <c r="BL319" s="396"/>
      <c r="BM319" s="396"/>
      <c r="BN319" s="396"/>
      <c r="BO319" s="396"/>
      <c r="BP319" s="396"/>
      <c r="BQ319" s="396"/>
      <c r="BR319" s="396"/>
      <c r="BS319" s="396"/>
      <c r="BT319" s="396"/>
      <c r="BU319" s="396"/>
      <c r="BV319" s="396"/>
      <c r="BW319" s="396"/>
      <c r="BX319" s="396"/>
      <c r="BY319" s="396"/>
      <c r="BZ319" s="396"/>
    </row>
    <row r="320" spans="1:78" s="2" customFormat="1" ht="15" hidden="1" customHeight="1">
      <c r="A320" s="314"/>
      <c r="B320" s="314" t="s">
        <v>191</v>
      </c>
      <c r="C320" s="313"/>
      <c r="D320" s="314"/>
      <c r="E320" s="314"/>
      <c r="F320" s="314"/>
      <c r="G320" s="314"/>
      <c r="H320" s="314"/>
      <c r="I320" s="314"/>
      <c r="J320" s="314"/>
      <c r="K320" s="314"/>
      <c r="L320" s="314"/>
      <c r="M320" s="314"/>
      <c r="N320" s="314"/>
      <c r="O320" s="314"/>
      <c r="P320" s="314"/>
      <c r="Q320" s="314"/>
      <c r="R320" s="314"/>
      <c r="S320" s="314"/>
      <c r="T320" s="314"/>
      <c r="U320" s="314"/>
      <c r="V320" s="314"/>
      <c r="W320" s="314"/>
      <c r="X320" s="314"/>
      <c r="Y320" s="314"/>
      <c r="Z320" s="314"/>
      <c r="AA320" s="314"/>
      <c r="AB320" s="314"/>
      <c r="AC320" s="314"/>
      <c r="AD320" s="314"/>
      <c r="AE320" s="314"/>
      <c r="AF320" s="314"/>
      <c r="AG320" s="314"/>
      <c r="AH320" s="314"/>
      <c r="AI320" s="314"/>
      <c r="AJ320" s="314"/>
      <c r="AK320" s="314"/>
      <c r="AL320" s="314"/>
      <c r="AM320" s="314"/>
      <c r="AN320" s="314"/>
      <c r="AO320" s="314"/>
      <c r="AP320" s="314"/>
      <c r="AQ320" s="314"/>
      <c r="AR320" s="314"/>
      <c r="AS320" s="314"/>
      <c r="AT320" s="314"/>
      <c r="AU320" s="314"/>
      <c r="AV320" s="314"/>
      <c r="AW320" s="314"/>
      <c r="AX320" s="314"/>
      <c r="AY320" s="314"/>
      <c r="AZ320" s="314"/>
      <c r="BA320" s="314"/>
      <c r="BB320" s="314"/>
      <c r="BC320" s="314"/>
      <c r="BD320" s="314"/>
      <c r="BE320" s="314"/>
      <c r="BF320" s="314"/>
      <c r="BG320" s="314"/>
      <c r="BH320" s="314"/>
      <c r="BI320" s="314"/>
      <c r="BJ320" s="314"/>
      <c r="BK320" s="314"/>
      <c r="BL320" s="314"/>
      <c r="BM320" s="314"/>
      <c r="BN320" s="314"/>
      <c r="BO320" s="314"/>
      <c r="BP320" s="314"/>
      <c r="BQ320" s="314"/>
      <c r="BR320" s="314"/>
      <c r="BS320" s="314"/>
      <c r="BT320" s="314"/>
      <c r="BU320" s="314"/>
      <c r="BV320" s="314"/>
      <c r="BW320" s="314"/>
      <c r="BX320" s="314"/>
      <c r="BY320" s="314"/>
      <c r="BZ320" s="314"/>
    </row>
    <row r="321" spans="1:78" s="2" customFormat="1" ht="15" hidden="1" customHeight="1">
      <c r="A321" s="5"/>
      <c r="B321" s="5"/>
      <c r="C321" s="5"/>
      <c r="D321" s="5"/>
      <c r="E321" s="5"/>
      <c r="F321" s="5"/>
      <c r="G321" s="5"/>
      <c r="H321" s="5"/>
      <c r="I321" s="5"/>
      <c r="J321" s="5"/>
      <c r="K321" s="5"/>
      <c r="L321" s="5"/>
      <c r="M321" s="5"/>
      <c r="N321" s="5"/>
      <c r="O321" s="5"/>
      <c r="P321" s="5"/>
      <c r="Q321" s="5"/>
      <c r="R321" s="5"/>
      <c r="S321" s="5"/>
      <c r="T321" s="5"/>
      <c r="U321" s="5"/>
      <c r="V321" s="403" t="s">
        <v>11</v>
      </c>
      <c r="W321" s="403"/>
      <c r="X321" s="403"/>
      <c r="Y321" s="403"/>
      <c r="Z321" s="403"/>
      <c r="AA321" s="403"/>
      <c r="AB321" s="403"/>
      <c r="AC321" s="403" t="s">
        <v>12</v>
      </c>
      <c r="AD321" s="403"/>
      <c r="AE321" s="403"/>
      <c r="AF321" s="403"/>
      <c r="AG321" s="403"/>
      <c r="AH321" s="403" t="s">
        <v>13</v>
      </c>
      <c r="AI321" s="403"/>
      <c r="AJ321" s="403"/>
      <c r="AK321" s="403"/>
      <c r="AL321" s="403"/>
      <c r="AM321" s="403" t="s">
        <v>14</v>
      </c>
      <c r="AN321" s="403"/>
      <c r="AO321" s="5"/>
      <c r="AP321" s="5"/>
      <c r="AQ321" s="5"/>
      <c r="AR321" s="5"/>
      <c r="AS321" s="5"/>
      <c r="AT321" s="5"/>
      <c r="AU321" s="5"/>
      <c r="AV321" s="5"/>
      <c r="AW321" s="5"/>
      <c r="AX321" s="5"/>
      <c r="AY321" s="5"/>
      <c r="AZ321" s="5"/>
      <c r="BA321" s="5"/>
      <c r="BB321" s="5"/>
      <c r="BC321" s="5"/>
      <c r="BD321" s="5"/>
      <c r="BE321" s="5"/>
      <c r="BF321" s="5"/>
      <c r="BG321" s="5"/>
      <c r="BH321" s="5"/>
      <c r="BI321" s="5"/>
      <c r="BJ321" s="5"/>
      <c r="BK321" s="5"/>
      <c r="BL321" s="5"/>
      <c r="BM321" s="5"/>
      <c r="BN321" s="5"/>
      <c r="BO321" s="5"/>
      <c r="BP321" s="5"/>
      <c r="BQ321" s="5"/>
      <c r="BR321" s="5"/>
      <c r="BS321" s="5"/>
      <c r="BT321" s="5"/>
      <c r="BU321" s="5"/>
      <c r="BV321" s="5"/>
      <c r="BW321" s="5"/>
      <c r="BX321" s="5"/>
      <c r="BY321" s="5"/>
      <c r="BZ321" s="5"/>
    </row>
    <row r="322" spans="1:78" s="2" customFormat="1" ht="15" hidden="1" customHeight="1">
      <c r="A322" s="314"/>
      <c r="B322" s="314" t="s">
        <v>192</v>
      </c>
      <c r="C322" s="314"/>
      <c r="D322" s="314"/>
      <c r="E322" s="314"/>
      <c r="F322" s="314"/>
      <c r="G322" s="314"/>
      <c r="H322" s="314"/>
      <c r="I322" s="314"/>
      <c r="J322" s="314"/>
      <c r="K322" s="314"/>
      <c r="L322" s="314"/>
      <c r="M322" s="314"/>
      <c r="N322" s="314"/>
      <c r="O322" s="314"/>
      <c r="P322" s="314"/>
      <c r="Q322" s="314"/>
      <c r="R322" s="314"/>
      <c r="S322" s="314"/>
      <c r="T322" s="314"/>
      <c r="U322" s="314"/>
      <c r="V322" s="314"/>
      <c r="W322" s="314"/>
      <c r="X322" s="314"/>
      <c r="Y322" s="314"/>
      <c r="Z322" s="314"/>
      <c r="AA322" s="314"/>
      <c r="AB322" s="314"/>
      <c r="AC322" s="314"/>
      <c r="AD322" s="314"/>
      <c r="AE322" s="314"/>
      <c r="AF322" s="314"/>
      <c r="AG322" s="314"/>
      <c r="AH322" s="314"/>
      <c r="AI322" s="314"/>
      <c r="AJ322" s="314"/>
      <c r="AK322" s="314"/>
      <c r="AL322" s="314"/>
      <c r="AM322" s="314"/>
      <c r="AN322" s="314"/>
      <c r="AO322" s="314"/>
      <c r="AP322" s="314"/>
      <c r="AQ322" s="314"/>
      <c r="AR322" s="314"/>
      <c r="AS322" s="314"/>
      <c r="AT322" s="314"/>
      <c r="AU322" s="314"/>
      <c r="AV322" s="314"/>
      <c r="AW322" s="314"/>
      <c r="AX322" s="314"/>
      <c r="AY322" s="314"/>
      <c r="AZ322" s="314"/>
      <c r="BA322" s="314"/>
      <c r="BB322" s="314"/>
      <c r="BC322" s="314"/>
      <c r="BD322" s="314"/>
      <c r="BE322" s="314"/>
      <c r="BF322" s="314"/>
      <c r="BG322" s="314"/>
      <c r="BH322" s="314"/>
      <c r="BI322" s="314"/>
      <c r="BJ322" s="314"/>
      <c r="BK322" s="314"/>
      <c r="BL322" s="314"/>
      <c r="BM322" s="314"/>
      <c r="BN322" s="314"/>
      <c r="BO322" s="314"/>
      <c r="BP322" s="314"/>
      <c r="BQ322" s="314"/>
      <c r="BR322" s="314"/>
      <c r="BS322" s="314"/>
      <c r="BT322" s="314"/>
      <c r="BU322" s="314"/>
      <c r="BV322" s="314"/>
      <c r="BW322" s="314"/>
      <c r="BX322" s="314"/>
      <c r="BY322" s="314"/>
      <c r="BZ322" s="314"/>
    </row>
    <row r="323" spans="1:78" s="2" customFormat="1" ht="15" hidden="1" customHeight="1">
      <c r="A323" s="5"/>
      <c r="B323" s="5"/>
      <c r="C323" s="5"/>
      <c r="D323" s="5"/>
      <c r="E323" s="5"/>
      <c r="F323" s="5"/>
      <c r="G323" s="5"/>
      <c r="H323" s="5"/>
      <c r="I323" s="5"/>
      <c r="J323" s="5"/>
      <c r="K323" s="5"/>
      <c r="L323" s="5"/>
      <c r="M323" s="5"/>
      <c r="N323" s="5"/>
      <c r="O323" s="5"/>
      <c r="P323" s="5"/>
      <c r="Q323" s="5"/>
      <c r="R323" s="5"/>
      <c r="S323" s="5"/>
      <c r="T323" s="5"/>
      <c r="U323" s="5"/>
      <c r="V323" s="403" t="s">
        <v>11</v>
      </c>
      <c r="W323" s="403"/>
      <c r="X323" s="403"/>
      <c r="Y323" s="403"/>
      <c r="Z323" s="403"/>
      <c r="AA323" s="403"/>
      <c r="AB323" s="403"/>
      <c r="AC323" s="403" t="s">
        <v>12</v>
      </c>
      <c r="AD323" s="403"/>
      <c r="AE323" s="403"/>
      <c r="AF323" s="403"/>
      <c r="AG323" s="403"/>
      <c r="AH323" s="403" t="s">
        <v>13</v>
      </c>
      <c r="AI323" s="403"/>
      <c r="AJ323" s="403"/>
      <c r="AK323" s="403"/>
      <c r="AL323" s="403"/>
      <c r="AM323" s="403" t="s">
        <v>14</v>
      </c>
      <c r="AN323" s="403"/>
      <c r="AO323" s="5"/>
      <c r="AP323" s="5"/>
      <c r="AQ323" s="5"/>
      <c r="AR323" s="5"/>
      <c r="AS323" s="5"/>
      <c r="AT323" s="5"/>
      <c r="AU323" s="5"/>
      <c r="AV323" s="5"/>
      <c r="AW323" s="5"/>
      <c r="AX323" s="5"/>
      <c r="AY323" s="5"/>
      <c r="AZ323" s="5"/>
      <c r="BA323" s="5"/>
      <c r="BB323" s="5"/>
      <c r="BC323" s="5"/>
      <c r="BD323" s="5"/>
      <c r="BE323" s="5"/>
      <c r="BF323" s="5"/>
      <c r="BG323" s="5"/>
      <c r="BH323" s="5"/>
      <c r="BI323" s="5"/>
      <c r="BJ323" s="5"/>
      <c r="BK323" s="5"/>
      <c r="BL323" s="5"/>
      <c r="BM323" s="5"/>
      <c r="BN323" s="5"/>
      <c r="BO323" s="5"/>
      <c r="BP323" s="5"/>
      <c r="BQ323" s="5"/>
      <c r="BR323" s="5"/>
      <c r="BS323" s="5"/>
      <c r="BT323" s="5"/>
      <c r="BU323" s="5"/>
      <c r="BV323" s="5"/>
      <c r="BW323" s="5"/>
      <c r="BX323" s="5"/>
      <c r="BY323" s="5"/>
      <c r="BZ323" s="5"/>
    </row>
    <row r="324" spans="1:78" s="2" customFormat="1" ht="15" hidden="1" customHeight="1">
      <c r="B324" s="2" t="s">
        <v>193</v>
      </c>
      <c r="AZ324" s="2" t="s">
        <v>194</v>
      </c>
    </row>
    <row r="325" spans="1:78" s="2" customFormat="1" ht="15" hidden="1" customHeight="1">
      <c r="E325" s="408" t="s">
        <v>195</v>
      </c>
      <c r="F325" s="408"/>
      <c r="G325" s="408"/>
      <c r="H325" s="408"/>
      <c r="I325" s="408"/>
      <c r="J325" s="408" t="s">
        <v>196</v>
      </c>
      <c r="K325" s="408"/>
      <c r="L325" s="408"/>
      <c r="O325" s="408" t="s">
        <v>11</v>
      </c>
      <c r="P325" s="408"/>
      <c r="Q325" s="408"/>
      <c r="R325" s="408"/>
      <c r="S325" s="408"/>
      <c r="T325" s="408"/>
      <c r="U325" s="408"/>
      <c r="V325" s="408" t="s">
        <v>12</v>
      </c>
      <c r="W325" s="408"/>
      <c r="X325" s="408"/>
      <c r="Y325" s="408"/>
      <c r="Z325" s="408"/>
      <c r="AA325" s="408" t="s">
        <v>13</v>
      </c>
      <c r="AB325" s="408"/>
      <c r="AC325" s="408"/>
      <c r="AD325" s="408"/>
      <c r="AE325" s="408"/>
      <c r="AF325" s="408" t="s">
        <v>14</v>
      </c>
      <c r="AG325" s="408"/>
      <c r="AJ325" s="2" t="s">
        <v>37</v>
      </c>
      <c r="AL325" s="421"/>
      <c r="AM325" s="421"/>
      <c r="AN325" s="421"/>
      <c r="AO325" s="421"/>
      <c r="AP325" s="421"/>
      <c r="AQ325" s="421"/>
      <c r="AR325" s="421"/>
      <c r="AS325" s="421"/>
      <c r="AT325" s="421"/>
      <c r="AU325" s="421"/>
      <c r="AV325" s="421"/>
      <c r="AW325" s="421"/>
      <c r="AX325" s="421"/>
      <c r="AY325" s="421"/>
      <c r="AZ325" s="421"/>
      <c r="BA325" s="421"/>
      <c r="BB325" s="421"/>
      <c r="BC325" s="421"/>
      <c r="BD325" s="421"/>
      <c r="BE325" s="421"/>
      <c r="BF325" s="421"/>
      <c r="BG325" s="421"/>
      <c r="BH325" s="421"/>
      <c r="BI325" s="421"/>
      <c r="BJ325" s="421"/>
      <c r="BK325" s="421"/>
      <c r="BL325" s="421"/>
      <c r="BM325" s="421"/>
      <c r="BN325" s="421"/>
      <c r="BO325" s="421"/>
      <c r="BP325" s="421"/>
      <c r="BQ325" s="421"/>
      <c r="BR325" s="421"/>
      <c r="BS325" s="421"/>
      <c r="BT325" s="421"/>
      <c r="BU325" s="421"/>
      <c r="BV325" s="421"/>
      <c r="BW325" s="108"/>
      <c r="BX325" s="108"/>
      <c r="BY325" s="108"/>
      <c r="BZ325" s="2" t="s">
        <v>85</v>
      </c>
    </row>
    <row r="326" spans="1:78" s="2" customFormat="1" ht="15" hidden="1" customHeight="1">
      <c r="E326" s="408" t="s">
        <v>195</v>
      </c>
      <c r="F326" s="408"/>
      <c r="G326" s="408"/>
      <c r="H326" s="408"/>
      <c r="I326" s="408"/>
      <c r="J326" s="408" t="s">
        <v>196</v>
      </c>
      <c r="K326" s="408"/>
      <c r="L326" s="408"/>
      <c r="O326" s="408" t="s">
        <v>11</v>
      </c>
      <c r="P326" s="408"/>
      <c r="Q326" s="408"/>
      <c r="R326" s="408"/>
      <c r="S326" s="408"/>
      <c r="T326" s="408"/>
      <c r="U326" s="408"/>
      <c r="V326" s="408" t="s">
        <v>12</v>
      </c>
      <c r="W326" s="408"/>
      <c r="X326" s="408"/>
      <c r="Y326" s="408"/>
      <c r="Z326" s="408"/>
      <c r="AA326" s="408" t="s">
        <v>13</v>
      </c>
      <c r="AB326" s="408"/>
      <c r="AC326" s="408"/>
      <c r="AD326" s="408"/>
      <c r="AE326" s="408"/>
      <c r="AF326" s="408" t="s">
        <v>14</v>
      </c>
      <c r="AG326" s="408"/>
      <c r="AJ326" s="2" t="s">
        <v>37</v>
      </c>
      <c r="AL326" s="421"/>
      <c r="AM326" s="421"/>
      <c r="AN326" s="421"/>
      <c r="AO326" s="421"/>
      <c r="AP326" s="421"/>
      <c r="AQ326" s="421"/>
      <c r="AR326" s="421"/>
      <c r="AS326" s="421"/>
      <c r="AT326" s="421"/>
      <c r="AU326" s="421"/>
      <c r="AV326" s="421"/>
      <c r="AW326" s="421"/>
      <c r="AX326" s="421"/>
      <c r="AY326" s="421"/>
      <c r="AZ326" s="421"/>
      <c r="BA326" s="421"/>
      <c r="BB326" s="421"/>
      <c r="BC326" s="421"/>
      <c r="BD326" s="421"/>
      <c r="BE326" s="421"/>
      <c r="BF326" s="421"/>
      <c r="BG326" s="421"/>
      <c r="BH326" s="421"/>
      <c r="BI326" s="421"/>
      <c r="BJ326" s="421"/>
      <c r="BK326" s="421"/>
      <c r="BL326" s="421"/>
      <c r="BM326" s="421"/>
      <c r="BN326" s="421"/>
      <c r="BO326" s="421"/>
      <c r="BP326" s="421"/>
      <c r="BQ326" s="421"/>
      <c r="BR326" s="421"/>
      <c r="BS326" s="421"/>
      <c r="BT326" s="421"/>
      <c r="BU326" s="421"/>
      <c r="BV326" s="421"/>
      <c r="BW326" s="108"/>
      <c r="BX326" s="108"/>
      <c r="BY326" s="108"/>
      <c r="BZ326" s="2" t="s">
        <v>85</v>
      </c>
    </row>
    <row r="327" spans="1:78" s="2" customFormat="1" ht="15" hidden="1" customHeight="1">
      <c r="E327" s="408" t="s">
        <v>195</v>
      </c>
      <c r="F327" s="408"/>
      <c r="G327" s="408"/>
      <c r="H327" s="408"/>
      <c r="I327" s="408"/>
      <c r="J327" s="408" t="s">
        <v>196</v>
      </c>
      <c r="K327" s="408"/>
      <c r="L327" s="408"/>
      <c r="O327" s="408" t="s">
        <v>11</v>
      </c>
      <c r="P327" s="408"/>
      <c r="Q327" s="408"/>
      <c r="R327" s="408"/>
      <c r="S327" s="408"/>
      <c r="T327" s="408"/>
      <c r="U327" s="408"/>
      <c r="V327" s="408" t="s">
        <v>12</v>
      </c>
      <c r="W327" s="408"/>
      <c r="X327" s="408"/>
      <c r="Y327" s="408"/>
      <c r="Z327" s="408"/>
      <c r="AA327" s="408" t="s">
        <v>13</v>
      </c>
      <c r="AB327" s="408"/>
      <c r="AC327" s="408"/>
      <c r="AD327" s="408"/>
      <c r="AE327" s="408"/>
      <c r="AF327" s="408" t="s">
        <v>14</v>
      </c>
      <c r="AG327" s="408"/>
      <c r="AJ327" s="2" t="s">
        <v>37</v>
      </c>
      <c r="AL327" s="421"/>
      <c r="AM327" s="421"/>
      <c r="AN327" s="421"/>
      <c r="AO327" s="421"/>
      <c r="AP327" s="421"/>
      <c r="AQ327" s="421"/>
      <c r="AR327" s="421"/>
      <c r="AS327" s="421"/>
      <c r="AT327" s="421"/>
      <c r="AU327" s="421"/>
      <c r="AV327" s="421"/>
      <c r="AW327" s="421"/>
      <c r="AX327" s="421"/>
      <c r="AY327" s="421"/>
      <c r="AZ327" s="421"/>
      <c r="BA327" s="421"/>
      <c r="BB327" s="421"/>
      <c r="BC327" s="421"/>
      <c r="BD327" s="421"/>
      <c r="BE327" s="421"/>
      <c r="BF327" s="421"/>
      <c r="BG327" s="421"/>
      <c r="BH327" s="421"/>
      <c r="BI327" s="421"/>
      <c r="BJ327" s="421"/>
      <c r="BK327" s="421"/>
      <c r="BL327" s="421"/>
      <c r="BM327" s="421"/>
      <c r="BN327" s="421"/>
      <c r="BO327" s="421"/>
      <c r="BP327" s="421"/>
      <c r="BQ327" s="421"/>
      <c r="BR327" s="421"/>
      <c r="BS327" s="421"/>
      <c r="BT327" s="421"/>
      <c r="BU327" s="421"/>
      <c r="BV327" s="421"/>
      <c r="BW327" s="108"/>
      <c r="BX327" s="108"/>
      <c r="BY327" s="108"/>
      <c r="BZ327" s="2" t="s">
        <v>85</v>
      </c>
    </row>
    <row r="328" spans="1:78" s="2" customFormat="1" ht="15" hidden="1" customHeight="1">
      <c r="A328" s="314"/>
      <c r="B328" s="314" t="s">
        <v>197</v>
      </c>
      <c r="C328" s="314"/>
      <c r="D328" s="314"/>
      <c r="E328" s="314"/>
      <c r="F328" s="314"/>
      <c r="G328" s="314"/>
      <c r="H328" s="314"/>
      <c r="I328" s="314"/>
      <c r="J328" s="314"/>
      <c r="K328" s="314"/>
      <c r="L328" s="314"/>
      <c r="M328" s="314"/>
      <c r="N328" s="314"/>
      <c r="O328" s="314"/>
      <c r="P328" s="314"/>
      <c r="Q328" s="314"/>
      <c r="R328" s="314"/>
      <c r="S328" s="424"/>
      <c r="T328" s="424"/>
      <c r="U328" s="424"/>
      <c r="V328" s="424"/>
      <c r="W328" s="424"/>
      <c r="X328" s="424"/>
      <c r="Y328" s="424"/>
      <c r="Z328" s="424"/>
      <c r="AA328" s="424"/>
      <c r="AB328" s="424"/>
      <c r="AC328" s="424"/>
      <c r="AD328" s="424"/>
      <c r="AE328" s="424"/>
      <c r="AF328" s="424"/>
      <c r="AG328" s="424"/>
      <c r="AH328" s="424"/>
      <c r="AI328" s="424"/>
      <c r="AJ328" s="424"/>
      <c r="AK328" s="424"/>
      <c r="AL328" s="424"/>
      <c r="AM328" s="424"/>
      <c r="AN328" s="424"/>
      <c r="AO328" s="424"/>
      <c r="AP328" s="424"/>
      <c r="AQ328" s="424"/>
      <c r="AR328" s="424"/>
      <c r="AS328" s="424"/>
      <c r="AT328" s="424"/>
      <c r="AU328" s="424"/>
      <c r="AV328" s="424"/>
      <c r="AW328" s="424"/>
      <c r="AX328" s="424"/>
      <c r="AY328" s="424"/>
      <c r="AZ328" s="424"/>
      <c r="BA328" s="424"/>
      <c r="BB328" s="424"/>
      <c r="BC328" s="424"/>
      <c r="BD328" s="424"/>
      <c r="BE328" s="424"/>
      <c r="BF328" s="424"/>
      <c r="BG328" s="424"/>
      <c r="BH328" s="424"/>
      <c r="BI328" s="424"/>
      <c r="BJ328" s="424"/>
      <c r="BK328" s="424"/>
      <c r="BL328" s="424"/>
      <c r="BM328" s="424"/>
      <c r="BN328" s="424"/>
      <c r="BO328" s="424"/>
      <c r="BP328" s="424"/>
      <c r="BQ328" s="424"/>
      <c r="BR328" s="424"/>
      <c r="BS328" s="424"/>
      <c r="BT328" s="424"/>
      <c r="BU328" s="424"/>
      <c r="BV328" s="424"/>
      <c r="BW328" s="424"/>
      <c r="BX328" s="424"/>
      <c r="BY328" s="424"/>
      <c r="BZ328" s="424"/>
    </row>
    <row r="329" spans="1:78" s="2" customFormat="1" ht="15" hidden="1" customHeight="1">
      <c r="S329" s="421"/>
      <c r="T329" s="421"/>
      <c r="U329" s="421"/>
      <c r="V329" s="421"/>
      <c r="W329" s="421"/>
      <c r="X329" s="421"/>
      <c r="Y329" s="421"/>
      <c r="Z329" s="421"/>
      <c r="AA329" s="421"/>
      <c r="AB329" s="421"/>
      <c r="AC329" s="421"/>
      <c r="AD329" s="421"/>
      <c r="AE329" s="421"/>
      <c r="AF329" s="421"/>
      <c r="AG329" s="421"/>
      <c r="AH329" s="421"/>
      <c r="AI329" s="421"/>
      <c r="AJ329" s="421"/>
      <c r="AK329" s="421"/>
      <c r="AL329" s="421"/>
      <c r="AM329" s="421"/>
      <c r="AN329" s="421"/>
      <c r="AO329" s="421"/>
      <c r="AP329" s="421"/>
      <c r="AQ329" s="421"/>
      <c r="AR329" s="421"/>
      <c r="AS329" s="421"/>
      <c r="AT329" s="421"/>
      <c r="AU329" s="421"/>
      <c r="AV329" s="421"/>
      <c r="AW329" s="421"/>
      <c r="AX329" s="421"/>
      <c r="AY329" s="421"/>
      <c r="AZ329" s="421"/>
      <c r="BA329" s="421"/>
      <c r="BB329" s="421"/>
      <c r="BC329" s="421"/>
      <c r="BD329" s="421"/>
      <c r="BE329" s="421"/>
      <c r="BF329" s="421"/>
      <c r="BG329" s="421"/>
      <c r="BH329" s="421"/>
      <c r="BI329" s="421"/>
      <c r="BJ329" s="421"/>
      <c r="BK329" s="421"/>
      <c r="BL329" s="421"/>
      <c r="BM329" s="421"/>
      <c r="BN329" s="421"/>
      <c r="BO329" s="421"/>
      <c r="BP329" s="421"/>
      <c r="BQ329" s="421"/>
      <c r="BR329" s="421"/>
      <c r="BS329" s="421"/>
      <c r="BT329" s="421"/>
      <c r="BU329" s="421"/>
      <c r="BV329" s="421"/>
      <c r="BW329" s="421"/>
      <c r="BX329" s="421"/>
      <c r="BY329" s="421"/>
      <c r="BZ329" s="421"/>
    </row>
    <row r="330" spans="1:78" s="2" customFormat="1" ht="15" hidden="1" customHeight="1">
      <c r="S330" s="421"/>
      <c r="T330" s="421"/>
      <c r="U330" s="421"/>
      <c r="V330" s="421"/>
      <c r="W330" s="421"/>
      <c r="X330" s="421"/>
      <c r="Y330" s="421"/>
      <c r="Z330" s="421"/>
      <c r="AA330" s="421"/>
      <c r="AB330" s="421"/>
      <c r="AC330" s="421"/>
      <c r="AD330" s="421"/>
      <c r="AE330" s="421"/>
      <c r="AF330" s="421"/>
      <c r="AG330" s="421"/>
      <c r="AH330" s="421"/>
      <c r="AI330" s="421"/>
      <c r="AJ330" s="421"/>
      <c r="AK330" s="421"/>
      <c r="AL330" s="421"/>
      <c r="AM330" s="421"/>
      <c r="AN330" s="421"/>
      <c r="AO330" s="421"/>
      <c r="AP330" s="421"/>
      <c r="AQ330" s="421"/>
      <c r="AR330" s="421"/>
      <c r="AS330" s="421"/>
      <c r="AT330" s="421"/>
      <c r="AU330" s="421"/>
      <c r="AV330" s="421"/>
      <c r="AW330" s="421"/>
      <c r="AX330" s="421"/>
      <c r="AY330" s="421"/>
      <c r="AZ330" s="421"/>
      <c r="BA330" s="421"/>
      <c r="BB330" s="421"/>
      <c r="BC330" s="421"/>
      <c r="BD330" s="421"/>
      <c r="BE330" s="421"/>
      <c r="BF330" s="421"/>
      <c r="BG330" s="421"/>
      <c r="BH330" s="421"/>
      <c r="BI330" s="421"/>
      <c r="BJ330" s="421"/>
      <c r="BK330" s="421"/>
      <c r="BL330" s="421"/>
      <c r="BM330" s="421"/>
      <c r="BN330" s="421"/>
      <c r="BO330" s="421"/>
      <c r="BP330" s="421"/>
      <c r="BQ330" s="421"/>
      <c r="BR330" s="421"/>
      <c r="BS330" s="421"/>
      <c r="BT330" s="421"/>
      <c r="BU330" s="421"/>
      <c r="BV330" s="421"/>
      <c r="BW330" s="421"/>
      <c r="BX330" s="421"/>
      <c r="BY330" s="421"/>
      <c r="BZ330" s="421"/>
    </row>
    <row r="331" spans="1:78" s="2" customFormat="1" ht="15" hidden="1" customHeight="1">
      <c r="S331" s="421"/>
      <c r="T331" s="421"/>
      <c r="U331" s="421"/>
      <c r="V331" s="421"/>
      <c r="W331" s="421"/>
      <c r="X331" s="421"/>
      <c r="Y331" s="421"/>
      <c r="Z331" s="421"/>
      <c r="AA331" s="421"/>
      <c r="AB331" s="421"/>
      <c r="AC331" s="421"/>
      <c r="AD331" s="421"/>
      <c r="AE331" s="421"/>
      <c r="AF331" s="421"/>
      <c r="AG331" s="421"/>
      <c r="AH331" s="421"/>
      <c r="AI331" s="421"/>
      <c r="AJ331" s="421"/>
      <c r="AK331" s="421"/>
      <c r="AL331" s="421"/>
      <c r="AM331" s="421"/>
      <c r="AN331" s="421"/>
      <c r="AO331" s="421"/>
      <c r="AP331" s="421"/>
      <c r="AQ331" s="421"/>
      <c r="AR331" s="421"/>
      <c r="AS331" s="421"/>
      <c r="AT331" s="421"/>
      <c r="AU331" s="421"/>
      <c r="AV331" s="421"/>
      <c r="AW331" s="421"/>
      <c r="AX331" s="421"/>
      <c r="AY331" s="421"/>
      <c r="AZ331" s="421"/>
      <c r="BA331" s="421"/>
      <c r="BB331" s="421"/>
      <c r="BC331" s="421"/>
      <c r="BD331" s="421"/>
      <c r="BE331" s="421"/>
      <c r="BF331" s="421"/>
      <c r="BG331" s="421"/>
      <c r="BH331" s="421"/>
      <c r="BI331" s="421"/>
      <c r="BJ331" s="421"/>
      <c r="BK331" s="421"/>
      <c r="BL331" s="421"/>
      <c r="BM331" s="421"/>
      <c r="BN331" s="421"/>
      <c r="BO331" s="421"/>
      <c r="BP331" s="421"/>
      <c r="BQ331" s="421"/>
      <c r="BR331" s="421"/>
      <c r="BS331" s="421"/>
      <c r="BT331" s="421"/>
      <c r="BU331" s="421"/>
      <c r="BV331" s="421"/>
      <c r="BW331" s="421"/>
      <c r="BX331" s="421"/>
      <c r="BY331" s="421"/>
      <c r="BZ331" s="421"/>
    </row>
    <row r="332" spans="1:78" s="2" customFormat="1" ht="15" hidden="1" customHeight="1">
      <c r="A332" s="5"/>
      <c r="B332" s="5"/>
      <c r="C332" s="5"/>
      <c r="D332" s="5"/>
      <c r="E332" s="5"/>
      <c r="F332" s="5"/>
      <c r="G332" s="5"/>
      <c r="H332" s="5"/>
      <c r="I332" s="5"/>
      <c r="J332" s="5"/>
      <c r="K332" s="5"/>
      <c r="L332" s="5"/>
      <c r="M332" s="5"/>
      <c r="N332" s="5"/>
      <c r="O332" s="5"/>
      <c r="P332" s="5"/>
      <c r="Q332" s="5"/>
      <c r="R332" s="5"/>
      <c r="S332" s="422"/>
      <c r="T332" s="422"/>
      <c r="U332" s="422"/>
      <c r="V332" s="422"/>
      <c r="W332" s="422"/>
      <c r="X332" s="422"/>
      <c r="Y332" s="422"/>
      <c r="Z332" s="422"/>
      <c r="AA332" s="422"/>
      <c r="AB332" s="422"/>
      <c r="AC332" s="422"/>
      <c r="AD332" s="422"/>
      <c r="AE332" s="422"/>
      <c r="AF332" s="422"/>
      <c r="AG332" s="422"/>
      <c r="AH332" s="422"/>
      <c r="AI332" s="422"/>
      <c r="AJ332" s="422"/>
      <c r="AK332" s="422"/>
      <c r="AL332" s="422"/>
      <c r="AM332" s="422"/>
      <c r="AN332" s="422"/>
      <c r="AO332" s="422"/>
      <c r="AP332" s="422"/>
      <c r="AQ332" s="422"/>
      <c r="AR332" s="422"/>
      <c r="AS332" s="422"/>
      <c r="AT332" s="422"/>
      <c r="AU332" s="422"/>
      <c r="AV332" s="422"/>
      <c r="AW332" s="422"/>
      <c r="AX332" s="422"/>
      <c r="AY332" s="422"/>
      <c r="AZ332" s="422"/>
      <c r="BA332" s="422"/>
      <c r="BB332" s="422"/>
      <c r="BC332" s="422"/>
      <c r="BD332" s="422"/>
      <c r="BE332" s="422"/>
      <c r="BF332" s="422"/>
      <c r="BG332" s="422"/>
      <c r="BH332" s="422"/>
      <c r="BI332" s="422"/>
      <c r="BJ332" s="422"/>
      <c r="BK332" s="422"/>
      <c r="BL332" s="422"/>
      <c r="BM332" s="422"/>
      <c r="BN332" s="422"/>
      <c r="BO332" s="422"/>
      <c r="BP332" s="422"/>
      <c r="BQ332" s="422"/>
      <c r="BR332" s="422"/>
      <c r="BS332" s="422"/>
      <c r="BT332" s="422"/>
      <c r="BU332" s="422"/>
      <c r="BV332" s="422"/>
      <c r="BW332" s="422"/>
      <c r="BX332" s="422"/>
      <c r="BY332" s="422"/>
      <c r="BZ332" s="422"/>
    </row>
    <row r="333" spans="1:78" s="2" customFormat="1" ht="15" hidden="1" customHeight="1">
      <c r="B333" s="2" t="s">
        <v>198</v>
      </c>
      <c r="S333" s="424"/>
      <c r="T333" s="424"/>
      <c r="U333" s="424"/>
      <c r="V333" s="424"/>
      <c r="W333" s="424"/>
      <c r="X333" s="424"/>
      <c r="Y333" s="424"/>
      <c r="Z333" s="424"/>
      <c r="AA333" s="424"/>
      <c r="AB333" s="424"/>
      <c r="AC333" s="424"/>
      <c r="AD333" s="424"/>
      <c r="AE333" s="424"/>
      <c r="AF333" s="424"/>
      <c r="AG333" s="424"/>
      <c r="AH333" s="424"/>
      <c r="AI333" s="424"/>
      <c r="AJ333" s="424"/>
      <c r="AK333" s="424"/>
      <c r="AL333" s="424"/>
      <c r="AM333" s="424"/>
      <c r="AN333" s="424"/>
      <c r="AO333" s="424"/>
      <c r="AP333" s="424"/>
      <c r="AQ333" s="424"/>
      <c r="AR333" s="424"/>
      <c r="AS333" s="424"/>
      <c r="AT333" s="424"/>
      <c r="AU333" s="424"/>
      <c r="AV333" s="424"/>
      <c r="AW333" s="424"/>
      <c r="AX333" s="424"/>
      <c r="AY333" s="424"/>
      <c r="AZ333" s="424"/>
      <c r="BA333" s="424"/>
      <c r="BB333" s="424"/>
      <c r="BC333" s="424"/>
      <c r="BD333" s="424"/>
      <c r="BE333" s="424"/>
      <c r="BF333" s="424"/>
      <c r="BG333" s="424"/>
      <c r="BH333" s="424"/>
      <c r="BI333" s="424"/>
      <c r="BJ333" s="424"/>
      <c r="BK333" s="424"/>
      <c r="BL333" s="424"/>
      <c r="BM333" s="424"/>
      <c r="BN333" s="424"/>
      <c r="BO333" s="424"/>
      <c r="BP333" s="424"/>
      <c r="BQ333" s="424"/>
      <c r="BR333" s="424"/>
      <c r="BS333" s="424"/>
      <c r="BT333" s="424"/>
      <c r="BU333" s="424"/>
      <c r="BV333" s="424"/>
      <c r="BW333" s="424"/>
      <c r="BX333" s="424"/>
      <c r="BY333" s="424"/>
      <c r="BZ333" s="424"/>
    </row>
    <row r="334" spans="1:78" s="2" customFormat="1" ht="15" hidden="1" customHeight="1">
      <c r="S334" s="421"/>
      <c r="T334" s="421"/>
      <c r="U334" s="421"/>
      <c r="V334" s="421"/>
      <c r="W334" s="421"/>
      <c r="X334" s="421"/>
      <c r="Y334" s="421"/>
      <c r="Z334" s="421"/>
      <c r="AA334" s="421"/>
      <c r="AB334" s="421"/>
      <c r="AC334" s="421"/>
      <c r="AD334" s="421"/>
      <c r="AE334" s="421"/>
      <c r="AF334" s="421"/>
      <c r="AG334" s="421"/>
      <c r="AH334" s="421"/>
      <c r="AI334" s="421"/>
      <c r="AJ334" s="421"/>
      <c r="AK334" s="421"/>
      <c r="AL334" s="421"/>
      <c r="AM334" s="421"/>
      <c r="AN334" s="421"/>
      <c r="AO334" s="421"/>
      <c r="AP334" s="421"/>
      <c r="AQ334" s="421"/>
      <c r="AR334" s="421"/>
      <c r="AS334" s="421"/>
      <c r="AT334" s="421"/>
      <c r="AU334" s="421"/>
      <c r="AV334" s="421"/>
      <c r="AW334" s="421"/>
      <c r="AX334" s="421"/>
      <c r="AY334" s="421"/>
      <c r="AZ334" s="421"/>
      <c r="BA334" s="421"/>
      <c r="BB334" s="421"/>
      <c r="BC334" s="421"/>
      <c r="BD334" s="421"/>
      <c r="BE334" s="421"/>
      <c r="BF334" s="421"/>
      <c r="BG334" s="421"/>
      <c r="BH334" s="421"/>
      <c r="BI334" s="421"/>
      <c r="BJ334" s="421"/>
      <c r="BK334" s="421"/>
      <c r="BL334" s="421"/>
      <c r="BM334" s="421"/>
      <c r="BN334" s="421"/>
      <c r="BO334" s="421"/>
      <c r="BP334" s="421"/>
      <c r="BQ334" s="421"/>
      <c r="BR334" s="421"/>
      <c r="BS334" s="421"/>
      <c r="BT334" s="421"/>
      <c r="BU334" s="421"/>
      <c r="BV334" s="421"/>
      <c r="BW334" s="421"/>
      <c r="BX334" s="421"/>
      <c r="BY334" s="421"/>
      <c r="BZ334" s="421"/>
    </row>
    <row r="335" spans="1:78" s="2" customFormat="1" ht="15" hidden="1" customHeight="1">
      <c r="S335" s="421"/>
      <c r="T335" s="421"/>
      <c r="U335" s="421"/>
      <c r="V335" s="421"/>
      <c r="W335" s="421"/>
      <c r="X335" s="421"/>
      <c r="Y335" s="421"/>
      <c r="Z335" s="421"/>
      <c r="AA335" s="421"/>
      <c r="AB335" s="421"/>
      <c r="AC335" s="421"/>
      <c r="AD335" s="421"/>
      <c r="AE335" s="421"/>
      <c r="AF335" s="421"/>
      <c r="AG335" s="421"/>
      <c r="AH335" s="421"/>
      <c r="AI335" s="421"/>
      <c r="AJ335" s="421"/>
      <c r="AK335" s="421"/>
      <c r="AL335" s="421"/>
      <c r="AM335" s="421"/>
      <c r="AN335" s="421"/>
      <c r="AO335" s="421"/>
      <c r="AP335" s="421"/>
      <c r="AQ335" s="421"/>
      <c r="AR335" s="421"/>
      <c r="AS335" s="421"/>
      <c r="AT335" s="421"/>
      <c r="AU335" s="421"/>
      <c r="AV335" s="421"/>
      <c r="AW335" s="421"/>
      <c r="AX335" s="421"/>
      <c r="AY335" s="421"/>
      <c r="AZ335" s="421"/>
      <c r="BA335" s="421"/>
      <c r="BB335" s="421"/>
      <c r="BC335" s="421"/>
      <c r="BD335" s="421"/>
      <c r="BE335" s="421"/>
      <c r="BF335" s="421"/>
      <c r="BG335" s="421"/>
      <c r="BH335" s="421"/>
      <c r="BI335" s="421"/>
      <c r="BJ335" s="421"/>
      <c r="BK335" s="421"/>
      <c r="BL335" s="421"/>
      <c r="BM335" s="421"/>
      <c r="BN335" s="421"/>
      <c r="BO335" s="421"/>
      <c r="BP335" s="421"/>
      <c r="BQ335" s="421"/>
      <c r="BR335" s="421"/>
      <c r="BS335" s="421"/>
      <c r="BT335" s="421"/>
      <c r="BU335" s="421"/>
      <c r="BV335" s="421"/>
      <c r="BW335" s="421"/>
      <c r="BX335" s="421"/>
      <c r="BY335" s="421"/>
      <c r="BZ335" s="421"/>
    </row>
    <row r="336" spans="1:78" s="2" customFormat="1" ht="15" hidden="1" customHeight="1">
      <c r="S336" s="421"/>
      <c r="T336" s="421"/>
      <c r="U336" s="421"/>
      <c r="V336" s="421"/>
      <c r="W336" s="421"/>
      <c r="X336" s="421"/>
      <c r="Y336" s="421"/>
      <c r="Z336" s="421"/>
      <c r="AA336" s="421"/>
      <c r="AB336" s="421"/>
      <c r="AC336" s="421"/>
      <c r="AD336" s="421"/>
      <c r="AE336" s="421"/>
      <c r="AF336" s="421"/>
      <c r="AG336" s="421"/>
      <c r="AH336" s="421"/>
      <c r="AI336" s="421"/>
      <c r="AJ336" s="421"/>
      <c r="AK336" s="421"/>
      <c r="AL336" s="421"/>
      <c r="AM336" s="421"/>
      <c r="AN336" s="421"/>
      <c r="AO336" s="421"/>
      <c r="AP336" s="421"/>
      <c r="AQ336" s="421"/>
      <c r="AR336" s="421"/>
      <c r="AS336" s="421"/>
      <c r="AT336" s="421"/>
      <c r="AU336" s="421"/>
      <c r="AV336" s="421"/>
      <c r="AW336" s="421"/>
      <c r="AX336" s="421"/>
      <c r="AY336" s="421"/>
      <c r="AZ336" s="421"/>
      <c r="BA336" s="421"/>
      <c r="BB336" s="421"/>
      <c r="BC336" s="421"/>
      <c r="BD336" s="421"/>
      <c r="BE336" s="421"/>
      <c r="BF336" s="421"/>
      <c r="BG336" s="421"/>
      <c r="BH336" s="421"/>
      <c r="BI336" s="421"/>
      <c r="BJ336" s="421"/>
      <c r="BK336" s="421"/>
      <c r="BL336" s="421"/>
      <c r="BM336" s="421"/>
      <c r="BN336" s="421"/>
      <c r="BO336" s="421"/>
      <c r="BP336" s="421"/>
      <c r="BQ336" s="421"/>
      <c r="BR336" s="421"/>
      <c r="BS336" s="421"/>
      <c r="BT336" s="421"/>
      <c r="BU336" s="421"/>
      <c r="BV336" s="421"/>
      <c r="BW336" s="421"/>
      <c r="BX336" s="421"/>
      <c r="BY336" s="421"/>
      <c r="BZ336" s="421"/>
    </row>
    <row r="337" spans="1:78" s="2" customFormat="1" ht="15" hidden="1" customHeight="1">
      <c r="S337" s="421"/>
      <c r="T337" s="421"/>
      <c r="U337" s="421"/>
      <c r="V337" s="421"/>
      <c r="W337" s="421"/>
      <c r="X337" s="421"/>
      <c r="Y337" s="421"/>
      <c r="Z337" s="421"/>
      <c r="AA337" s="421"/>
      <c r="AB337" s="421"/>
      <c r="AC337" s="421"/>
      <c r="AD337" s="421"/>
      <c r="AE337" s="421"/>
      <c r="AF337" s="421"/>
      <c r="AG337" s="421"/>
      <c r="AH337" s="421"/>
      <c r="AI337" s="421"/>
      <c r="AJ337" s="421"/>
      <c r="AK337" s="421"/>
      <c r="AL337" s="421"/>
      <c r="AM337" s="421"/>
      <c r="AN337" s="421"/>
      <c r="AO337" s="421"/>
      <c r="AP337" s="421"/>
      <c r="AQ337" s="421"/>
      <c r="AR337" s="421"/>
      <c r="AS337" s="421"/>
      <c r="AT337" s="421"/>
      <c r="AU337" s="421"/>
      <c r="AV337" s="421"/>
      <c r="AW337" s="421"/>
      <c r="AX337" s="421"/>
      <c r="AY337" s="421"/>
      <c r="AZ337" s="421"/>
      <c r="BA337" s="421"/>
      <c r="BB337" s="421"/>
      <c r="BC337" s="421"/>
      <c r="BD337" s="421"/>
      <c r="BE337" s="421"/>
      <c r="BF337" s="421"/>
      <c r="BG337" s="421"/>
      <c r="BH337" s="421"/>
      <c r="BI337" s="421"/>
      <c r="BJ337" s="421"/>
      <c r="BK337" s="421"/>
      <c r="BL337" s="421"/>
      <c r="BM337" s="421"/>
      <c r="BN337" s="421"/>
      <c r="BO337" s="421"/>
      <c r="BP337" s="421"/>
      <c r="BQ337" s="421"/>
      <c r="BR337" s="421"/>
      <c r="BS337" s="421"/>
      <c r="BT337" s="421"/>
      <c r="BU337" s="421"/>
      <c r="BV337" s="421"/>
      <c r="BW337" s="421"/>
      <c r="BX337" s="421"/>
      <c r="BY337" s="421"/>
      <c r="BZ337" s="421"/>
    </row>
    <row r="338" spans="1:78" s="2" customFormat="1" ht="15" hidden="1" customHeight="1">
      <c r="S338" s="421"/>
      <c r="T338" s="421"/>
      <c r="U338" s="421"/>
      <c r="V338" s="421"/>
      <c r="W338" s="421"/>
      <c r="X338" s="421"/>
      <c r="Y338" s="421"/>
      <c r="Z338" s="421"/>
      <c r="AA338" s="421"/>
      <c r="AB338" s="421"/>
      <c r="AC338" s="421"/>
      <c r="AD338" s="421"/>
      <c r="AE338" s="421"/>
      <c r="AF338" s="421"/>
      <c r="AG338" s="421"/>
      <c r="AH338" s="421"/>
      <c r="AI338" s="421"/>
      <c r="AJ338" s="421"/>
      <c r="AK338" s="421"/>
      <c r="AL338" s="421"/>
      <c r="AM338" s="421"/>
      <c r="AN338" s="421"/>
      <c r="AO338" s="421"/>
      <c r="AP338" s="421"/>
      <c r="AQ338" s="421"/>
      <c r="AR338" s="421"/>
      <c r="AS338" s="421"/>
      <c r="AT338" s="421"/>
      <c r="AU338" s="421"/>
      <c r="AV338" s="421"/>
      <c r="AW338" s="421"/>
      <c r="AX338" s="421"/>
      <c r="AY338" s="421"/>
      <c r="AZ338" s="421"/>
      <c r="BA338" s="421"/>
      <c r="BB338" s="421"/>
      <c r="BC338" s="421"/>
      <c r="BD338" s="421"/>
      <c r="BE338" s="421"/>
      <c r="BF338" s="421"/>
      <c r="BG338" s="421"/>
      <c r="BH338" s="421"/>
      <c r="BI338" s="421"/>
      <c r="BJ338" s="421"/>
      <c r="BK338" s="421"/>
      <c r="BL338" s="421"/>
      <c r="BM338" s="421"/>
      <c r="BN338" s="421"/>
      <c r="BO338" s="421"/>
      <c r="BP338" s="421"/>
      <c r="BQ338" s="421"/>
      <c r="BR338" s="421"/>
      <c r="BS338" s="421"/>
      <c r="BT338" s="421"/>
      <c r="BU338" s="421"/>
      <c r="BV338" s="421"/>
      <c r="BW338" s="421"/>
      <c r="BX338" s="421"/>
      <c r="BY338" s="421"/>
      <c r="BZ338" s="421"/>
    </row>
    <row r="339" spans="1:78" s="2" customFormat="1" ht="15" hidden="1" customHeight="1">
      <c r="A339" s="5"/>
      <c r="B339" s="5"/>
      <c r="C339" s="5"/>
      <c r="D339" s="5"/>
      <c r="E339" s="5"/>
      <c r="F339" s="5"/>
      <c r="G339" s="5"/>
      <c r="H339" s="5"/>
      <c r="I339" s="5"/>
      <c r="J339" s="5"/>
      <c r="K339" s="5"/>
      <c r="L339" s="5"/>
      <c r="M339" s="5"/>
      <c r="N339" s="5"/>
      <c r="O339" s="5"/>
      <c r="P339" s="5"/>
      <c r="Q339" s="5"/>
      <c r="R339" s="5"/>
      <c r="S339" s="422"/>
      <c r="T339" s="422"/>
      <c r="U339" s="422"/>
      <c r="V339" s="422"/>
      <c r="W339" s="422"/>
      <c r="X339" s="422"/>
      <c r="Y339" s="422"/>
      <c r="Z339" s="422"/>
      <c r="AA339" s="422"/>
      <c r="AB339" s="422"/>
      <c r="AC339" s="422"/>
      <c r="AD339" s="422"/>
      <c r="AE339" s="422"/>
      <c r="AF339" s="422"/>
      <c r="AG339" s="422"/>
      <c r="AH339" s="422"/>
      <c r="AI339" s="422"/>
      <c r="AJ339" s="422"/>
      <c r="AK339" s="422"/>
      <c r="AL339" s="422"/>
      <c r="AM339" s="422"/>
      <c r="AN339" s="422"/>
      <c r="AO339" s="422"/>
      <c r="AP339" s="422"/>
      <c r="AQ339" s="422"/>
      <c r="AR339" s="422"/>
      <c r="AS339" s="422"/>
      <c r="AT339" s="422"/>
      <c r="AU339" s="422"/>
      <c r="AV339" s="422"/>
      <c r="AW339" s="422"/>
      <c r="AX339" s="422"/>
      <c r="AY339" s="422"/>
      <c r="AZ339" s="422"/>
      <c r="BA339" s="422"/>
      <c r="BB339" s="422"/>
      <c r="BC339" s="422"/>
      <c r="BD339" s="422"/>
      <c r="BE339" s="422"/>
      <c r="BF339" s="422"/>
      <c r="BG339" s="422"/>
      <c r="BH339" s="422"/>
      <c r="BI339" s="422"/>
      <c r="BJ339" s="422"/>
      <c r="BK339" s="422"/>
      <c r="BL339" s="422"/>
      <c r="BM339" s="422"/>
      <c r="BN339" s="422"/>
      <c r="BO339" s="422"/>
      <c r="BP339" s="422"/>
      <c r="BQ339" s="422"/>
      <c r="BR339" s="422"/>
      <c r="BS339" s="422"/>
      <c r="BT339" s="422"/>
      <c r="BU339" s="422"/>
      <c r="BV339" s="422"/>
      <c r="BW339" s="422"/>
      <c r="BX339" s="422"/>
      <c r="BY339" s="422"/>
      <c r="BZ339" s="422"/>
    </row>
    <row r="340" spans="1:78" s="2" customFormat="1" ht="15" hidden="1" customHeight="1"/>
    <row r="341" spans="1:78" s="2" customFormat="1" ht="15" hidden="1" customHeight="1"/>
    <row r="342" spans="1:78" s="2" customFormat="1" ht="15" hidden="1" customHeight="1"/>
    <row r="343" spans="1:78" s="2" customFormat="1" ht="15" hidden="1" customHeight="1"/>
    <row r="344" spans="1:78" s="2" customFormat="1" ht="15" hidden="1" customHeight="1"/>
    <row r="345" spans="1:78" s="2" customFormat="1" ht="15" hidden="1" customHeight="1"/>
    <row r="346" spans="1:78" s="2" customFormat="1" ht="15" hidden="1" customHeight="1"/>
    <row r="347" spans="1:78" s="2" customFormat="1" ht="15" hidden="1" customHeight="1"/>
    <row r="348" spans="1:78" s="2" customFormat="1" ht="15" hidden="1" customHeight="1"/>
    <row r="349" spans="1:78" s="2" customFormat="1" ht="15" hidden="1" customHeight="1"/>
    <row r="350" spans="1:78" s="2" customFormat="1" ht="15" hidden="1" customHeight="1"/>
    <row r="351" spans="1:78" s="2" customFormat="1" ht="15" hidden="1" customHeight="1"/>
    <row r="352" spans="1:78" s="2" customFormat="1" ht="15" hidden="1" customHeight="1"/>
    <row r="353" spans="1:78" s="2" customFormat="1" ht="15" hidden="1" customHeight="1"/>
    <row r="354" spans="1:78" s="2" customFormat="1" ht="15" hidden="1" customHeight="1"/>
    <row r="355" spans="1:78" s="2" customFormat="1" ht="15" hidden="1" customHeight="1"/>
    <row r="356" spans="1:78" s="2" customFormat="1" ht="15" hidden="1" customHeight="1"/>
    <row r="357" spans="1:78" s="2" customFormat="1" ht="15" hidden="1" customHeight="1"/>
    <row r="358" spans="1:78" s="2" customFormat="1" ht="6.75" hidden="1" customHeight="1"/>
    <row r="359" spans="1:78" s="2" customFormat="1" ht="15" hidden="1" customHeight="1">
      <c r="A359" s="408" t="s">
        <v>199</v>
      </c>
      <c r="B359" s="408"/>
      <c r="C359" s="408"/>
      <c r="D359" s="408"/>
      <c r="E359" s="408"/>
      <c r="F359" s="408"/>
      <c r="G359" s="408"/>
      <c r="H359" s="408"/>
      <c r="I359" s="408"/>
      <c r="J359" s="408"/>
      <c r="K359" s="408"/>
      <c r="L359" s="408"/>
      <c r="M359" s="408"/>
      <c r="N359" s="408"/>
      <c r="O359" s="408"/>
      <c r="P359" s="408"/>
      <c r="Q359" s="408"/>
      <c r="R359" s="408"/>
      <c r="S359" s="408"/>
      <c r="T359" s="408"/>
      <c r="U359" s="408"/>
      <c r="V359" s="408"/>
      <c r="W359" s="408"/>
      <c r="X359" s="408"/>
      <c r="Y359" s="408"/>
      <c r="Z359" s="408"/>
      <c r="AA359" s="408"/>
      <c r="AB359" s="408"/>
      <c r="AC359" s="408"/>
      <c r="AD359" s="408"/>
      <c r="AE359" s="408"/>
      <c r="AF359" s="408"/>
      <c r="AG359" s="408"/>
      <c r="AH359" s="408"/>
      <c r="AI359" s="408"/>
      <c r="AJ359" s="408"/>
      <c r="AK359" s="408"/>
      <c r="AL359" s="408"/>
      <c r="AM359" s="408"/>
      <c r="AN359" s="408"/>
      <c r="AO359" s="408"/>
      <c r="AP359" s="408"/>
      <c r="AQ359" s="408"/>
      <c r="AR359" s="408"/>
      <c r="AS359" s="408"/>
      <c r="AT359" s="408"/>
      <c r="AU359" s="408"/>
      <c r="AV359" s="408"/>
      <c r="AW359" s="408"/>
      <c r="AX359" s="408"/>
      <c r="AY359" s="408"/>
      <c r="AZ359" s="408"/>
      <c r="BA359" s="408"/>
      <c r="BB359" s="408"/>
      <c r="BC359" s="408"/>
      <c r="BD359" s="408"/>
      <c r="BE359" s="408"/>
      <c r="BF359" s="408"/>
      <c r="BG359" s="408"/>
      <c r="BH359" s="408"/>
      <c r="BI359" s="408"/>
      <c r="BJ359" s="408"/>
      <c r="BK359" s="408"/>
      <c r="BL359" s="408"/>
      <c r="BM359" s="408"/>
      <c r="BN359" s="408"/>
      <c r="BO359" s="408"/>
      <c r="BP359" s="408"/>
      <c r="BQ359" s="408"/>
      <c r="BR359" s="408"/>
      <c r="BS359" s="408"/>
      <c r="BT359" s="408"/>
      <c r="BU359" s="408"/>
      <c r="BV359" s="408"/>
      <c r="BW359" s="408"/>
      <c r="BX359" s="408"/>
      <c r="BY359" s="408"/>
      <c r="BZ359" s="408"/>
    </row>
    <row r="360" spans="1:78" s="2" customFormat="1" ht="14.25" hidden="1" customHeight="1">
      <c r="A360" s="5"/>
      <c r="B360" s="5" t="s">
        <v>200</v>
      </c>
      <c r="C360" s="5"/>
      <c r="D360" s="5"/>
      <c r="E360" s="5"/>
      <c r="F360" s="5"/>
      <c r="G360" s="5"/>
      <c r="H360" s="5"/>
      <c r="I360" s="5"/>
      <c r="J360" s="5"/>
      <c r="K360" s="5"/>
      <c r="L360" s="5"/>
      <c r="M360" s="5"/>
      <c r="N360" s="5"/>
      <c r="O360" s="5"/>
      <c r="P360" s="5"/>
      <c r="Q360" s="5"/>
      <c r="R360" s="5"/>
      <c r="S360" s="5"/>
      <c r="T360" s="5"/>
      <c r="U360" s="5"/>
      <c r="V360" s="5"/>
      <c r="W360" s="5"/>
      <c r="X360" s="5"/>
      <c r="Y360" s="5"/>
      <c r="Z360" s="5"/>
      <c r="AA360" s="5"/>
      <c r="AB360" s="5"/>
      <c r="AC360" s="5"/>
      <c r="AD360" s="5"/>
      <c r="AE360" s="5"/>
      <c r="AF360" s="5"/>
      <c r="AG360" s="5"/>
      <c r="AH360" s="5"/>
      <c r="AI360" s="5"/>
      <c r="AJ360" s="5"/>
      <c r="AK360" s="5"/>
      <c r="AL360" s="5"/>
      <c r="AM360" s="5"/>
      <c r="AN360" s="5"/>
      <c r="AO360" s="5"/>
      <c r="AP360" s="5"/>
      <c r="AQ360" s="5"/>
      <c r="AR360" s="5"/>
      <c r="AS360" s="5"/>
      <c r="AT360" s="5"/>
      <c r="AU360" s="5"/>
      <c r="AV360" s="5"/>
      <c r="AW360" s="5"/>
      <c r="AX360" s="5"/>
      <c r="AY360" s="5"/>
      <c r="AZ360" s="5"/>
      <c r="BA360" s="5"/>
      <c r="BB360" s="5"/>
      <c r="BC360" s="5"/>
      <c r="BD360" s="5"/>
      <c r="BE360" s="5"/>
      <c r="BF360" s="5"/>
      <c r="BG360" s="5"/>
      <c r="BH360" s="5"/>
      <c r="BI360" s="5"/>
      <c r="BJ360" s="5"/>
      <c r="BK360" s="5"/>
      <c r="BL360" s="5"/>
      <c r="BM360" s="5"/>
      <c r="BN360" s="5"/>
      <c r="BO360" s="5"/>
      <c r="BP360" s="5"/>
      <c r="BQ360" s="5"/>
      <c r="BR360" s="5"/>
      <c r="BS360" s="5"/>
      <c r="BT360" s="5"/>
      <c r="BU360" s="5"/>
      <c r="BV360" s="5"/>
      <c r="BW360" s="5"/>
      <c r="BX360" s="5"/>
      <c r="BY360" s="5"/>
      <c r="BZ360" s="5"/>
    </row>
    <row r="361" spans="1:78" s="2" customFormat="1" ht="14.25" hidden="1" customHeight="1">
      <c r="B361" s="2" t="s">
        <v>201</v>
      </c>
      <c r="N361" s="423"/>
      <c r="O361" s="423"/>
      <c r="P361" s="423"/>
      <c r="Q361" s="423"/>
      <c r="R361" s="423"/>
      <c r="S361" s="423"/>
      <c r="T361" s="423"/>
      <c r="U361" s="423"/>
    </row>
    <row r="362" spans="1:78" s="2" customFormat="1" ht="14.25" hidden="1" customHeight="1">
      <c r="B362" s="2" t="s">
        <v>202</v>
      </c>
      <c r="M362" s="408" t="s">
        <v>203</v>
      </c>
      <c r="N362" s="408"/>
      <c r="O362" s="408"/>
      <c r="P362" s="408"/>
      <c r="Q362" s="408"/>
      <c r="R362" s="401"/>
      <c r="S362" s="401"/>
      <c r="T362" s="401"/>
      <c r="U362" s="401"/>
      <c r="V362" s="401"/>
      <c r="W362" s="401"/>
      <c r="X362" s="401"/>
      <c r="Y362" s="401"/>
      <c r="Z362" s="401"/>
      <c r="AA362" s="2" t="s">
        <v>85</v>
      </c>
      <c r="AD362" s="395"/>
      <c r="AE362" s="395"/>
      <c r="AF362" s="395"/>
      <c r="AG362" s="395"/>
      <c r="AH362" s="395"/>
      <c r="AI362" s="395"/>
      <c r="AJ362" s="395"/>
      <c r="AK362" s="395"/>
      <c r="AL362" s="395"/>
      <c r="AM362" s="395"/>
      <c r="AN362" s="395"/>
      <c r="AO362" s="395"/>
      <c r="AP362" s="395"/>
      <c r="AQ362" s="395"/>
      <c r="AR362" s="395"/>
      <c r="AS362" s="395"/>
      <c r="AT362" s="395"/>
      <c r="AU362" s="395"/>
      <c r="AV362" s="395"/>
      <c r="AW362" s="395"/>
      <c r="AX362" s="395"/>
      <c r="AY362" s="395"/>
      <c r="AZ362" s="395"/>
      <c r="BA362" s="395"/>
      <c r="BB362" s="395"/>
      <c r="BC362" s="395"/>
      <c r="BD362" s="395"/>
      <c r="BE362" s="395"/>
      <c r="BF362" s="395"/>
      <c r="BG362" s="395"/>
      <c r="BH362" s="395"/>
      <c r="BI362" s="395"/>
      <c r="BJ362" s="395"/>
      <c r="BK362" s="395"/>
      <c r="BL362" s="395"/>
      <c r="BM362" s="395"/>
      <c r="BN362" s="395"/>
      <c r="BO362" s="395"/>
    </row>
    <row r="363" spans="1:78" s="2" customFormat="1" ht="14.25" hidden="1" customHeight="1">
      <c r="M363" s="408" t="s">
        <v>203</v>
      </c>
      <c r="N363" s="408"/>
      <c r="O363" s="408"/>
      <c r="P363" s="408"/>
      <c r="Q363" s="408"/>
      <c r="R363" s="401"/>
      <c r="S363" s="401"/>
      <c r="T363" s="401"/>
      <c r="U363" s="401"/>
      <c r="V363" s="401"/>
      <c r="W363" s="401"/>
      <c r="X363" s="401"/>
      <c r="Y363" s="401"/>
      <c r="Z363" s="401"/>
      <c r="AA363" s="2" t="s">
        <v>85</v>
      </c>
      <c r="AD363" s="395"/>
      <c r="AE363" s="395"/>
      <c r="AF363" s="395"/>
      <c r="AG363" s="395"/>
      <c r="AH363" s="395"/>
      <c r="AI363" s="395"/>
      <c r="AJ363" s="395"/>
      <c r="AK363" s="395"/>
      <c r="AL363" s="395"/>
      <c r="AM363" s="395"/>
      <c r="AN363" s="395"/>
      <c r="AO363" s="395"/>
      <c r="AP363" s="395"/>
      <c r="AQ363" s="395"/>
      <c r="AR363" s="395"/>
      <c r="AS363" s="395"/>
      <c r="AT363" s="395"/>
      <c r="AU363" s="395"/>
      <c r="AV363" s="395"/>
      <c r="AW363" s="395"/>
      <c r="AX363" s="395"/>
      <c r="AY363" s="395"/>
      <c r="AZ363" s="395"/>
      <c r="BA363" s="395"/>
      <c r="BB363" s="395"/>
      <c r="BC363" s="395"/>
      <c r="BD363" s="395"/>
      <c r="BE363" s="395"/>
      <c r="BF363" s="395"/>
      <c r="BG363" s="395"/>
      <c r="BH363" s="395"/>
      <c r="BI363" s="395"/>
      <c r="BJ363" s="395"/>
      <c r="BK363" s="395"/>
      <c r="BL363" s="395"/>
      <c r="BM363" s="395"/>
      <c r="BN363" s="395"/>
      <c r="BO363" s="395"/>
    </row>
    <row r="364" spans="1:78" s="2" customFormat="1" ht="14.25" hidden="1" customHeight="1">
      <c r="M364" s="408" t="s">
        <v>203</v>
      </c>
      <c r="N364" s="408"/>
      <c r="O364" s="408"/>
      <c r="P364" s="408"/>
      <c r="Q364" s="408"/>
      <c r="R364" s="401"/>
      <c r="S364" s="401"/>
      <c r="T364" s="401"/>
      <c r="U364" s="401"/>
      <c r="V364" s="401"/>
      <c r="W364" s="401"/>
      <c r="X364" s="401"/>
      <c r="Y364" s="401"/>
      <c r="Z364" s="401"/>
      <c r="AA364" s="2" t="s">
        <v>85</v>
      </c>
      <c r="AD364" s="395"/>
      <c r="AE364" s="395"/>
      <c r="AF364" s="395"/>
      <c r="AG364" s="395"/>
      <c r="AH364" s="395"/>
      <c r="AI364" s="395"/>
      <c r="AJ364" s="395"/>
      <c r="AK364" s="395"/>
      <c r="AL364" s="395"/>
      <c r="AM364" s="395"/>
      <c r="AN364" s="395"/>
      <c r="AO364" s="395"/>
      <c r="AP364" s="395"/>
      <c r="AQ364" s="395"/>
      <c r="AR364" s="395"/>
      <c r="AS364" s="395"/>
      <c r="AT364" s="395"/>
      <c r="AU364" s="395"/>
      <c r="AV364" s="395"/>
      <c r="AW364" s="395"/>
      <c r="AX364" s="395"/>
      <c r="AY364" s="395"/>
      <c r="AZ364" s="395"/>
      <c r="BA364" s="395"/>
      <c r="BB364" s="395"/>
      <c r="BC364" s="395"/>
      <c r="BD364" s="395"/>
      <c r="BE364" s="395"/>
      <c r="BF364" s="395"/>
      <c r="BG364" s="395"/>
      <c r="BH364" s="395"/>
      <c r="BI364" s="395"/>
      <c r="BJ364" s="395"/>
      <c r="BK364" s="395"/>
      <c r="BL364" s="395"/>
      <c r="BM364" s="395"/>
      <c r="BN364" s="395"/>
      <c r="BO364" s="395"/>
    </row>
    <row r="365" spans="1:78" s="2" customFormat="1" ht="14.25" hidden="1" customHeight="1">
      <c r="M365" s="408" t="s">
        <v>203</v>
      </c>
      <c r="N365" s="408"/>
      <c r="O365" s="408"/>
      <c r="P365" s="408"/>
      <c r="Q365" s="408"/>
      <c r="R365" s="401"/>
      <c r="S365" s="401"/>
      <c r="T365" s="401"/>
      <c r="U365" s="401"/>
      <c r="V365" s="401"/>
      <c r="W365" s="401"/>
      <c r="X365" s="401"/>
      <c r="Y365" s="401"/>
      <c r="Z365" s="401"/>
      <c r="AA365" s="2" t="s">
        <v>85</v>
      </c>
      <c r="AD365" s="395"/>
      <c r="AE365" s="395"/>
      <c r="AF365" s="395"/>
      <c r="AG365" s="395"/>
      <c r="AH365" s="395"/>
      <c r="AI365" s="395"/>
      <c r="AJ365" s="395"/>
      <c r="AK365" s="395"/>
      <c r="AL365" s="395"/>
      <c r="AM365" s="395"/>
      <c r="AN365" s="395"/>
      <c r="AO365" s="395"/>
      <c r="AP365" s="395"/>
      <c r="AQ365" s="395"/>
      <c r="AR365" s="395"/>
      <c r="AS365" s="395"/>
      <c r="AT365" s="395"/>
      <c r="AU365" s="395"/>
      <c r="AV365" s="395"/>
      <c r="AW365" s="395"/>
      <c r="AX365" s="395"/>
      <c r="AY365" s="395"/>
      <c r="AZ365" s="395"/>
      <c r="BA365" s="395"/>
      <c r="BB365" s="395"/>
      <c r="BC365" s="395"/>
      <c r="BD365" s="395"/>
      <c r="BE365" s="395"/>
      <c r="BF365" s="395"/>
      <c r="BG365" s="395"/>
      <c r="BH365" s="395"/>
      <c r="BI365" s="395"/>
      <c r="BJ365" s="395"/>
      <c r="BK365" s="395"/>
      <c r="BL365" s="395"/>
      <c r="BM365" s="395"/>
      <c r="BN365" s="395"/>
      <c r="BO365" s="395"/>
    </row>
    <row r="366" spans="1:78" s="2" customFormat="1" ht="14.25" hidden="1" customHeight="1">
      <c r="M366" s="408" t="s">
        <v>203</v>
      </c>
      <c r="N366" s="408"/>
      <c r="O366" s="408"/>
      <c r="P366" s="408"/>
      <c r="Q366" s="408"/>
      <c r="R366" s="401"/>
      <c r="S366" s="401"/>
      <c r="T366" s="401"/>
      <c r="U366" s="401"/>
      <c r="V366" s="401"/>
      <c r="W366" s="401"/>
      <c r="X366" s="401"/>
      <c r="Y366" s="401"/>
      <c r="Z366" s="401"/>
      <c r="AA366" s="2" t="s">
        <v>85</v>
      </c>
      <c r="AD366" s="395"/>
      <c r="AE366" s="395"/>
      <c r="AF366" s="395"/>
      <c r="AG366" s="395"/>
      <c r="AH366" s="395"/>
      <c r="AI366" s="395"/>
      <c r="AJ366" s="395"/>
      <c r="AK366" s="395"/>
      <c r="AL366" s="395"/>
      <c r="AM366" s="395"/>
      <c r="AN366" s="395"/>
      <c r="AO366" s="395"/>
      <c r="AP366" s="395"/>
      <c r="AQ366" s="395"/>
      <c r="AR366" s="395"/>
      <c r="AS366" s="395"/>
      <c r="AT366" s="395"/>
      <c r="AU366" s="395"/>
      <c r="AV366" s="395"/>
      <c r="AW366" s="395"/>
      <c r="AX366" s="395"/>
      <c r="AY366" s="395"/>
      <c r="AZ366" s="395"/>
      <c r="BA366" s="395"/>
      <c r="BB366" s="395"/>
      <c r="BC366" s="395"/>
      <c r="BD366" s="395"/>
      <c r="BE366" s="395"/>
      <c r="BF366" s="395"/>
      <c r="BG366" s="395"/>
      <c r="BH366" s="395"/>
      <c r="BI366" s="395"/>
      <c r="BJ366" s="395"/>
      <c r="BK366" s="395"/>
      <c r="BL366" s="395"/>
      <c r="BM366" s="395"/>
      <c r="BN366" s="395"/>
      <c r="BO366" s="395"/>
    </row>
    <row r="367" spans="1:78" s="2" customFormat="1" ht="14.25" hidden="1" customHeight="1">
      <c r="A367" s="314"/>
      <c r="B367" s="314" t="s">
        <v>204</v>
      </c>
      <c r="C367" s="314"/>
      <c r="D367" s="314"/>
      <c r="E367" s="314"/>
      <c r="F367" s="314"/>
      <c r="G367" s="314"/>
      <c r="H367" s="314"/>
      <c r="I367" s="314"/>
      <c r="J367" s="314"/>
      <c r="K367" s="314"/>
      <c r="L367" s="314"/>
      <c r="M367" s="314"/>
      <c r="N367" s="314"/>
      <c r="O367" s="314"/>
      <c r="P367" s="314"/>
      <c r="Q367" s="314"/>
      <c r="R367" s="314"/>
      <c r="S367" s="314"/>
      <c r="T367" s="314"/>
      <c r="U367" s="314"/>
      <c r="V367" s="314"/>
      <c r="W367" s="314"/>
      <c r="X367" s="314"/>
      <c r="Y367" s="314"/>
      <c r="Z367" s="314"/>
      <c r="AA367" s="314"/>
      <c r="AB367" s="314"/>
      <c r="AC367" s="314"/>
      <c r="AD367" s="314"/>
      <c r="AE367" s="314"/>
      <c r="AF367" s="314"/>
      <c r="AG367" s="314"/>
      <c r="AH367" s="314"/>
      <c r="AI367" s="314"/>
      <c r="AJ367" s="314"/>
      <c r="AK367" s="314"/>
      <c r="AL367" s="314"/>
      <c r="AM367" s="314"/>
      <c r="AN367" s="314"/>
      <c r="AO367" s="314"/>
      <c r="AP367" s="314"/>
      <c r="AQ367" s="314"/>
      <c r="AR367" s="314"/>
      <c r="AS367" s="314"/>
      <c r="AT367" s="314"/>
      <c r="AU367" s="314"/>
      <c r="AV367" s="314"/>
      <c r="AW367" s="314"/>
      <c r="AX367" s="314"/>
      <c r="AY367" s="314"/>
      <c r="AZ367" s="314"/>
      <c r="BA367" s="314"/>
      <c r="BB367" s="314"/>
      <c r="BC367" s="314"/>
      <c r="BD367" s="314"/>
      <c r="BE367" s="314"/>
      <c r="BF367" s="314"/>
      <c r="BG367" s="314"/>
      <c r="BH367" s="314"/>
      <c r="BI367" s="314"/>
      <c r="BJ367" s="314"/>
      <c r="BK367" s="314"/>
      <c r="BL367" s="314"/>
      <c r="BM367" s="314"/>
      <c r="BN367" s="314"/>
      <c r="BO367" s="314"/>
      <c r="BP367" s="314"/>
      <c r="BQ367" s="314"/>
      <c r="BR367" s="314"/>
      <c r="BS367" s="314"/>
      <c r="BT367" s="314"/>
      <c r="BU367" s="314"/>
      <c r="BV367" s="314"/>
      <c r="BW367" s="314"/>
      <c r="BX367" s="314"/>
      <c r="BY367" s="314"/>
      <c r="BZ367" s="314"/>
    </row>
    <row r="368" spans="1:78" s="2" customFormat="1" ht="14.25" hidden="1" customHeight="1">
      <c r="A368" s="5"/>
      <c r="B368" s="5"/>
      <c r="C368" s="5"/>
      <c r="D368" s="5"/>
      <c r="E368" s="403" t="s">
        <v>56</v>
      </c>
      <c r="F368" s="403"/>
      <c r="G368" s="5" t="s">
        <v>143</v>
      </c>
      <c r="H368" s="5"/>
      <c r="I368" s="5"/>
      <c r="J368" s="5"/>
      <c r="K368" s="5"/>
      <c r="L368" s="5"/>
      <c r="M368" s="403" t="s">
        <v>56</v>
      </c>
      <c r="N368" s="403"/>
      <c r="O368" s="5" t="s">
        <v>144</v>
      </c>
      <c r="P368" s="5"/>
      <c r="Q368" s="5"/>
      <c r="R368" s="5"/>
      <c r="S368" s="5"/>
      <c r="T368" s="5"/>
      <c r="U368" s="403" t="s">
        <v>56</v>
      </c>
      <c r="V368" s="403"/>
      <c r="W368" s="5" t="s">
        <v>145</v>
      </c>
      <c r="X368" s="5"/>
      <c r="Y368" s="5"/>
      <c r="Z368" s="5"/>
      <c r="AA368" s="5"/>
      <c r="AB368" s="5"/>
      <c r="AC368" s="403" t="s">
        <v>56</v>
      </c>
      <c r="AD368" s="403"/>
      <c r="AE368" s="5" t="s">
        <v>146</v>
      </c>
      <c r="AF368" s="5"/>
      <c r="AG368" s="5"/>
      <c r="AH368" s="5"/>
      <c r="AI368" s="5"/>
      <c r="AJ368" s="5"/>
      <c r="AK368" s="403" t="s">
        <v>56</v>
      </c>
      <c r="AL368" s="403"/>
      <c r="AM368" s="5" t="s">
        <v>147</v>
      </c>
      <c r="AN368" s="5"/>
      <c r="AO368" s="5"/>
      <c r="AP368" s="5"/>
      <c r="AQ368" s="5"/>
      <c r="AR368" s="5"/>
      <c r="AS368" s="5"/>
      <c r="AT368" s="5"/>
      <c r="AU368" s="5"/>
      <c r="AV368" s="403" t="s">
        <v>56</v>
      </c>
      <c r="AW368" s="403"/>
      <c r="AX368" s="5" t="s">
        <v>148</v>
      </c>
      <c r="AY368" s="5"/>
      <c r="AZ368" s="5"/>
      <c r="BA368" s="5"/>
      <c r="BB368" s="5"/>
      <c r="BC368" s="5"/>
      <c r="BD368" s="5"/>
      <c r="BE368" s="5"/>
      <c r="BF368" s="5"/>
      <c r="BG368" s="5"/>
      <c r="BH368" s="5"/>
      <c r="BI368" s="5"/>
      <c r="BJ368" s="403" t="s">
        <v>56</v>
      </c>
      <c r="BK368" s="403"/>
      <c r="BL368" s="5" t="s">
        <v>149</v>
      </c>
      <c r="BM368" s="5"/>
      <c r="BN368" s="5"/>
      <c r="BO368" s="5"/>
      <c r="BP368" s="5"/>
      <c r="BQ368" s="5"/>
      <c r="BR368" s="5"/>
      <c r="BS368" s="5"/>
      <c r="BT368" s="5"/>
      <c r="BU368" s="5"/>
      <c r="BV368" s="5"/>
      <c r="BW368" s="5"/>
      <c r="BX368" s="5"/>
      <c r="BY368" s="5"/>
      <c r="BZ368" s="5"/>
    </row>
    <row r="369" spans="1:78" s="2" customFormat="1" ht="14.25" hidden="1" customHeight="1">
      <c r="B369" s="2" t="s">
        <v>205</v>
      </c>
      <c r="Q369" s="420"/>
      <c r="R369" s="420"/>
      <c r="S369" s="420"/>
      <c r="T369" s="420"/>
      <c r="U369" s="420"/>
      <c r="V369" s="420"/>
      <c r="W369" s="420"/>
      <c r="X369" s="420"/>
      <c r="Y369" s="420"/>
      <c r="Z369" s="420"/>
      <c r="AA369" s="420"/>
      <c r="AB369" s="420"/>
      <c r="AC369" s="420"/>
      <c r="AD369" s="420"/>
      <c r="AE369" s="420"/>
      <c r="AF369" s="420"/>
      <c r="AG369" s="420"/>
      <c r="AH369" s="420"/>
      <c r="AI369" s="420"/>
      <c r="AJ369" s="2" t="s">
        <v>206</v>
      </c>
      <c r="AT369" s="420"/>
      <c r="AU369" s="420"/>
      <c r="AV369" s="420"/>
      <c r="AW369" s="420"/>
      <c r="AX369" s="420"/>
      <c r="AY369" s="420"/>
      <c r="AZ369" s="420"/>
      <c r="BA369" s="420"/>
      <c r="BB369" s="420"/>
      <c r="BC369" s="420"/>
      <c r="BD369" s="420"/>
      <c r="BE369" s="420"/>
      <c r="BF369" s="420"/>
      <c r="BG369" s="420"/>
      <c r="BH369" s="420"/>
      <c r="BI369" s="420"/>
      <c r="BJ369" s="420"/>
      <c r="BK369" s="420"/>
      <c r="BL369" s="420"/>
      <c r="BM369" s="2" t="s">
        <v>182</v>
      </c>
    </row>
    <row r="370" spans="1:78" s="2" customFormat="1" ht="14.25" hidden="1" customHeight="1">
      <c r="A370" s="314"/>
      <c r="B370" s="315" t="s">
        <v>207</v>
      </c>
      <c r="C370" s="315"/>
      <c r="D370" s="315"/>
      <c r="E370" s="315"/>
      <c r="F370" s="315"/>
      <c r="G370" s="315"/>
      <c r="H370" s="315"/>
      <c r="I370" s="315"/>
      <c r="J370" s="315"/>
      <c r="K370" s="315"/>
      <c r="L370" s="315"/>
      <c r="M370" s="315"/>
      <c r="N370" s="315"/>
      <c r="O370" s="315"/>
      <c r="P370" s="315"/>
      <c r="Q370" s="419"/>
      <c r="R370" s="419"/>
      <c r="S370" s="419"/>
      <c r="T370" s="419"/>
      <c r="U370" s="419"/>
      <c r="V370" s="419"/>
      <c r="W370" s="419"/>
      <c r="X370" s="419"/>
      <c r="Y370" s="419"/>
      <c r="Z370" s="419"/>
      <c r="AA370" s="419"/>
      <c r="AB370" s="419"/>
      <c r="AC370" s="419"/>
      <c r="AD370" s="419"/>
      <c r="AE370" s="419"/>
      <c r="AF370" s="419"/>
      <c r="AG370" s="419"/>
      <c r="AH370" s="419"/>
      <c r="AI370" s="419"/>
      <c r="AJ370" s="315"/>
      <c r="AK370" s="315"/>
      <c r="AL370" s="315"/>
      <c r="AM370" s="315"/>
      <c r="AN370" s="315"/>
      <c r="AO370" s="315"/>
      <c r="AP370" s="315"/>
      <c r="AQ370" s="315"/>
      <c r="AR370" s="315"/>
      <c r="AS370" s="315"/>
      <c r="AT370" s="315"/>
      <c r="AU370" s="315"/>
      <c r="AV370" s="315"/>
      <c r="AW370" s="315"/>
      <c r="AX370" s="315"/>
      <c r="AY370" s="315"/>
      <c r="AZ370" s="315"/>
      <c r="BA370" s="315"/>
      <c r="BB370" s="315"/>
      <c r="BC370" s="315"/>
      <c r="BD370" s="315"/>
      <c r="BE370" s="315"/>
      <c r="BF370" s="315"/>
      <c r="BG370" s="315"/>
      <c r="BH370" s="315"/>
      <c r="BI370" s="315"/>
      <c r="BJ370" s="315"/>
      <c r="BK370" s="315"/>
      <c r="BL370" s="315"/>
      <c r="BM370" s="315"/>
      <c r="BN370" s="315"/>
      <c r="BO370" s="315"/>
      <c r="BP370" s="315"/>
      <c r="BQ370" s="315"/>
      <c r="BR370" s="315"/>
      <c r="BS370" s="315"/>
      <c r="BT370" s="315"/>
      <c r="BU370" s="315"/>
      <c r="BV370" s="315"/>
      <c r="BW370" s="315"/>
      <c r="BX370" s="315"/>
      <c r="BY370" s="315"/>
      <c r="BZ370" s="315"/>
    </row>
    <row r="371" spans="1:78" s="29" customFormat="1" ht="14.25" hidden="1" customHeight="1">
      <c r="B371" s="417" t="s">
        <v>208</v>
      </c>
      <c r="C371" s="417"/>
      <c r="D371" s="417"/>
      <c r="E371" s="417"/>
      <c r="F371" s="417"/>
      <c r="G371" s="417"/>
      <c r="H371" s="417"/>
      <c r="I371" s="417"/>
      <c r="J371" s="417"/>
      <c r="K371" s="417"/>
      <c r="L371" s="417"/>
      <c r="M371" s="417"/>
      <c r="N371" s="49"/>
      <c r="O371" s="49"/>
      <c r="P371" s="49"/>
      <c r="Q371" s="49"/>
      <c r="R371" s="417" t="s">
        <v>209</v>
      </c>
      <c r="S371" s="417"/>
      <c r="T371" s="417"/>
      <c r="U371" s="417"/>
      <c r="V371" s="417"/>
      <c r="W371" s="417"/>
      <c r="X371" s="417"/>
      <c r="Y371" s="417"/>
      <c r="Z371" s="417"/>
      <c r="AA371" s="417"/>
      <c r="AB371" s="417"/>
      <c r="AC371" s="417"/>
      <c r="AD371" s="417"/>
      <c r="AE371" s="417"/>
      <c r="AF371" s="417"/>
      <c r="AG371" s="417"/>
      <c r="AH371" s="417"/>
      <c r="AI371" s="49"/>
      <c r="AJ371" s="49"/>
      <c r="AK371" s="49"/>
      <c r="AL371" s="49"/>
      <c r="AM371" s="417" t="s">
        <v>210</v>
      </c>
      <c r="AN371" s="417"/>
      <c r="AO371" s="417"/>
      <c r="AP371" s="417"/>
      <c r="AQ371" s="417"/>
      <c r="AR371" s="417"/>
      <c r="AS371" s="417"/>
      <c r="AT371" s="417"/>
      <c r="AU371" s="417"/>
      <c r="AV371" s="417"/>
      <c r="AW371" s="417"/>
      <c r="AX371" s="417"/>
      <c r="AY371" s="417"/>
      <c r="AZ371" s="417"/>
      <c r="BA371" s="417"/>
      <c r="BB371" s="417"/>
      <c r="BC371" s="49"/>
      <c r="BD371" s="49"/>
      <c r="BE371" s="49"/>
      <c r="BF371" s="49"/>
      <c r="BG371" s="417" t="s">
        <v>211</v>
      </c>
      <c r="BH371" s="417"/>
      <c r="BI371" s="417"/>
      <c r="BJ371" s="417"/>
      <c r="BK371" s="417"/>
      <c r="BL371" s="417"/>
      <c r="BM371" s="417"/>
      <c r="BN371" s="417"/>
      <c r="BO371" s="417"/>
      <c r="BP371" s="417"/>
      <c r="BQ371" s="417"/>
      <c r="BR371" s="417"/>
      <c r="BS371" s="417"/>
      <c r="BT371" s="417"/>
      <c r="BU371" s="417"/>
      <c r="BV371" s="49"/>
      <c r="BW371" s="49"/>
      <c r="BX371" s="49"/>
      <c r="BY371" s="49"/>
      <c r="BZ371" s="49"/>
    </row>
    <row r="372" spans="1:78" s="29" customFormat="1" ht="14.25" hidden="1" customHeight="1">
      <c r="B372" s="418" t="s">
        <v>212</v>
      </c>
      <c r="C372" s="418"/>
      <c r="D372" s="418"/>
      <c r="E372" s="418"/>
      <c r="F372" s="418"/>
      <c r="G372" s="418"/>
      <c r="H372" s="418"/>
      <c r="I372" s="418"/>
      <c r="J372" s="418"/>
      <c r="K372" s="418"/>
      <c r="L372" s="418"/>
      <c r="M372" s="418"/>
      <c r="N372" s="418"/>
      <c r="O372" s="418"/>
      <c r="P372" s="418"/>
      <c r="Q372" s="418"/>
      <c r="R372" s="418"/>
      <c r="S372" s="50"/>
      <c r="T372" s="50"/>
      <c r="U372" s="49"/>
      <c r="V372" s="418" t="s">
        <v>213</v>
      </c>
      <c r="W372" s="418"/>
      <c r="X372" s="418"/>
      <c r="Y372" s="418"/>
      <c r="Z372" s="418"/>
      <c r="AA372" s="418"/>
      <c r="AB372" s="418"/>
      <c r="AC372" s="418"/>
      <c r="AD372" s="418"/>
      <c r="AE372" s="418"/>
      <c r="AF372" s="418"/>
      <c r="AG372" s="418"/>
      <c r="AH372" s="418"/>
      <c r="AI372" s="418"/>
      <c r="AJ372" s="49"/>
      <c r="AK372" s="49"/>
      <c r="AL372" s="49"/>
      <c r="AM372" s="418" t="s">
        <v>214</v>
      </c>
      <c r="AN372" s="418"/>
      <c r="AO372" s="418"/>
      <c r="AP372" s="418"/>
      <c r="AQ372" s="418"/>
      <c r="AR372" s="418"/>
      <c r="AS372" s="418"/>
      <c r="AT372" s="418"/>
      <c r="AU372" s="418"/>
      <c r="AV372" s="418"/>
      <c r="AW372" s="418"/>
      <c r="AX372" s="418"/>
      <c r="AY372" s="418"/>
      <c r="AZ372" s="418"/>
      <c r="BA372" s="418"/>
      <c r="BB372" s="418"/>
      <c r="BC372" s="418"/>
      <c r="BD372" s="418"/>
      <c r="BE372" s="418"/>
      <c r="BF372" s="418"/>
      <c r="BG372" s="418"/>
      <c r="BH372" s="418"/>
      <c r="BI372" s="418"/>
      <c r="BJ372" s="418"/>
      <c r="BK372" s="418"/>
      <c r="BL372" s="49"/>
      <c r="BM372" s="49"/>
      <c r="BN372" s="49"/>
      <c r="BO372" s="418" t="s">
        <v>215</v>
      </c>
      <c r="BP372" s="418"/>
      <c r="BQ372" s="418"/>
      <c r="BR372" s="418"/>
      <c r="BS372" s="418"/>
      <c r="BT372" s="418"/>
      <c r="BU372" s="418"/>
      <c r="BV372" s="418"/>
      <c r="BW372" s="49"/>
      <c r="BX372" s="49"/>
      <c r="BY372" s="49"/>
      <c r="BZ372" s="49"/>
    </row>
    <row r="373" spans="1:78" s="2" customFormat="1" ht="14.25" hidden="1" customHeight="1">
      <c r="A373" s="314"/>
      <c r="B373" s="315" t="s">
        <v>216</v>
      </c>
      <c r="C373" s="315"/>
      <c r="D373" s="315"/>
      <c r="E373" s="315"/>
      <c r="F373" s="315"/>
      <c r="G373" s="315"/>
      <c r="H373" s="315"/>
      <c r="I373" s="315"/>
      <c r="J373" s="315"/>
      <c r="K373" s="315"/>
      <c r="L373" s="315"/>
      <c r="M373" s="315"/>
      <c r="N373" s="315"/>
      <c r="O373" s="315"/>
      <c r="P373" s="315"/>
      <c r="Q373" s="315"/>
      <c r="R373" s="315"/>
      <c r="S373" s="315"/>
      <c r="T373" s="315"/>
      <c r="U373" s="315"/>
      <c r="V373" s="315"/>
      <c r="W373" s="315"/>
      <c r="X373" s="315"/>
      <c r="Y373" s="315"/>
      <c r="Z373" s="315"/>
      <c r="AA373" s="315"/>
      <c r="AB373" s="315"/>
      <c r="AC373" s="315"/>
      <c r="AD373" s="315"/>
      <c r="AE373" s="315"/>
      <c r="AF373" s="315"/>
      <c r="AG373" s="315"/>
      <c r="AH373" s="315"/>
      <c r="AI373" s="315"/>
      <c r="AJ373" s="315"/>
      <c r="AK373" s="315"/>
      <c r="AL373" s="315"/>
      <c r="AM373" s="315"/>
      <c r="AN373" s="315"/>
      <c r="AO373" s="315"/>
      <c r="AP373" s="315"/>
      <c r="AQ373" s="315"/>
      <c r="AR373" s="315"/>
      <c r="AS373" s="315"/>
      <c r="AT373" s="315"/>
      <c r="AU373" s="315"/>
      <c r="AV373" s="315"/>
      <c r="AW373" s="315"/>
      <c r="AX373" s="315"/>
      <c r="AY373" s="315"/>
      <c r="AZ373" s="315"/>
      <c r="BA373" s="315"/>
      <c r="BB373" s="315"/>
      <c r="BC373" s="315"/>
      <c r="BD373" s="315"/>
      <c r="BE373" s="315"/>
      <c r="BF373" s="315"/>
      <c r="BG373" s="315"/>
      <c r="BH373" s="315"/>
      <c r="BI373" s="315"/>
      <c r="BJ373" s="315"/>
      <c r="BK373" s="315"/>
      <c r="BL373" s="315"/>
      <c r="BM373" s="315"/>
      <c r="BN373" s="315"/>
      <c r="BO373" s="315"/>
      <c r="BP373" s="315"/>
      <c r="BQ373" s="315"/>
      <c r="BR373" s="315"/>
      <c r="BS373" s="315"/>
      <c r="BT373" s="315"/>
      <c r="BU373" s="315"/>
      <c r="BV373" s="315"/>
      <c r="BW373" s="315"/>
      <c r="BX373" s="315"/>
      <c r="BY373" s="315"/>
      <c r="BZ373" s="315"/>
    </row>
    <row r="374" spans="1:78" s="2" customFormat="1" ht="14.25" hidden="1" customHeight="1">
      <c r="B374" s="51"/>
      <c r="C374" s="51"/>
      <c r="D374" s="51" t="s">
        <v>217</v>
      </c>
      <c r="E374" s="51"/>
      <c r="F374" s="51"/>
      <c r="G374" s="51"/>
      <c r="H374" s="51"/>
      <c r="I374" s="51"/>
      <c r="J374" s="51"/>
      <c r="K374" s="51"/>
      <c r="L374" s="51"/>
      <c r="M374" s="51"/>
      <c r="N374" s="51"/>
      <c r="O374" s="51"/>
      <c r="P374" s="51"/>
      <c r="Q374" s="51"/>
      <c r="R374" s="51"/>
      <c r="S374" s="51"/>
      <c r="T374" s="51"/>
      <c r="U374" s="51"/>
      <c r="V374" s="51"/>
      <c r="W374" s="51"/>
      <c r="X374" s="51"/>
      <c r="Y374" s="51"/>
      <c r="Z374" s="413"/>
      <c r="AA374" s="413"/>
      <c r="AB374" s="413"/>
      <c r="AC374" s="413"/>
      <c r="AD374" s="413"/>
      <c r="AE374" s="413"/>
      <c r="AF374" s="413"/>
      <c r="AG374" s="413"/>
      <c r="AH374" s="51"/>
      <c r="AI374" s="51"/>
      <c r="AJ374" s="51"/>
      <c r="AK374" s="51"/>
      <c r="AL374" s="51"/>
      <c r="AM374" s="51"/>
      <c r="AN374" s="51"/>
      <c r="AO374" s="51"/>
      <c r="AP374" s="51"/>
      <c r="AQ374" s="51"/>
      <c r="AR374" s="51"/>
      <c r="AS374" s="51"/>
      <c r="AT374" s="51"/>
      <c r="AU374" s="51"/>
      <c r="AV374" s="51"/>
      <c r="AW374" s="51"/>
      <c r="AX374" s="51"/>
      <c r="AY374" s="51"/>
      <c r="AZ374" s="51"/>
      <c r="BA374" s="51"/>
      <c r="BB374" s="51"/>
      <c r="BC374" s="51"/>
      <c r="BD374" s="51"/>
      <c r="BE374" s="51"/>
      <c r="BF374" s="51"/>
      <c r="BG374" s="51"/>
      <c r="BH374" s="51"/>
      <c r="BI374" s="51"/>
      <c r="BJ374" s="51"/>
      <c r="BK374" s="51"/>
      <c r="BL374" s="51"/>
      <c r="BM374" s="51"/>
      <c r="BN374" s="51"/>
      <c r="BO374" s="51"/>
      <c r="BP374" s="51"/>
      <c r="BQ374" s="51"/>
      <c r="BR374" s="51"/>
      <c r="BS374" s="51"/>
      <c r="BT374" s="51"/>
      <c r="BU374" s="51"/>
      <c r="BV374" s="51"/>
      <c r="BW374" s="51"/>
      <c r="BX374" s="51"/>
      <c r="BY374" s="51"/>
      <c r="BZ374" s="51"/>
    </row>
    <row r="375" spans="1:78" s="2" customFormat="1" ht="14.25" hidden="1" customHeight="1">
      <c r="B375" s="51"/>
      <c r="C375" s="51"/>
      <c r="D375" s="51" t="s">
        <v>218</v>
      </c>
      <c r="E375" s="51"/>
      <c r="F375" s="51"/>
      <c r="G375" s="51"/>
      <c r="H375" s="51"/>
      <c r="I375" s="51"/>
      <c r="J375" s="51"/>
      <c r="K375" s="51"/>
      <c r="L375" s="51"/>
      <c r="M375" s="51"/>
      <c r="N375" s="51"/>
      <c r="O375" s="51"/>
      <c r="P375" s="51"/>
      <c r="Q375" s="51"/>
      <c r="R375" s="51"/>
      <c r="S375" s="51"/>
      <c r="T375" s="51"/>
      <c r="U375" s="51"/>
      <c r="V375" s="51"/>
      <c r="W375" s="51"/>
      <c r="X375" s="51"/>
      <c r="Y375" s="51"/>
      <c r="Z375" s="413"/>
      <c r="AA375" s="413"/>
      <c r="AB375" s="413"/>
      <c r="AC375" s="413"/>
      <c r="AD375" s="413"/>
      <c r="AE375" s="413"/>
      <c r="AF375" s="413"/>
      <c r="AG375" s="413"/>
      <c r="AH375" s="51"/>
      <c r="AI375" s="51"/>
      <c r="AJ375" s="51"/>
      <c r="AK375" s="51"/>
      <c r="AL375" s="51"/>
      <c r="AM375" s="51"/>
      <c r="AN375" s="51"/>
      <c r="AO375" s="51"/>
      <c r="AP375" s="51"/>
      <c r="AQ375" s="51"/>
      <c r="AR375" s="51"/>
      <c r="AS375" s="51"/>
      <c r="AT375" s="51"/>
      <c r="AU375" s="51"/>
      <c r="AV375" s="51"/>
      <c r="AW375" s="51"/>
      <c r="AX375" s="51"/>
      <c r="AY375" s="51"/>
      <c r="AZ375" s="51"/>
      <c r="BA375" s="51"/>
      <c r="BB375" s="51"/>
      <c r="BC375" s="51"/>
      <c r="BD375" s="51"/>
      <c r="BE375" s="51"/>
      <c r="BF375" s="51"/>
      <c r="BG375" s="51"/>
      <c r="BH375" s="51"/>
      <c r="BI375" s="51"/>
      <c r="BJ375" s="51"/>
      <c r="BK375" s="51"/>
      <c r="BL375" s="51"/>
      <c r="BM375" s="51"/>
      <c r="BN375" s="51"/>
      <c r="BO375" s="51"/>
      <c r="BP375" s="51"/>
      <c r="BQ375" s="51"/>
      <c r="BR375" s="51"/>
      <c r="BS375" s="51"/>
      <c r="BT375" s="51"/>
      <c r="BU375" s="51"/>
      <c r="BV375" s="51"/>
      <c r="BW375" s="51"/>
      <c r="BX375" s="51"/>
      <c r="BY375" s="51"/>
      <c r="BZ375" s="51"/>
    </row>
    <row r="376" spans="1:78" s="2" customFormat="1" ht="14.25" hidden="1" customHeight="1">
      <c r="B376" s="51"/>
      <c r="C376" s="51"/>
      <c r="D376" s="51" t="s">
        <v>219</v>
      </c>
      <c r="E376" s="51"/>
      <c r="F376" s="51"/>
      <c r="G376" s="51"/>
      <c r="H376" s="51"/>
      <c r="I376" s="51"/>
      <c r="J376" s="51"/>
      <c r="K376" s="51"/>
      <c r="L376" s="51"/>
      <c r="M376" s="51"/>
      <c r="N376" s="51"/>
      <c r="O376" s="51"/>
      <c r="P376" s="51"/>
      <c r="Q376" s="51"/>
      <c r="R376" s="51"/>
      <c r="S376" s="51"/>
      <c r="T376" s="51"/>
      <c r="U376" s="51"/>
      <c r="V376" s="51"/>
      <c r="W376" s="51"/>
      <c r="X376" s="51"/>
      <c r="Y376" s="51"/>
      <c r="Z376" s="413"/>
      <c r="AA376" s="413"/>
      <c r="AB376" s="413"/>
      <c r="AC376" s="413"/>
      <c r="AD376" s="413"/>
      <c r="AE376" s="413"/>
      <c r="AF376" s="413"/>
      <c r="AG376" s="413"/>
      <c r="AH376" s="51"/>
      <c r="AI376" s="51"/>
      <c r="AJ376" s="51"/>
      <c r="AK376" s="51"/>
      <c r="AL376" s="51"/>
      <c r="AM376" s="51"/>
      <c r="AN376" s="51"/>
      <c r="AO376" s="51"/>
      <c r="AP376" s="51"/>
      <c r="AQ376" s="51"/>
      <c r="AR376" s="51"/>
      <c r="AS376" s="51"/>
      <c r="AT376" s="51"/>
      <c r="AU376" s="51"/>
      <c r="AV376" s="51"/>
      <c r="AW376" s="51"/>
      <c r="AX376" s="51"/>
      <c r="AY376" s="51"/>
      <c r="AZ376" s="51"/>
      <c r="BA376" s="51"/>
      <c r="BB376" s="51"/>
      <c r="BC376" s="51"/>
      <c r="BD376" s="51"/>
      <c r="BE376" s="51"/>
      <c r="BF376" s="51"/>
      <c r="BG376" s="51"/>
      <c r="BH376" s="51"/>
      <c r="BI376" s="51"/>
      <c r="BJ376" s="51"/>
      <c r="BK376" s="51"/>
      <c r="BL376" s="51"/>
      <c r="BM376" s="51"/>
      <c r="BN376" s="51"/>
      <c r="BO376" s="51"/>
      <c r="BP376" s="51"/>
      <c r="BQ376" s="51"/>
      <c r="BR376" s="51"/>
      <c r="BS376" s="51"/>
      <c r="BT376" s="51"/>
      <c r="BU376" s="51"/>
      <c r="BV376" s="51"/>
      <c r="BW376" s="51"/>
      <c r="BX376" s="51"/>
      <c r="BY376" s="51"/>
      <c r="BZ376" s="51"/>
    </row>
    <row r="377" spans="1:78" s="1" customFormat="1" ht="14.25" hidden="1" customHeight="1">
      <c r="A377" s="2"/>
      <c r="B377" s="51"/>
      <c r="C377" s="51"/>
      <c r="D377" s="51" t="s">
        <v>220</v>
      </c>
      <c r="E377" s="51"/>
      <c r="F377" s="51"/>
      <c r="G377" s="51"/>
      <c r="H377" s="51"/>
      <c r="I377" s="51"/>
      <c r="J377" s="51"/>
      <c r="K377" s="51"/>
      <c r="L377" s="51"/>
      <c r="M377" s="51"/>
      <c r="N377" s="51"/>
      <c r="O377" s="51"/>
      <c r="P377" s="51"/>
      <c r="Q377" s="51"/>
      <c r="R377" s="51"/>
      <c r="S377" s="51"/>
      <c r="T377" s="51"/>
      <c r="U377" s="51"/>
      <c r="V377" s="51"/>
      <c r="W377" s="51"/>
      <c r="X377" s="51"/>
      <c r="Y377" s="51"/>
      <c r="Z377" s="413"/>
      <c r="AA377" s="413"/>
      <c r="AB377" s="413"/>
      <c r="AC377" s="413"/>
      <c r="AD377" s="413"/>
      <c r="AE377" s="413"/>
      <c r="AF377" s="413"/>
      <c r="AG377" s="413"/>
      <c r="AH377" s="51"/>
      <c r="AI377" s="51"/>
      <c r="AJ377" s="51"/>
      <c r="AK377" s="51"/>
      <c r="AL377" s="51"/>
      <c r="AM377" s="51"/>
      <c r="AN377" s="51"/>
      <c r="AO377" s="51"/>
      <c r="AP377" s="51"/>
      <c r="AQ377" s="52"/>
      <c r="AR377" s="52"/>
      <c r="AS377" s="52"/>
      <c r="AT377" s="52"/>
      <c r="AU377" s="52"/>
      <c r="AV377" s="52"/>
      <c r="AW377" s="52"/>
      <c r="AX377" s="52"/>
      <c r="AY377" s="52"/>
      <c r="AZ377" s="52"/>
      <c r="BA377" s="52"/>
      <c r="BB377" s="52"/>
      <c r="BC377" s="52"/>
      <c r="BD377" s="52"/>
      <c r="BE377" s="52"/>
      <c r="BF377" s="52"/>
      <c r="BG377" s="52"/>
      <c r="BH377" s="52"/>
      <c r="BI377" s="52"/>
      <c r="BJ377" s="52"/>
      <c r="BK377" s="52"/>
      <c r="BL377" s="52"/>
      <c r="BM377" s="52"/>
      <c r="BN377" s="52"/>
      <c r="BO377" s="52"/>
      <c r="BP377" s="52"/>
      <c r="BQ377" s="52"/>
      <c r="BR377" s="52"/>
      <c r="BS377" s="52"/>
      <c r="BT377" s="52"/>
      <c r="BU377" s="52"/>
      <c r="BV377" s="52"/>
      <c r="BW377" s="52"/>
      <c r="BX377" s="52"/>
      <c r="BY377" s="52"/>
      <c r="BZ377" s="52"/>
    </row>
    <row r="378" spans="1:78" s="1" customFormat="1" ht="14.25" hidden="1" customHeight="1">
      <c r="A378" s="314"/>
      <c r="B378" s="315" t="s">
        <v>221</v>
      </c>
      <c r="C378" s="315"/>
      <c r="D378" s="315"/>
      <c r="E378" s="315"/>
      <c r="F378" s="315"/>
      <c r="G378" s="315"/>
      <c r="H378" s="315"/>
      <c r="I378" s="315"/>
      <c r="J378" s="315"/>
      <c r="K378" s="315"/>
      <c r="L378" s="315"/>
      <c r="M378" s="315"/>
      <c r="N378" s="315"/>
      <c r="O378" s="315"/>
      <c r="P378" s="315"/>
      <c r="Q378" s="315"/>
      <c r="R378" s="315"/>
      <c r="S378" s="315"/>
      <c r="T378" s="315"/>
      <c r="U378" s="315"/>
      <c r="V378" s="315"/>
      <c r="W378" s="315"/>
      <c r="X378" s="315"/>
      <c r="Y378" s="315"/>
      <c r="Z378" s="315">
        <v>3</v>
      </c>
      <c r="AA378" s="315"/>
      <c r="AB378" s="315"/>
      <c r="AC378" s="315"/>
      <c r="AD378" s="315"/>
      <c r="AE378" s="315"/>
      <c r="AF378" s="315"/>
      <c r="AG378" s="315"/>
      <c r="AH378" s="315"/>
      <c r="AI378" s="315"/>
      <c r="AJ378" s="315"/>
      <c r="AK378" s="315"/>
      <c r="AL378" s="315"/>
      <c r="AM378" s="315"/>
      <c r="AN378" s="315"/>
      <c r="AO378" s="315"/>
      <c r="AP378" s="315"/>
      <c r="AQ378" s="316"/>
      <c r="AR378" s="316"/>
      <c r="AS378" s="316"/>
      <c r="AT378" s="316"/>
      <c r="AU378" s="316"/>
      <c r="AV378" s="316"/>
      <c r="AW378" s="316"/>
      <c r="AX378" s="316"/>
      <c r="AY378" s="316"/>
      <c r="AZ378" s="316"/>
      <c r="BA378" s="316"/>
      <c r="BB378" s="316"/>
      <c r="BC378" s="316"/>
      <c r="BD378" s="316"/>
      <c r="BE378" s="316"/>
      <c r="BF378" s="316"/>
      <c r="BG378" s="316"/>
      <c r="BH378" s="316"/>
      <c r="BI378" s="316"/>
      <c r="BJ378" s="316"/>
      <c r="BK378" s="316"/>
      <c r="BL378" s="316"/>
      <c r="BM378" s="316"/>
      <c r="BN378" s="316"/>
      <c r="BO378" s="316"/>
      <c r="BP378" s="316"/>
      <c r="BQ378" s="316"/>
      <c r="BR378" s="316"/>
      <c r="BS378" s="316"/>
      <c r="BT378" s="316"/>
      <c r="BU378" s="316"/>
      <c r="BV378" s="316"/>
      <c r="BW378" s="316"/>
      <c r="BX378" s="316"/>
      <c r="BY378" s="316"/>
      <c r="BZ378" s="316"/>
    </row>
    <row r="379" spans="1:78" s="1" customFormat="1" ht="14.25" hidden="1" customHeight="1">
      <c r="A379" s="2"/>
      <c r="B379" s="51"/>
      <c r="C379" s="51"/>
      <c r="D379" s="51" t="s">
        <v>177</v>
      </c>
      <c r="E379" s="51"/>
      <c r="F379" s="51"/>
      <c r="G379" s="51"/>
      <c r="H379" s="51"/>
      <c r="I379" s="51"/>
      <c r="J379" s="51"/>
      <c r="K379" s="51"/>
      <c r="L379" s="51"/>
      <c r="M379" s="51"/>
      <c r="N379" s="51"/>
      <c r="O379" s="51"/>
      <c r="P379" s="51"/>
      <c r="Q379" s="51"/>
      <c r="R379" s="51"/>
      <c r="S379" s="51"/>
      <c r="T379" s="51"/>
      <c r="U379" s="51"/>
      <c r="V379" s="51"/>
      <c r="W379" s="51"/>
      <c r="X379" s="51"/>
      <c r="Y379" s="51"/>
      <c r="Z379" s="414"/>
      <c r="AA379" s="414"/>
      <c r="AB379" s="414"/>
      <c r="AC379" s="414"/>
      <c r="AD379" s="414"/>
      <c r="AE379" s="414"/>
      <c r="AF379" s="414"/>
      <c r="AG379" s="414"/>
      <c r="AH379" s="414"/>
      <c r="AI379" s="414"/>
      <c r="AJ379" s="414"/>
      <c r="AK379" s="414"/>
      <c r="AL379" s="414"/>
      <c r="AM379" s="414"/>
      <c r="AN379" s="414"/>
      <c r="AO379" s="51"/>
      <c r="AP379" s="51"/>
      <c r="AQ379" s="52"/>
      <c r="AR379" s="52"/>
      <c r="AS379" s="52"/>
      <c r="AT379" s="52"/>
      <c r="AU379" s="52"/>
      <c r="AV379" s="52"/>
      <c r="AW379" s="52"/>
      <c r="AX379" s="52"/>
      <c r="AY379" s="52"/>
      <c r="AZ379" s="52"/>
      <c r="BA379" s="52"/>
      <c r="BB379" s="52"/>
      <c r="BC379" s="52"/>
      <c r="BD379" s="52"/>
      <c r="BE379" s="52"/>
      <c r="BF379" s="52"/>
      <c r="BG379" s="52"/>
      <c r="BH379" s="52"/>
      <c r="BI379" s="52"/>
      <c r="BJ379" s="52"/>
      <c r="BK379" s="52"/>
      <c r="BL379" s="52"/>
      <c r="BM379" s="52"/>
      <c r="BN379" s="52"/>
      <c r="BO379" s="52"/>
      <c r="BP379" s="52"/>
      <c r="BQ379" s="52"/>
      <c r="BR379" s="52"/>
      <c r="BS379" s="52"/>
      <c r="BT379" s="52"/>
      <c r="BU379" s="52"/>
      <c r="BV379" s="52"/>
      <c r="BW379" s="52"/>
      <c r="BX379" s="52"/>
      <c r="BY379" s="52"/>
      <c r="BZ379" s="52"/>
    </row>
    <row r="380" spans="1:78" s="1" customFormat="1" ht="14.25" hidden="1" customHeight="1">
      <c r="A380" s="5"/>
      <c r="B380" s="53"/>
      <c r="C380" s="53"/>
      <c r="D380" s="53" t="s">
        <v>222</v>
      </c>
      <c r="E380" s="53"/>
      <c r="F380" s="53"/>
      <c r="G380" s="53"/>
      <c r="H380" s="53"/>
      <c r="I380" s="53"/>
      <c r="J380" s="53"/>
      <c r="K380" s="53"/>
      <c r="L380" s="53"/>
      <c r="M380" s="53"/>
      <c r="N380" s="53"/>
      <c r="O380" s="53"/>
      <c r="P380" s="53"/>
      <c r="Q380" s="53"/>
      <c r="R380" s="53"/>
      <c r="S380" s="53"/>
      <c r="T380" s="53"/>
      <c r="U380" s="53"/>
      <c r="V380" s="53"/>
      <c r="W380" s="53"/>
      <c r="X380" s="53"/>
      <c r="Y380" s="53"/>
      <c r="Z380" s="415"/>
      <c r="AA380" s="415"/>
      <c r="AB380" s="415"/>
      <c r="AC380" s="415"/>
      <c r="AD380" s="415"/>
      <c r="AE380" s="415"/>
      <c r="AF380" s="415"/>
      <c r="AG380" s="415"/>
      <c r="AH380" s="415"/>
      <c r="AI380" s="415"/>
      <c r="AJ380" s="415"/>
      <c r="AK380" s="415"/>
      <c r="AL380" s="415"/>
      <c r="AM380" s="415"/>
      <c r="AN380" s="415"/>
      <c r="AO380" s="53"/>
      <c r="AP380" s="53"/>
      <c r="AQ380" s="54"/>
      <c r="AR380" s="54"/>
      <c r="AS380" s="54"/>
      <c r="AT380" s="54"/>
      <c r="AU380" s="54"/>
      <c r="AV380" s="54"/>
      <c r="AW380" s="54"/>
      <c r="AX380" s="54"/>
      <c r="AY380" s="54"/>
      <c r="AZ380" s="54"/>
      <c r="BA380" s="54"/>
      <c r="BB380" s="54"/>
      <c r="BC380" s="54"/>
      <c r="BD380" s="54"/>
      <c r="BE380" s="54"/>
      <c r="BF380" s="54"/>
      <c r="BG380" s="54"/>
      <c r="BH380" s="54"/>
      <c r="BI380" s="54"/>
      <c r="BJ380" s="54"/>
      <c r="BK380" s="54"/>
      <c r="BL380" s="54"/>
      <c r="BM380" s="54"/>
      <c r="BN380" s="54"/>
      <c r="BO380" s="54"/>
      <c r="BP380" s="54"/>
      <c r="BQ380" s="54"/>
      <c r="BR380" s="54"/>
      <c r="BS380" s="54"/>
      <c r="BT380" s="54"/>
      <c r="BU380" s="54"/>
      <c r="BV380" s="54"/>
      <c r="BW380" s="54"/>
      <c r="BX380" s="54"/>
      <c r="BY380" s="54"/>
      <c r="BZ380" s="54"/>
    </row>
    <row r="381" spans="1:78" s="1" customFormat="1" ht="14.25" hidden="1" customHeight="1">
      <c r="A381" s="2"/>
      <c r="B381" s="51" t="s">
        <v>223</v>
      </c>
      <c r="C381" s="51"/>
      <c r="D381" s="51"/>
      <c r="E381" s="51"/>
      <c r="F381" s="51"/>
      <c r="G381" s="51"/>
      <c r="H381" s="51"/>
      <c r="I381" s="51"/>
      <c r="J381" s="51"/>
      <c r="K381" s="51"/>
      <c r="L381" s="51"/>
      <c r="M381" s="51"/>
      <c r="N381" s="51"/>
      <c r="O381" s="51"/>
      <c r="P381" s="51"/>
      <c r="Q381" s="51"/>
      <c r="R381" s="51"/>
      <c r="S381" s="51"/>
      <c r="T381" s="416"/>
      <c r="U381" s="416"/>
      <c r="V381" s="416"/>
      <c r="W381" s="416"/>
      <c r="X381" s="416"/>
      <c r="Y381" s="416"/>
      <c r="Z381" s="416"/>
      <c r="AA381" s="416"/>
      <c r="AB381" s="416"/>
      <c r="AC381" s="416"/>
      <c r="AD381" s="416"/>
      <c r="AE381" s="416"/>
      <c r="AF381" s="416"/>
      <c r="AG381" s="416"/>
      <c r="AH381" s="416"/>
      <c r="AI381" s="416"/>
      <c r="AJ381" s="416"/>
      <c r="AK381" s="416"/>
      <c r="AL381" s="416"/>
      <c r="AM381" s="416"/>
      <c r="AN381" s="416"/>
      <c r="AO381" s="416"/>
      <c r="AP381" s="416"/>
      <c r="AQ381" s="416"/>
      <c r="AR381" s="416"/>
      <c r="AS381" s="416"/>
      <c r="AT381" s="416"/>
      <c r="AU381" s="416"/>
      <c r="AV381" s="416"/>
      <c r="AW381" s="416"/>
      <c r="AX381" s="416"/>
      <c r="AY381" s="416"/>
      <c r="AZ381" s="416"/>
      <c r="BA381" s="416"/>
      <c r="BB381" s="416"/>
      <c r="BC381" s="416"/>
      <c r="BD381" s="416"/>
      <c r="BE381" s="416"/>
      <c r="BF381" s="416"/>
      <c r="BG381" s="416"/>
      <c r="BH381" s="416"/>
      <c r="BI381" s="416"/>
      <c r="BJ381" s="416"/>
      <c r="BK381" s="416"/>
      <c r="BL381" s="416"/>
      <c r="BM381" s="416"/>
      <c r="BN381" s="416"/>
      <c r="BO381" s="416"/>
      <c r="BP381" s="416"/>
      <c r="BQ381" s="416"/>
      <c r="BR381" s="416"/>
      <c r="BS381" s="416"/>
      <c r="BT381" s="416"/>
      <c r="BU381" s="416"/>
      <c r="BV381" s="416"/>
      <c r="BW381" s="416"/>
      <c r="BX381" s="416"/>
      <c r="BY381" s="416"/>
      <c r="BZ381" s="416"/>
    </row>
    <row r="382" spans="1:78" s="1" customFormat="1" ht="14.25" hidden="1" customHeight="1">
      <c r="A382" s="314"/>
      <c r="B382" s="315" t="s">
        <v>224</v>
      </c>
      <c r="C382" s="315"/>
      <c r="D382" s="315"/>
      <c r="E382" s="315"/>
      <c r="F382" s="315"/>
      <c r="G382" s="315"/>
      <c r="H382" s="315"/>
      <c r="I382" s="315"/>
      <c r="J382" s="315"/>
      <c r="K382" s="315"/>
      <c r="L382" s="315"/>
      <c r="M382" s="315"/>
      <c r="N382" s="315"/>
      <c r="O382" s="315"/>
      <c r="P382" s="315"/>
      <c r="Q382" s="315"/>
      <c r="R382" s="315"/>
      <c r="S382" s="315"/>
      <c r="T382" s="315"/>
      <c r="U382" s="315"/>
      <c r="V382" s="315"/>
      <c r="W382" s="315"/>
      <c r="X382" s="315"/>
      <c r="Y382" s="315"/>
      <c r="Z382" s="315"/>
      <c r="AA382" s="315"/>
      <c r="AB382" s="315"/>
      <c r="AC382" s="315"/>
      <c r="AD382" s="315"/>
      <c r="AE382" s="315"/>
      <c r="AF382" s="315"/>
      <c r="AG382" s="315"/>
      <c r="AH382" s="315"/>
      <c r="AI382" s="315"/>
      <c r="AJ382" s="315"/>
      <c r="AK382" s="315"/>
      <c r="AL382" s="315"/>
      <c r="AM382" s="315"/>
      <c r="AN382" s="315"/>
      <c r="AO382" s="315"/>
      <c r="AP382" s="315"/>
      <c r="AQ382" s="316"/>
      <c r="AR382" s="316"/>
      <c r="AS382" s="316"/>
      <c r="AT382" s="316"/>
      <c r="AU382" s="316"/>
      <c r="AV382" s="316"/>
      <c r="AW382" s="316"/>
      <c r="AX382" s="316"/>
      <c r="AY382" s="316"/>
      <c r="AZ382" s="316"/>
      <c r="BA382" s="316"/>
      <c r="BB382" s="316"/>
      <c r="BC382" s="316"/>
      <c r="BD382" s="316"/>
      <c r="BE382" s="316"/>
      <c r="BF382" s="316"/>
      <c r="BG382" s="316"/>
      <c r="BH382" s="316"/>
      <c r="BI382" s="316"/>
      <c r="BJ382" s="316"/>
      <c r="BK382" s="316"/>
      <c r="BL382" s="316"/>
      <c r="BM382" s="316"/>
      <c r="BN382" s="316"/>
      <c r="BO382" s="316"/>
      <c r="BP382" s="316"/>
      <c r="BQ382" s="316"/>
      <c r="BR382" s="316"/>
      <c r="BS382" s="316"/>
      <c r="BT382" s="316"/>
      <c r="BU382" s="316"/>
      <c r="BV382" s="316"/>
      <c r="BW382" s="316"/>
      <c r="BX382" s="316"/>
      <c r="BY382" s="316"/>
      <c r="BZ382" s="316"/>
    </row>
    <row r="383" spans="1:78" s="1" customFormat="1" ht="14.25" hidden="1" customHeight="1">
      <c r="A383" s="2"/>
      <c r="B383" s="51"/>
      <c r="C383" s="51"/>
      <c r="D383" s="51" t="s">
        <v>225</v>
      </c>
      <c r="E383" s="51"/>
      <c r="F383" s="51"/>
      <c r="G383" s="51"/>
      <c r="H383" s="51"/>
      <c r="I383" s="51"/>
      <c r="J383" s="51"/>
      <c r="K383" s="51"/>
      <c r="L383" s="51"/>
      <c r="M383" s="51"/>
      <c r="N383" s="51"/>
      <c r="O383" s="51"/>
      <c r="P383" s="51"/>
      <c r="Q383" s="51"/>
      <c r="R383" s="51"/>
      <c r="S383" s="51"/>
      <c r="T383" s="51"/>
      <c r="U383" s="51"/>
      <c r="V383" s="51"/>
      <c r="W383" s="51"/>
      <c r="X383" s="51"/>
      <c r="Y383" s="51"/>
      <c r="Z383" s="51"/>
      <c r="AA383" s="51"/>
      <c r="AB383" s="51"/>
      <c r="AC383" s="51"/>
      <c r="AD383" s="51"/>
      <c r="AE383" s="51"/>
      <c r="AF383" s="51"/>
      <c r="AG383" s="51"/>
      <c r="AH383" s="51"/>
      <c r="AI383" s="51"/>
      <c r="AJ383" s="51"/>
      <c r="AK383" s="51"/>
      <c r="AL383" s="51"/>
      <c r="AM383" s="51"/>
      <c r="AN383" s="51"/>
      <c r="AO383" s="51"/>
      <c r="AP383" s="51"/>
      <c r="AQ383" s="52"/>
      <c r="AR383" s="52"/>
      <c r="AS383" s="52"/>
      <c r="AT383" s="52"/>
      <c r="AU383" s="52"/>
      <c r="AV383" s="52"/>
      <c r="AW383" s="52"/>
      <c r="AX383" s="52"/>
      <c r="AY383" s="52"/>
      <c r="AZ383" s="52"/>
      <c r="BA383" s="52"/>
      <c r="BB383" s="52"/>
      <c r="BC383" s="52"/>
      <c r="BD383" s="52"/>
      <c r="BE383" s="52"/>
      <c r="BF383" s="52"/>
      <c r="BG383" s="52"/>
      <c r="BH383" s="52"/>
      <c r="BI383" s="52"/>
      <c r="BJ383" s="52"/>
      <c r="BK383" s="52"/>
      <c r="BL383" s="52"/>
      <c r="BM383" s="52"/>
      <c r="BN383" s="52"/>
      <c r="BO383" s="52"/>
      <c r="BP383" s="52"/>
      <c r="BQ383" s="52"/>
      <c r="BR383" s="52"/>
      <c r="BS383" s="52"/>
      <c r="BT383" s="52"/>
      <c r="BU383" s="52"/>
      <c r="BV383" s="52"/>
      <c r="BW383" s="52"/>
      <c r="BX383" s="52"/>
      <c r="BY383" s="52"/>
      <c r="BZ383" s="52"/>
    </row>
    <row r="384" spans="1:78" s="1" customFormat="1" ht="14.25" hidden="1" customHeight="1">
      <c r="A384" s="2"/>
      <c r="B384" s="51"/>
      <c r="C384" s="51"/>
      <c r="D384" s="51"/>
      <c r="E384" s="51"/>
      <c r="F384" s="51"/>
      <c r="G384" s="51"/>
      <c r="H384" s="51"/>
      <c r="I384" s="51"/>
      <c r="J384" s="51"/>
      <c r="K384" s="51"/>
      <c r="L384" s="51"/>
      <c r="M384" s="51"/>
      <c r="N384" s="51"/>
      <c r="O384" s="51"/>
      <c r="P384" s="51"/>
      <c r="Q384" s="51"/>
      <c r="R384" s="51"/>
      <c r="S384" s="51"/>
      <c r="T384" s="51"/>
      <c r="U384" s="51"/>
      <c r="V384" s="51"/>
      <c r="W384" s="51"/>
      <c r="X384" s="51"/>
      <c r="Y384" s="51"/>
      <c r="Z384" s="51"/>
      <c r="AA384" s="51"/>
      <c r="AB384" s="51"/>
      <c r="AC384" s="51"/>
      <c r="AD384" s="51"/>
      <c r="AE384" s="51"/>
      <c r="AF384" s="51"/>
      <c r="AG384" s="51"/>
      <c r="AH384" s="51"/>
      <c r="AI384" s="51"/>
      <c r="AJ384" s="51"/>
      <c r="AK384" s="51"/>
      <c r="AL384" s="51"/>
      <c r="AM384" s="51"/>
      <c r="AN384" s="51"/>
      <c r="AO384" s="51"/>
      <c r="AP384" s="51"/>
      <c r="AQ384" s="52"/>
      <c r="AR384" s="52"/>
      <c r="AS384" s="52"/>
      <c r="AT384" s="52"/>
      <c r="AU384" s="52"/>
      <c r="AV384" s="52"/>
      <c r="AW384" s="52"/>
      <c r="AX384" s="52"/>
      <c r="AY384" s="52"/>
      <c r="AZ384" s="52"/>
      <c r="BA384" s="52"/>
      <c r="BB384" s="52"/>
      <c r="BC384" s="410" t="s">
        <v>56</v>
      </c>
      <c r="BD384" s="410"/>
      <c r="BE384" s="51"/>
      <c r="BF384" s="51" t="s">
        <v>184</v>
      </c>
      <c r="BG384" s="51"/>
      <c r="BH384" s="51"/>
      <c r="BI384" s="51"/>
      <c r="BJ384" s="51"/>
      <c r="BK384" s="410" t="s">
        <v>56</v>
      </c>
      <c r="BL384" s="410"/>
      <c r="BM384" s="51"/>
      <c r="BN384" s="51" t="s">
        <v>185</v>
      </c>
      <c r="BO384" s="51"/>
      <c r="BP384" s="51"/>
      <c r="BQ384" s="51"/>
      <c r="BR384" s="51"/>
      <c r="BS384" s="52"/>
      <c r="BT384" s="52"/>
      <c r="BU384" s="52"/>
      <c r="BV384" s="52"/>
      <c r="BW384" s="52"/>
      <c r="BX384" s="52"/>
      <c r="BY384" s="52"/>
      <c r="BZ384" s="52"/>
    </row>
    <row r="385" spans="1:78" s="1" customFormat="1" ht="14.25" hidden="1" customHeight="1">
      <c r="A385" s="2"/>
      <c r="B385" s="51"/>
      <c r="C385" s="51"/>
      <c r="D385" s="51" t="s">
        <v>226</v>
      </c>
      <c r="E385" s="51"/>
      <c r="F385" s="51"/>
      <c r="G385" s="51"/>
      <c r="H385" s="51"/>
      <c r="I385" s="51"/>
      <c r="J385" s="51"/>
      <c r="K385" s="51"/>
      <c r="L385" s="51"/>
      <c r="M385" s="51"/>
      <c r="N385" s="51"/>
      <c r="O385" s="51"/>
      <c r="P385" s="51"/>
      <c r="Q385" s="51"/>
      <c r="R385" s="51"/>
      <c r="S385" s="51"/>
      <c r="T385" s="51"/>
      <c r="U385" s="51"/>
      <c r="V385" s="51"/>
      <c r="W385" s="51"/>
      <c r="X385" s="51"/>
      <c r="Y385" s="51"/>
      <c r="Z385" s="51"/>
      <c r="AA385" s="51"/>
      <c r="AB385" s="51"/>
      <c r="AC385" s="51"/>
      <c r="AD385" s="51"/>
      <c r="AE385" s="51"/>
      <c r="AF385" s="51"/>
      <c r="AG385" s="51"/>
      <c r="AH385" s="51"/>
      <c r="AI385" s="51"/>
      <c r="AJ385" s="51"/>
      <c r="AK385" s="51"/>
      <c r="AL385" s="51"/>
      <c r="AM385" s="51"/>
      <c r="AN385" s="51"/>
      <c r="AO385" s="51"/>
      <c r="AP385" s="51"/>
      <c r="AQ385" s="52"/>
      <c r="AR385" s="52"/>
      <c r="AS385" s="52"/>
      <c r="AT385" s="52"/>
      <c r="AU385" s="52"/>
      <c r="AV385" s="52"/>
      <c r="AW385" s="52"/>
      <c r="AX385" s="52"/>
      <c r="AY385" s="52"/>
      <c r="AZ385" s="52"/>
      <c r="BA385" s="52"/>
      <c r="BB385" s="52"/>
      <c r="BC385" s="410" t="s">
        <v>56</v>
      </c>
      <c r="BD385" s="410"/>
      <c r="BE385" s="51"/>
      <c r="BF385" s="51" t="s">
        <v>184</v>
      </c>
      <c r="BG385" s="51"/>
      <c r="BH385" s="51"/>
      <c r="BI385" s="51"/>
      <c r="BJ385" s="51"/>
      <c r="BK385" s="410" t="s">
        <v>56</v>
      </c>
      <c r="BL385" s="410"/>
      <c r="BM385" s="51"/>
      <c r="BN385" s="51" t="s">
        <v>185</v>
      </c>
      <c r="BO385" s="51"/>
      <c r="BP385" s="51"/>
      <c r="BQ385" s="51"/>
      <c r="BR385" s="51"/>
      <c r="BS385" s="52"/>
      <c r="BT385" s="52"/>
      <c r="BU385" s="52"/>
      <c r="BV385" s="52"/>
      <c r="BW385" s="52"/>
      <c r="BX385" s="52"/>
      <c r="BY385" s="52"/>
      <c r="BZ385" s="52"/>
    </row>
    <row r="386" spans="1:78" s="1" customFormat="1" ht="14.25" hidden="1" customHeight="1">
      <c r="A386" s="2"/>
      <c r="B386" s="51"/>
      <c r="C386" s="51"/>
      <c r="D386" s="51" t="s">
        <v>227</v>
      </c>
      <c r="E386" s="51"/>
      <c r="F386" s="51"/>
      <c r="G386" s="51"/>
      <c r="H386" s="51"/>
      <c r="I386" s="51"/>
      <c r="J386" s="51"/>
      <c r="K386" s="51"/>
      <c r="L386" s="51"/>
      <c r="M386" s="51"/>
      <c r="N386" s="51"/>
      <c r="O386" s="51"/>
      <c r="P386" s="51"/>
      <c r="Q386" s="51"/>
      <c r="R386" s="51"/>
      <c r="S386" s="51"/>
      <c r="T386" s="51"/>
      <c r="U386" s="51"/>
      <c r="V386" s="51"/>
      <c r="W386" s="51"/>
      <c r="X386" s="51"/>
      <c r="Y386" s="51"/>
      <c r="Z386" s="51"/>
      <c r="AA386" s="51"/>
      <c r="AB386" s="51"/>
      <c r="AC386" s="51"/>
      <c r="AD386" s="51"/>
      <c r="AE386" s="51"/>
      <c r="AF386" s="51"/>
      <c r="AG386" s="51"/>
      <c r="AH386" s="51"/>
      <c r="AI386" s="51"/>
      <c r="AJ386" s="51"/>
      <c r="AK386" s="51"/>
      <c r="AL386" s="51"/>
      <c r="AM386" s="51"/>
      <c r="AN386" s="51"/>
      <c r="AO386" s="51"/>
      <c r="AP386" s="51"/>
      <c r="AQ386" s="52"/>
      <c r="AR386" s="52"/>
      <c r="AS386" s="52"/>
      <c r="AT386" s="52"/>
      <c r="AU386" s="52"/>
      <c r="AV386" s="52"/>
      <c r="AW386" s="52"/>
      <c r="AX386" s="52"/>
      <c r="AY386" s="52"/>
      <c r="AZ386" s="52"/>
      <c r="BA386" s="52"/>
      <c r="BB386" s="52"/>
      <c r="BC386" s="52"/>
      <c r="BD386" s="52"/>
      <c r="BE386" s="52"/>
      <c r="BF386" s="52"/>
      <c r="BG386" s="52"/>
      <c r="BH386" s="52"/>
      <c r="BI386" s="52"/>
      <c r="BJ386" s="52"/>
      <c r="BK386" s="52"/>
      <c r="BL386" s="52"/>
      <c r="BM386" s="52"/>
      <c r="BN386" s="52"/>
      <c r="BO386" s="52"/>
      <c r="BP386" s="52"/>
      <c r="BQ386" s="52"/>
      <c r="BR386" s="52"/>
      <c r="BS386" s="52"/>
      <c r="BT386" s="52"/>
      <c r="BU386" s="52"/>
      <c r="BV386" s="52"/>
      <c r="BW386" s="52"/>
      <c r="BX386" s="52"/>
      <c r="BY386" s="52"/>
      <c r="BZ386" s="52"/>
    </row>
    <row r="387" spans="1:78" s="1" customFormat="1" ht="14.25" hidden="1" customHeight="1">
      <c r="A387" s="2"/>
      <c r="B387" s="58"/>
      <c r="C387" s="58"/>
      <c r="D387" s="56"/>
      <c r="E387" s="56"/>
      <c r="F387" s="56"/>
      <c r="G387" s="56"/>
      <c r="H387" s="56"/>
      <c r="I387" s="58"/>
      <c r="J387" s="58"/>
      <c r="K387" s="58"/>
      <c r="L387" s="51"/>
      <c r="M387" s="51"/>
      <c r="N387" s="51"/>
      <c r="O387" s="51"/>
      <c r="P387" s="51"/>
      <c r="Q387" s="51"/>
      <c r="R387" s="51"/>
      <c r="S387" s="51"/>
      <c r="T387" s="51"/>
      <c r="U387" s="51"/>
      <c r="V387" s="51"/>
      <c r="W387" s="51"/>
      <c r="X387" s="51"/>
      <c r="Y387" s="51"/>
      <c r="Z387" s="51"/>
      <c r="AA387" s="51"/>
      <c r="AB387" s="51"/>
      <c r="AC387" s="51"/>
      <c r="AD387" s="51"/>
      <c r="AE387" s="51"/>
      <c r="AF387" s="51"/>
      <c r="AG387" s="51"/>
      <c r="AH387" s="51"/>
      <c r="AI387" s="51" t="s">
        <v>81</v>
      </c>
      <c r="AJ387" s="51"/>
      <c r="AK387" s="410"/>
      <c r="AL387" s="410"/>
      <c r="AM387" s="410"/>
      <c r="AN387" s="410"/>
      <c r="AO387" s="410"/>
      <c r="AP387" s="410"/>
      <c r="AQ387" s="410"/>
      <c r="AR387" s="410"/>
      <c r="AS387" s="410"/>
      <c r="AT387" s="410"/>
      <c r="AU387" s="410"/>
      <c r="AV387" s="51" t="s">
        <v>40</v>
      </c>
      <c r="AW387" s="52"/>
      <c r="AX387" s="52"/>
      <c r="AY387" s="52"/>
      <c r="AZ387" s="52"/>
      <c r="BA387" s="52"/>
      <c r="BB387" s="52"/>
      <c r="BC387" s="52"/>
      <c r="BD387" s="52"/>
      <c r="BE387" s="52"/>
      <c r="BF387" s="52"/>
      <c r="BG387" s="52"/>
      <c r="BH387" s="52"/>
      <c r="BI387" s="52"/>
      <c r="BJ387" s="52"/>
      <c r="BK387" s="52"/>
      <c r="BL387" s="52"/>
      <c r="BM387" s="52"/>
      <c r="BN387" s="52"/>
      <c r="BO387" s="52"/>
      <c r="BP387" s="52"/>
      <c r="BQ387" s="52"/>
      <c r="BR387" s="52"/>
      <c r="BS387" s="52"/>
      <c r="BT387" s="52"/>
      <c r="BU387" s="52"/>
      <c r="BV387" s="52"/>
      <c r="BW387" s="52"/>
      <c r="BX387" s="52"/>
      <c r="BY387" s="52"/>
      <c r="BZ387" s="52"/>
    </row>
    <row r="388" spans="1:78" s="1" customFormat="1" ht="14.25" hidden="1" customHeight="1">
      <c r="A388" s="2"/>
      <c r="B388" s="58"/>
      <c r="C388" s="58"/>
      <c r="D388" s="56" t="s">
        <v>228</v>
      </c>
      <c r="E388" s="56"/>
      <c r="F388" s="56"/>
      <c r="G388" s="56"/>
      <c r="H388" s="56"/>
      <c r="I388" s="56"/>
      <c r="J388" s="56"/>
      <c r="K388" s="56"/>
      <c r="L388" s="56"/>
      <c r="M388" s="56"/>
      <c r="N388" s="56"/>
      <c r="O388" s="56"/>
      <c r="P388" s="56"/>
      <c r="Q388" s="56"/>
      <c r="R388" s="56"/>
      <c r="S388" s="56"/>
      <c r="T388" s="56"/>
      <c r="U388" s="56"/>
      <c r="V388" s="56"/>
      <c r="W388" s="56"/>
      <c r="X388" s="56"/>
      <c r="Y388" s="56"/>
      <c r="Z388" s="56"/>
      <c r="AA388" s="56"/>
      <c r="AB388" s="56"/>
      <c r="AC388" s="56"/>
      <c r="AD388" s="56"/>
      <c r="AE388" s="56"/>
      <c r="AF388" s="56"/>
      <c r="AG388" s="56"/>
      <c r="AH388" s="56"/>
      <c r="AI388" s="56" t="s">
        <v>81</v>
      </c>
      <c r="AJ388" s="56"/>
      <c r="AK388" s="411"/>
      <c r="AL388" s="411"/>
      <c r="AM388" s="411"/>
      <c r="AN388" s="411"/>
      <c r="AO388" s="411"/>
      <c r="AP388" s="411"/>
      <c r="AQ388" s="411"/>
      <c r="AR388" s="411"/>
      <c r="AS388" s="411"/>
      <c r="AT388" s="411"/>
      <c r="AU388" s="411"/>
      <c r="AV388" s="56" t="s">
        <v>40</v>
      </c>
      <c r="AW388" s="57"/>
      <c r="AX388" s="57"/>
      <c r="AY388" s="57"/>
      <c r="AZ388" s="57"/>
      <c r="BA388" s="57"/>
      <c r="BB388" s="57"/>
      <c r="BC388" s="57"/>
      <c r="BD388" s="55"/>
      <c r="BE388" s="55"/>
      <c r="BF388" s="55"/>
      <c r="BG388" s="55"/>
      <c r="BH388" s="55"/>
      <c r="BI388" s="52"/>
      <c r="BJ388" s="52"/>
      <c r="BK388" s="52"/>
      <c r="BL388" s="52"/>
      <c r="BM388" s="52"/>
      <c r="BN388" s="52"/>
      <c r="BO388" s="52"/>
      <c r="BP388" s="52"/>
      <c r="BQ388" s="52"/>
      <c r="BR388" s="52"/>
      <c r="BS388" s="52"/>
      <c r="BT388" s="52"/>
      <c r="BU388" s="52"/>
      <c r="BV388" s="52"/>
      <c r="BW388" s="52"/>
      <c r="BX388" s="52"/>
      <c r="BY388" s="52"/>
      <c r="BZ388" s="52"/>
    </row>
    <row r="389" spans="1:78" s="1" customFormat="1" ht="14.25" hidden="1" customHeight="1">
      <c r="A389" s="2"/>
      <c r="B389" s="58"/>
      <c r="C389" s="58"/>
      <c r="D389" s="56" t="s">
        <v>229</v>
      </c>
      <c r="E389" s="56"/>
      <c r="F389" s="56"/>
      <c r="G389" s="56"/>
      <c r="H389" s="56"/>
      <c r="I389" s="56"/>
      <c r="J389" s="56"/>
      <c r="K389" s="56"/>
      <c r="L389" s="56"/>
      <c r="M389" s="56"/>
      <c r="N389" s="56"/>
      <c r="O389" s="56"/>
      <c r="P389" s="56"/>
      <c r="Q389" s="56"/>
      <c r="R389" s="56"/>
      <c r="S389" s="56"/>
      <c r="T389" s="56"/>
      <c r="U389" s="56"/>
      <c r="V389" s="56"/>
      <c r="W389" s="56"/>
      <c r="X389" s="56"/>
      <c r="Y389" s="56"/>
      <c r="Z389" s="56"/>
      <c r="AA389" s="56"/>
      <c r="AB389" s="411" t="s">
        <v>56</v>
      </c>
      <c r="AC389" s="411"/>
      <c r="AD389" s="56"/>
      <c r="AE389" s="56" t="s">
        <v>230</v>
      </c>
      <c r="AF389" s="56"/>
      <c r="AG389" s="56"/>
      <c r="AH389" s="56"/>
      <c r="AI389" s="57"/>
      <c r="AJ389" s="57"/>
      <c r="AK389" s="57"/>
      <c r="AL389" s="57"/>
      <c r="AM389" s="57"/>
      <c r="AN389" s="57"/>
      <c r="AO389" s="57"/>
      <c r="AP389" s="57"/>
      <c r="AQ389" s="57"/>
      <c r="AR389" s="57"/>
      <c r="AS389" s="57"/>
      <c r="AT389" s="57"/>
      <c r="AU389" s="57"/>
      <c r="AV389" s="57"/>
      <c r="AW389" s="57"/>
      <c r="AX389" s="57"/>
      <c r="AY389" s="57"/>
      <c r="AZ389" s="57"/>
      <c r="BA389" s="57"/>
      <c r="BB389" s="57"/>
      <c r="BC389" s="57"/>
      <c r="BD389" s="55"/>
      <c r="BE389" s="55"/>
      <c r="BF389" s="55"/>
      <c r="BG389" s="55"/>
      <c r="BH389" s="55"/>
      <c r="BI389" s="52"/>
      <c r="BJ389" s="52"/>
      <c r="BK389" s="52"/>
      <c r="BL389" s="52"/>
      <c r="BM389" s="52"/>
      <c r="BN389" s="52"/>
      <c r="BO389" s="52"/>
      <c r="BP389" s="52"/>
      <c r="BQ389" s="52"/>
      <c r="BR389" s="52"/>
      <c r="BS389" s="52"/>
      <c r="BT389" s="52"/>
      <c r="BU389" s="52"/>
      <c r="BV389" s="52"/>
      <c r="BW389" s="52"/>
      <c r="BX389" s="52"/>
      <c r="BY389" s="52"/>
      <c r="BZ389" s="52"/>
    </row>
    <row r="390" spans="1:78" s="1" customFormat="1" ht="14.25" hidden="1" customHeight="1">
      <c r="A390" s="2"/>
      <c r="B390" s="58"/>
      <c r="C390" s="58"/>
      <c r="D390" s="56"/>
      <c r="E390" s="56"/>
      <c r="F390" s="56"/>
      <c r="G390" s="56"/>
      <c r="H390" s="56"/>
      <c r="I390" s="56"/>
      <c r="J390" s="56"/>
      <c r="K390" s="56"/>
      <c r="L390" s="56"/>
      <c r="M390" s="56"/>
      <c r="N390" s="56"/>
      <c r="O390" s="56"/>
      <c r="P390" s="56"/>
      <c r="Q390" s="56"/>
      <c r="R390" s="56"/>
      <c r="S390" s="56"/>
      <c r="T390" s="56"/>
      <c r="U390" s="56"/>
      <c r="V390" s="56"/>
      <c r="W390" s="56"/>
      <c r="X390" s="56"/>
      <c r="Y390" s="56"/>
      <c r="Z390" s="56"/>
      <c r="AA390" s="56"/>
      <c r="AB390" s="411" t="s">
        <v>56</v>
      </c>
      <c r="AC390" s="411"/>
      <c r="AD390" s="56"/>
      <c r="AE390" s="56" t="s">
        <v>231</v>
      </c>
      <c r="AF390" s="56"/>
      <c r="AG390" s="56"/>
      <c r="AH390" s="56"/>
      <c r="AI390" s="56"/>
      <c r="AJ390" s="56"/>
      <c r="AK390" s="118"/>
      <c r="AL390" s="118"/>
      <c r="AM390" s="118"/>
      <c r="AN390" s="118"/>
      <c r="AO390" s="118"/>
      <c r="AP390" s="118"/>
      <c r="AQ390" s="118"/>
      <c r="AR390" s="118"/>
      <c r="AS390" s="118"/>
      <c r="AT390" s="118"/>
      <c r="AU390" s="118"/>
      <c r="AV390" s="56"/>
      <c r="AW390" s="57"/>
      <c r="AX390" s="57"/>
      <c r="AY390" s="57"/>
      <c r="AZ390" s="57"/>
      <c r="BA390" s="57"/>
      <c r="BB390" s="57"/>
      <c r="BC390" s="57"/>
      <c r="BD390" s="55"/>
      <c r="BE390" s="55"/>
      <c r="BF390" s="55"/>
      <c r="BG390" s="55"/>
      <c r="BH390" s="55"/>
      <c r="BI390" s="52"/>
      <c r="BJ390" s="52"/>
      <c r="BK390" s="52"/>
      <c r="BL390" s="52"/>
      <c r="BM390" s="52"/>
      <c r="BN390" s="52"/>
      <c r="BO390" s="52"/>
      <c r="BP390" s="52"/>
      <c r="BQ390" s="52"/>
      <c r="BR390" s="52"/>
      <c r="BS390" s="52"/>
      <c r="BT390" s="52"/>
      <c r="BU390" s="52"/>
      <c r="BV390" s="52"/>
      <c r="BW390" s="52"/>
      <c r="BX390" s="52"/>
      <c r="BY390" s="52"/>
      <c r="BZ390" s="52"/>
    </row>
    <row r="391" spans="1:78" s="1" customFormat="1" ht="14.25" hidden="1" customHeight="1">
      <c r="A391" s="2"/>
      <c r="B391" s="58"/>
      <c r="C391" s="58"/>
      <c r="D391" s="56" t="s">
        <v>232</v>
      </c>
      <c r="E391" s="56"/>
      <c r="F391" s="56"/>
      <c r="G391" s="56"/>
      <c r="H391" s="56"/>
      <c r="I391" s="56"/>
      <c r="J391" s="56"/>
      <c r="K391" s="56"/>
      <c r="L391" s="56"/>
      <c r="M391" s="56"/>
      <c r="N391" s="56"/>
      <c r="O391" s="56"/>
      <c r="P391" s="56"/>
      <c r="Q391" s="56"/>
      <c r="R391" s="56"/>
      <c r="S391" s="56"/>
      <c r="T391" s="56"/>
      <c r="U391" s="56"/>
      <c r="V391" s="56"/>
      <c r="W391" s="56"/>
      <c r="X391" s="56"/>
      <c r="Y391" s="56"/>
      <c r="Z391" s="56"/>
      <c r="AA391" s="56"/>
      <c r="AB391" s="412"/>
      <c r="AC391" s="412"/>
      <c r="AD391" s="412"/>
      <c r="AE391" s="412"/>
      <c r="AF391" s="412"/>
      <c r="AG391" s="412"/>
      <c r="AH391" s="412"/>
      <c r="AI391" s="412"/>
      <c r="AJ391" s="412"/>
      <c r="AK391" s="412"/>
      <c r="AL391" s="412"/>
      <c r="AM391" s="412"/>
      <c r="AN391" s="412"/>
      <c r="AO391" s="412"/>
      <c r="AP391" s="412"/>
      <c r="AQ391" s="412"/>
      <c r="AR391" s="412"/>
      <c r="AS391" s="412"/>
      <c r="AT391" s="412"/>
      <c r="AU391" s="412"/>
      <c r="AV391" s="412"/>
      <c r="AW391" s="412"/>
      <c r="AX391" s="412"/>
      <c r="AY391" s="412"/>
      <c r="AZ391" s="412"/>
      <c r="BA391" s="412"/>
      <c r="BB391" s="412"/>
      <c r="BC391" s="412"/>
      <c r="BD391" s="55"/>
      <c r="BE391" s="55"/>
      <c r="BF391" s="55"/>
      <c r="BG391" s="55"/>
      <c r="BH391" s="55"/>
      <c r="BI391" s="52"/>
      <c r="BJ391" s="52"/>
      <c r="BK391" s="52"/>
      <c r="BL391" s="52"/>
      <c r="BM391" s="52"/>
      <c r="BN391" s="52"/>
      <c r="BO391" s="52"/>
      <c r="BP391" s="52"/>
      <c r="BQ391" s="52"/>
      <c r="BR391" s="52"/>
      <c r="BS391" s="52"/>
      <c r="BT391" s="52"/>
      <c r="BU391" s="52"/>
      <c r="BV391" s="52"/>
      <c r="BW391" s="52"/>
      <c r="BX391" s="52"/>
      <c r="BY391" s="52"/>
      <c r="BZ391" s="52"/>
    </row>
    <row r="392" spans="1:78" s="1" customFormat="1" ht="7.5" hidden="1" customHeight="1">
      <c r="A392" s="2"/>
      <c r="B392" s="51"/>
      <c r="C392" s="51"/>
      <c r="D392" s="51"/>
      <c r="E392" s="51"/>
      <c r="F392" s="51"/>
      <c r="G392" s="51"/>
      <c r="H392" s="51"/>
      <c r="I392" s="51"/>
      <c r="J392" s="51"/>
      <c r="K392" s="51"/>
      <c r="L392" s="51"/>
      <c r="M392" s="51"/>
      <c r="N392" s="51"/>
      <c r="O392" s="51"/>
      <c r="P392" s="51"/>
      <c r="Q392" s="51"/>
      <c r="R392" s="51"/>
      <c r="S392" s="51"/>
      <c r="T392" s="51"/>
      <c r="U392" s="51"/>
      <c r="V392" s="51"/>
      <c r="W392" s="51"/>
      <c r="X392" s="51"/>
      <c r="Y392" s="51"/>
      <c r="Z392" s="51"/>
      <c r="AA392" s="51"/>
      <c r="AB392" s="117"/>
      <c r="AC392" s="117"/>
      <c r="AD392" s="117"/>
      <c r="AE392" s="117"/>
      <c r="AF392" s="117"/>
      <c r="AG392" s="117"/>
      <c r="AH392" s="117"/>
      <c r="AI392" s="117"/>
      <c r="AJ392" s="117"/>
      <c r="AK392" s="117"/>
      <c r="AL392" s="117"/>
      <c r="AM392" s="117"/>
      <c r="AN392" s="117"/>
      <c r="AO392" s="117"/>
      <c r="AP392" s="117"/>
      <c r="AQ392" s="117"/>
      <c r="AR392" s="117"/>
      <c r="AS392" s="117"/>
      <c r="AT392" s="117"/>
      <c r="AU392" s="117"/>
      <c r="AV392" s="117"/>
      <c r="AW392" s="117"/>
      <c r="AX392" s="117"/>
      <c r="AY392" s="117"/>
      <c r="AZ392" s="117"/>
      <c r="BA392" s="117"/>
      <c r="BB392" s="117"/>
      <c r="BC392" s="117"/>
      <c r="BD392" s="52"/>
      <c r="BE392" s="52"/>
      <c r="BF392" s="52"/>
      <c r="BG392" s="52"/>
      <c r="BH392" s="52"/>
      <c r="BI392" s="52"/>
      <c r="BJ392" s="52"/>
      <c r="BK392" s="52"/>
      <c r="BL392" s="52"/>
      <c r="BM392" s="52"/>
      <c r="BN392" s="52"/>
      <c r="BO392" s="52"/>
      <c r="BP392" s="52"/>
      <c r="BQ392" s="52"/>
      <c r="BR392" s="52"/>
      <c r="BS392" s="52"/>
      <c r="BT392" s="52"/>
      <c r="BU392" s="52"/>
      <c r="BV392" s="52"/>
      <c r="BW392" s="52"/>
      <c r="BX392" s="52"/>
      <c r="BY392" s="52"/>
      <c r="BZ392" s="52"/>
    </row>
    <row r="393" spans="1:78" s="1" customFormat="1" ht="14.25" hidden="1" customHeight="1">
      <c r="A393" s="314"/>
      <c r="B393" s="314" t="s">
        <v>233</v>
      </c>
      <c r="C393" s="314"/>
      <c r="D393" s="314"/>
      <c r="E393" s="314"/>
      <c r="F393" s="314"/>
      <c r="G393" s="314"/>
      <c r="H393" s="314"/>
      <c r="I393" s="314"/>
      <c r="J393" s="314"/>
      <c r="K393" s="314"/>
      <c r="L393" s="314"/>
      <c r="M393" s="314"/>
      <c r="N393" s="314"/>
      <c r="O393" s="314"/>
      <c r="P393" s="314"/>
      <c r="Q393" s="314"/>
      <c r="R393" s="314"/>
      <c r="S393" s="314"/>
      <c r="T393" s="314"/>
      <c r="U393" s="314"/>
      <c r="V393" s="314" t="s">
        <v>151</v>
      </c>
      <c r="W393" s="314"/>
      <c r="X393" s="314"/>
      <c r="Y393" s="314"/>
      <c r="Z393" s="314"/>
      <c r="AA393" s="314"/>
      <c r="AB393" s="314"/>
      <c r="AC393" s="314"/>
      <c r="AD393" s="314"/>
      <c r="AE393" s="314"/>
      <c r="AF393" s="314"/>
      <c r="AG393" s="314"/>
      <c r="AH393" s="314"/>
      <c r="AI393" s="314"/>
      <c r="AJ393" s="314"/>
      <c r="AK393" s="314"/>
      <c r="AL393" s="314" t="s">
        <v>152</v>
      </c>
      <c r="AM393" s="314"/>
      <c r="AN393" s="314"/>
      <c r="AO393" s="314"/>
      <c r="AP393" s="314"/>
      <c r="AQ393" s="314"/>
      <c r="AR393" s="314"/>
      <c r="AS393" s="314"/>
      <c r="AT393" s="314"/>
      <c r="AU393" s="314"/>
      <c r="AV393" s="314"/>
      <c r="AW393" s="314"/>
      <c r="AX393" s="314"/>
      <c r="AY393" s="314"/>
      <c r="AZ393" s="314"/>
      <c r="BA393" s="314"/>
      <c r="BB393" s="314"/>
      <c r="BC393" s="314" t="s">
        <v>153</v>
      </c>
      <c r="BD393" s="314"/>
      <c r="BE393" s="314"/>
      <c r="BF393" s="314"/>
      <c r="BG393" s="314"/>
      <c r="BH393" s="314"/>
      <c r="BI393" s="314"/>
      <c r="BJ393" s="314"/>
      <c r="BK393" s="314"/>
      <c r="BL393" s="314"/>
      <c r="BM393" s="314"/>
      <c r="BN393" s="314"/>
      <c r="BO393" s="314"/>
      <c r="BP393" s="314"/>
      <c r="BQ393" s="314"/>
      <c r="BR393" s="314"/>
      <c r="BS393" s="314"/>
      <c r="BT393" s="314"/>
      <c r="BU393" s="314" t="s">
        <v>85</v>
      </c>
      <c r="BV393" s="314"/>
      <c r="BW393" s="314"/>
      <c r="BX393" s="314"/>
      <c r="BY393" s="314"/>
      <c r="BZ393" s="314"/>
    </row>
    <row r="394" spans="1:78" s="1" customFormat="1" ht="14.25" hidden="1" customHeight="1">
      <c r="A394" s="2"/>
      <c r="B394" s="2"/>
      <c r="C394" s="2"/>
      <c r="D394" s="395" t="s">
        <v>234</v>
      </c>
      <c r="E394" s="395"/>
      <c r="F394" s="395"/>
      <c r="G394" s="395"/>
      <c r="H394" s="395"/>
      <c r="I394" s="395"/>
      <c r="J394" s="395"/>
      <c r="K394" s="395"/>
      <c r="L394" s="2" t="s">
        <v>37</v>
      </c>
      <c r="M394" s="2"/>
      <c r="N394" s="407"/>
      <c r="O394" s="407"/>
      <c r="P394" s="407"/>
      <c r="Q394" s="407"/>
      <c r="R394" s="408" t="s">
        <v>235</v>
      </c>
      <c r="S394" s="408"/>
      <c r="T394" s="408"/>
      <c r="U394" s="2"/>
      <c r="V394" s="2" t="s">
        <v>37</v>
      </c>
      <c r="W394" s="402"/>
      <c r="X394" s="402"/>
      <c r="Y394" s="402"/>
      <c r="Z394" s="402"/>
      <c r="AA394" s="402"/>
      <c r="AB394" s="402"/>
      <c r="AC394" s="402"/>
      <c r="AD394" s="402"/>
      <c r="AE394" s="402"/>
      <c r="AF394" s="402"/>
      <c r="AG394" s="402"/>
      <c r="AH394" s="402"/>
      <c r="AI394" s="402"/>
      <c r="AJ394" s="402"/>
      <c r="AK394" s="402"/>
      <c r="AL394" s="2" t="s">
        <v>117</v>
      </c>
      <c r="AM394" s="2"/>
      <c r="AN394" s="402"/>
      <c r="AO394" s="402"/>
      <c r="AP394" s="402"/>
      <c r="AQ394" s="402"/>
      <c r="AR394" s="402"/>
      <c r="AS394" s="402"/>
      <c r="AT394" s="402"/>
      <c r="AU394" s="402"/>
      <c r="AV394" s="402"/>
      <c r="AW394" s="402"/>
      <c r="AX394" s="402"/>
      <c r="AY394" s="402"/>
      <c r="AZ394" s="402"/>
      <c r="BA394" s="402"/>
      <c r="BB394" s="402"/>
      <c r="BC394" s="2" t="s">
        <v>117</v>
      </c>
      <c r="BD394" s="2"/>
      <c r="BE394" s="402">
        <f>W394+AN394</f>
        <v>0</v>
      </c>
      <c r="BF394" s="402"/>
      <c r="BG394" s="402"/>
      <c r="BH394" s="402"/>
      <c r="BI394" s="402"/>
      <c r="BJ394" s="402"/>
      <c r="BK394" s="402"/>
      <c r="BL394" s="402"/>
      <c r="BM394" s="402"/>
      <c r="BN394" s="402"/>
      <c r="BO394" s="402"/>
      <c r="BP394" s="402"/>
      <c r="BQ394" s="402"/>
      <c r="BR394" s="402"/>
      <c r="BS394" s="402"/>
      <c r="BT394" s="110"/>
      <c r="BU394" s="102" t="s">
        <v>85</v>
      </c>
      <c r="BV394" s="102"/>
      <c r="BW394" s="102"/>
      <c r="BX394" s="102"/>
      <c r="BY394" s="102"/>
      <c r="BZ394" s="2"/>
    </row>
    <row r="395" spans="1:78" s="1" customFormat="1" ht="14.25" hidden="1" customHeight="1">
      <c r="A395" s="2"/>
      <c r="B395" s="2"/>
      <c r="C395" s="2"/>
      <c r="D395" s="2"/>
      <c r="E395" s="2"/>
      <c r="F395" s="2"/>
      <c r="G395" s="2"/>
      <c r="H395" s="2"/>
      <c r="I395" s="2"/>
      <c r="J395" s="2"/>
      <c r="K395" s="2"/>
      <c r="L395" s="2" t="s">
        <v>37</v>
      </c>
      <c r="M395" s="2"/>
      <c r="N395" s="407"/>
      <c r="O395" s="407"/>
      <c r="P395" s="407"/>
      <c r="Q395" s="407"/>
      <c r="R395" s="408" t="s">
        <v>235</v>
      </c>
      <c r="S395" s="408"/>
      <c r="T395" s="408"/>
      <c r="U395" s="2"/>
      <c r="V395" s="2" t="s">
        <v>37</v>
      </c>
      <c r="W395" s="402"/>
      <c r="X395" s="402"/>
      <c r="Y395" s="402"/>
      <c r="Z395" s="402"/>
      <c r="AA395" s="402"/>
      <c r="AB395" s="402"/>
      <c r="AC395" s="402"/>
      <c r="AD395" s="402"/>
      <c r="AE395" s="402"/>
      <c r="AF395" s="402"/>
      <c r="AG395" s="402"/>
      <c r="AH395" s="402"/>
      <c r="AI395" s="402"/>
      <c r="AJ395" s="402"/>
      <c r="AK395" s="402"/>
      <c r="AL395" s="2" t="s">
        <v>117</v>
      </c>
      <c r="AM395" s="2"/>
      <c r="AN395" s="402"/>
      <c r="AO395" s="402"/>
      <c r="AP395" s="402"/>
      <c r="AQ395" s="402"/>
      <c r="AR395" s="402"/>
      <c r="AS395" s="402"/>
      <c r="AT395" s="402"/>
      <c r="AU395" s="402"/>
      <c r="AV395" s="402"/>
      <c r="AW395" s="402"/>
      <c r="AX395" s="402"/>
      <c r="AY395" s="402"/>
      <c r="AZ395" s="402"/>
      <c r="BA395" s="402"/>
      <c r="BB395" s="402"/>
      <c r="BC395" s="2" t="s">
        <v>117</v>
      </c>
      <c r="BD395" s="2"/>
      <c r="BE395" s="402">
        <f t="shared" ref="BE395:BE402" si="2">W395+AN395</f>
        <v>0</v>
      </c>
      <c r="BF395" s="402"/>
      <c r="BG395" s="402"/>
      <c r="BH395" s="402"/>
      <c r="BI395" s="402"/>
      <c r="BJ395" s="402"/>
      <c r="BK395" s="402"/>
      <c r="BL395" s="402"/>
      <c r="BM395" s="402"/>
      <c r="BN395" s="402"/>
      <c r="BO395" s="402"/>
      <c r="BP395" s="402"/>
      <c r="BQ395" s="402"/>
      <c r="BR395" s="402"/>
      <c r="BS395" s="402"/>
      <c r="BT395" s="110"/>
      <c r="BU395" s="102" t="s">
        <v>85</v>
      </c>
      <c r="BV395" s="102"/>
      <c r="BW395" s="102"/>
      <c r="BX395" s="102"/>
      <c r="BY395" s="102"/>
      <c r="BZ395" s="2"/>
    </row>
    <row r="396" spans="1:78" s="1" customFormat="1" ht="14.25" hidden="1" customHeight="1">
      <c r="A396" s="2"/>
      <c r="B396" s="2"/>
      <c r="C396" s="2"/>
      <c r="D396" s="2"/>
      <c r="E396" s="2"/>
      <c r="F396" s="2"/>
      <c r="G396" s="2"/>
      <c r="H396" s="2"/>
      <c r="I396" s="2"/>
      <c r="J396" s="2"/>
      <c r="K396" s="2"/>
      <c r="L396" s="2" t="s">
        <v>37</v>
      </c>
      <c r="M396" s="2"/>
      <c r="N396" s="407"/>
      <c r="O396" s="407"/>
      <c r="P396" s="407"/>
      <c r="Q396" s="407"/>
      <c r="R396" s="408" t="s">
        <v>235</v>
      </c>
      <c r="S396" s="408"/>
      <c r="T396" s="408"/>
      <c r="U396" s="2"/>
      <c r="V396" s="2" t="s">
        <v>37</v>
      </c>
      <c r="W396" s="402"/>
      <c r="X396" s="402"/>
      <c r="Y396" s="402"/>
      <c r="Z396" s="402"/>
      <c r="AA396" s="402"/>
      <c r="AB396" s="402"/>
      <c r="AC396" s="402"/>
      <c r="AD396" s="402"/>
      <c r="AE396" s="402"/>
      <c r="AF396" s="402"/>
      <c r="AG396" s="402"/>
      <c r="AH396" s="402"/>
      <c r="AI396" s="402"/>
      <c r="AJ396" s="402"/>
      <c r="AK396" s="402"/>
      <c r="AL396" s="2" t="s">
        <v>117</v>
      </c>
      <c r="AM396" s="2"/>
      <c r="AN396" s="402"/>
      <c r="AO396" s="402"/>
      <c r="AP396" s="402"/>
      <c r="AQ396" s="402"/>
      <c r="AR396" s="402"/>
      <c r="AS396" s="402"/>
      <c r="AT396" s="402"/>
      <c r="AU396" s="402"/>
      <c r="AV396" s="402"/>
      <c r="AW396" s="402"/>
      <c r="AX396" s="402"/>
      <c r="AY396" s="402"/>
      <c r="AZ396" s="402"/>
      <c r="BA396" s="402"/>
      <c r="BB396" s="402"/>
      <c r="BC396" s="2" t="s">
        <v>117</v>
      </c>
      <c r="BD396" s="2"/>
      <c r="BE396" s="402">
        <f t="shared" si="2"/>
        <v>0</v>
      </c>
      <c r="BF396" s="402"/>
      <c r="BG396" s="402"/>
      <c r="BH396" s="402"/>
      <c r="BI396" s="402"/>
      <c r="BJ396" s="402"/>
      <c r="BK396" s="402"/>
      <c r="BL396" s="402"/>
      <c r="BM396" s="402"/>
      <c r="BN396" s="402"/>
      <c r="BO396" s="402"/>
      <c r="BP396" s="402"/>
      <c r="BQ396" s="402"/>
      <c r="BR396" s="402"/>
      <c r="BS396" s="402"/>
      <c r="BT396" s="110"/>
      <c r="BU396" s="102" t="s">
        <v>85</v>
      </c>
      <c r="BV396" s="102"/>
      <c r="BW396" s="102"/>
      <c r="BX396" s="102"/>
      <c r="BY396" s="102"/>
      <c r="BZ396" s="2"/>
    </row>
    <row r="397" spans="1:78" s="1" customFormat="1" ht="14.25" hidden="1" customHeight="1">
      <c r="A397" s="2"/>
      <c r="B397" s="2"/>
      <c r="C397" s="2"/>
      <c r="D397" s="2"/>
      <c r="E397" s="2"/>
      <c r="F397" s="2"/>
      <c r="G397" s="2"/>
      <c r="H397" s="2"/>
      <c r="I397" s="2"/>
      <c r="J397" s="2"/>
      <c r="K397" s="2"/>
      <c r="L397" s="2" t="s">
        <v>37</v>
      </c>
      <c r="M397" s="2"/>
      <c r="N397" s="407"/>
      <c r="O397" s="407"/>
      <c r="P397" s="407"/>
      <c r="Q397" s="407"/>
      <c r="R397" s="408" t="s">
        <v>235</v>
      </c>
      <c r="S397" s="408"/>
      <c r="T397" s="408"/>
      <c r="U397" s="2"/>
      <c r="V397" s="2" t="s">
        <v>37</v>
      </c>
      <c r="W397" s="402"/>
      <c r="X397" s="402"/>
      <c r="Y397" s="402"/>
      <c r="Z397" s="402"/>
      <c r="AA397" s="402"/>
      <c r="AB397" s="402"/>
      <c r="AC397" s="402"/>
      <c r="AD397" s="402"/>
      <c r="AE397" s="402"/>
      <c r="AF397" s="402"/>
      <c r="AG397" s="402"/>
      <c r="AH397" s="402"/>
      <c r="AI397" s="402"/>
      <c r="AJ397" s="402"/>
      <c r="AK397" s="402"/>
      <c r="AL397" s="2" t="s">
        <v>117</v>
      </c>
      <c r="AM397" s="2"/>
      <c r="AN397" s="402"/>
      <c r="AO397" s="402"/>
      <c r="AP397" s="402"/>
      <c r="AQ397" s="402"/>
      <c r="AR397" s="402"/>
      <c r="AS397" s="402"/>
      <c r="AT397" s="402"/>
      <c r="AU397" s="402"/>
      <c r="AV397" s="402"/>
      <c r="AW397" s="402"/>
      <c r="AX397" s="402"/>
      <c r="AY397" s="402"/>
      <c r="AZ397" s="402"/>
      <c r="BA397" s="402"/>
      <c r="BB397" s="402"/>
      <c r="BC397" s="2" t="s">
        <v>117</v>
      </c>
      <c r="BD397" s="2"/>
      <c r="BE397" s="402">
        <f t="shared" si="2"/>
        <v>0</v>
      </c>
      <c r="BF397" s="402"/>
      <c r="BG397" s="402"/>
      <c r="BH397" s="402"/>
      <c r="BI397" s="402"/>
      <c r="BJ397" s="402"/>
      <c r="BK397" s="402"/>
      <c r="BL397" s="402"/>
      <c r="BM397" s="402"/>
      <c r="BN397" s="402"/>
      <c r="BO397" s="402"/>
      <c r="BP397" s="402"/>
      <c r="BQ397" s="402"/>
      <c r="BR397" s="402"/>
      <c r="BS397" s="402"/>
      <c r="BT397" s="110"/>
      <c r="BU397" s="102" t="s">
        <v>85</v>
      </c>
      <c r="BV397" s="102"/>
      <c r="BW397" s="102"/>
      <c r="BX397" s="102"/>
      <c r="BY397" s="102"/>
      <c r="BZ397" s="2"/>
    </row>
    <row r="398" spans="1:78" s="1" customFormat="1" ht="14.25" hidden="1" customHeight="1">
      <c r="A398" s="2"/>
      <c r="B398" s="2"/>
      <c r="C398" s="2"/>
      <c r="D398" s="2"/>
      <c r="E398" s="2"/>
      <c r="F398" s="2"/>
      <c r="G398" s="2"/>
      <c r="H398" s="2"/>
      <c r="I398" s="2"/>
      <c r="J398" s="2"/>
      <c r="K398" s="2"/>
      <c r="L398" s="2" t="s">
        <v>37</v>
      </c>
      <c r="M398" s="2"/>
      <c r="N398" s="407"/>
      <c r="O398" s="407"/>
      <c r="P398" s="407"/>
      <c r="Q398" s="407"/>
      <c r="R398" s="408" t="s">
        <v>235</v>
      </c>
      <c r="S398" s="408"/>
      <c r="T398" s="408"/>
      <c r="U398" s="2"/>
      <c r="V398" s="2" t="s">
        <v>37</v>
      </c>
      <c r="W398" s="402"/>
      <c r="X398" s="402"/>
      <c r="Y398" s="402"/>
      <c r="Z398" s="402"/>
      <c r="AA398" s="402"/>
      <c r="AB398" s="402"/>
      <c r="AC398" s="402"/>
      <c r="AD398" s="402"/>
      <c r="AE398" s="402"/>
      <c r="AF398" s="402"/>
      <c r="AG398" s="402"/>
      <c r="AH398" s="402"/>
      <c r="AI398" s="402"/>
      <c r="AJ398" s="402"/>
      <c r="AK398" s="402"/>
      <c r="AL398" s="2" t="s">
        <v>117</v>
      </c>
      <c r="AM398" s="2"/>
      <c r="AN398" s="402"/>
      <c r="AO398" s="402"/>
      <c r="AP398" s="402"/>
      <c r="AQ398" s="402"/>
      <c r="AR398" s="402"/>
      <c r="AS398" s="402"/>
      <c r="AT398" s="402"/>
      <c r="AU398" s="402"/>
      <c r="AV398" s="402"/>
      <c r="AW398" s="402"/>
      <c r="AX398" s="402"/>
      <c r="AY398" s="402"/>
      <c r="AZ398" s="402"/>
      <c r="BA398" s="402"/>
      <c r="BB398" s="402"/>
      <c r="BC398" s="2" t="s">
        <v>117</v>
      </c>
      <c r="BD398" s="2"/>
      <c r="BE398" s="402">
        <f t="shared" si="2"/>
        <v>0</v>
      </c>
      <c r="BF398" s="402"/>
      <c r="BG398" s="402"/>
      <c r="BH398" s="402"/>
      <c r="BI398" s="402"/>
      <c r="BJ398" s="402"/>
      <c r="BK398" s="402"/>
      <c r="BL398" s="402"/>
      <c r="BM398" s="402"/>
      <c r="BN398" s="402"/>
      <c r="BO398" s="402"/>
      <c r="BP398" s="402"/>
      <c r="BQ398" s="402"/>
      <c r="BR398" s="402"/>
      <c r="BS398" s="402"/>
      <c r="BT398" s="110"/>
      <c r="BU398" s="102" t="s">
        <v>85</v>
      </c>
      <c r="BV398" s="102"/>
      <c r="BW398" s="102"/>
      <c r="BX398" s="102"/>
      <c r="BY398" s="102"/>
      <c r="BZ398" s="2"/>
    </row>
    <row r="399" spans="1:78" s="1" customFormat="1" ht="14.25" hidden="1" customHeight="1">
      <c r="A399" s="2"/>
      <c r="B399" s="2"/>
      <c r="C399" s="2"/>
      <c r="D399" s="2"/>
      <c r="E399" s="2"/>
      <c r="F399" s="2"/>
      <c r="G399" s="2"/>
      <c r="H399" s="2"/>
      <c r="I399" s="2"/>
      <c r="J399" s="2"/>
      <c r="K399" s="2"/>
      <c r="L399" s="2" t="s">
        <v>37</v>
      </c>
      <c r="M399" s="2"/>
      <c r="N399" s="407"/>
      <c r="O399" s="407"/>
      <c r="P399" s="407"/>
      <c r="Q399" s="407"/>
      <c r="R399" s="408" t="s">
        <v>235</v>
      </c>
      <c r="S399" s="408"/>
      <c r="T399" s="408"/>
      <c r="U399" s="2"/>
      <c r="V399" s="2" t="s">
        <v>37</v>
      </c>
      <c r="W399" s="402"/>
      <c r="X399" s="402"/>
      <c r="Y399" s="402"/>
      <c r="Z399" s="402"/>
      <c r="AA399" s="402"/>
      <c r="AB399" s="402"/>
      <c r="AC399" s="402"/>
      <c r="AD399" s="402"/>
      <c r="AE399" s="402"/>
      <c r="AF399" s="402"/>
      <c r="AG399" s="402"/>
      <c r="AH399" s="402"/>
      <c r="AI399" s="402"/>
      <c r="AJ399" s="402"/>
      <c r="AK399" s="402"/>
      <c r="AL399" s="2" t="s">
        <v>117</v>
      </c>
      <c r="AM399" s="2"/>
      <c r="AN399" s="402"/>
      <c r="AO399" s="402"/>
      <c r="AP399" s="402"/>
      <c r="AQ399" s="402"/>
      <c r="AR399" s="402"/>
      <c r="AS399" s="402"/>
      <c r="AT399" s="402"/>
      <c r="AU399" s="402"/>
      <c r="AV399" s="402"/>
      <c r="AW399" s="402"/>
      <c r="AX399" s="402"/>
      <c r="AY399" s="402"/>
      <c r="AZ399" s="402"/>
      <c r="BA399" s="402"/>
      <c r="BB399" s="402"/>
      <c r="BC399" s="2" t="s">
        <v>117</v>
      </c>
      <c r="BD399" s="2"/>
      <c r="BE399" s="402">
        <f t="shared" si="2"/>
        <v>0</v>
      </c>
      <c r="BF399" s="402"/>
      <c r="BG399" s="402"/>
      <c r="BH399" s="402"/>
      <c r="BI399" s="402"/>
      <c r="BJ399" s="402"/>
      <c r="BK399" s="402"/>
      <c r="BL399" s="402"/>
      <c r="BM399" s="402"/>
      <c r="BN399" s="402"/>
      <c r="BO399" s="402"/>
      <c r="BP399" s="402"/>
      <c r="BQ399" s="402"/>
      <c r="BR399" s="402"/>
      <c r="BS399" s="402"/>
      <c r="BT399" s="110"/>
      <c r="BU399" s="102" t="s">
        <v>85</v>
      </c>
      <c r="BV399" s="102"/>
      <c r="BW399" s="102"/>
      <c r="BX399" s="102"/>
      <c r="BY399" s="102"/>
      <c r="BZ399" s="2"/>
    </row>
    <row r="400" spans="1:78" s="1" customFormat="1" ht="14.25" hidden="1" customHeight="1">
      <c r="A400" s="2"/>
      <c r="B400" s="2"/>
      <c r="C400" s="2"/>
      <c r="D400" s="2"/>
      <c r="E400" s="2"/>
      <c r="F400" s="2"/>
      <c r="G400" s="2"/>
      <c r="H400" s="2"/>
      <c r="I400" s="2"/>
      <c r="J400" s="2"/>
      <c r="K400" s="2"/>
      <c r="L400" s="2" t="s">
        <v>37</v>
      </c>
      <c r="M400" s="2"/>
      <c r="N400" s="407"/>
      <c r="O400" s="407"/>
      <c r="P400" s="407"/>
      <c r="Q400" s="407"/>
      <c r="R400" s="408" t="s">
        <v>235</v>
      </c>
      <c r="S400" s="408"/>
      <c r="T400" s="408"/>
      <c r="U400" s="2"/>
      <c r="V400" s="2" t="s">
        <v>37</v>
      </c>
      <c r="W400" s="402"/>
      <c r="X400" s="402"/>
      <c r="Y400" s="402"/>
      <c r="Z400" s="402"/>
      <c r="AA400" s="402"/>
      <c r="AB400" s="402"/>
      <c r="AC400" s="402"/>
      <c r="AD400" s="402"/>
      <c r="AE400" s="402"/>
      <c r="AF400" s="402"/>
      <c r="AG400" s="402"/>
      <c r="AH400" s="402"/>
      <c r="AI400" s="402"/>
      <c r="AJ400" s="402"/>
      <c r="AK400" s="402"/>
      <c r="AL400" s="2" t="s">
        <v>117</v>
      </c>
      <c r="AM400" s="2"/>
      <c r="AN400" s="402"/>
      <c r="AO400" s="402"/>
      <c r="AP400" s="402"/>
      <c r="AQ400" s="402"/>
      <c r="AR400" s="402"/>
      <c r="AS400" s="402"/>
      <c r="AT400" s="402"/>
      <c r="AU400" s="402"/>
      <c r="AV400" s="402"/>
      <c r="AW400" s="402"/>
      <c r="AX400" s="402"/>
      <c r="AY400" s="402"/>
      <c r="AZ400" s="402"/>
      <c r="BA400" s="402"/>
      <c r="BB400" s="402"/>
      <c r="BC400" s="2" t="s">
        <v>117</v>
      </c>
      <c r="BD400" s="2"/>
      <c r="BE400" s="402">
        <f t="shared" si="2"/>
        <v>0</v>
      </c>
      <c r="BF400" s="402"/>
      <c r="BG400" s="402"/>
      <c r="BH400" s="402"/>
      <c r="BI400" s="402"/>
      <c r="BJ400" s="402"/>
      <c r="BK400" s="402"/>
      <c r="BL400" s="402"/>
      <c r="BM400" s="402"/>
      <c r="BN400" s="402"/>
      <c r="BO400" s="402"/>
      <c r="BP400" s="402"/>
      <c r="BQ400" s="402"/>
      <c r="BR400" s="402"/>
      <c r="BS400" s="402"/>
      <c r="BT400" s="110"/>
      <c r="BU400" s="102" t="s">
        <v>85</v>
      </c>
      <c r="BV400" s="102"/>
      <c r="BW400" s="102"/>
      <c r="BX400" s="102"/>
      <c r="BY400" s="102"/>
      <c r="BZ400" s="2"/>
    </row>
    <row r="401" spans="1:78" s="1" customFormat="1" ht="14.25" hidden="1" customHeight="1">
      <c r="A401" s="2"/>
      <c r="B401" s="2"/>
      <c r="C401" s="2"/>
      <c r="D401" s="2"/>
      <c r="E401" s="2"/>
      <c r="F401" s="2"/>
      <c r="G401" s="2"/>
      <c r="H401" s="2"/>
      <c r="I401" s="2"/>
      <c r="J401" s="2"/>
      <c r="K401" s="2"/>
      <c r="L401" s="2" t="s">
        <v>37</v>
      </c>
      <c r="M401" s="2"/>
      <c r="N401" s="407"/>
      <c r="O401" s="407"/>
      <c r="P401" s="407"/>
      <c r="Q401" s="407"/>
      <c r="R401" s="408" t="s">
        <v>235</v>
      </c>
      <c r="S401" s="408"/>
      <c r="T401" s="408"/>
      <c r="U401" s="2"/>
      <c r="V401" s="2" t="s">
        <v>37</v>
      </c>
      <c r="W401" s="402"/>
      <c r="X401" s="402"/>
      <c r="Y401" s="402"/>
      <c r="Z401" s="402"/>
      <c r="AA401" s="402"/>
      <c r="AB401" s="402"/>
      <c r="AC401" s="402"/>
      <c r="AD401" s="402"/>
      <c r="AE401" s="402"/>
      <c r="AF401" s="402"/>
      <c r="AG401" s="402"/>
      <c r="AH401" s="402"/>
      <c r="AI401" s="402"/>
      <c r="AJ401" s="402"/>
      <c r="AK401" s="402"/>
      <c r="AL401" s="2" t="s">
        <v>117</v>
      </c>
      <c r="AM401" s="2"/>
      <c r="AN401" s="402"/>
      <c r="AO401" s="402"/>
      <c r="AP401" s="402"/>
      <c r="AQ401" s="402"/>
      <c r="AR401" s="402"/>
      <c r="AS401" s="402"/>
      <c r="AT401" s="402"/>
      <c r="AU401" s="402"/>
      <c r="AV401" s="402"/>
      <c r="AW401" s="402"/>
      <c r="AX401" s="402"/>
      <c r="AY401" s="402"/>
      <c r="AZ401" s="402"/>
      <c r="BA401" s="402"/>
      <c r="BB401" s="402"/>
      <c r="BC401" s="2" t="s">
        <v>117</v>
      </c>
      <c r="BD401" s="2"/>
      <c r="BE401" s="402">
        <f t="shared" si="2"/>
        <v>0</v>
      </c>
      <c r="BF401" s="402"/>
      <c r="BG401" s="402"/>
      <c r="BH401" s="402"/>
      <c r="BI401" s="402"/>
      <c r="BJ401" s="402"/>
      <c r="BK401" s="402"/>
      <c r="BL401" s="402"/>
      <c r="BM401" s="402"/>
      <c r="BN401" s="402"/>
      <c r="BO401" s="402"/>
      <c r="BP401" s="402"/>
      <c r="BQ401" s="402"/>
      <c r="BR401" s="402"/>
      <c r="BS401" s="402"/>
      <c r="BT401" s="110"/>
      <c r="BU401" s="102" t="s">
        <v>85</v>
      </c>
      <c r="BV401" s="102"/>
      <c r="BW401" s="102"/>
      <c r="BX401" s="102"/>
      <c r="BY401" s="102"/>
      <c r="BZ401" s="2"/>
    </row>
    <row r="402" spans="1:78" s="1" customFormat="1" ht="14.25" hidden="1" customHeight="1">
      <c r="A402" s="2"/>
      <c r="B402" s="2"/>
      <c r="C402" s="2"/>
      <c r="D402" s="2"/>
      <c r="E402" s="2"/>
      <c r="F402" s="2"/>
      <c r="G402" s="2"/>
      <c r="H402" s="2"/>
      <c r="I402" s="2"/>
      <c r="J402" s="2"/>
      <c r="K402" s="2"/>
      <c r="L402" s="2" t="s">
        <v>37</v>
      </c>
      <c r="M402" s="2"/>
      <c r="N402" s="407"/>
      <c r="O402" s="407"/>
      <c r="P402" s="407"/>
      <c r="Q402" s="407"/>
      <c r="R402" s="408" t="s">
        <v>235</v>
      </c>
      <c r="S402" s="408"/>
      <c r="T402" s="408"/>
      <c r="U402" s="2"/>
      <c r="V402" s="2" t="s">
        <v>37</v>
      </c>
      <c r="W402" s="402"/>
      <c r="X402" s="402"/>
      <c r="Y402" s="402"/>
      <c r="Z402" s="402"/>
      <c r="AA402" s="402"/>
      <c r="AB402" s="402"/>
      <c r="AC402" s="402"/>
      <c r="AD402" s="402"/>
      <c r="AE402" s="402"/>
      <c r="AF402" s="402"/>
      <c r="AG402" s="402"/>
      <c r="AH402" s="402"/>
      <c r="AI402" s="402"/>
      <c r="AJ402" s="402"/>
      <c r="AK402" s="402"/>
      <c r="AL402" s="2" t="s">
        <v>117</v>
      </c>
      <c r="AM402" s="2"/>
      <c r="AN402" s="402"/>
      <c r="AO402" s="402"/>
      <c r="AP402" s="402"/>
      <c r="AQ402" s="402"/>
      <c r="AR402" s="402"/>
      <c r="AS402" s="402"/>
      <c r="AT402" s="402"/>
      <c r="AU402" s="402"/>
      <c r="AV402" s="402"/>
      <c r="AW402" s="402"/>
      <c r="AX402" s="402"/>
      <c r="AY402" s="402"/>
      <c r="AZ402" s="402"/>
      <c r="BA402" s="402"/>
      <c r="BB402" s="402"/>
      <c r="BC402" s="2" t="s">
        <v>117</v>
      </c>
      <c r="BD402" s="2"/>
      <c r="BE402" s="402">
        <f t="shared" si="2"/>
        <v>0</v>
      </c>
      <c r="BF402" s="402"/>
      <c r="BG402" s="402"/>
      <c r="BH402" s="402"/>
      <c r="BI402" s="402"/>
      <c r="BJ402" s="402"/>
      <c r="BK402" s="402"/>
      <c r="BL402" s="402"/>
      <c r="BM402" s="402"/>
      <c r="BN402" s="402"/>
      <c r="BO402" s="402"/>
      <c r="BP402" s="402"/>
      <c r="BQ402" s="402"/>
      <c r="BR402" s="402"/>
      <c r="BS402" s="402"/>
      <c r="BT402" s="110"/>
      <c r="BU402" s="102" t="s">
        <v>85</v>
      </c>
      <c r="BV402" s="102"/>
      <c r="BW402" s="102"/>
      <c r="BX402" s="102"/>
      <c r="BY402" s="102"/>
      <c r="BZ402" s="2"/>
    </row>
    <row r="403" spans="1:78" s="1" customFormat="1" ht="14.25" hidden="1" customHeight="1">
      <c r="A403" s="2"/>
      <c r="B403" s="2"/>
      <c r="C403" s="2"/>
      <c r="D403" s="395" t="s">
        <v>236</v>
      </c>
      <c r="E403" s="395"/>
      <c r="F403" s="395"/>
      <c r="G403" s="395"/>
      <c r="H403" s="395"/>
      <c r="I403" s="395"/>
      <c r="J403" s="395"/>
      <c r="K403" s="395"/>
      <c r="L403" s="2"/>
      <c r="M403" s="2"/>
      <c r="N403" s="2"/>
      <c r="O403" s="2"/>
      <c r="P403" s="2"/>
      <c r="Q403" s="2"/>
      <c r="R403" s="2"/>
      <c r="S403" s="2"/>
      <c r="T403" s="2"/>
      <c r="U403" s="2"/>
      <c r="V403" s="2" t="s">
        <v>37</v>
      </c>
      <c r="W403" s="402">
        <f>SUM(W394:AK402)</f>
        <v>0</v>
      </c>
      <c r="X403" s="402"/>
      <c r="Y403" s="402"/>
      <c r="Z403" s="402"/>
      <c r="AA403" s="402"/>
      <c r="AB403" s="402"/>
      <c r="AC403" s="402"/>
      <c r="AD403" s="402"/>
      <c r="AE403" s="402"/>
      <c r="AF403" s="402"/>
      <c r="AG403" s="402"/>
      <c r="AH403" s="402"/>
      <c r="AI403" s="402"/>
      <c r="AJ403" s="402"/>
      <c r="AK403" s="402"/>
      <c r="AL403" s="2" t="s">
        <v>117</v>
      </c>
      <c r="AM403" s="2"/>
      <c r="AN403" s="402">
        <f>SUM(AN394:BB402)</f>
        <v>0</v>
      </c>
      <c r="AO403" s="402"/>
      <c r="AP403" s="402"/>
      <c r="AQ403" s="402"/>
      <c r="AR403" s="402"/>
      <c r="AS403" s="402"/>
      <c r="AT403" s="402"/>
      <c r="AU403" s="402"/>
      <c r="AV403" s="402"/>
      <c r="AW403" s="402"/>
      <c r="AX403" s="402"/>
      <c r="AY403" s="402"/>
      <c r="AZ403" s="402"/>
      <c r="BA403" s="402"/>
      <c r="BB403" s="402"/>
      <c r="BC403" s="2" t="s">
        <v>117</v>
      </c>
      <c r="BD403" s="2"/>
      <c r="BE403" s="402">
        <f>W403+AN403</f>
        <v>0</v>
      </c>
      <c r="BF403" s="402"/>
      <c r="BG403" s="402"/>
      <c r="BH403" s="402"/>
      <c r="BI403" s="402"/>
      <c r="BJ403" s="402"/>
      <c r="BK403" s="402"/>
      <c r="BL403" s="402"/>
      <c r="BM403" s="402"/>
      <c r="BN403" s="402"/>
      <c r="BO403" s="402"/>
      <c r="BP403" s="402"/>
      <c r="BQ403" s="402"/>
      <c r="BR403" s="402"/>
      <c r="BS403" s="402"/>
      <c r="BT403" s="110"/>
      <c r="BU403" s="102" t="s">
        <v>85</v>
      </c>
      <c r="BV403" s="102"/>
      <c r="BW403" s="102"/>
      <c r="BX403" s="102"/>
      <c r="BY403" s="102"/>
    </row>
    <row r="404" spans="1:78" s="1" customFormat="1" ht="14.25" hidden="1" customHeight="1">
      <c r="A404" s="7"/>
      <c r="B404" s="7" t="s">
        <v>237</v>
      </c>
      <c r="C404" s="7"/>
      <c r="D404" s="7"/>
      <c r="E404" s="7"/>
      <c r="F404" s="7"/>
      <c r="G404" s="7"/>
      <c r="H404" s="7"/>
      <c r="I404" s="7"/>
      <c r="J404" s="7"/>
      <c r="K404" s="7"/>
      <c r="L404" s="7"/>
      <c r="M404" s="7"/>
      <c r="N404" s="7"/>
      <c r="O404" s="7"/>
      <c r="P404" s="7"/>
      <c r="Q404" s="7"/>
      <c r="R404" s="409"/>
      <c r="S404" s="409"/>
      <c r="T404" s="409"/>
      <c r="U404" s="409"/>
      <c r="V404" s="409"/>
      <c r="W404" s="409"/>
      <c r="X404" s="409"/>
      <c r="Y404" s="409"/>
      <c r="Z404" s="409"/>
      <c r="AA404" s="409"/>
      <c r="AB404" s="409"/>
      <c r="AC404" s="409"/>
      <c r="AD404" s="409"/>
      <c r="AE404" s="409"/>
      <c r="AF404" s="409"/>
      <c r="AG404" s="409"/>
      <c r="AH404" s="409"/>
      <c r="AI404" s="409"/>
      <c r="AJ404" s="409"/>
      <c r="AK404" s="409"/>
      <c r="AL404" s="409"/>
      <c r="AM404" s="409"/>
      <c r="AN404" s="409"/>
      <c r="AO404" s="409"/>
      <c r="AP404" s="409"/>
      <c r="AQ404" s="409"/>
      <c r="AR404" s="409"/>
      <c r="AS404" s="409"/>
      <c r="AT404" s="409"/>
      <c r="AU404" s="409"/>
      <c r="AV404" s="409"/>
      <c r="AW404" s="409"/>
      <c r="AX404" s="409"/>
      <c r="AY404" s="409"/>
      <c r="AZ404" s="409"/>
      <c r="BA404" s="409"/>
      <c r="BB404" s="409"/>
      <c r="BC404" s="409"/>
      <c r="BD404" s="409"/>
      <c r="BE404" s="409"/>
      <c r="BF404" s="409"/>
      <c r="BG404" s="409"/>
      <c r="BH404" s="409"/>
      <c r="BI404" s="409"/>
      <c r="BJ404" s="409"/>
      <c r="BK404" s="409"/>
      <c r="BL404" s="409"/>
      <c r="BM404" s="409"/>
      <c r="BN404" s="409"/>
      <c r="BO404" s="409"/>
      <c r="BP404" s="409"/>
      <c r="BQ404" s="409"/>
      <c r="BR404" s="409"/>
      <c r="BS404" s="409"/>
      <c r="BT404" s="409"/>
      <c r="BU404" s="409"/>
      <c r="BV404" s="409"/>
      <c r="BW404" s="409"/>
      <c r="BX404" s="409"/>
      <c r="BY404" s="409"/>
      <c r="BZ404" s="409"/>
    </row>
    <row r="405" spans="1:78" s="1" customFormat="1" ht="14.25" hidden="1" customHeight="1">
      <c r="A405" s="7"/>
      <c r="B405" s="7" t="s">
        <v>238</v>
      </c>
      <c r="C405" s="7"/>
      <c r="D405" s="7"/>
      <c r="E405" s="7"/>
      <c r="F405" s="7"/>
      <c r="G405" s="7"/>
      <c r="H405" s="7"/>
      <c r="I405" s="7"/>
      <c r="J405" s="7"/>
      <c r="K405" s="7"/>
      <c r="L405" s="7"/>
      <c r="M405" s="7"/>
      <c r="N405" s="7"/>
      <c r="O405" s="7"/>
      <c r="P405" s="7"/>
      <c r="Q405" s="7"/>
      <c r="R405" s="409"/>
      <c r="S405" s="409"/>
      <c r="T405" s="409"/>
      <c r="U405" s="409"/>
      <c r="V405" s="409"/>
      <c r="W405" s="409"/>
      <c r="X405" s="409"/>
      <c r="Y405" s="409"/>
      <c r="Z405" s="409"/>
      <c r="AA405" s="409"/>
      <c r="AB405" s="409"/>
      <c r="AC405" s="409"/>
      <c r="AD405" s="409"/>
      <c r="AE405" s="409"/>
      <c r="AF405" s="409"/>
      <c r="AG405" s="409"/>
      <c r="AH405" s="409"/>
      <c r="AI405" s="409"/>
      <c r="AJ405" s="409"/>
      <c r="AK405" s="409"/>
      <c r="AL405" s="409"/>
      <c r="AM405" s="409"/>
      <c r="AN405" s="409"/>
      <c r="AO405" s="409"/>
      <c r="AP405" s="409"/>
      <c r="AQ405" s="409"/>
      <c r="AR405" s="409"/>
      <c r="AS405" s="409"/>
      <c r="AT405" s="409"/>
      <c r="AU405" s="409"/>
      <c r="AV405" s="409"/>
      <c r="AW405" s="409"/>
      <c r="AX405" s="409"/>
      <c r="AY405" s="409"/>
      <c r="AZ405" s="409"/>
      <c r="BA405" s="409"/>
      <c r="BB405" s="409"/>
      <c r="BC405" s="409"/>
      <c r="BD405" s="409"/>
      <c r="BE405" s="409"/>
      <c r="BF405" s="409"/>
      <c r="BG405" s="409"/>
      <c r="BH405" s="409"/>
      <c r="BI405" s="409"/>
      <c r="BJ405" s="409"/>
      <c r="BK405" s="409"/>
      <c r="BL405" s="409"/>
      <c r="BM405" s="409"/>
      <c r="BN405" s="409"/>
      <c r="BO405" s="409"/>
      <c r="BP405" s="409"/>
      <c r="BQ405" s="409"/>
      <c r="BR405" s="409"/>
      <c r="BS405" s="409"/>
      <c r="BT405" s="409"/>
      <c r="BU405" s="409"/>
      <c r="BV405" s="409"/>
      <c r="BW405" s="409"/>
      <c r="BX405" s="409"/>
      <c r="BY405" s="409"/>
      <c r="BZ405" s="409"/>
    </row>
    <row r="406" spans="1:78" s="1" customFormat="1" ht="14.25" hidden="1" customHeight="1">
      <c r="A406" s="314"/>
      <c r="B406" s="314" t="s">
        <v>239</v>
      </c>
      <c r="C406" s="314"/>
      <c r="D406" s="314"/>
      <c r="E406" s="314"/>
      <c r="F406" s="314"/>
      <c r="G406" s="314"/>
      <c r="H406" s="314"/>
      <c r="I406" s="314"/>
      <c r="J406" s="314"/>
      <c r="K406" s="314"/>
      <c r="L406" s="314"/>
      <c r="M406" s="314"/>
      <c r="N406" s="314"/>
      <c r="O406" s="314"/>
      <c r="P406" s="314"/>
      <c r="Q406" s="314"/>
      <c r="R406" s="400"/>
      <c r="S406" s="400"/>
      <c r="T406" s="400"/>
      <c r="U406" s="400"/>
      <c r="V406" s="400"/>
      <c r="W406" s="400"/>
      <c r="X406" s="400"/>
      <c r="Y406" s="400"/>
      <c r="Z406" s="400"/>
      <c r="AA406" s="400"/>
      <c r="AB406" s="400"/>
      <c r="AC406" s="400"/>
      <c r="AD406" s="400"/>
      <c r="AE406" s="400"/>
      <c r="AF406" s="400"/>
      <c r="AG406" s="400"/>
      <c r="AH406" s="400"/>
      <c r="AI406" s="400"/>
      <c r="AJ406" s="400"/>
      <c r="AK406" s="400"/>
      <c r="AL406" s="400"/>
      <c r="AM406" s="400"/>
      <c r="AN406" s="400"/>
      <c r="AO406" s="400"/>
      <c r="AP406" s="400"/>
      <c r="AQ406" s="400"/>
      <c r="AR406" s="400"/>
      <c r="AS406" s="400"/>
      <c r="AT406" s="400"/>
      <c r="AU406" s="400"/>
      <c r="AV406" s="400"/>
      <c r="AW406" s="400"/>
      <c r="AX406" s="400"/>
      <c r="AY406" s="400"/>
      <c r="AZ406" s="400"/>
      <c r="BA406" s="400"/>
      <c r="BB406" s="400"/>
      <c r="BC406" s="400"/>
      <c r="BD406" s="400"/>
      <c r="BE406" s="400"/>
      <c r="BF406" s="400"/>
      <c r="BG406" s="400"/>
      <c r="BH406" s="400"/>
      <c r="BI406" s="400"/>
      <c r="BJ406" s="400"/>
      <c r="BK406" s="400"/>
      <c r="BL406" s="400"/>
      <c r="BM406" s="400"/>
      <c r="BN406" s="400"/>
      <c r="BO406" s="400"/>
      <c r="BP406" s="400"/>
      <c r="BQ406" s="400"/>
      <c r="BR406" s="400"/>
      <c r="BS406" s="400"/>
      <c r="BT406" s="400"/>
      <c r="BU406" s="400"/>
      <c r="BV406" s="400"/>
      <c r="BW406" s="400"/>
      <c r="BX406" s="400"/>
      <c r="BY406" s="400"/>
      <c r="BZ406" s="400"/>
    </row>
    <row r="407" spans="1:78" s="1" customFormat="1" ht="14.25" hidden="1" customHeight="1">
      <c r="A407" s="7"/>
      <c r="B407" s="7" t="s">
        <v>240</v>
      </c>
      <c r="C407" s="7"/>
      <c r="D407" s="7"/>
      <c r="E407" s="7"/>
      <c r="F407" s="7"/>
      <c r="G407" s="7"/>
      <c r="H407" s="7"/>
      <c r="I407" s="7"/>
      <c r="J407" s="7"/>
      <c r="K407" s="7"/>
      <c r="L407" s="7"/>
      <c r="M407" s="7"/>
      <c r="N407" s="7"/>
      <c r="O407" s="7"/>
      <c r="P407" s="7"/>
      <c r="Q407" s="7"/>
      <c r="R407" s="409"/>
      <c r="S407" s="409"/>
      <c r="T407" s="409"/>
      <c r="U407" s="409"/>
      <c r="V407" s="409"/>
      <c r="W407" s="409"/>
      <c r="X407" s="409"/>
      <c r="Y407" s="409"/>
      <c r="Z407" s="409"/>
      <c r="AA407" s="409"/>
      <c r="AB407" s="409"/>
      <c r="AC407" s="409"/>
      <c r="AD407" s="409"/>
      <c r="AE407" s="409"/>
      <c r="AF407" s="409"/>
      <c r="AG407" s="409"/>
      <c r="AH407" s="409"/>
      <c r="AI407" s="409"/>
      <c r="AJ407" s="409"/>
      <c r="AK407" s="409"/>
      <c r="AL407" s="409"/>
      <c r="AM407" s="409"/>
      <c r="AN407" s="409"/>
      <c r="AO407" s="409"/>
      <c r="AP407" s="409"/>
      <c r="AQ407" s="409"/>
      <c r="AR407" s="409"/>
      <c r="AS407" s="409"/>
      <c r="AT407" s="409"/>
      <c r="AU407" s="409"/>
      <c r="AV407" s="409"/>
      <c r="AW407" s="409"/>
      <c r="AX407" s="409"/>
      <c r="AY407" s="409"/>
      <c r="AZ407" s="409"/>
      <c r="BA407" s="409"/>
      <c r="BB407" s="409"/>
      <c r="BC407" s="409"/>
      <c r="BD407" s="409"/>
      <c r="BE407" s="409"/>
      <c r="BF407" s="409"/>
      <c r="BG407" s="409"/>
      <c r="BH407" s="409"/>
      <c r="BI407" s="409"/>
      <c r="BJ407" s="409"/>
      <c r="BK407" s="409"/>
      <c r="BL407" s="409"/>
      <c r="BM407" s="409"/>
      <c r="BN407" s="409"/>
      <c r="BO407" s="409"/>
      <c r="BP407" s="409"/>
      <c r="BQ407" s="409"/>
      <c r="BR407" s="409"/>
      <c r="BS407" s="409"/>
      <c r="BT407" s="409"/>
      <c r="BU407" s="409"/>
      <c r="BV407" s="409"/>
      <c r="BW407" s="409"/>
      <c r="BX407" s="409"/>
      <c r="BY407" s="409"/>
      <c r="BZ407" s="409"/>
    </row>
    <row r="408" spans="1:78" s="1" customFormat="1" ht="14.25" hidden="1" customHeight="1">
      <c r="A408" s="7"/>
      <c r="B408" s="7" t="s">
        <v>241</v>
      </c>
      <c r="C408" s="7"/>
      <c r="D408" s="7"/>
      <c r="E408" s="7"/>
      <c r="F408" s="7"/>
      <c r="G408" s="7"/>
      <c r="H408" s="7"/>
      <c r="I408" s="7"/>
      <c r="J408" s="7"/>
      <c r="K408" s="7"/>
      <c r="L408" s="7"/>
      <c r="M408" s="7"/>
      <c r="N408" s="7"/>
      <c r="O408" s="7"/>
      <c r="P408" s="7"/>
      <c r="Q408" s="7"/>
      <c r="R408" s="409"/>
      <c r="S408" s="409"/>
      <c r="T408" s="409"/>
      <c r="U408" s="409"/>
      <c r="V408" s="409"/>
      <c r="W408" s="409"/>
      <c r="X408" s="409"/>
      <c r="Y408" s="409"/>
      <c r="Z408" s="409"/>
      <c r="AA408" s="409"/>
      <c r="AB408" s="409"/>
      <c r="AC408" s="409"/>
      <c r="AD408" s="409"/>
      <c r="AE408" s="409"/>
      <c r="AF408" s="409"/>
      <c r="AG408" s="409"/>
      <c r="AH408" s="409"/>
      <c r="AI408" s="409"/>
      <c r="AJ408" s="409"/>
      <c r="AK408" s="409"/>
      <c r="AL408" s="409"/>
      <c r="AM408" s="409"/>
      <c r="AN408" s="409"/>
      <c r="AO408" s="409"/>
      <c r="AP408" s="409"/>
      <c r="AQ408" s="409"/>
      <c r="AR408" s="409"/>
      <c r="AS408" s="409"/>
      <c r="AT408" s="409"/>
      <c r="AU408" s="409"/>
      <c r="AV408" s="409"/>
      <c r="AW408" s="409"/>
      <c r="AX408" s="409"/>
      <c r="AY408" s="409"/>
      <c r="AZ408" s="409"/>
      <c r="BA408" s="409"/>
      <c r="BB408" s="409"/>
      <c r="BC408" s="409"/>
      <c r="BD408" s="409"/>
      <c r="BE408" s="409"/>
      <c r="BF408" s="409"/>
      <c r="BG408" s="409"/>
      <c r="BH408" s="409"/>
      <c r="BI408" s="409"/>
      <c r="BJ408" s="409"/>
      <c r="BK408" s="409"/>
      <c r="BL408" s="409"/>
      <c r="BM408" s="409"/>
      <c r="BN408" s="409"/>
      <c r="BO408" s="409"/>
      <c r="BP408" s="409"/>
      <c r="BQ408" s="409"/>
      <c r="BR408" s="409"/>
      <c r="BS408" s="409"/>
      <c r="BT408" s="409"/>
      <c r="BU408" s="409"/>
      <c r="BV408" s="409"/>
      <c r="BW408" s="409"/>
      <c r="BX408" s="409"/>
      <c r="BY408" s="409"/>
      <c r="BZ408" s="409"/>
    </row>
    <row r="409" spans="1:78" s="1" customFormat="1" ht="14.25" hidden="1" customHeight="1">
      <c r="A409" s="2"/>
      <c r="B409" s="400" t="s">
        <v>242</v>
      </c>
      <c r="C409" s="400"/>
      <c r="D409" s="400"/>
      <c r="E409" s="400"/>
      <c r="F409" s="400"/>
      <c r="G409" s="400"/>
      <c r="H409" s="400"/>
      <c r="I409" s="400"/>
      <c r="J409" s="400"/>
      <c r="K409" s="400"/>
      <c r="L409" s="400"/>
      <c r="M409" s="400"/>
      <c r="N409" s="400"/>
      <c r="O409" s="400"/>
      <c r="P409" s="400"/>
      <c r="Q409" s="400"/>
      <c r="R409" s="400"/>
      <c r="S409" s="400"/>
      <c r="T409" s="400"/>
      <c r="U409" s="400"/>
      <c r="V409" s="400"/>
      <c r="W409" s="400"/>
      <c r="X409" s="400"/>
      <c r="Y409" s="400"/>
      <c r="Z409" s="400"/>
      <c r="AA409" s="400"/>
      <c r="AB409" s="400"/>
      <c r="AC409" s="400"/>
      <c r="AD409" s="400"/>
      <c r="AE409" s="400"/>
      <c r="AF409" s="400"/>
      <c r="AG409" s="400"/>
      <c r="AH409" s="400"/>
      <c r="AI409" s="400"/>
      <c r="AJ409" s="400"/>
      <c r="AK409" s="400"/>
      <c r="AL409" s="400"/>
      <c r="AM409" s="400"/>
      <c r="AN409" s="400"/>
      <c r="AO409" s="400"/>
      <c r="AP409" s="400"/>
      <c r="AQ409" s="400"/>
      <c r="AR409" s="400"/>
      <c r="AS409" s="400"/>
      <c r="AT409" s="400"/>
      <c r="AU409" s="400"/>
      <c r="AV409" s="400"/>
      <c r="AW409" s="400"/>
      <c r="AX409" s="400"/>
      <c r="AY409" s="400"/>
      <c r="AZ409" s="400"/>
      <c r="BA409" s="400"/>
      <c r="BB409" s="400"/>
      <c r="BC409" s="400"/>
      <c r="BD409" s="400"/>
      <c r="BE409" s="400"/>
      <c r="BF409" s="400"/>
      <c r="BG409" s="400"/>
      <c r="BH409" s="400"/>
      <c r="BI409" s="400"/>
      <c r="BJ409" s="400"/>
      <c r="BK409" s="400"/>
      <c r="BL409" s="400"/>
      <c r="BM409" s="400"/>
      <c r="BN409" s="400"/>
      <c r="BO409" s="400"/>
      <c r="BP409" s="400"/>
      <c r="BQ409" s="400"/>
      <c r="BR409" s="400"/>
      <c r="BS409" s="400"/>
      <c r="BT409" s="400"/>
      <c r="BU409" s="400"/>
      <c r="BV409" s="400"/>
      <c r="BW409" s="400"/>
      <c r="BX409" s="400"/>
      <c r="BY409" s="400"/>
      <c r="BZ409" s="400"/>
    </row>
    <row r="410" spans="1:78" s="1" customFormat="1" ht="14.25" hidden="1" customHeight="1">
      <c r="A410" s="2"/>
      <c r="B410" s="2"/>
      <c r="C410" s="2"/>
      <c r="D410" s="2"/>
      <c r="E410" s="2"/>
      <c r="F410" s="2"/>
      <c r="G410" s="2"/>
      <c r="H410" s="2"/>
      <c r="I410" s="2"/>
      <c r="J410" s="2"/>
      <c r="K410" s="2"/>
      <c r="L410" s="2"/>
      <c r="M410" s="2"/>
      <c r="N410" s="2"/>
      <c r="O410" s="2"/>
      <c r="P410" s="2"/>
      <c r="Q410" s="2"/>
      <c r="R410" s="396"/>
      <c r="S410" s="396"/>
      <c r="T410" s="396"/>
      <c r="U410" s="396"/>
      <c r="V410" s="396"/>
      <c r="W410" s="396"/>
      <c r="X410" s="396"/>
      <c r="Y410" s="396"/>
      <c r="Z410" s="396"/>
      <c r="AA410" s="396"/>
      <c r="AB410" s="396"/>
      <c r="AC410" s="396"/>
      <c r="AD410" s="396"/>
      <c r="AE410" s="396"/>
      <c r="AF410" s="396"/>
      <c r="AG410" s="396"/>
      <c r="AH410" s="396"/>
      <c r="AI410" s="396"/>
      <c r="AJ410" s="396"/>
      <c r="AK410" s="396"/>
      <c r="AL410" s="396"/>
      <c r="AM410" s="396"/>
      <c r="AN410" s="396"/>
      <c r="AO410" s="396"/>
      <c r="AP410" s="396"/>
      <c r="AQ410" s="396"/>
      <c r="AR410" s="396"/>
      <c r="AS410" s="396"/>
      <c r="AT410" s="396"/>
      <c r="AU410" s="396"/>
      <c r="AV410" s="396"/>
      <c r="AW410" s="396"/>
      <c r="AX410" s="396"/>
      <c r="AY410" s="396"/>
      <c r="AZ410" s="396"/>
      <c r="BA410" s="396"/>
      <c r="BB410" s="396"/>
      <c r="BC410" s="396"/>
      <c r="BD410" s="396"/>
      <c r="BE410" s="396"/>
      <c r="BF410" s="396"/>
      <c r="BG410" s="396"/>
      <c r="BH410" s="396"/>
      <c r="BI410" s="396"/>
      <c r="BJ410" s="396"/>
      <c r="BK410" s="396"/>
      <c r="BL410" s="396"/>
      <c r="BM410" s="396"/>
      <c r="BN410" s="396"/>
      <c r="BO410" s="396"/>
      <c r="BP410" s="396"/>
      <c r="BQ410" s="396"/>
      <c r="BR410" s="396"/>
      <c r="BS410" s="396"/>
      <c r="BT410" s="396"/>
      <c r="BU410" s="396"/>
      <c r="BV410" s="396"/>
      <c r="BW410" s="396"/>
      <c r="BX410" s="396"/>
      <c r="BY410" s="396"/>
      <c r="BZ410" s="396"/>
    </row>
    <row r="411" spans="1:78" s="1" customFormat="1" ht="14.25" hidden="1" customHeight="1">
      <c r="A411" s="314"/>
      <c r="B411" s="314" t="s">
        <v>243</v>
      </c>
      <c r="C411" s="314"/>
      <c r="D411" s="314"/>
      <c r="E411" s="314"/>
      <c r="F411" s="314"/>
      <c r="G411" s="314"/>
      <c r="H411" s="314"/>
      <c r="I411" s="314"/>
      <c r="J411" s="314"/>
      <c r="K411" s="314"/>
      <c r="L411" s="314"/>
      <c r="M411" s="314"/>
      <c r="N411" s="314"/>
      <c r="O411" s="314"/>
      <c r="P411" s="314"/>
      <c r="Q411" s="314"/>
      <c r="R411" s="400"/>
      <c r="S411" s="400"/>
      <c r="T411" s="400"/>
      <c r="U411" s="400"/>
      <c r="V411" s="400"/>
      <c r="W411" s="400"/>
      <c r="X411" s="400"/>
      <c r="Y411" s="400"/>
      <c r="Z411" s="400"/>
      <c r="AA411" s="400"/>
      <c r="AB411" s="400"/>
      <c r="AC411" s="400"/>
      <c r="AD411" s="400"/>
      <c r="AE411" s="400"/>
      <c r="AF411" s="400"/>
      <c r="AG411" s="400"/>
      <c r="AH411" s="400"/>
      <c r="AI411" s="400"/>
      <c r="AJ411" s="400"/>
      <c r="AK411" s="400"/>
      <c r="AL411" s="400"/>
      <c r="AM411" s="400"/>
      <c r="AN411" s="400"/>
      <c r="AO411" s="400"/>
      <c r="AP411" s="400"/>
      <c r="AQ411" s="400"/>
      <c r="AR411" s="400"/>
      <c r="AS411" s="400"/>
      <c r="AT411" s="400"/>
      <c r="AU411" s="400"/>
      <c r="AV411" s="400"/>
      <c r="AW411" s="400"/>
      <c r="AX411" s="400"/>
      <c r="AY411" s="400"/>
      <c r="AZ411" s="400"/>
      <c r="BA411" s="400"/>
      <c r="BB411" s="400"/>
      <c r="BC411" s="400"/>
      <c r="BD411" s="400"/>
      <c r="BE411" s="400"/>
      <c r="BF411" s="400"/>
      <c r="BG411" s="400"/>
      <c r="BH411" s="400"/>
      <c r="BI411" s="400"/>
      <c r="BJ411" s="400"/>
      <c r="BK411" s="400"/>
      <c r="BL411" s="400"/>
      <c r="BM411" s="400"/>
      <c r="BN411" s="400"/>
      <c r="BO411" s="400"/>
      <c r="BP411" s="400"/>
      <c r="BQ411" s="400"/>
      <c r="BR411" s="400"/>
      <c r="BS411" s="400"/>
      <c r="BT411" s="400"/>
      <c r="BU411" s="400"/>
      <c r="BV411" s="400"/>
      <c r="BW411" s="400"/>
      <c r="BX411" s="400"/>
      <c r="BY411" s="400"/>
      <c r="BZ411" s="400"/>
    </row>
    <row r="412" spans="1:78" s="1" customFormat="1" ht="14.25" hidden="1" customHeight="1">
      <c r="A412" s="2"/>
      <c r="B412" s="2"/>
      <c r="C412" s="2"/>
      <c r="D412" s="2"/>
      <c r="E412" s="2"/>
      <c r="F412" s="2"/>
      <c r="G412" s="2"/>
      <c r="H412" s="2"/>
      <c r="I412" s="2"/>
      <c r="J412" s="2"/>
      <c r="K412" s="2"/>
      <c r="L412" s="2"/>
      <c r="M412" s="2"/>
      <c r="N412" s="2"/>
      <c r="O412" s="2"/>
      <c r="P412" s="2"/>
      <c r="Q412" s="2"/>
      <c r="R412" s="395"/>
      <c r="S412" s="395"/>
      <c r="T412" s="395"/>
      <c r="U412" s="395"/>
      <c r="V412" s="395"/>
      <c r="W412" s="395"/>
      <c r="X412" s="395"/>
      <c r="Y412" s="395"/>
      <c r="Z412" s="395"/>
      <c r="AA412" s="395"/>
      <c r="AB412" s="395"/>
      <c r="AC412" s="395"/>
      <c r="AD412" s="395"/>
      <c r="AE412" s="395"/>
      <c r="AF412" s="395"/>
      <c r="AG412" s="395"/>
      <c r="AH412" s="395"/>
      <c r="AI412" s="395"/>
      <c r="AJ412" s="395"/>
      <c r="AK412" s="395"/>
      <c r="AL412" s="395"/>
      <c r="AM412" s="395"/>
      <c r="AN412" s="395"/>
      <c r="AO412" s="395"/>
      <c r="AP412" s="395"/>
      <c r="AQ412" s="395"/>
      <c r="AR412" s="395"/>
      <c r="AS412" s="395"/>
      <c r="AT412" s="395"/>
      <c r="AU412" s="395"/>
      <c r="AV412" s="395"/>
      <c r="AW412" s="395"/>
      <c r="AX412" s="395"/>
      <c r="AY412" s="395"/>
      <c r="AZ412" s="395"/>
      <c r="BA412" s="395"/>
      <c r="BB412" s="395"/>
      <c r="BC412" s="395"/>
      <c r="BD412" s="395"/>
      <c r="BE412" s="395"/>
      <c r="BF412" s="395"/>
      <c r="BG412" s="395"/>
      <c r="BH412" s="395"/>
      <c r="BI412" s="395"/>
      <c r="BJ412" s="395"/>
      <c r="BK412" s="395"/>
      <c r="BL412" s="395"/>
      <c r="BM412" s="395"/>
      <c r="BN412" s="395"/>
      <c r="BO412" s="395"/>
      <c r="BP412" s="395"/>
      <c r="BQ412" s="395"/>
      <c r="BR412" s="395"/>
      <c r="BS412" s="395"/>
      <c r="BT412" s="395"/>
      <c r="BU412" s="395"/>
      <c r="BV412" s="395"/>
      <c r="BW412" s="395"/>
      <c r="BX412" s="395"/>
      <c r="BY412" s="395"/>
      <c r="BZ412" s="395"/>
    </row>
    <row r="413" spans="1:78" s="1" customFormat="1" ht="14.25" hidden="1" customHeight="1">
      <c r="A413" s="5"/>
      <c r="B413" s="5"/>
      <c r="C413" s="5"/>
      <c r="D413" s="5"/>
      <c r="E413" s="5"/>
      <c r="F413" s="5"/>
      <c r="G413" s="5"/>
      <c r="H413" s="5"/>
      <c r="I413" s="5"/>
      <c r="J413" s="5"/>
      <c r="K413" s="5"/>
      <c r="L413" s="5"/>
      <c r="M413" s="5"/>
      <c r="N413" s="5"/>
      <c r="O413" s="5"/>
      <c r="P413" s="5"/>
      <c r="Q413" s="5"/>
      <c r="R413" s="396"/>
      <c r="S413" s="396"/>
      <c r="T413" s="396"/>
      <c r="U413" s="396"/>
      <c r="V413" s="396"/>
      <c r="W413" s="396"/>
      <c r="X413" s="396"/>
      <c r="Y413" s="396"/>
      <c r="Z413" s="396"/>
      <c r="AA413" s="396"/>
      <c r="AB413" s="396"/>
      <c r="AC413" s="396"/>
      <c r="AD413" s="396"/>
      <c r="AE413" s="396"/>
      <c r="AF413" s="396"/>
      <c r="AG413" s="396"/>
      <c r="AH413" s="396"/>
      <c r="AI413" s="396"/>
      <c r="AJ413" s="396"/>
      <c r="AK413" s="396"/>
      <c r="AL413" s="396"/>
      <c r="AM413" s="396"/>
      <c r="AN413" s="396"/>
      <c r="AO413" s="396"/>
      <c r="AP413" s="396"/>
      <c r="AQ413" s="396"/>
      <c r="AR413" s="396"/>
      <c r="AS413" s="396"/>
      <c r="AT413" s="396"/>
      <c r="AU413" s="396"/>
      <c r="AV413" s="396"/>
      <c r="AW413" s="396"/>
      <c r="AX413" s="396"/>
      <c r="AY413" s="396"/>
      <c r="AZ413" s="396"/>
      <c r="BA413" s="396"/>
      <c r="BB413" s="396"/>
      <c r="BC413" s="396"/>
      <c r="BD413" s="396"/>
      <c r="BE413" s="396"/>
      <c r="BF413" s="396"/>
      <c r="BG413" s="396"/>
      <c r="BH413" s="396"/>
      <c r="BI413" s="396"/>
      <c r="BJ413" s="396"/>
      <c r="BK413" s="396"/>
      <c r="BL413" s="396"/>
      <c r="BM413" s="396"/>
      <c r="BN413" s="396"/>
      <c r="BO413" s="396"/>
      <c r="BP413" s="396"/>
      <c r="BQ413" s="396"/>
      <c r="BR413" s="396"/>
      <c r="BS413" s="396"/>
      <c r="BT413" s="396"/>
      <c r="BU413" s="396"/>
      <c r="BV413" s="396"/>
      <c r="BW413" s="396"/>
      <c r="BX413" s="396"/>
      <c r="BY413" s="396"/>
      <c r="BZ413" s="396"/>
    </row>
    <row r="414" spans="1:78" s="1" customFormat="1" ht="4.5" hidden="1" customHeight="1">
      <c r="A414" s="2"/>
      <c r="B414" s="2"/>
      <c r="C414" s="2"/>
      <c r="D414" s="2"/>
      <c r="E414" s="2"/>
      <c r="F414" s="2"/>
      <c r="G414" s="2"/>
      <c r="H414" s="2"/>
      <c r="I414" s="2"/>
      <c r="J414" s="2"/>
      <c r="K414" s="2"/>
      <c r="L414" s="2"/>
      <c r="M414" s="2"/>
      <c r="N414" s="2"/>
      <c r="O414" s="2"/>
      <c r="P414" s="2"/>
      <c r="Q414" s="2"/>
      <c r="R414" s="100"/>
      <c r="S414" s="100"/>
      <c r="T414" s="100"/>
      <c r="U414" s="100"/>
      <c r="V414" s="100"/>
      <c r="W414" s="100"/>
      <c r="X414" s="100"/>
      <c r="Y414" s="100"/>
      <c r="Z414" s="100"/>
      <c r="AA414" s="100"/>
      <c r="AB414" s="100"/>
      <c r="AC414" s="100"/>
      <c r="AD414" s="100"/>
      <c r="AE414" s="100"/>
      <c r="AF414" s="100"/>
      <c r="AG414" s="100"/>
      <c r="AH414" s="100"/>
      <c r="AI414" s="100"/>
      <c r="AJ414" s="100"/>
      <c r="AK414" s="100"/>
      <c r="AL414" s="100"/>
      <c r="AM414" s="100"/>
      <c r="AN414" s="100"/>
      <c r="AO414" s="100"/>
      <c r="AP414" s="100"/>
      <c r="AQ414" s="100"/>
      <c r="AR414" s="100"/>
      <c r="AS414" s="100"/>
      <c r="AT414" s="100"/>
      <c r="AU414" s="100"/>
      <c r="AV414" s="100"/>
      <c r="AW414" s="100"/>
      <c r="AX414" s="100"/>
      <c r="AY414" s="100"/>
      <c r="AZ414" s="100"/>
      <c r="BA414" s="100"/>
      <c r="BB414" s="100"/>
      <c r="BC414" s="100"/>
      <c r="BD414" s="100"/>
      <c r="BE414" s="100"/>
      <c r="BF414" s="100"/>
      <c r="BG414" s="100"/>
      <c r="BH414" s="100"/>
      <c r="BI414" s="100"/>
      <c r="BJ414" s="100"/>
      <c r="BK414" s="100"/>
      <c r="BL414" s="100"/>
      <c r="BM414" s="100"/>
      <c r="BN414" s="100"/>
      <c r="BO414" s="100"/>
      <c r="BP414" s="100"/>
      <c r="BQ414" s="100"/>
      <c r="BR414" s="100"/>
      <c r="BS414" s="100"/>
      <c r="BT414" s="100"/>
      <c r="BU414" s="100"/>
      <c r="BV414" s="100"/>
      <c r="BW414" s="100"/>
      <c r="BX414" s="100"/>
      <c r="BY414" s="100"/>
      <c r="BZ414" s="100"/>
    </row>
    <row r="415" spans="1:78" s="2" customFormat="1" ht="15" hidden="1" customHeight="1">
      <c r="A415" s="408" t="s">
        <v>244</v>
      </c>
      <c r="B415" s="408"/>
      <c r="C415" s="408"/>
      <c r="D415" s="408"/>
      <c r="E415" s="408"/>
      <c r="F415" s="408"/>
      <c r="G415" s="408"/>
      <c r="H415" s="408"/>
      <c r="I415" s="408"/>
      <c r="J415" s="408"/>
      <c r="K415" s="408"/>
      <c r="L415" s="408"/>
      <c r="M415" s="408"/>
      <c r="N415" s="408"/>
      <c r="O415" s="408"/>
      <c r="P415" s="408"/>
      <c r="Q415" s="408"/>
      <c r="R415" s="408"/>
      <c r="S415" s="408"/>
      <c r="T415" s="408"/>
      <c r="U415" s="408"/>
      <c r="V415" s="408"/>
      <c r="W415" s="408"/>
      <c r="X415" s="408"/>
      <c r="Y415" s="408"/>
      <c r="Z415" s="408"/>
      <c r="AA415" s="408"/>
      <c r="AB415" s="408"/>
      <c r="AC415" s="408"/>
      <c r="AD415" s="408"/>
      <c r="AE415" s="408"/>
      <c r="AF415" s="408"/>
      <c r="AG415" s="408"/>
      <c r="AH415" s="408"/>
      <c r="AI415" s="408"/>
      <c r="AJ415" s="408"/>
      <c r="AK415" s="408"/>
      <c r="AL415" s="408"/>
      <c r="AM415" s="408"/>
      <c r="AN415" s="408"/>
      <c r="AO415" s="408"/>
      <c r="AP415" s="408"/>
      <c r="AQ415" s="408"/>
      <c r="AR415" s="408"/>
      <c r="AS415" s="408"/>
      <c r="AT415" s="408"/>
      <c r="AU415" s="408"/>
      <c r="AV415" s="408"/>
      <c r="AW415" s="408"/>
      <c r="AX415" s="408"/>
      <c r="AY415" s="408"/>
      <c r="AZ415" s="408"/>
      <c r="BA415" s="408"/>
      <c r="BB415" s="408"/>
      <c r="BC415" s="408"/>
      <c r="BD415" s="408"/>
      <c r="BE415" s="408"/>
      <c r="BF415" s="408"/>
      <c r="BG415" s="408"/>
      <c r="BH415" s="408"/>
      <c r="BI415" s="408"/>
      <c r="BJ415" s="408"/>
      <c r="BK415" s="408"/>
      <c r="BL415" s="408"/>
      <c r="BM415" s="408"/>
      <c r="BN415" s="408"/>
      <c r="BO415" s="408"/>
      <c r="BP415" s="408"/>
      <c r="BQ415" s="408"/>
      <c r="BR415" s="408"/>
      <c r="BS415" s="408"/>
      <c r="BT415" s="408"/>
      <c r="BU415" s="408"/>
      <c r="BV415" s="408"/>
      <c r="BW415" s="408"/>
      <c r="BX415" s="408"/>
      <c r="BY415" s="408"/>
      <c r="BZ415" s="408"/>
    </row>
    <row r="416" spans="1:78" s="2" customFormat="1" ht="15" hidden="1" customHeight="1">
      <c r="A416" s="5"/>
      <c r="B416" s="5" t="s">
        <v>245</v>
      </c>
      <c r="C416" s="5"/>
      <c r="D416" s="5"/>
      <c r="E416" s="5"/>
      <c r="F416" s="5"/>
      <c r="G416" s="5"/>
      <c r="H416" s="5"/>
      <c r="I416" s="5"/>
      <c r="J416" s="5"/>
      <c r="K416" s="5"/>
      <c r="L416" s="5"/>
      <c r="M416" s="5"/>
      <c r="N416" s="5"/>
      <c r="O416" s="5"/>
      <c r="P416" s="5"/>
      <c r="Q416" s="5"/>
      <c r="R416" s="5"/>
      <c r="S416" s="5"/>
      <c r="T416" s="5"/>
      <c r="U416" s="5"/>
      <c r="V416" s="5"/>
      <c r="W416" s="5"/>
      <c r="X416" s="5"/>
      <c r="Y416" s="5"/>
      <c r="Z416" s="5"/>
      <c r="AA416" s="5"/>
      <c r="AB416" s="5"/>
      <c r="AC416" s="5"/>
      <c r="AD416" s="5"/>
      <c r="AE416" s="5"/>
      <c r="AF416" s="5"/>
      <c r="AG416" s="5"/>
      <c r="AH416" s="5"/>
      <c r="AI416" s="5"/>
      <c r="AJ416" s="5"/>
      <c r="AK416" s="5"/>
      <c r="AL416" s="5"/>
      <c r="AM416" s="5"/>
      <c r="AN416" s="5"/>
      <c r="AO416" s="5"/>
      <c r="AP416" s="5"/>
      <c r="AQ416" s="5"/>
      <c r="AR416" s="5"/>
      <c r="AS416" s="5"/>
      <c r="AT416" s="5"/>
      <c r="AU416" s="5"/>
      <c r="AV416" s="5"/>
      <c r="AW416" s="5"/>
      <c r="AX416" s="5"/>
      <c r="AY416" s="5"/>
      <c r="AZ416" s="5"/>
      <c r="BA416" s="5"/>
      <c r="BB416" s="5"/>
      <c r="BC416" s="5"/>
      <c r="BD416" s="5"/>
      <c r="BE416" s="5"/>
      <c r="BF416" s="5"/>
      <c r="BG416" s="5"/>
      <c r="BH416" s="5"/>
      <c r="BI416" s="5"/>
      <c r="BJ416" s="5"/>
      <c r="BK416" s="5"/>
      <c r="BL416" s="5"/>
      <c r="BM416" s="5"/>
      <c r="BN416" s="5"/>
      <c r="BO416" s="5"/>
      <c r="BP416" s="5"/>
      <c r="BQ416" s="5"/>
      <c r="BR416" s="5"/>
      <c r="BS416" s="5"/>
      <c r="BT416" s="5"/>
      <c r="BU416" s="5"/>
      <c r="BV416" s="5"/>
      <c r="BW416" s="5"/>
      <c r="BX416" s="5"/>
      <c r="BY416" s="5"/>
      <c r="BZ416" s="5"/>
    </row>
    <row r="417" spans="1:78" s="1" customFormat="1" ht="15" hidden="1" customHeight="1">
      <c r="A417" s="7"/>
      <c r="B417" s="7" t="s">
        <v>246</v>
      </c>
      <c r="C417" s="7"/>
      <c r="D417" s="7"/>
      <c r="E417" s="7"/>
      <c r="F417" s="7"/>
      <c r="G417" s="7"/>
      <c r="H417" s="7"/>
      <c r="I417" s="7"/>
      <c r="J417" s="7"/>
      <c r="K417" s="7"/>
      <c r="L417" s="7"/>
      <c r="M417" s="7"/>
      <c r="N417" s="7"/>
      <c r="O417" s="7"/>
      <c r="P417" s="7"/>
      <c r="Q417" s="7"/>
      <c r="R417" s="7"/>
      <c r="S417" s="7"/>
      <c r="T417" s="7"/>
      <c r="U417" s="7"/>
      <c r="V417" s="7"/>
      <c r="W417" s="7"/>
      <c r="X417" s="7"/>
      <c r="Y417" s="7"/>
      <c r="Z417" s="7"/>
      <c r="AA417" s="7"/>
      <c r="AB417" s="7"/>
      <c r="AC417" s="7"/>
      <c r="AD417" s="7"/>
      <c r="AE417" s="7"/>
      <c r="AF417" s="7"/>
      <c r="AG417" s="7"/>
      <c r="AH417" s="7"/>
      <c r="AI417" s="404"/>
      <c r="AJ417" s="404"/>
      <c r="AK417" s="404"/>
      <c r="AL417" s="404"/>
      <c r="AM417" s="404"/>
      <c r="AN417" s="404"/>
      <c r="AO417" s="404"/>
      <c r="AP417" s="7"/>
      <c r="AQ417" s="10"/>
      <c r="AR417" s="10"/>
      <c r="AS417" s="10"/>
      <c r="AT417" s="10"/>
      <c r="AU417" s="10"/>
      <c r="AV417" s="10"/>
      <c r="AW417" s="10"/>
      <c r="AX417" s="10"/>
      <c r="AY417" s="10"/>
      <c r="AZ417" s="10"/>
      <c r="BA417" s="10"/>
      <c r="BB417" s="10"/>
      <c r="BC417" s="10"/>
      <c r="BD417" s="10"/>
      <c r="BE417" s="10"/>
      <c r="BF417" s="10"/>
      <c r="BG417" s="10"/>
      <c r="BH417" s="10"/>
      <c r="BI417" s="10"/>
      <c r="BJ417" s="10"/>
      <c r="BK417" s="10"/>
      <c r="BL417" s="10"/>
      <c r="BM417" s="10"/>
      <c r="BN417" s="10"/>
      <c r="BO417" s="10"/>
      <c r="BP417" s="10"/>
      <c r="BQ417" s="10"/>
      <c r="BR417" s="10"/>
      <c r="BS417" s="10"/>
      <c r="BT417" s="10"/>
      <c r="BU417" s="10"/>
      <c r="BV417" s="10"/>
      <c r="BW417" s="10"/>
      <c r="BX417" s="10"/>
      <c r="BY417" s="10"/>
      <c r="BZ417" s="10"/>
    </row>
    <row r="418" spans="1:78" s="1" customFormat="1" ht="15" hidden="1" customHeight="1">
      <c r="A418" s="7"/>
      <c r="B418" s="7" t="s">
        <v>247</v>
      </c>
      <c r="C418" s="7"/>
      <c r="D418" s="7"/>
      <c r="E418" s="7"/>
      <c r="F418" s="7"/>
      <c r="G418" s="7"/>
      <c r="H418" s="7"/>
      <c r="I418" s="7"/>
      <c r="J418" s="7"/>
      <c r="K418" s="7"/>
      <c r="L418" s="7"/>
      <c r="M418" s="7"/>
      <c r="N418" s="7"/>
      <c r="O418" s="7"/>
      <c r="P418" s="7"/>
      <c r="Q418" s="7"/>
      <c r="R418" s="7"/>
      <c r="S418" s="7"/>
      <c r="T418" s="7"/>
      <c r="U418" s="7"/>
      <c r="V418" s="7"/>
      <c r="W418" s="7"/>
      <c r="X418" s="7"/>
      <c r="Y418" s="7"/>
      <c r="Z418" s="7"/>
      <c r="AA418" s="7"/>
      <c r="AB418" s="7"/>
      <c r="AC418" s="7"/>
      <c r="AD418" s="7"/>
      <c r="AE418" s="7"/>
      <c r="AF418" s="7"/>
      <c r="AG418" s="7"/>
      <c r="AH418" s="7"/>
      <c r="AI418" s="404"/>
      <c r="AJ418" s="404"/>
      <c r="AK418" s="404"/>
      <c r="AL418" s="404"/>
      <c r="AM418" s="404"/>
      <c r="AN418" s="404"/>
      <c r="AO418" s="404"/>
      <c r="AP418" s="7"/>
      <c r="AQ418" s="10"/>
      <c r="AR418" s="10"/>
      <c r="AS418" s="10"/>
      <c r="AT418" s="10"/>
      <c r="AU418" s="10"/>
      <c r="AV418" s="10"/>
      <c r="AW418" s="10"/>
      <c r="AX418" s="10"/>
      <c r="AY418" s="10"/>
      <c r="AZ418" s="10"/>
      <c r="BA418" s="10"/>
      <c r="BB418" s="10"/>
      <c r="BC418" s="10"/>
      <c r="BD418" s="10"/>
      <c r="BE418" s="10"/>
      <c r="BF418" s="10"/>
      <c r="BG418" s="10"/>
      <c r="BH418" s="10"/>
      <c r="BI418" s="10"/>
      <c r="BJ418" s="10"/>
      <c r="BK418" s="10"/>
      <c r="BL418" s="10"/>
      <c r="BM418" s="10"/>
      <c r="BN418" s="10"/>
      <c r="BO418" s="10"/>
      <c r="BP418" s="10"/>
      <c r="BQ418" s="10"/>
      <c r="BR418" s="10"/>
      <c r="BS418" s="10"/>
      <c r="BT418" s="10"/>
      <c r="BU418" s="10"/>
      <c r="BV418" s="10"/>
      <c r="BW418" s="10"/>
      <c r="BX418" s="10"/>
      <c r="BY418" s="10"/>
      <c r="BZ418" s="10"/>
    </row>
    <row r="419" spans="1:78" s="1" customFormat="1" ht="15" hidden="1" customHeight="1">
      <c r="A419" s="7"/>
      <c r="B419" s="7" t="s">
        <v>248</v>
      </c>
      <c r="C419" s="7"/>
      <c r="D419" s="7"/>
      <c r="E419" s="7"/>
      <c r="F419" s="7"/>
      <c r="G419" s="7"/>
      <c r="H419" s="7"/>
      <c r="I419" s="7"/>
      <c r="J419" s="7"/>
      <c r="K419" s="7"/>
      <c r="L419" s="7"/>
      <c r="M419" s="7"/>
      <c r="N419" s="7"/>
      <c r="O419" s="7"/>
      <c r="P419" s="7"/>
      <c r="Q419" s="7"/>
      <c r="R419" s="7"/>
      <c r="S419" s="7"/>
      <c r="T419" s="7"/>
      <c r="U419" s="7"/>
      <c r="V419" s="7"/>
      <c r="W419" s="7"/>
      <c r="X419" s="7"/>
      <c r="Y419" s="7"/>
      <c r="Z419" s="7"/>
      <c r="AA419" s="7"/>
      <c r="AB419" s="7"/>
      <c r="AC419" s="7"/>
      <c r="AD419" s="7"/>
      <c r="AE419" s="7"/>
      <c r="AF419" s="7"/>
      <c r="AG419" s="7"/>
      <c r="AH419" s="7"/>
      <c r="AI419" s="7"/>
      <c r="AJ419" s="7"/>
      <c r="AK419" s="7"/>
      <c r="AL419" s="7"/>
      <c r="AM419" s="7"/>
      <c r="AN419" s="7"/>
      <c r="AO419" s="7"/>
      <c r="AP419" s="7"/>
      <c r="AQ419" s="10"/>
      <c r="AR419" s="10"/>
      <c r="AS419" s="405"/>
      <c r="AT419" s="405"/>
      <c r="AU419" s="405"/>
      <c r="AV419" s="405"/>
      <c r="AW419" s="405"/>
      <c r="AX419" s="405"/>
      <c r="AY419" s="405"/>
      <c r="AZ419" s="405"/>
      <c r="BA419" s="405"/>
      <c r="BB419" s="405"/>
      <c r="BC419" s="405"/>
      <c r="BD419" s="405"/>
      <c r="BE419" s="405"/>
      <c r="BF419" s="405"/>
      <c r="BG419" s="10"/>
      <c r="BH419" s="10"/>
      <c r="BI419" s="10"/>
      <c r="BJ419" s="10"/>
      <c r="BK419" s="10"/>
      <c r="BL419" s="10"/>
      <c r="BM419" s="10"/>
      <c r="BN419" s="10"/>
      <c r="BO419" s="10"/>
      <c r="BP419" s="10"/>
      <c r="BQ419" s="10"/>
      <c r="BR419" s="10"/>
      <c r="BS419" s="10"/>
      <c r="BT419" s="10"/>
      <c r="BU419" s="10"/>
      <c r="BV419" s="10"/>
      <c r="BW419" s="10"/>
      <c r="BX419" s="10"/>
      <c r="BY419" s="10"/>
      <c r="BZ419" s="10"/>
    </row>
    <row r="420" spans="1:78" s="1" customFormat="1" ht="15" hidden="1" customHeight="1">
      <c r="A420" s="7"/>
      <c r="B420" s="7" t="s">
        <v>249</v>
      </c>
      <c r="C420" s="7"/>
      <c r="D420" s="7"/>
      <c r="E420" s="7"/>
      <c r="F420" s="7"/>
      <c r="G420" s="7"/>
      <c r="H420" s="7"/>
      <c r="I420" s="7"/>
      <c r="J420" s="7"/>
      <c r="K420" s="7"/>
      <c r="L420" s="7"/>
      <c r="M420" s="7"/>
      <c r="N420" s="7"/>
      <c r="O420" s="7"/>
      <c r="P420" s="7"/>
      <c r="Q420" s="7"/>
      <c r="R420" s="7"/>
      <c r="S420" s="7"/>
      <c r="T420" s="7"/>
      <c r="U420" s="7"/>
      <c r="V420" s="7"/>
      <c r="W420" s="7"/>
      <c r="X420" s="7"/>
      <c r="Y420" s="7"/>
      <c r="Z420" s="7"/>
      <c r="AA420" s="7"/>
      <c r="AB420" s="7"/>
      <c r="AC420" s="7"/>
      <c r="AD420" s="7"/>
      <c r="AE420" s="7"/>
      <c r="AF420" s="7"/>
      <c r="AG420" s="7"/>
      <c r="AH420" s="7"/>
      <c r="AI420" s="7"/>
      <c r="AJ420" s="7"/>
      <c r="AK420" s="7"/>
      <c r="AL420" s="7"/>
      <c r="AM420" s="7"/>
      <c r="AN420" s="7"/>
      <c r="AO420" s="7"/>
      <c r="AP420" s="7"/>
      <c r="AQ420" s="10"/>
      <c r="AR420" s="10"/>
      <c r="AS420" s="405"/>
      <c r="AT420" s="405"/>
      <c r="AU420" s="405"/>
      <c r="AV420" s="405"/>
      <c r="AW420" s="405"/>
      <c r="AX420" s="405"/>
      <c r="AY420" s="405"/>
      <c r="AZ420" s="405"/>
      <c r="BA420" s="405"/>
      <c r="BB420" s="405"/>
      <c r="BC420" s="405"/>
      <c r="BD420" s="405"/>
      <c r="BE420" s="405"/>
      <c r="BF420" s="405"/>
      <c r="BG420" s="10"/>
      <c r="BH420" s="10"/>
      <c r="BI420" s="10"/>
      <c r="BJ420" s="10"/>
      <c r="BK420" s="10"/>
      <c r="BL420" s="10"/>
      <c r="BM420" s="10"/>
      <c r="BN420" s="10"/>
      <c r="BO420" s="10"/>
      <c r="BP420" s="10"/>
      <c r="BQ420" s="10"/>
      <c r="BR420" s="10"/>
      <c r="BS420" s="10"/>
      <c r="BT420" s="10"/>
      <c r="BU420" s="10"/>
      <c r="BV420" s="10"/>
      <c r="BW420" s="10"/>
      <c r="BX420" s="10"/>
      <c r="BY420" s="10"/>
      <c r="BZ420" s="10"/>
    </row>
    <row r="421" spans="1:78" s="1" customFormat="1" ht="15" hidden="1" customHeight="1">
      <c r="A421" s="7"/>
      <c r="B421" s="7" t="s">
        <v>250</v>
      </c>
      <c r="C421" s="7"/>
      <c r="D421" s="7"/>
      <c r="E421" s="7"/>
      <c r="F421" s="7"/>
      <c r="G421" s="7"/>
      <c r="H421" s="7"/>
      <c r="I421" s="7"/>
      <c r="J421" s="7"/>
      <c r="K421" s="7"/>
      <c r="L421" s="7"/>
      <c r="M421" s="7"/>
      <c r="N421" s="7"/>
      <c r="O421" s="7"/>
      <c r="P421" s="7"/>
      <c r="Q421" s="7"/>
      <c r="R421" s="7"/>
      <c r="S421" s="7"/>
      <c r="T421" s="7"/>
      <c r="U421" s="7"/>
      <c r="V421" s="7"/>
      <c r="W421" s="7"/>
      <c r="X421" s="7"/>
      <c r="Y421" s="7"/>
      <c r="Z421" s="7"/>
      <c r="AA421" s="7"/>
      <c r="AB421" s="7"/>
      <c r="AC421" s="7"/>
      <c r="AD421" s="7"/>
      <c r="AE421" s="7"/>
      <c r="AF421" s="7"/>
      <c r="AG421" s="7"/>
      <c r="AH421" s="7"/>
      <c r="AI421" s="7"/>
      <c r="AJ421" s="7"/>
      <c r="AK421" s="7"/>
      <c r="AL421" s="7"/>
      <c r="AM421" s="7"/>
      <c r="AN421" s="7"/>
      <c r="AO421" s="7"/>
      <c r="AP421" s="7"/>
      <c r="AQ421" s="10"/>
      <c r="AR421" s="10"/>
      <c r="AS421" s="405"/>
      <c r="AT421" s="405"/>
      <c r="AU421" s="405"/>
      <c r="AV421" s="405"/>
      <c r="AW421" s="405"/>
      <c r="AX421" s="405"/>
      <c r="AY421" s="405"/>
      <c r="AZ421" s="405"/>
      <c r="BA421" s="405"/>
      <c r="BB421" s="405"/>
      <c r="BC421" s="405"/>
      <c r="BD421" s="405"/>
      <c r="BE421" s="405"/>
      <c r="BF421" s="405"/>
      <c r="BG421" s="10"/>
      <c r="BH421" s="10"/>
      <c r="BI421" s="10"/>
      <c r="BJ421" s="10"/>
      <c r="BK421" s="10"/>
      <c r="BL421" s="10"/>
      <c r="BM421" s="10"/>
      <c r="BN421" s="10"/>
      <c r="BO421" s="10"/>
      <c r="BP421" s="10"/>
      <c r="BQ421" s="10"/>
      <c r="BR421" s="10"/>
      <c r="BS421" s="10"/>
      <c r="BT421" s="10"/>
      <c r="BU421" s="10"/>
      <c r="BV421" s="10"/>
      <c r="BW421" s="10"/>
      <c r="BX421" s="10"/>
      <c r="BY421" s="10"/>
      <c r="BZ421" s="10"/>
    </row>
    <row r="422" spans="1:78" s="13" customFormat="1" ht="15" hidden="1" customHeight="1">
      <c r="A422" s="314"/>
      <c r="B422" s="314" t="s">
        <v>251</v>
      </c>
      <c r="C422" s="314"/>
      <c r="D422" s="314"/>
      <c r="E422" s="314"/>
      <c r="F422" s="314"/>
      <c r="G422" s="314"/>
      <c r="H422" s="314"/>
      <c r="I422" s="314"/>
      <c r="J422" s="314"/>
      <c r="K422" s="314"/>
      <c r="L422" s="314"/>
      <c r="M422" s="314"/>
      <c r="N422" s="314"/>
      <c r="O422" s="314"/>
      <c r="P422" s="314"/>
      <c r="Q422" s="314"/>
      <c r="R422" s="314"/>
      <c r="S422" s="314"/>
      <c r="T422" s="314"/>
      <c r="U422" s="314"/>
      <c r="V422" s="314"/>
      <c r="W422" s="314"/>
      <c r="X422" s="314"/>
      <c r="Y422" s="314"/>
      <c r="Z422" s="314"/>
      <c r="AA422" s="314"/>
      <c r="AB422" s="314"/>
      <c r="AC422" s="314"/>
      <c r="AD422" s="314"/>
      <c r="AE422" s="314"/>
      <c r="AF422" s="314"/>
      <c r="AG422" s="314"/>
      <c r="AH422" s="314"/>
      <c r="AI422" s="314"/>
      <c r="AJ422" s="314"/>
      <c r="AK422" s="314"/>
      <c r="AL422" s="314"/>
      <c r="AM422" s="314"/>
      <c r="AN422" s="314"/>
      <c r="AO422" s="314"/>
      <c r="AP422" s="314"/>
      <c r="AQ422" s="317"/>
      <c r="AR422" s="317"/>
      <c r="AS422" s="318"/>
      <c r="AT422" s="318"/>
      <c r="AU422" s="318"/>
      <c r="AV422" s="318"/>
      <c r="AW422" s="318"/>
      <c r="AX422" s="318"/>
      <c r="AY422" s="318"/>
      <c r="AZ422" s="318"/>
      <c r="BA422" s="318"/>
      <c r="BB422" s="318"/>
      <c r="BC422" s="318"/>
      <c r="BD422" s="318"/>
      <c r="BE422" s="318"/>
      <c r="BF422" s="318"/>
      <c r="BG422" s="317"/>
      <c r="BH422" s="317"/>
      <c r="BI422" s="317"/>
      <c r="BJ422" s="317"/>
      <c r="BK422" s="317"/>
      <c r="BL422" s="317"/>
      <c r="BM422" s="317"/>
      <c r="BN422" s="317"/>
      <c r="BO422" s="317"/>
      <c r="BP422" s="317"/>
      <c r="BQ422" s="317"/>
      <c r="BR422" s="317"/>
      <c r="BS422" s="317"/>
      <c r="BT422" s="317"/>
      <c r="BU422" s="317"/>
      <c r="BV422" s="317"/>
      <c r="BW422" s="317"/>
      <c r="BX422" s="317"/>
      <c r="BY422" s="317"/>
      <c r="BZ422" s="317"/>
    </row>
    <row r="423" spans="1:78" s="13" customFormat="1" ht="15" hidden="1" customHeight="1">
      <c r="A423" s="2"/>
      <c r="B423" s="2"/>
      <c r="C423" s="2"/>
      <c r="D423" s="2"/>
      <c r="E423" s="2" t="s">
        <v>252</v>
      </c>
      <c r="F423" s="2"/>
      <c r="G423" s="2"/>
      <c r="H423" s="2"/>
      <c r="I423" s="2"/>
      <c r="J423" s="2"/>
      <c r="K423" s="2"/>
      <c r="L423" s="2"/>
      <c r="M423" s="2"/>
      <c r="N423" s="2"/>
      <c r="O423" s="2"/>
      <c r="P423" s="2"/>
      <c r="Q423" s="2"/>
      <c r="R423" s="2"/>
      <c r="S423" s="2"/>
      <c r="T423" s="2"/>
      <c r="U423" s="2"/>
      <c r="V423" s="2"/>
      <c r="W423" s="2"/>
      <c r="X423" s="2"/>
      <c r="Y423" s="2"/>
      <c r="Z423" s="2"/>
      <c r="AA423" s="2"/>
      <c r="AB423" s="2"/>
      <c r="AC423" s="2"/>
      <c r="AD423" s="2"/>
      <c r="AE423" s="2"/>
      <c r="AF423" s="2"/>
      <c r="AG423" s="2"/>
      <c r="AH423" s="2"/>
      <c r="AI423" s="2"/>
      <c r="AJ423" s="2"/>
      <c r="AK423" s="2"/>
      <c r="AL423" s="2"/>
      <c r="AM423" s="2"/>
      <c r="AN423" s="2"/>
      <c r="AO423" s="2"/>
      <c r="AP423" s="2"/>
      <c r="AQ423" s="1"/>
      <c r="AR423" s="1"/>
      <c r="AS423" s="406"/>
      <c r="AT423" s="406"/>
      <c r="AU423" s="406"/>
      <c r="AV423" s="406"/>
      <c r="AW423" s="406"/>
      <c r="AX423" s="406"/>
      <c r="AY423" s="406"/>
      <c r="AZ423" s="406"/>
      <c r="BA423" s="406"/>
      <c r="BB423" s="406"/>
      <c r="BC423" s="406"/>
      <c r="BD423" s="406"/>
      <c r="BE423" s="406"/>
      <c r="BF423" s="406"/>
      <c r="BG423" s="1"/>
      <c r="BH423" s="1"/>
      <c r="BI423" s="1"/>
      <c r="BJ423" s="1"/>
      <c r="BK423" s="1"/>
      <c r="BL423" s="1"/>
      <c r="BM423" s="1"/>
      <c r="BN423" s="1"/>
      <c r="BO423" s="1"/>
      <c r="BP423" s="1"/>
      <c r="BQ423" s="1"/>
      <c r="BR423" s="1"/>
      <c r="BS423" s="1"/>
      <c r="BT423" s="1"/>
      <c r="BU423" s="1"/>
      <c r="BV423" s="1"/>
      <c r="BW423" s="1"/>
      <c r="BX423" s="1"/>
      <c r="BY423" s="1"/>
      <c r="BZ423" s="1"/>
    </row>
    <row r="424" spans="1:78" s="13" customFormat="1" ht="15" hidden="1" customHeight="1">
      <c r="A424" s="5"/>
      <c r="B424" s="5"/>
      <c r="C424" s="5"/>
      <c r="D424" s="5"/>
      <c r="E424" s="5" t="s">
        <v>253</v>
      </c>
      <c r="F424" s="5"/>
      <c r="G424" s="5"/>
      <c r="H424" s="5"/>
      <c r="I424" s="5"/>
      <c r="J424" s="5"/>
      <c r="K424" s="5"/>
      <c r="L424" s="5"/>
      <c r="M424" s="5"/>
      <c r="N424" s="5"/>
      <c r="O424" s="5"/>
      <c r="P424" s="5"/>
      <c r="Q424" s="5"/>
      <c r="R424" s="5"/>
      <c r="S424" s="5"/>
      <c r="T424" s="5"/>
      <c r="U424" s="5"/>
      <c r="V424" s="5"/>
      <c r="W424" s="5"/>
      <c r="X424" s="5"/>
      <c r="Y424" s="5"/>
      <c r="Z424" s="5"/>
      <c r="AA424" s="5"/>
      <c r="AB424" s="5"/>
      <c r="AC424" s="5"/>
      <c r="AD424" s="5"/>
      <c r="AE424" s="5"/>
      <c r="AF424" s="5"/>
      <c r="AG424" s="5"/>
      <c r="AH424" s="5"/>
      <c r="AI424" s="5"/>
      <c r="AJ424" s="5"/>
      <c r="AK424" s="5"/>
      <c r="AL424" s="5"/>
      <c r="AM424" s="5"/>
      <c r="AN424" s="5"/>
      <c r="AO424" s="5"/>
      <c r="AP424" s="5"/>
      <c r="AQ424" s="9"/>
      <c r="AR424" s="9"/>
      <c r="AS424" s="403" t="s">
        <v>56</v>
      </c>
      <c r="AT424" s="403"/>
      <c r="AU424" s="25"/>
      <c r="AV424" s="25"/>
      <c r="AW424" s="25" t="s">
        <v>184</v>
      </c>
      <c r="AX424" s="25"/>
      <c r="AY424" s="25"/>
      <c r="AZ424" s="25"/>
      <c r="BA424" s="25"/>
      <c r="BB424" s="403" t="s">
        <v>56</v>
      </c>
      <c r="BC424" s="403"/>
      <c r="BD424" s="25"/>
      <c r="BE424" s="25"/>
      <c r="BF424" s="25" t="s">
        <v>254</v>
      </c>
      <c r="BG424" s="9"/>
      <c r="BH424" s="9"/>
      <c r="BI424" s="9"/>
      <c r="BJ424" s="9"/>
      <c r="BK424" s="9"/>
      <c r="BL424" s="9"/>
      <c r="BM424" s="9"/>
      <c r="BN424" s="9"/>
      <c r="BO424" s="9"/>
      <c r="BP424" s="9"/>
      <c r="BQ424" s="9"/>
      <c r="BR424" s="9"/>
      <c r="BS424" s="9"/>
      <c r="BT424" s="9"/>
      <c r="BU424" s="9"/>
      <c r="BV424" s="9"/>
      <c r="BW424" s="9"/>
      <c r="BX424" s="9"/>
      <c r="BY424" s="9"/>
      <c r="BZ424" s="9"/>
    </row>
    <row r="425" spans="1:78" s="13" customFormat="1" ht="15" hidden="1" customHeight="1">
      <c r="A425" s="2"/>
      <c r="B425" s="2" t="s">
        <v>255</v>
      </c>
      <c r="C425" s="2"/>
      <c r="D425" s="2"/>
      <c r="E425" s="2"/>
      <c r="F425" s="2"/>
      <c r="G425" s="2"/>
      <c r="H425" s="2"/>
      <c r="I425" s="2"/>
      <c r="J425" s="2"/>
      <c r="K425" s="2"/>
      <c r="L425" s="2"/>
      <c r="M425" s="2"/>
      <c r="N425" s="2"/>
      <c r="O425" s="2"/>
      <c r="P425" s="2"/>
      <c r="Q425" s="2"/>
      <c r="R425" s="2"/>
      <c r="S425" s="2"/>
      <c r="T425" s="2"/>
      <c r="U425" s="2"/>
      <c r="V425" s="2" t="s">
        <v>256</v>
      </c>
      <c r="W425" s="2"/>
      <c r="X425" s="2"/>
      <c r="Y425" s="2"/>
      <c r="Z425" s="2"/>
      <c r="AA425" s="2"/>
      <c r="AB425" s="2"/>
      <c r="AC425" s="2"/>
      <c r="AD425" s="2"/>
      <c r="AE425" s="2"/>
      <c r="AF425" s="2"/>
      <c r="AG425" s="2" t="s">
        <v>257</v>
      </c>
      <c r="AH425" s="2"/>
      <c r="AI425" s="2"/>
      <c r="AJ425" s="2"/>
      <c r="AK425" s="2"/>
      <c r="AL425" s="2"/>
      <c r="AM425" s="2"/>
      <c r="AN425" s="2"/>
      <c r="AO425" s="2"/>
      <c r="AP425" s="2"/>
      <c r="AQ425" s="2"/>
      <c r="AR425" s="2"/>
      <c r="AS425" s="2"/>
      <c r="AT425" s="2"/>
      <c r="AU425" s="2"/>
      <c r="AV425" s="2"/>
      <c r="AW425" s="2"/>
      <c r="AX425" s="1"/>
      <c r="AY425" s="1"/>
      <c r="AZ425" s="1"/>
      <c r="BA425" s="1"/>
      <c r="BB425" s="1"/>
      <c r="BC425" s="2" t="s">
        <v>258</v>
      </c>
      <c r="BD425" s="2"/>
      <c r="BE425" s="2"/>
      <c r="BF425" s="2"/>
      <c r="BG425" s="2"/>
      <c r="BH425" s="2"/>
      <c r="BI425" s="2"/>
      <c r="BJ425" s="2"/>
      <c r="BK425" s="2"/>
      <c r="BL425" s="2"/>
      <c r="BM425" s="2"/>
      <c r="BN425" s="2"/>
      <c r="BO425" s="2"/>
      <c r="BP425" s="2"/>
      <c r="BQ425" s="2"/>
      <c r="BR425" s="2"/>
      <c r="BS425" s="2"/>
      <c r="BT425" s="2"/>
      <c r="BU425" s="2" t="s">
        <v>85</v>
      </c>
      <c r="BV425" s="2"/>
      <c r="BW425" s="2"/>
      <c r="BX425" s="2"/>
      <c r="BY425" s="2"/>
      <c r="BZ425" s="2"/>
    </row>
    <row r="426" spans="1:78" s="13" customFormat="1" ht="15" hidden="1" customHeight="1">
      <c r="A426" s="2"/>
      <c r="B426" s="2"/>
      <c r="C426" s="2"/>
      <c r="D426" s="2"/>
      <c r="E426" s="2"/>
      <c r="F426" s="2"/>
      <c r="G426" s="2"/>
      <c r="H426" s="2"/>
      <c r="I426" s="2"/>
      <c r="J426" s="2"/>
      <c r="K426" s="2"/>
      <c r="L426" s="2" t="s">
        <v>259</v>
      </c>
      <c r="M426" s="2"/>
      <c r="N426" s="2"/>
      <c r="O426" s="2"/>
      <c r="P426" s="2"/>
      <c r="Q426" s="2"/>
      <c r="R426" s="2"/>
      <c r="S426" s="2"/>
      <c r="T426" s="2"/>
      <c r="U426" s="2"/>
      <c r="V426" s="2" t="s">
        <v>37</v>
      </c>
      <c r="W426" s="401"/>
      <c r="X426" s="401"/>
      <c r="Y426" s="401"/>
      <c r="Z426" s="401"/>
      <c r="AA426" s="401"/>
      <c r="AB426" s="401"/>
      <c r="AC426" s="401"/>
      <c r="AD426" s="401"/>
      <c r="AE426" s="401"/>
      <c r="AF426" s="401"/>
      <c r="AG426" s="395" t="s">
        <v>117</v>
      </c>
      <c r="AH426" s="395"/>
      <c r="AI426" s="395"/>
      <c r="AJ426" s="395"/>
      <c r="AK426" s="395"/>
      <c r="AL426" s="395"/>
      <c r="AM426" s="395"/>
      <c r="AN426" s="395"/>
      <c r="AO426" s="395"/>
      <c r="AP426" s="395"/>
      <c r="AQ426" s="395"/>
      <c r="AR426" s="395"/>
      <c r="AS426" s="395"/>
      <c r="AT426" s="395"/>
      <c r="AU426" s="395"/>
      <c r="AV426" s="395"/>
      <c r="AW426" s="395"/>
      <c r="AX426" s="395"/>
      <c r="AY426" s="395"/>
      <c r="AZ426" s="395"/>
      <c r="BA426" s="395"/>
      <c r="BB426" s="395"/>
      <c r="BC426" s="395" t="s">
        <v>117</v>
      </c>
      <c r="BD426" s="395"/>
      <c r="BE426" s="402"/>
      <c r="BF426" s="402"/>
      <c r="BG426" s="402"/>
      <c r="BH426" s="402"/>
      <c r="BI426" s="402"/>
      <c r="BJ426" s="402"/>
      <c r="BK426" s="402"/>
      <c r="BL426" s="402"/>
      <c r="BM426" s="402"/>
      <c r="BN426" s="402"/>
      <c r="BO426" s="402"/>
      <c r="BP426" s="402"/>
      <c r="BQ426" s="402"/>
      <c r="BR426" s="402"/>
      <c r="BS426" s="402"/>
      <c r="BT426" s="110"/>
      <c r="BU426" s="102" t="s">
        <v>85</v>
      </c>
      <c r="BV426" s="102"/>
      <c r="BW426" s="102"/>
      <c r="BX426" s="102"/>
      <c r="BY426" s="102"/>
      <c r="BZ426" s="2"/>
    </row>
    <row r="427" spans="1:78" s="13" customFormat="1" ht="15" hidden="1" customHeight="1">
      <c r="A427" s="2"/>
      <c r="B427" s="2"/>
      <c r="C427" s="2"/>
      <c r="D427" s="2"/>
      <c r="E427" s="2"/>
      <c r="F427" s="2"/>
      <c r="G427" s="2"/>
      <c r="H427" s="2"/>
      <c r="I427" s="2"/>
      <c r="J427" s="2"/>
      <c r="K427" s="2"/>
      <c r="L427" s="2" t="s">
        <v>260</v>
      </c>
      <c r="M427" s="2"/>
      <c r="N427" s="2"/>
      <c r="O427" s="2"/>
      <c r="P427" s="2"/>
      <c r="Q427" s="2"/>
      <c r="R427" s="2"/>
      <c r="S427" s="2"/>
      <c r="T427" s="2"/>
      <c r="U427" s="2"/>
      <c r="V427" s="2" t="s">
        <v>37</v>
      </c>
      <c r="W427" s="401"/>
      <c r="X427" s="401"/>
      <c r="Y427" s="401"/>
      <c r="Z427" s="401"/>
      <c r="AA427" s="401"/>
      <c r="AB427" s="401"/>
      <c r="AC427" s="401"/>
      <c r="AD427" s="401"/>
      <c r="AE427" s="401"/>
      <c r="AF427" s="401"/>
      <c r="AG427" s="395" t="s">
        <v>117</v>
      </c>
      <c r="AH427" s="395"/>
      <c r="AI427" s="395"/>
      <c r="AJ427" s="395"/>
      <c r="AK427" s="395"/>
      <c r="AL427" s="395"/>
      <c r="AM427" s="395"/>
      <c r="AN427" s="395"/>
      <c r="AO427" s="395"/>
      <c r="AP427" s="395"/>
      <c r="AQ427" s="395"/>
      <c r="AR427" s="395"/>
      <c r="AS427" s="395"/>
      <c r="AT427" s="395"/>
      <c r="AU427" s="395"/>
      <c r="AV427" s="395"/>
      <c r="AW427" s="395"/>
      <c r="AX427" s="395"/>
      <c r="AY427" s="395"/>
      <c r="AZ427" s="395"/>
      <c r="BA427" s="395"/>
      <c r="BB427" s="395"/>
      <c r="BC427" s="395" t="s">
        <v>117</v>
      </c>
      <c r="BD427" s="395"/>
      <c r="BE427" s="402"/>
      <c r="BF427" s="402"/>
      <c r="BG427" s="402"/>
      <c r="BH427" s="402"/>
      <c r="BI427" s="402"/>
      <c r="BJ427" s="402"/>
      <c r="BK427" s="402"/>
      <c r="BL427" s="402"/>
      <c r="BM427" s="402"/>
      <c r="BN427" s="402"/>
      <c r="BO427" s="402"/>
      <c r="BP427" s="402"/>
      <c r="BQ427" s="402"/>
      <c r="BR427" s="402"/>
      <c r="BS427" s="402"/>
      <c r="BT427" s="110"/>
      <c r="BU427" s="102" t="s">
        <v>85</v>
      </c>
      <c r="BV427" s="102"/>
      <c r="BW427" s="102"/>
      <c r="BX427" s="102"/>
      <c r="BY427" s="102"/>
      <c r="BZ427" s="2"/>
    </row>
    <row r="428" spans="1:78" s="13" customFormat="1" ht="15" hidden="1" customHeight="1">
      <c r="A428" s="2"/>
      <c r="B428" s="2"/>
      <c r="C428" s="2"/>
      <c r="D428" s="2"/>
      <c r="E428" s="2"/>
      <c r="F428" s="2"/>
      <c r="G428" s="2"/>
      <c r="H428" s="2"/>
      <c r="I428" s="2"/>
      <c r="J428" s="2"/>
      <c r="K428" s="2"/>
      <c r="L428" s="2" t="s">
        <v>261</v>
      </c>
      <c r="M428" s="2"/>
      <c r="N428" s="2"/>
      <c r="O428" s="2"/>
      <c r="P428" s="2"/>
      <c r="Q428" s="2"/>
      <c r="R428" s="2"/>
      <c r="S428" s="2"/>
      <c r="T428" s="2"/>
      <c r="U428" s="2"/>
      <c r="V428" s="2" t="s">
        <v>37</v>
      </c>
      <c r="W428" s="401"/>
      <c r="X428" s="401"/>
      <c r="Y428" s="401"/>
      <c r="Z428" s="401"/>
      <c r="AA428" s="401"/>
      <c r="AB428" s="401"/>
      <c r="AC428" s="401"/>
      <c r="AD428" s="401"/>
      <c r="AE428" s="401"/>
      <c r="AF428" s="401"/>
      <c r="AG428" s="395" t="s">
        <v>117</v>
      </c>
      <c r="AH428" s="395"/>
      <c r="AI428" s="395"/>
      <c r="AJ428" s="395"/>
      <c r="AK428" s="395"/>
      <c r="AL428" s="395"/>
      <c r="AM428" s="395"/>
      <c r="AN428" s="395"/>
      <c r="AO428" s="395"/>
      <c r="AP428" s="395"/>
      <c r="AQ428" s="395"/>
      <c r="AR428" s="395"/>
      <c r="AS428" s="395"/>
      <c r="AT428" s="395"/>
      <c r="AU428" s="395"/>
      <c r="AV428" s="395"/>
      <c r="AW428" s="395"/>
      <c r="AX428" s="395"/>
      <c r="AY428" s="395"/>
      <c r="AZ428" s="395"/>
      <c r="BA428" s="395"/>
      <c r="BB428" s="395"/>
      <c r="BC428" s="395" t="s">
        <v>117</v>
      </c>
      <c r="BD428" s="395"/>
      <c r="BE428" s="402"/>
      <c r="BF428" s="402"/>
      <c r="BG428" s="402"/>
      <c r="BH428" s="402"/>
      <c r="BI428" s="402"/>
      <c r="BJ428" s="402"/>
      <c r="BK428" s="402"/>
      <c r="BL428" s="402"/>
      <c r="BM428" s="402"/>
      <c r="BN428" s="402"/>
      <c r="BO428" s="402"/>
      <c r="BP428" s="402"/>
      <c r="BQ428" s="402"/>
      <c r="BR428" s="402"/>
      <c r="BS428" s="402"/>
      <c r="BT428" s="110"/>
      <c r="BU428" s="102" t="s">
        <v>85</v>
      </c>
      <c r="BV428" s="102"/>
      <c r="BW428" s="102"/>
      <c r="BX428" s="102"/>
      <c r="BY428" s="102"/>
      <c r="BZ428" s="2"/>
    </row>
    <row r="429" spans="1:78" s="13" customFormat="1" ht="15" hidden="1" customHeight="1">
      <c r="A429" s="2"/>
      <c r="B429" s="2"/>
      <c r="C429" s="2"/>
      <c r="D429" s="2"/>
      <c r="E429" s="2"/>
      <c r="F429" s="2"/>
      <c r="G429" s="2"/>
      <c r="H429" s="2"/>
      <c r="I429" s="2"/>
      <c r="J429" s="2"/>
      <c r="K429" s="2"/>
      <c r="L429" s="2" t="s">
        <v>262</v>
      </c>
      <c r="M429" s="2"/>
      <c r="N429" s="2"/>
      <c r="O429" s="2"/>
      <c r="P429" s="2"/>
      <c r="Q429" s="2"/>
      <c r="R429" s="2"/>
      <c r="S429" s="2"/>
      <c r="T429" s="2"/>
      <c r="U429" s="2"/>
      <c r="V429" s="2" t="s">
        <v>37</v>
      </c>
      <c r="W429" s="401"/>
      <c r="X429" s="401"/>
      <c r="Y429" s="401"/>
      <c r="Z429" s="401"/>
      <c r="AA429" s="401"/>
      <c r="AB429" s="401"/>
      <c r="AC429" s="401"/>
      <c r="AD429" s="401"/>
      <c r="AE429" s="401"/>
      <c r="AF429" s="401"/>
      <c r="AG429" s="395" t="s">
        <v>117</v>
      </c>
      <c r="AH429" s="395"/>
      <c r="AI429" s="395"/>
      <c r="AJ429" s="395"/>
      <c r="AK429" s="395"/>
      <c r="AL429" s="395"/>
      <c r="AM429" s="395"/>
      <c r="AN429" s="395"/>
      <c r="AO429" s="395"/>
      <c r="AP429" s="395"/>
      <c r="AQ429" s="395"/>
      <c r="AR429" s="395"/>
      <c r="AS429" s="395"/>
      <c r="AT429" s="395"/>
      <c r="AU429" s="395"/>
      <c r="AV429" s="395"/>
      <c r="AW429" s="395"/>
      <c r="AX429" s="395"/>
      <c r="AY429" s="395"/>
      <c r="AZ429" s="395"/>
      <c r="BA429" s="395"/>
      <c r="BB429" s="395"/>
      <c r="BC429" s="395" t="s">
        <v>117</v>
      </c>
      <c r="BD429" s="395"/>
      <c r="BE429" s="402"/>
      <c r="BF429" s="402"/>
      <c r="BG429" s="402"/>
      <c r="BH429" s="402"/>
      <c r="BI429" s="402"/>
      <c r="BJ429" s="402"/>
      <c r="BK429" s="402"/>
      <c r="BL429" s="402"/>
      <c r="BM429" s="402"/>
      <c r="BN429" s="402"/>
      <c r="BO429" s="402"/>
      <c r="BP429" s="402"/>
      <c r="BQ429" s="402"/>
      <c r="BR429" s="402"/>
      <c r="BS429" s="402"/>
      <c r="BT429" s="110"/>
      <c r="BU429" s="102" t="s">
        <v>85</v>
      </c>
      <c r="BV429" s="102"/>
      <c r="BW429" s="102"/>
      <c r="BX429" s="102"/>
      <c r="BY429" s="102"/>
      <c r="BZ429" s="2"/>
    </row>
    <row r="430" spans="1:78" s="13" customFormat="1" ht="15" hidden="1" customHeight="1">
      <c r="A430" s="2"/>
      <c r="B430" s="2"/>
      <c r="C430" s="2"/>
      <c r="D430" s="2"/>
      <c r="E430" s="2"/>
      <c r="F430" s="2"/>
      <c r="G430" s="2"/>
      <c r="H430" s="2"/>
      <c r="I430" s="2"/>
      <c r="J430" s="2"/>
      <c r="K430" s="2"/>
      <c r="L430" s="2" t="s">
        <v>263</v>
      </c>
      <c r="M430" s="2"/>
      <c r="N430" s="2"/>
      <c r="O430" s="2"/>
      <c r="P430" s="2"/>
      <c r="Q430" s="2"/>
      <c r="R430" s="2"/>
      <c r="S430" s="2"/>
      <c r="T430" s="2"/>
      <c r="U430" s="2"/>
      <c r="V430" s="2" t="s">
        <v>37</v>
      </c>
      <c r="W430" s="401"/>
      <c r="X430" s="401"/>
      <c r="Y430" s="401"/>
      <c r="Z430" s="401"/>
      <c r="AA430" s="401"/>
      <c r="AB430" s="401"/>
      <c r="AC430" s="401"/>
      <c r="AD430" s="401"/>
      <c r="AE430" s="401"/>
      <c r="AF430" s="401"/>
      <c r="AG430" s="395" t="s">
        <v>117</v>
      </c>
      <c r="AH430" s="395"/>
      <c r="AI430" s="395"/>
      <c r="AJ430" s="395"/>
      <c r="AK430" s="395"/>
      <c r="AL430" s="395"/>
      <c r="AM430" s="395"/>
      <c r="AN430" s="395"/>
      <c r="AO430" s="395"/>
      <c r="AP430" s="395"/>
      <c r="AQ430" s="395"/>
      <c r="AR430" s="395"/>
      <c r="AS430" s="395"/>
      <c r="AT430" s="395"/>
      <c r="AU430" s="395"/>
      <c r="AV430" s="395"/>
      <c r="AW430" s="395"/>
      <c r="AX430" s="395"/>
      <c r="AY430" s="395"/>
      <c r="AZ430" s="395"/>
      <c r="BA430" s="395"/>
      <c r="BB430" s="395"/>
      <c r="BC430" s="395" t="s">
        <v>117</v>
      </c>
      <c r="BD430" s="395"/>
      <c r="BE430" s="402"/>
      <c r="BF430" s="402"/>
      <c r="BG430" s="402"/>
      <c r="BH430" s="402"/>
      <c r="BI430" s="402"/>
      <c r="BJ430" s="402"/>
      <c r="BK430" s="402"/>
      <c r="BL430" s="402"/>
      <c r="BM430" s="402"/>
      <c r="BN430" s="402"/>
      <c r="BO430" s="402"/>
      <c r="BP430" s="402"/>
      <c r="BQ430" s="402"/>
      <c r="BR430" s="402"/>
      <c r="BS430" s="402"/>
      <c r="BT430" s="110"/>
      <c r="BU430" s="102" t="s">
        <v>85</v>
      </c>
      <c r="BV430" s="102"/>
      <c r="BW430" s="102"/>
      <c r="BX430" s="102"/>
      <c r="BY430" s="102"/>
      <c r="BZ430" s="2"/>
    </row>
    <row r="431" spans="1:78" s="13" customFormat="1" ht="15" hidden="1" customHeight="1">
      <c r="A431" s="2"/>
      <c r="B431" s="2"/>
      <c r="C431" s="2"/>
      <c r="D431" s="2"/>
      <c r="E431" s="2"/>
      <c r="F431" s="2"/>
      <c r="G431" s="2"/>
      <c r="H431" s="2"/>
      <c r="I431" s="2"/>
      <c r="J431" s="2"/>
      <c r="K431" s="2"/>
      <c r="L431" s="2" t="s">
        <v>264</v>
      </c>
      <c r="M431" s="2"/>
      <c r="N431" s="2"/>
      <c r="O431" s="2"/>
      <c r="P431" s="2"/>
      <c r="Q431" s="2"/>
      <c r="R431" s="2"/>
      <c r="S431" s="2"/>
      <c r="T431" s="2"/>
      <c r="U431" s="2"/>
      <c r="V431" s="2" t="s">
        <v>37</v>
      </c>
      <c r="W431" s="401"/>
      <c r="X431" s="401"/>
      <c r="Y431" s="401"/>
      <c r="Z431" s="401"/>
      <c r="AA431" s="401"/>
      <c r="AB431" s="401"/>
      <c r="AC431" s="401"/>
      <c r="AD431" s="401"/>
      <c r="AE431" s="401"/>
      <c r="AF431" s="401"/>
      <c r="AG431" s="395" t="s">
        <v>117</v>
      </c>
      <c r="AH431" s="395"/>
      <c r="AI431" s="395"/>
      <c r="AJ431" s="395"/>
      <c r="AK431" s="395"/>
      <c r="AL431" s="395"/>
      <c r="AM431" s="395"/>
      <c r="AN431" s="395"/>
      <c r="AO431" s="395"/>
      <c r="AP431" s="395"/>
      <c r="AQ431" s="395"/>
      <c r="AR431" s="395"/>
      <c r="AS431" s="395"/>
      <c r="AT431" s="395"/>
      <c r="AU431" s="395"/>
      <c r="AV431" s="395"/>
      <c r="AW431" s="395"/>
      <c r="AX431" s="395"/>
      <c r="AY431" s="395"/>
      <c r="AZ431" s="395"/>
      <c r="BA431" s="395"/>
      <c r="BB431" s="395"/>
      <c r="BC431" s="395" t="s">
        <v>117</v>
      </c>
      <c r="BD431" s="395"/>
      <c r="BE431" s="402"/>
      <c r="BF431" s="402"/>
      <c r="BG431" s="402"/>
      <c r="BH431" s="402"/>
      <c r="BI431" s="402"/>
      <c r="BJ431" s="402"/>
      <c r="BK431" s="402"/>
      <c r="BL431" s="402"/>
      <c r="BM431" s="402"/>
      <c r="BN431" s="402"/>
      <c r="BO431" s="402"/>
      <c r="BP431" s="402"/>
      <c r="BQ431" s="402"/>
      <c r="BR431" s="402"/>
      <c r="BS431" s="402"/>
      <c r="BT431" s="110"/>
      <c r="BU431" s="102" t="s">
        <v>85</v>
      </c>
      <c r="BV431" s="102"/>
      <c r="BW431" s="102"/>
      <c r="BX431" s="102"/>
      <c r="BY431" s="102"/>
      <c r="BZ431" s="2"/>
    </row>
    <row r="432" spans="1:78" s="13" customFormat="1" ht="15" hidden="1" customHeight="1">
      <c r="A432" s="314"/>
      <c r="B432" s="314" t="s">
        <v>265</v>
      </c>
      <c r="C432" s="314"/>
      <c r="D432" s="314"/>
      <c r="E432" s="314"/>
      <c r="F432" s="314"/>
      <c r="G432" s="314"/>
      <c r="H432" s="314"/>
      <c r="I432" s="314"/>
      <c r="J432" s="314"/>
      <c r="K432" s="314"/>
      <c r="L432" s="314"/>
      <c r="M432" s="314"/>
      <c r="N432" s="314"/>
      <c r="O432" s="314"/>
      <c r="P432" s="314"/>
      <c r="Q432" s="314"/>
      <c r="R432" s="314"/>
      <c r="S432" s="400"/>
      <c r="T432" s="400"/>
      <c r="U432" s="400"/>
      <c r="V432" s="400"/>
      <c r="W432" s="400"/>
      <c r="X432" s="400"/>
      <c r="Y432" s="400"/>
      <c r="Z432" s="400"/>
      <c r="AA432" s="400"/>
      <c r="AB432" s="400"/>
      <c r="AC432" s="400"/>
      <c r="AD432" s="400"/>
      <c r="AE432" s="400"/>
      <c r="AF432" s="400"/>
      <c r="AG432" s="400"/>
      <c r="AH432" s="400"/>
      <c r="AI432" s="400"/>
      <c r="AJ432" s="400"/>
      <c r="AK432" s="400"/>
      <c r="AL432" s="400"/>
      <c r="AM432" s="400"/>
      <c r="AN432" s="400"/>
      <c r="AO432" s="400"/>
      <c r="AP432" s="400"/>
      <c r="AQ432" s="400"/>
      <c r="AR432" s="400"/>
      <c r="AS432" s="400"/>
      <c r="AT432" s="400"/>
      <c r="AU432" s="400"/>
      <c r="AV432" s="400"/>
      <c r="AW432" s="400"/>
      <c r="AX432" s="400"/>
      <c r="AY432" s="400"/>
      <c r="AZ432" s="400"/>
      <c r="BA432" s="400"/>
      <c r="BB432" s="400"/>
      <c r="BC432" s="400"/>
      <c r="BD432" s="400"/>
      <c r="BE432" s="400"/>
      <c r="BF432" s="400"/>
      <c r="BG432" s="400"/>
      <c r="BH432" s="400"/>
      <c r="BI432" s="400"/>
      <c r="BJ432" s="400"/>
      <c r="BK432" s="400"/>
      <c r="BL432" s="400"/>
      <c r="BM432" s="400"/>
      <c r="BN432" s="400"/>
      <c r="BO432" s="400"/>
      <c r="BP432" s="400"/>
      <c r="BQ432" s="400"/>
      <c r="BR432" s="400"/>
      <c r="BS432" s="400"/>
      <c r="BT432" s="400"/>
      <c r="BU432" s="400"/>
      <c r="BV432" s="400"/>
      <c r="BW432" s="400"/>
      <c r="BX432" s="400"/>
      <c r="BY432" s="400"/>
      <c r="BZ432" s="400"/>
    </row>
    <row r="433" spans="1:78" s="13" customFormat="1" ht="15" hidden="1" customHeight="1">
      <c r="A433" s="2"/>
      <c r="B433" s="2"/>
      <c r="C433" s="2"/>
      <c r="D433" s="2"/>
      <c r="E433" s="2"/>
      <c r="F433" s="2"/>
      <c r="G433" s="2"/>
      <c r="H433" s="2"/>
      <c r="I433" s="2"/>
      <c r="J433" s="2"/>
      <c r="K433" s="2"/>
      <c r="L433" s="2"/>
      <c r="M433" s="2"/>
      <c r="N433" s="2"/>
      <c r="O433" s="2"/>
      <c r="P433" s="2"/>
      <c r="Q433" s="2"/>
      <c r="R433" s="395"/>
      <c r="S433" s="395"/>
      <c r="T433" s="395"/>
      <c r="U433" s="395"/>
      <c r="V433" s="395"/>
      <c r="W433" s="395"/>
      <c r="X433" s="395"/>
      <c r="Y433" s="395"/>
      <c r="Z433" s="395"/>
      <c r="AA433" s="395"/>
      <c r="AB433" s="395"/>
      <c r="AC433" s="395"/>
      <c r="AD433" s="395"/>
      <c r="AE433" s="395"/>
      <c r="AF433" s="395"/>
      <c r="AG433" s="395"/>
      <c r="AH433" s="395"/>
      <c r="AI433" s="395"/>
      <c r="AJ433" s="395"/>
      <c r="AK433" s="395"/>
      <c r="AL433" s="395"/>
      <c r="AM433" s="395"/>
      <c r="AN433" s="395"/>
      <c r="AO433" s="395"/>
      <c r="AP433" s="395"/>
      <c r="AQ433" s="395"/>
      <c r="AR433" s="395"/>
      <c r="AS433" s="395"/>
      <c r="AT433" s="395"/>
      <c r="AU433" s="395"/>
      <c r="AV433" s="395"/>
      <c r="AW433" s="395"/>
      <c r="AX433" s="395"/>
      <c r="AY433" s="395"/>
      <c r="AZ433" s="395"/>
      <c r="BA433" s="395"/>
      <c r="BB433" s="395"/>
      <c r="BC433" s="395"/>
      <c r="BD433" s="395"/>
      <c r="BE433" s="395"/>
      <c r="BF433" s="395"/>
      <c r="BG433" s="395"/>
      <c r="BH433" s="395"/>
      <c r="BI433" s="395"/>
      <c r="BJ433" s="395"/>
      <c r="BK433" s="395"/>
      <c r="BL433" s="395"/>
      <c r="BM433" s="395"/>
      <c r="BN433" s="395"/>
      <c r="BO433" s="395"/>
      <c r="BP433" s="395"/>
      <c r="BQ433" s="395"/>
      <c r="BR433" s="395"/>
      <c r="BS433" s="395"/>
      <c r="BT433" s="395"/>
      <c r="BU433" s="395"/>
      <c r="BV433" s="395"/>
      <c r="BW433" s="395"/>
      <c r="BX433" s="395"/>
      <c r="BY433" s="395"/>
      <c r="BZ433" s="395"/>
    </row>
    <row r="434" spans="1:78" s="13" customFormat="1" ht="15" hidden="1" customHeight="1">
      <c r="A434" s="2"/>
      <c r="B434" s="2"/>
      <c r="C434" s="2"/>
      <c r="D434" s="2"/>
      <c r="E434" s="2"/>
      <c r="F434" s="2"/>
      <c r="G434" s="2"/>
      <c r="H434" s="2"/>
      <c r="I434" s="2"/>
      <c r="J434" s="2"/>
      <c r="K434" s="2"/>
      <c r="L434" s="2"/>
      <c r="M434" s="2"/>
      <c r="N434" s="2"/>
      <c r="O434" s="2"/>
      <c r="P434" s="2"/>
      <c r="Q434" s="2"/>
      <c r="R434" s="395"/>
      <c r="S434" s="395"/>
      <c r="T434" s="395"/>
      <c r="U434" s="395"/>
      <c r="V434" s="395"/>
      <c r="W434" s="395"/>
      <c r="X434" s="395"/>
      <c r="Y434" s="395"/>
      <c r="Z434" s="395"/>
      <c r="AA434" s="395"/>
      <c r="AB434" s="395"/>
      <c r="AC434" s="395"/>
      <c r="AD434" s="395"/>
      <c r="AE434" s="395"/>
      <c r="AF434" s="395"/>
      <c r="AG434" s="395"/>
      <c r="AH434" s="395"/>
      <c r="AI434" s="395"/>
      <c r="AJ434" s="395"/>
      <c r="AK434" s="395"/>
      <c r="AL434" s="395"/>
      <c r="AM434" s="395"/>
      <c r="AN434" s="395"/>
      <c r="AO434" s="395"/>
      <c r="AP434" s="395"/>
      <c r="AQ434" s="395"/>
      <c r="AR434" s="395"/>
      <c r="AS434" s="395"/>
      <c r="AT434" s="395"/>
      <c r="AU434" s="395"/>
      <c r="AV434" s="395"/>
      <c r="AW434" s="395"/>
      <c r="AX434" s="395"/>
      <c r="AY434" s="395"/>
      <c r="AZ434" s="395"/>
      <c r="BA434" s="395"/>
      <c r="BB434" s="395"/>
      <c r="BC434" s="395"/>
      <c r="BD434" s="395"/>
      <c r="BE434" s="395"/>
      <c r="BF434" s="395"/>
      <c r="BG434" s="395"/>
      <c r="BH434" s="395"/>
      <c r="BI434" s="395"/>
      <c r="BJ434" s="395"/>
      <c r="BK434" s="395"/>
      <c r="BL434" s="395"/>
      <c r="BM434" s="395"/>
      <c r="BN434" s="395"/>
      <c r="BO434" s="395"/>
      <c r="BP434" s="395"/>
      <c r="BQ434" s="395"/>
      <c r="BR434" s="395"/>
      <c r="BS434" s="395"/>
      <c r="BT434" s="395"/>
      <c r="BU434" s="395"/>
      <c r="BV434" s="395"/>
      <c r="BW434" s="395"/>
      <c r="BX434" s="395"/>
      <c r="BY434" s="395"/>
      <c r="BZ434" s="395"/>
    </row>
    <row r="435" spans="1:78" s="13" customFormat="1" ht="15" hidden="1" customHeight="1">
      <c r="A435" s="5"/>
      <c r="B435" s="5"/>
      <c r="C435" s="5"/>
      <c r="D435" s="5"/>
      <c r="E435" s="5"/>
      <c r="F435" s="5"/>
      <c r="G435" s="5"/>
      <c r="H435" s="5"/>
      <c r="I435" s="5"/>
      <c r="J435" s="5"/>
      <c r="K435" s="5"/>
      <c r="L435" s="5"/>
      <c r="M435" s="5"/>
      <c r="N435" s="5"/>
      <c r="O435" s="5"/>
      <c r="P435" s="5"/>
      <c r="Q435" s="5"/>
      <c r="R435" s="396"/>
      <c r="S435" s="396"/>
      <c r="T435" s="396"/>
      <c r="U435" s="396"/>
      <c r="V435" s="396"/>
      <c r="W435" s="396"/>
      <c r="X435" s="396"/>
      <c r="Y435" s="396"/>
      <c r="Z435" s="396"/>
      <c r="AA435" s="396"/>
      <c r="AB435" s="396"/>
      <c r="AC435" s="396"/>
      <c r="AD435" s="396"/>
      <c r="AE435" s="396"/>
      <c r="AF435" s="396"/>
      <c r="AG435" s="396"/>
      <c r="AH435" s="396"/>
      <c r="AI435" s="396"/>
      <c r="AJ435" s="396"/>
      <c r="AK435" s="396"/>
      <c r="AL435" s="396"/>
      <c r="AM435" s="396"/>
      <c r="AN435" s="396"/>
      <c r="AO435" s="396"/>
      <c r="AP435" s="396"/>
      <c r="AQ435" s="396"/>
      <c r="AR435" s="396"/>
      <c r="AS435" s="396"/>
      <c r="AT435" s="396"/>
      <c r="AU435" s="396"/>
      <c r="AV435" s="396"/>
      <c r="AW435" s="396"/>
      <c r="AX435" s="396"/>
      <c r="AY435" s="396"/>
      <c r="AZ435" s="396"/>
      <c r="BA435" s="396"/>
      <c r="BB435" s="396"/>
      <c r="BC435" s="396"/>
      <c r="BD435" s="396"/>
      <c r="BE435" s="396"/>
      <c r="BF435" s="396"/>
      <c r="BG435" s="396"/>
      <c r="BH435" s="396"/>
      <c r="BI435" s="396"/>
      <c r="BJ435" s="396"/>
      <c r="BK435" s="396"/>
      <c r="BL435" s="396"/>
      <c r="BM435" s="396"/>
      <c r="BN435" s="396"/>
      <c r="BO435" s="396"/>
      <c r="BP435" s="396"/>
      <c r="BQ435" s="396"/>
      <c r="BR435" s="396"/>
      <c r="BS435" s="396"/>
      <c r="BT435" s="396"/>
      <c r="BU435" s="396"/>
      <c r="BV435" s="396"/>
      <c r="BW435" s="396"/>
      <c r="BX435" s="396"/>
      <c r="BY435" s="396"/>
      <c r="BZ435" s="396"/>
    </row>
    <row r="436" spans="1:78" s="13" customFormat="1" ht="15" hidden="1" customHeight="1">
      <c r="A436" s="314"/>
      <c r="B436" s="314" t="s">
        <v>266</v>
      </c>
      <c r="C436" s="314"/>
      <c r="D436" s="314"/>
      <c r="E436" s="314"/>
      <c r="F436" s="314"/>
      <c r="G436" s="314"/>
      <c r="H436" s="314"/>
      <c r="I436" s="314"/>
      <c r="J436" s="314"/>
      <c r="K436" s="314"/>
      <c r="L436" s="314"/>
      <c r="M436" s="314"/>
      <c r="N436" s="314"/>
      <c r="O436" s="314"/>
      <c r="P436" s="314"/>
      <c r="Q436" s="314"/>
      <c r="R436" s="400"/>
      <c r="S436" s="400"/>
      <c r="T436" s="400"/>
      <c r="U436" s="400"/>
      <c r="V436" s="400"/>
      <c r="W436" s="400"/>
      <c r="X436" s="400"/>
      <c r="Y436" s="400"/>
      <c r="Z436" s="400"/>
      <c r="AA436" s="400"/>
      <c r="AB436" s="400"/>
      <c r="AC436" s="400"/>
      <c r="AD436" s="400"/>
      <c r="AE436" s="400"/>
      <c r="AF436" s="400"/>
      <c r="AG436" s="400"/>
      <c r="AH436" s="400"/>
      <c r="AI436" s="400"/>
      <c r="AJ436" s="400"/>
      <c r="AK436" s="400"/>
      <c r="AL436" s="400"/>
      <c r="AM436" s="400"/>
      <c r="AN436" s="400"/>
      <c r="AO436" s="400"/>
      <c r="AP436" s="400"/>
      <c r="AQ436" s="400"/>
      <c r="AR436" s="400"/>
      <c r="AS436" s="400"/>
      <c r="AT436" s="400"/>
      <c r="AU436" s="400"/>
      <c r="AV436" s="400"/>
      <c r="AW436" s="400"/>
      <c r="AX436" s="400"/>
      <c r="AY436" s="400"/>
      <c r="AZ436" s="400"/>
      <c r="BA436" s="400"/>
      <c r="BB436" s="400"/>
      <c r="BC436" s="400"/>
      <c r="BD436" s="400"/>
      <c r="BE436" s="400"/>
      <c r="BF436" s="400"/>
      <c r="BG436" s="400"/>
      <c r="BH436" s="400"/>
      <c r="BI436" s="400"/>
      <c r="BJ436" s="400"/>
      <c r="BK436" s="400"/>
      <c r="BL436" s="400"/>
      <c r="BM436" s="400"/>
      <c r="BN436" s="400"/>
      <c r="BO436" s="400"/>
      <c r="BP436" s="400"/>
      <c r="BQ436" s="400"/>
      <c r="BR436" s="400"/>
      <c r="BS436" s="400"/>
      <c r="BT436" s="400"/>
      <c r="BU436" s="400"/>
      <c r="BV436" s="400"/>
      <c r="BW436" s="400"/>
      <c r="BX436" s="400"/>
      <c r="BY436" s="400"/>
      <c r="BZ436" s="400"/>
    </row>
    <row r="437" spans="1:78" s="13" customFormat="1" ht="15" hidden="1" customHeight="1">
      <c r="A437" s="2"/>
      <c r="B437" s="2"/>
      <c r="C437" s="2"/>
      <c r="D437" s="2"/>
      <c r="E437" s="2"/>
      <c r="F437" s="2"/>
      <c r="G437" s="2"/>
      <c r="H437" s="2"/>
      <c r="I437" s="2"/>
      <c r="J437" s="2"/>
      <c r="K437" s="2"/>
      <c r="L437" s="2"/>
      <c r="M437" s="2"/>
      <c r="N437" s="2"/>
      <c r="O437" s="2"/>
      <c r="P437" s="2"/>
      <c r="Q437" s="2"/>
      <c r="R437" s="395"/>
      <c r="S437" s="395"/>
      <c r="T437" s="395"/>
      <c r="U437" s="395"/>
      <c r="V437" s="395"/>
      <c r="W437" s="395"/>
      <c r="X437" s="395"/>
      <c r="Y437" s="395"/>
      <c r="Z437" s="395"/>
      <c r="AA437" s="395"/>
      <c r="AB437" s="395"/>
      <c r="AC437" s="395"/>
      <c r="AD437" s="395"/>
      <c r="AE437" s="395"/>
      <c r="AF437" s="395"/>
      <c r="AG437" s="395"/>
      <c r="AH437" s="395"/>
      <c r="AI437" s="395"/>
      <c r="AJ437" s="395"/>
      <c r="AK437" s="395"/>
      <c r="AL437" s="395"/>
      <c r="AM437" s="395"/>
      <c r="AN437" s="395"/>
      <c r="AO437" s="395"/>
      <c r="AP437" s="395"/>
      <c r="AQ437" s="395"/>
      <c r="AR437" s="395"/>
      <c r="AS437" s="395"/>
      <c r="AT437" s="395"/>
      <c r="AU437" s="395"/>
      <c r="AV437" s="395"/>
      <c r="AW437" s="395"/>
      <c r="AX437" s="395"/>
      <c r="AY437" s="395"/>
      <c r="AZ437" s="395"/>
      <c r="BA437" s="395"/>
      <c r="BB437" s="395"/>
      <c r="BC437" s="395"/>
      <c r="BD437" s="395"/>
      <c r="BE437" s="395"/>
      <c r="BF437" s="395"/>
      <c r="BG437" s="395"/>
      <c r="BH437" s="395"/>
      <c r="BI437" s="395"/>
      <c r="BJ437" s="395"/>
      <c r="BK437" s="395"/>
      <c r="BL437" s="395"/>
      <c r="BM437" s="395"/>
      <c r="BN437" s="395"/>
      <c r="BO437" s="395"/>
      <c r="BP437" s="395"/>
      <c r="BQ437" s="395"/>
      <c r="BR437" s="395"/>
      <c r="BS437" s="395"/>
      <c r="BT437" s="395"/>
      <c r="BU437" s="395"/>
      <c r="BV437" s="395"/>
      <c r="BW437" s="395"/>
      <c r="BX437" s="395"/>
      <c r="BY437" s="395"/>
      <c r="BZ437" s="395"/>
    </row>
    <row r="438" spans="1:78" s="13" customFormat="1" ht="15" hidden="1" customHeight="1">
      <c r="A438" s="5"/>
      <c r="B438" s="5"/>
      <c r="C438" s="5"/>
      <c r="D438" s="5"/>
      <c r="E438" s="5"/>
      <c r="F438" s="5"/>
      <c r="G438" s="5"/>
      <c r="H438" s="5"/>
      <c r="I438" s="5"/>
      <c r="J438" s="5"/>
      <c r="K438" s="5"/>
      <c r="L438" s="5"/>
      <c r="M438" s="5"/>
      <c r="N438" s="5"/>
      <c r="O438" s="5"/>
      <c r="P438" s="5"/>
      <c r="Q438" s="5"/>
      <c r="R438" s="396"/>
      <c r="S438" s="396"/>
      <c r="T438" s="396"/>
      <c r="U438" s="396"/>
      <c r="V438" s="396"/>
      <c r="W438" s="396"/>
      <c r="X438" s="396"/>
      <c r="Y438" s="396"/>
      <c r="Z438" s="396"/>
      <c r="AA438" s="396"/>
      <c r="AB438" s="396"/>
      <c r="AC438" s="396"/>
      <c r="AD438" s="396"/>
      <c r="AE438" s="396"/>
      <c r="AF438" s="396"/>
      <c r="AG438" s="396"/>
      <c r="AH438" s="396"/>
      <c r="AI438" s="396"/>
      <c r="AJ438" s="396"/>
      <c r="AK438" s="396"/>
      <c r="AL438" s="396"/>
      <c r="AM438" s="396"/>
      <c r="AN438" s="396"/>
      <c r="AO438" s="396"/>
      <c r="AP438" s="396"/>
      <c r="AQ438" s="396"/>
      <c r="AR438" s="396"/>
      <c r="AS438" s="396"/>
      <c r="AT438" s="396"/>
      <c r="AU438" s="396"/>
      <c r="AV438" s="396"/>
      <c r="AW438" s="396"/>
      <c r="AX438" s="396"/>
      <c r="AY438" s="396"/>
      <c r="AZ438" s="396"/>
      <c r="BA438" s="396"/>
      <c r="BB438" s="396"/>
      <c r="BC438" s="396"/>
      <c r="BD438" s="396"/>
      <c r="BE438" s="396"/>
      <c r="BF438" s="396"/>
      <c r="BG438" s="396"/>
      <c r="BH438" s="396"/>
      <c r="BI438" s="396"/>
      <c r="BJ438" s="396"/>
      <c r="BK438" s="396"/>
      <c r="BL438" s="396"/>
      <c r="BM438" s="396"/>
      <c r="BN438" s="396"/>
      <c r="BO438" s="396"/>
      <c r="BP438" s="396"/>
      <c r="BQ438" s="396"/>
      <c r="BR438" s="396"/>
      <c r="BS438" s="396"/>
      <c r="BT438" s="396"/>
      <c r="BU438" s="396"/>
      <c r="BV438" s="396"/>
      <c r="BW438" s="396"/>
      <c r="BX438" s="396"/>
      <c r="BY438" s="396"/>
      <c r="BZ438" s="396"/>
    </row>
    <row r="439" spans="1:78" s="13" customFormat="1" ht="15" hidden="1" customHeight="1">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c r="AA439" s="2"/>
      <c r="AB439" s="2"/>
      <c r="AC439" s="2"/>
      <c r="AD439" s="2"/>
      <c r="AE439" s="2"/>
      <c r="AF439" s="2"/>
      <c r="AG439" s="2"/>
      <c r="AH439" s="2"/>
      <c r="AI439" s="2"/>
      <c r="AJ439" s="2"/>
      <c r="AK439" s="2"/>
      <c r="AL439" s="2"/>
      <c r="AM439" s="2"/>
      <c r="AN439" s="2"/>
      <c r="AO439" s="2"/>
      <c r="AP439" s="2"/>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row>
    <row r="440" spans="1:78" s="13" customFormat="1" ht="15" hidden="1" customHeight="1">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c r="AA440" s="2"/>
      <c r="AB440" s="2"/>
      <c r="AC440" s="2"/>
      <c r="AD440" s="2"/>
      <c r="AE440" s="2"/>
      <c r="AF440" s="2"/>
      <c r="AG440" s="2"/>
      <c r="AH440" s="2"/>
      <c r="AI440" s="2"/>
      <c r="AJ440" s="2"/>
      <c r="AK440" s="2"/>
      <c r="AL440" s="2"/>
      <c r="AM440" s="2"/>
      <c r="AN440" s="2"/>
      <c r="AO440" s="2"/>
      <c r="AP440" s="2"/>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row>
    <row r="441" spans="1:78" s="13" customFormat="1" ht="15" hidden="1" customHeight="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c r="AA441" s="2"/>
      <c r="AB441" s="2"/>
      <c r="AC441" s="2"/>
      <c r="AD441" s="2"/>
      <c r="AE441" s="2"/>
      <c r="AF441" s="2"/>
      <c r="AG441" s="2"/>
      <c r="AH441" s="2"/>
      <c r="AI441" s="2"/>
      <c r="AJ441" s="2"/>
      <c r="AK441" s="2"/>
      <c r="AL441" s="2"/>
      <c r="AM441" s="2"/>
      <c r="AN441" s="2"/>
      <c r="AO441" s="2"/>
      <c r="AP441" s="2"/>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row>
    <row r="442" spans="1:78" s="13" customFormat="1" ht="15" hidden="1" customHeight="1">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c r="AA442" s="2"/>
      <c r="AB442" s="2"/>
      <c r="AC442" s="2"/>
      <c r="AD442" s="2"/>
      <c r="AE442" s="2"/>
      <c r="AF442" s="2"/>
      <c r="AG442" s="2"/>
      <c r="AH442" s="2"/>
      <c r="AI442" s="2"/>
      <c r="AJ442" s="2"/>
      <c r="AK442" s="2"/>
      <c r="AL442" s="2"/>
      <c r="AM442" s="2"/>
      <c r="AN442" s="2"/>
      <c r="AO442" s="2"/>
      <c r="AP442" s="2"/>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row>
    <row r="443" spans="1:78" s="13" customFormat="1" ht="15" hidden="1" customHeight="1">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c r="AA443" s="2"/>
      <c r="AB443" s="2"/>
      <c r="AC443" s="2"/>
      <c r="AD443" s="2"/>
      <c r="AE443" s="2"/>
      <c r="AF443" s="2"/>
      <c r="AG443" s="2"/>
      <c r="AH443" s="2"/>
      <c r="AI443" s="2"/>
      <c r="AJ443" s="2"/>
      <c r="AK443" s="2"/>
      <c r="AL443" s="2"/>
      <c r="AM443" s="2"/>
      <c r="AN443" s="2"/>
      <c r="AO443" s="2"/>
      <c r="AP443" s="2"/>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row>
    <row r="444" spans="1:78" s="13" customFormat="1" ht="15" hidden="1" customHeight="1">
      <c r="A444" s="7"/>
      <c r="B444" s="7" t="s">
        <v>246</v>
      </c>
      <c r="C444" s="7"/>
      <c r="D444" s="7"/>
      <c r="E444" s="7"/>
      <c r="F444" s="7"/>
      <c r="G444" s="7"/>
      <c r="H444" s="7"/>
      <c r="I444" s="7"/>
      <c r="J444" s="7"/>
      <c r="K444" s="7"/>
      <c r="L444" s="7"/>
      <c r="M444" s="7"/>
      <c r="N444" s="7"/>
      <c r="O444" s="7"/>
      <c r="P444" s="7"/>
      <c r="Q444" s="7"/>
      <c r="R444" s="7"/>
      <c r="S444" s="7"/>
      <c r="T444" s="7"/>
      <c r="U444" s="7"/>
      <c r="V444" s="7"/>
      <c r="W444" s="7"/>
      <c r="X444" s="7"/>
      <c r="Y444" s="7"/>
      <c r="Z444" s="7"/>
      <c r="AA444" s="7"/>
      <c r="AB444" s="7"/>
      <c r="AC444" s="7"/>
      <c r="AD444" s="7"/>
      <c r="AE444" s="7"/>
      <c r="AF444" s="7"/>
      <c r="AG444" s="7"/>
      <c r="AH444" s="7"/>
      <c r="AI444" s="404"/>
      <c r="AJ444" s="404"/>
      <c r="AK444" s="404"/>
      <c r="AL444" s="404"/>
      <c r="AM444" s="404"/>
      <c r="AN444" s="404"/>
      <c r="AO444" s="404"/>
      <c r="AP444" s="7"/>
      <c r="AQ444" s="10"/>
      <c r="AR444" s="10"/>
      <c r="AS444" s="10"/>
      <c r="AT444" s="10"/>
      <c r="AU444" s="10"/>
      <c r="AV444" s="10"/>
      <c r="AW444" s="10"/>
      <c r="AX444" s="10"/>
      <c r="AY444" s="10"/>
      <c r="AZ444" s="10"/>
      <c r="BA444" s="10"/>
      <c r="BB444" s="10"/>
      <c r="BC444" s="10"/>
      <c r="BD444" s="10"/>
      <c r="BE444" s="10"/>
      <c r="BF444" s="10"/>
      <c r="BG444" s="10"/>
      <c r="BH444" s="10"/>
      <c r="BI444" s="10"/>
      <c r="BJ444" s="10"/>
      <c r="BK444" s="10"/>
      <c r="BL444" s="10"/>
      <c r="BM444" s="10"/>
      <c r="BN444" s="10"/>
      <c r="BO444" s="10"/>
      <c r="BP444" s="10"/>
      <c r="BQ444" s="10"/>
      <c r="BR444" s="10"/>
      <c r="BS444" s="10"/>
      <c r="BT444" s="10"/>
      <c r="BU444" s="10"/>
      <c r="BV444" s="10"/>
      <c r="BW444" s="10"/>
      <c r="BX444" s="10"/>
      <c r="BY444" s="10"/>
      <c r="BZ444" s="10"/>
    </row>
    <row r="445" spans="1:78" s="13" customFormat="1" ht="15" hidden="1" customHeight="1">
      <c r="A445" s="7"/>
      <c r="B445" s="7" t="s">
        <v>247</v>
      </c>
      <c r="C445" s="7"/>
      <c r="D445" s="7"/>
      <c r="E445" s="7"/>
      <c r="F445" s="7"/>
      <c r="G445" s="7"/>
      <c r="H445" s="7"/>
      <c r="I445" s="7"/>
      <c r="J445" s="7"/>
      <c r="K445" s="7"/>
      <c r="L445" s="7"/>
      <c r="M445" s="7"/>
      <c r="N445" s="7"/>
      <c r="O445" s="7"/>
      <c r="P445" s="7"/>
      <c r="Q445" s="7"/>
      <c r="R445" s="7"/>
      <c r="S445" s="7"/>
      <c r="T445" s="7"/>
      <c r="U445" s="7"/>
      <c r="V445" s="7"/>
      <c r="W445" s="7"/>
      <c r="X445" s="7"/>
      <c r="Y445" s="7"/>
      <c r="Z445" s="7"/>
      <c r="AA445" s="7"/>
      <c r="AB445" s="7"/>
      <c r="AC445" s="7"/>
      <c r="AD445" s="7"/>
      <c r="AE445" s="7"/>
      <c r="AF445" s="7"/>
      <c r="AG445" s="7"/>
      <c r="AH445" s="7"/>
      <c r="AI445" s="404"/>
      <c r="AJ445" s="404"/>
      <c r="AK445" s="404"/>
      <c r="AL445" s="404"/>
      <c r="AM445" s="404"/>
      <c r="AN445" s="404"/>
      <c r="AO445" s="404"/>
      <c r="AP445" s="7"/>
      <c r="AQ445" s="10"/>
      <c r="AR445" s="10"/>
      <c r="AS445" s="10"/>
      <c r="AT445" s="10"/>
      <c r="AU445" s="10"/>
      <c r="AV445" s="10"/>
      <c r="AW445" s="10"/>
      <c r="AX445" s="10"/>
      <c r="AY445" s="10"/>
      <c r="AZ445" s="10"/>
      <c r="BA445" s="10"/>
      <c r="BB445" s="10"/>
      <c r="BC445" s="10"/>
      <c r="BD445" s="10"/>
      <c r="BE445" s="10"/>
      <c r="BF445" s="10"/>
      <c r="BG445" s="10"/>
      <c r="BH445" s="10"/>
      <c r="BI445" s="10"/>
      <c r="BJ445" s="10"/>
      <c r="BK445" s="10"/>
      <c r="BL445" s="10"/>
      <c r="BM445" s="10"/>
      <c r="BN445" s="10"/>
      <c r="BO445" s="10"/>
      <c r="BP445" s="10"/>
      <c r="BQ445" s="10"/>
      <c r="BR445" s="10"/>
      <c r="BS445" s="10"/>
      <c r="BT445" s="10"/>
      <c r="BU445" s="10"/>
      <c r="BV445" s="10"/>
      <c r="BW445" s="10"/>
      <c r="BX445" s="10"/>
      <c r="BY445" s="10"/>
      <c r="BZ445" s="10"/>
    </row>
    <row r="446" spans="1:78" s="13" customFormat="1" ht="15" hidden="1" customHeight="1">
      <c r="A446" s="7"/>
      <c r="B446" s="7" t="s">
        <v>248</v>
      </c>
      <c r="C446" s="7"/>
      <c r="D446" s="7"/>
      <c r="E446" s="7"/>
      <c r="F446" s="7"/>
      <c r="G446" s="7"/>
      <c r="H446" s="7"/>
      <c r="I446" s="7"/>
      <c r="J446" s="7"/>
      <c r="K446" s="7"/>
      <c r="L446" s="7"/>
      <c r="M446" s="7"/>
      <c r="N446" s="7"/>
      <c r="O446" s="7"/>
      <c r="P446" s="7"/>
      <c r="Q446" s="7"/>
      <c r="R446" s="7"/>
      <c r="S446" s="7"/>
      <c r="T446" s="7"/>
      <c r="U446" s="7"/>
      <c r="V446" s="7"/>
      <c r="W446" s="7"/>
      <c r="X446" s="7"/>
      <c r="Y446" s="7"/>
      <c r="Z446" s="7"/>
      <c r="AA446" s="7"/>
      <c r="AB446" s="7"/>
      <c r="AC446" s="7"/>
      <c r="AD446" s="7"/>
      <c r="AE446" s="7"/>
      <c r="AF446" s="7"/>
      <c r="AG446" s="7"/>
      <c r="AH446" s="7"/>
      <c r="AI446" s="7"/>
      <c r="AJ446" s="7"/>
      <c r="AK446" s="7"/>
      <c r="AL446" s="7"/>
      <c r="AM446" s="7"/>
      <c r="AN446" s="7"/>
      <c r="AO446" s="7"/>
      <c r="AP446" s="7"/>
      <c r="AQ446" s="10"/>
      <c r="AR446" s="10"/>
      <c r="AS446" s="405"/>
      <c r="AT446" s="405"/>
      <c r="AU446" s="405"/>
      <c r="AV446" s="405"/>
      <c r="AW446" s="405"/>
      <c r="AX446" s="405"/>
      <c r="AY446" s="405"/>
      <c r="AZ446" s="405"/>
      <c r="BA446" s="405"/>
      <c r="BB446" s="405"/>
      <c r="BC446" s="405"/>
      <c r="BD446" s="405"/>
      <c r="BE446" s="405"/>
      <c r="BF446" s="405"/>
      <c r="BG446" s="10"/>
      <c r="BH446" s="10"/>
      <c r="BI446" s="10"/>
      <c r="BJ446" s="10"/>
      <c r="BK446" s="10"/>
      <c r="BL446" s="10"/>
      <c r="BM446" s="10"/>
      <c r="BN446" s="10"/>
      <c r="BO446" s="10"/>
      <c r="BP446" s="10"/>
      <c r="BQ446" s="10"/>
      <c r="BR446" s="10"/>
      <c r="BS446" s="10"/>
      <c r="BT446" s="10"/>
      <c r="BU446" s="10"/>
      <c r="BV446" s="10"/>
      <c r="BW446" s="10"/>
      <c r="BX446" s="10"/>
      <c r="BY446" s="10"/>
      <c r="BZ446" s="10"/>
    </row>
    <row r="447" spans="1:78" s="13" customFormat="1" ht="15" hidden="1" customHeight="1">
      <c r="A447" s="7"/>
      <c r="B447" s="7" t="s">
        <v>249</v>
      </c>
      <c r="C447" s="7"/>
      <c r="D447" s="7"/>
      <c r="E447" s="7"/>
      <c r="F447" s="7"/>
      <c r="G447" s="7"/>
      <c r="H447" s="7"/>
      <c r="I447" s="7"/>
      <c r="J447" s="7"/>
      <c r="K447" s="7"/>
      <c r="L447" s="7"/>
      <c r="M447" s="7"/>
      <c r="N447" s="7"/>
      <c r="O447" s="7"/>
      <c r="P447" s="7"/>
      <c r="Q447" s="7"/>
      <c r="R447" s="7"/>
      <c r="S447" s="7"/>
      <c r="T447" s="7"/>
      <c r="U447" s="7"/>
      <c r="V447" s="7"/>
      <c r="W447" s="7"/>
      <c r="X447" s="7"/>
      <c r="Y447" s="7"/>
      <c r="Z447" s="7"/>
      <c r="AA447" s="7"/>
      <c r="AB447" s="7"/>
      <c r="AC447" s="7"/>
      <c r="AD447" s="7"/>
      <c r="AE447" s="7"/>
      <c r="AF447" s="7"/>
      <c r="AG447" s="7"/>
      <c r="AH447" s="7"/>
      <c r="AI447" s="7"/>
      <c r="AJ447" s="7"/>
      <c r="AK447" s="7"/>
      <c r="AL447" s="7"/>
      <c r="AM447" s="7"/>
      <c r="AN447" s="7"/>
      <c r="AO447" s="7"/>
      <c r="AP447" s="7"/>
      <c r="AQ447" s="10"/>
      <c r="AR447" s="10"/>
      <c r="AS447" s="405"/>
      <c r="AT447" s="405"/>
      <c r="AU447" s="405"/>
      <c r="AV447" s="405"/>
      <c r="AW447" s="405"/>
      <c r="AX447" s="405"/>
      <c r="AY447" s="405"/>
      <c r="AZ447" s="405"/>
      <c r="BA447" s="405"/>
      <c r="BB447" s="405"/>
      <c r="BC447" s="405"/>
      <c r="BD447" s="405"/>
      <c r="BE447" s="405"/>
      <c r="BF447" s="405"/>
      <c r="BG447" s="10"/>
      <c r="BH447" s="10"/>
      <c r="BI447" s="10"/>
      <c r="BJ447" s="10"/>
      <c r="BK447" s="10"/>
      <c r="BL447" s="10"/>
      <c r="BM447" s="10"/>
      <c r="BN447" s="10"/>
      <c r="BO447" s="10"/>
      <c r="BP447" s="10"/>
      <c r="BQ447" s="10"/>
      <c r="BR447" s="10"/>
      <c r="BS447" s="10"/>
      <c r="BT447" s="10"/>
      <c r="BU447" s="10"/>
      <c r="BV447" s="10"/>
      <c r="BW447" s="10"/>
      <c r="BX447" s="10"/>
      <c r="BY447" s="10"/>
      <c r="BZ447" s="10"/>
    </row>
    <row r="448" spans="1:78" s="13" customFormat="1" ht="15" hidden="1" customHeight="1">
      <c r="A448" s="7"/>
      <c r="B448" s="7" t="s">
        <v>250</v>
      </c>
      <c r="C448" s="7"/>
      <c r="D448" s="7"/>
      <c r="E448" s="7"/>
      <c r="F448" s="7"/>
      <c r="G448" s="7"/>
      <c r="H448" s="7"/>
      <c r="I448" s="7"/>
      <c r="J448" s="7"/>
      <c r="K448" s="7"/>
      <c r="L448" s="7"/>
      <c r="M448" s="7"/>
      <c r="N448" s="7"/>
      <c r="O448" s="7"/>
      <c r="P448" s="7"/>
      <c r="Q448" s="7"/>
      <c r="R448" s="7"/>
      <c r="S448" s="7"/>
      <c r="T448" s="7"/>
      <c r="U448" s="7"/>
      <c r="V448" s="7"/>
      <c r="W448" s="7"/>
      <c r="X448" s="7"/>
      <c r="Y448" s="7"/>
      <c r="Z448" s="7"/>
      <c r="AA448" s="7"/>
      <c r="AB448" s="7"/>
      <c r="AC448" s="7"/>
      <c r="AD448" s="7"/>
      <c r="AE448" s="7"/>
      <c r="AF448" s="7"/>
      <c r="AG448" s="7"/>
      <c r="AH448" s="7"/>
      <c r="AI448" s="7"/>
      <c r="AJ448" s="7"/>
      <c r="AK448" s="7"/>
      <c r="AL448" s="7"/>
      <c r="AM448" s="7"/>
      <c r="AN448" s="7"/>
      <c r="AO448" s="7"/>
      <c r="AP448" s="7"/>
      <c r="AQ448" s="10"/>
      <c r="AR448" s="10"/>
      <c r="AS448" s="405"/>
      <c r="AT448" s="405"/>
      <c r="AU448" s="405"/>
      <c r="AV448" s="405"/>
      <c r="AW448" s="405"/>
      <c r="AX448" s="405"/>
      <c r="AY448" s="405"/>
      <c r="AZ448" s="405"/>
      <c r="BA448" s="405"/>
      <c r="BB448" s="405"/>
      <c r="BC448" s="405"/>
      <c r="BD448" s="405"/>
      <c r="BE448" s="405"/>
      <c r="BF448" s="405"/>
      <c r="BG448" s="10"/>
      <c r="BH448" s="10"/>
      <c r="BI448" s="10"/>
      <c r="BJ448" s="10"/>
      <c r="BK448" s="10"/>
      <c r="BL448" s="10"/>
      <c r="BM448" s="10"/>
      <c r="BN448" s="10"/>
      <c r="BO448" s="10"/>
      <c r="BP448" s="10"/>
      <c r="BQ448" s="10"/>
      <c r="BR448" s="10"/>
      <c r="BS448" s="10"/>
      <c r="BT448" s="10"/>
      <c r="BU448" s="10"/>
      <c r="BV448" s="10"/>
      <c r="BW448" s="10"/>
      <c r="BX448" s="10"/>
      <c r="BY448" s="10"/>
      <c r="BZ448" s="10"/>
    </row>
    <row r="449" spans="1:78" s="13" customFormat="1" ht="15" hidden="1" customHeight="1">
      <c r="A449" s="314"/>
      <c r="B449" s="314" t="s">
        <v>251</v>
      </c>
      <c r="C449" s="314"/>
      <c r="D449" s="314"/>
      <c r="E449" s="314"/>
      <c r="F449" s="314"/>
      <c r="G449" s="314"/>
      <c r="H449" s="314"/>
      <c r="I449" s="314"/>
      <c r="J449" s="314"/>
      <c r="K449" s="314"/>
      <c r="L449" s="314"/>
      <c r="M449" s="314"/>
      <c r="N449" s="314"/>
      <c r="O449" s="314"/>
      <c r="P449" s="314"/>
      <c r="Q449" s="314"/>
      <c r="R449" s="314"/>
      <c r="S449" s="314"/>
      <c r="T449" s="314"/>
      <c r="U449" s="314"/>
      <c r="V449" s="314"/>
      <c r="W449" s="314"/>
      <c r="X449" s="314"/>
      <c r="Y449" s="314"/>
      <c r="Z449" s="314"/>
      <c r="AA449" s="314"/>
      <c r="AB449" s="314"/>
      <c r="AC449" s="314"/>
      <c r="AD449" s="314"/>
      <c r="AE449" s="314"/>
      <c r="AF449" s="314"/>
      <c r="AG449" s="314"/>
      <c r="AH449" s="314"/>
      <c r="AI449" s="314"/>
      <c r="AJ449" s="314"/>
      <c r="AK449" s="314"/>
      <c r="AL449" s="314"/>
      <c r="AM449" s="314"/>
      <c r="AN449" s="314"/>
      <c r="AO449" s="314"/>
      <c r="AP449" s="314"/>
      <c r="AQ449" s="317"/>
      <c r="AR449" s="317"/>
      <c r="AS449" s="318"/>
      <c r="AT449" s="318"/>
      <c r="AU449" s="318"/>
      <c r="AV449" s="318"/>
      <c r="AW449" s="318"/>
      <c r="AX449" s="318"/>
      <c r="AY449" s="318"/>
      <c r="AZ449" s="318"/>
      <c r="BA449" s="318"/>
      <c r="BB449" s="318"/>
      <c r="BC449" s="318"/>
      <c r="BD449" s="318"/>
      <c r="BE449" s="318"/>
      <c r="BF449" s="318"/>
      <c r="BG449" s="317"/>
      <c r="BH449" s="317"/>
      <c r="BI449" s="317"/>
      <c r="BJ449" s="317"/>
      <c r="BK449" s="317"/>
      <c r="BL449" s="317"/>
      <c r="BM449" s="317"/>
      <c r="BN449" s="317"/>
      <c r="BO449" s="317"/>
      <c r="BP449" s="317"/>
      <c r="BQ449" s="317"/>
      <c r="BR449" s="317"/>
      <c r="BS449" s="317"/>
      <c r="BT449" s="317"/>
      <c r="BU449" s="317"/>
      <c r="BV449" s="317"/>
      <c r="BW449" s="317"/>
      <c r="BX449" s="317"/>
      <c r="BY449" s="317"/>
      <c r="BZ449" s="317"/>
    </row>
    <row r="450" spans="1:78" s="13" customFormat="1" ht="15" hidden="1" customHeight="1">
      <c r="A450" s="2"/>
      <c r="B450" s="2"/>
      <c r="C450" s="2"/>
      <c r="D450" s="2"/>
      <c r="E450" s="2" t="s">
        <v>252</v>
      </c>
      <c r="F450" s="2"/>
      <c r="G450" s="2"/>
      <c r="H450" s="2"/>
      <c r="I450" s="2"/>
      <c r="J450" s="2"/>
      <c r="K450" s="2"/>
      <c r="L450" s="2"/>
      <c r="M450" s="2"/>
      <c r="N450" s="2"/>
      <c r="O450" s="2"/>
      <c r="P450" s="2"/>
      <c r="Q450" s="2"/>
      <c r="R450" s="2"/>
      <c r="S450" s="2"/>
      <c r="T450" s="2"/>
      <c r="U450" s="2"/>
      <c r="V450" s="2"/>
      <c r="W450" s="2"/>
      <c r="X450" s="2"/>
      <c r="Y450" s="2"/>
      <c r="Z450" s="2"/>
      <c r="AA450" s="2"/>
      <c r="AB450" s="2"/>
      <c r="AC450" s="2"/>
      <c r="AD450" s="2"/>
      <c r="AE450" s="2"/>
      <c r="AF450" s="2"/>
      <c r="AG450" s="2"/>
      <c r="AH450" s="2"/>
      <c r="AI450" s="2"/>
      <c r="AJ450" s="2"/>
      <c r="AK450" s="2"/>
      <c r="AL450" s="2"/>
      <c r="AM450" s="2"/>
      <c r="AN450" s="2"/>
      <c r="AO450" s="2"/>
      <c r="AP450" s="2"/>
      <c r="AQ450" s="1"/>
      <c r="AR450" s="1"/>
      <c r="AS450" s="406"/>
      <c r="AT450" s="406"/>
      <c r="AU450" s="406"/>
      <c r="AV450" s="406"/>
      <c r="AW450" s="406"/>
      <c r="AX450" s="406"/>
      <c r="AY450" s="406"/>
      <c r="AZ450" s="406"/>
      <c r="BA450" s="406"/>
      <c r="BB450" s="406"/>
      <c r="BC450" s="406"/>
      <c r="BD450" s="406"/>
      <c r="BE450" s="406"/>
      <c r="BF450" s="406"/>
      <c r="BG450" s="1"/>
      <c r="BH450" s="1"/>
      <c r="BI450" s="1"/>
      <c r="BJ450" s="1"/>
      <c r="BK450" s="1"/>
      <c r="BL450" s="1"/>
      <c r="BM450" s="1"/>
      <c r="BN450" s="1"/>
      <c r="BO450" s="1"/>
      <c r="BP450" s="1"/>
      <c r="BQ450" s="1"/>
      <c r="BR450" s="1"/>
      <c r="BS450" s="1"/>
      <c r="BT450" s="1"/>
      <c r="BU450" s="1"/>
      <c r="BV450" s="1"/>
      <c r="BW450" s="1"/>
      <c r="BX450" s="1"/>
      <c r="BY450" s="1"/>
      <c r="BZ450" s="1"/>
    </row>
    <row r="451" spans="1:78" s="13" customFormat="1" ht="15" hidden="1" customHeight="1">
      <c r="A451" s="5"/>
      <c r="B451" s="5"/>
      <c r="C451" s="5"/>
      <c r="D451" s="5"/>
      <c r="E451" s="5" t="s">
        <v>253</v>
      </c>
      <c r="F451" s="5"/>
      <c r="G451" s="5"/>
      <c r="H451" s="5"/>
      <c r="I451" s="5"/>
      <c r="J451" s="5"/>
      <c r="K451" s="5"/>
      <c r="L451" s="5"/>
      <c r="M451" s="5"/>
      <c r="N451" s="5"/>
      <c r="O451" s="5"/>
      <c r="P451" s="5"/>
      <c r="Q451" s="5"/>
      <c r="R451" s="5"/>
      <c r="S451" s="5"/>
      <c r="T451" s="5"/>
      <c r="U451" s="5"/>
      <c r="V451" s="5"/>
      <c r="W451" s="5"/>
      <c r="X451" s="5"/>
      <c r="Y451" s="5"/>
      <c r="Z451" s="5"/>
      <c r="AA451" s="5"/>
      <c r="AB451" s="5"/>
      <c r="AC451" s="5"/>
      <c r="AD451" s="5"/>
      <c r="AE451" s="5"/>
      <c r="AF451" s="5"/>
      <c r="AG451" s="5"/>
      <c r="AH451" s="5"/>
      <c r="AI451" s="5"/>
      <c r="AJ451" s="5"/>
      <c r="AK451" s="5"/>
      <c r="AL451" s="5"/>
      <c r="AM451" s="5"/>
      <c r="AN451" s="5"/>
      <c r="AO451" s="5"/>
      <c r="AP451" s="5"/>
      <c r="AQ451" s="9"/>
      <c r="AR451" s="9"/>
      <c r="AS451" s="403" t="s">
        <v>56</v>
      </c>
      <c r="AT451" s="403"/>
      <c r="AU451" s="25"/>
      <c r="AV451" s="25"/>
      <c r="AW451" s="25" t="s">
        <v>184</v>
      </c>
      <c r="AX451" s="25"/>
      <c r="AY451" s="25"/>
      <c r="AZ451" s="25"/>
      <c r="BA451" s="25"/>
      <c r="BB451" s="403" t="s">
        <v>56</v>
      </c>
      <c r="BC451" s="403"/>
      <c r="BD451" s="25"/>
      <c r="BE451" s="25"/>
      <c r="BF451" s="25" t="s">
        <v>254</v>
      </c>
      <c r="BG451" s="9"/>
      <c r="BH451" s="9"/>
      <c r="BI451" s="9"/>
      <c r="BJ451" s="9"/>
      <c r="BK451" s="9"/>
      <c r="BL451" s="9"/>
      <c r="BM451" s="9"/>
      <c r="BN451" s="9"/>
      <c r="BO451" s="9"/>
      <c r="BP451" s="9"/>
      <c r="BQ451" s="9"/>
      <c r="BR451" s="9"/>
      <c r="BS451" s="9"/>
      <c r="BT451" s="9"/>
      <c r="BU451" s="9"/>
      <c r="BV451" s="9"/>
      <c r="BW451" s="9"/>
      <c r="BX451" s="9"/>
      <c r="BY451" s="9"/>
      <c r="BZ451" s="9"/>
    </row>
    <row r="452" spans="1:78" s="13" customFormat="1" ht="15" hidden="1" customHeight="1">
      <c r="A452" s="2"/>
      <c r="B452" s="2" t="s">
        <v>255</v>
      </c>
      <c r="C452" s="2"/>
      <c r="D452" s="2"/>
      <c r="E452" s="2"/>
      <c r="F452" s="2"/>
      <c r="G452" s="2"/>
      <c r="H452" s="2"/>
      <c r="I452" s="2"/>
      <c r="J452" s="2"/>
      <c r="K452" s="2"/>
      <c r="L452" s="2"/>
      <c r="M452" s="2"/>
      <c r="N452" s="2"/>
      <c r="O452" s="2"/>
      <c r="P452" s="2"/>
      <c r="Q452" s="2"/>
      <c r="R452" s="2"/>
      <c r="S452" s="2"/>
      <c r="T452" s="2"/>
      <c r="U452" s="2"/>
      <c r="V452" s="2" t="s">
        <v>256</v>
      </c>
      <c r="W452" s="2"/>
      <c r="X452" s="2"/>
      <c r="Y452" s="2"/>
      <c r="Z452" s="2"/>
      <c r="AA452" s="2"/>
      <c r="AB452" s="2"/>
      <c r="AC452" s="2"/>
      <c r="AD452" s="2"/>
      <c r="AE452" s="2"/>
      <c r="AF452" s="2"/>
      <c r="AG452" s="2" t="s">
        <v>257</v>
      </c>
      <c r="AH452" s="2"/>
      <c r="AI452" s="2"/>
      <c r="AJ452" s="2"/>
      <c r="AK452" s="2"/>
      <c r="AL452" s="2"/>
      <c r="AM452" s="2"/>
      <c r="AN452" s="2"/>
      <c r="AO452" s="2"/>
      <c r="AP452" s="2"/>
      <c r="AQ452" s="2"/>
      <c r="AR452" s="2"/>
      <c r="AS452" s="2"/>
      <c r="AT452" s="2"/>
      <c r="AU452" s="2"/>
      <c r="AV452" s="2"/>
      <c r="AW452" s="2"/>
      <c r="AX452" s="1"/>
      <c r="AY452" s="1"/>
      <c r="AZ452" s="1"/>
      <c r="BA452" s="1"/>
      <c r="BB452" s="1"/>
      <c r="BC452" s="2" t="s">
        <v>258</v>
      </c>
      <c r="BD452" s="2"/>
      <c r="BE452" s="2"/>
      <c r="BF452" s="2"/>
      <c r="BG452" s="2"/>
      <c r="BH452" s="2"/>
      <c r="BI452" s="2"/>
      <c r="BJ452" s="2"/>
      <c r="BK452" s="2"/>
      <c r="BL452" s="2"/>
      <c r="BM452" s="2"/>
      <c r="BN452" s="2"/>
      <c r="BO452" s="2"/>
      <c r="BP452" s="2"/>
      <c r="BQ452" s="2"/>
      <c r="BR452" s="2"/>
      <c r="BS452" s="2"/>
      <c r="BT452" s="2"/>
      <c r="BU452" s="2" t="s">
        <v>85</v>
      </c>
      <c r="BV452" s="2"/>
      <c r="BW452" s="2"/>
      <c r="BX452" s="2"/>
      <c r="BY452" s="2"/>
      <c r="BZ452" s="2"/>
    </row>
    <row r="453" spans="1:78" s="13" customFormat="1" ht="15" hidden="1" customHeight="1">
      <c r="A453" s="2"/>
      <c r="B453" s="2"/>
      <c r="C453" s="2"/>
      <c r="D453" s="2"/>
      <c r="E453" s="2"/>
      <c r="F453" s="2"/>
      <c r="G453" s="2"/>
      <c r="H453" s="2"/>
      <c r="I453" s="2"/>
      <c r="J453" s="2"/>
      <c r="K453" s="2"/>
      <c r="L453" s="2" t="s">
        <v>259</v>
      </c>
      <c r="M453" s="2"/>
      <c r="N453" s="2"/>
      <c r="O453" s="2"/>
      <c r="P453" s="2"/>
      <c r="Q453" s="2"/>
      <c r="R453" s="2"/>
      <c r="S453" s="2"/>
      <c r="T453" s="2"/>
      <c r="U453" s="2"/>
      <c r="V453" s="2" t="s">
        <v>37</v>
      </c>
      <c r="W453" s="401"/>
      <c r="X453" s="401"/>
      <c r="Y453" s="401"/>
      <c r="Z453" s="401"/>
      <c r="AA453" s="401"/>
      <c r="AB453" s="401"/>
      <c r="AC453" s="401"/>
      <c r="AD453" s="401"/>
      <c r="AE453" s="401"/>
      <c r="AF453" s="401"/>
      <c r="AG453" s="395" t="s">
        <v>117</v>
      </c>
      <c r="AH453" s="395"/>
      <c r="AI453" s="395"/>
      <c r="AJ453" s="395"/>
      <c r="AK453" s="395"/>
      <c r="AL453" s="395"/>
      <c r="AM453" s="395"/>
      <c r="AN453" s="395"/>
      <c r="AO453" s="395"/>
      <c r="AP453" s="395"/>
      <c r="AQ453" s="395"/>
      <c r="AR453" s="395"/>
      <c r="AS453" s="395"/>
      <c r="AT453" s="395"/>
      <c r="AU453" s="395"/>
      <c r="AV453" s="395"/>
      <c r="AW453" s="395"/>
      <c r="AX453" s="395"/>
      <c r="AY453" s="395"/>
      <c r="AZ453" s="395"/>
      <c r="BA453" s="395"/>
      <c r="BB453" s="395"/>
      <c r="BC453" s="395" t="s">
        <v>117</v>
      </c>
      <c r="BD453" s="395"/>
      <c r="BE453" s="402"/>
      <c r="BF453" s="402"/>
      <c r="BG453" s="402"/>
      <c r="BH453" s="402"/>
      <c r="BI453" s="402"/>
      <c r="BJ453" s="402"/>
      <c r="BK453" s="402"/>
      <c r="BL453" s="402"/>
      <c r="BM453" s="402"/>
      <c r="BN453" s="402"/>
      <c r="BO453" s="402"/>
      <c r="BP453" s="402"/>
      <c r="BQ453" s="402"/>
      <c r="BR453" s="402"/>
      <c r="BS453" s="402"/>
      <c r="BT453" s="110"/>
      <c r="BU453" s="102" t="s">
        <v>85</v>
      </c>
      <c r="BV453" s="102"/>
      <c r="BW453" s="102"/>
      <c r="BX453" s="102"/>
      <c r="BY453" s="102"/>
      <c r="BZ453" s="2"/>
    </row>
    <row r="454" spans="1:78" s="13" customFormat="1" ht="15" hidden="1" customHeight="1">
      <c r="A454" s="2"/>
      <c r="B454" s="2"/>
      <c r="C454" s="2"/>
      <c r="D454" s="2"/>
      <c r="E454" s="2"/>
      <c r="F454" s="2"/>
      <c r="G454" s="2"/>
      <c r="H454" s="2"/>
      <c r="I454" s="2"/>
      <c r="J454" s="2"/>
      <c r="K454" s="2"/>
      <c r="L454" s="2" t="s">
        <v>260</v>
      </c>
      <c r="M454" s="2"/>
      <c r="N454" s="2"/>
      <c r="O454" s="2"/>
      <c r="P454" s="2"/>
      <c r="Q454" s="2"/>
      <c r="R454" s="2"/>
      <c r="S454" s="2"/>
      <c r="T454" s="2"/>
      <c r="U454" s="2"/>
      <c r="V454" s="2" t="s">
        <v>37</v>
      </c>
      <c r="W454" s="401"/>
      <c r="X454" s="401"/>
      <c r="Y454" s="401"/>
      <c r="Z454" s="401"/>
      <c r="AA454" s="401"/>
      <c r="AB454" s="401"/>
      <c r="AC454" s="401"/>
      <c r="AD454" s="401"/>
      <c r="AE454" s="401"/>
      <c r="AF454" s="401"/>
      <c r="AG454" s="395" t="s">
        <v>117</v>
      </c>
      <c r="AH454" s="395"/>
      <c r="AI454" s="395"/>
      <c r="AJ454" s="395"/>
      <c r="AK454" s="395"/>
      <c r="AL454" s="395"/>
      <c r="AM454" s="395"/>
      <c r="AN454" s="395"/>
      <c r="AO454" s="395"/>
      <c r="AP454" s="395"/>
      <c r="AQ454" s="395"/>
      <c r="AR454" s="395"/>
      <c r="AS454" s="395"/>
      <c r="AT454" s="395"/>
      <c r="AU454" s="395"/>
      <c r="AV454" s="395"/>
      <c r="AW454" s="395"/>
      <c r="AX454" s="395"/>
      <c r="AY454" s="395"/>
      <c r="AZ454" s="395"/>
      <c r="BA454" s="395"/>
      <c r="BB454" s="395"/>
      <c r="BC454" s="395" t="s">
        <v>117</v>
      </c>
      <c r="BD454" s="395"/>
      <c r="BE454" s="402"/>
      <c r="BF454" s="402"/>
      <c r="BG454" s="402"/>
      <c r="BH454" s="402"/>
      <c r="BI454" s="402"/>
      <c r="BJ454" s="402"/>
      <c r="BK454" s="402"/>
      <c r="BL454" s="402"/>
      <c r="BM454" s="402"/>
      <c r="BN454" s="402"/>
      <c r="BO454" s="402"/>
      <c r="BP454" s="402"/>
      <c r="BQ454" s="402"/>
      <c r="BR454" s="402"/>
      <c r="BS454" s="402"/>
      <c r="BT454" s="110"/>
      <c r="BU454" s="102" t="s">
        <v>85</v>
      </c>
      <c r="BV454" s="102"/>
      <c r="BW454" s="102"/>
      <c r="BX454" s="102"/>
      <c r="BY454" s="102"/>
      <c r="BZ454" s="2"/>
    </row>
    <row r="455" spans="1:78" s="13" customFormat="1" ht="15" hidden="1" customHeight="1">
      <c r="A455" s="2"/>
      <c r="B455" s="2"/>
      <c r="C455" s="2"/>
      <c r="D455" s="2"/>
      <c r="E455" s="2"/>
      <c r="F455" s="2"/>
      <c r="G455" s="2"/>
      <c r="H455" s="2"/>
      <c r="I455" s="2"/>
      <c r="J455" s="2"/>
      <c r="K455" s="2"/>
      <c r="L455" s="2" t="s">
        <v>261</v>
      </c>
      <c r="M455" s="2"/>
      <c r="N455" s="2"/>
      <c r="O455" s="2"/>
      <c r="P455" s="2"/>
      <c r="Q455" s="2"/>
      <c r="R455" s="2"/>
      <c r="S455" s="2"/>
      <c r="T455" s="2"/>
      <c r="U455" s="2"/>
      <c r="V455" s="2" t="s">
        <v>37</v>
      </c>
      <c r="W455" s="401"/>
      <c r="X455" s="401"/>
      <c r="Y455" s="401"/>
      <c r="Z455" s="401"/>
      <c r="AA455" s="401"/>
      <c r="AB455" s="401"/>
      <c r="AC455" s="401"/>
      <c r="AD455" s="401"/>
      <c r="AE455" s="401"/>
      <c r="AF455" s="401"/>
      <c r="AG455" s="395" t="s">
        <v>117</v>
      </c>
      <c r="AH455" s="395"/>
      <c r="AI455" s="395"/>
      <c r="AJ455" s="395"/>
      <c r="AK455" s="395"/>
      <c r="AL455" s="395"/>
      <c r="AM455" s="395"/>
      <c r="AN455" s="395"/>
      <c r="AO455" s="395"/>
      <c r="AP455" s="395"/>
      <c r="AQ455" s="395"/>
      <c r="AR455" s="395"/>
      <c r="AS455" s="395"/>
      <c r="AT455" s="395"/>
      <c r="AU455" s="395"/>
      <c r="AV455" s="395"/>
      <c r="AW455" s="395"/>
      <c r="AX455" s="395"/>
      <c r="AY455" s="395"/>
      <c r="AZ455" s="395"/>
      <c r="BA455" s="395"/>
      <c r="BB455" s="395"/>
      <c r="BC455" s="395" t="s">
        <v>117</v>
      </c>
      <c r="BD455" s="395"/>
      <c r="BE455" s="402"/>
      <c r="BF455" s="402"/>
      <c r="BG455" s="402"/>
      <c r="BH455" s="402"/>
      <c r="BI455" s="402"/>
      <c r="BJ455" s="402"/>
      <c r="BK455" s="402"/>
      <c r="BL455" s="402"/>
      <c r="BM455" s="402"/>
      <c r="BN455" s="402"/>
      <c r="BO455" s="402"/>
      <c r="BP455" s="402"/>
      <c r="BQ455" s="402"/>
      <c r="BR455" s="402"/>
      <c r="BS455" s="402"/>
      <c r="BT455" s="110"/>
      <c r="BU455" s="102" t="s">
        <v>85</v>
      </c>
      <c r="BV455" s="102"/>
      <c r="BW455" s="102"/>
      <c r="BX455" s="102"/>
      <c r="BY455" s="102"/>
      <c r="BZ455" s="2"/>
    </row>
    <row r="456" spans="1:78" s="13" customFormat="1" ht="15" hidden="1" customHeight="1">
      <c r="A456" s="2"/>
      <c r="B456" s="2"/>
      <c r="C456" s="2"/>
      <c r="D456" s="2"/>
      <c r="E456" s="2"/>
      <c r="F456" s="2"/>
      <c r="G456" s="2"/>
      <c r="H456" s="2"/>
      <c r="I456" s="2"/>
      <c r="J456" s="2"/>
      <c r="K456" s="2"/>
      <c r="L456" s="2" t="s">
        <v>262</v>
      </c>
      <c r="M456" s="2"/>
      <c r="N456" s="2"/>
      <c r="O456" s="2"/>
      <c r="P456" s="2"/>
      <c r="Q456" s="2"/>
      <c r="R456" s="2"/>
      <c r="S456" s="2"/>
      <c r="T456" s="2"/>
      <c r="U456" s="2"/>
      <c r="V456" s="2" t="s">
        <v>37</v>
      </c>
      <c r="W456" s="401"/>
      <c r="X456" s="401"/>
      <c r="Y456" s="401"/>
      <c r="Z456" s="401"/>
      <c r="AA456" s="401"/>
      <c r="AB456" s="401"/>
      <c r="AC456" s="401"/>
      <c r="AD456" s="401"/>
      <c r="AE456" s="401"/>
      <c r="AF456" s="401"/>
      <c r="AG456" s="395" t="s">
        <v>117</v>
      </c>
      <c r="AH456" s="395"/>
      <c r="AI456" s="395"/>
      <c r="AJ456" s="395"/>
      <c r="AK456" s="395"/>
      <c r="AL456" s="395"/>
      <c r="AM456" s="395"/>
      <c r="AN456" s="395"/>
      <c r="AO456" s="395"/>
      <c r="AP456" s="395"/>
      <c r="AQ456" s="395"/>
      <c r="AR456" s="395"/>
      <c r="AS456" s="395"/>
      <c r="AT456" s="395"/>
      <c r="AU456" s="395"/>
      <c r="AV456" s="395"/>
      <c r="AW456" s="395"/>
      <c r="AX456" s="395"/>
      <c r="AY456" s="395"/>
      <c r="AZ456" s="395"/>
      <c r="BA456" s="395"/>
      <c r="BB456" s="395"/>
      <c r="BC456" s="395" t="s">
        <v>117</v>
      </c>
      <c r="BD456" s="395"/>
      <c r="BE456" s="402"/>
      <c r="BF456" s="402"/>
      <c r="BG456" s="402"/>
      <c r="BH456" s="402"/>
      <c r="BI456" s="402"/>
      <c r="BJ456" s="402"/>
      <c r="BK456" s="402"/>
      <c r="BL456" s="402"/>
      <c r="BM456" s="402"/>
      <c r="BN456" s="402"/>
      <c r="BO456" s="402"/>
      <c r="BP456" s="402"/>
      <c r="BQ456" s="402"/>
      <c r="BR456" s="402"/>
      <c r="BS456" s="402"/>
      <c r="BT456" s="110"/>
      <c r="BU456" s="102" t="s">
        <v>85</v>
      </c>
      <c r="BV456" s="102"/>
      <c r="BW456" s="102"/>
      <c r="BX456" s="102"/>
      <c r="BY456" s="102"/>
      <c r="BZ456" s="2"/>
    </row>
    <row r="457" spans="1:78" s="1" customFormat="1" ht="15" hidden="1" customHeight="1">
      <c r="A457" s="2"/>
      <c r="B457" s="2"/>
      <c r="C457" s="2"/>
      <c r="D457" s="2"/>
      <c r="E457" s="2"/>
      <c r="F457" s="2"/>
      <c r="G457" s="2"/>
      <c r="H457" s="2"/>
      <c r="I457" s="2"/>
      <c r="J457" s="2"/>
      <c r="K457" s="2"/>
      <c r="L457" s="2" t="s">
        <v>263</v>
      </c>
      <c r="M457" s="2"/>
      <c r="N457" s="2"/>
      <c r="O457" s="2"/>
      <c r="P457" s="2"/>
      <c r="Q457" s="2"/>
      <c r="R457" s="2"/>
      <c r="S457" s="2"/>
      <c r="T457" s="2"/>
      <c r="U457" s="2"/>
      <c r="V457" s="2" t="s">
        <v>37</v>
      </c>
      <c r="W457" s="401"/>
      <c r="X457" s="401"/>
      <c r="Y457" s="401"/>
      <c r="Z457" s="401"/>
      <c r="AA457" s="401"/>
      <c r="AB457" s="401"/>
      <c r="AC457" s="401"/>
      <c r="AD457" s="401"/>
      <c r="AE457" s="401"/>
      <c r="AF457" s="401"/>
      <c r="AG457" s="395" t="s">
        <v>117</v>
      </c>
      <c r="AH457" s="395"/>
      <c r="AI457" s="395"/>
      <c r="AJ457" s="395"/>
      <c r="AK457" s="395"/>
      <c r="AL457" s="395"/>
      <c r="AM457" s="395"/>
      <c r="AN457" s="395"/>
      <c r="AO457" s="395"/>
      <c r="AP457" s="395"/>
      <c r="AQ457" s="395"/>
      <c r="AR457" s="395"/>
      <c r="AS457" s="395"/>
      <c r="AT457" s="395"/>
      <c r="AU457" s="395"/>
      <c r="AV457" s="395"/>
      <c r="AW457" s="395"/>
      <c r="AX457" s="395"/>
      <c r="AY457" s="395"/>
      <c r="AZ457" s="395"/>
      <c r="BA457" s="395"/>
      <c r="BB457" s="395"/>
      <c r="BC457" s="395" t="s">
        <v>117</v>
      </c>
      <c r="BD457" s="395"/>
      <c r="BE457" s="402"/>
      <c r="BF457" s="402"/>
      <c r="BG457" s="402"/>
      <c r="BH457" s="402"/>
      <c r="BI457" s="402"/>
      <c r="BJ457" s="402"/>
      <c r="BK457" s="402"/>
      <c r="BL457" s="402"/>
      <c r="BM457" s="402"/>
      <c r="BN457" s="402"/>
      <c r="BO457" s="402"/>
      <c r="BP457" s="402"/>
      <c r="BQ457" s="402"/>
      <c r="BR457" s="402"/>
      <c r="BS457" s="402"/>
      <c r="BT457" s="110"/>
      <c r="BU457" s="102" t="s">
        <v>85</v>
      </c>
      <c r="BV457" s="102"/>
      <c r="BW457" s="102"/>
      <c r="BX457" s="102"/>
      <c r="BY457" s="102"/>
      <c r="BZ457" s="2"/>
    </row>
    <row r="458" spans="1:78" s="1" customFormat="1" ht="15" hidden="1" customHeight="1">
      <c r="A458" s="2"/>
      <c r="B458" s="2"/>
      <c r="C458" s="2"/>
      <c r="D458" s="2"/>
      <c r="E458" s="2"/>
      <c r="F458" s="2"/>
      <c r="G458" s="2"/>
      <c r="H458" s="2"/>
      <c r="I458" s="2"/>
      <c r="J458" s="2"/>
      <c r="K458" s="2"/>
      <c r="L458" s="2" t="s">
        <v>264</v>
      </c>
      <c r="M458" s="2"/>
      <c r="N458" s="2"/>
      <c r="O458" s="2"/>
      <c r="P458" s="2"/>
      <c r="Q458" s="2"/>
      <c r="R458" s="2"/>
      <c r="S458" s="2"/>
      <c r="T458" s="2"/>
      <c r="U458" s="2"/>
      <c r="V458" s="2" t="s">
        <v>37</v>
      </c>
      <c r="W458" s="401"/>
      <c r="X458" s="401"/>
      <c r="Y458" s="401"/>
      <c r="Z458" s="401"/>
      <c r="AA458" s="401"/>
      <c r="AB458" s="401"/>
      <c r="AC458" s="401"/>
      <c r="AD458" s="401"/>
      <c r="AE458" s="401"/>
      <c r="AF458" s="401"/>
      <c r="AG458" s="395" t="s">
        <v>117</v>
      </c>
      <c r="AH458" s="395"/>
      <c r="AI458" s="395"/>
      <c r="AJ458" s="395"/>
      <c r="AK458" s="395"/>
      <c r="AL458" s="395"/>
      <c r="AM458" s="395"/>
      <c r="AN458" s="395"/>
      <c r="AO458" s="395"/>
      <c r="AP458" s="395"/>
      <c r="AQ458" s="395"/>
      <c r="AR458" s="395"/>
      <c r="AS458" s="395"/>
      <c r="AT458" s="395"/>
      <c r="AU458" s="395"/>
      <c r="AV458" s="395"/>
      <c r="AW458" s="395"/>
      <c r="AX458" s="395"/>
      <c r="AY458" s="395"/>
      <c r="AZ458" s="395"/>
      <c r="BA458" s="395"/>
      <c r="BB458" s="395"/>
      <c r="BC458" s="395" t="s">
        <v>117</v>
      </c>
      <c r="BD458" s="395"/>
      <c r="BE458" s="402"/>
      <c r="BF458" s="402"/>
      <c r="BG458" s="402"/>
      <c r="BH458" s="402"/>
      <c r="BI458" s="402"/>
      <c r="BJ458" s="402"/>
      <c r="BK458" s="402"/>
      <c r="BL458" s="402"/>
      <c r="BM458" s="402"/>
      <c r="BN458" s="402"/>
      <c r="BO458" s="402"/>
      <c r="BP458" s="402"/>
      <c r="BQ458" s="402"/>
      <c r="BR458" s="402"/>
      <c r="BS458" s="402"/>
      <c r="BT458" s="110"/>
      <c r="BU458" s="102" t="s">
        <v>85</v>
      </c>
      <c r="BV458" s="102"/>
      <c r="BW458" s="102"/>
      <c r="BX458" s="102"/>
      <c r="BY458" s="102"/>
      <c r="BZ458" s="2"/>
    </row>
    <row r="459" spans="1:78" s="13" customFormat="1" ht="15" hidden="1" customHeight="1">
      <c r="A459" s="314"/>
      <c r="B459" s="314" t="s">
        <v>265</v>
      </c>
      <c r="C459" s="314"/>
      <c r="D459" s="314"/>
      <c r="E459" s="314"/>
      <c r="F459" s="314"/>
      <c r="G459" s="314"/>
      <c r="H459" s="314"/>
      <c r="I459" s="314"/>
      <c r="J459" s="314"/>
      <c r="K459" s="314"/>
      <c r="L459" s="314"/>
      <c r="M459" s="314"/>
      <c r="N459" s="314"/>
      <c r="O459" s="314"/>
      <c r="P459" s="314"/>
      <c r="Q459" s="314"/>
      <c r="R459" s="314"/>
      <c r="S459" s="400"/>
      <c r="T459" s="400"/>
      <c r="U459" s="400"/>
      <c r="V459" s="400"/>
      <c r="W459" s="400"/>
      <c r="X459" s="400"/>
      <c r="Y459" s="400"/>
      <c r="Z459" s="400"/>
      <c r="AA459" s="400"/>
      <c r="AB459" s="400"/>
      <c r="AC459" s="400"/>
      <c r="AD459" s="400"/>
      <c r="AE459" s="400"/>
      <c r="AF459" s="400"/>
      <c r="AG459" s="400"/>
      <c r="AH459" s="400"/>
      <c r="AI459" s="400"/>
      <c r="AJ459" s="400"/>
      <c r="AK459" s="400"/>
      <c r="AL459" s="400"/>
      <c r="AM459" s="400"/>
      <c r="AN459" s="400"/>
      <c r="AO459" s="400"/>
      <c r="AP459" s="400"/>
      <c r="AQ459" s="400"/>
      <c r="AR459" s="400"/>
      <c r="AS459" s="400"/>
      <c r="AT459" s="400"/>
      <c r="AU459" s="400"/>
      <c r="AV459" s="400"/>
      <c r="AW459" s="400"/>
      <c r="AX459" s="400"/>
      <c r="AY459" s="400"/>
      <c r="AZ459" s="400"/>
      <c r="BA459" s="400"/>
      <c r="BB459" s="400"/>
      <c r="BC459" s="400"/>
      <c r="BD459" s="400"/>
      <c r="BE459" s="400"/>
      <c r="BF459" s="400"/>
      <c r="BG459" s="400"/>
      <c r="BH459" s="400"/>
      <c r="BI459" s="400"/>
      <c r="BJ459" s="400"/>
      <c r="BK459" s="400"/>
      <c r="BL459" s="400"/>
      <c r="BM459" s="400"/>
      <c r="BN459" s="400"/>
      <c r="BO459" s="400"/>
      <c r="BP459" s="400"/>
      <c r="BQ459" s="400"/>
      <c r="BR459" s="400"/>
      <c r="BS459" s="400"/>
      <c r="BT459" s="400"/>
      <c r="BU459" s="400"/>
      <c r="BV459" s="400"/>
      <c r="BW459" s="400"/>
      <c r="BX459" s="400"/>
      <c r="BY459" s="400"/>
      <c r="BZ459" s="400"/>
    </row>
    <row r="460" spans="1:78" s="13" customFormat="1" ht="15" hidden="1" customHeight="1">
      <c r="A460" s="2"/>
      <c r="B460" s="2"/>
      <c r="C460" s="2"/>
      <c r="D460" s="2"/>
      <c r="E460" s="2"/>
      <c r="F460" s="2"/>
      <c r="G460" s="2"/>
      <c r="H460" s="2"/>
      <c r="I460" s="2"/>
      <c r="J460" s="2"/>
      <c r="K460" s="2"/>
      <c r="L460" s="2"/>
      <c r="M460" s="2"/>
      <c r="N460" s="2"/>
      <c r="O460" s="2"/>
      <c r="P460" s="2"/>
      <c r="Q460" s="2"/>
      <c r="R460" s="395"/>
      <c r="S460" s="395"/>
      <c r="T460" s="395"/>
      <c r="U460" s="395"/>
      <c r="V460" s="395"/>
      <c r="W460" s="395"/>
      <c r="X460" s="395"/>
      <c r="Y460" s="395"/>
      <c r="Z460" s="395"/>
      <c r="AA460" s="395"/>
      <c r="AB460" s="395"/>
      <c r="AC460" s="395"/>
      <c r="AD460" s="395"/>
      <c r="AE460" s="395"/>
      <c r="AF460" s="395"/>
      <c r="AG460" s="395"/>
      <c r="AH460" s="395"/>
      <c r="AI460" s="395"/>
      <c r="AJ460" s="395"/>
      <c r="AK460" s="395"/>
      <c r="AL460" s="395"/>
      <c r="AM460" s="395"/>
      <c r="AN460" s="395"/>
      <c r="AO460" s="395"/>
      <c r="AP460" s="395"/>
      <c r="AQ460" s="395"/>
      <c r="AR460" s="395"/>
      <c r="AS460" s="395"/>
      <c r="AT460" s="395"/>
      <c r="AU460" s="395"/>
      <c r="AV460" s="395"/>
      <c r="AW460" s="395"/>
      <c r="AX460" s="395"/>
      <c r="AY460" s="395"/>
      <c r="AZ460" s="395"/>
      <c r="BA460" s="395"/>
      <c r="BB460" s="395"/>
      <c r="BC460" s="395"/>
      <c r="BD460" s="395"/>
      <c r="BE460" s="395"/>
      <c r="BF460" s="395"/>
      <c r="BG460" s="395"/>
      <c r="BH460" s="395"/>
      <c r="BI460" s="395"/>
      <c r="BJ460" s="395"/>
      <c r="BK460" s="395"/>
      <c r="BL460" s="395"/>
      <c r="BM460" s="395"/>
      <c r="BN460" s="395"/>
      <c r="BO460" s="395"/>
      <c r="BP460" s="395"/>
      <c r="BQ460" s="395"/>
      <c r="BR460" s="395"/>
      <c r="BS460" s="395"/>
      <c r="BT460" s="395"/>
      <c r="BU460" s="395"/>
      <c r="BV460" s="395"/>
      <c r="BW460" s="395"/>
      <c r="BX460" s="395"/>
      <c r="BY460" s="395"/>
      <c r="BZ460" s="395"/>
    </row>
    <row r="461" spans="1:78" s="13" customFormat="1" ht="15" hidden="1" customHeight="1">
      <c r="A461" s="2"/>
      <c r="B461" s="2"/>
      <c r="C461" s="2"/>
      <c r="D461" s="2"/>
      <c r="E461" s="2"/>
      <c r="F461" s="2"/>
      <c r="G461" s="2"/>
      <c r="H461" s="2"/>
      <c r="I461" s="2"/>
      <c r="J461" s="2"/>
      <c r="K461" s="2"/>
      <c r="L461" s="2"/>
      <c r="M461" s="2"/>
      <c r="N461" s="2"/>
      <c r="O461" s="2"/>
      <c r="P461" s="2"/>
      <c r="Q461" s="2"/>
      <c r="R461" s="395"/>
      <c r="S461" s="395"/>
      <c r="T461" s="395"/>
      <c r="U461" s="395"/>
      <c r="V461" s="395"/>
      <c r="W461" s="395"/>
      <c r="X461" s="395"/>
      <c r="Y461" s="395"/>
      <c r="Z461" s="395"/>
      <c r="AA461" s="395"/>
      <c r="AB461" s="395"/>
      <c r="AC461" s="395"/>
      <c r="AD461" s="395"/>
      <c r="AE461" s="395"/>
      <c r="AF461" s="395"/>
      <c r="AG461" s="395"/>
      <c r="AH461" s="395"/>
      <c r="AI461" s="395"/>
      <c r="AJ461" s="395"/>
      <c r="AK461" s="395"/>
      <c r="AL461" s="395"/>
      <c r="AM461" s="395"/>
      <c r="AN461" s="395"/>
      <c r="AO461" s="395"/>
      <c r="AP461" s="395"/>
      <c r="AQ461" s="395"/>
      <c r="AR461" s="395"/>
      <c r="AS461" s="395"/>
      <c r="AT461" s="395"/>
      <c r="AU461" s="395"/>
      <c r="AV461" s="395"/>
      <c r="AW461" s="395"/>
      <c r="AX461" s="395"/>
      <c r="AY461" s="395"/>
      <c r="AZ461" s="395"/>
      <c r="BA461" s="395"/>
      <c r="BB461" s="395"/>
      <c r="BC461" s="395"/>
      <c r="BD461" s="395"/>
      <c r="BE461" s="395"/>
      <c r="BF461" s="395"/>
      <c r="BG461" s="395"/>
      <c r="BH461" s="395"/>
      <c r="BI461" s="395"/>
      <c r="BJ461" s="395"/>
      <c r="BK461" s="395"/>
      <c r="BL461" s="395"/>
      <c r="BM461" s="395"/>
      <c r="BN461" s="395"/>
      <c r="BO461" s="395"/>
      <c r="BP461" s="395"/>
      <c r="BQ461" s="395"/>
      <c r="BR461" s="395"/>
      <c r="BS461" s="395"/>
      <c r="BT461" s="395"/>
      <c r="BU461" s="395"/>
      <c r="BV461" s="395"/>
      <c r="BW461" s="395"/>
      <c r="BX461" s="395"/>
      <c r="BY461" s="395"/>
      <c r="BZ461" s="395"/>
    </row>
    <row r="462" spans="1:78" s="13" customFormat="1" ht="15" hidden="1" customHeight="1">
      <c r="A462" s="5"/>
      <c r="B462" s="5"/>
      <c r="C462" s="5"/>
      <c r="D462" s="5"/>
      <c r="E462" s="5"/>
      <c r="F462" s="5"/>
      <c r="G462" s="5"/>
      <c r="H462" s="5"/>
      <c r="I462" s="5"/>
      <c r="J462" s="5"/>
      <c r="K462" s="5"/>
      <c r="L462" s="5"/>
      <c r="M462" s="5"/>
      <c r="N462" s="5"/>
      <c r="O462" s="5"/>
      <c r="P462" s="5"/>
      <c r="Q462" s="5"/>
      <c r="R462" s="396"/>
      <c r="S462" s="396"/>
      <c r="T462" s="396"/>
      <c r="U462" s="396"/>
      <c r="V462" s="396"/>
      <c r="W462" s="396"/>
      <c r="X462" s="396"/>
      <c r="Y462" s="396"/>
      <c r="Z462" s="396"/>
      <c r="AA462" s="396"/>
      <c r="AB462" s="396"/>
      <c r="AC462" s="396"/>
      <c r="AD462" s="396"/>
      <c r="AE462" s="396"/>
      <c r="AF462" s="396"/>
      <c r="AG462" s="396"/>
      <c r="AH462" s="396"/>
      <c r="AI462" s="396"/>
      <c r="AJ462" s="396"/>
      <c r="AK462" s="396"/>
      <c r="AL462" s="396"/>
      <c r="AM462" s="396"/>
      <c r="AN462" s="396"/>
      <c r="AO462" s="396"/>
      <c r="AP462" s="396"/>
      <c r="AQ462" s="396"/>
      <c r="AR462" s="396"/>
      <c r="AS462" s="396"/>
      <c r="AT462" s="396"/>
      <c r="AU462" s="396"/>
      <c r="AV462" s="396"/>
      <c r="AW462" s="396"/>
      <c r="AX462" s="396"/>
      <c r="AY462" s="396"/>
      <c r="AZ462" s="396"/>
      <c r="BA462" s="396"/>
      <c r="BB462" s="396"/>
      <c r="BC462" s="396"/>
      <c r="BD462" s="396"/>
      <c r="BE462" s="396"/>
      <c r="BF462" s="396"/>
      <c r="BG462" s="396"/>
      <c r="BH462" s="396"/>
      <c r="BI462" s="396"/>
      <c r="BJ462" s="396"/>
      <c r="BK462" s="396"/>
      <c r="BL462" s="396"/>
      <c r="BM462" s="396"/>
      <c r="BN462" s="396"/>
      <c r="BO462" s="396"/>
      <c r="BP462" s="396"/>
      <c r="BQ462" s="396"/>
      <c r="BR462" s="396"/>
      <c r="BS462" s="396"/>
      <c r="BT462" s="396"/>
      <c r="BU462" s="396"/>
      <c r="BV462" s="396"/>
      <c r="BW462" s="396"/>
      <c r="BX462" s="396"/>
      <c r="BY462" s="396"/>
      <c r="BZ462" s="396"/>
    </row>
    <row r="463" spans="1:78" s="13" customFormat="1" ht="15" hidden="1" customHeight="1">
      <c r="A463" s="314"/>
      <c r="B463" s="314" t="s">
        <v>266</v>
      </c>
      <c r="C463" s="314"/>
      <c r="D463" s="314"/>
      <c r="E463" s="314"/>
      <c r="F463" s="314"/>
      <c r="G463" s="314"/>
      <c r="H463" s="314"/>
      <c r="I463" s="314"/>
      <c r="J463" s="314"/>
      <c r="K463" s="314"/>
      <c r="L463" s="314"/>
      <c r="M463" s="314"/>
      <c r="N463" s="314"/>
      <c r="O463" s="314"/>
      <c r="P463" s="314"/>
      <c r="Q463" s="314"/>
      <c r="R463" s="400"/>
      <c r="S463" s="400"/>
      <c r="T463" s="400"/>
      <c r="U463" s="400"/>
      <c r="V463" s="400"/>
      <c r="W463" s="400"/>
      <c r="X463" s="400"/>
      <c r="Y463" s="400"/>
      <c r="Z463" s="400"/>
      <c r="AA463" s="400"/>
      <c r="AB463" s="400"/>
      <c r="AC463" s="400"/>
      <c r="AD463" s="400"/>
      <c r="AE463" s="400"/>
      <c r="AF463" s="400"/>
      <c r="AG463" s="400"/>
      <c r="AH463" s="400"/>
      <c r="AI463" s="400"/>
      <c r="AJ463" s="400"/>
      <c r="AK463" s="400"/>
      <c r="AL463" s="400"/>
      <c r="AM463" s="400"/>
      <c r="AN463" s="400"/>
      <c r="AO463" s="400"/>
      <c r="AP463" s="400"/>
      <c r="AQ463" s="400"/>
      <c r="AR463" s="400"/>
      <c r="AS463" s="400"/>
      <c r="AT463" s="400"/>
      <c r="AU463" s="400"/>
      <c r="AV463" s="400"/>
      <c r="AW463" s="400"/>
      <c r="AX463" s="400"/>
      <c r="AY463" s="400"/>
      <c r="AZ463" s="400"/>
      <c r="BA463" s="400"/>
      <c r="BB463" s="400"/>
      <c r="BC463" s="400"/>
      <c r="BD463" s="400"/>
      <c r="BE463" s="400"/>
      <c r="BF463" s="400"/>
      <c r="BG463" s="400"/>
      <c r="BH463" s="400"/>
      <c r="BI463" s="400"/>
      <c r="BJ463" s="400"/>
      <c r="BK463" s="400"/>
      <c r="BL463" s="400"/>
      <c r="BM463" s="400"/>
      <c r="BN463" s="400"/>
      <c r="BO463" s="400"/>
      <c r="BP463" s="400"/>
      <c r="BQ463" s="400"/>
      <c r="BR463" s="400"/>
      <c r="BS463" s="400"/>
      <c r="BT463" s="400"/>
      <c r="BU463" s="400"/>
      <c r="BV463" s="400"/>
      <c r="BW463" s="400"/>
      <c r="BX463" s="400"/>
      <c r="BY463" s="400"/>
      <c r="BZ463" s="400"/>
    </row>
    <row r="464" spans="1:78" s="13" customFormat="1" ht="15" hidden="1" customHeight="1">
      <c r="A464" s="2"/>
      <c r="B464" s="2"/>
      <c r="C464" s="2"/>
      <c r="D464" s="2"/>
      <c r="E464" s="2"/>
      <c r="F464" s="2"/>
      <c r="G464" s="2"/>
      <c r="H464" s="2"/>
      <c r="I464" s="2"/>
      <c r="J464" s="2"/>
      <c r="K464" s="2"/>
      <c r="L464" s="2"/>
      <c r="M464" s="2"/>
      <c r="N464" s="2"/>
      <c r="O464" s="2"/>
      <c r="P464" s="2"/>
      <c r="Q464" s="2"/>
      <c r="R464" s="395"/>
      <c r="S464" s="395"/>
      <c r="T464" s="395"/>
      <c r="U464" s="395"/>
      <c r="V464" s="395"/>
      <c r="W464" s="395"/>
      <c r="X464" s="395"/>
      <c r="Y464" s="395"/>
      <c r="Z464" s="395"/>
      <c r="AA464" s="395"/>
      <c r="AB464" s="395"/>
      <c r="AC464" s="395"/>
      <c r="AD464" s="395"/>
      <c r="AE464" s="395"/>
      <c r="AF464" s="395"/>
      <c r="AG464" s="395"/>
      <c r="AH464" s="395"/>
      <c r="AI464" s="395"/>
      <c r="AJ464" s="395"/>
      <c r="AK464" s="395"/>
      <c r="AL464" s="395"/>
      <c r="AM464" s="395"/>
      <c r="AN464" s="395"/>
      <c r="AO464" s="395"/>
      <c r="AP464" s="395"/>
      <c r="AQ464" s="395"/>
      <c r="AR464" s="395"/>
      <c r="AS464" s="395"/>
      <c r="AT464" s="395"/>
      <c r="AU464" s="395"/>
      <c r="AV464" s="395"/>
      <c r="AW464" s="395"/>
      <c r="AX464" s="395"/>
      <c r="AY464" s="395"/>
      <c r="AZ464" s="395"/>
      <c r="BA464" s="395"/>
      <c r="BB464" s="395"/>
      <c r="BC464" s="395"/>
      <c r="BD464" s="395"/>
      <c r="BE464" s="395"/>
      <c r="BF464" s="395"/>
      <c r="BG464" s="395"/>
      <c r="BH464" s="395"/>
      <c r="BI464" s="395"/>
      <c r="BJ464" s="395"/>
      <c r="BK464" s="395"/>
      <c r="BL464" s="395"/>
      <c r="BM464" s="395"/>
      <c r="BN464" s="395"/>
      <c r="BO464" s="395"/>
      <c r="BP464" s="395"/>
      <c r="BQ464" s="395"/>
      <c r="BR464" s="395"/>
      <c r="BS464" s="395"/>
      <c r="BT464" s="395"/>
      <c r="BU464" s="395"/>
      <c r="BV464" s="395"/>
      <c r="BW464" s="395"/>
      <c r="BX464" s="395"/>
      <c r="BY464" s="395"/>
      <c r="BZ464" s="395"/>
    </row>
    <row r="465" spans="1:78" s="13" customFormat="1" ht="15" hidden="1" customHeight="1">
      <c r="A465" s="2"/>
      <c r="B465" s="2"/>
      <c r="C465" s="2"/>
      <c r="D465" s="2"/>
      <c r="E465" s="2"/>
      <c r="F465" s="2"/>
      <c r="G465" s="2"/>
      <c r="H465" s="2"/>
      <c r="I465" s="2"/>
      <c r="J465" s="2"/>
      <c r="K465" s="2"/>
      <c r="L465" s="2"/>
      <c r="M465" s="2"/>
      <c r="N465" s="2"/>
      <c r="O465" s="2"/>
      <c r="P465" s="2"/>
      <c r="Q465" s="2"/>
      <c r="R465" s="395"/>
      <c r="S465" s="395"/>
      <c r="T465" s="395"/>
      <c r="U465" s="395"/>
      <c r="V465" s="395"/>
      <c r="W465" s="395"/>
      <c r="X465" s="395"/>
      <c r="Y465" s="395"/>
      <c r="Z465" s="395"/>
      <c r="AA465" s="395"/>
      <c r="AB465" s="395"/>
      <c r="AC465" s="395"/>
      <c r="AD465" s="395"/>
      <c r="AE465" s="395"/>
      <c r="AF465" s="395"/>
      <c r="AG465" s="395"/>
      <c r="AH465" s="395"/>
      <c r="AI465" s="395"/>
      <c r="AJ465" s="395"/>
      <c r="AK465" s="395"/>
      <c r="AL465" s="395"/>
      <c r="AM465" s="395"/>
      <c r="AN465" s="395"/>
      <c r="AO465" s="395"/>
      <c r="AP465" s="395"/>
      <c r="AQ465" s="395"/>
      <c r="AR465" s="395"/>
      <c r="AS465" s="395"/>
      <c r="AT465" s="395"/>
      <c r="AU465" s="395"/>
      <c r="AV465" s="395"/>
      <c r="AW465" s="395"/>
      <c r="AX465" s="395"/>
      <c r="AY465" s="395"/>
      <c r="AZ465" s="395"/>
      <c r="BA465" s="395"/>
      <c r="BB465" s="395"/>
      <c r="BC465" s="395"/>
      <c r="BD465" s="395"/>
      <c r="BE465" s="395"/>
      <c r="BF465" s="395"/>
      <c r="BG465" s="395"/>
      <c r="BH465" s="395"/>
      <c r="BI465" s="395"/>
      <c r="BJ465" s="395"/>
      <c r="BK465" s="395"/>
      <c r="BL465" s="395"/>
      <c r="BM465" s="395"/>
      <c r="BN465" s="395"/>
      <c r="BO465" s="395"/>
      <c r="BP465" s="395"/>
      <c r="BQ465" s="395"/>
      <c r="BR465" s="395"/>
      <c r="BS465" s="395"/>
      <c r="BT465" s="395"/>
      <c r="BU465" s="395"/>
      <c r="BV465" s="395"/>
      <c r="BW465" s="395"/>
      <c r="BX465" s="395"/>
      <c r="BY465" s="395"/>
      <c r="BZ465" s="395"/>
    </row>
    <row r="466" spans="1:78" s="13" customFormat="1" ht="15" hidden="1" customHeight="1">
      <c r="A466" s="5"/>
      <c r="B466" s="5"/>
      <c r="C466" s="5"/>
      <c r="D466" s="5"/>
      <c r="E466" s="5"/>
      <c r="F466" s="5"/>
      <c r="G466" s="5"/>
      <c r="H466" s="5"/>
      <c r="I466" s="5"/>
      <c r="J466" s="5"/>
      <c r="K466" s="5"/>
      <c r="L466" s="5"/>
      <c r="M466" s="5"/>
      <c r="N466" s="5"/>
      <c r="O466" s="5"/>
      <c r="P466" s="5"/>
      <c r="Q466" s="5"/>
      <c r="R466" s="396"/>
      <c r="S466" s="396"/>
      <c r="T466" s="396"/>
      <c r="U466" s="396"/>
      <c r="V466" s="396"/>
      <c r="W466" s="396"/>
      <c r="X466" s="396"/>
      <c r="Y466" s="396"/>
      <c r="Z466" s="396"/>
      <c r="AA466" s="396"/>
      <c r="AB466" s="396"/>
      <c r="AC466" s="396"/>
      <c r="AD466" s="396"/>
      <c r="AE466" s="396"/>
      <c r="AF466" s="396"/>
      <c r="AG466" s="396"/>
      <c r="AH466" s="396"/>
      <c r="AI466" s="396"/>
      <c r="AJ466" s="396"/>
      <c r="AK466" s="396"/>
      <c r="AL466" s="396"/>
      <c r="AM466" s="396"/>
      <c r="AN466" s="396"/>
      <c r="AO466" s="396"/>
      <c r="AP466" s="396"/>
      <c r="AQ466" s="396"/>
      <c r="AR466" s="396"/>
      <c r="AS466" s="396"/>
      <c r="AT466" s="396"/>
      <c r="AU466" s="396"/>
      <c r="AV466" s="396"/>
      <c r="AW466" s="396"/>
      <c r="AX466" s="396"/>
      <c r="AY466" s="396"/>
      <c r="AZ466" s="396"/>
      <c r="BA466" s="396"/>
      <c r="BB466" s="396"/>
      <c r="BC466" s="396"/>
      <c r="BD466" s="396"/>
      <c r="BE466" s="396"/>
      <c r="BF466" s="396"/>
      <c r="BG466" s="396"/>
      <c r="BH466" s="396"/>
      <c r="BI466" s="396"/>
      <c r="BJ466" s="396"/>
      <c r="BK466" s="396"/>
      <c r="BL466" s="396"/>
      <c r="BM466" s="396"/>
      <c r="BN466" s="396"/>
      <c r="BO466" s="396"/>
      <c r="BP466" s="396"/>
      <c r="BQ466" s="396"/>
      <c r="BR466" s="396"/>
      <c r="BS466" s="396"/>
      <c r="BT466" s="396"/>
      <c r="BU466" s="396"/>
      <c r="BV466" s="396"/>
      <c r="BW466" s="396"/>
      <c r="BX466" s="396"/>
      <c r="BY466" s="396"/>
      <c r="BZ466" s="396"/>
    </row>
    <row r="467" spans="1:78" s="13" customFormat="1" ht="15" hidden="1" customHeight="1">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c r="AJ467" s="2"/>
      <c r="AK467" s="2"/>
      <c r="AL467" s="2"/>
      <c r="AM467" s="2"/>
      <c r="AN467" s="2"/>
      <c r="AO467" s="2"/>
      <c r="AP467" s="2"/>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row>
    <row r="468" spans="1:78" s="1" customFormat="1" ht="8.25" hidden="1" customHeight="1">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c r="AA468" s="2"/>
      <c r="AB468" s="2"/>
      <c r="AC468" s="2"/>
      <c r="AD468" s="2"/>
      <c r="AE468" s="2"/>
      <c r="AF468" s="2"/>
      <c r="AG468" s="2"/>
      <c r="AH468" s="2"/>
      <c r="AI468" s="2"/>
      <c r="AJ468" s="2"/>
      <c r="AK468" s="2"/>
      <c r="AL468" s="2"/>
      <c r="AM468" s="2"/>
      <c r="AN468" s="2"/>
      <c r="AO468" s="2"/>
      <c r="AP468" s="2"/>
    </row>
    <row r="469" spans="1:78" s="27" customFormat="1" ht="18" hidden="1" customHeight="1">
      <c r="A469" s="397" t="s">
        <v>267</v>
      </c>
      <c r="B469" s="397"/>
      <c r="C469" s="397"/>
      <c r="D469" s="397"/>
      <c r="E469" s="397"/>
      <c r="F469" s="397"/>
      <c r="G469" s="397"/>
      <c r="H469" s="397"/>
      <c r="I469" s="397"/>
      <c r="J469" s="397"/>
      <c r="K469" s="397"/>
      <c r="L469" s="397"/>
      <c r="M469" s="397"/>
      <c r="N469" s="397"/>
      <c r="O469" s="397"/>
      <c r="P469" s="397"/>
      <c r="Q469" s="397"/>
      <c r="R469" s="397"/>
      <c r="S469" s="397"/>
      <c r="T469" s="397"/>
      <c r="U469" s="397"/>
      <c r="V469" s="397"/>
      <c r="W469" s="397"/>
      <c r="X469" s="397"/>
      <c r="Y469" s="397"/>
      <c r="Z469" s="397"/>
      <c r="AA469" s="397"/>
      <c r="AB469" s="397"/>
      <c r="AC469" s="397"/>
      <c r="AD469" s="397"/>
      <c r="AE469" s="397"/>
      <c r="AF469" s="397"/>
      <c r="AG469" s="397"/>
      <c r="AH469" s="397"/>
      <c r="AI469" s="397"/>
      <c r="AJ469" s="397"/>
      <c r="AK469" s="397"/>
      <c r="AL469" s="397"/>
      <c r="AM469" s="397"/>
      <c r="AN469" s="397"/>
      <c r="AO469" s="397"/>
      <c r="AP469" s="397"/>
      <c r="AQ469" s="397"/>
      <c r="AR469" s="397"/>
      <c r="AS469" s="397"/>
      <c r="AT469" s="397"/>
      <c r="AU469" s="397"/>
      <c r="AV469" s="397"/>
      <c r="AW469" s="397"/>
      <c r="AX469" s="397"/>
      <c r="AY469" s="397"/>
      <c r="AZ469" s="397"/>
      <c r="BA469" s="397"/>
      <c r="BB469" s="397"/>
      <c r="BC469" s="397"/>
      <c r="BD469" s="397"/>
      <c r="BE469" s="397"/>
      <c r="BF469" s="397"/>
      <c r="BG469" s="397"/>
      <c r="BH469" s="397"/>
      <c r="BI469" s="397"/>
      <c r="BJ469" s="397"/>
      <c r="BK469" s="397"/>
      <c r="BL469" s="397"/>
      <c r="BM469" s="397"/>
      <c r="BN469" s="397"/>
      <c r="BO469" s="397"/>
      <c r="BP469" s="397"/>
      <c r="BQ469" s="397"/>
      <c r="BR469" s="397"/>
      <c r="BS469" s="397"/>
      <c r="BT469" s="397"/>
      <c r="BU469" s="397"/>
      <c r="BV469" s="397"/>
      <c r="BW469" s="397"/>
      <c r="BX469" s="397"/>
      <c r="BY469" s="397"/>
      <c r="BZ469" s="397"/>
    </row>
    <row r="470" spans="1:78" s="30" customFormat="1" ht="18" hidden="1" customHeight="1">
      <c r="A470" s="391" t="s">
        <v>268</v>
      </c>
      <c r="B470" s="391"/>
      <c r="C470" s="391"/>
      <c r="D470" s="391"/>
      <c r="E470" s="391"/>
      <c r="F470" s="391"/>
      <c r="G470" s="391"/>
      <c r="H470" s="391"/>
      <c r="I470" s="391"/>
      <c r="J470" s="391"/>
      <c r="K470" s="391"/>
      <c r="L470" s="391"/>
      <c r="M470" s="391"/>
      <c r="N470" s="391"/>
      <c r="O470" s="391"/>
      <c r="P470" s="391"/>
      <c r="Q470" s="391"/>
      <c r="R470" s="391"/>
      <c r="S470" s="391"/>
      <c r="T470" s="391"/>
      <c r="U470" s="391"/>
      <c r="V470" s="391"/>
      <c r="W470" s="391"/>
      <c r="X470" s="391"/>
      <c r="Y470" s="391"/>
      <c r="Z470" s="391"/>
      <c r="AA470" s="391"/>
      <c r="AB470" s="391"/>
      <c r="AC470" s="391"/>
      <c r="AD470" s="391"/>
      <c r="AE470" s="391"/>
      <c r="AF470" s="391"/>
      <c r="AG470" s="391"/>
      <c r="AH470" s="391"/>
      <c r="AI470" s="391"/>
      <c r="AJ470" s="391"/>
      <c r="AK470" s="391"/>
      <c r="AL470" s="391"/>
      <c r="AM470" s="391"/>
      <c r="AN470" s="391"/>
      <c r="AO470" s="391"/>
      <c r="AP470" s="391"/>
      <c r="AQ470" s="391"/>
      <c r="AR470" s="391"/>
      <c r="AS470" s="391"/>
      <c r="AT470" s="391"/>
      <c r="AU470" s="391"/>
      <c r="AV470" s="391"/>
      <c r="AW470" s="391"/>
      <c r="AX470" s="391"/>
      <c r="AY470" s="391"/>
      <c r="AZ470" s="391"/>
      <c r="BA470" s="391"/>
      <c r="BB470" s="391"/>
      <c r="BC470" s="391"/>
      <c r="BD470" s="391"/>
      <c r="BE470" s="391"/>
      <c r="BF470" s="391"/>
      <c r="BG470" s="391"/>
      <c r="BH470" s="391"/>
      <c r="BI470" s="391"/>
      <c r="BJ470" s="391"/>
      <c r="BK470" s="391"/>
      <c r="BL470" s="391"/>
      <c r="BM470" s="391"/>
      <c r="BN470" s="391"/>
      <c r="BO470" s="391"/>
      <c r="BP470" s="391"/>
      <c r="BQ470" s="391"/>
      <c r="BR470" s="391"/>
      <c r="BS470" s="391"/>
      <c r="BT470" s="391"/>
      <c r="BU470" s="391"/>
      <c r="BV470" s="391"/>
      <c r="BW470" s="391"/>
      <c r="BX470" s="391"/>
      <c r="BY470" s="391"/>
      <c r="BZ470" s="391"/>
    </row>
    <row r="471" spans="1:78" s="30" customFormat="1" ht="18" hidden="1" customHeight="1">
      <c r="A471" s="37" t="s">
        <v>269</v>
      </c>
      <c r="B471" s="37" t="s">
        <v>269</v>
      </c>
      <c r="C471" s="37"/>
      <c r="D471" s="37"/>
      <c r="E471" s="37"/>
      <c r="F471" s="37"/>
      <c r="G471" s="37"/>
      <c r="H471" s="37"/>
      <c r="I471" s="37"/>
      <c r="J471" s="37"/>
      <c r="K471" s="37"/>
      <c r="L471" s="37"/>
      <c r="M471" s="37"/>
      <c r="N471" s="37"/>
      <c r="O471" s="37"/>
      <c r="P471" s="37"/>
      <c r="Q471" s="37"/>
      <c r="R471" s="37"/>
      <c r="S471" s="38"/>
      <c r="T471" s="38"/>
      <c r="U471" s="38"/>
      <c r="V471" s="38"/>
      <c r="W471" s="38"/>
      <c r="X471" s="38"/>
      <c r="Y471" s="398"/>
      <c r="Z471" s="398"/>
      <c r="AA471" s="398"/>
      <c r="AB471" s="398"/>
      <c r="AC471" s="398"/>
      <c r="AD471" s="398"/>
      <c r="AE471" s="398"/>
      <c r="AF471" s="398"/>
      <c r="AG471" s="398"/>
      <c r="AH471" s="398"/>
      <c r="AI471" s="398"/>
      <c r="AJ471" s="398"/>
      <c r="AK471" s="398"/>
      <c r="AL471" s="398"/>
      <c r="AM471" s="37"/>
      <c r="AN471" s="37"/>
      <c r="AO471" s="37"/>
      <c r="AP471" s="37"/>
      <c r="AQ471" s="37"/>
      <c r="AR471" s="37"/>
      <c r="AS471" s="37"/>
      <c r="AT471" s="37"/>
      <c r="AU471" s="37"/>
      <c r="AV471" s="37"/>
      <c r="AW471" s="37"/>
      <c r="AX471" s="37"/>
      <c r="AY471" s="37"/>
      <c r="AZ471" s="37"/>
      <c r="BA471" s="37"/>
      <c r="BB471" s="37"/>
      <c r="BC471" s="37"/>
      <c r="BD471" s="37"/>
      <c r="BE471" s="37"/>
      <c r="BF471" s="37"/>
      <c r="BG471" s="37"/>
      <c r="BH471" s="37"/>
      <c r="BI471" s="37"/>
      <c r="BJ471" s="37"/>
      <c r="BK471" s="37"/>
      <c r="BL471" s="37"/>
      <c r="BM471" s="37"/>
      <c r="BN471" s="37"/>
      <c r="BO471" s="37"/>
      <c r="BP471" s="37"/>
      <c r="BQ471" s="37"/>
      <c r="BR471" s="37"/>
      <c r="BS471" s="37"/>
      <c r="BT471" s="37"/>
      <c r="BU471" s="37"/>
      <c r="BV471" s="37"/>
      <c r="BW471" s="37"/>
      <c r="BX471" s="37"/>
      <c r="BY471" s="37"/>
      <c r="BZ471" s="37"/>
    </row>
    <row r="472" spans="1:78" s="30" customFormat="1" ht="18" hidden="1" customHeight="1">
      <c r="A472" s="37"/>
      <c r="B472" s="37" t="s">
        <v>270</v>
      </c>
      <c r="C472" s="37"/>
      <c r="D472" s="37"/>
      <c r="E472" s="37"/>
      <c r="F472" s="37"/>
      <c r="G472" s="37"/>
      <c r="H472" s="37"/>
      <c r="I472" s="37"/>
      <c r="J472" s="37"/>
      <c r="K472" s="37"/>
      <c r="L472" s="37"/>
      <c r="M472" s="37"/>
      <c r="N472" s="37"/>
      <c r="O472" s="37"/>
      <c r="P472" s="37"/>
      <c r="Q472" s="37"/>
      <c r="R472" s="37"/>
      <c r="S472" s="38"/>
      <c r="T472" s="38"/>
      <c r="U472" s="38"/>
      <c r="V472" s="38"/>
      <c r="W472" s="38"/>
      <c r="X472" s="38"/>
      <c r="Y472" s="398"/>
      <c r="Z472" s="398"/>
      <c r="AA472" s="398"/>
      <c r="AB472" s="398"/>
      <c r="AC472" s="398"/>
      <c r="AD472" s="398"/>
      <c r="AE472" s="398"/>
      <c r="AF472" s="398"/>
      <c r="AG472" s="398"/>
      <c r="AH472" s="398"/>
      <c r="AI472" s="398"/>
      <c r="AJ472" s="398"/>
      <c r="AK472" s="398"/>
      <c r="AL472" s="398"/>
      <c r="AM472" s="37"/>
      <c r="AN472" s="37"/>
      <c r="AO472" s="37"/>
      <c r="AP472" s="37"/>
      <c r="AQ472" s="37"/>
      <c r="AR472" s="37"/>
      <c r="AS472" s="37"/>
      <c r="AT472" s="37"/>
      <c r="AU472" s="37"/>
      <c r="AV472" s="37"/>
      <c r="AW472" s="37"/>
      <c r="AX472" s="37"/>
      <c r="AY472" s="37"/>
      <c r="AZ472" s="37"/>
      <c r="BA472" s="37"/>
      <c r="BB472" s="37"/>
      <c r="BC472" s="37"/>
      <c r="BD472" s="37"/>
      <c r="BE472" s="37"/>
      <c r="BF472" s="37"/>
      <c r="BG472" s="37"/>
      <c r="BH472" s="37"/>
      <c r="BI472" s="37"/>
      <c r="BJ472" s="37"/>
      <c r="BK472" s="37"/>
      <c r="BL472" s="37"/>
      <c r="BM472" s="37"/>
      <c r="BN472" s="37"/>
      <c r="BO472" s="37"/>
      <c r="BP472" s="37"/>
      <c r="BQ472" s="37"/>
      <c r="BR472" s="37"/>
      <c r="BS472" s="37"/>
      <c r="BT472" s="37"/>
      <c r="BU472" s="37"/>
      <c r="BV472" s="37"/>
      <c r="BW472" s="37"/>
      <c r="BX472" s="37"/>
      <c r="BY472" s="37"/>
      <c r="BZ472" s="37"/>
    </row>
    <row r="473" spans="1:78" s="30" customFormat="1" ht="18" hidden="1" customHeight="1">
      <c r="B473" s="29" t="s">
        <v>271</v>
      </c>
      <c r="C473" s="29"/>
      <c r="D473" s="29"/>
      <c r="E473" s="29"/>
      <c r="F473" s="29"/>
      <c r="G473" s="29"/>
      <c r="H473" s="29"/>
      <c r="I473" s="29"/>
      <c r="J473" s="29"/>
      <c r="K473" s="29"/>
      <c r="L473" s="29"/>
      <c r="M473" s="29"/>
      <c r="N473" s="29"/>
      <c r="O473" s="29"/>
      <c r="P473" s="29"/>
      <c r="Q473" s="29"/>
      <c r="R473" s="29"/>
      <c r="S473" s="29"/>
      <c r="T473" s="35"/>
      <c r="U473" s="35"/>
      <c r="V473" s="35"/>
      <c r="W473" s="35"/>
      <c r="X473" s="35"/>
      <c r="Y473" s="391" t="str">
        <f>IF(T473="","","m")</f>
        <v/>
      </c>
      <c r="Z473" s="391"/>
      <c r="AA473" s="391"/>
      <c r="AB473" s="391"/>
      <c r="AC473" s="391"/>
      <c r="AD473" s="391"/>
      <c r="AE473" s="391"/>
      <c r="AF473" s="391"/>
      <c r="AG473" s="391"/>
      <c r="AH473" s="391"/>
      <c r="AI473" s="391"/>
      <c r="AJ473" s="391"/>
      <c r="AK473" s="391"/>
      <c r="AL473" s="391"/>
      <c r="AM473" s="29"/>
      <c r="AN473" s="29"/>
      <c r="AO473" s="29"/>
      <c r="AP473" s="29"/>
      <c r="AQ473" s="29"/>
      <c r="AR473" s="29"/>
      <c r="AS473" s="29"/>
      <c r="AT473" s="29"/>
      <c r="AU473" s="29"/>
      <c r="AV473" s="29"/>
      <c r="AW473" s="29"/>
      <c r="AX473" s="29"/>
      <c r="AY473" s="29"/>
      <c r="AZ473" s="29"/>
      <c r="BA473" s="29"/>
      <c r="BB473" s="29"/>
      <c r="BC473" s="29"/>
      <c r="BD473" s="29"/>
      <c r="BE473" s="29"/>
      <c r="BF473" s="29"/>
      <c r="BG473" s="29"/>
      <c r="BH473" s="29"/>
      <c r="BI473" s="29"/>
      <c r="BJ473" s="29"/>
      <c r="BK473" s="29"/>
      <c r="BL473" s="29"/>
      <c r="BM473" s="29"/>
      <c r="BN473" s="29"/>
      <c r="BO473" s="29"/>
      <c r="BP473" s="29"/>
      <c r="BQ473" s="29"/>
      <c r="BR473" s="29"/>
      <c r="BS473" s="29"/>
      <c r="BT473" s="29"/>
      <c r="BU473" s="29"/>
      <c r="BV473" s="29"/>
      <c r="BW473" s="29"/>
      <c r="BX473" s="29"/>
      <c r="BY473" s="29"/>
      <c r="BZ473" s="29"/>
    </row>
    <row r="474" spans="1:78" s="30" customFormat="1" ht="18" hidden="1" customHeight="1">
      <c r="B474" s="29"/>
      <c r="D474" s="26" t="s">
        <v>272</v>
      </c>
      <c r="E474" s="26"/>
      <c r="F474" s="26"/>
      <c r="G474" s="26"/>
      <c r="H474" s="26"/>
      <c r="I474" s="26"/>
      <c r="J474" s="26"/>
      <c r="K474" s="26"/>
      <c r="L474" s="26"/>
      <c r="M474" s="32"/>
      <c r="N474" s="33"/>
      <c r="O474" s="33"/>
      <c r="P474" s="33"/>
      <c r="Q474" s="33"/>
      <c r="R474" s="33"/>
      <c r="S474" s="33"/>
      <c r="T474" s="33"/>
      <c r="U474" s="35"/>
      <c r="V474" s="35"/>
      <c r="W474" s="35"/>
      <c r="X474" s="35"/>
      <c r="Y474" s="392"/>
      <c r="Z474" s="392"/>
      <c r="AA474" s="392"/>
      <c r="AB474" s="392"/>
      <c r="AC474" s="392"/>
      <c r="AD474" s="392"/>
      <c r="AE474" s="392"/>
      <c r="AF474" s="392"/>
      <c r="AG474" s="392"/>
      <c r="AH474" s="392"/>
      <c r="AI474" s="392"/>
      <c r="AJ474" s="392"/>
      <c r="AK474" s="392"/>
      <c r="AL474" s="392"/>
      <c r="AM474" s="29"/>
      <c r="AN474" s="29"/>
      <c r="AO474" s="29"/>
      <c r="AP474" s="29"/>
      <c r="AQ474" s="29"/>
      <c r="AR474" s="29"/>
      <c r="AS474" s="29"/>
      <c r="AT474" s="29"/>
      <c r="AU474" s="29"/>
      <c r="AV474" s="29"/>
      <c r="AW474" s="29"/>
      <c r="AX474" s="29"/>
      <c r="AY474" s="29"/>
      <c r="AZ474" s="29"/>
      <c r="BA474" s="29"/>
      <c r="BB474" s="29"/>
      <c r="BC474" s="29"/>
      <c r="BD474" s="29"/>
      <c r="BE474" s="29"/>
      <c r="BF474" s="29"/>
      <c r="BG474" s="29"/>
      <c r="BH474" s="29"/>
      <c r="BI474" s="29"/>
      <c r="BJ474" s="29"/>
      <c r="BK474" s="29"/>
      <c r="BL474" s="29"/>
      <c r="BM474" s="29"/>
      <c r="BN474" s="29"/>
      <c r="BO474" s="29"/>
      <c r="BP474" s="29"/>
      <c r="BQ474" s="29"/>
      <c r="BR474" s="29"/>
      <c r="BS474" s="29"/>
      <c r="BT474" s="29"/>
      <c r="BU474" s="29"/>
      <c r="BV474" s="29"/>
      <c r="BW474" s="29"/>
      <c r="BX474" s="29"/>
      <c r="BY474" s="29"/>
      <c r="BZ474" s="29"/>
    </row>
    <row r="475" spans="1:78" s="30" customFormat="1" ht="18" hidden="1" customHeight="1">
      <c r="B475" s="29"/>
      <c r="D475" s="26" t="s">
        <v>273</v>
      </c>
      <c r="E475" s="29"/>
      <c r="F475" s="29"/>
      <c r="G475" s="29"/>
      <c r="H475" s="29"/>
      <c r="I475" s="29"/>
      <c r="J475" s="29"/>
      <c r="K475" s="29"/>
      <c r="L475" s="29"/>
      <c r="M475" s="32"/>
      <c r="N475" s="33"/>
      <c r="O475" s="29"/>
      <c r="P475" s="29"/>
      <c r="Q475" s="29"/>
      <c r="R475" s="29"/>
      <c r="S475" s="29"/>
      <c r="T475" s="29"/>
      <c r="U475" s="35"/>
      <c r="V475" s="35"/>
      <c r="W475" s="35"/>
      <c r="X475" s="35"/>
      <c r="Y475" s="392"/>
      <c r="Z475" s="392"/>
      <c r="AA475" s="392"/>
      <c r="AB475" s="392"/>
      <c r="AC475" s="392"/>
      <c r="AD475" s="392"/>
      <c r="AE475" s="392"/>
      <c r="AF475" s="392"/>
      <c r="AG475" s="392"/>
      <c r="AH475" s="392"/>
      <c r="AI475" s="392"/>
      <c r="AJ475" s="392"/>
      <c r="AK475" s="392"/>
      <c r="AL475" s="392"/>
      <c r="AM475" s="29"/>
      <c r="AN475" s="29"/>
      <c r="AO475" s="29"/>
      <c r="AP475" s="29"/>
      <c r="AQ475" s="29"/>
      <c r="AR475" s="29"/>
      <c r="AS475" s="29"/>
      <c r="AT475" s="29"/>
      <c r="AU475" s="29"/>
      <c r="AV475" s="29"/>
      <c r="AW475" s="29"/>
      <c r="AX475" s="29"/>
      <c r="AY475" s="29"/>
      <c r="AZ475" s="29"/>
      <c r="BA475" s="29"/>
      <c r="BB475" s="29"/>
      <c r="BC475" s="29"/>
      <c r="BD475" s="29"/>
      <c r="BE475" s="29"/>
      <c r="BF475" s="29"/>
      <c r="BG475" s="29"/>
      <c r="BH475" s="29"/>
      <c r="BI475" s="29"/>
      <c r="BJ475" s="29"/>
      <c r="BK475" s="29"/>
      <c r="BL475" s="29"/>
      <c r="BM475" s="29"/>
      <c r="BN475" s="29"/>
      <c r="BO475" s="29"/>
      <c r="BP475" s="29"/>
      <c r="BQ475" s="29"/>
      <c r="BR475" s="29"/>
      <c r="BS475" s="29"/>
      <c r="BT475" s="29"/>
      <c r="BU475" s="29"/>
      <c r="BV475" s="29"/>
      <c r="BW475" s="29"/>
      <c r="BX475" s="29"/>
      <c r="BY475" s="29"/>
      <c r="BZ475" s="29"/>
    </row>
    <row r="476" spans="1:78" s="30" customFormat="1" ht="18" hidden="1" customHeight="1">
      <c r="B476" s="29"/>
      <c r="D476" s="26" t="s">
        <v>274</v>
      </c>
      <c r="E476" s="29"/>
      <c r="F476" s="29"/>
      <c r="G476" s="29"/>
      <c r="H476" s="29"/>
      <c r="I476" s="29"/>
      <c r="J476" s="29"/>
      <c r="O476" s="29" t="s">
        <v>275</v>
      </c>
      <c r="P476" s="29"/>
      <c r="Q476" s="29"/>
      <c r="R476" s="34"/>
      <c r="S476" s="34"/>
      <c r="T476" s="34" t="s">
        <v>84</v>
      </c>
      <c r="U476" s="391"/>
      <c r="V476" s="391"/>
      <c r="W476" s="391"/>
      <c r="X476" s="391"/>
      <c r="Y476" s="391"/>
      <c r="Z476" s="391"/>
      <c r="AA476" s="391"/>
      <c r="AB476" s="29" t="s">
        <v>80</v>
      </c>
      <c r="AF476" s="29"/>
      <c r="AG476" s="29"/>
      <c r="AH476" s="29"/>
      <c r="AI476" s="29"/>
      <c r="AJ476" s="29"/>
      <c r="AK476" s="29" t="s">
        <v>276</v>
      </c>
      <c r="AL476" s="29"/>
      <c r="AM476" s="29"/>
      <c r="AN476" s="34"/>
      <c r="AO476" s="34"/>
      <c r="AP476" s="34" t="s">
        <v>84</v>
      </c>
      <c r="AQ476" s="391"/>
      <c r="AR476" s="391"/>
      <c r="AS476" s="391"/>
      <c r="AT476" s="391"/>
      <c r="AU476" s="391"/>
      <c r="AV476" s="391"/>
      <c r="AW476" s="391"/>
      <c r="AX476" s="29" t="s">
        <v>80</v>
      </c>
      <c r="BB476" s="29"/>
      <c r="BC476" s="29"/>
      <c r="BD476" s="29"/>
      <c r="BE476" s="29"/>
      <c r="BF476" s="29"/>
      <c r="BG476" s="29"/>
      <c r="BH476" s="29"/>
      <c r="BI476" s="29"/>
      <c r="BJ476" s="29"/>
      <c r="BK476" s="29"/>
      <c r="BL476" s="29"/>
      <c r="BM476" s="29"/>
      <c r="BN476" s="29"/>
      <c r="BO476" s="29"/>
      <c r="BP476" s="29"/>
      <c r="BQ476" s="29"/>
      <c r="BR476" s="29"/>
      <c r="BS476" s="29"/>
      <c r="BT476" s="29"/>
      <c r="BU476" s="29"/>
      <c r="BV476" s="29"/>
      <c r="BW476" s="29"/>
      <c r="BX476" s="29"/>
      <c r="BY476" s="29"/>
      <c r="BZ476" s="29"/>
    </row>
    <row r="477" spans="1:78" s="30" customFormat="1" ht="18" hidden="1" customHeight="1">
      <c r="B477" s="29"/>
      <c r="D477" s="26" t="s">
        <v>277</v>
      </c>
      <c r="E477" s="29"/>
      <c r="F477" s="29"/>
      <c r="G477" s="29"/>
      <c r="H477" s="29"/>
      <c r="I477" s="29"/>
      <c r="J477" s="29"/>
      <c r="K477" s="39"/>
      <c r="L477" s="39"/>
      <c r="M477" s="39"/>
      <c r="N477" s="39"/>
      <c r="O477" s="393"/>
      <c r="P477" s="393"/>
      <c r="Q477" s="393"/>
      <c r="R477" s="393"/>
      <c r="S477" s="393"/>
      <c r="T477" s="393"/>
      <c r="U477" s="393"/>
      <c r="V477" s="393"/>
      <c r="W477" s="393"/>
      <c r="X477" s="393"/>
      <c r="Y477" s="393"/>
      <c r="Z477" s="393"/>
      <c r="AA477" s="393"/>
      <c r="AB477" s="393"/>
      <c r="AC477" s="393"/>
      <c r="AD477" s="393"/>
      <c r="AE477" s="393"/>
      <c r="AG477" s="26" t="s">
        <v>181</v>
      </c>
      <c r="AH477" s="26"/>
      <c r="AI477" s="26"/>
      <c r="AJ477" s="26"/>
      <c r="AK477" s="39"/>
      <c r="AL477" s="39"/>
      <c r="AM477" s="39"/>
      <c r="AN477" s="39"/>
      <c r="AO477" s="39"/>
      <c r="AP477" s="39"/>
      <c r="AQ477" s="39"/>
      <c r="AR477" s="39"/>
      <c r="AS477" s="393"/>
      <c r="AT477" s="393"/>
      <c r="AU477" s="393"/>
      <c r="AV477" s="393"/>
      <c r="AW477" s="393"/>
      <c r="AX477" s="393"/>
      <c r="AY477" s="393"/>
      <c r="AZ477" s="393"/>
      <c r="BA477" s="393"/>
      <c r="BB477" s="393"/>
      <c r="BC477" s="393"/>
      <c r="BD477" s="393"/>
      <c r="BE477" s="393"/>
      <c r="BF477" s="393"/>
      <c r="BG477" s="393"/>
      <c r="BH477" s="393"/>
      <c r="BI477" s="393"/>
      <c r="BK477" s="26" t="s">
        <v>182</v>
      </c>
      <c r="BL477" s="26"/>
      <c r="BM477" s="29"/>
      <c r="BN477" s="29"/>
      <c r="BO477" s="29"/>
      <c r="BP477" s="29"/>
      <c r="BQ477" s="29"/>
      <c r="BR477" s="29"/>
      <c r="BS477" s="29"/>
      <c r="BT477" s="29"/>
      <c r="BU477" s="29"/>
      <c r="BV477" s="29"/>
      <c r="BW477" s="29"/>
      <c r="BX477" s="29"/>
      <c r="BY477" s="29"/>
      <c r="BZ477" s="29"/>
    </row>
    <row r="478" spans="1:78" s="30" customFormat="1" ht="18" hidden="1" customHeight="1">
      <c r="A478" s="319"/>
      <c r="B478" s="394" t="s">
        <v>278</v>
      </c>
      <c r="C478" s="394"/>
      <c r="D478" s="394"/>
      <c r="E478" s="394"/>
      <c r="F478" s="394"/>
      <c r="G478" s="394"/>
      <c r="H478" s="394"/>
      <c r="I478" s="394"/>
      <c r="J478" s="394"/>
      <c r="K478" s="394"/>
      <c r="L478" s="394"/>
      <c r="M478" s="394"/>
      <c r="N478" s="394"/>
      <c r="O478" s="394"/>
      <c r="P478" s="394"/>
      <c r="Q478" s="394"/>
      <c r="R478" s="394"/>
      <c r="S478" s="394"/>
      <c r="T478" s="394"/>
      <c r="U478" s="394"/>
      <c r="V478" s="394"/>
      <c r="W478" s="394"/>
      <c r="X478" s="394"/>
      <c r="Y478" s="394"/>
      <c r="Z478" s="394"/>
      <c r="AA478" s="394"/>
      <c r="AB478" s="394"/>
      <c r="AC478" s="394"/>
      <c r="AD478" s="394"/>
      <c r="AE478" s="394"/>
      <c r="AF478" s="394"/>
      <c r="AG478" s="394"/>
      <c r="AH478" s="394"/>
      <c r="AI478" s="394"/>
      <c r="AJ478" s="394"/>
      <c r="AK478" s="394"/>
      <c r="AL478" s="394"/>
      <c r="AM478" s="394"/>
      <c r="AN478" s="394"/>
      <c r="AO478" s="394"/>
      <c r="AP478" s="394"/>
      <c r="AQ478" s="394"/>
      <c r="AR478" s="394"/>
      <c r="AS478" s="394"/>
      <c r="AT478" s="394"/>
      <c r="AU478" s="394"/>
      <c r="AV478" s="394"/>
      <c r="AW478" s="394"/>
      <c r="AX478" s="394"/>
      <c r="AY478" s="394"/>
      <c r="AZ478" s="394"/>
      <c r="BA478" s="394"/>
      <c r="BB478" s="319"/>
      <c r="BC478" s="319"/>
      <c r="BD478" s="319"/>
      <c r="BE478" s="319"/>
      <c r="BF478" s="319"/>
      <c r="BG478" s="319"/>
      <c r="BH478" s="319"/>
      <c r="BI478" s="319"/>
      <c r="BJ478" s="319"/>
      <c r="BK478" s="319"/>
      <c r="BL478" s="319"/>
      <c r="BM478" s="319"/>
      <c r="BN478" s="319"/>
      <c r="BO478" s="319"/>
      <c r="BP478" s="319"/>
      <c r="BQ478" s="319"/>
      <c r="BR478" s="319"/>
      <c r="BS478" s="319"/>
      <c r="BT478" s="319"/>
      <c r="BU478" s="319"/>
      <c r="BV478" s="319"/>
      <c r="BW478" s="319"/>
      <c r="BX478" s="319"/>
      <c r="BY478" s="319"/>
      <c r="BZ478" s="319"/>
    </row>
    <row r="479" spans="1:78" s="30" customFormat="1" ht="18" hidden="1" customHeight="1">
      <c r="A479" s="29"/>
      <c r="D479" s="29"/>
      <c r="E479" s="29" t="s">
        <v>279</v>
      </c>
      <c r="F479" s="29"/>
      <c r="G479" s="29"/>
      <c r="H479" s="29"/>
      <c r="I479" s="29"/>
      <c r="J479" s="29"/>
      <c r="K479" s="29"/>
      <c r="L479" s="29"/>
      <c r="M479" s="29"/>
      <c r="N479" s="29"/>
      <c r="O479" s="29"/>
      <c r="P479" s="29"/>
      <c r="Q479" s="29"/>
      <c r="R479" s="29"/>
      <c r="S479" s="35"/>
      <c r="T479" s="35"/>
      <c r="U479" s="35"/>
      <c r="V479" s="35"/>
      <c r="W479" s="35"/>
      <c r="X479" s="35"/>
      <c r="Y479" s="29"/>
      <c r="Z479" s="29"/>
      <c r="AA479" s="29"/>
      <c r="AB479" s="29"/>
      <c r="AC479" s="29"/>
      <c r="AD479" s="29"/>
      <c r="AE479" s="29"/>
      <c r="AF479" s="29"/>
      <c r="AG479" s="29"/>
      <c r="AH479" s="29"/>
      <c r="AI479" s="29"/>
      <c r="AJ479" s="29"/>
      <c r="AK479" s="29"/>
      <c r="AL479" s="29"/>
      <c r="AM479" s="29"/>
      <c r="AN479" s="29"/>
      <c r="AO479" s="29"/>
      <c r="AP479" s="29"/>
      <c r="AQ479" s="29"/>
      <c r="AR479" s="29"/>
      <c r="AS479" s="29"/>
      <c r="AT479" s="29"/>
      <c r="AU479" s="29"/>
      <c r="AV479" s="29"/>
      <c r="AW479" s="29"/>
      <c r="AX479" s="29"/>
      <c r="AY479" s="29"/>
      <c r="AZ479" s="29"/>
      <c r="BA479" s="29"/>
      <c r="BB479" s="29"/>
      <c r="BC479" s="29"/>
      <c r="BD479" s="29"/>
      <c r="BE479" s="29"/>
      <c r="BF479" s="29"/>
      <c r="BG479" s="29"/>
      <c r="BH479" s="29"/>
      <c r="BI479" s="29"/>
      <c r="BJ479" s="29"/>
      <c r="BK479" s="29"/>
      <c r="BL479" s="29"/>
      <c r="BM479" s="29"/>
      <c r="BN479" s="29"/>
      <c r="BO479" s="29"/>
      <c r="BP479" s="29"/>
      <c r="BQ479" s="29"/>
      <c r="BR479" s="29"/>
      <c r="BS479" s="29"/>
      <c r="BT479" s="29"/>
      <c r="BU479" s="29"/>
      <c r="BV479" s="29"/>
      <c r="BW479" s="29"/>
      <c r="BX479" s="29"/>
      <c r="BY479" s="29"/>
      <c r="BZ479" s="29"/>
    </row>
    <row r="480" spans="1:78" s="30" customFormat="1" ht="18" hidden="1" customHeight="1">
      <c r="A480" s="40"/>
      <c r="B480" s="41"/>
      <c r="C480" s="41"/>
      <c r="D480" s="40"/>
      <c r="E480" s="40" t="s">
        <v>280</v>
      </c>
      <c r="F480" s="40"/>
      <c r="G480" s="40"/>
      <c r="H480" s="40"/>
      <c r="I480" s="40"/>
      <c r="J480" s="40"/>
      <c r="K480" s="40"/>
      <c r="L480" s="40"/>
      <c r="M480" s="40"/>
      <c r="N480" s="40"/>
      <c r="O480" s="40"/>
      <c r="P480" s="40"/>
      <c r="Q480" s="40"/>
      <c r="R480" s="40"/>
      <c r="S480" s="42"/>
      <c r="T480" s="42"/>
      <c r="U480" s="42"/>
      <c r="V480" s="42"/>
      <c r="W480" s="42"/>
      <c r="X480" s="42"/>
      <c r="Y480" s="40"/>
      <c r="Z480" s="40"/>
      <c r="AA480" s="40"/>
      <c r="AB480" s="40"/>
      <c r="AC480" s="40"/>
      <c r="AD480" s="40"/>
      <c r="AE480" s="40"/>
      <c r="AF480" s="40"/>
      <c r="AG480" s="40"/>
      <c r="AH480" s="40"/>
      <c r="AI480" s="40"/>
      <c r="AJ480" s="40"/>
      <c r="AK480" s="40"/>
      <c r="AL480" s="40"/>
      <c r="AM480" s="40"/>
      <c r="AN480" s="40"/>
      <c r="AO480" s="40"/>
      <c r="AP480" s="40"/>
      <c r="AQ480" s="40"/>
      <c r="AR480" s="40"/>
      <c r="AS480" s="40"/>
      <c r="AT480" s="40"/>
      <c r="AU480" s="40"/>
      <c r="AV480" s="40"/>
      <c r="AW480" s="40"/>
      <c r="AX480" s="40"/>
      <c r="AY480" s="40"/>
      <c r="AZ480" s="40"/>
      <c r="BA480" s="40"/>
      <c r="BB480" s="40"/>
      <c r="BC480" s="40"/>
      <c r="BD480" s="40"/>
      <c r="BE480" s="40"/>
      <c r="BF480" s="40"/>
      <c r="BG480" s="40"/>
      <c r="BH480" s="40"/>
      <c r="BI480" s="40"/>
      <c r="BJ480" s="40"/>
      <c r="BK480" s="40"/>
      <c r="BL480" s="40"/>
      <c r="BM480" s="40"/>
      <c r="BN480" s="40"/>
      <c r="BO480" s="40"/>
      <c r="BP480" s="40"/>
      <c r="BQ480" s="40"/>
      <c r="BR480" s="40"/>
      <c r="BS480" s="40"/>
      <c r="BT480" s="40"/>
      <c r="BU480" s="40"/>
      <c r="BV480" s="40"/>
      <c r="BW480" s="40"/>
      <c r="BX480" s="40"/>
      <c r="BY480" s="40"/>
      <c r="BZ480" s="40"/>
    </row>
    <row r="481" spans="1:78" s="30" customFormat="1" ht="18" hidden="1" customHeight="1">
      <c r="A481" s="29"/>
      <c r="B481" s="29" t="s">
        <v>281</v>
      </c>
      <c r="C481" s="29"/>
      <c r="D481" s="29"/>
      <c r="E481" s="29"/>
      <c r="F481" s="29"/>
      <c r="G481" s="29"/>
      <c r="H481" s="29"/>
      <c r="I481" s="29"/>
      <c r="J481" s="29"/>
      <c r="K481" s="29"/>
      <c r="L481" s="29"/>
      <c r="M481" s="29"/>
      <c r="N481" s="29"/>
      <c r="O481" s="29"/>
      <c r="P481" s="29"/>
      <c r="Q481" s="29"/>
      <c r="R481" s="29"/>
      <c r="S481" s="35"/>
      <c r="T481" s="35"/>
      <c r="U481" s="35"/>
      <c r="V481" s="35"/>
      <c r="W481" s="35"/>
      <c r="X481" s="35"/>
      <c r="Y481" s="29"/>
      <c r="Z481" s="29"/>
      <c r="AA481" s="29"/>
      <c r="AB481" s="29"/>
      <c r="AC481" s="29"/>
      <c r="AD481" s="29"/>
      <c r="AE481" s="29"/>
      <c r="AF481" s="29"/>
      <c r="AG481" s="29"/>
      <c r="AH481" s="29"/>
      <c r="AI481" s="29"/>
      <c r="AJ481" s="29"/>
      <c r="AK481" s="29"/>
      <c r="AL481" s="29"/>
      <c r="AM481" s="29"/>
      <c r="AN481" s="29"/>
      <c r="AO481" s="29"/>
      <c r="AP481" s="29"/>
      <c r="AQ481" s="29"/>
      <c r="AR481" s="29"/>
      <c r="AS481" s="29"/>
      <c r="AT481" s="29"/>
      <c r="AU481" s="29"/>
      <c r="AV481" s="29"/>
      <c r="AW481" s="29"/>
      <c r="AX481" s="29"/>
      <c r="AY481" s="29"/>
      <c r="AZ481" s="29"/>
      <c r="BA481" s="29"/>
      <c r="BB481" s="29"/>
      <c r="BC481" s="29"/>
      <c r="BD481" s="29"/>
      <c r="BE481" s="29"/>
      <c r="BF481" s="29"/>
      <c r="BG481" s="29"/>
      <c r="BH481" s="29"/>
      <c r="BI481" s="29"/>
      <c r="BJ481" s="29"/>
      <c r="BK481" s="29"/>
      <c r="BL481" s="29"/>
      <c r="BM481" s="29"/>
      <c r="BN481" s="29"/>
      <c r="BO481" s="29"/>
      <c r="BP481" s="29"/>
      <c r="BQ481" s="29"/>
      <c r="BR481" s="29"/>
      <c r="BS481" s="29"/>
      <c r="BT481" s="29"/>
      <c r="BU481" s="29"/>
      <c r="BV481" s="29"/>
      <c r="BW481" s="29"/>
      <c r="BX481" s="29"/>
      <c r="BY481" s="29"/>
      <c r="BZ481" s="29"/>
    </row>
    <row r="482" spans="1:78" s="30" customFormat="1" ht="18" hidden="1" customHeight="1">
      <c r="A482" s="29"/>
      <c r="D482" s="29"/>
      <c r="E482" s="391" t="s">
        <v>282</v>
      </c>
      <c r="F482" s="391"/>
      <c r="G482" s="391"/>
      <c r="H482" s="391"/>
      <c r="I482" s="391"/>
      <c r="J482" s="391"/>
      <c r="K482" s="391"/>
      <c r="L482" s="391"/>
      <c r="M482" s="391"/>
      <c r="N482" s="391"/>
      <c r="O482" s="391"/>
      <c r="P482" s="391"/>
      <c r="Q482" s="391"/>
      <c r="R482" s="391"/>
      <c r="S482" s="391"/>
      <c r="T482" s="391"/>
      <c r="U482" s="391"/>
      <c r="V482" s="391"/>
      <c r="W482" s="391"/>
      <c r="X482" s="391"/>
      <c r="Y482" s="391"/>
      <c r="Z482" s="391"/>
      <c r="AA482" s="391"/>
      <c r="AB482" s="391"/>
      <c r="AC482" s="391"/>
      <c r="AD482" s="391"/>
      <c r="AE482" s="391"/>
      <c r="AF482" s="391"/>
      <c r="AG482" s="391"/>
      <c r="AH482" s="391"/>
      <c r="AI482" s="391"/>
      <c r="AJ482" s="391"/>
      <c r="AK482" s="391"/>
      <c r="AL482" s="391"/>
      <c r="AM482" s="391"/>
      <c r="AN482" s="391"/>
      <c r="AO482" s="391"/>
      <c r="AP482" s="391"/>
      <c r="AQ482" s="391"/>
      <c r="AR482" s="391"/>
      <c r="AS482" s="391"/>
      <c r="AT482" s="391"/>
      <c r="AU482" s="391"/>
      <c r="AV482" s="391"/>
      <c r="AW482" s="391"/>
      <c r="AX482" s="391"/>
      <c r="AY482" s="391"/>
      <c r="AZ482" s="391"/>
      <c r="BA482" s="391"/>
      <c r="BB482" s="391"/>
      <c r="BC482" s="391"/>
      <c r="BD482" s="391"/>
      <c r="BE482" s="391"/>
      <c r="BF482" s="391"/>
      <c r="BG482" s="391"/>
      <c r="BH482" s="391"/>
      <c r="BI482" s="391"/>
      <c r="BJ482" s="29"/>
      <c r="BK482" s="29"/>
      <c r="BL482" s="29"/>
      <c r="BM482" s="29"/>
      <c r="BN482" s="29"/>
      <c r="BO482" s="29"/>
      <c r="BP482" s="29"/>
      <c r="BQ482" s="29"/>
      <c r="BR482" s="29"/>
      <c r="BS482" s="29"/>
      <c r="BT482" s="29"/>
      <c r="BU482" s="29"/>
      <c r="BV482" s="29"/>
      <c r="BW482" s="29"/>
      <c r="BX482" s="29"/>
      <c r="BY482" s="29"/>
      <c r="BZ482" s="29"/>
    </row>
    <row r="483" spans="1:78" s="30" customFormat="1" ht="18" hidden="1" customHeight="1">
      <c r="A483" s="29"/>
      <c r="D483" s="29"/>
      <c r="E483" s="391" t="s">
        <v>283</v>
      </c>
      <c r="F483" s="391"/>
      <c r="G483" s="391"/>
      <c r="H483" s="391"/>
      <c r="I483" s="391"/>
      <c r="J483" s="391"/>
      <c r="K483" s="391"/>
      <c r="L483" s="391"/>
      <c r="M483" s="391"/>
      <c r="N483" s="391"/>
      <c r="O483" s="391"/>
      <c r="P483" s="391"/>
      <c r="Q483" s="391"/>
      <c r="R483" s="391"/>
      <c r="S483" s="391"/>
      <c r="T483" s="391"/>
      <c r="U483" s="391"/>
      <c r="V483" s="391"/>
      <c r="W483" s="391"/>
      <c r="X483" s="391"/>
      <c r="Y483" s="391"/>
      <c r="Z483" s="391"/>
      <c r="AA483" s="391"/>
      <c r="AB483" s="391"/>
      <c r="AC483" s="391"/>
      <c r="AD483" s="391"/>
      <c r="AE483" s="391"/>
      <c r="AF483" s="391"/>
      <c r="AG483" s="391"/>
      <c r="AH483" s="391"/>
      <c r="AI483" s="391"/>
      <c r="AJ483" s="391"/>
      <c r="AK483" s="391"/>
      <c r="AL483" s="391"/>
      <c r="AM483" s="391"/>
      <c r="AN483" s="391"/>
      <c r="AO483" s="391"/>
      <c r="AP483" s="391"/>
      <c r="AQ483" s="391"/>
      <c r="AR483" s="391"/>
      <c r="AS483" s="391"/>
      <c r="AT483" s="391"/>
      <c r="AU483" s="391"/>
      <c r="AV483" s="391"/>
      <c r="AW483" s="391"/>
      <c r="AX483" s="391"/>
      <c r="AY483" s="391"/>
      <c r="AZ483" s="391"/>
      <c r="BA483" s="391"/>
      <c r="BB483" s="391"/>
      <c r="BC483" s="391"/>
      <c r="BD483" s="391"/>
      <c r="BE483" s="391"/>
      <c r="BF483" s="391"/>
      <c r="BG483" s="391"/>
      <c r="BH483" s="391"/>
      <c r="BI483" s="391"/>
      <c r="BJ483" s="29"/>
      <c r="BK483" s="29"/>
      <c r="BL483" s="29"/>
      <c r="BM483" s="29"/>
      <c r="BN483" s="29"/>
      <c r="BO483" s="29"/>
      <c r="BP483" s="29"/>
      <c r="BQ483" s="29"/>
      <c r="BR483" s="29"/>
      <c r="BS483" s="29"/>
      <c r="BT483" s="29"/>
      <c r="BU483" s="29"/>
      <c r="BV483" s="29"/>
      <c r="BW483" s="29"/>
      <c r="BX483" s="29"/>
      <c r="BY483" s="29"/>
      <c r="BZ483" s="29"/>
    </row>
    <row r="484" spans="1:78" s="30" customFormat="1" ht="18" hidden="1" customHeight="1">
      <c r="A484" s="29"/>
      <c r="D484" s="29"/>
      <c r="E484" s="391" t="s">
        <v>284</v>
      </c>
      <c r="F484" s="391"/>
      <c r="G484" s="391"/>
      <c r="H484" s="391"/>
      <c r="I484" s="391"/>
      <c r="J484" s="391"/>
      <c r="K484" s="391"/>
      <c r="L484" s="391"/>
      <c r="M484" s="391"/>
      <c r="N484" s="391"/>
      <c r="O484" s="391"/>
      <c r="P484" s="391"/>
      <c r="Q484" s="391"/>
      <c r="R484" s="391"/>
      <c r="S484" s="391"/>
      <c r="T484" s="391"/>
      <c r="U484" s="391"/>
      <c r="V484" s="391"/>
      <c r="W484" s="391"/>
      <c r="X484" s="391"/>
      <c r="Y484" s="391"/>
      <c r="Z484" s="391"/>
      <c r="AA484" s="391"/>
      <c r="AB484" s="391"/>
      <c r="AC484" s="391"/>
      <c r="AD484" s="391"/>
      <c r="AE484" s="391"/>
      <c r="AF484" s="391"/>
      <c r="AG484" s="391"/>
      <c r="AH484" s="391"/>
      <c r="AI484" s="391"/>
      <c r="AJ484" s="391"/>
      <c r="AK484" s="391"/>
      <c r="AL484" s="391"/>
      <c r="AM484" s="391"/>
      <c r="AN484" s="391"/>
      <c r="AO484" s="391"/>
      <c r="AP484" s="391"/>
      <c r="AQ484" s="391"/>
      <c r="AR484" s="391"/>
      <c r="AS484" s="391"/>
      <c r="AT484" s="391"/>
      <c r="AU484" s="391"/>
      <c r="AV484" s="391"/>
      <c r="AW484" s="391"/>
      <c r="AX484" s="391"/>
      <c r="AY484" s="391"/>
      <c r="AZ484" s="391"/>
      <c r="BA484" s="391"/>
      <c r="BB484" s="391"/>
      <c r="BC484" s="391"/>
      <c r="BD484" s="391"/>
      <c r="BE484" s="391"/>
      <c r="BF484" s="391"/>
      <c r="BG484" s="391"/>
      <c r="BH484" s="391"/>
      <c r="BI484" s="391"/>
      <c r="BJ484" s="29"/>
      <c r="BK484" s="29"/>
      <c r="BL484" s="29"/>
      <c r="BM484" s="29"/>
      <c r="BN484" s="29"/>
      <c r="BO484" s="29"/>
      <c r="BP484" s="29"/>
      <c r="BQ484" s="29"/>
      <c r="BR484" s="29"/>
      <c r="BS484" s="29"/>
      <c r="BT484" s="29"/>
      <c r="BU484" s="29"/>
      <c r="BV484" s="29"/>
      <c r="BW484" s="29"/>
      <c r="BX484" s="29"/>
      <c r="BY484" s="29"/>
      <c r="BZ484" s="29"/>
    </row>
    <row r="485" spans="1:78" s="30" customFormat="1" ht="18" hidden="1" customHeight="1">
      <c r="A485" s="29"/>
      <c r="D485" s="29"/>
      <c r="E485" s="391" t="s">
        <v>285</v>
      </c>
      <c r="F485" s="391"/>
      <c r="G485" s="391"/>
      <c r="H485" s="391"/>
      <c r="I485" s="391"/>
      <c r="J485" s="391"/>
      <c r="K485" s="391"/>
      <c r="L485" s="391"/>
      <c r="M485" s="391"/>
      <c r="N485" s="391"/>
      <c r="O485" s="391"/>
      <c r="P485" s="391"/>
      <c r="Q485" s="391"/>
      <c r="R485" s="391"/>
      <c r="S485" s="391"/>
      <c r="T485" s="391"/>
      <c r="U485" s="391"/>
      <c r="V485" s="391"/>
      <c r="W485" s="391"/>
      <c r="X485" s="391"/>
      <c r="Y485" s="391"/>
      <c r="Z485" s="391"/>
      <c r="AA485" s="391"/>
      <c r="AB485" s="391"/>
      <c r="AC485" s="391"/>
      <c r="AD485" s="391"/>
      <c r="AE485" s="391"/>
      <c r="AF485" s="391"/>
      <c r="AG485" s="391"/>
      <c r="AH485" s="391"/>
      <c r="AI485" s="391"/>
      <c r="AJ485" s="391"/>
      <c r="AK485" s="391"/>
      <c r="AL485" s="391"/>
      <c r="AM485" s="391"/>
      <c r="AN485" s="391"/>
      <c r="AO485" s="391"/>
      <c r="AP485" s="391"/>
      <c r="AQ485" s="391"/>
      <c r="AR485" s="391"/>
      <c r="AS485" s="391"/>
      <c r="AT485" s="391"/>
      <c r="AU485" s="391"/>
      <c r="AV485" s="391"/>
      <c r="AW485" s="391"/>
      <c r="AX485" s="391"/>
      <c r="AY485" s="391"/>
      <c r="AZ485" s="391"/>
      <c r="BA485" s="391"/>
      <c r="BB485" s="391"/>
      <c r="BC485" s="391"/>
      <c r="BD485" s="391"/>
      <c r="BE485" s="391"/>
      <c r="BF485" s="391"/>
      <c r="BG485" s="391"/>
      <c r="BH485" s="391"/>
      <c r="BI485" s="391"/>
      <c r="BJ485" s="29"/>
      <c r="BK485" s="29"/>
      <c r="BL485" s="29"/>
      <c r="BM485" s="29"/>
      <c r="BN485" s="29"/>
      <c r="BO485" s="29"/>
      <c r="BP485" s="29"/>
      <c r="BQ485" s="29"/>
      <c r="BR485" s="29"/>
      <c r="BS485" s="29"/>
      <c r="BT485" s="29"/>
      <c r="BU485" s="29"/>
      <c r="BV485" s="29"/>
      <c r="BW485" s="29"/>
      <c r="BX485" s="29"/>
      <c r="BY485" s="29"/>
      <c r="BZ485" s="29"/>
    </row>
    <row r="486" spans="1:78" s="30" customFormat="1" ht="18" hidden="1" customHeight="1">
      <c r="A486" s="29"/>
      <c r="D486" s="29"/>
      <c r="E486" s="391" t="s">
        <v>286</v>
      </c>
      <c r="F486" s="391"/>
      <c r="G486" s="391"/>
      <c r="H486" s="391"/>
      <c r="I486" s="391"/>
      <c r="J486" s="391"/>
      <c r="K486" s="391"/>
      <c r="L486" s="391"/>
      <c r="M486" s="391"/>
      <c r="N486" s="391"/>
      <c r="O486" s="391"/>
      <c r="P486" s="391"/>
      <c r="Q486" s="391"/>
      <c r="R486" s="391"/>
      <c r="S486" s="391"/>
      <c r="T486" s="391"/>
      <c r="U486" s="391"/>
      <c r="V486" s="391"/>
      <c r="W486" s="391"/>
      <c r="X486" s="391"/>
      <c r="Y486" s="391"/>
      <c r="Z486" s="391"/>
      <c r="AA486" s="391"/>
      <c r="AB486" s="391"/>
      <c r="AC486" s="391"/>
      <c r="AD486" s="391"/>
      <c r="AE486" s="391"/>
      <c r="AF486" s="391"/>
      <c r="AG486" s="391"/>
      <c r="AH486" s="391"/>
      <c r="AI486" s="391"/>
      <c r="AJ486" s="391"/>
      <c r="AK486" s="391"/>
      <c r="AL486" s="391"/>
      <c r="AM486" s="391"/>
      <c r="AN486" s="391"/>
      <c r="AO486" s="391"/>
      <c r="AP486" s="391"/>
      <c r="AQ486" s="391"/>
      <c r="AR486" s="391"/>
      <c r="AS486" s="391"/>
      <c r="AT486" s="391"/>
      <c r="AU486" s="391"/>
      <c r="AV486" s="391"/>
      <c r="AW486" s="391"/>
      <c r="AX486" s="391"/>
      <c r="AY486" s="391"/>
      <c r="AZ486" s="391"/>
      <c r="BA486" s="391"/>
      <c r="BB486" s="391"/>
      <c r="BC486" s="391"/>
      <c r="BD486" s="391"/>
      <c r="BE486" s="391"/>
      <c r="BF486" s="391"/>
      <c r="BG486" s="391"/>
      <c r="BH486" s="391"/>
      <c r="BI486" s="391"/>
      <c r="BJ486" s="29"/>
      <c r="BK486" s="29"/>
      <c r="BL486" s="29"/>
      <c r="BM486" s="29"/>
      <c r="BN486" s="29"/>
      <c r="BO486" s="29"/>
      <c r="BP486" s="29"/>
      <c r="BQ486" s="29"/>
      <c r="BR486" s="29"/>
      <c r="BS486" s="29"/>
      <c r="BT486" s="29"/>
      <c r="BU486" s="29"/>
      <c r="BV486" s="29"/>
      <c r="BW486" s="29"/>
      <c r="BX486" s="29"/>
      <c r="BY486" s="29"/>
      <c r="BZ486" s="29"/>
    </row>
    <row r="487" spans="1:78" s="30" customFormat="1" ht="18" hidden="1" customHeight="1">
      <c r="A487" s="319"/>
      <c r="B487" s="319" t="s">
        <v>287</v>
      </c>
      <c r="C487" s="319"/>
      <c r="D487" s="319"/>
      <c r="E487" s="319"/>
      <c r="F487" s="319"/>
      <c r="G487" s="319"/>
      <c r="H487" s="319"/>
      <c r="I487" s="319"/>
      <c r="J487" s="319"/>
      <c r="K487" s="319"/>
      <c r="L487" s="319"/>
      <c r="M487" s="319"/>
      <c r="N487" s="319"/>
      <c r="O487" s="319"/>
      <c r="P487" s="319"/>
      <c r="Q487" s="319"/>
      <c r="R487" s="319"/>
      <c r="S487" s="320"/>
      <c r="T487" s="320"/>
      <c r="U487" s="320"/>
      <c r="V487" s="320"/>
      <c r="W487" s="320"/>
      <c r="X487" s="320"/>
      <c r="Y487" s="319"/>
      <c r="Z487" s="319"/>
      <c r="AA487" s="319"/>
      <c r="AB487" s="319"/>
      <c r="AC487" s="319"/>
      <c r="AD487" s="319"/>
      <c r="AE487" s="319"/>
      <c r="AF487" s="319"/>
      <c r="AG487" s="319"/>
      <c r="AH487" s="319"/>
      <c r="AI487" s="319"/>
      <c r="AJ487" s="319"/>
      <c r="AK487" s="319"/>
      <c r="AL487" s="319"/>
      <c r="AM487" s="319"/>
      <c r="AN487" s="319"/>
      <c r="AO487" s="319"/>
      <c r="AP487" s="319"/>
      <c r="AQ487" s="319"/>
      <c r="AR487" s="319"/>
      <c r="AS487" s="319"/>
      <c r="AT487" s="319"/>
      <c r="AU487" s="319"/>
      <c r="AV487" s="319"/>
      <c r="AW487" s="319"/>
      <c r="AX487" s="319"/>
      <c r="AY487" s="319"/>
      <c r="AZ487" s="319"/>
      <c r="BA487" s="319"/>
      <c r="BB487" s="319"/>
      <c r="BC487" s="319"/>
      <c r="BD487" s="319"/>
      <c r="BE487" s="319"/>
      <c r="BF487" s="319"/>
      <c r="BG487" s="319"/>
      <c r="BH487" s="319"/>
      <c r="BI487" s="319"/>
      <c r="BJ487" s="319"/>
      <c r="BK487" s="319"/>
      <c r="BL487" s="319"/>
      <c r="BM487" s="319"/>
      <c r="BN487" s="319"/>
      <c r="BO487" s="319"/>
      <c r="BP487" s="319"/>
      <c r="BQ487" s="319"/>
      <c r="BR487" s="319"/>
      <c r="BS487" s="319"/>
      <c r="BT487" s="319"/>
      <c r="BU487" s="319"/>
      <c r="BV487" s="319"/>
      <c r="BW487" s="319"/>
      <c r="BX487" s="319"/>
      <c r="BY487" s="319"/>
      <c r="BZ487" s="319"/>
    </row>
    <row r="488" spans="1:78" s="30" customFormat="1" ht="18" hidden="1" customHeight="1">
      <c r="A488" s="29"/>
      <c r="C488" s="29"/>
      <c r="D488" s="29"/>
      <c r="E488" s="26" t="s">
        <v>288</v>
      </c>
      <c r="F488" s="29"/>
      <c r="G488" s="29"/>
      <c r="H488" s="29"/>
      <c r="I488" s="29"/>
      <c r="J488" s="29"/>
      <c r="K488" s="29"/>
      <c r="L488" s="29"/>
      <c r="M488" s="29"/>
      <c r="N488" s="29"/>
      <c r="O488" s="29"/>
      <c r="P488" s="29"/>
      <c r="Q488" s="29"/>
      <c r="R488" s="29"/>
      <c r="S488" s="35"/>
      <c r="T488" s="35"/>
      <c r="U488" s="35"/>
      <c r="V488" s="35"/>
      <c r="W488" s="35"/>
      <c r="X488" s="35"/>
      <c r="Y488" s="29"/>
      <c r="Z488" s="29"/>
      <c r="AA488" s="29"/>
      <c r="AB488" s="29"/>
      <c r="AC488" s="29"/>
      <c r="AD488" s="29"/>
      <c r="AE488" s="29"/>
      <c r="AF488" s="29"/>
      <c r="AG488" s="29"/>
      <c r="AH488" s="29"/>
      <c r="AI488" s="29"/>
      <c r="AJ488" s="29"/>
      <c r="AK488" s="29"/>
      <c r="AL488" s="29"/>
      <c r="AM488" s="29"/>
      <c r="AN488" s="29"/>
      <c r="AO488" s="29"/>
      <c r="AP488" s="29"/>
      <c r="AQ488" s="29"/>
      <c r="AR488" s="29"/>
      <c r="AS488" s="29"/>
      <c r="AT488" s="29"/>
      <c r="AU488" s="29"/>
      <c r="AV488" s="29"/>
      <c r="AW488" s="29"/>
      <c r="AX488" s="29"/>
      <c r="AY488" s="29"/>
      <c r="AZ488" s="29"/>
      <c r="BA488" s="29"/>
      <c r="BB488" s="29"/>
      <c r="BC488" s="29"/>
      <c r="BD488" s="29"/>
      <c r="BE488" s="29"/>
      <c r="BF488" s="29"/>
      <c r="BG488" s="29"/>
      <c r="BH488" s="29"/>
      <c r="BI488" s="29"/>
      <c r="BJ488" s="29"/>
      <c r="BK488" s="29"/>
      <c r="BL488" s="29"/>
      <c r="BM488" s="29"/>
      <c r="BN488" s="29"/>
      <c r="BO488" s="29"/>
      <c r="BP488" s="29"/>
      <c r="BQ488" s="29"/>
      <c r="BR488" s="29"/>
      <c r="BS488" s="29"/>
      <c r="BT488" s="29"/>
      <c r="BU488" s="29"/>
      <c r="BV488" s="29"/>
      <c r="BW488" s="29"/>
      <c r="BX488" s="29"/>
      <c r="BY488" s="29"/>
      <c r="BZ488" s="29"/>
    </row>
    <row r="489" spans="1:78" s="30" customFormat="1" ht="18" hidden="1" customHeight="1">
      <c r="A489" s="29"/>
      <c r="B489" s="26"/>
      <c r="C489" s="29"/>
      <c r="D489" s="29"/>
      <c r="E489" s="29"/>
      <c r="F489" s="29"/>
      <c r="G489" s="391" t="s">
        <v>289</v>
      </c>
      <c r="H489" s="391"/>
      <c r="I489" s="391"/>
      <c r="J489" s="391"/>
      <c r="K489" s="391"/>
      <c r="L489" s="391"/>
      <c r="M489" s="391"/>
      <c r="N489" s="391"/>
      <c r="O489" s="391"/>
      <c r="P489" s="391"/>
      <c r="Q489" s="391"/>
      <c r="R489" s="391"/>
      <c r="S489" s="391"/>
      <c r="T489" s="391"/>
      <c r="U489" s="391"/>
      <c r="V489" s="391"/>
      <c r="W489" s="391"/>
      <c r="X489" s="391"/>
      <c r="Y489" s="391"/>
      <c r="Z489" s="391"/>
      <c r="AA489" s="391"/>
      <c r="AB489" s="391"/>
      <c r="AC489" s="391"/>
      <c r="AD489" s="391"/>
      <c r="AE489" s="391"/>
      <c r="AF489" s="391"/>
      <c r="AG489" s="391"/>
      <c r="AH489" s="391"/>
      <c r="AI489" s="391"/>
      <c r="AJ489" s="391"/>
      <c r="AK489" s="391"/>
      <c r="AL489" s="391"/>
      <c r="AM489" s="391"/>
      <c r="AN489" s="391"/>
      <c r="AO489" s="391"/>
      <c r="AP489" s="391"/>
      <c r="AQ489" s="391"/>
      <c r="AR489" s="391"/>
      <c r="AS489" s="391"/>
      <c r="AT489" s="391"/>
      <c r="AU489" s="391"/>
      <c r="AV489" s="391"/>
      <c r="AW489" s="391"/>
      <c r="AX489" s="391"/>
      <c r="AY489" s="391"/>
      <c r="AZ489" s="391"/>
      <c r="BA489" s="391"/>
      <c r="BB489" s="391"/>
      <c r="BC489" s="391"/>
      <c r="BD489" s="391"/>
      <c r="BE489" s="391"/>
      <c r="BF489" s="391"/>
      <c r="BG489" s="391"/>
      <c r="BH489" s="391"/>
      <c r="BI489" s="391"/>
      <c r="BJ489" s="391"/>
      <c r="BK489" s="391"/>
      <c r="BL489" s="391"/>
      <c r="BM489" s="391"/>
      <c r="BN489" s="391"/>
      <c r="BO489" s="391"/>
      <c r="BP489" s="391"/>
      <c r="BQ489" s="391"/>
      <c r="BR489" s="391"/>
      <c r="BS489" s="391"/>
      <c r="BT489" s="391"/>
      <c r="BU489" s="391"/>
      <c r="BV489" s="391"/>
      <c r="BW489" s="391"/>
      <c r="BX489" s="391"/>
      <c r="BY489" s="391"/>
      <c r="BZ489" s="391"/>
    </row>
    <row r="490" spans="1:78" s="30" customFormat="1" ht="18" hidden="1" customHeight="1">
      <c r="A490" s="29"/>
      <c r="C490" s="29"/>
      <c r="D490" s="29"/>
      <c r="E490" s="26" t="s">
        <v>290</v>
      </c>
      <c r="F490" s="29"/>
      <c r="G490" s="29"/>
      <c r="H490" s="29"/>
      <c r="I490" s="29"/>
      <c r="J490" s="29"/>
      <c r="K490" s="29"/>
      <c r="L490" s="29"/>
      <c r="M490" s="29"/>
      <c r="N490" s="29"/>
      <c r="O490" s="29"/>
      <c r="P490" s="29"/>
      <c r="Q490" s="29"/>
      <c r="R490" s="29"/>
      <c r="S490" s="35"/>
      <c r="T490" s="35"/>
      <c r="U490" s="35"/>
      <c r="V490" s="35"/>
      <c r="W490" s="35"/>
      <c r="X490" s="35"/>
      <c r="Y490" s="29"/>
      <c r="Z490" s="29"/>
      <c r="AA490" s="29"/>
      <c r="AB490" s="29"/>
      <c r="AC490" s="29"/>
      <c r="AD490" s="29"/>
      <c r="AE490" s="29"/>
      <c r="AF490" s="29"/>
      <c r="AG490" s="29"/>
      <c r="AH490" s="29"/>
      <c r="AI490" s="29"/>
      <c r="AJ490" s="29"/>
      <c r="AK490" s="29"/>
      <c r="AL490" s="29"/>
      <c r="AM490" s="29"/>
      <c r="AN490" s="29"/>
      <c r="AO490" s="29"/>
      <c r="AP490" s="29"/>
      <c r="AQ490" s="29"/>
      <c r="AR490" s="29"/>
      <c r="AS490" s="29"/>
      <c r="AT490" s="29"/>
      <c r="AU490" s="29"/>
      <c r="AV490" s="29"/>
      <c r="AW490" s="29"/>
      <c r="AX490" s="29"/>
      <c r="AY490" s="29"/>
      <c r="AZ490" s="29"/>
      <c r="BA490" s="29"/>
      <c r="BB490" s="29"/>
      <c r="BC490" s="29"/>
      <c r="BD490" s="29"/>
      <c r="BE490" s="29"/>
      <c r="BF490" s="29"/>
      <c r="BG490" s="29"/>
      <c r="BH490" s="29"/>
      <c r="BI490" s="29"/>
      <c r="BJ490" s="29"/>
      <c r="BK490" s="29"/>
      <c r="BL490" s="29"/>
      <c r="BM490" s="29"/>
      <c r="BN490" s="29"/>
      <c r="BO490" s="29"/>
      <c r="BP490" s="29"/>
      <c r="BQ490" s="29"/>
      <c r="BR490" s="29"/>
      <c r="BS490" s="29"/>
      <c r="BT490" s="29"/>
      <c r="BU490" s="29"/>
      <c r="BV490" s="29"/>
      <c r="BW490" s="29"/>
      <c r="BX490" s="29"/>
      <c r="BY490" s="29"/>
      <c r="BZ490" s="29"/>
    </row>
    <row r="491" spans="1:78" s="30" customFormat="1" ht="18" hidden="1" customHeight="1">
      <c r="A491" s="29"/>
      <c r="B491" s="29"/>
      <c r="F491" s="29"/>
      <c r="G491" s="391" t="s">
        <v>291</v>
      </c>
      <c r="H491" s="391"/>
      <c r="I491" s="391"/>
      <c r="J491" s="391"/>
      <c r="K491" s="391"/>
      <c r="L491" s="391"/>
      <c r="M491" s="391"/>
      <c r="N491" s="391"/>
      <c r="O491" s="391"/>
      <c r="P491" s="391"/>
      <c r="Q491" s="391"/>
      <c r="R491" s="391"/>
      <c r="S491" s="391"/>
      <c r="T491" s="391"/>
      <c r="U491" s="391"/>
      <c r="V491" s="391"/>
      <c r="W491" s="391"/>
      <c r="X491" s="391"/>
      <c r="Y491" s="391"/>
      <c r="Z491" s="391"/>
      <c r="AA491" s="391"/>
      <c r="AB491" s="391"/>
      <c r="AC491" s="391"/>
      <c r="AD491" s="391"/>
      <c r="AE491" s="391"/>
      <c r="AF491" s="391"/>
      <c r="AG491" s="391"/>
      <c r="AH491" s="391"/>
      <c r="AI491" s="391"/>
      <c r="AJ491" s="391"/>
      <c r="AK491" s="391"/>
      <c r="AL491" s="391"/>
      <c r="AM491" s="391"/>
      <c r="AN491" s="391"/>
      <c r="AO491" s="391"/>
      <c r="AP491" s="391"/>
      <c r="AQ491" s="391"/>
      <c r="AR491" s="391"/>
      <c r="AS491" s="391"/>
      <c r="AT491" s="391"/>
      <c r="AU491" s="391"/>
      <c r="AV491" s="391"/>
      <c r="AW491" s="391"/>
      <c r="AX491" s="391"/>
      <c r="AY491" s="391"/>
      <c r="AZ491" s="391"/>
      <c r="BA491" s="391"/>
      <c r="BB491" s="391"/>
      <c r="BC491" s="391"/>
      <c r="BD491" s="391"/>
      <c r="BE491" s="391"/>
      <c r="BF491" s="391"/>
      <c r="BG491" s="391"/>
      <c r="BH491" s="391"/>
      <c r="BI491" s="391"/>
      <c r="BJ491" s="29"/>
      <c r="BK491" s="29"/>
      <c r="BL491" s="29"/>
      <c r="BM491" s="29"/>
      <c r="BN491" s="29"/>
      <c r="BO491" s="29"/>
      <c r="BP491" s="29"/>
      <c r="BQ491" s="29"/>
      <c r="BR491" s="29"/>
      <c r="BS491" s="29"/>
      <c r="BT491" s="29"/>
      <c r="BU491" s="29"/>
      <c r="BV491" s="29"/>
      <c r="BW491" s="29"/>
      <c r="BX491" s="29"/>
      <c r="BY491" s="29"/>
      <c r="BZ491" s="29"/>
    </row>
    <row r="492" spans="1:78" s="30" customFormat="1" ht="18" hidden="1" customHeight="1">
      <c r="A492" s="29"/>
      <c r="B492" s="29"/>
      <c r="D492" s="29"/>
      <c r="E492" s="29"/>
      <c r="F492" s="29"/>
      <c r="G492" s="29"/>
      <c r="H492" s="391" t="s">
        <v>292</v>
      </c>
      <c r="I492" s="391"/>
      <c r="J492" s="391"/>
      <c r="K492" s="391"/>
      <c r="L492" s="391"/>
      <c r="M492" s="391"/>
      <c r="N492" s="391"/>
      <c r="O492" s="391"/>
      <c r="P492" s="391"/>
      <c r="Q492" s="391"/>
      <c r="R492" s="391"/>
      <c r="S492" s="391"/>
      <c r="T492" s="391"/>
      <c r="U492" s="391"/>
      <c r="V492" s="391"/>
      <c r="W492" s="391"/>
      <c r="X492" s="391"/>
      <c r="Y492" s="391"/>
      <c r="Z492" s="391"/>
      <c r="AA492" s="391"/>
      <c r="AB492" s="391"/>
      <c r="AC492" s="391"/>
      <c r="AD492" s="391"/>
      <c r="AE492" s="391"/>
      <c r="AF492" s="391"/>
      <c r="AG492" s="391"/>
      <c r="AH492" s="391"/>
      <c r="AI492" s="391"/>
      <c r="AJ492" s="391"/>
      <c r="AK492" s="391"/>
      <c r="AL492" s="391"/>
      <c r="AM492" s="391"/>
      <c r="AN492" s="391"/>
      <c r="AO492" s="391"/>
      <c r="AP492" s="391"/>
      <c r="AQ492" s="391"/>
      <c r="AR492" s="391"/>
      <c r="AS492" s="29" t="s">
        <v>80</v>
      </c>
      <c r="AT492" s="29"/>
      <c r="AU492" s="29"/>
      <c r="AV492" s="29"/>
      <c r="AW492" s="29"/>
      <c r="AX492" s="29"/>
      <c r="AY492" s="29"/>
      <c r="AZ492" s="29"/>
      <c r="BA492" s="29"/>
      <c r="BB492" s="29"/>
      <c r="BC492" s="29"/>
      <c r="BD492" s="29"/>
      <c r="BE492" s="29"/>
      <c r="BF492" s="29"/>
      <c r="BG492" s="29"/>
      <c r="BH492" s="29"/>
      <c r="BI492" s="29"/>
      <c r="BJ492" s="29"/>
      <c r="BK492" s="29"/>
      <c r="BL492" s="29"/>
      <c r="BM492" s="29"/>
      <c r="BN492" s="29"/>
      <c r="BO492" s="29"/>
      <c r="BP492" s="29"/>
      <c r="BQ492" s="29"/>
      <c r="BR492" s="29"/>
      <c r="BS492" s="29"/>
      <c r="BT492" s="29"/>
      <c r="BU492" s="29"/>
      <c r="BV492" s="29"/>
      <c r="BW492" s="29"/>
      <c r="BX492" s="29"/>
      <c r="BY492" s="29"/>
      <c r="BZ492" s="29"/>
    </row>
    <row r="493" spans="1:78" s="30" customFormat="1" ht="18" hidden="1" customHeight="1">
      <c r="A493" s="40"/>
      <c r="B493" s="40"/>
      <c r="C493" s="41"/>
      <c r="D493" s="41"/>
      <c r="E493" s="41"/>
      <c r="F493" s="40"/>
      <c r="G493" s="399" t="s">
        <v>293</v>
      </c>
      <c r="H493" s="399"/>
      <c r="I493" s="399"/>
      <c r="J493" s="399"/>
      <c r="K493" s="399"/>
      <c r="L493" s="399"/>
      <c r="M493" s="399"/>
      <c r="N493" s="399"/>
      <c r="O493" s="399"/>
      <c r="P493" s="399"/>
      <c r="Q493" s="399"/>
      <c r="R493" s="399"/>
      <c r="S493" s="399"/>
      <c r="T493" s="399"/>
      <c r="U493" s="399"/>
      <c r="V493" s="399"/>
      <c r="W493" s="399"/>
      <c r="X493" s="399"/>
      <c r="Y493" s="399"/>
      <c r="Z493" s="40"/>
      <c r="AA493" s="40"/>
      <c r="AB493" s="40"/>
      <c r="AC493" s="40"/>
      <c r="AD493" s="40"/>
      <c r="AE493" s="40"/>
      <c r="AF493" s="40"/>
      <c r="AG493" s="40"/>
      <c r="AH493" s="40"/>
      <c r="AI493" s="40"/>
      <c r="AJ493" s="40"/>
      <c r="AK493" s="40"/>
      <c r="AL493" s="40"/>
      <c r="AM493" s="40"/>
      <c r="AN493" s="40"/>
      <c r="AO493" s="40"/>
      <c r="AP493" s="40"/>
      <c r="AQ493" s="40"/>
      <c r="AR493" s="40"/>
      <c r="AS493" s="40"/>
      <c r="AT493" s="40"/>
      <c r="AU493" s="40"/>
      <c r="AV493" s="40"/>
      <c r="AW493" s="40"/>
      <c r="AX493" s="40"/>
      <c r="AY493" s="40"/>
      <c r="AZ493" s="40"/>
      <c r="BA493" s="40"/>
      <c r="BB493" s="40"/>
      <c r="BC493" s="40"/>
      <c r="BD493" s="40"/>
      <c r="BE493" s="40"/>
      <c r="BF493" s="40"/>
      <c r="BG493" s="40"/>
      <c r="BH493" s="40"/>
      <c r="BI493" s="40"/>
      <c r="BJ493" s="40"/>
      <c r="BK493" s="40"/>
      <c r="BL493" s="40"/>
      <c r="BM493" s="40"/>
      <c r="BN493" s="40"/>
      <c r="BO493" s="40"/>
      <c r="BP493" s="40"/>
      <c r="BQ493" s="40"/>
      <c r="BR493" s="40"/>
      <c r="BS493" s="40"/>
      <c r="BT493" s="40"/>
      <c r="BU493" s="40"/>
      <c r="BV493" s="40"/>
      <c r="BW493" s="40"/>
      <c r="BX493" s="40"/>
      <c r="BY493" s="40"/>
      <c r="BZ493" s="40"/>
    </row>
    <row r="494" spans="1:78" s="30" customFormat="1" ht="18" hidden="1" customHeight="1">
      <c r="A494" s="29"/>
      <c r="B494" s="29" t="s">
        <v>294</v>
      </c>
      <c r="C494" s="29"/>
      <c r="D494" s="29"/>
      <c r="E494" s="29"/>
      <c r="F494" s="29"/>
      <c r="G494" s="29"/>
      <c r="H494" s="29"/>
      <c r="I494" s="29"/>
      <c r="J494" s="29"/>
      <c r="K494" s="29"/>
      <c r="L494" s="29"/>
      <c r="M494" s="29"/>
      <c r="N494" s="29"/>
      <c r="O494" s="29"/>
      <c r="P494" s="29"/>
      <c r="Q494" s="29"/>
      <c r="R494" s="29"/>
      <c r="S494" s="35"/>
      <c r="T494" s="35"/>
      <c r="U494" s="35"/>
      <c r="V494" s="35"/>
      <c r="W494" s="35"/>
      <c r="X494" s="35"/>
      <c r="Y494" s="29"/>
      <c r="Z494" s="29"/>
      <c r="AA494" s="29"/>
      <c r="AB494" s="29"/>
      <c r="AC494" s="29"/>
      <c r="AD494" s="29"/>
      <c r="AE494" s="29"/>
      <c r="AF494" s="29"/>
      <c r="AG494" s="29"/>
      <c r="AH494" s="29"/>
      <c r="AI494" s="29"/>
      <c r="AJ494" s="29"/>
      <c r="AK494" s="29"/>
      <c r="AL494" s="29"/>
      <c r="AM494" s="29"/>
      <c r="AN494" s="29"/>
      <c r="AO494" s="29"/>
      <c r="AP494" s="29"/>
      <c r="AQ494" s="29"/>
      <c r="AR494" s="29"/>
      <c r="AS494" s="29"/>
      <c r="AT494" s="29"/>
      <c r="AU494" s="29"/>
      <c r="AV494" s="29"/>
      <c r="AW494" s="29"/>
      <c r="AX494" s="29"/>
      <c r="AY494" s="29"/>
      <c r="AZ494" s="29"/>
      <c r="BA494" s="29"/>
      <c r="BB494" s="29"/>
      <c r="BC494" s="29"/>
      <c r="BD494" s="29"/>
      <c r="BE494" s="29"/>
      <c r="BF494" s="29"/>
      <c r="BG494" s="29"/>
      <c r="BH494" s="29"/>
      <c r="BI494" s="29"/>
      <c r="BJ494" s="29"/>
      <c r="BK494" s="29"/>
      <c r="BL494" s="29"/>
      <c r="BM494" s="29"/>
      <c r="BN494" s="29"/>
      <c r="BO494" s="29"/>
      <c r="BP494" s="29"/>
      <c r="BQ494" s="29"/>
      <c r="BR494" s="29"/>
      <c r="BS494" s="29"/>
      <c r="BT494" s="29"/>
      <c r="BU494" s="29"/>
      <c r="BV494" s="29"/>
      <c r="BW494" s="29"/>
      <c r="BX494" s="29"/>
      <c r="BY494" s="29"/>
      <c r="BZ494" s="29"/>
    </row>
    <row r="495" spans="1:78" s="30" customFormat="1" ht="18" hidden="1" customHeight="1">
      <c r="A495" s="29"/>
      <c r="B495" s="34"/>
      <c r="C495" s="29"/>
      <c r="D495" s="29"/>
      <c r="E495" s="29"/>
      <c r="F495" s="29" t="s">
        <v>84</v>
      </c>
      <c r="G495" s="29"/>
      <c r="H495" s="29"/>
      <c r="I495" s="29"/>
      <c r="J495" s="29"/>
      <c r="K495" s="29"/>
      <c r="L495" s="29"/>
      <c r="M495" s="29"/>
      <c r="N495" s="29"/>
      <c r="O495" s="29"/>
      <c r="P495" s="29"/>
      <c r="Q495" s="29"/>
      <c r="R495" s="29"/>
      <c r="S495" s="29"/>
      <c r="T495" s="29"/>
      <c r="U495" s="29"/>
      <c r="V495" s="29"/>
      <c r="W495" s="29"/>
      <c r="X495" s="29"/>
      <c r="Y495" s="29"/>
      <c r="Z495" s="29"/>
      <c r="AA495" s="29"/>
      <c r="AB495" s="29"/>
      <c r="AC495" s="29"/>
      <c r="AD495" s="29"/>
      <c r="AE495" s="29"/>
      <c r="AF495" s="29"/>
      <c r="AG495" s="29"/>
      <c r="AH495" s="29"/>
      <c r="AI495" s="29"/>
      <c r="AJ495" s="29"/>
      <c r="AK495" s="29"/>
      <c r="AL495" s="29"/>
      <c r="AM495" s="29"/>
      <c r="AN495" s="29"/>
      <c r="AO495" s="29"/>
      <c r="AP495" s="29"/>
      <c r="AQ495" s="29"/>
      <c r="AR495" s="29"/>
      <c r="AS495" s="29"/>
      <c r="AT495" s="29"/>
      <c r="AU495" s="29"/>
      <c r="AV495" s="29"/>
      <c r="AW495" s="29"/>
      <c r="AX495" s="29"/>
      <c r="AY495" s="29" t="s">
        <v>80</v>
      </c>
      <c r="AZ495" s="29"/>
      <c r="BA495" s="29"/>
      <c r="BB495" s="29"/>
      <c r="BC495" s="29"/>
      <c r="BD495" s="29"/>
      <c r="BE495" s="29"/>
      <c r="BF495" s="29"/>
      <c r="BG495" s="29"/>
      <c r="BH495" s="29"/>
      <c r="BI495" s="29"/>
      <c r="BJ495" s="29"/>
      <c r="BK495" s="29"/>
      <c r="BL495" s="29"/>
      <c r="BM495" s="29"/>
      <c r="BN495" s="29"/>
      <c r="BO495" s="29"/>
      <c r="BP495" s="29"/>
      <c r="BQ495" s="29"/>
      <c r="BR495" s="29"/>
      <c r="BS495" s="29"/>
      <c r="BT495" s="29"/>
      <c r="BU495" s="29"/>
      <c r="BV495" s="29"/>
      <c r="BW495" s="29"/>
      <c r="BX495" s="29"/>
      <c r="BY495" s="29"/>
      <c r="BZ495" s="29"/>
    </row>
    <row r="496" spans="1:78" s="30" customFormat="1" ht="18" hidden="1" customHeight="1">
      <c r="A496" s="319"/>
      <c r="B496" s="319" t="s">
        <v>295</v>
      </c>
      <c r="C496" s="319"/>
      <c r="D496" s="319"/>
      <c r="E496" s="319"/>
      <c r="F496" s="319"/>
      <c r="G496" s="319"/>
      <c r="H496" s="319"/>
      <c r="I496" s="319"/>
      <c r="J496" s="319"/>
      <c r="K496" s="319"/>
      <c r="L496" s="319"/>
      <c r="M496" s="319"/>
      <c r="N496" s="319"/>
      <c r="O496" s="319"/>
      <c r="P496" s="319"/>
      <c r="Q496" s="319"/>
      <c r="R496" s="319"/>
      <c r="S496" s="320"/>
      <c r="T496" s="320"/>
      <c r="U496" s="320"/>
      <c r="V496" s="320"/>
      <c r="W496" s="320"/>
      <c r="X496" s="320"/>
      <c r="Y496" s="319"/>
      <c r="Z496" s="319"/>
      <c r="AA496" s="319"/>
      <c r="AB496" s="319"/>
      <c r="AC496" s="319"/>
      <c r="AD496" s="319"/>
      <c r="AE496" s="319"/>
      <c r="AF496" s="319"/>
      <c r="AG496" s="319"/>
      <c r="AH496" s="319"/>
      <c r="AI496" s="319"/>
      <c r="AJ496" s="319"/>
      <c r="AK496" s="319"/>
      <c r="AL496" s="319"/>
      <c r="AM496" s="319"/>
      <c r="AN496" s="319"/>
      <c r="AO496" s="319"/>
      <c r="AP496" s="319"/>
      <c r="AQ496" s="319"/>
      <c r="AR496" s="319"/>
      <c r="AS496" s="319"/>
      <c r="AT496" s="319"/>
      <c r="AU496" s="319"/>
      <c r="AV496" s="319"/>
      <c r="AW496" s="319"/>
      <c r="AX496" s="319"/>
      <c r="AY496" s="319"/>
      <c r="AZ496" s="319"/>
      <c r="BA496" s="319"/>
      <c r="BB496" s="319"/>
      <c r="BC496" s="319"/>
      <c r="BD496" s="319"/>
      <c r="BE496" s="319"/>
      <c r="BF496" s="319"/>
      <c r="BG496" s="319"/>
      <c r="BH496" s="319"/>
      <c r="BI496" s="319"/>
      <c r="BJ496" s="319"/>
      <c r="BK496" s="319"/>
      <c r="BL496" s="319"/>
      <c r="BM496" s="319"/>
      <c r="BN496" s="319"/>
      <c r="BO496" s="319"/>
      <c r="BP496" s="319"/>
      <c r="BQ496" s="319"/>
      <c r="BR496" s="319"/>
      <c r="BS496" s="319"/>
      <c r="BT496" s="319"/>
      <c r="BU496" s="319"/>
      <c r="BV496" s="319"/>
      <c r="BW496" s="319"/>
      <c r="BX496" s="319"/>
      <c r="BY496" s="319"/>
      <c r="BZ496" s="319"/>
    </row>
    <row r="497" spans="1:78" s="31" customFormat="1" ht="18" hidden="1" customHeight="1">
      <c r="A497" s="36"/>
      <c r="B497" s="36"/>
      <c r="C497" s="36"/>
      <c r="D497" s="36"/>
      <c r="E497" s="36"/>
      <c r="F497" s="36"/>
      <c r="G497" s="36"/>
      <c r="H497" s="36"/>
      <c r="I497" s="36"/>
      <c r="J497" s="36"/>
      <c r="K497" s="36"/>
      <c r="L497" s="36"/>
      <c r="M497" s="36"/>
      <c r="N497" s="36"/>
      <c r="O497" s="36"/>
      <c r="P497" s="36"/>
      <c r="Q497" s="36"/>
      <c r="R497" s="36"/>
      <c r="S497" s="36"/>
      <c r="T497" s="36"/>
      <c r="U497" s="36"/>
      <c r="V497" s="36"/>
      <c r="W497" s="36"/>
      <c r="X497" s="36"/>
      <c r="Y497" s="36"/>
      <c r="Z497" s="36"/>
      <c r="AA497" s="36"/>
      <c r="AB497" s="36"/>
      <c r="AC497" s="36"/>
      <c r="AD497" s="36"/>
      <c r="AE497" s="36"/>
      <c r="AF497" s="36"/>
      <c r="AG497" s="36"/>
      <c r="AH497" s="36"/>
      <c r="AI497" s="36"/>
      <c r="AJ497" s="36"/>
      <c r="AK497" s="36"/>
      <c r="AL497" s="36"/>
      <c r="AM497" s="36"/>
      <c r="AN497" s="36"/>
      <c r="AO497" s="36"/>
      <c r="AP497" s="36"/>
      <c r="AQ497" s="36"/>
      <c r="AR497" s="36"/>
      <c r="AS497" s="36"/>
      <c r="AT497" s="36"/>
      <c r="AU497" s="36"/>
      <c r="AV497" s="36"/>
      <c r="AW497" s="36"/>
      <c r="AX497" s="36"/>
      <c r="AY497" s="36"/>
      <c r="AZ497" s="36"/>
      <c r="BA497" s="36"/>
      <c r="BB497" s="36"/>
      <c r="BC497" s="36"/>
      <c r="BD497" s="36"/>
      <c r="BE497" s="36"/>
      <c r="BF497" s="36"/>
      <c r="BG497" s="36"/>
      <c r="BH497" s="36"/>
      <c r="BI497" s="36"/>
      <c r="BJ497" s="36"/>
      <c r="BK497" s="36"/>
      <c r="BL497" s="36"/>
      <c r="BM497" s="36"/>
      <c r="BN497" s="36"/>
      <c r="BO497" s="36"/>
      <c r="BP497" s="36"/>
      <c r="BQ497" s="36"/>
      <c r="BR497" s="36"/>
      <c r="BS497" s="36"/>
      <c r="BT497" s="36"/>
      <c r="BU497" s="36"/>
      <c r="BV497" s="36"/>
      <c r="BW497" s="36"/>
      <c r="BX497" s="36"/>
      <c r="BY497" s="36"/>
      <c r="BZ497" s="36"/>
    </row>
    <row r="498" spans="1:78" s="31" customFormat="1" ht="18" hidden="1" customHeight="1"/>
    <row r="499" spans="1:78" s="31" customFormat="1" ht="18" hidden="1" customHeight="1"/>
    <row r="500" spans="1:78" s="1" customFormat="1" ht="15" hidden="1" customHeight="1">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c r="AA500" s="2"/>
      <c r="AB500" s="2"/>
      <c r="AC500" s="2"/>
      <c r="AD500" s="2"/>
      <c r="AE500" s="2"/>
      <c r="AF500" s="2"/>
      <c r="AG500" s="2"/>
      <c r="AH500" s="2"/>
      <c r="AI500" s="2"/>
      <c r="AJ500" s="2"/>
      <c r="AK500" s="2"/>
      <c r="AL500" s="2"/>
      <c r="AM500" s="2"/>
      <c r="AN500" s="2"/>
      <c r="AO500" s="2"/>
      <c r="AP500" s="2"/>
    </row>
    <row r="501" spans="1:78" s="1" customFormat="1" ht="15" hidden="1" customHeight="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c r="AA501" s="2"/>
      <c r="AB501" s="2"/>
      <c r="AC501" s="2"/>
      <c r="AD501" s="2"/>
      <c r="AE501" s="2"/>
      <c r="AF501" s="2"/>
      <c r="AG501" s="2"/>
      <c r="AH501" s="2"/>
      <c r="AI501" s="2"/>
      <c r="AJ501" s="2"/>
      <c r="AK501" s="2"/>
      <c r="AL501" s="2"/>
      <c r="AM501" s="2"/>
      <c r="AN501" s="2"/>
      <c r="AO501" s="2"/>
      <c r="AP501" s="2"/>
    </row>
    <row r="502" spans="1:78" s="1" customFormat="1" ht="15" customHeight="1">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c r="AA502" s="2"/>
      <c r="AB502" s="2"/>
      <c r="AC502" s="2"/>
      <c r="AD502" s="2"/>
      <c r="AE502" s="2"/>
      <c r="AF502" s="2"/>
      <c r="AG502" s="2"/>
      <c r="AH502" s="2"/>
      <c r="AI502" s="2"/>
      <c r="AJ502" s="2"/>
      <c r="AK502" s="2"/>
      <c r="AL502" s="2"/>
      <c r="AM502" s="2"/>
      <c r="AN502" s="2"/>
      <c r="AO502" s="2"/>
      <c r="AP502" s="2"/>
    </row>
    <row r="503" spans="1:78" s="1" customFormat="1" ht="15" customHeight="1">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c r="AA503" s="2"/>
      <c r="AB503" s="2"/>
      <c r="AC503" s="2"/>
      <c r="AD503" s="2"/>
      <c r="AE503" s="2"/>
      <c r="AF503" s="2"/>
      <c r="AG503" s="2"/>
      <c r="AH503" s="2"/>
      <c r="AI503" s="2"/>
      <c r="AJ503" s="2"/>
      <c r="AK503" s="2"/>
      <c r="AL503" s="2"/>
      <c r="AM503" s="2"/>
      <c r="AN503" s="2"/>
      <c r="AO503" s="2"/>
      <c r="AP503" s="2"/>
    </row>
    <row r="504" spans="1:78" s="1" customFormat="1" ht="15" customHeight="1">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c r="AA504" s="2"/>
      <c r="AB504" s="2"/>
      <c r="AC504" s="2"/>
      <c r="AD504" s="2"/>
      <c r="AE504" s="2"/>
      <c r="AF504" s="2"/>
      <c r="AG504" s="2"/>
      <c r="AH504" s="2"/>
      <c r="AI504" s="2"/>
      <c r="AJ504" s="2"/>
      <c r="AK504" s="2"/>
      <c r="AL504" s="2"/>
      <c r="AM504" s="2"/>
      <c r="AN504" s="2"/>
      <c r="AO504" s="2"/>
      <c r="AP504" s="2"/>
    </row>
    <row r="505" spans="1:78" s="1" customFormat="1" ht="15" customHeight="1">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c r="AA505" s="2"/>
      <c r="AB505" s="2"/>
      <c r="AC505" s="2"/>
      <c r="AD505" s="2"/>
      <c r="AE505" s="2"/>
      <c r="AF505" s="2"/>
      <c r="AG505" s="2"/>
      <c r="AH505" s="2"/>
      <c r="AI505" s="2"/>
      <c r="AJ505" s="2"/>
      <c r="AK505" s="2"/>
      <c r="AL505" s="2"/>
      <c r="AM505" s="2"/>
      <c r="AN505" s="2"/>
      <c r="AO505" s="2"/>
      <c r="AP505" s="2"/>
    </row>
    <row r="506" spans="1:78" s="1" customFormat="1" ht="15" customHeight="1">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c r="AA506" s="2"/>
      <c r="AB506" s="2"/>
      <c r="AC506" s="2"/>
      <c r="AD506" s="2"/>
      <c r="AE506" s="2"/>
      <c r="AF506" s="2"/>
      <c r="AG506" s="2"/>
      <c r="AH506" s="2"/>
      <c r="AI506" s="2"/>
      <c r="AJ506" s="2"/>
      <c r="AK506" s="2"/>
      <c r="AL506" s="2"/>
      <c r="AM506" s="2"/>
      <c r="AN506" s="2"/>
      <c r="AO506" s="2"/>
      <c r="AP506" s="2"/>
    </row>
    <row r="507" spans="1:78" s="1" customFormat="1" ht="15" customHeight="1">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c r="AA507" s="2"/>
      <c r="AB507" s="2"/>
      <c r="AC507" s="2"/>
      <c r="AD507" s="2"/>
      <c r="AE507" s="2"/>
      <c r="AF507" s="2"/>
      <c r="AG507" s="2"/>
      <c r="AH507" s="2"/>
      <c r="AI507" s="2"/>
      <c r="AJ507" s="2"/>
      <c r="AK507" s="2"/>
      <c r="AL507" s="2"/>
      <c r="AM507" s="2"/>
      <c r="AN507" s="2"/>
      <c r="AO507" s="2"/>
      <c r="AP507" s="2"/>
    </row>
    <row r="508" spans="1:78" s="1" customFormat="1" ht="15" customHeight="1">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c r="AA508" s="2"/>
      <c r="AB508" s="2"/>
      <c r="AC508" s="2"/>
      <c r="AD508" s="2"/>
      <c r="AE508" s="2"/>
      <c r="AF508" s="2"/>
      <c r="AG508" s="2"/>
      <c r="AH508" s="2"/>
      <c r="AI508" s="2"/>
      <c r="AJ508" s="2"/>
      <c r="AK508" s="2"/>
      <c r="AL508" s="2"/>
      <c r="AM508" s="2"/>
      <c r="AN508" s="2"/>
      <c r="AO508" s="2"/>
      <c r="AP508" s="2"/>
    </row>
    <row r="509" spans="1:78" s="1" customFormat="1" ht="15" customHeight="1">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c r="AA509" s="2"/>
      <c r="AB509" s="2"/>
      <c r="AC509" s="2"/>
      <c r="AD509" s="2"/>
      <c r="AE509" s="2"/>
      <c r="AF509" s="2"/>
      <c r="AG509" s="2"/>
      <c r="AH509" s="2"/>
      <c r="AI509" s="2"/>
      <c r="AJ509" s="2"/>
      <c r="AK509" s="2"/>
      <c r="AL509" s="2"/>
      <c r="AM509" s="2"/>
      <c r="AN509" s="2"/>
      <c r="AO509" s="2"/>
      <c r="AP509" s="2"/>
    </row>
    <row r="510" spans="1:78" s="1" customFormat="1" ht="15" customHeight="1">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c r="AA510" s="2"/>
      <c r="AB510" s="2"/>
      <c r="AC510" s="2"/>
      <c r="AD510" s="2"/>
      <c r="AE510" s="2"/>
      <c r="AF510" s="2"/>
      <c r="AG510" s="2"/>
      <c r="AH510" s="2"/>
      <c r="AI510" s="2"/>
      <c r="AJ510" s="2"/>
      <c r="AK510" s="2"/>
      <c r="AL510" s="2"/>
      <c r="AM510" s="2"/>
      <c r="AN510" s="2"/>
      <c r="AO510" s="2"/>
      <c r="AP510" s="2"/>
    </row>
    <row r="511" spans="1:78" s="1" customFormat="1" ht="15" customHeight="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c r="AA511" s="2"/>
      <c r="AB511" s="2"/>
      <c r="AC511" s="2"/>
      <c r="AD511" s="2"/>
      <c r="AE511" s="2"/>
      <c r="AF511" s="2"/>
      <c r="AG511" s="2"/>
      <c r="AH511" s="2"/>
      <c r="AI511" s="2"/>
      <c r="AJ511" s="2"/>
      <c r="AK511" s="2"/>
      <c r="AL511" s="2"/>
      <c r="AM511" s="2"/>
      <c r="AN511" s="2"/>
      <c r="AO511" s="2"/>
      <c r="AP511" s="2"/>
    </row>
    <row r="512" spans="1:78" s="1" customFormat="1" ht="15" customHeight="1">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c r="AA512" s="2"/>
      <c r="AB512" s="2"/>
      <c r="AC512" s="2"/>
      <c r="AD512" s="2"/>
      <c r="AE512" s="2"/>
      <c r="AF512" s="2"/>
      <c r="AG512" s="2"/>
      <c r="AH512" s="2"/>
      <c r="AI512" s="2"/>
      <c r="AJ512" s="2"/>
      <c r="AK512" s="2"/>
      <c r="AL512" s="2"/>
      <c r="AM512" s="2"/>
      <c r="AN512" s="2"/>
      <c r="AO512" s="2"/>
      <c r="AP512" s="2"/>
    </row>
    <row r="513" spans="1:42" s="1" customFormat="1" ht="15" customHeight="1">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c r="AA513" s="2"/>
      <c r="AB513" s="2"/>
      <c r="AC513" s="2"/>
      <c r="AD513" s="2"/>
      <c r="AE513" s="2"/>
      <c r="AF513" s="2"/>
      <c r="AG513" s="2"/>
      <c r="AH513" s="2"/>
      <c r="AI513" s="2"/>
      <c r="AJ513" s="2"/>
      <c r="AK513" s="2"/>
      <c r="AL513" s="2"/>
      <c r="AM513" s="2"/>
      <c r="AN513" s="2"/>
      <c r="AO513" s="2"/>
      <c r="AP513" s="2"/>
    </row>
    <row r="514" spans="1:42" s="1" customFormat="1" ht="15" customHeight="1">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c r="AA514" s="2"/>
      <c r="AB514" s="2"/>
      <c r="AC514" s="2"/>
      <c r="AD514" s="2"/>
      <c r="AE514" s="2"/>
      <c r="AF514" s="2"/>
      <c r="AG514" s="2"/>
      <c r="AH514" s="2"/>
      <c r="AI514" s="2"/>
      <c r="AJ514" s="2"/>
      <c r="AK514" s="2"/>
      <c r="AL514" s="2"/>
      <c r="AM514" s="2"/>
      <c r="AN514" s="2"/>
      <c r="AO514" s="2"/>
      <c r="AP514" s="2"/>
    </row>
    <row r="515" spans="1:42" s="1" customFormat="1" ht="15" customHeight="1">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c r="AA515" s="2"/>
      <c r="AB515" s="2"/>
      <c r="AC515" s="2"/>
      <c r="AD515" s="2"/>
      <c r="AE515" s="2"/>
      <c r="AF515" s="2"/>
      <c r="AG515" s="2"/>
      <c r="AH515" s="2"/>
      <c r="AI515" s="2"/>
      <c r="AJ515" s="2"/>
      <c r="AK515" s="2"/>
      <c r="AL515" s="2"/>
      <c r="AM515" s="2"/>
      <c r="AN515" s="2"/>
      <c r="AO515" s="2"/>
      <c r="AP515" s="2"/>
    </row>
    <row r="516" spans="1:42" s="1" customFormat="1" ht="15" customHeight="1">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c r="AA516" s="2"/>
      <c r="AB516" s="2"/>
      <c r="AC516" s="2"/>
      <c r="AD516" s="2"/>
      <c r="AE516" s="2"/>
      <c r="AF516" s="2"/>
      <c r="AG516" s="2"/>
      <c r="AH516" s="2"/>
      <c r="AI516" s="2"/>
      <c r="AJ516" s="2"/>
      <c r="AK516" s="2"/>
      <c r="AL516" s="2"/>
      <c r="AM516" s="2"/>
      <c r="AN516" s="2"/>
      <c r="AO516" s="2"/>
      <c r="AP516" s="2"/>
    </row>
  </sheetData>
  <sheetProtection formatCells="0" insertRows="0" deleteRows="0"/>
  <mergeCells count="598">
    <mergeCell ref="R57:BZ57"/>
    <mergeCell ref="AO25:BV25"/>
    <mergeCell ref="AO28:BS28"/>
    <mergeCell ref="AG29:AN29"/>
    <mergeCell ref="AO29:BS29"/>
    <mergeCell ref="W28:AN28"/>
    <mergeCell ref="BU28:BV29"/>
    <mergeCell ref="AO22:BS22"/>
    <mergeCell ref="AG23:AN23"/>
    <mergeCell ref="AO23:BS23"/>
    <mergeCell ref="AG24:AN24"/>
    <mergeCell ref="AO24:BV24"/>
    <mergeCell ref="W22:AN22"/>
    <mergeCell ref="BU22:BV23"/>
    <mergeCell ref="A3:BZ3"/>
    <mergeCell ref="A5:BZ5"/>
    <mergeCell ref="AX18:BB18"/>
    <mergeCell ref="BC18:BE18"/>
    <mergeCell ref="BF18:BH18"/>
    <mergeCell ref="BI18:BK18"/>
    <mergeCell ref="BL18:BN18"/>
    <mergeCell ref="BO18:BQ18"/>
    <mergeCell ref="BR18:BT18"/>
    <mergeCell ref="R58:BZ58"/>
    <mergeCell ref="R59:BZ59"/>
    <mergeCell ref="R60:BZ60"/>
    <mergeCell ref="U76:X76"/>
    <mergeCell ref="AK76:AV76"/>
    <mergeCell ref="BF76:BQ76"/>
    <mergeCell ref="A42:W43"/>
    <mergeCell ref="X42:AO43"/>
    <mergeCell ref="AP42:BC43"/>
    <mergeCell ref="BD42:BZ43"/>
    <mergeCell ref="A44:W45"/>
    <mergeCell ref="X44:AO49"/>
    <mergeCell ref="AP44:BC49"/>
    <mergeCell ref="BD44:BZ45"/>
    <mergeCell ref="A46:W47"/>
    <mergeCell ref="BD46:BZ47"/>
    <mergeCell ref="A48:W49"/>
    <mergeCell ref="BD48:BZ49"/>
    <mergeCell ref="R61:BZ61"/>
    <mergeCell ref="U65:X65"/>
    <mergeCell ref="AK65:AV65"/>
    <mergeCell ref="BF65:BQ65"/>
    <mergeCell ref="A53:BZ53"/>
    <mergeCell ref="R66:BZ66"/>
    <mergeCell ref="R158:BZ158"/>
    <mergeCell ref="R159:BZ159"/>
    <mergeCell ref="U111:X111"/>
    <mergeCell ref="AK111:AS111"/>
    <mergeCell ref="BF111:BQ111"/>
    <mergeCell ref="R115:BZ115"/>
    <mergeCell ref="AA116:BZ116"/>
    <mergeCell ref="R110:BZ110"/>
    <mergeCell ref="R98:BZ98"/>
    <mergeCell ref="U99:X99"/>
    <mergeCell ref="AK99:AS99"/>
    <mergeCell ref="BF99:BQ99"/>
    <mergeCell ref="R103:BZ103"/>
    <mergeCell ref="R100:BZ100"/>
    <mergeCell ref="R112:BZ112"/>
    <mergeCell ref="R113:BZ113"/>
    <mergeCell ref="R114:BZ114"/>
    <mergeCell ref="L132:AH132"/>
    <mergeCell ref="R146:BZ146"/>
    <mergeCell ref="R147:BZ147"/>
    <mergeCell ref="R148:BZ148"/>
    <mergeCell ref="R156:BZ156"/>
    <mergeCell ref="R157:BZ157"/>
    <mergeCell ref="X151:BZ151"/>
    <mergeCell ref="R200:BZ200"/>
    <mergeCell ref="R198:BZ198"/>
    <mergeCell ref="U199:X199"/>
    <mergeCell ref="AK199:AS199"/>
    <mergeCell ref="BF199:BQ199"/>
    <mergeCell ref="U197:X197"/>
    <mergeCell ref="AK197:AV197"/>
    <mergeCell ref="BF197:BQ197"/>
    <mergeCell ref="R160:BZ160"/>
    <mergeCell ref="R161:BZ161"/>
    <mergeCell ref="X162:BZ162"/>
    <mergeCell ref="R165:BZ165"/>
    <mergeCell ref="R166:BZ166"/>
    <mergeCell ref="U187:X187"/>
    <mergeCell ref="AK187:AS187"/>
    <mergeCell ref="BF187:BQ187"/>
    <mergeCell ref="R170:BZ170"/>
    <mergeCell ref="X171:BZ171"/>
    <mergeCell ref="R179:BZ179"/>
    <mergeCell ref="R169:BZ169"/>
    <mergeCell ref="U185:X185"/>
    <mergeCell ref="AK185:AV185"/>
    <mergeCell ref="BF185:BQ185"/>
    <mergeCell ref="R186:BZ186"/>
    <mergeCell ref="R220:BZ220"/>
    <mergeCell ref="T264:AB264"/>
    <mergeCell ref="AH264:AP264"/>
    <mergeCell ref="AV264:BD264"/>
    <mergeCell ref="BJ264:BT264"/>
    <mergeCell ref="R218:BZ218"/>
    <mergeCell ref="U219:X219"/>
    <mergeCell ref="AK219:AS219"/>
    <mergeCell ref="BF219:BQ219"/>
    <mergeCell ref="L245:BN245"/>
    <mergeCell ref="R228:BZ228"/>
    <mergeCell ref="AA229:AM229"/>
    <mergeCell ref="AU229:BG229"/>
    <mergeCell ref="R230:BZ230"/>
    <mergeCell ref="R231:BZ231"/>
    <mergeCell ref="R232:BZ232"/>
    <mergeCell ref="K236:M236"/>
    <mergeCell ref="W236:BV236"/>
    <mergeCell ref="K237:M237"/>
    <mergeCell ref="W237:BV237"/>
    <mergeCell ref="K238:M238"/>
    <mergeCell ref="K241:M241"/>
    <mergeCell ref="W241:BV241"/>
    <mergeCell ref="W242:BV242"/>
    <mergeCell ref="X292:AJ292"/>
    <mergeCell ref="AO292:BA292"/>
    <mergeCell ref="BF292:BS292"/>
    <mergeCell ref="X294:AJ294"/>
    <mergeCell ref="W307:AK307"/>
    <mergeCell ref="BF294:BS294"/>
    <mergeCell ref="AE323:AG323"/>
    <mergeCell ref="AH323:AI323"/>
    <mergeCell ref="AJ323:AL323"/>
    <mergeCell ref="BF298:BS298"/>
    <mergeCell ref="BE299:BS299"/>
    <mergeCell ref="X296:AJ296"/>
    <mergeCell ref="BF296:BS296"/>
    <mergeCell ref="AO296:BA296"/>
    <mergeCell ref="AH302:AJ302"/>
    <mergeCell ref="AH303:AJ303"/>
    <mergeCell ref="AI304:AN304"/>
    <mergeCell ref="X298:AJ298"/>
    <mergeCell ref="AO298:BA298"/>
    <mergeCell ref="BC311:BD311"/>
    <mergeCell ref="AN308:BB308"/>
    <mergeCell ref="W309:AK309"/>
    <mergeCell ref="AN309:BB309"/>
    <mergeCell ref="Q310:AI310"/>
    <mergeCell ref="AO294:BA294"/>
    <mergeCell ref="AM323:AN323"/>
    <mergeCell ref="V323:Y323"/>
    <mergeCell ref="Z323:AB323"/>
    <mergeCell ref="AC323:AD323"/>
    <mergeCell ref="AT310:BL310"/>
    <mergeCell ref="AU311:AV311"/>
    <mergeCell ref="AL325:BV325"/>
    <mergeCell ref="AC326:AE326"/>
    <mergeCell ref="AF326:AG326"/>
    <mergeCell ref="AL326:BV326"/>
    <mergeCell ref="BE300:BS300"/>
    <mergeCell ref="X295:AJ295"/>
    <mergeCell ref="AO295:BA295"/>
    <mergeCell ref="BF295:BS295"/>
    <mergeCell ref="AN307:BB307"/>
    <mergeCell ref="W308:AK308"/>
    <mergeCell ref="AH321:AI321"/>
    <mergeCell ref="AJ321:AL321"/>
    <mergeCell ref="AM321:AN321"/>
    <mergeCell ref="O319:BZ319"/>
    <mergeCell ref="V321:Y321"/>
    <mergeCell ref="Z321:AB321"/>
    <mergeCell ref="AC321:AD321"/>
    <mergeCell ref="BE396:BS396"/>
    <mergeCell ref="N399:Q399"/>
    <mergeCell ref="R399:T399"/>
    <mergeCell ref="W399:AK399"/>
    <mergeCell ref="AN399:BB399"/>
    <mergeCell ref="BE399:BS399"/>
    <mergeCell ref="N400:Q400"/>
    <mergeCell ref="R400:T400"/>
    <mergeCell ref="W400:AK400"/>
    <mergeCell ref="AN400:BB400"/>
    <mergeCell ref="BE400:BS400"/>
    <mergeCell ref="R396:T396"/>
    <mergeCell ref="W396:AK396"/>
    <mergeCell ref="AN396:BB396"/>
    <mergeCell ref="R177:BZ177"/>
    <mergeCell ref="R178:BZ178"/>
    <mergeCell ref="X180:BZ180"/>
    <mergeCell ref="R174:BZ174"/>
    <mergeCell ref="R175:BZ175"/>
    <mergeCell ref="R176:BZ176"/>
    <mergeCell ref="U67:X67"/>
    <mergeCell ref="AK67:AS67"/>
    <mergeCell ref="BF67:BQ67"/>
    <mergeCell ref="AK78:AS78"/>
    <mergeCell ref="BF78:BQ78"/>
    <mergeCell ref="R77:BZ77"/>
    <mergeCell ref="R88:BZ88"/>
    <mergeCell ref="U89:X89"/>
    <mergeCell ref="AK89:AS89"/>
    <mergeCell ref="BF89:BQ89"/>
    <mergeCell ref="R68:BZ68"/>
    <mergeCell ref="R69:BZ69"/>
    <mergeCell ref="R70:BZ70"/>
    <mergeCell ref="R71:BZ71"/>
    <mergeCell ref="R82:BZ82"/>
    <mergeCell ref="AA83:BZ83"/>
    <mergeCell ref="BF87:BQ87"/>
    <mergeCell ref="R80:BZ80"/>
    <mergeCell ref="R81:BZ81"/>
    <mergeCell ref="U87:X87"/>
    <mergeCell ref="AK87:AV87"/>
    <mergeCell ref="U78:X78"/>
    <mergeCell ref="R79:BZ79"/>
    <mergeCell ref="B134:C134"/>
    <mergeCell ref="L135:AH135"/>
    <mergeCell ref="L137:AH137"/>
    <mergeCell ref="L139:AH139"/>
    <mergeCell ref="R93:BZ93"/>
    <mergeCell ref="AA94:BZ94"/>
    <mergeCell ref="R90:BZ90"/>
    <mergeCell ref="R91:BZ91"/>
    <mergeCell ref="R92:BZ92"/>
    <mergeCell ref="BF97:BQ97"/>
    <mergeCell ref="AA104:BZ104"/>
    <mergeCell ref="U109:X109"/>
    <mergeCell ref="AK109:AV109"/>
    <mergeCell ref="BF109:BQ109"/>
    <mergeCell ref="R101:BZ101"/>
    <mergeCell ref="R102:BZ102"/>
    <mergeCell ref="U97:X97"/>
    <mergeCell ref="AK97:AV97"/>
    <mergeCell ref="R145:BZ145"/>
    <mergeCell ref="B121:C121"/>
    <mergeCell ref="L122:AH122"/>
    <mergeCell ref="B124:C124"/>
    <mergeCell ref="L125:AH125"/>
    <mergeCell ref="B127:C127"/>
    <mergeCell ref="L130:AH130"/>
    <mergeCell ref="L128:AH128"/>
    <mergeCell ref="R149:BZ149"/>
    <mergeCell ref="R150:BZ150"/>
    <mergeCell ref="R189:BZ189"/>
    <mergeCell ref="R190:BZ190"/>
    <mergeCell ref="R167:BZ167"/>
    <mergeCell ref="R168:BZ168"/>
    <mergeCell ref="G255:I255"/>
    <mergeCell ref="Y255:AA255"/>
    <mergeCell ref="AK255:AM255"/>
    <mergeCell ref="R191:BZ191"/>
    <mergeCell ref="Y192:BZ192"/>
    <mergeCell ref="R188:BZ188"/>
    <mergeCell ref="R223:BZ223"/>
    <mergeCell ref="Y224:BZ224"/>
    <mergeCell ref="R233:BZ233"/>
    <mergeCell ref="O253:BV253"/>
    <mergeCell ref="R211:BZ211"/>
    <mergeCell ref="R212:BZ212"/>
    <mergeCell ref="U207:X207"/>
    <mergeCell ref="AK207:AV207"/>
    <mergeCell ref="BF207:BQ207"/>
    <mergeCell ref="R208:BZ208"/>
    <mergeCell ref="R201:BZ201"/>
    <mergeCell ref="R202:BZ202"/>
    <mergeCell ref="R203:BZ203"/>
    <mergeCell ref="Y204:BZ204"/>
    <mergeCell ref="CA258:DT258"/>
    <mergeCell ref="E259:BW259"/>
    <mergeCell ref="AF261:BC261"/>
    <mergeCell ref="U209:X209"/>
    <mergeCell ref="AK209:AS209"/>
    <mergeCell ref="BF209:BQ209"/>
    <mergeCell ref="R213:BZ213"/>
    <mergeCell ref="Y214:BZ214"/>
    <mergeCell ref="U217:X217"/>
    <mergeCell ref="AK217:AV217"/>
    <mergeCell ref="BF217:BQ217"/>
    <mergeCell ref="R210:BZ210"/>
    <mergeCell ref="O257:Q257"/>
    <mergeCell ref="AF257:AH257"/>
    <mergeCell ref="AD258:BW258"/>
    <mergeCell ref="A250:BZ250"/>
    <mergeCell ref="O252:BV252"/>
    <mergeCell ref="AZ255:BB255"/>
    <mergeCell ref="G256:I256"/>
    <mergeCell ref="R221:BZ221"/>
    <mergeCell ref="R222:BZ222"/>
    <mergeCell ref="AD256:AF256"/>
    <mergeCell ref="K243:M243"/>
    <mergeCell ref="K242:M242"/>
    <mergeCell ref="S266:AC266"/>
    <mergeCell ref="AG266:AQ266"/>
    <mergeCell ref="AU266:BE266"/>
    <mergeCell ref="AV268:BD268"/>
    <mergeCell ref="BJ268:BT268"/>
    <mergeCell ref="T265:AB265"/>
    <mergeCell ref="AH265:AP265"/>
    <mergeCell ref="BI266:BT266"/>
    <mergeCell ref="T268:AB268"/>
    <mergeCell ref="AH268:AP268"/>
    <mergeCell ref="AV265:BD265"/>
    <mergeCell ref="BJ265:BT265"/>
    <mergeCell ref="AF262:BC262"/>
    <mergeCell ref="AB271:AK271"/>
    <mergeCell ref="AB272:AK272"/>
    <mergeCell ref="BL273:BT273"/>
    <mergeCell ref="T270:AB270"/>
    <mergeCell ref="D278:F278"/>
    <mergeCell ref="L278:N278"/>
    <mergeCell ref="T278:V278"/>
    <mergeCell ref="AB278:AD278"/>
    <mergeCell ref="AJ278:AL278"/>
    <mergeCell ref="BL274:BT274"/>
    <mergeCell ref="AU278:AW278"/>
    <mergeCell ref="O275:BT275"/>
    <mergeCell ref="R276:Y276"/>
    <mergeCell ref="AC276:BY276"/>
    <mergeCell ref="BI278:BK278"/>
    <mergeCell ref="AH270:AP270"/>
    <mergeCell ref="AV270:BD270"/>
    <mergeCell ref="BJ270:BT270"/>
    <mergeCell ref="AO283:BA283"/>
    <mergeCell ref="X280:AJ280"/>
    <mergeCell ref="BF290:BS290"/>
    <mergeCell ref="BF291:BS291"/>
    <mergeCell ref="X291:AJ291"/>
    <mergeCell ref="AO280:BA280"/>
    <mergeCell ref="BE280:BS280"/>
    <mergeCell ref="BE281:BS281"/>
    <mergeCell ref="X289:AJ289"/>
    <mergeCell ref="X285:AJ285"/>
    <mergeCell ref="AO285:BA285"/>
    <mergeCell ref="BF285:BS285"/>
    <mergeCell ref="X287:AJ287"/>
    <mergeCell ref="AO287:BA287"/>
    <mergeCell ref="AO289:BA289"/>
    <mergeCell ref="BF289:BS289"/>
    <mergeCell ref="X283:AJ283"/>
    <mergeCell ref="BF283:BS283"/>
    <mergeCell ref="BF287:BS287"/>
    <mergeCell ref="X290:AJ290"/>
    <mergeCell ref="AO290:BA290"/>
    <mergeCell ref="AO291:BA291"/>
    <mergeCell ref="M313:N313"/>
    <mergeCell ref="AF313:AG313"/>
    <mergeCell ref="AX313:AY313"/>
    <mergeCell ref="O316:BZ316"/>
    <mergeCell ref="O317:BZ317"/>
    <mergeCell ref="O318:BZ318"/>
    <mergeCell ref="E326:G326"/>
    <mergeCell ref="H326:I326"/>
    <mergeCell ref="J326:L326"/>
    <mergeCell ref="O326:R326"/>
    <mergeCell ref="S326:U326"/>
    <mergeCell ref="V326:W326"/>
    <mergeCell ref="AE321:AG321"/>
    <mergeCell ref="E325:G325"/>
    <mergeCell ref="H325:I325"/>
    <mergeCell ref="J325:L325"/>
    <mergeCell ref="O325:R325"/>
    <mergeCell ref="S325:U325"/>
    <mergeCell ref="V325:W325"/>
    <mergeCell ref="X325:Z325"/>
    <mergeCell ref="AA325:AB325"/>
    <mergeCell ref="AC325:AE325"/>
    <mergeCell ref="AF325:AG325"/>
    <mergeCell ref="X326:Z326"/>
    <mergeCell ref="AA326:AB326"/>
    <mergeCell ref="AL327:BV327"/>
    <mergeCell ref="E327:G327"/>
    <mergeCell ref="H327:I327"/>
    <mergeCell ref="J327:L327"/>
    <mergeCell ref="O327:R327"/>
    <mergeCell ref="S328:BZ328"/>
    <mergeCell ref="S329:BZ329"/>
    <mergeCell ref="M364:Q364"/>
    <mergeCell ref="R364:Z364"/>
    <mergeCell ref="AD364:BO364"/>
    <mergeCell ref="S330:BZ330"/>
    <mergeCell ref="S327:U327"/>
    <mergeCell ref="V327:W327"/>
    <mergeCell ref="AF327:AG327"/>
    <mergeCell ref="S331:BZ331"/>
    <mergeCell ref="S332:BZ332"/>
    <mergeCell ref="S333:BZ333"/>
    <mergeCell ref="S334:BZ334"/>
    <mergeCell ref="S335:BZ335"/>
    <mergeCell ref="AA327:AB327"/>
    <mergeCell ref="AC327:AE327"/>
    <mergeCell ref="X327:Z327"/>
    <mergeCell ref="M366:Q366"/>
    <mergeCell ref="R366:Z366"/>
    <mergeCell ref="S336:BZ336"/>
    <mergeCell ref="AD366:BO366"/>
    <mergeCell ref="S337:BZ337"/>
    <mergeCell ref="S338:BZ338"/>
    <mergeCell ref="S339:BZ339"/>
    <mergeCell ref="A359:BZ359"/>
    <mergeCell ref="N361:U361"/>
    <mergeCell ref="AD363:BO363"/>
    <mergeCell ref="M365:Q365"/>
    <mergeCell ref="R365:Z365"/>
    <mergeCell ref="AD365:BO365"/>
    <mergeCell ref="M362:Q362"/>
    <mergeCell ref="R362:Z362"/>
    <mergeCell ref="AD362:BO362"/>
    <mergeCell ref="M363:Q363"/>
    <mergeCell ref="R363:Z363"/>
    <mergeCell ref="BC384:BD384"/>
    <mergeCell ref="BK384:BL384"/>
    <mergeCell ref="T381:BZ381"/>
    <mergeCell ref="BJ368:BK368"/>
    <mergeCell ref="B371:M371"/>
    <mergeCell ref="R371:AH371"/>
    <mergeCell ref="AM371:BB371"/>
    <mergeCell ref="BG371:BU371"/>
    <mergeCell ref="B372:R372"/>
    <mergeCell ref="V372:AI372"/>
    <mergeCell ref="AM372:BK372"/>
    <mergeCell ref="BO372:BV372"/>
    <mergeCell ref="E368:F368"/>
    <mergeCell ref="M368:N368"/>
    <mergeCell ref="U368:V368"/>
    <mergeCell ref="AC368:AD368"/>
    <mergeCell ref="AK368:AL368"/>
    <mergeCell ref="AV368:AW368"/>
    <mergeCell ref="Q370:AI370"/>
    <mergeCell ref="Q369:AI369"/>
    <mergeCell ref="AT369:BL369"/>
    <mergeCell ref="Z374:AG374"/>
    <mergeCell ref="Z375:AG375"/>
    <mergeCell ref="D394:K394"/>
    <mergeCell ref="N394:Q394"/>
    <mergeCell ref="R394:T394"/>
    <mergeCell ref="W394:AK394"/>
    <mergeCell ref="AN394:BB394"/>
    <mergeCell ref="AB389:AC389"/>
    <mergeCell ref="Z376:AG376"/>
    <mergeCell ref="Z377:AG377"/>
    <mergeCell ref="Z379:AN379"/>
    <mergeCell ref="Z380:AN380"/>
    <mergeCell ref="BE403:BS403"/>
    <mergeCell ref="BC385:BD385"/>
    <mergeCell ref="BK385:BL385"/>
    <mergeCell ref="AK387:AU387"/>
    <mergeCell ref="AK388:AU388"/>
    <mergeCell ref="AB390:AC390"/>
    <mergeCell ref="AB391:BC391"/>
    <mergeCell ref="BE397:BS397"/>
    <mergeCell ref="N398:Q398"/>
    <mergeCell ref="R398:T398"/>
    <mergeCell ref="W398:AK398"/>
    <mergeCell ref="AN398:BB398"/>
    <mergeCell ref="BE398:BS398"/>
    <mergeCell ref="N397:Q397"/>
    <mergeCell ref="R397:T397"/>
    <mergeCell ref="W397:AK397"/>
    <mergeCell ref="AN397:BB397"/>
    <mergeCell ref="BE394:BS394"/>
    <mergeCell ref="N395:Q395"/>
    <mergeCell ref="R395:T395"/>
    <mergeCell ref="W395:AK395"/>
    <mergeCell ref="AN395:BB395"/>
    <mergeCell ref="BE395:BS395"/>
    <mergeCell ref="N396:Q396"/>
    <mergeCell ref="N401:Q401"/>
    <mergeCell ref="R401:T401"/>
    <mergeCell ref="W401:AK401"/>
    <mergeCell ref="AN401:BB401"/>
    <mergeCell ref="BE401:BS401"/>
    <mergeCell ref="R410:BZ410"/>
    <mergeCell ref="A415:BZ415"/>
    <mergeCell ref="AI417:AO417"/>
    <mergeCell ref="AI418:AO418"/>
    <mergeCell ref="R404:BZ404"/>
    <mergeCell ref="R405:BZ405"/>
    <mergeCell ref="R406:BZ406"/>
    <mergeCell ref="R407:BZ407"/>
    <mergeCell ref="R408:BZ408"/>
    <mergeCell ref="B409:R409"/>
    <mergeCell ref="S409:BZ409"/>
    <mergeCell ref="N402:Q402"/>
    <mergeCell ref="R402:T402"/>
    <mergeCell ref="W402:AK402"/>
    <mergeCell ref="AN402:BB402"/>
    <mergeCell ref="BE402:BS402"/>
    <mergeCell ref="D403:K403"/>
    <mergeCell ref="W403:AK403"/>
    <mergeCell ref="AN403:BB403"/>
    <mergeCell ref="AS419:BF419"/>
    <mergeCell ref="AS420:BF420"/>
    <mergeCell ref="R411:BZ411"/>
    <mergeCell ref="R412:BZ412"/>
    <mergeCell ref="R413:BZ413"/>
    <mergeCell ref="AS421:BF421"/>
    <mergeCell ref="BB424:BC424"/>
    <mergeCell ref="W426:AF426"/>
    <mergeCell ref="AG426:AH426"/>
    <mergeCell ref="AI426:BB426"/>
    <mergeCell ref="BC426:BD426"/>
    <mergeCell ref="BE426:BS426"/>
    <mergeCell ref="AS423:BF423"/>
    <mergeCell ref="AS424:AT424"/>
    <mergeCell ref="W427:AF427"/>
    <mergeCell ref="AG427:AH427"/>
    <mergeCell ref="AI427:BB427"/>
    <mergeCell ref="BC427:BD427"/>
    <mergeCell ref="BE427:BS427"/>
    <mergeCell ref="W428:AF428"/>
    <mergeCell ref="AG428:AH428"/>
    <mergeCell ref="AI428:BB428"/>
    <mergeCell ref="BC428:BD428"/>
    <mergeCell ref="BE428:BS428"/>
    <mergeCell ref="W431:AF431"/>
    <mergeCell ref="AG431:AH431"/>
    <mergeCell ref="AI431:BB431"/>
    <mergeCell ref="BC431:BD431"/>
    <mergeCell ref="BE431:BS431"/>
    <mergeCell ref="S432:BZ432"/>
    <mergeCell ref="W429:AF429"/>
    <mergeCell ref="AG429:AH429"/>
    <mergeCell ref="AI429:BB429"/>
    <mergeCell ref="BC429:BD429"/>
    <mergeCell ref="BE429:BS429"/>
    <mergeCell ref="W430:AF430"/>
    <mergeCell ref="AG430:AH430"/>
    <mergeCell ref="AI430:BB430"/>
    <mergeCell ref="BC430:BD430"/>
    <mergeCell ref="BE430:BS430"/>
    <mergeCell ref="AI444:AO444"/>
    <mergeCell ref="AI445:AO445"/>
    <mergeCell ref="AS446:BF446"/>
    <mergeCell ref="AS447:BF447"/>
    <mergeCell ref="AS448:BF448"/>
    <mergeCell ref="AS450:BF450"/>
    <mergeCell ref="R433:BZ433"/>
    <mergeCell ref="R434:BZ434"/>
    <mergeCell ref="R435:BZ435"/>
    <mergeCell ref="R436:BZ436"/>
    <mergeCell ref="R437:BZ437"/>
    <mergeCell ref="R438:BZ438"/>
    <mergeCell ref="BE453:BS453"/>
    <mergeCell ref="W454:AF454"/>
    <mergeCell ref="AG454:AH454"/>
    <mergeCell ref="AI454:BB454"/>
    <mergeCell ref="BC454:BD454"/>
    <mergeCell ref="BE454:BS454"/>
    <mergeCell ref="AS451:AT451"/>
    <mergeCell ref="BB451:BC451"/>
    <mergeCell ref="W453:AF453"/>
    <mergeCell ref="AG453:AH453"/>
    <mergeCell ref="AI453:BB453"/>
    <mergeCell ref="BC453:BD453"/>
    <mergeCell ref="W455:AF455"/>
    <mergeCell ref="AG455:AH455"/>
    <mergeCell ref="AI455:BB455"/>
    <mergeCell ref="BC455:BD455"/>
    <mergeCell ref="BE455:BS455"/>
    <mergeCell ref="W456:AF456"/>
    <mergeCell ref="AG456:AH456"/>
    <mergeCell ref="AI456:BB456"/>
    <mergeCell ref="BC456:BD456"/>
    <mergeCell ref="BE456:BS456"/>
    <mergeCell ref="S459:BZ459"/>
    <mergeCell ref="R460:BZ460"/>
    <mergeCell ref="R461:BZ461"/>
    <mergeCell ref="R462:BZ462"/>
    <mergeCell ref="R463:BZ463"/>
    <mergeCell ref="R464:BZ464"/>
    <mergeCell ref="W457:AF457"/>
    <mergeCell ref="AG457:AH457"/>
    <mergeCell ref="AI457:BB457"/>
    <mergeCell ref="BC457:BD457"/>
    <mergeCell ref="BE457:BS457"/>
    <mergeCell ref="W458:AF458"/>
    <mergeCell ref="AG458:AH458"/>
    <mergeCell ref="AI458:BB458"/>
    <mergeCell ref="BC458:BD458"/>
    <mergeCell ref="BE458:BS458"/>
    <mergeCell ref="G491:BI491"/>
    <mergeCell ref="H492:AR492"/>
    <mergeCell ref="G493:Y493"/>
    <mergeCell ref="E482:BI482"/>
    <mergeCell ref="E483:BI483"/>
    <mergeCell ref="E484:BI484"/>
    <mergeCell ref="E485:BI485"/>
    <mergeCell ref="E486:BI486"/>
    <mergeCell ref="G489:BZ489"/>
    <mergeCell ref="Y473:AL473"/>
    <mergeCell ref="Y474:AL474"/>
    <mergeCell ref="Y475:AL475"/>
    <mergeCell ref="U476:AA476"/>
    <mergeCell ref="AQ476:AW476"/>
    <mergeCell ref="O477:AE477"/>
    <mergeCell ref="AS477:BI477"/>
    <mergeCell ref="B478:BA478"/>
    <mergeCell ref="R465:BZ465"/>
    <mergeCell ref="R466:BZ466"/>
    <mergeCell ref="A469:BZ469"/>
    <mergeCell ref="A470:BZ470"/>
    <mergeCell ref="Y471:AL471"/>
    <mergeCell ref="Y472:AL472"/>
  </mergeCells>
  <phoneticPr fontId="3"/>
  <dataValidations count="25">
    <dataValidation type="list" allowBlank="1" showInputMessage="1" showErrorMessage="1" sqref="S266:AC266 AG266:AQ266 AU266:BE266 BI266:BT266" xr:uid="{00000000-0002-0000-0000-000000000000}">
      <formula1>用途地域</formula1>
    </dataValidation>
    <dataValidation type="list" allowBlank="1" showInputMessage="1" showErrorMessage="1" sqref="AF257 AK368:AL368 AC368:AD368 M368:N368 E368:F368 U368:V368 BJ368:BK368 AV368:AW368 G255:G256 AK255 L278 BB451:BC451 O257 BA257:BB257 AD256 AZ255 Y255 D278 M313:N314 AF313:AG314 AX313:AY314 AU311:AV311 BC311:BD311 B121:C121 B124:C124 B127:C127 B134:C134 AS424:AT424 BB424:BC424 AS451:AT451 T278 AB278 AJ278 AU278 BI278 BC384:BD385 BK384:BL385 AB389:AC390 K236:M238 K241:M243" xr:uid="{00000000-0002-0000-0000-000001000000}">
      <formula1>"□,■"</formula1>
    </dataValidation>
    <dataValidation type="list" showDropDown="1" showInputMessage="1" showErrorMessage="1" sqref="BU266 AD266 AR266 BF266" xr:uid="{00000000-0002-0000-0000-000002000000}">
      <formula1>用途地域</formula1>
    </dataValidation>
    <dataValidation type="list" allowBlank="1" showInputMessage="1" showErrorMessage="1" sqref="U219:X219 U197:X197 U111:X111 U65:X65 U67:X67 U76:X76 U78:X78 U87:X87 U89:X89 U97:X97 U99:X99 U187:X187 U185:X185 U217:X217 U209:X209 U207:X207 U199:X199 U109:X109" xr:uid="{00000000-0002-0000-0000-000003000000}">
      <formula1>建築士級</formula1>
    </dataValidation>
    <dataValidation type="list" allowBlank="1" showInputMessage="1" sqref="K477:O477 AS477" xr:uid="{00000000-0002-0000-0000-000004000000}">
      <formula1>"鉄骨鉄筋コンクリート,鉄筋コンクリート,鉄骨,補強コンクリートブロック,組積,CFT"</formula1>
    </dataValidation>
    <dataValidation type="list" allowBlank="1" showInputMessage="1" showErrorMessage="1" sqref="AK477:AR477" xr:uid="{00000000-0002-0000-0000-000005000000}">
      <formula1>"鉄骨鉄筋コンクリート,鉄筋コンクリート,鉄骨,補強コンクリートブロック,組積,木"</formula1>
    </dataValidation>
    <dataValidation type="list" allowBlank="1" showInputMessage="1" showErrorMessage="1" sqref="E479" xr:uid="{00000000-0002-0000-0000-000006000000}">
      <formula1>"□特定構造計算基準,■特定構造計算基準"</formula1>
    </dataValidation>
    <dataValidation type="list" allowBlank="1" showInputMessage="1" showErrorMessage="1" sqref="D480:K480" xr:uid="{00000000-0002-0000-0000-000007000000}">
      <formula1>"□特定増改築構造計算基準,■特定増改築構造計算基準"</formula1>
    </dataValidation>
    <dataValidation type="list" allowBlank="1" showInputMessage="1" showErrorMessage="1" sqref="D482:E482" xr:uid="{00000000-0002-0000-0000-000008000000}">
      <formula1>"□建築基準法施行令第81条第１項各号に掲げる基準に従つた構造計算,■建築基準法施行令第81条第１項各号に掲げる基準に従つた構造計算"</formula1>
    </dataValidation>
    <dataValidation type="list" allowBlank="1" showInputMessage="1" showErrorMessage="1" sqref="D483:E483" xr:uid="{00000000-0002-0000-0000-000009000000}">
      <formula1>"□建築基準法施行令第81条第2項第１号イに掲げる構造計算,■建築基準法施行令第81条第2項第１号イに掲げる構造計算"</formula1>
    </dataValidation>
    <dataValidation type="list" allowBlank="1" showInputMessage="1" showErrorMessage="1" sqref="D484:E484" xr:uid="{00000000-0002-0000-0000-00000A000000}">
      <formula1>"□建築基準法施行令第81条第2項第１号ロに掲げる構造計算,■建築基準法施行令第81条第2項第１号ロに掲げる構造計算"</formula1>
    </dataValidation>
    <dataValidation type="list" allowBlank="1" showInputMessage="1" showErrorMessage="1" sqref="D485:E485" xr:uid="{00000000-0002-0000-0000-00000B000000}">
      <formula1>"□建築基準法施行令第81条第2項第2号イに掲げる構造計算,■建築基準法施行令第81条第2項第2号イに掲げる構造計算"</formula1>
    </dataValidation>
    <dataValidation type="list" allowBlank="1" showInputMessage="1" showErrorMessage="1" sqref="D486:E486" xr:uid="{00000000-0002-0000-0000-00000C000000}">
      <formula1>"□建築基準法施行令第81条第3項に掲げる構造計算,■建築基準法施行令第81条第3項に掲げる構造計算"</formula1>
    </dataValidation>
    <dataValidation type="list" allowBlank="1" showInputMessage="1" showErrorMessage="1" sqref="G493" xr:uid="{00000000-0002-0000-0000-00000D000000}">
      <formula1>"□その他のプログラム,■その他のプログラム"</formula1>
    </dataValidation>
    <dataValidation type="list" allowBlank="1" showInputMessage="1" showErrorMessage="1" sqref="F491:G491" xr:uid="{00000000-0002-0000-0000-00000E000000}">
      <formula1>"□建築基準法第20条第１項第２号イ又は第３号イの認定を受けたプログラム,■建築基準法第20条第１項第２号イ又は第３号イの認定を受けたプログラム"</formula1>
    </dataValidation>
    <dataValidation type="list" allowBlank="1" showInputMessage="1" showErrorMessage="1" sqref="AM371" xr:uid="{00000000-0002-0000-0000-00000F000000}">
      <formula1>"□準耐火建築物（ｲ-2）,■準耐火建築物（ｲ-2）"</formula1>
    </dataValidation>
    <dataValidation type="list" allowBlank="1" showInputMessage="1" showErrorMessage="1" sqref="B371" xr:uid="{00000000-0002-0000-0000-000010000000}">
      <formula1>"□耐火建築物,■耐火建築物"</formula1>
    </dataValidation>
    <dataValidation type="list" allowBlank="1" showInputMessage="1" showErrorMessage="1" sqref="BG371" xr:uid="{00000000-0002-0000-0000-000011000000}">
      <formula1>"□準耐火建築物（ﾛ-1）,■準耐火建築物（ﾛ-1）"</formula1>
    </dataValidation>
    <dataValidation type="list" allowBlank="1" showInputMessage="1" showErrorMessage="1" sqref="R371" xr:uid="{00000000-0002-0000-0000-000012000000}">
      <formula1>"□準耐火建築物（ｲ-1）,■準耐火建築物（ｲ-1）"</formula1>
    </dataValidation>
    <dataValidation type="list" allowBlank="1" showInputMessage="1" showErrorMessage="1" sqref="B372" xr:uid="{00000000-0002-0000-0000-000013000000}">
      <formula1>"□準耐火建築物（ﾛ-2）,■準耐火建築物（ﾛ-2）"</formula1>
    </dataValidation>
    <dataValidation type="list" allowBlank="1" showInputMessage="1" showErrorMessage="1" sqref="V372" xr:uid="{00000000-0002-0000-0000-000014000000}">
      <formula1>"□耐火構造建築物,■耐火構造建築物"</formula1>
    </dataValidation>
    <dataValidation type="list" allowBlank="1" showInputMessage="1" showErrorMessage="1" sqref="AM372" xr:uid="{00000000-0002-0000-0000-000015000000}">
      <formula1>"□特定避難時間倒壊等防止建築物,■特定避難時間倒壊等防止建築物"</formula1>
    </dataValidation>
    <dataValidation type="list" allowBlank="1" showInputMessage="1" showErrorMessage="1" sqref="BO372" xr:uid="{00000000-0002-0000-0000-000016000000}">
      <formula1>"□その他,■その他"</formula1>
    </dataValidation>
    <dataValidation type="list" allowBlank="1" showInputMessage="1" showErrorMessage="1" sqref="K244" xr:uid="{00000000-0002-0000-0000-000017000000}">
      <formula1>"□申請不要,■申請不要"</formula1>
    </dataValidation>
    <dataValidation allowBlank="1" showInputMessage="1" sqref="N236:U238 N241:U243" xr:uid="{00000000-0002-0000-0000-000018000000}"/>
  </dataValidations>
  <pageMargins left="0.78740157480314965" right="0.59055118110236227" top="0.78740157480314965" bottom="0.78740157480314965" header="0.51181102362204722" footer="0.51181102362204722"/>
  <pageSetup paperSize="9" fitToHeight="0" orientation="portrait" r:id="rId1"/>
  <headerFooter alignWithMargins="0"/>
  <rowBreaks count="9" manualBreakCount="9">
    <brk id="50" max="77" man="1"/>
    <brk id="105" max="77" man="1"/>
    <brk id="152" max="77" man="1"/>
    <brk id="193" max="77" man="1"/>
    <brk id="248" max="77" man="1"/>
    <brk id="304" max="77" man="1"/>
    <brk id="357" max="77" man="1"/>
    <brk id="414" max="77" man="1"/>
    <brk id="467" max="7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F658F4-6E22-4506-8E4D-9B8D5D39608B}">
  <sheetPr>
    <tabColor rgb="FFFFCC00"/>
  </sheetPr>
  <dimension ref="A1:CO164"/>
  <sheetViews>
    <sheetView showZeros="0" view="pageBreakPreview" zoomScaleNormal="100" zoomScaleSheetLayoutView="100" workbookViewId="0">
      <selection activeCell="R13" sqref="R13:BZ13"/>
    </sheetView>
  </sheetViews>
  <sheetFormatPr defaultRowHeight="15" customHeight="1"/>
  <cols>
    <col min="1" max="42" width="1.125" style="4" customWidth="1"/>
    <col min="43" max="78" width="1.125" customWidth="1"/>
    <col min="79" max="86" width="1.125" hidden="1" customWidth="1"/>
    <col min="87" max="89" width="0" hidden="1" customWidth="1"/>
    <col min="91" max="93" width="9" hidden="1" customWidth="1"/>
  </cols>
  <sheetData>
    <row r="1" spans="1:93" s="2" customFormat="1" ht="15" customHeight="1">
      <c r="A1" s="59"/>
      <c r="B1" s="59"/>
      <c r="C1" s="59"/>
      <c r="D1" s="59"/>
      <c r="E1" s="59"/>
      <c r="F1" s="59"/>
      <c r="G1" s="59"/>
      <c r="H1" s="59"/>
      <c r="I1" s="59"/>
      <c r="J1" s="59"/>
      <c r="K1" s="59"/>
      <c r="L1" s="59"/>
      <c r="M1" s="59"/>
      <c r="N1" s="59"/>
      <c r="O1" s="59"/>
      <c r="P1" s="59"/>
      <c r="Q1" s="59"/>
      <c r="R1" s="59"/>
      <c r="S1" s="59"/>
      <c r="T1" s="59"/>
      <c r="U1" s="59"/>
      <c r="V1" s="59"/>
      <c r="W1" s="59"/>
      <c r="X1" s="59"/>
      <c r="Y1" s="59"/>
      <c r="Z1" s="59"/>
      <c r="AA1" s="59"/>
      <c r="AB1" s="59"/>
      <c r="AC1" s="59"/>
      <c r="AD1" s="59"/>
      <c r="AE1" s="59"/>
      <c r="AF1" s="59"/>
      <c r="AG1" s="59"/>
      <c r="AH1" s="59"/>
      <c r="AI1" s="59"/>
      <c r="AJ1" s="59"/>
      <c r="AK1" s="59"/>
      <c r="AL1" s="59"/>
      <c r="AM1" s="59"/>
      <c r="AN1" s="59"/>
      <c r="AO1" s="59"/>
      <c r="AP1" s="59"/>
      <c r="AQ1" s="59"/>
      <c r="AR1" s="59"/>
      <c r="AS1" s="59"/>
      <c r="AT1" s="59"/>
      <c r="AU1" s="59"/>
      <c r="AV1" s="59"/>
      <c r="AW1" s="59"/>
      <c r="AX1" s="59"/>
      <c r="AY1" s="59"/>
      <c r="AZ1" s="59"/>
      <c r="BA1" s="59"/>
      <c r="BB1" s="59"/>
      <c r="BC1" s="59"/>
      <c r="BD1" s="59"/>
      <c r="BE1" s="59"/>
      <c r="BF1" s="59"/>
      <c r="BG1" s="59"/>
      <c r="BH1" s="59"/>
      <c r="BI1" s="59"/>
      <c r="BJ1" s="59"/>
      <c r="BK1" s="59"/>
      <c r="BL1" s="59"/>
      <c r="BM1" s="59"/>
      <c r="BN1" s="59"/>
      <c r="BO1" s="59"/>
      <c r="BP1" s="59"/>
      <c r="BQ1" s="59"/>
      <c r="BR1" s="59"/>
      <c r="BS1" s="59"/>
      <c r="BT1" s="59"/>
      <c r="BU1" s="59"/>
      <c r="BV1" s="59"/>
      <c r="BW1" s="59"/>
      <c r="BX1" s="59"/>
      <c r="BY1" s="59"/>
      <c r="BZ1" s="59"/>
      <c r="CL1" s="99"/>
      <c r="CM1" s="2" t="s">
        <v>1200</v>
      </c>
      <c r="CN1" s="2" t="s">
        <v>45</v>
      </c>
      <c r="CO1" s="2" t="s">
        <v>1199</v>
      </c>
    </row>
    <row r="2" spans="1:93" s="2" customFormat="1" ht="15" customHeight="1">
      <c r="A2" s="970" t="s">
        <v>1638</v>
      </c>
      <c r="B2" s="970"/>
      <c r="C2" s="970"/>
      <c r="D2" s="970"/>
      <c r="E2" s="970"/>
      <c r="F2" s="970"/>
      <c r="G2" s="970"/>
      <c r="H2" s="970"/>
      <c r="I2" s="970"/>
      <c r="J2" s="970"/>
      <c r="K2" s="970"/>
      <c r="L2" s="970"/>
      <c r="M2" s="970"/>
      <c r="N2" s="970"/>
      <c r="O2" s="970"/>
      <c r="P2" s="970"/>
      <c r="Q2" s="970"/>
      <c r="R2" s="970"/>
      <c r="S2" s="970"/>
      <c r="T2" s="970"/>
      <c r="U2" s="970"/>
      <c r="V2" s="970"/>
      <c r="W2" s="970"/>
      <c r="X2" s="970"/>
      <c r="Y2" s="970"/>
      <c r="Z2" s="970"/>
      <c r="AA2" s="970"/>
      <c r="AB2" s="970"/>
      <c r="AC2" s="970"/>
      <c r="AD2" s="970"/>
      <c r="AE2" s="970"/>
      <c r="AF2" s="970"/>
      <c r="AG2" s="970"/>
      <c r="AH2" s="970"/>
      <c r="AI2" s="970"/>
      <c r="AJ2" s="970"/>
      <c r="AK2" s="970"/>
      <c r="AL2" s="970"/>
      <c r="AM2" s="970"/>
      <c r="AN2" s="970"/>
      <c r="AO2" s="970"/>
      <c r="AP2" s="970"/>
      <c r="AQ2" s="970"/>
      <c r="AR2" s="970"/>
      <c r="AS2" s="970"/>
      <c r="AT2" s="970"/>
      <c r="AU2" s="970"/>
      <c r="AV2" s="970"/>
      <c r="AW2" s="970"/>
      <c r="AX2" s="970"/>
      <c r="AY2" s="970"/>
      <c r="AZ2" s="970"/>
      <c r="BA2" s="970"/>
      <c r="BB2" s="970"/>
      <c r="BC2" s="970"/>
      <c r="BD2" s="970"/>
      <c r="BE2" s="970"/>
      <c r="BF2" s="970"/>
      <c r="BG2" s="970"/>
      <c r="BH2" s="970"/>
      <c r="BI2" s="970"/>
      <c r="BJ2" s="970"/>
      <c r="BK2" s="970"/>
      <c r="BL2" s="970"/>
      <c r="BM2" s="970"/>
      <c r="BN2" s="970"/>
      <c r="BO2" s="970"/>
      <c r="BP2" s="970"/>
      <c r="BQ2" s="970"/>
      <c r="BR2" s="970"/>
      <c r="BS2" s="970"/>
      <c r="BT2" s="970"/>
      <c r="BU2" s="970"/>
      <c r="BV2" s="970"/>
      <c r="BW2" s="970"/>
      <c r="BX2" s="970"/>
      <c r="BY2" s="970"/>
      <c r="BZ2" s="970"/>
      <c r="CL2" s="99"/>
      <c r="CM2" s="2" t="s">
        <v>1201</v>
      </c>
      <c r="CN2" s="2" t="s">
        <v>46</v>
      </c>
      <c r="CO2" s="2" t="s">
        <v>592</v>
      </c>
    </row>
    <row r="3" spans="1:93" s="2" customFormat="1" ht="7.5" customHeight="1">
      <c r="A3" s="63"/>
      <c r="B3" s="63"/>
      <c r="C3" s="63"/>
      <c r="D3" s="63"/>
      <c r="E3" s="63"/>
      <c r="F3" s="63"/>
      <c r="G3" s="63"/>
      <c r="H3" s="63"/>
      <c r="I3" s="63"/>
      <c r="J3" s="63"/>
      <c r="K3" s="63"/>
      <c r="L3" s="63"/>
      <c r="M3" s="63"/>
      <c r="N3" s="63"/>
      <c r="O3" s="63"/>
      <c r="P3" s="63"/>
      <c r="Q3" s="63"/>
      <c r="R3" s="63"/>
      <c r="S3" s="63"/>
      <c r="T3" s="63"/>
      <c r="U3" s="63"/>
      <c r="V3" s="63"/>
      <c r="W3" s="63"/>
      <c r="X3" s="63"/>
      <c r="Y3" s="63"/>
      <c r="Z3" s="63"/>
      <c r="AA3" s="63"/>
      <c r="AB3" s="63"/>
      <c r="AC3" s="63"/>
      <c r="AD3" s="63"/>
      <c r="AE3" s="63"/>
      <c r="AF3" s="63"/>
      <c r="AG3" s="63"/>
      <c r="AH3" s="63"/>
      <c r="AI3" s="63"/>
      <c r="AJ3" s="63"/>
      <c r="AK3" s="63"/>
      <c r="AL3" s="63"/>
      <c r="AM3" s="63"/>
      <c r="AN3" s="63"/>
      <c r="AO3" s="63"/>
      <c r="AP3" s="63"/>
      <c r="AQ3" s="63"/>
      <c r="AR3" s="63"/>
      <c r="AS3" s="63"/>
      <c r="AT3" s="63"/>
      <c r="AU3" s="63"/>
      <c r="AV3" s="63"/>
      <c r="AW3" s="63"/>
      <c r="AX3" s="63"/>
      <c r="AY3" s="63"/>
      <c r="AZ3" s="63"/>
      <c r="BA3" s="63"/>
      <c r="BB3" s="63"/>
      <c r="BC3" s="63"/>
      <c r="BD3" s="63"/>
      <c r="BE3" s="63"/>
      <c r="BF3" s="63"/>
      <c r="BG3" s="63"/>
      <c r="BH3" s="63"/>
      <c r="BI3" s="63"/>
      <c r="BJ3" s="63"/>
      <c r="BK3" s="63"/>
      <c r="BL3" s="63"/>
      <c r="BM3" s="63"/>
      <c r="BN3" s="63"/>
      <c r="BO3" s="63"/>
      <c r="BP3" s="63"/>
      <c r="BQ3" s="63"/>
      <c r="BR3" s="63"/>
      <c r="BS3" s="63"/>
      <c r="BT3" s="63"/>
      <c r="BU3" s="63"/>
      <c r="BV3" s="63"/>
      <c r="BW3" s="63"/>
      <c r="BX3" s="63"/>
      <c r="BY3" s="63"/>
      <c r="BZ3" s="63"/>
      <c r="CL3" s="99"/>
      <c r="CM3" s="2" t="s">
        <v>1203</v>
      </c>
      <c r="CN3" s="2" t="s">
        <v>1202</v>
      </c>
      <c r="CO3" s="2" t="s">
        <v>596</v>
      </c>
    </row>
    <row r="4" spans="1:93" s="2" customFormat="1" ht="5.25" customHeight="1">
      <c r="A4" s="59"/>
      <c r="B4" s="59"/>
      <c r="C4" s="59"/>
      <c r="D4" s="59"/>
      <c r="E4" s="59"/>
      <c r="F4" s="59"/>
      <c r="G4" s="59"/>
      <c r="H4" s="59"/>
      <c r="I4" s="59"/>
      <c r="J4" s="59"/>
      <c r="K4" s="59"/>
      <c r="L4" s="59"/>
      <c r="M4" s="59"/>
      <c r="N4" s="59"/>
      <c r="O4" s="59"/>
      <c r="P4" s="59"/>
      <c r="Q4" s="59"/>
      <c r="R4" s="59"/>
      <c r="S4" s="59"/>
      <c r="T4" s="59"/>
      <c r="U4" s="59"/>
      <c r="V4" s="59"/>
      <c r="W4" s="59"/>
      <c r="X4" s="59"/>
      <c r="Y4" s="59"/>
      <c r="Z4" s="59"/>
      <c r="AA4" s="59"/>
      <c r="AB4" s="59"/>
      <c r="AC4" s="59"/>
      <c r="AD4" s="59"/>
      <c r="AE4" s="59"/>
      <c r="AF4" s="59"/>
      <c r="AG4" s="59"/>
      <c r="AH4" s="59"/>
      <c r="AI4" s="59"/>
      <c r="AJ4" s="59"/>
      <c r="AK4" s="59"/>
      <c r="AL4" s="59"/>
      <c r="AM4" s="59"/>
      <c r="AN4" s="59"/>
      <c r="AO4" s="59"/>
      <c r="AP4" s="59"/>
      <c r="AQ4" s="59"/>
      <c r="AR4" s="59"/>
      <c r="AS4" s="59"/>
      <c r="AT4" s="59"/>
      <c r="AU4" s="59"/>
      <c r="AV4" s="59"/>
      <c r="AW4" s="59"/>
      <c r="AX4" s="59"/>
      <c r="AY4" s="59"/>
      <c r="AZ4" s="59"/>
      <c r="BA4" s="59"/>
      <c r="BB4" s="59"/>
      <c r="BC4" s="59"/>
      <c r="BD4" s="59"/>
      <c r="BE4" s="59"/>
      <c r="BF4" s="59"/>
      <c r="BG4" s="59"/>
      <c r="BH4" s="59"/>
      <c r="BI4" s="59"/>
      <c r="BJ4" s="59"/>
      <c r="BK4" s="59"/>
      <c r="BL4" s="59"/>
      <c r="BM4" s="59"/>
      <c r="BN4" s="59"/>
      <c r="BO4" s="59"/>
      <c r="BP4" s="59"/>
      <c r="BQ4" s="59"/>
      <c r="BR4" s="59"/>
      <c r="BS4" s="59"/>
      <c r="BT4" s="59"/>
      <c r="BU4" s="59"/>
      <c r="BV4" s="59"/>
      <c r="BW4" s="59"/>
      <c r="BX4" s="59"/>
      <c r="BY4" s="59"/>
      <c r="BZ4" s="59"/>
      <c r="CL4" s="99"/>
      <c r="CM4" s="2" t="s">
        <v>1204</v>
      </c>
      <c r="CO4" s="2" t="s">
        <v>589</v>
      </c>
    </row>
    <row r="5" spans="1:93" s="2" customFormat="1" ht="14.85" customHeight="1">
      <c r="A5" s="59" t="s">
        <v>1640</v>
      </c>
      <c r="B5" s="59"/>
      <c r="C5" s="59"/>
      <c r="D5" s="59"/>
      <c r="E5" s="59"/>
      <c r="F5" s="59"/>
      <c r="G5" s="59"/>
      <c r="H5" s="59"/>
      <c r="I5" s="59"/>
      <c r="J5" s="59"/>
      <c r="K5" s="59"/>
      <c r="L5" s="59"/>
      <c r="M5" s="59"/>
      <c r="N5" s="59"/>
      <c r="O5" s="59"/>
      <c r="P5" s="59"/>
      <c r="Q5" s="59"/>
      <c r="R5" s="59"/>
      <c r="S5" s="59"/>
      <c r="T5" s="59"/>
      <c r="U5" s="59"/>
      <c r="V5" s="59"/>
      <c r="W5" s="59"/>
      <c r="X5" s="59"/>
      <c r="Y5" s="59"/>
      <c r="Z5" s="59"/>
      <c r="AA5" s="59"/>
      <c r="AB5" s="59"/>
      <c r="AC5" s="59"/>
      <c r="AD5" s="59"/>
      <c r="AE5" s="59"/>
      <c r="AF5" s="59"/>
      <c r="AG5" s="59"/>
      <c r="AH5" s="59"/>
      <c r="AI5" s="59"/>
      <c r="AJ5" s="59"/>
      <c r="AK5" s="59"/>
      <c r="AL5" s="59"/>
      <c r="AM5" s="59"/>
      <c r="AN5" s="59"/>
      <c r="AO5" s="59"/>
      <c r="AP5" s="59"/>
      <c r="AQ5" s="59"/>
      <c r="AR5" s="59"/>
      <c r="AS5" s="59"/>
      <c r="AT5" s="59"/>
      <c r="AU5" s="59"/>
      <c r="AV5" s="59"/>
      <c r="AW5" s="59"/>
      <c r="AX5" s="59"/>
      <c r="AY5" s="59"/>
      <c r="AZ5" s="59"/>
      <c r="BA5" s="59"/>
      <c r="BB5" s="59"/>
      <c r="BC5" s="59"/>
      <c r="BD5" s="59"/>
      <c r="BE5" s="59"/>
      <c r="BF5" s="59"/>
      <c r="BG5" s="59"/>
      <c r="BH5" s="59"/>
      <c r="BI5" s="59"/>
      <c r="BJ5" s="59"/>
      <c r="BK5" s="59"/>
      <c r="BL5" s="59"/>
      <c r="BM5" s="59"/>
      <c r="BN5" s="59"/>
      <c r="BO5" s="59"/>
      <c r="BP5" s="59"/>
      <c r="BQ5" s="59"/>
      <c r="BR5" s="59"/>
      <c r="BS5" s="59"/>
      <c r="BT5" s="59"/>
      <c r="BU5" s="59"/>
      <c r="BV5" s="59"/>
      <c r="BW5" s="59"/>
      <c r="BX5" s="59"/>
      <c r="BY5" s="59"/>
      <c r="BZ5" s="59"/>
      <c r="CL5" s="99"/>
      <c r="CM5" s="2" t="s">
        <v>1205</v>
      </c>
      <c r="CO5" s="2" t="s">
        <v>586</v>
      </c>
    </row>
    <row r="6" spans="1:93" s="2" customFormat="1" ht="15.75" customHeight="1">
      <c r="A6" s="59"/>
      <c r="B6" s="59" t="s">
        <v>1641</v>
      </c>
      <c r="C6" s="59"/>
      <c r="D6" s="59"/>
      <c r="E6" s="59"/>
      <c r="F6" s="59"/>
      <c r="G6" s="59"/>
      <c r="H6" s="59"/>
      <c r="I6" s="59"/>
      <c r="J6" s="59"/>
      <c r="K6" s="59"/>
      <c r="L6" s="59"/>
      <c r="M6" s="59"/>
      <c r="N6" s="59"/>
      <c r="O6" s="59"/>
      <c r="P6" s="59"/>
      <c r="Q6" s="59"/>
      <c r="R6" s="59"/>
      <c r="S6" s="59"/>
      <c r="T6" s="59"/>
      <c r="U6" s="59"/>
      <c r="V6" s="59"/>
      <c r="W6" s="59"/>
      <c r="X6" s="59"/>
      <c r="Y6" s="59"/>
      <c r="Z6" s="59"/>
      <c r="AA6" s="59"/>
      <c r="AB6" s="59"/>
      <c r="AC6" s="59"/>
      <c r="AD6" s="59"/>
      <c r="AE6" s="59"/>
      <c r="AF6" s="59"/>
      <c r="AG6" s="59"/>
      <c r="AH6" s="59"/>
      <c r="AI6" s="59"/>
      <c r="AJ6" s="59"/>
      <c r="AK6" s="59"/>
      <c r="AL6" s="59"/>
      <c r="AM6" s="59"/>
      <c r="AN6" s="59"/>
      <c r="AO6" s="59"/>
      <c r="AP6" s="59"/>
      <c r="AQ6" s="59"/>
      <c r="AR6" s="59"/>
      <c r="AS6" s="59"/>
      <c r="AT6" s="59"/>
      <c r="AU6" s="59"/>
      <c r="AV6" s="59"/>
      <c r="AW6" s="59"/>
      <c r="AX6" s="59"/>
      <c r="AY6" s="59"/>
      <c r="AZ6" s="59"/>
      <c r="BA6" s="59"/>
      <c r="BB6" s="59"/>
      <c r="BC6" s="59"/>
      <c r="BD6" s="59"/>
      <c r="BE6" s="59"/>
      <c r="BF6" s="59"/>
      <c r="BG6" s="59"/>
      <c r="BH6" s="59"/>
      <c r="BI6" s="59"/>
      <c r="BJ6" s="59"/>
      <c r="BK6" s="59"/>
      <c r="BL6" s="59"/>
      <c r="BM6" s="59"/>
      <c r="BN6" s="59"/>
      <c r="BO6" s="59"/>
      <c r="BP6" s="59"/>
      <c r="BQ6" s="59"/>
      <c r="BR6" s="59"/>
      <c r="BS6" s="59"/>
      <c r="BT6" s="59"/>
      <c r="BU6" s="59"/>
      <c r="BV6" s="59"/>
      <c r="BW6" s="59"/>
      <c r="BX6" s="59"/>
      <c r="BY6" s="59"/>
      <c r="BZ6" s="59"/>
      <c r="CL6" s="99"/>
      <c r="CM6" s="2" t="s">
        <v>1206</v>
      </c>
      <c r="CO6" s="2" t="s">
        <v>579</v>
      </c>
    </row>
    <row r="7" spans="1:93" s="2" customFormat="1" ht="15.75" customHeight="1">
      <c r="A7" s="59"/>
      <c r="B7" s="59" t="s">
        <v>36</v>
      </c>
      <c r="C7" s="59"/>
      <c r="D7" s="59"/>
      <c r="E7" s="59"/>
      <c r="F7" s="59"/>
      <c r="G7" s="59"/>
      <c r="H7" s="59"/>
      <c r="I7" s="59"/>
      <c r="J7" s="59"/>
      <c r="K7" s="59"/>
      <c r="L7" s="59"/>
      <c r="M7" s="59"/>
      <c r="N7" s="59"/>
      <c r="O7" s="59"/>
      <c r="P7" s="59"/>
      <c r="Q7" s="59"/>
      <c r="R7" s="59"/>
      <c r="S7" s="59" t="s">
        <v>37</v>
      </c>
      <c r="T7" s="59"/>
      <c r="U7" s="677"/>
      <c r="V7" s="677"/>
      <c r="W7" s="677"/>
      <c r="X7" s="677"/>
      <c r="Y7" s="122" t="s">
        <v>38</v>
      </c>
      <c r="Z7" s="59"/>
      <c r="AA7" s="59"/>
      <c r="AB7" s="59"/>
      <c r="AC7" s="59"/>
      <c r="AD7" s="59"/>
      <c r="AE7" s="59"/>
      <c r="AF7" s="59"/>
      <c r="AG7" s="59"/>
      <c r="AH7" s="59"/>
      <c r="AI7" s="59" t="s">
        <v>37</v>
      </c>
      <c r="AJ7" s="59"/>
      <c r="AK7" s="678"/>
      <c r="AL7" s="678"/>
      <c r="AM7" s="678"/>
      <c r="AN7" s="678"/>
      <c r="AO7" s="678"/>
      <c r="AP7" s="678"/>
      <c r="AQ7" s="678"/>
      <c r="AR7" s="678"/>
      <c r="AS7" s="678"/>
      <c r="AT7" s="678"/>
      <c r="AU7" s="678"/>
      <c r="AV7" s="678"/>
      <c r="AW7" s="122" t="s">
        <v>39</v>
      </c>
      <c r="AX7" s="59"/>
      <c r="AY7" s="59"/>
      <c r="AZ7" s="59"/>
      <c r="BA7" s="59"/>
      <c r="BB7" s="59"/>
      <c r="BC7" s="59"/>
      <c r="BD7" s="59"/>
      <c r="BE7" s="59"/>
      <c r="BF7" s="677"/>
      <c r="BG7" s="677"/>
      <c r="BH7" s="677"/>
      <c r="BI7" s="677"/>
      <c r="BJ7" s="677"/>
      <c r="BK7" s="677"/>
      <c r="BL7" s="677"/>
      <c r="BM7" s="677"/>
      <c r="BN7" s="677"/>
      <c r="BO7" s="677"/>
      <c r="BP7" s="677"/>
      <c r="BQ7" s="677"/>
      <c r="BR7" s="122" t="s">
        <v>40</v>
      </c>
      <c r="BS7" s="59"/>
      <c r="BT7" s="59"/>
      <c r="BU7" s="59"/>
      <c r="BV7" s="59"/>
      <c r="BW7" s="59"/>
      <c r="BX7" s="59"/>
      <c r="BY7" s="59"/>
      <c r="BZ7" s="59"/>
      <c r="CL7" s="99"/>
      <c r="CM7" s="2" t="s">
        <v>1207</v>
      </c>
      <c r="CO7" s="2" t="s">
        <v>582</v>
      </c>
    </row>
    <row r="8" spans="1:93" s="2" customFormat="1" ht="15.75" customHeight="1">
      <c r="A8" s="59"/>
      <c r="B8" s="59" t="s">
        <v>31</v>
      </c>
      <c r="C8" s="59"/>
      <c r="D8" s="59"/>
      <c r="E8" s="59"/>
      <c r="F8" s="59"/>
      <c r="G8" s="59"/>
      <c r="H8" s="59"/>
      <c r="I8" s="59"/>
      <c r="J8" s="59"/>
      <c r="K8" s="59"/>
      <c r="L8" s="59"/>
      <c r="M8" s="59"/>
      <c r="N8" s="59"/>
      <c r="O8" s="59"/>
      <c r="P8" s="59"/>
      <c r="Q8" s="59"/>
      <c r="R8" s="677"/>
      <c r="S8" s="677"/>
      <c r="T8" s="677"/>
      <c r="U8" s="677"/>
      <c r="V8" s="677"/>
      <c r="W8" s="677"/>
      <c r="X8" s="677"/>
      <c r="Y8" s="677"/>
      <c r="Z8" s="677"/>
      <c r="AA8" s="677"/>
      <c r="AB8" s="677"/>
      <c r="AC8" s="677"/>
      <c r="AD8" s="677"/>
      <c r="AE8" s="677"/>
      <c r="AF8" s="677"/>
      <c r="AG8" s="677"/>
      <c r="AH8" s="677"/>
      <c r="AI8" s="677"/>
      <c r="AJ8" s="677"/>
      <c r="AK8" s="677"/>
      <c r="AL8" s="677"/>
      <c r="AM8" s="677"/>
      <c r="AN8" s="677"/>
      <c r="AO8" s="677"/>
      <c r="AP8" s="677"/>
      <c r="AQ8" s="677"/>
      <c r="AR8" s="677"/>
      <c r="AS8" s="677"/>
      <c r="AT8" s="677"/>
      <c r="AU8" s="677"/>
      <c r="AV8" s="677"/>
      <c r="AW8" s="677"/>
      <c r="AX8" s="677"/>
      <c r="AY8" s="677"/>
      <c r="AZ8" s="677"/>
      <c r="BA8" s="677"/>
      <c r="BB8" s="677"/>
      <c r="BC8" s="677"/>
      <c r="BD8" s="677"/>
      <c r="BE8" s="677"/>
      <c r="BF8" s="677"/>
      <c r="BG8" s="677"/>
      <c r="BH8" s="677"/>
      <c r="BI8" s="677"/>
      <c r="BJ8" s="677"/>
      <c r="BK8" s="677"/>
      <c r="BL8" s="677"/>
      <c r="BM8" s="677"/>
      <c r="BN8" s="677"/>
      <c r="BO8" s="677"/>
      <c r="BP8" s="677"/>
      <c r="BQ8" s="677"/>
      <c r="BR8" s="677"/>
      <c r="BS8" s="677"/>
      <c r="BT8" s="677"/>
      <c r="BU8" s="677"/>
      <c r="BV8" s="677"/>
      <c r="BW8" s="677"/>
      <c r="BX8" s="677"/>
      <c r="BY8" s="677"/>
      <c r="BZ8" s="677"/>
      <c r="CL8" s="99"/>
      <c r="CM8" s="2" t="s">
        <v>1208</v>
      </c>
      <c r="CO8" s="2" t="s">
        <v>584</v>
      </c>
    </row>
    <row r="9" spans="1:93" s="2" customFormat="1" ht="15.75" customHeight="1">
      <c r="A9" s="59"/>
      <c r="B9" s="59" t="s">
        <v>42</v>
      </c>
      <c r="C9" s="59"/>
      <c r="D9" s="59"/>
      <c r="E9" s="59"/>
      <c r="F9" s="59"/>
      <c r="G9" s="59"/>
      <c r="H9" s="59"/>
      <c r="I9" s="59"/>
      <c r="J9" s="59"/>
      <c r="K9" s="59"/>
      <c r="L9" s="59"/>
      <c r="M9" s="59"/>
      <c r="N9" s="59"/>
      <c r="O9" s="59"/>
      <c r="P9" s="59"/>
      <c r="Q9" s="59"/>
      <c r="R9" s="59"/>
      <c r="S9" s="59" t="s">
        <v>37</v>
      </c>
      <c r="T9" s="59"/>
      <c r="U9" s="677"/>
      <c r="V9" s="677"/>
      <c r="W9" s="677"/>
      <c r="X9" s="677"/>
      <c r="Y9" s="122" t="s">
        <v>43</v>
      </c>
      <c r="Z9" s="59"/>
      <c r="AA9" s="59"/>
      <c r="AB9" s="59"/>
      <c r="AC9" s="59"/>
      <c r="AD9" s="59"/>
      <c r="AE9" s="59"/>
      <c r="AF9" s="59"/>
      <c r="AG9" s="59"/>
      <c r="AH9" s="59"/>
      <c r="AI9" s="59" t="s">
        <v>37</v>
      </c>
      <c r="AJ9" s="59"/>
      <c r="AK9" s="677"/>
      <c r="AL9" s="677"/>
      <c r="AM9" s="677"/>
      <c r="AN9" s="677"/>
      <c r="AO9" s="677"/>
      <c r="AP9" s="677"/>
      <c r="AQ9" s="677"/>
      <c r="AR9" s="677"/>
      <c r="AS9" s="677"/>
      <c r="AT9" s="59" t="s">
        <v>44</v>
      </c>
      <c r="AU9" s="59"/>
      <c r="AV9" s="59"/>
      <c r="AW9" s="59"/>
      <c r="AX9" s="122"/>
      <c r="AY9" s="59"/>
      <c r="AZ9" s="59"/>
      <c r="BA9" s="59"/>
      <c r="BB9" s="59"/>
      <c r="BC9" s="59"/>
      <c r="BD9" s="59"/>
      <c r="BE9" s="59"/>
      <c r="BF9" s="677"/>
      <c r="BG9" s="677"/>
      <c r="BH9" s="677"/>
      <c r="BI9" s="677"/>
      <c r="BJ9" s="677"/>
      <c r="BK9" s="677"/>
      <c r="BL9" s="677"/>
      <c r="BM9" s="677"/>
      <c r="BN9" s="677"/>
      <c r="BO9" s="677"/>
      <c r="BP9" s="677"/>
      <c r="BQ9" s="677"/>
      <c r="BR9" s="122" t="s">
        <v>40</v>
      </c>
      <c r="BS9" s="59"/>
      <c r="BT9" s="59"/>
      <c r="BU9" s="59"/>
      <c r="BV9" s="59"/>
      <c r="BW9" s="59"/>
      <c r="BX9" s="59"/>
      <c r="BY9" s="59"/>
      <c r="BZ9" s="59"/>
      <c r="CL9" s="99"/>
      <c r="CM9" s="2" t="s">
        <v>1210</v>
      </c>
      <c r="CO9" s="2" t="s">
        <v>623</v>
      </c>
    </row>
    <row r="10" spans="1:93" s="2" customFormat="1" ht="15.75" customHeight="1">
      <c r="A10" s="59"/>
      <c r="B10" s="59"/>
      <c r="C10" s="59"/>
      <c r="D10" s="59"/>
      <c r="E10" s="59"/>
      <c r="F10" s="59"/>
      <c r="G10" s="59"/>
      <c r="H10" s="59"/>
      <c r="I10" s="59"/>
      <c r="J10" s="59"/>
      <c r="K10" s="59"/>
      <c r="L10" s="59"/>
      <c r="M10" s="59"/>
      <c r="N10" s="59"/>
      <c r="O10" s="59"/>
      <c r="P10" s="59"/>
      <c r="Q10" s="59"/>
      <c r="R10" s="677"/>
      <c r="S10" s="677"/>
      <c r="T10" s="677"/>
      <c r="U10" s="677"/>
      <c r="V10" s="677"/>
      <c r="W10" s="677"/>
      <c r="X10" s="677"/>
      <c r="Y10" s="677"/>
      <c r="Z10" s="677"/>
      <c r="AA10" s="677"/>
      <c r="AB10" s="677"/>
      <c r="AC10" s="677"/>
      <c r="AD10" s="677"/>
      <c r="AE10" s="677"/>
      <c r="AF10" s="677"/>
      <c r="AG10" s="677"/>
      <c r="AH10" s="677"/>
      <c r="AI10" s="677"/>
      <c r="AJ10" s="677"/>
      <c r="AK10" s="677"/>
      <c r="AL10" s="677"/>
      <c r="AM10" s="677"/>
      <c r="AN10" s="677"/>
      <c r="AO10" s="677"/>
      <c r="AP10" s="677"/>
      <c r="AQ10" s="677"/>
      <c r="AR10" s="677"/>
      <c r="AS10" s="677"/>
      <c r="AT10" s="677"/>
      <c r="AU10" s="677"/>
      <c r="AV10" s="677"/>
      <c r="AW10" s="677"/>
      <c r="AX10" s="677"/>
      <c r="AY10" s="677"/>
      <c r="AZ10" s="677"/>
      <c r="BA10" s="677"/>
      <c r="BB10" s="677"/>
      <c r="BC10" s="677"/>
      <c r="BD10" s="677"/>
      <c r="BE10" s="677"/>
      <c r="BF10" s="677"/>
      <c r="BG10" s="677"/>
      <c r="BH10" s="677"/>
      <c r="BI10" s="677"/>
      <c r="BJ10" s="677"/>
      <c r="BK10" s="677"/>
      <c r="BL10" s="677"/>
      <c r="BM10" s="677"/>
      <c r="BN10" s="677"/>
      <c r="BO10" s="677"/>
      <c r="BP10" s="677"/>
      <c r="BQ10" s="677"/>
      <c r="BR10" s="677"/>
      <c r="BS10" s="677"/>
      <c r="BT10" s="677"/>
      <c r="BU10" s="677"/>
      <c r="BV10" s="677"/>
      <c r="BW10" s="677"/>
      <c r="BX10" s="677"/>
      <c r="BY10" s="677"/>
      <c r="BZ10" s="677"/>
      <c r="CL10" s="99"/>
      <c r="CM10" s="2" t="s">
        <v>1211</v>
      </c>
      <c r="CO10" s="2" t="s">
        <v>624</v>
      </c>
    </row>
    <row r="11" spans="1:93" s="2" customFormat="1" ht="15.75" customHeight="1">
      <c r="A11" s="59"/>
      <c r="B11" s="59" t="s">
        <v>47</v>
      </c>
      <c r="C11" s="59"/>
      <c r="D11" s="59"/>
      <c r="E11" s="59"/>
      <c r="F11" s="59"/>
      <c r="G11" s="59"/>
      <c r="H11" s="59"/>
      <c r="I11" s="59"/>
      <c r="J11" s="59"/>
      <c r="K11" s="59"/>
      <c r="L11" s="59"/>
      <c r="M11" s="59"/>
      <c r="N11" s="59"/>
      <c r="O11" s="59"/>
      <c r="P11" s="59"/>
      <c r="Q11" s="59"/>
      <c r="R11" s="670" t="s">
        <v>1254</v>
      </c>
      <c r="S11" s="670"/>
      <c r="T11" s="670"/>
      <c r="U11" s="677"/>
      <c r="V11" s="677"/>
      <c r="W11" s="677"/>
      <c r="X11" s="677"/>
      <c r="Y11" s="677"/>
      <c r="Z11" s="677"/>
      <c r="AA11" s="677"/>
      <c r="AB11" s="677"/>
      <c r="AC11" s="677"/>
      <c r="AD11" s="677"/>
      <c r="AE11" s="677"/>
      <c r="AF11" s="677"/>
      <c r="AG11" s="677"/>
      <c r="AH11" s="677"/>
      <c r="AI11" s="677"/>
      <c r="AJ11" s="677"/>
      <c r="AK11" s="677"/>
      <c r="AL11" s="677"/>
      <c r="AM11" s="677"/>
      <c r="AN11" s="677"/>
      <c r="AO11" s="677"/>
      <c r="AP11" s="677"/>
      <c r="AQ11" s="677"/>
      <c r="AR11" s="677"/>
      <c r="AS11" s="677"/>
      <c r="AT11" s="677"/>
      <c r="AU11" s="677"/>
      <c r="AV11" s="677"/>
      <c r="AW11" s="677"/>
      <c r="AX11" s="677"/>
      <c r="AY11" s="677"/>
      <c r="AZ11" s="677"/>
      <c r="BA11" s="677"/>
      <c r="BB11" s="677"/>
      <c r="BC11" s="677"/>
      <c r="BD11" s="677"/>
      <c r="BE11" s="677"/>
      <c r="BF11" s="677"/>
      <c r="BG11" s="677"/>
      <c r="BH11" s="677"/>
      <c r="BI11" s="677"/>
      <c r="BJ11" s="677"/>
      <c r="BK11" s="677"/>
      <c r="BL11" s="677"/>
      <c r="BM11" s="677"/>
      <c r="BN11" s="677"/>
      <c r="BO11" s="677"/>
      <c r="BP11" s="677"/>
      <c r="BQ11" s="677"/>
      <c r="BR11" s="677"/>
      <c r="BS11" s="677"/>
      <c r="BT11" s="677"/>
      <c r="BU11" s="677"/>
      <c r="BV11" s="677"/>
      <c r="BW11" s="677"/>
      <c r="BX11" s="677"/>
      <c r="BY11" s="677"/>
      <c r="BZ11" s="677"/>
      <c r="CL11" s="99"/>
      <c r="CM11" s="2" t="s">
        <v>1212</v>
      </c>
      <c r="CO11" s="2" t="s">
        <v>625</v>
      </c>
    </row>
    <row r="12" spans="1:93" s="2" customFormat="1" ht="15.75" customHeight="1">
      <c r="A12" s="59"/>
      <c r="B12" s="59" t="s">
        <v>48</v>
      </c>
      <c r="C12" s="59"/>
      <c r="D12" s="59"/>
      <c r="E12" s="59"/>
      <c r="F12" s="59"/>
      <c r="G12" s="59"/>
      <c r="H12" s="59"/>
      <c r="I12" s="59"/>
      <c r="J12" s="59"/>
      <c r="K12" s="59"/>
      <c r="L12" s="59"/>
      <c r="M12" s="59"/>
      <c r="N12" s="59"/>
      <c r="O12" s="59"/>
      <c r="P12" s="59"/>
      <c r="Q12" s="59"/>
      <c r="R12" s="677"/>
      <c r="S12" s="677"/>
      <c r="T12" s="677"/>
      <c r="U12" s="677"/>
      <c r="V12" s="677"/>
      <c r="W12" s="677"/>
      <c r="X12" s="677"/>
      <c r="Y12" s="677"/>
      <c r="Z12" s="677"/>
      <c r="AA12" s="677"/>
      <c r="AB12" s="677"/>
      <c r="AC12" s="677"/>
      <c r="AD12" s="677"/>
      <c r="AE12" s="677"/>
      <c r="AF12" s="677"/>
      <c r="AG12" s="677"/>
      <c r="AH12" s="677"/>
      <c r="AI12" s="677"/>
      <c r="AJ12" s="677"/>
      <c r="AK12" s="677"/>
      <c r="AL12" s="677"/>
      <c r="AM12" s="677"/>
      <c r="AN12" s="677"/>
      <c r="AO12" s="677"/>
      <c r="AP12" s="677"/>
      <c r="AQ12" s="677"/>
      <c r="AR12" s="677"/>
      <c r="AS12" s="677"/>
      <c r="AT12" s="677"/>
      <c r="AU12" s="677"/>
      <c r="AV12" s="677"/>
      <c r="AW12" s="677"/>
      <c r="AX12" s="677"/>
      <c r="AY12" s="677"/>
      <c r="AZ12" s="677"/>
      <c r="BA12" s="677"/>
      <c r="BB12" s="677"/>
      <c r="BC12" s="677"/>
      <c r="BD12" s="677"/>
      <c r="BE12" s="677"/>
      <c r="BF12" s="677"/>
      <c r="BG12" s="677"/>
      <c r="BH12" s="677"/>
      <c r="BI12" s="677"/>
      <c r="BJ12" s="677"/>
      <c r="BK12" s="677"/>
      <c r="BL12" s="677"/>
      <c r="BM12" s="677"/>
      <c r="BN12" s="677"/>
      <c r="BO12" s="677"/>
      <c r="BP12" s="677"/>
      <c r="BQ12" s="677"/>
      <c r="BR12" s="677"/>
      <c r="BS12" s="677"/>
      <c r="BT12" s="677"/>
      <c r="BU12" s="677"/>
      <c r="BV12" s="677"/>
      <c r="BW12" s="677"/>
      <c r="BX12" s="677"/>
      <c r="BY12" s="677"/>
      <c r="BZ12" s="677"/>
      <c r="CL12" s="99"/>
      <c r="CM12" s="2" t="s">
        <v>1213</v>
      </c>
      <c r="CO12" s="2" t="s">
        <v>558</v>
      </c>
    </row>
    <row r="13" spans="1:93" s="2" customFormat="1" ht="15.75" customHeight="1">
      <c r="A13" s="59"/>
      <c r="B13" s="59" t="s">
        <v>49</v>
      </c>
      <c r="C13" s="59"/>
      <c r="D13" s="59"/>
      <c r="E13" s="59"/>
      <c r="F13" s="59"/>
      <c r="G13" s="59"/>
      <c r="H13" s="59"/>
      <c r="I13" s="59"/>
      <c r="J13" s="59"/>
      <c r="K13" s="59"/>
      <c r="L13" s="59"/>
      <c r="M13" s="59"/>
      <c r="N13" s="59"/>
      <c r="O13" s="59"/>
      <c r="P13" s="59"/>
      <c r="Q13" s="59"/>
      <c r="R13" s="677"/>
      <c r="S13" s="677"/>
      <c r="T13" s="677"/>
      <c r="U13" s="677"/>
      <c r="V13" s="677"/>
      <c r="W13" s="677"/>
      <c r="X13" s="677"/>
      <c r="Y13" s="677"/>
      <c r="Z13" s="677"/>
      <c r="AA13" s="677"/>
      <c r="AB13" s="677"/>
      <c r="AC13" s="677"/>
      <c r="AD13" s="677"/>
      <c r="AE13" s="677"/>
      <c r="AF13" s="677"/>
      <c r="AG13" s="677"/>
      <c r="AH13" s="677"/>
      <c r="AI13" s="677"/>
      <c r="AJ13" s="677"/>
      <c r="AK13" s="677"/>
      <c r="AL13" s="677"/>
      <c r="AM13" s="677"/>
      <c r="AN13" s="677"/>
      <c r="AO13" s="677"/>
      <c r="AP13" s="677"/>
      <c r="AQ13" s="677"/>
      <c r="AR13" s="677"/>
      <c r="AS13" s="677"/>
      <c r="AT13" s="677"/>
      <c r="AU13" s="677"/>
      <c r="AV13" s="677"/>
      <c r="AW13" s="677"/>
      <c r="AX13" s="677"/>
      <c r="AY13" s="677"/>
      <c r="AZ13" s="677"/>
      <c r="BA13" s="677"/>
      <c r="BB13" s="677"/>
      <c r="BC13" s="677"/>
      <c r="BD13" s="677"/>
      <c r="BE13" s="677"/>
      <c r="BF13" s="677"/>
      <c r="BG13" s="677"/>
      <c r="BH13" s="677"/>
      <c r="BI13" s="677"/>
      <c r="BJ13" s="677"/>
      <c r="BK13" s="677"/>
      <c r="BL13" s="677"/>
      <c r="BM13" s="677"/>
      <c r="BN13" s="677"/>
      <c r="BO13" s="677"/>
      <c r="BP13" s="677"/>
      <c r="BQ13" s="677"/>
      <c r="BR13" s="677"/>
      <c r="BS13" s="677"/>
      <c r="BT13" s="677"/>
      <c r="BU13" s="677"/>
      <c r="BV13" s="677"/>
      <c r="BW13" s="677"/>
      <c r="BX13" s="677"/>
      <c r="BY13" s="677"/>
      <c r="BZ13" s="677"/>
      <c r="CL13" s="99"/>
      <c r="CM13" s="2" t="s">
        <v>1214</v>
      </c>
      <c r="CO13" s="2" t="s">
        <v>562</v>
      </c>
    </row>
    <row r="14" spans="1:93" s="2" customFormat="1" ht="15.75" customHeight="1">
      <c r="A14" s="59"/>
      <c r="B14" s="59" t="s">
        <v>52</v>
      </c>
      <c r="C14" s="59"/>
      <c r="D14" s="59"/>
      <c r="E14" s="59"/>
      <c r="F14" s="59"/>
      <c r="G14" s="59"/>
      <c r="H14" s="59"/>
      <c r="I14" s="59"/>
      <c r="J14" s="59"/>
      <c r="K14" s="59"/>
      <c r="L14" s="59"/>
      <c r="M14" s="59"/>
      <c r="N14" s="59"/>
      <c r="O14" s="59"/>
      <c r="P14" s="59"/>
      <c r="Q14" s="59"/>
      <c r="R14" s="59"/>
      <c r="S14" s="59"/>
      <c r="T14" s="59"/>
      <c r="U14" s="59"/>
      <c r="V14" s="59"/>
      <c r="W14" s="59"/>
      <c r="X14" s="59"/>
      <c r="Y14" s="59"/>
      <c r="Z14" s="59"/>
      <c r="AA14" s="677"/>
      <c r="AB14" s="677"/>
      <c r="AC14" s="677"/>
      <c r="AD14" s="677"/>
      <c r="AE14" s="677"/>
      <c r="AF14" s="677"/>
      <c r="AG14" s="677"/>
      <c r="AH14" s="677"/>
      <c r="AI14" s="677"/>
      <c r="AJ14" s="677"/>
      <c r="AK14" s="677"/>
      <c r="AL14" s="677"/>
      <c r="AM14" s="677"/>
      <c r="AN14" s="677"/>
      <c r="AO14" s="677"/>
      <c r="AP14" s="677"/>
      <c r="AQ14" s="677"/>
      <c r="AR14" s="677"/>
      <c r="AS14" s="677"/>
      <c r="AT14" s="677"/>
      <c r="AU14" s="677"/>
      <c r="AV14" s="677"/>
      <c r="AW14" s="677"/>
      <c r="AX14" s="677"/>
      <c r="AY14" s="677"/>
      <c r="AZ14" s="677"/>
      <c r="BA14" s="677"/>
      <c r="BB14" s="677"/>
      <c r="BC14" s="677"/>
      <c r="BD14" s="677"/>
      <c r="BE14" s="677"/>
      <c r="BF14" s="677"/>
      <c r="BG14" s="677"/>
      <c r="BH14" s="677"/>
      <c r="BI14" s="677"/>
      <c r="BJ14" s="677"/>
      <c r="BK14" s="677"/>
      <c r="BL14" s="677"/>
      <c r="BM14" s="677"/>
      <c r="BN14" s="677"/>
      <c r="BO14" s="677"/>
      <c r="BP14" s="677"/>
      <c r="BQ14" s="677"/>
      <c r="BR14" s="677"/>
      <c r="BS14" s="677"/>
      <c r="BT14" s="677"/>
      <c r="BU14" s="677"/>
      <c r="BV14" s="677"/>
      <c r="BW14" s="677"/>
      <c r="BX14" s="677"/>
      <c r="BY14" s="677"/>
      <c r="BZ14" s="677"/>
      <c r="CL14" s="99"/>
      <c r="CM14" s="2" t="s">
        <v>1215</v>
      </c>
      <c r="CO14" s="2" t="s">
        <v>565</v>
      </c>
    </row>
    <row r="15" spans="1:93" s="2" customFormat="1" ht="6.6" customHeight="1">
      <c r="A15" s="63"/>
      <c r="B15" s="63"/>
      <c r="C15" s="63"/>
      <c r="D15" s="63"/>
      <c r="E15" s="63"/>
      <c r="F15" s="63"/>
      <c r="G15" s="63"/>
      <c r="H15" s="63"/>
      <c r="I15" s="63"/>
      <c r="J15" s="63"/>
      <c r="K15" s="63"/>
      <c r="L15" s="63"/>
      <c r="M15" s="63"/>
      <c r="N15" s="63"/>
      <c r="O15" s="63"/>
      <c r="P15" s="63"/>
      <c r="Q15" s="63"/>
      <c r="R15" s="63"/>
      <c r="S15" s="63"/>
      <c r="T15" s="63"/>
      <c r="U15" s="63"/>
      <c r="V15" s="63"/>
      <c r="W15" s="63"/>
      <c r="X15" s="63"/>
      <c r="Y15" s="63"/>
      <c r="Z15" s="63"/>
      <c r="AA15" s="63"/>
      <c r="AB15" s="63"/>
      <c r="AC15" s="63"/>
      <c r="AD15" s="63"/>
      <c r="AE15" s="63"/>
      <c r="AF15" s="63"/>
      <c r="AG15" s="63"/>
      <c r="AH15" s="63"/>
      <c r="AI15" s="63"/>
      <c r="AJ15" s="63"/>
      <c r="AK15" s="63"/>
      <c r="AL15" s="63"/>
      <c r="AM15" s="63"/>
      <c r="AN15" s="63"/>
      <c r="AO15" s="63"/>
      <c r="AP15" s="63"/>
      <c r="AQ15" s="63"/>
      <c r="AR15" s="63"/>
      <c r="AS15" s="63"/>
      <c r="AT15" s="63"/>
      <c r="AU15" s="63"/>
      <c r="AV15" s="63"/>
      <c r="AW15" s="63"/>
      <c r="AX15" s="63"/>
      <c r="AY15" s="63"/>
      <c r="AZ15" s="63"/>
      <c r="BA15" s="63"/>
      <c r="BB15" s="63"/>
      <c r="BC15" s="63"/>
      <c r="BD15" s="63"/>
      <c r="BE15" s="63"/>
      <c r="BF15" s="63"/>
      <c r="BG15" s="63"/>
      <c r="BH15" s="63"/>
      <c r="BI15" s="63"/>
      <c r="BJ15" s="63"/>
      <c r="BK15" s="63"/>
      <c r="BL15" s="63"/>
      <c r="BM15" s="63"/>
      <c r="BN15" s="63"/>
      <c r="BO15" s="63"/>
      <c r="BP15" s="63"/>
      <c r="BQ15" s="63"/>
      <c r="BR15" s="63"/>
      <c r="BS15" s="63"/>
      <c r="BT15" s="63"/>
      <c r="BU15" s="63"/>
      <c r="BV15" s="63"/>
      <c r="BW15" s="63"/>
      <c r="BX15" s="63"/>
      <c r="BY15" s="63"/>
      <c r="BZ15" s="63"/>
      <c r="CL15" s="99"/>
      <c r="CM15" s="2" t="s">
        <v>1216</v>
      </c>
      <c r="CO15" s="2" t="s">
        <v>567</v>
      </c>
    </row>
    <row r="16" spans="1:93" s="2" customFormat="1" ht="3" customHeight="1">
      <c r="A16" s="59"/>
      <c r="B16" s="59"/>
      <c r="C16" s="59"/>
      <c r="D16" s="59"/>
      <c r="E16" s="59"/>
      <c r="F16" s="59"/>
      <c r="G16" s="59"/>
      <c r="H16" s="59"/>
      <c r="I16" s="59"/>
      <c r="J16" s="59"/>
      <c r="K16" s="59"/>
      <c r="L16" s="59"/>
      <c r="M16" s="59"/>
      <c r="N16" s="59"/>
      <c r="O16" s="59"/>
      <c r="P16" s="59"/>
      <c r="Q16" s="59"/>
      <c r="R16" s="59"/>
      <c r="S16" s="59"/>
      <c r="T16" s="59"/>
      <c r="U16" s="59"/>
      <c r="V16" s="59"/>
      <c r="W16" s="59"/>
      <c r="X16" s="59"/>
      <c r="Y16" s="59"/>
      <c r="Z16" s="59"/>
      <c r="AA16" s="59"/>
      <c r="AB16" s="59"/>
      <c r="AC16" s="59"/>
      <c r="AD16" s="59"/>
      <c r="AE16" s="59"/>
      <c r="AF16" s="59"/>
      <c r="AG16" s="59"/>
      <c r="AH16" s="59"/>
      <c r="AI16" s="59"/>
      <c r="AJ16" s="59"/>
      <c r="AK16" s="59"/>
      <c r="AL16" s="59"/>
      <c r="AM16" s="59"/>
      <c r="AN16" s="59"/>
      <c r="AO16" s="59"/>
      <c r="AP16" s="59"/>
      <c r="AQ16" s="59"/>
      <c r="AR16" s="59"/>
      <c r="AS16" s="59"/>
      <c r="AT16" s="59"/>
      <c r="AU16" s="59"/>
      <c r="AV16" s="59"/>
      <c r="AW16" s="59"/>
      <c r="AX16" s="59"/>
      <c r="AY16" s="59"/>
      <c r="AZ16" s="59"/>
      <c r="BA16" s="59"/>
      <c r="BB16" s="59"/>
      <c r="BC16" s="59"/>
      <c r="BD16" s="59"/>
      <c r="BE16" s="59"/>
      <c r="BF16" s="59"/>
      <c r="BG16" s="59"/>
      <c r="BH16" s="59"/>
      <c r="BI16" s="59"/>
      <c r="BJ16" s="59"/>
      <c r="BK16" s="59"/>
      <c r="BL16" s="59"/>
      <c r="BM16" s="59"/>
      <c r="BN16" s="59"/>
      <c r="BO16" s="59"/>
      <c r="BP16" s="59"/>
      <c r="BQ16" s="59"/>
      <c r="BR16" s="59"/>
      <c r="BS16" s="59"/>
      <c r="BT16" s="59"/>
      <c r="BU16" s="59"/>
      <c r="BV16" s="59"/>
      <c r="BW16" s="59"/>
      <c r="BX16" s="59"/>
      <c r="BY16" s="59"/>
      <c r="BZ16" s="59"/>
      <c r="CL16" s="99"/>
      <c r="CM16" s="2" t="s">
        <v>1217</v>
      </c>
      <c r="CO16" s="2" t="s">
        <v>570</v>
      </c>
    </row>
    <row r="17" spans="1:93" s="2" customFormat="1" ht="14.85" customHeight="1">
      <c r="A17" s="59" t="s">
        <v>1640</v>
      </c>
      <c r="B17" s="59"/>
      <c r="C17" s="59"/>
      <c r="D17" s="59"/>
      <c r="E17" s="59"/>
      <c r="F17" s="59"/>
      <c r="G17" s="59"/>
      <c r="H17" s="59"/>
      <c r="I17" s="59"/>
      <c r="J17" s="59"/>
      <c r="K17" s="59"/>
      <c r="L17" s="59"/>
      <c r="M17" s="59"/>
      <c r="N17" s="59"/>
      <c r="O17" s="59"/>
      <c r="P17" s="59"/>
      <c r="Q17" s="59"/>
      <c r="R17" s="59"/>
      <c r="S17" s="59"/>
      <c r="T17" s="59"/>
      <c r="U17" s="59"/>
      <c r="V17" s="59"/>
      <c r="W17" s="59"/>
      <c r="X17" s="59"/>
      <c r="Y17" s="59"/>
      <c r="Z17" s="59"/>
      <c r="AA17" s="59"/>
      <c r="AB17" s="59"/>
      <c r="AC17" s="59"/>
      <c r="AD17" s="59"/>
      <c r="AE17" s="59"/>
      <c r="AF17" s="59"/>
      <c r="AG17" s="59"/>
      <c r="AH17" s="59"/>
      <c r="AI17" s="59"/>
      <c r="AJ17" s="59"/>
      <c r="AK17" s="59"/>
      <c r="AL17" s="59"/>
      <c r="AM17" s="59"/>
      <c r="AN17" s="59"/>
      <c r="AO17" s="59"/>
      <c r="AP17" s="59"/>
      <c r="AQ17" s="59"/>
      <c r="AR17" s="59"/>
      <c r="AS17" s="59"/>
      <c r="AT17" s="59"/>
      <c r="AU17" s="59"/>
      <c r="AV17" s="59"/>
      <c r="AW17" s="59"/>
      <c r="AX17" s="59"/>
      <c r="AY17" s="59"/>
      <c r="AZ17" s="59"/>
      <c r="BA17" s="59"/>
      <c r="BB17" s="59"/>
      <c r="BC17" s="59"/>
      <c r="BD17" s="59"/>
      <c r="BE17" s="59"/>
      <c r="BF17" s="59"/>
      <c r="BG17" s="59"/>
      <c r="BH17" s="59"/>
      <c r="BI17" s="59"/>
      <c r="BJ17" s="59"/>
      <c r="BK17" s="59"/>
      <c r="BL17" s="59"/>
      <c r="BM17" s="59"/>
      <c r="BN17" s="59"/>
      <c r="BO17" s="59"/>
      <c r="BP17" s="59"/>
      <c r="BQ17" s="59"/>
      <c r="BR17" s="59"/>
      <c r="BS17" s="59"/>
      <c r="BT17" s="59"/>
      <c r="BU17" s="59"/>
      <c r="BV17" s="59"/>
      <c r="BW17" s="59"/>
      <c r="BX17" s="59"/>
      <c r="BY17" s="59"/>
      <c r="BZ17" s="59"/>
      <c r="CL17" s="99"/>
      <c r="CM17" s="2" t="s">
        <v>1219</v>
      </c>
      <c r="CO17" s="2" t="s">
        <v>573</v>
      </c>
    </row>
    <row r="18" spans="1:93" s="2" customFormat="1" ht="15.75" customHeight="1">
      <c r="A18" s="59"/>
      <c r="B18" s="59" t="s">
        <v>1641</v>
      </c>
      <c r="C18" s="59"/>
      <c r="D18" s="59"/>
      <c r="E18" s="59"/>
      <c r="F18" s="59"/>
      <c r="G18" s="59"/>
      <c r="H18" s="59"/>
      <c r="I18" s="59"/>
      <c r="J18" s="59"/>
      <c r="K18" s="59"/>
      <c r="L18" s="59"/>
      <c r="M18" s="59"/>
      <c r="N18" s="59"/>
      <c r="O18" s="59"/>
      <c r="P18" s="59"/>
      <c r="Q18" s="59"/>
      <c r="R18" s="59"/>
      <c r="S18" s="59"/>
      <c r="T18" s="59"/>
      <c r="U18" s="59"/>
      <c r="V18" s="59"/>
      <c r="W18" s="59"/>
      <c r="X18" s="59"/>
      <c r="Y18" s="59"/>
      <c r="Z18" s="59"/>
      <c r="AA18" s="59"/>
      <c r="AB18" s="59"/>
      <c r="AC18" s="59"/>
      <c r="AD18" s="59"/>
      <c r="AE18" s="59"/>
      <c r="AF18" s="59"/>
      <c r="AG18" s="59"/>
      <c r="AH18" s="59"/>
      <c r="AI18" s="59"/>
      <c r="AJ18" s="59"/>
      <c r="AK18" s="59"/>
      <c r="AL18" s="59"/>
      <c r="AM18" s="59"/>
      <c r="AN18" s="59"/>
      <c r="AO18" s="59"/>
      <c r="AP18" s="59"/>
      <c r="AQ18" s="59"/>
      <c r="AR18" s="59"/>
      <c r="AS18" s="59"/>
      <c r="AT18" s="59"/>
      <c r="AU18" s="59"/>
      <c r="AV18" s="59"/>
      <c r="AW18" s="59"/>
      <c r="AX18" s="59"/>
      <c r="AY18" s="59"/>
      <c r="AZ18" s="59"/>
      <c r="BA18" s="59"/>
      <c r="BB18" s="59"/>
      <c r="BC18" s="59"/>
      <c r="BD18" s="59"/>
      <c r="BE18" s="59"/>
      <c r="BF18" s="59"/>
      <c r="BG18" s="59"/>
      <c r="BH18" s="59"/>
      <c r="BI18" s="59"/>
      <c r="BJ18" s="59"/>
      <c r="BK18" s="59"/>
      <c r="BL18" s="59"/>
      <c r="BM18" s="59"/>
      <c r="BN18" s="59"/>
      <c r="BO18" s="59"/>
      <c r="BP18" s="59"/>
      <c r="BQ18" s="59"/>
      <c r="BR18" s="59"/>
      <c r="BS18" s="59"/>
      <c r="BT18" s="59"/>
      <c r="BU18" s="59"/>
      <c r="BV18" s="59"/>
      <c r="BW18" s="59"/>
      <c r="BX18" s="59"/>
      <c r="BY18" s="59"/>
      <c r="BZ18" s="59"/>
      <c r="CL18" s="99"/>
      <c r="CM18" s="2" t="s">
        <v>1220</v>
      </c>
      <c r="CO18" s="2" t="s">
        <v>576</v>
      </c>
    </row>
    <row r="19" spans="1:93" s="2" customFormat="1" ht="15.75" customHeight="1">
      <c r="A19" s="59"/>
      <c r="B19" s="59" t="s">
        <v>36</v>
      </c>
      <c r="C19" s="59"/>
      <c r="D19" s="59"/>
      <c r="E19" s="59"/>
      <c r="F19" s="59"/>
      <c r="G19" s="59"/>
      <c r="H19" s="59"/>
      <c r="I19" s="59"/>
      <c r="J19" s="59"/>
      <c r="K19" s="59"/>
      <c r="L19" s="59"/>
      <c r="M19" s="59"/>
      <c r="N19" s="59"/>
      <c r="O19" s="59"/>
      <c r="P19" s="59"/>
      <c r="Q19" s="59"/>
      <c r="R19" s="59"/>
      <c r="S19" s="59" t="s">
        <v>37</v>
      </c>
      <c r="T19" s="59"/>
      <c r="U19" s="677"/>
      <c r="V19" s="677"/>
      <c r="W19" s="677"/>
      <c r="X19" s="677"/>
      <c r="Y19" s="122" t="s">
        <v>38</v>
      </c>
      <c r="Z19" s="59"/>
      <c r="AA19" s="59"/>
      <c r="AB19" s="59"/>
      <c r="AC19" s="59"/>
      <c r="AD19" s="59"/>
      <c r="AE19" s="59"/>
      <c r="AF19" s="59"/>
      <c r="AG19" s="59"/>
      <c r="AH19" s="59"/>
      <c r="AI19" s="59" t="s">
        <v>37</v>
      </c>
      <c r="AJ19" s="59"/>
      <c r="AK19" s="678"/>
      <c r="AL19" s="678"/>
      <c r="AM19" s="678"/>
      <c r="AN19" s="678"/>
      <c r="AO19" s="678"/>
      <c r="AP19" s="678"/>
      <c r="AQ19" s="678"/>
      <c r="AR19" s="678"/>
      <c r="AS19" s="678"/>
      <c r="AT19" s="678"/>
      <c r="AU19" s="678"/>
      <c r="AV19" s="678"/>
      <c r="AW19" s="122" t="s">
        <v>39</v>
      </c>
      <c r="AX19" s="59"/>
      <c r="AY19" s="59"/>
      <c r="AZ19" s="59"/>
      <c r="BA19" s="59"/>
      <c r="BB19" s="59"/>
      <c r="BC19" s="59"/>
      <c r="BD19" s="59"/>
      <c r="BE19" s="59"/>
      <c r="BF19" s="677"/>
      <c r="BG19" s="677"/>
      <c r="BH19" s="677"/>
      <c r="BI19" s="677"/>
      <c r="BJ19" s="677"/>
      <c r="BK19" s="677"/>
      <c r="BL19" s="677"/>
      <c r="BM19" s="677"/>
      <c r="BN19" s="677"/>
      <c r="BO19" s="677"/>
      <c r="BP19" s="677"/>
      <c r="BQ19" s="677"/>
      <c r="BR19" s="122" t="s">
        <v>40</v>
      </c>
      <c r="BS19" s="59"/>
      <c r="BT19" s="59"/>
      <c r="BU19" s="59"/>
      <c r="BV19" s="59"/>
      <c r="BW19" s="59"/>
      <c r="BX19" s="59"/>
      <c r="BY19" s="59"/>
      <c r="BZ19" s="59"/>
      <c r="CL19" s="99"/>
      <c r="CM19" s="2" t="s">
        <v>1221</v>
      </c>
      <c r="CO19" s="2" t="s">
        <v>600</v>
      </c>
    </row>
    <row r="20" spans="1:93" s="2" customFormat="1" ht="15.75" customHeight="1">
      <c r="A20" s="59"/>
      <c r="B20" s="59" t="s">
        <v>31</v>
      </c>
      <c r="C20" s="59"/>
      <c r="D20" s="59"/>
      <c r="E20" s="59"/>
      <c r="F20" s="59"/>
      <c r="G20" s="59"/>
      <c r="H20" s="59"/>
      <c r="I20" s="59"/>
      <c r="J20" s="59"/>
      <c r="K20" s="59"/>
      <c r="L20" s="59"/>
      <c r="M20" s="59"/>
      <c r="N20" s="59"/>
      <c r="O20" s="59"/>
      <c r="P20" s="59"/>
      <c r="Q20" s="59"/>
      <c r="R20" s="677"/>
      <c r="S20" s="677"/>
      <c r="T20" s="677"/>
      <c r="U20" s="677"/>
      <c r="V20" s="677"/>
      <c r="W20" s="677"/>
      <c r="X20" s="677"/>
      <c r="Y20" s="677"/>
      <c r="Z20" s="677"/>
      <c r="AA20" s="677"/>
      <c r="AB20" s="677"/>
      <c r="AC20" s="677"/>
      <c r="AD20" s="677"/>
      <c r="AE20" s="677"/>
      <c r="AF20" s="677"/>
      <c r="AG20" s="677"/>
      <c r="AH20" s="677"/>
      <c r="AI20" s="677"/>
      <c r="AJ20" s="677"/>
      <c r="AK20" s="677"/>
      <c r="AL20" s="677"/>
      <c r="AM20" s="677"/>
      <c r="AN20" s="677"/>
      <c r="AO20" s="677"/>
      <c r="AP20" s="677"/>
      <c r="AQ20" s="677"/>
      <c r="AR20" s="677"/>
      <c r="AS20" s="677"/>
      <c r="AT20" s="677"/>
      <c r="AU20" s="677"/>
      <c r="AV20" s="677"/>
      <c r="AW20" s="677"/>
      <c r="AX20" s="677"/>
      <c r="AY20" s="677"/>
      <c r="AZ20" s="677"/>
      <c r="BA20" s="677"/>
      <c r="BB20" s="677"/>
      <c r="BC20" s="677"/>
      <c r="BD20" s="677"/>
      <c r="BE20" s="677"/>
      <c r="BF20" s="677"/>
      <c r="BG20" s="677"/>
      <c r="BH20" s="677"/>
      <c r="BI20" s="677"/>
      <c r="BJ20" s="677"/>
      <c r="BK20" s="677"/>
      <c r="BL20" s="677"/>
      <c r="BM20" s="677"/>
      <c r="BN20" s="677"/>
      <c r="BO20" s="677"/>
      <c r="BP20" s="677"/>
      <c r="BQ20" s="677"/>
      <c r="BR20" s="677"/>
      <c r="BS20" s="677"/>
      <c r="BT20" s="677"/>
      <c r="BU20" s="677"/>
      <c r="BV20" s="677"/>
      <c r="BW20" s="677"/>
      <c r="BX20" s="677"/>
      <c r="BY20" s="677"/>
      <c r="BZ20" s="677"/>
      <c r="CL20" s="99"/>
      <c r="CM20" s="2" t="s">
        <v>1222</v>
      </c>
      <c r="CO20" s="2" t="s">
        <v>604</v>
      </c>
    </row>
    <row r="21" spans="1:93" s="2" customFormat="1" ht="15.75" customHeight="1">
      <c r="A21" s="59"/>
      <c r="B21" s="59" t="s">
        <v>42</v>
      </c>
      <c r="C21" s="59"/>
      <c r="D21" s="59"/>
      <c r="E21" s="59"/>
      <c r="F21" s="59"/>
      <c r="G21" s="59"/>
      <c r="H21" s="59"/>
      <c r="I21" s="59"/>
      <c r="J21" s="59"/>
      <c r="K21" s="59"/>
      <c r="L21" s="59"/>
      <c r="M21" s="59"/>
      <c r="N21" s="59"/>
      <c r="O21" s="59"/>
      <c r="P21" s="59"/>
      <c r="Q21" s="59"/>
      <c r="R21" s="59"/>
      <c r="S21" s="59" t="s">
        <v>37</v>
      </c>
      <c r="T21" s="59"/>
      <c r="U21" s="677"/>
      <c r="V21" s="677"/>
      <c r="W21" s="677"/>
      <c r="X21" s="677"/>
      <c r="Y21" s="122" t="s">
        <v>43</v>
      </c>
      <c r="Z21" s="59"/>
      <c r="AA21" s="59"/>
      <c r="AB21" s="59"/>
      <c r="AC21" s="59"/>
      <c r="AD21" s="59"/>
      <c r="AE21" s="59"/>
      <c r="AF21" s="59"/>
      <c r="AG21" s="59"/>
      <c r="AH21" s="59"/>
      <c r="AI21" s="59" t="s">
        <v>37</v>
      </c>
      <c r="AJ21" s="59"/>
      <c r="AK21" s="677"/>
      <c r="AL21" s="677"/>
      <c r="AM21" s="677"/>
      <c r="AN21" s="677"/>
      <c r="AO21" s="677"/>
      <c r="AP21" s="677"/>
      <c r="AQ21" s="677"/>
      <c r="AR21" s="677"/>
      <c r="AS21" s="677"/>
      <c r="AT21" s="59" t="s">
        <v>44</v>
      </c>
      <c r="AU21" s="59"/>
      <c r="AV21" s="59"/>
      <c r="AW21" s="59"/>
      <c r="AX21" s="122"/>
      <c r="AY21" s="59"/>
      <c r="AZ21" s="59"/>
      <c r="BA21" s="59"/>
      <c r="BB21" s="59"/>
      <c r="BC21" s="59"/>
      <c r="BD21" s="59"/>
      <c r="BE21" s="59"/>
      <c r="BF21" s="677"/>
      <c r="BG21" s="677"/>
      <c r="BH21" s="677"/>
      <c r="BI21" s="677"/>
      <c r="BJ21" s="677"/>
      <c r="BK21" s="677"/>
      <c r="BL21" s="677"/>
      <c r="BM21" s="677"/>
      <c r="BN21" s="677"/>
      <c r="BO21" s="677"/>
      <c r="BP21" s="677"/>
      <c r="BQ21" s="677"/>
      <c r="BR21" s="122" t="s">
        <v>40</v>
      </c>
      <c r="BS21" s="59"/>
      <c r="BT21" s="59"/>
      <c r="BU21" s="59"/>
      <c r="BV21" s="59"/>
      <c r="BW21" s="59"/>
      <c r="BX21" s="59"/>
      <c r="BY21" s="59"/>
      <c r="BZ21" s="59"/>
      <c r="CL21" s="99"/>
      <c r="CM21" s="2" t="s">
        <v>1223</v>
      </c>
      <c r="CO21" s="2" t="s">
        <v>608</v>
      </c>
    </row>
    <row r="22" spans="1:93" s="2" customFormat="1" ht="15.75" customHeight="1">
      <c r="A22" s="59"/>
      <c r="B22" s="59"/>
      <c r="C22" s="59"/>
      <c r="D22" s="59"/>
      <c r="E22" s="59"/>
      <c r="F22" s="59"/>
      <c r="G22" s="59"/>
      <c r="H22" s="59"/>
      <c r="I22" s="59"/>
      <c r="J22" s="59"/>
      <c r="K22" s="59"/>
      <c r="L22" s="59"/>
      <c r="M22" s="59"/>
      <c r="N22" s="59"/>
      <c r="O22" s="59"/>
      <c r="P22" s="59"/>
      <c r="Q22" s="59"/>
      <c r="R22" s="677"/>
      <c r="S22" s="677"/>
      <c r="T22" s="677"/>
      <c r="U22" s="677"/>
      <c r="V22" s="677"/>
      <c r="W22" s="677"/>
      <c r="X22" s="677"/>
      <c r="Y22" s="677"/>
      <c r="Z22" s="677"/>
      <c r="AA22" s="677"/>
      <c r="AB22" s="677"/>
      <c r="AC22" s="677"/>
      <c r="AD22" s="677"/>
      <c r="AE22" s="677"/>
      <c r="AF22" s="677"/>
      <c r="AG22" s="677"/>
      <c r="AH22" s="677"/>
      <c r="AI22" s="677"/>
      <c r="AJ22" s="677"/>
      <c r="AK22" s="677"/>
      <c r="AL22" s="677"/>
      <c r="AM22" s="677"/>
      <c r="AN22" s="677"/>
      <c r="AO22" s="677"/>
      <c r="AP22" s="677"/>
      <c r="AQ22" s="677"/>
      <c r="AR22" s="677"/>
      <c r="AS22" s="677"/>
      <c r="AT22" s="677"/>
      <c r="AU22" s="677"/>
      <c r="AV22" s="677"/>
      <c r="AW22" s="677"/>
      <c r="AX22" s="677"/>
      <c r="AY22" s="677"/>
      <c r="AZ22" s="677"/>
      <c r="BA22" s="677"/>
      <c r="BB22" s="677"/>
      <c r="BC22" s="677"/>
      <c r="BD22" s="677"/>
      <c r="BE22" s="677"/>
      <c r="BF22" s="677"/>
      <c r="BG22" s="677"/>
      <c r="BH22" s="677"/>
      <c r="BI22" s="677"/>
      <c r="BJ22" s="677"/>
      <c r="BK22" s="677"/>
      <c r="BL22" s="677"/>
      <c r="BM22" s="677"/>
      <c r="BN22" s="677"/>
      <c r="BO22" s="677"/>
      <c r="BP22" s="677"/>
      <c r="BQ22" s="677"/>
      <c r="BR22" s="677"/>
      <c r="BS22" s="677"/>
      <c r="BT22" s="677"/>
      <c r="BU22" s="677"/>
      <c r="BV22" s="677"/>
      <c r="BW22" s="677"/>
      <c r="BX22" s="677"/>
      <c r="BY22" s="677"/>
      <c r="BZ22" s="677"/>
      <c r="CL22" s="99"/>
      <c r="CM22" s="2" t="s">
        <v>1224</v>
      </c>
      <c r="CO22" s="2" t="s">
        <v>610</v>
      </c>
    </row>
    <row r="23" spans="1:93" s="2" customFormat="1" ht="15.75" customHeight="1">
      <c r="A23" s="59"/>
      <c r="B23" s="59" t="s">
        <v>47</v>
      </c>
      <c r="C23" s="59"/>
      <c r="D23" s="59"/>
      <c r="E23" s="59"/>
      <c r="F23" s="59"/>
      <c r="G23" s="59"/>
      <c r="H23" s="59"/>
      <c r="I23" s="59"/>
      <c r="J23" s="59"/>
      <c r="K23" s="59"/>
      <c r="L23" s="59"/>
      <c r="M23" s="59"/>
      <c r="N23" s="59"/>
      <c r="O23" s="59"/>
      <c r="P23" s="59"/>
      <c r="Q23" s="59"/>
      <c r="R23" s="670" t="s">
        <v>1254</v>
      </c>
      <c r="S23" s="670"/>
      <c r="T23" s="670"/>
      <c r="U23" s="677"/>
      <c r="V23" s="677"/>
      <c r="W23" s="677"/>
      <c r="X23" s="677"/>
      <c r="Y23" s="677"/>
      <c r="Z23" s="677"/>
      <c r="AA23" s="677"/>
      <c r="AB23" s="677"/>
      <c r="AC23" s="677"/>
      <c r="AD23" s="677"/>
      <c r="AE23" s="677"/>
      <c r="AF23" s="677"/>
      <c r="AG23" s="677"/>
      <c r="AH23" s="677"/>
      <c r="AI23" s="677"/>
      <c r="AJ23" s="677"/>
      <c r="AK23" s="677"/>
      <c r="AL23" s="677"/>
      <c r="AM23" s="677"/>
      <c r="AN23" s="677"/>
      <c r="AO23" s="677"/>
      <c r="AP23" s="677"/>
      <c r="AQ23" s="677"/>
      <c r="AR23" s="677"/>
      <c r="AS23" s="677"/>
      <c r="AT23" s="677"/>
      <c r="AU23" s="677"/>
      <c r="AV23" s="677"/>
      <c r="AW23" s="677"/>
      <c r="AX23" s="677"/>
      <c r="AY23" s="677"/>
      <c r="AZ23" s="677"/>
      <c r="BA23" s="677"/>
      <c r="BB23" s="677"/>
      <c r="BC23" s="677"/>
      <c r="BD23" s="677"/>
      <c r="BE23" s="677"/>
      <c r="BF23" s="677"/>
      <c r="BG23" s="677"/>
      <c r="BH23" s="677"/>
      <c r="BI23" s="677"/>
      <c r="BJ23" s="677"/>
      <c r="BK23" s="677"/>
      <c r="BL23" s="677"/>
      <c r="BM23" s="677"/>
      <c r="BN23" s="677"/>
      <c r="BO23" s="677"/>
      <c r="BP23" s="677"/>
      <c r="BQ23" s="677"/>
      <c r="BR23" s="677"/>
      <c r="BS23" s="677"/>
      <c r="BT23" s="677"/>
      <c r="BU23" s="677"/>
      <c r="BV23" s="677"/>
      <c r="BW23" s="677"/>
      <c r="BX23" s="677"/>
      <c r="BY23" s="677"/>
      <c r="BZ23" s="677"/>
      <c r="CL23" s="99"/>
      <c r="CM23" s="2" t="s">
        <v>1225</v>
      </c>
      <c r="CO23" s="2" t="s">
        <v>613</v>
      </c>
    </row>
    <row r="24" spans="1:93" s="2" customFormat="1" ht="15.75" customHeight="1">
      <c r="A24" s="59"/>
      <c r="B24" s="59" t="s">
        <v>48</v>
      </c>
      <c r="C24" s="59"/>
      <c r="D24" s="59"/>
      <c r="E24" s="59"/>
      <c r="F24" s="59"/>
      <c r="G24" s="59"/>
      <c r="H24" s="59"/>
      <c r="I24" s="59"/>
      <c r="J24" s="59"/>
      <c r="K24" s="59"/>
      <c r="L24" s="59"/>
      <c r="M24" s="59"/>
      <c r="N24" s="59"/>
      <c r="O24" s="59"/>
      <c r="P24" s="59"/>
      <c r="Q24" s="59"/>
      <c r="R24" s="677"/>
      <c r="S24" s="677"/>
      <c r="T24" s="677"/>
      <c r="U24" s="677"/>
      <c r="V24" s="677"/>
      <c r="W24" s="677"/>
      <c r="X24" s="677"/>
      <c r="Y24" s="677"/>
      <c r="Z24" s="677"/>
      <c r="AA24" s="677"/>
      <c r="AB24" s="677"/>
      <c r="AC24" s="677"/>
      <c r="AD24" s="677"/>
      <c r="AE24" s="677"/>
      <c r="AF24" s="677"/>
      <c r="AG24" s="677"/>
      <c r="AH24" s="677"/>
      <c r="AI24" s="677"/>
      <c r="AJ24" s="677"/>
      <c r="AK24" s="677"/>
      <c r="AL24" s="677"/>
      <c r="AM24" s="677"/>
      <c r="AN24" s="677"/>
      <c r="AO24" s="677"/>
      <c r="AP24" s="677"/>
      <c r="AQ24" s="677"/>
      <c r="AR24" s="677"/>
      <c r="AS24" s="677"/>
      <c r="AT24" s="677"/>
      <c r="AU24" s="677"/>
      <c r="AV24" s="677"/>
      <c r="AW24" s="677"/>
      <c r="AX24" s="677"/>
      <c r="AY24" s="677"/>
      <c r="AZ24" s="677"/>
      <c r="BA24" s="677"/>
      <c r="BB24" s="677"/>
      <c r="BC24" s="677"/>
      <c r="BD24" s="677"/>
      <c r="BE24" s="677"/>
      <c r="BF24" s="677"/>
      <c r="BG24" s="677"/>
      <c r="BH24" s="677"/>
      <c r="BI24" s="677"/>
      <c r="BJ24" s="677"/>
      <c r="BK24" s="677"/>
      <c r="BL24" s="677"/>
      <c r="BM24" s="677"/>
      <c r="BN24" s="677"/>
      <c r="BO24" s="677"/>
      <c r="BP24" s="677"/>
      <c r="BQ24" s="677"/>
      <c r="BR24" s="677"/>
      <c r="BS24" s="677"/>
      <c r="BT24" s="677"/>
      <c r="BU24" s="677"/>
      <c r="BV24" s="677"/>
      <c r="BW24" s="677"/>
      <c r="BX24" s="677"/>
      <c r="BY24" s="677"/>
      <c r="BZ24" s="677"/>
      <c r="CL24" s="99"/>
      <c r="CM24" s="2" t="s">
        <v>1226</v>
      </c>
      <c r="CO24" s="2" t="s">
        <v>615</v>
      </c>
    </row>
    <row r="25" spans="1:93" s="2" customFormat="1" ht="15.75" customHeight="1">
      <c r="A25" s="59"/>
      <c r="B25" s="59" t="s">
        <v>49</v>
      </c>
      <c r="C25" s="59"/>
      <c r="D25" s="59"/>
      <c r="E25" s="59"/>
      <c r="F25" s="59"/>
      <c r="G25" s="59"/>
      <c r="H25" s="59"/>
      <c r="I25" s="59"/>
      <c r="J25" s="59"/>
      <c r="K25" s="59"/>
      <c r="L25" s="59"/>
      <c r="M25" s="59"/>
      <c r="N25" s="59"/>
      <c r="O25" s="59"/>
      <c r="P25" s="59"/>
      <c r="Q25" s="59"/>
      <c r="R25" s="677"/>
      <c r="S25" s="677"/>
      <c r="T25" s="677"/>
      <c r="U25" s="677"/>
      <c r="V25" s="677"/>
      <c r="W25" s="677"/>
      <c r="X25" s="677"/>
      <c r="Y25" s="677"/>
      <c r="Z25" s="677"/>
      <c r="AA25" s="677"/>
      <c r="AB25" s="677"/>
      <c r="AC25" s="677"/>
      <c r="AD25" s="677"/>
      <c r="AE25" s="677"/>
      <c r="AF25" s="677"/>
      <c r="AG25" s="677"/>
      <c r="AH25" s="677"/>
      <c r="AI25" s="677"/>
      <c r="AJ25" s="677"/>
      <c r="AK25" s="677"/>
      <c r="AL25" s="677"/>
      <c r="AM25" s="677"/>
      <c r="AN25" s="677"/>
      <c r="AO25" s="677"/>
      <c r="AP25" s="677"/>
      <c r="AQ25" s="677"/>
      <c r="AR25" s="677"/>
      <c r="AS25" s="677"/>
      <c r="AT25" s="677"/>
      <c r="AU25" s="677"/>
      <c r="AV25" s="677"/>
      <c r="AW25" s="677"/>
      <c r="AX25" s="677"/>
      <c r="AY25" s="677"/>
      <c r="AZ25" s="677"/>
      <c r="BA25" s="677"/>
      <c r="BB25" s="677"/>
      <c r="BC25" s="677"/>
      <c r="BD25" s="677"/>
      <c r="BE25" s="677"/>
      <c r="BF25" s="677"/>
      <c r="BG25" s="677"/>
      <c r="BH25" s="677"/>
      <c r="BI25" s="677"/>
      <c r="BJ25" s="677"/>
      <c r="BK25" s="677"/>
      <c r="BL25" s="677"/>
      <c r="BM25" s="677"/>
      <c r="BN25" s="677"/>
      <c r="BO25" s="677"/>
      <c r="BP25" s="677"/>
      <c r="BQ25" s="677"/>
      <c r="BR25" s="677"/>
      <c r="BS25" s="677"/>
      <c r="BT25" s="677"/>
      <c r="BU25" s="677"/>
      <c r="BV25" s="677"/>
      <c r="BW25" s="677"/>
      <c r="BX25" s="677"/>
      <c r="BY25" s="677"/>
      <c r="BZ25" s="677"/>
      <c r="CL25" s="99"/>
      <c r="CM25" s="2" t="s">
        <v>1227</v>
      </c>
      <c r="CO25" s="2" t="s">
        <v>617</v>
      </c>
    </row>
    <row r="26" spans="1:93" s="2" customFormat="1" ht="15.75" customHeight="1">
      <c r="A26" s="59"/>
      <c r="B26" s="59" t="s">
        <v>52</v>
      </c>
      <c r="C26" s="59"/>
      <c r="D26" s="59"/>
      <c r="E26" s="59"/>
      <c r="F26" s="59"/>
      <c r="G26" s="59"/>
      <c r="H26" s="59"/>
      <c r="I26" s="59"/>
      <c r="J26" s="59"/>
      <c r="K26" s="59"/>
      <c r="L26" s="59"/>
      <c r="M26" s="59"/>
      <c r="N26" s="59"/>
      <c r="O26" s="59"/>
      <c r="P26" s="59"/>
      <c r="Q26" s="59"/>
      <c r="R26" s="59"/>
      <c r="S26" s="59"/>
      <c r="T26" s="59"/>
      <c r="U26" s="59"/>
      <c r="V26" s="59"/>
      <c r="W26" s="59"/>
      <c r="X26" s="59"/>
      <c r="Y26" s="59"/>
      <c r="Z26" s="59"/>
      <c r="AA26" s="677"/>
      <c r="AB26" s="677"/>
      <c r="AC26" s="677"/>
      <c r="AD26" s="677"/>
      <c r="AE26" s="677"/>
      <c r="AF26" s="677"/>
      <c r="AG26" s="677"/>
      <c r="AH26" s="677"/>
      <c r="AI26" s="677"/>
      <c r="AJ26" s="677"/>
      <c r="AK26" s="677"/>
      <c r="AL26" s="677"/>
      <c r="AM26" s="677"/>
      <c r="AN26" s="677"/>
      <c r="AO26" s="677"/>
      <c r="AP26" s="677"/>
      <c r="AQ26" s="677"/>
      <c r="AR26" s="677"/>
      <c r="AS26" s="677"/>
      <c r="AT26" s="677"/>
      <c r="AU26" s="677"/>
      <c r="AV26" s="677"/>
      <c r="AW26" s="677"/>
      <c r="AX26" s="677"/>
      <c r="AY26" s="677"/>
      <c r="AZ26" s="677"/>
      <c r="BA26" s="677"/>
      <c r="BB26" s="677"/>
      <c r="BC26" s="677"/>
      <c r="BD26" s="677"/>
      <c r="BE26" s="677"/>
      <c r="BF26" s="677"/>
      <c r="BG26" s="677"/>
      <c r="BH26" s="677"/>
      <c r="BI26" s="677"/>
      <c r="BJ26" s="677"/>
      <c r="BK26" s="677"/>
      <c r="BL26" s="677"/>
      <c r="BM26" s="677"/>
      <c r="BN26" s="677"/>
      <c r="BO26" s="677"/>
      <c r="BP26" s="677"/>
      <c r="BQ26" s="677"/>
      <c r="BR26" s="677"/>
      <c r="BS26" s="677"/>
      <c r="BT26" s="677"/>
      <c r="BU26" s="677"/>
      <c r="BV26" s="677"/>
      <c r="BW26" s="677"/>
      <c r="BX26" s="677"/>
      <c r="BY26" s="677"/>
      <c r="BZ26" s="677"/>
      <c r="CL26" s="99"/>
      <c r="CM26" s="2" t="s">
        <v>1228</v>
      </c>
      <c r="CO26" s="2" t="s">
        <v>619</v>
      </c>
    </row>
    <row r="27" spans="1:93" s="2" customFormat="1" ht="6.6" customHeight="1">
      <c r="A27" s="63"/>
      <c r="B27" s="63"/>
      <c r="C27" s="63"/>
      <c r="D27" s="63"/>
      <c r="E27" s="63"/>
      <c r="F27" s="63"/>
      <c r="G27" s="63"/>
      <c r="H27" s="63"/>
      <c r="I27" s="63"/>
      <c r="J27" s="63"/>
      <c r="K27" s="63"/>
      <c r="L27" s="63"/>
      <c r="M27" s="63"/>
      <c r="N27" s="63"/>
      <c r="O27" s="63"/>
      <c r="P27" s="63"/>
      <c r="Q27" s="63"/>
      <c r="R27" s="63"/>
      <c r="S27" s="63"/>
      <c r="T27" s="63"/>
      <c r="U27" s="63"/>
      <c r="V27" s="63"/>
      <c r="W27" s="63"/>
      <c r="X27" s="63"/>
      <c r="Y27" s="63"/>
      <c r="Z27" s="63"/>
      <c r="AA27" s="63"/>
      <c r="AB27" s="63"/>
      <c r="AC27" s="63"/>
      <c r="AD27" s="63"/>
      <c r="AE27" s="63"/>
      <c r="AF27" s="63"/>
      <c r="AG27" s="63"/>
      <c r="AH27" s="63"/>
      <c r="AI27" s="63"/>
      <c r="AJ27" s="63"/>
      <c r="AK27" s="63"/>
      <c r="AL27" s="63"/>
      <c r="AM27" s="63"/>
      <c r="AN27" s="63"/>
      <c r="AO27" s="63"/>
      <c r="AP27" s="63"/>
      <c r="AQ27" s="63"/>
      <c r="AR27" s="63"/>
      <c r="AS27" s="63"/>
      <c r="AT27" s="63"/>
      <c r="AU27" s="63"/>
      <c r="AV27" s="63"/>
      <c r="AW27" s="63"/>
      <c r="AX27" s="63"/>
      <c r="AY27" s="63"/>
      <c r="AZ27" s="63"/>
      <c r="BA27" s="63"/>
      <c r="BB27" s="63"/>
      <c r="BC27" s="63"/>
      <c r="BD27" s="63"/>
      <c r="BE27" s="63"/>
      <c r="BF27" s="63"/>
      <c r="BG27" s="63"/>
      <c r="BH27" s="63"/>
      <c r="BI27" s="63"/>
      <c r="BJ27" s="63"/>
      <c r="BK27" s="63"/>
      <c r="BL27" s="63"/>
      <c r="BM27" s="63"/>
      <c r="BN27" s="63"/>
      <c r="BO27" s="63"/>
      <c r="BP27" s="63"/>
      <c r="BQ27" s="63"/>
      <c r="BR27" s="63"/>
      <c r="BS27" s="63"/>
      <c r="BT27" s="63"/>
      <c r="BU27" s="63"/>
      <c r="BV27" s="63"/>
      <c r="BW27" s="63"/>
      <c r="BX27" s="63"/>
      <c r="BY27" s="63"/>
      <c r="BZ27" s="63"/>
      <c r="CL27" s="99"/>
      <c r="CM27" s="2" t="s">
        <v>1229</v>
      </c>
      <c r="CO27" s="2" t="s">
        <v>620</v>
      </c>
    </row>
    <row r="28" spans="1:93" s="2" customFormat="1" ht="3" customHeight="1">
      <c r="A28" s="59"/>
      <c r="B28" s="59"/>
      <c r="C28" s="59"/>
      <c r="D28" s="59"/>
      <c r="E28" s="59"/>
      <c r="F28" s="59"/>
      <c r="G28" s="59"/>
      <c r="H28" s="59"/>
      <c r="I28" s="59"/>
      <c r="J28" s="59"/>
      <c r="K28" s="59"/>
      <c r="L28" s="59"/>
      <c r="M28" s="59"/>
      <c r="N28" s="59"/>
      <c r="O28" s="59"/>
      <c r="P28" s="59"/>
      <c r="Q28" s="59"/>
      <c r="R28" s="59"/>
      <c r="S28" s="59"/>
      <c r="T28" s="59"/>
      <c r="U28" s="59"/>
      <c r="V28" s="59"/>
      <c r="W28" s="59"/>
      <c r="X28" s="59"/>
      <c r="Y28" s="59"/>
      <c r="Z28" s="59"/>
      <c r="AA28" s="59"/>
      <c r="AB28" s="59"/>
      <c r="AC28" s="59"/>
      <c r="AD28" s="59"/>
      <c r="AE28" s="59"/>
      <c r="AF28" s="59"/>
      <c r="AG28" s="59"/>
      <c r="AH28" s="59"/>
      <c r="AI28" s="59"/>
      <c r="AJ28" s="59"/>
      <c r="AK28" s="59"/>
      <c r="AL28" s="59"/>
      <c r="AM28" s="59"/>
      <c r="AN28" s="59"/>
      <c r="AO28" s="59"/>
      <c r="AP28" s="59"/>
      <c r="AQ28" s="59"/>
      <c r="AR28" s="59"/>
      <c r="AS28" s="59"/>
      <c r="AT28" s="59"/>
      <c r="AU28" s="59"/>
      <c r="AV28" s="59"/>
      <c r="AW28" s="59"/>
      <c r="AX28" s="59"/>
      <c r="AY28" s="59"/>
      <c r="AZ28" s="59"/>
      <c r="BA28" s="59"/>
      <c r="BB28" s="59"/>
      <c r="BC28" s="59"/>
      <c r="BD28" s="59"/>
      <c r="BE28" s="59"/>
      <c r="BF28" s="59"/>
      <c r="BG28" s="59"/>
      <c r="BH28" s="59"/>
      <c r="BI28" s="59"/>
      <c r="BJ28" s="59"/>
      <c r="BK28" s="59"/>
      <c r="BL28" s="59"/>
      <c r="BM28" s="59"/>
      <c r="BN28" s="59"/>
      <c r="BO28" s="59"/>
      <c r="BP28" s="59"/>
      <c r="BQ28" s="59"/>
      <c r="BR28" s="59"/>
      <c r="BS28" s="59"/>
      <c r="BT28" s="59"/>
      <c r="BU28" s="59"/>
      <c r="BV28" s="59"/>
      <c r="BW28" s="59"/>
      <c r="BX28" s="59"/>
      <c r="BY28" s="59"/>
      <c r="BZ28" s="59"/>
      <c r="CL28" s="99"/>
      <c r="CM28" s="2" t="s">
        <v>1230</v>
      </c>
      <c r="CO28" s="2" t="s">
        <v>621</v>
      </c>
    </row>
    <row r="29" spans="1:93" s="2" customFormat="1" ht="14.85" customHeight="1">
      <c r="A29" s="59" t="s">
        <v>1640</v>
      </c>
      <c r="B29" s="59"/>
      <c r="C29" s="59"/>
      <c r="D29" s="59"/>
      <c r="E29" s="59"/>
      <c r="F29" s="59"/>
      <c r="G29" s="59"/>
      <c r="H29" s="59"/>
      <c r="I29" s="59"/>
      <c r="J29" s="59"/>
      <c r="K29" s="59"/>
      <c r="L29" s="59"/>
      <c r="M29" s="59"/>
      <c r="N29" s="59"/>
      <c r="O29" s="59"/>
      <c r="P29" s="59"/>
      <c r="Q29" s="59"/>
      <c r="R29" s="59"/>
      <c r="S29" s="59"/>
      <c r="T29" s="59"/>
      <c r="U29" s="59"/>
      <c r="V29" s="59"/>
      <c r="W29" s="59"/>
      <c r="X29" s="59"/>
      <c r="Y29" s="59"/>
      <c r="Z29" s="59"/>
      <c r="AA29" s="59"/>
      <c r="AB29" s="59"/>
      <c r="AC29" s="59"/>
      <c r="AD29" s="59"/>
      <c r="AE29" s="59"/>
      <c r="AF29" s="59"/>
      <c r="AG29" s="59"/>
      <c r="AH29" s="59"/>
      <c r="AI29" s="59"/>
      <c r="AJ29" s="59"/>
      <c r="AK29" s="59"/>
      <c r="AL29" s="59"/>
      <c r="AM29" s="59"/>
      <c r="AN29" s="59"/>
      <c r="AO29" s="59"/>
      <c r="AP29" s="59"/>
      <c r="AQ29" s="59"/>
      <c r="AR29" s="59"/>
      <c r="AS29" s="59"/>
      <c r="AT29" s="59"/>
      <c r="AU29" s="59"/>
      <c r="AV29" s="59"/>
      <c r="AW29" s="59"/>
      <c r="AX29" s="59"/>
      <c r="AY29" s="59"/>
      <c r="AZ29" s="59"/>
      <c r="BA29" s="59"/>
      <c r="BB29" s="59"/>
      <c r="BC29" s="59"/>
      <c r="BD29" s="59"/>
      <c r="BE29" s="59"/>
      <c r="BF29" s="59"/>
      <c r="BG29" s="59"/>
      <c r="BH29" s="59"/>
      <c r="BI29" s="59"/>
      <c r="BJ29" s="59"/>
      <c r="BK29" s="59"/>
      <c r="BL29" s="59"/>
      <c r="BM29" s="59"/>
      <c r="BN29" s="59"/>
      <c r="BO29" s="59"/>
      <c r="BP29" s="59"/>
      <c r="BQ29" s="59"/>
      <c r="BR29" s="59"/>
      <c r="BS29" s="59"/>
      <c r="BT29" s="59"/>
      <c r="BU29" s="59"/>
      <c r="BV29" s="59"/>
      <c r="BW29" s="59"/>
      <c r="BX29" s="59"/>
      <c r="BY29" s="59"/>
      <c r="BZ29" s="59"/>
      <c r="CL29" s="99"/>
      <c r="CM29" s="2" t="s">
        <v>1231</v>
      </c>
      <c r="CO29" s="2" t="s">
        <v>622</v>
      </c>
    </row>
    <row r="30" spans="1:93" s="2" customFormat="1" ht="15.75" customHeight="1">
      <c r="A30" s="59"/>
      <c r="B30" s="59" t="s">
        <v>1641</v>
      </c>
      <c r="C30" s="59"/>
      <c r="D30" s="59"/>
      <c r="E30" s="59"/>
      <c r="F30" s="59"/>
      <c r="G30" s="59"/>
      <c r="H30" s="59"/>
      <c r="I30" s="59"/>
      <c r="J30" s="59"/>
      <c r="K30" s="59"/>
      <c r="L30" s="59"/>
      <c r="M30" s="59"/>
      <c r="N30" s="59"/>
      <c r="O30" s="59"/>
      <c r="P30" s="59"/>
      <c r="Q30" s="59"/>
      <c r="R30" s="59"/>
      <c r="S30" s="59"/>
      <c r="T30" s="59"/>
      <c r="U30" s="59"/>
      <c r="V30" s="59"/>
      <c r="W30" s="59"/>
      <c r="X30" s="59"/>
      <c r="Y30" s="59"/>
      <c r="Z30" s="59"/>
      <c r="AA30" s="59"/>
      <c r="AB30" s="59"/>
      <c r="AC30" s="59"/>
      <c r="AD30" s="59"/>
      <c r="AE30" s="59"/>
      <c r="AF30" s="59"/>
      <c r="AG30" s="59"/>
      <c r="AH30" s="59"/>
      <c r="AI30" s="59"/>
      <c r="AJ30" s="59"/>
      <c r="AK30" s="59"/>
      <c r="AL30" s="59"/>
      <c r="AM30" s="59"/>
      <c r="AN30" s="59"/>
      <c r="AO30" s="59"/>
      <c r="AP30" s="59"/>
      <c r="AQ30" s="59"/>
      <c r="AR30" s="59"/>
      <c r="AS30" s="59"/>
      <c r="AT30" s="59"/>
      <c r="AU30" s="59"/>
      <c r="AV30" s="59"/>
      <c r="AW30" s="59"/>
      <c r="AX30" s="59"/>
      <c r="AY30" s="59"/>
      <c r="AZ30" s="59"/>
      <c r="BA30" s="59"/>
      <c r="BB30" s="59"/>
      <c r="BC30" s="59"/>
      <c r="BD30" s="59"/>
      <c r="BE30" s="59"/>
      <c r="BF30" s="59"/>
      <c r="BG30" s="59"/>
      <c r="BH30" s="59"/>
      <c r="BI30" s="59"/>
      <c r="BJ30" s="59"/>
      <c r="BK30" s="59"/>
      <c r="BL30" s="59"/>
      <c r="BM30" s="59"/>
      <c r="BN30" s="59"/>
      <c r="BO30" s="59"/>
      <c r="BP30" s="59"/>
      <c r="BQ30" s="59"/>
      <c r="BR30" s="59"/>
      <c r="BS30" s="59"/>
      <c r="BT30" s="59"/>
      <c r="BU30" s="59"/>
      <c r="BV30" s="59"/>
      <c r="BW30" s="59"/>
      <c r="BX30" s="59"/>
      <c r="BY30" s="59"/>
      <c r="BZ30" s="59"/>
      <c r="CL30" s="99"/>
      <c r="CM30" s="2" t="s">
        <v>1232</v>
      </c>
      <c r="CO30" s="2" t="s">
        <v>557</v>
      </c>
    </row>
    <row r="31" spans="1:93" s="2" customFormat="1" ht="15.75" customHeight="1">
      <c r="A31" s="59"/>
      <c r="B31" s="59" t="s">
        <v>36</v>
      </c>
      <c r="C31" s="59"/>
      <c r="D31" s="59"/>
      <c r="E31" s="59"/>
      <c r="F31" s="59"/>
      <c r="G31" s="59"/>
      <c r="H31" s="59"/>
      <c r="I31" s="59"/>
      <c r="J31" s="59"/>
      <c r="K31" s="59"/>
      <c r="L31" s="59"/>
      <c r="M31" s="59"/>
      <c r="N31" s="59"/>
      <c r="O31" s="59"/>
      <c r="P31" s="59"/>
      <c r="Q31" s="59"/>
      <c r="R31" s="59"/>
      <c r="S31" s="59" t="s">
        <v>37</v>
      </c>
      <c r="T31" s="59"/>
      <c r="U31" s="677"/>
      <c r="V31" s="677"/>
      <c r="W31" s="677"/>
      <c r="X31" s="677"/>
      <c r="Y31" s="122" t="s">
        <v>38</v>
      </c>
      <c r="Z31" s="59"/>
      <c r="AA31" s="59"/>
      <c r="AB31" s="59"/>
      <c r="AC31" s="59"/>
      <c r="AD31" s="59"/>
      <c r="AE31" s="59"/>
      <c r="AF31" s="59"/>
      <c r="AG31" s="59"/>
      <c r="AH31" s="59"/>
      <c r="AI31" s="59" t="s">
        <v>37</v>
      </c>
      <c r="AJ31" s="59"/>
      <c r="AK31" s="678"/>
      <c r="AL31" s="678"/>
      <c r="AM31" s="678"/>
      <c r="AN31" s="678"/>
      <c r="AO31" s="678"/>
      <c r="AP31" s="678"/>
      <c r="AQ31" s="678"/>
      <c r="AR31" s="678"/>
      <c r="AS31" s="678"/>
      <c r="AT31" s="678"/>
      <c r="AU31" s="678"/>
      <c r="AV31" s="678"/>
      <c r="AW31" s="122" t="s">
        <v>39</v>
      </c>
      <c r="AX31" s="59"/>
      <c r="AY31" s="59"/>
      <c r="AZ31" s="59"/>
      <c r="BA31" s="59"/>
      <c r="BB31" s="59"/>
      <c r="BC31" s="59"/>
      <c r="BD31" s="59"/>
      <c r="BE31" s="59"/>
      <c r="BF31" s="677"/>
      <c r="BG31" s="677"/>
      <c r="BH31" s="677"/>
      <c r="BI31" s="677"/>
      <c r="BJ31" s="677"/>
      <c r="BK31" s="677"/>
      <c r="BL31" s="677"/>
      <c r="BM31" s="677"/>
      <c r="BN31" s="677"/>
      <c r="BO31" s="677"/>
      <c r="BP31" s="677"/>
      <c r="BQ31" s="677"/>
      <c r="BR31" s="122" t="s">
        <v>40</v>
      </c>
      <c r="BS31" s="59"/>
      <c r="BT31" s="59"/>
      <c r="BU31" s="59"/>
      <c r="BV31" s="59"/>
      <c r="BW31" s="59"/>
      <c r="BX31" s="59"/>
      <c r="BY31" s="59"/>
      <c r="BZ31" s="59"/>
      <c r="CL31" s="99"/>
      <c r="CM31" s="2" t="s">
        <v>1233</v>
      </c>
      <c r="CO31" s="2" t="s">
        <v>561</v>
      </c>
    </row>
    <row r="32" spans="1:93" s="2" customFormat="1" ht="15.75" customHeight="1">
      <c r="A32" s="59"/>
      <c r="B32" s="59" t="s">
        <v>31</v>
      </c>
      <c r="C32" s="59"/>
      <c r="D32" s="59"/>
      <c r="E32" s="59"/>
      <c r="F32" s="59"/>
      <c r="G32" s="59"/>
      <c r="H32" s="59"/>
      <c r="I32" s="59"/>
      <c r="J32" s="59"/>
      <c r="K32" s="59"/>
      <c r="L32" s="59"/>
      <c r="M32" s="59"/>
      <c r="N32" s="59"/>
      <c r="O32" s="59"/>
      <c r="P32" s="59"/>
      <c r="Q32" s="59"/>
      <c r="R32" s="677"/>
      <c r="S32" s="677"/>
      <c r="T32" s="677"/>
      <c r="U32" s="677"/>
      <c r="V32" s="677"/>
      <c r="W32" s="677"/>
      <c r="X32" s="677"/>
      <c r="Y32" s="677"/>
      <c r="Z32" s="677"/>
      <c r="AA32" s="677"/>
      <c r="AB32" s="677"/>
      <c r="AC32" s="677"/>
      <c r="AD32" s="677"/>
      <c r="AE32" s="677"/>
      <c r="AF32" s="677"/>
      <c r="AG32" s="677"/>
      <c r="AH32" s="677"/>
      <c r="AI32" s="677"/>
      <c r="AJ32" s="677"/>
      <c r="AK32" s="677"/>
      <c r="AL32" s="677"/>
      <c r="AM32" s="677"/>
      <c r="AN32" s="677"/>
      <c r="AO32" s="677"/>
      <c r="AP32" s="677"/>
      <c r="AQ32" s="677"/>
      <c r="AR32" s="677"/>
      <c r="AS32" s="677"/>
      <c r="AT32" s="677"/>
      <c r="AU32" s="677"/>
      <c r="AV32" s="677"/>
      <c r="AW32" s="677"/>
      <c r="AX32" s="677"/>
      <c r="AY32" s="677"/>
      <c r="AZ32" s="677"/>
      <c r="BA32" s="677"/>
      <c r="BB32" s="677"/>
      <c r="BC32" s="677"/>
      <c r="BD32" s="677"/>
      <c r="BE32" s="677"/>
      <c r="BF32" s="677"/>
      <c r="BG32" s="677"/>
      <c r="BH32" s="677"/>
      <c r="BI32" s="677"/>
      <c r="BJ32" s="677"/>
      <c r="BK32" s="677"/>
      <c r="BL32" s="677"/>
      <c r="BM32" s="677"/>
      <c r="BN32" s="677"/>
      <c r="BO32" s="677"/>
      <c r="BP32" s="677"/>
      <c r="BQ32" s="677"/>
      <c r="BR32" s="677"/>
      <c r="BS32" s="677"/>
      <c r="BT32" s="677"/>
      <c r="BU32" s="677"/>
      <c r="BV32" s="677"/>
      <c r="BW32" s="677"/>
      <c r="BX32" s="677"/>
      <c r="BY32" s="677"/>
      <c r="BZ32" s="677"/>
      <c r="CL32" s="99"/>
      <c r="CM32" s="2" t="s">
        <v>1234</v>
      </c>
      <c r="CO32" s="2" t="s">
        <v>563</v>
      </c>
    </row>
    <row r="33" spans="1:93" s="2" customFormat="1" ht="15.75" customHeight="1">
      <c r="A33" s="59"/>
      <c r="B33" s="59" t="s">
        <v>42</v>
      </c>
      <c r="C33" s="59"/>
      <c r="D33" s="59"/>
      <c r="E33" s="59"/>
      <c r="F33" s="59"/>
      <c r="G33" s="59"/>
      <c r="H33" s="59"/>
      <c r="I33" s="59"/>
      <c r="J33" s="59"/>
      <c r="K33" s="59"/>
      <c r="L33" s="59"/>
      <c r="M33" s="59"/>
      <c r="N33" s="59"/>
      <c r="O33" s="59"/>
      <c r="P33" s="59"/>
      <c r="Q33" s="59"/>
      <c r="R33" s="59"/>
      <c r="S33" s="59" t="s">
        <v>37</v>
      </c>
      <c r="T33" s="59"/>
      <c r="U33" s="677"/>
      <c r="V33" s="677"/>
      <c r="W33" s="677"/>
      <c r="X33" s="677"/>
      <c r="Y33" s="122" t="s">
        <v>43</v>
      </c>
      <c r="Z33" s="59"/>
      <c r="AA33" s="59"/>
      <c r="AB33" s="59"/>
      <c r="AC33" s="59"/>
      <c r="AD33" s="59"/>
      <c r="AE33" s="59"/>
      <c r="AF33" s="59"/>
      <c r="AG33" s="59"/>
      <c r="AH33" s="59"/>
      <c r="AI33" s="59" t="s">
        <v>37</v>
      </c>
      <c r="AJ33" s="59"/>
      <c r="AK33" s="677"/>
      <c r="AL33" s="677"/>
      <c r="AM33" s="677"/>
      <c r="AN33" s="677"/>
      <c r="AO33" s="677"/>
      <c r="AP33" s="677"/>
      <c r="AQ33" s="677"/>
      <c r="AR33" s="677"/>
      <c r="AS33" s="677"/>
      <c r="AT33" s="59" t="s">
        <v>44</v>
      </c>
      <c r="AU33" s="59"/>
      <c r="AV33" s="59"/>
      <c r="AW33" s="59"/>
      <c r="AX33" s="122"/>
      <c r="AY33" s="59"/>
      <c r="AZ33" s="59"/>
      <c r="BA33" s="59"/>
      <c r="BB33" s="59"/>
      <c r="BC33" s="59"/>
      <c r="BD33" s="59"/>
      <c r="BE33" s="59"/>
      <c r="BF33" s="677"/>
      <c r="BG33" s="677"/>
      <c r="BH33" s="677"/>
      <c r="BI33" s="677"/>
      <c r="BJ33" s="677"/>
      <c r="BK33" s="677"/>
      <c r="BL33" s="677"/>
      <c r="BM33" s="677"/>
      <c r="BN33" s="677"/>
      <c r="BO33" s="677"/>
      <c r="BP33" s="677"/>
      <c r="BQ33" s="677"/>
      <c r="BR33" s="122" t="s">
        <v>40</v>
      </c>
      <c r="BS33" s="59"/>
      <c r="BT33" s="59"/>
      <c r="BU33" s="59"/>
      <c r="BV33" s="59"/>
      <c r="BW33" s="59"/>
      <c r="BX33" s="59"/>
      <c r="BY33" s="59"/>
      <c r="BZ33" s="59"/>
      <c r="CL33" s="99"/>
      <c r="CM33" s="2" t="s">
        <v>1235</v>
      </c>
      <c r="CO33" s="2" t="s">
        <v>566</v>
      </c>
    </row>
    <row r="34" spans="1:93" s="2" customFormat="1" ht="15.75" customHeight="1">
      <c r="A34" s="59"/>
      <c r="B34" s="59"/>
      <c r="C34" s="59"/>
      <c r="D34" s="59"/>
      <c r="E34" s="59"/>
      <c r="F34" s="59"/>
      <c r="G34" s="59"/>
      <c r="H34" s="59"/>
      <c r="I34" s="59"/>
      <c r="J34" s="59"/>
      <c r="K34" s="59"/>
      <c r="L34" s="59"/>
      <c r="M34" s="59"/>
      <c r="N34" s="59"/>
      <c r="O34" s="59"/>
      <c r="P34" s="59"/>
      <c r="Q34" s="59"/>
      <c r="R34" s="677"/>
      <c r="S34" s="677"/>
      <c r="T34" s="677"/>
      <c r="U34" s="677"/>
      <c r="V34" s="677"/>
      <c r="W34" s="677"/>
      <c r="X34" s="677"/>
      <c r="Y34" s="677"/>
      <c r="Z34" s="677"/>
      <c r="AA34" s="677"/>
      <c r="AB34" s="677"/>
      <c r="AC34" s="677"/>
      <c r="AD34" s="677"/>
      <c r="AE34" s="677"/>
      <c r="AF34" s="677"/>
      <c r="AG34" s="677"/>
      <c r="AH34" s="677"/>
      <c r="AI34" s="677"/>
      <c r="AJ34" s="677"/>
      <c r="AK34" s="677"/>
      <c r="AL34" s="677"/>
      <c r="AM34" s="677"/>
      <c r="AN34" s="677"/>
      <c r="AO34" s="677"/>
      <c r="AP34" s="677"/>
      <c r="AQ34" s="677"/>
      <c r="AR34" s="677"/>
      <c r="AS34" s="677"/>
      <c r="AT34" s="677"/>
      <c r="AU34" s="677"/>
      <c r="AV34" s="677"/>
      <c r="AW34" s="677"/>
      <c r="AX34" s="677"/>
      <c r="AY34" s="677"/>
      <c r="AZ34" s="677"/>
      <c r="BA34" s="677"/>
      <c r="BB34" s="677"/>
      <c r="BC34" s="677"/>
      <c r="BD34" s="677"/>
      <c r="BE34" s="677"/>
      <c r="BF34" s="677"/>
      <c r="BG34" s="677"/>
      <c r="BH34" s="677"/>
      <c r="BI34" s="677"/>
      <c r="BJ34" s="677"/>
      <c r="BK34" s="677"/>
      <c r="BL34" s="677"/>
      <c r="BM34" s="677"/>
      <c r="BN34" s="677"/>
      <c r="BO34" s="677"/>
      <c r="BP34" s="677"/>
      <c r="BQ34" s="677"/>
      <c r="BR34" s="677"/>
      <c r="BS34" s="677"/>
      <c r="BT34" s="677"/>
      <c r="BU34" s="677"/>
      <c r="BV34" s="677"/>
      <c r="BW34" s="677"/>
      <c r="BX34" s="677"/>
      <c r="BY34" s="677"/>
      <c r="BZ34" s="677"/>
      <c r="CL34" s="99"/>
      <c r="CM34" s="2" t="s">
        <v>1236</v>
      </c>
      <c r="CO34" s="2" t="s">
        <v>568</v>
      </c>
    </row>
    <row r="35" spans="1:93" s="2" customFormat="1" ht="15.75" customHeight="1">
      <c r="A35" s="59"/>
      <c r="B35" s="59" t="s">
        <v>47</v>
      </c>
      <c r="C35" s="59"/>
      <c r="D35" s="59"/>
      <c r="E35" s="59"/>
      <c r="F35" s="59"/>
      <c r="G35" s="59"/>
      <c r="H35" s="59"/>
      <c r="I35" s="59"/>
      <c r="J35" s="59"/>
      <c r="K35" s="59"/>
      <c r="L35" s="59"/>
      <c r="M35" s="59"/>
      <c r="N35" s="59"/>
      <c r="O35" s="59"/>
      <c r="P35" s="59"/>
      <c r="Q35" s="59"/>
      <c r="R35" s="670" t="s">
        <v>1254</v>
      </c>
      <c r="S35" s="670"/>
      <c r="T35" s="670"/>
      <c r="U35" s="677"/>
      <c r="V35" s="677"/>
      <c r="W35" s="677"/>
      <c r="X35" s="677"/>
      <c r="Y35" s="677"/>
      <c r="Z35" s="677"/>
      <c r="AA35" s="677"/>
      <c r="AB35" s="677"/>
      <c r="AC35" s="677"/>
      <c r="AD35" s="677"/>
      <c r="AE35" s="677"/>
      <c r="AF35" s="677"/>
      <c r="AG35" s="677"/>
      <c r="AH35" s="677"/>
      <c r="AI35" s="677"/>
      <c r="AJ35" s="677"/>
      <c r="AK35" s="677"/>
      <c r="AL35" s="677"/>
      <c r="AM35" s="677"/>
      <c r="AN35" s="677"/>
      <c r="AO35" s="677"/>
      <c r="AP35" s="677"/>
      <c r="AQ35" s="677"/>
      <c r="AR35" s="677"/>
      <c r="AS35" s="677"/>
      <c r="AT35" s="677"/>
      <c r="AU35" s="677"/>
      <c r="AV35" s="677"/>
      <c r="AW35" s="677"/>
      <c r="AX35" s="677"/>
      <c r="AY35" s="677"/>
      <c r="AZ35" s="677"/>
      <c r="BA35" s="677"/>
      <c r="BB35" s="677"/>
      <c r="BC35" s="677"/>
      <c r="BD35" s="677"/>
      <c r="BE35" s="677"/>
      <c r="BF35" s="677"/>
      <c r="BG35" s="677"/>
      <c r="BH35" s="677"/>
      <c r="BI35" s="677"/>
      <c r="BJ35" s="677"/>
      <c r="BK35" s="677"/>
      <c r="BL35" s="677"/>
      <c r="BM35" s="677"/>
      <c r="BN35" s="677"/>
      <c r="BO35" s="677"/>
      <c r="BP35" s="677"/>
      <c r="BQ35" s="677"/>
      <c r="BR35" s="677"/>
      <c r="BS35" s="677"/>
      <c r="BT35" s="677"/>
      <c r="BU35" s="677"/>
      <c r="BV35" s="677"/>
      <c r="BW35" s="677"/>
      <c r="BX35" s="677"/>
      <c r="BY35" s="677"/>
      <c r="BZ35" s="677"/>
      <c r="CL35" s="99"/>
      <c r="CM35" s="2" t="s">
        <v>1237</v>
      </c>
      <c r="CO35" s="2" t="s">
        <v>571</v>
      </c>
    </row>
    <row r="36" spans="1:93" s="2" customFormat="1" ht="15.75" customHeight="1">
      <c r="A36" s="59"/>
      <c r="B36" s="59" t="s">
        <v>48</v>
      </c>
      <c r="C36" s="59"/>
      <c r="D36" s="59"/>
      <c r="E36" s="59"/>
      <c r="F36" s="59"/>
      <c r="G36" s="59"/>
      <c r="H36" s="59"/>
      <c r="I36" s="59"/>
      <c r="J36" s="59"/>
      <c r="K36" s="59"/>
      <c r="L36" s="59"/>
      <c r="M36" s="59"/>
      <c r="N36" s="59"/>
      <c r="O36" s="59"/>
      <c r="P36" s="59"/>
      <c r="Q36" s="59"/>
      <c r="R36" s="677"/>
      <c r="S36" s="677"/>
      <c r="T36" s="677"/>
      <c r="U36" s="677"/>
      <c r="V36" s="677"/>
      <c r="W36" s="677"/>
      <c r="X36" s="677"/>
      <c r="Y36" s="677"/>
      <c r="Z36" s="677"/>
      <c r="AA36" s="677"/>
      <c r="AB36" s="677"/>
      <c r="AC36" s="677"/>
      <c r="AD36" s="677"/>
      <c r="AE36" s="677"/>
      <c r="AF36" s="677"/>
      <c r="AG36" s="677"/>
      <c r="AH36" s="677"/>
      <c r="AI36" s="677"/>
      <c r="AJ36" s="677"/>
      <c r="AK36" s="677"/>
      <c r="AL36" s="677"/>
      <c r="AM36" s="677"/>
      <c r="AN36" s="677"/>
      <c r="AO36" s="677"/>
      <c r="AP36" s="677"/>
      <c r="AQ36" s="677"/>
      <c r="AR36" s="677"/>
      <c r="AS36" s="677"/>
      <c r="AT36" s="677"/>
      <c r="AU36" s="677"/>
      <c r="AV36" s="677"/>
      <c r="AW36" s="677"/>
      <c r="AX36" s="677"/>
      <c r="AY36" s="677"/>
      <c r="AZ36" s="677"/>
      <c r="BA36" s="677"/>
      <c r="BB36" s="677"/>
      <c r="BC36" s="677"/>
      <c r="BD36" s="677"/>
      <c r="BE36" s="677"/>
      <c r="BF36" s="677"/>
      <c r="BG36" s="677"/>
      <c r="BH36" s="677"/>
      <c r="BI36" s="677"/>
      <c r="BJ36" s="677"/>
      <c r="BK36" s="677"/>
      <c r="BL36" s="677"/>
      <c r="BM36" s="677"/>
      <c r="BN36" s="677"/>
      <c r="BO36" s="677"/>
      <c r="BP36" s="677"/>
      <c r="BQ36" s="677"/>
      <c r="BR36" s="677"/>
      <c r="BS36" s="677"/>
      <c r="BT36" s="677"/>
      <c r="BU36" s="677"/>
      <c r="BV36" s="677"/>
      <c r="BW36" s="677"/>
      <c r="BX36" s="677"/>
      <c r="BY36" s="677"/>
      <c r="BZ36" s="677"/>
      <c r="CL36" s="99"/>
      <c r="CM36" s="2" t="s">
        <v>1238</v>
      </c>
      <c r="CO36" s="2" t="s">
        <v>574</v>
      </c>
    </row>
    <row r="37" spans="1:93" s="2" customFormat="1" ht="15.75" customHeight="1">
      <c r="A37" s="59"/>
      <c r="B37" s="59" t="s">
        <v>49</v>
      </c>
      <c r="C37" s="59"/>
      <c r="D37" s="59"/>
      <c r="E37" s="59"/>
      <c r="F37" s="59"/>
      <c r="G37" s="59"/>
      <c r="H37" s="59"/>
      <c r="I37" s="59"/>
      <c r="J37" s="59"/>
      <c r="K37" s="59"/>
      <c r="L37" s="59"/>
      <c r="M37" s="59"/>
      <c r="N37" s="59"/>
      <c r="O37" s="59"/>
      <c r="P37" s="59"/>
      <c r="Q37" s="59"/>
      <c r="R37" s="677"/>
      <c r="S37" s="677"/>
      <c r="T37" s="677"/>
      <c r="U37" s="677"/>
      <c r="V37" s="677"/>
      <c r="W37" s="677"/>
      <c r="X37" s="677"/>
      <c r="Y37" s="677"/>
      <c r="Z37" s="677"/>
      <c r="AA37" s="677"/>
      <c r="AB37" s="677"/>
      <c r="AC37" s="677"/>
      <c r="AD37" s="677"/>
      <c r="AE37" s="677"/>
      <c r="AF37" s="677"/>
      <c r="AG37" s="677"/>
      <c r="AH37" s="677"/>
      <c r="AI37" s="677"/>
      <c r="AJ37" s="677"/>
      <c r="AK37" s="677"/>
      <c r="AL37" s="677"/>
      <c r="AM37" s="677"/>
      <c r="AN37" s="677"/>
      <c r="AO37" s="677"/>
      <c r="AP37" s="677"/>
      <c r="AQ37" s="677"/>
      <c r="AR37" s="677"/>
      <c r="AS37" s="677"/>
      <c r="AT37" s="677"/>
      <c r="AU37" s="677"/>
      <c r="AV37" s="677"/>
      <c r="AW37" s="677"/>
      <c r="AX37" s="677"/>
      <c r="AY37" s="677"/>
      <c r="AZ37" s="677"/>
      <c r="BA37" s="677"/>
      <c r="BB37" s="677"/>
      <c r="BC37" s="677"/>
      <c r="BD37" s="677"/>
      <c r="BE37" s="677"/>
      <c r="BF37" s="677"/>
      <c r="BG37" s="677"/>
      <c r="BH37" s="677"/>
      <c r="BI37" s="677"/>
      <c r="BJ37" s="677"/>
      <c r="BK37" s="677"/>
      <c r="BL37" s="677"/>
      <c r="BM37" s="677"/>
      <c r="BN37" s="677"/>
      <c r="BO37" s="677"/>
      <c r="BP37" s="677"/>
      <c r="BQ37" s="677"/>
      <c r="BR37" s="677"/>
      <c r="BS37" s="677"/>
      <c r="BT37" s="677"/>
      <c r="BU37" s="677"/>
      <c r="BV37" s="677"/>
      <c r="BW37" s="677"/>
      <c r="BX37" s="677"/>
      <c r="BY37" s="677"/>
      <c r="BZ37" s="677"/>
      <c r="CL37" s="99"/>
      <c r="CM37" s="2" t="s">
        <v>1239</v>
      </c>
      <c r="CO37" s="2" t="s">
        <v>577</v>
      </c>
    </row>
    <row r="38" spans="1:93" s="2" customFormat="1" ht="15.75" customHeight="1">
      <c r="A38" s="59"/>
      <c r="B38" s="59" t="s">
        <v>52</v>
      </c>
      <c r="C38" s="59"/>
      <c r="D38" s="59"/>
      <c r="E38" s="59"/>
      <c r="F38" s="59"/>
      <c r="G38" s="59"/>
      <c r="H38" s="59"/>
      <c r="I38" s="59"/>
      <c r="J38" s="59"/>
      <c r="K38" s="59"/>
      <c r="L38" s="59"/>
      <c r="M38" s="59"/>
      <c r="N38" s="59"/>
      <c r="O38" s="59"/>
      <c r="P38" s="59"/>
      <c r="Q38" s="59"/>
      <c r="R38" s="59"/>
      <c r="S38" s="59"/>
      <c r="T38" s="59"/>
      <c r="U38" s="59"/>
      <c r="V38" s="59"/>
      <c r="W38" s="59"/>
      <c r="X38" s="59"/>
      <c r="Y38" s="59"/>
      <c r="Z38" s="59"/>
      <c r="AA38" s="677"/>
      <c r="AB38" s="677"/>
      <c r="AC38" s="677"/>
      <c r="AD38" s="677"/>
      <c r="AE38" s="677"/>
      <c r="AF38" s="677"/>
      <c r="AG38" s="677"/>
      <c r="AH38" s="677"/>
      <c r="AI38" s="677"/>
      <c r="AJ38" s="677"/>
      <c r="AK38" s="677"/>
      <c r="AL38" s="677"/>
      <c r="AM38" s="677"/>
      <c r="AN38" s="677"/>
      <c r="AO38" s="677"/>
      <c r="AP38" s="677"/>
      <c r="AQ38" s="677"/>
      <c r="AR38" s="677"/>
      <c r="AS38" s="677"/>
      <c r="AT38" s="677"/>
      <c r="AU38" s="677"/>
      <c r="AV38" s="677"/>
      <c r="AW38" s="677"/>
      <c r="AX38" s="677"/>
      <c r="AY38" s="677"/>
      <c r="AZ38" s="677"/>
      <c r="BA38" s="677"/>
      <c r="BB38" s="677"/>
      <c r="BC38" s="677"/>
      <c r="BD38" s="677"/>
      <c r="BE38" s="677"/>
      <c r="BF38" s="677"/>
      <c r="BG38" s="677"/>
      <c r="BH38" s="677"/>
      <c r="BI38" s="677"/>
      <c r="BJ38" s="677"/>
      <c r="BK38" s="677"/>
      <c r="BL38" s="677"/>
      <c r="BM38" s="677"/>
      <c r="BN38" s="677"/>
      <c r="BO38" s="677"/>
      <c r="BP38" s="677"/>
      <c r="BQ38" s="677"/>
      <c r="BR38" s="677"/>
      <c r="BS38" s="677"/>
      <c r="BT38" s="677"/>
      <c r="BU38" s="677"/>
      <c r="BV38" s="677"/>
      <c r="BW38" s="677"/>
      <c r="BX38" s="677"/>
      <c r="BY38" s="677"/>
      <c r="BZ38" s="677"/>
      <c r="CL38" s="99"/>
      <c r="CM38" s="2" t="s">
        <v>1240</v>
      </c>
      <c r="CO38" s="2" t="s">
        <v>580</v>
      </c>
    </row>
    <row r="39" spans="1:93" s="2" customFormat="1" ht="6.6" customHeight="1">
      <c r="A39" s="63"/>
      <c r="B39" s="63"/>
      <c r="C39" s="63"/>
      <c r="D39" s="63"/>
      <c r="E39" s="63"/>
      <c r="F39" s="63"/>
      <c r="G39" s="63"/>
      <c r="H39" s="63"/>
      <c r="I39" s="63"/>
      <c r="J39" s="63"/>
      <c r="K39" s="63"/>
      <c r="L39" s="63"/>
      <c r="M39" s="63"/>
      <c r="N39" s="63"/>
      <c r="O39" s="63"/>
      <c r="P39" s="63"/>
      <c r="Q39" s="63"/>
      <c r="R39" s="63"/>
      <c r="S39" s="63"/>
      <c r="T39" s="63"/>
      <c r="U39" s="63"/>
      <c r="V39" s="63"/>
      <c r="W39" s="63"/>
      <c r="X39" s="63"/>
      <c r="Y39" s="63"/>
      <c r="Z39" s="63"/>
      <c r="AA39" s="63"/>
      <c r="AB39" s="63"/>
      <c r="AC39" s="63"/>
      <c r="AD39" s="63"/>
      <c r="AE39" s="63"/>
      <c r="AF39" s="63"/>
      <c r="AG39" s="63"/>
      <c r="AH39" s="63"/>
      <c r="AI39" s="63"/>
      <c r="AJ39" s="63"/>
      <c r="AK39" s="63"/>
      <c r="AL39" s="63"/>
      <c r="AM39" s="63"/>
      <c r="AN39" s="63"/>
      <c r="AO39" s="63"/>
      <c r="AP39" s="63"/>
      <c r="AQ39" s="63"/>
      <c r="AR39" s="63"/>
      <c r="AS39" s="63"/>
      <c r="AT39" s="63"/>
      <c r="AU39" s="63"/>
      <c r="AV39" s="63"/>
      <c r="AW39" s="63"/>
      <c r="AX39" s="63"/>
      <c r="AY39" s="63"/>
      <c r="AZ39" s="63"/>
      <c r="BA39" s="63"/>
      <c r="BB39" s="63"/>
      <c r="BC39" s="63"/>
      <c r="BD39" s="63"/>
      <c r="BE39" s="63"/>
      <c r="BF39" s="63"/>
      <c r="BG39" s="63"/>
      <c r="BH39" s="63"/>
      <c r="BI39" s="63"/>
      <c r="BJ39" s="63"/>
      <c r="BK39" s="63"/>
      <c r="BL39" s="63"/>
      <c r="BM39" s="63"/>
      <c r="BN39" s="63"/>
      <c r="BO39" s="63"/>
      <c r="BP39" s="63"/>
      <c r="BQ39" s="63"/>
      <c r="BR39" s="63"/>
      <c r="BS39" s="63"/>
      <c r="BT39" s="63"/>
      <c r="BU39" s="63"/>
      <c r="BV39" s="63"/>
      <c r="BW39" s="63"/>
      <c r="BX39" s="63"/>
      <c r="BY39" s="63"/>
      <c r="BZ39" s="63"/>
      <c r="CM39" s="2" t="s">
        <v>1242</v>
      </c>
      <c r="CO39" s="2" t="s">
        <v>583</v>
      </c>
    </row>
    <row r="40" spans="1:93" s="1" customFormat="1" ht="3" customHeight="1">
      <c r="A40" s="59"/>
      <c r="B40" s="59"/>
      <c r="C40" s="59"/>
      <c r="D40" s="59"/>
      <c r="E40" s="59"/>
      <c r="F40" s="59"/>
      <c r="G40" s="59"/>
      <c r="H40" s="59"/>
      <c r="I40" s="59"/>
      <c r="J40" s="59"/>
      <c r="K40" s="59"/>
      <c r="L40" s="59"/>
      <c r="M40" s="59"/>
      <c r="N40" s="59"/>
      <c r="O40" s="59"/>
      <c r="P40" s="59"/>
      <c r="Q40" s="59"/>
      <c r="R40" s="59"/>
      <c r="S40" s="59"/>
      <c r="T40" s="59"/>
      <c r="U40" s="59"/>
      <c r="V40" s="59"/>
      <c r="W40" s="59"/>
      <c r="X40" s="59"/>
      <c r="Y40" s="59"/>
      <c r="Z40" s="59"/>
      <c r="AA40" s="59"/>
      <c r="AB40" s="59"/>
      <c r="AC40" s="59"/>
      <c r="AD40" s="59"/>
      <c r="AE40" s="59"/>
      <c r="AF40" s="59"/>
      <c r="AG40" s="59"/>
      <c r="AH40" s="59"/>
      <c r="AI40" s="59"/>
      <c r="AJ40" s="59"/>
      <c r="AK40" s="59"/>
      <c r="AL40" s="59"/>
      <c r="AM40" s="59"/>
      <c r="AN40" s="59"/>
      <c r="AO40" s="59"/>
      <c r="AP40" s="59"/>
      <c r="AQ40" s="59"/>
      <c r="AR40" s="59"/>
      <c r="AS40" s="59"/>
      <c r="AT40" s="59"/>
      <c r="AU40" s="59"/>
      <c r="AV40" s="59"/>
      <c r="AW40" s="59"/>
      <c r="AX40" s="59"/>
      <c r="AY40" s="59"/>
      <c r="AZ40" s="59"/>
      <c r="BA40" s="59"/>
      <c r="BB40" s="59"/>
      <c r="BC40" s="59"/>
      <c r="BD40" s="59"/>
      <c r="BE40" s="59"/>
      <c r="BF40" s="59"/>
      <c r="BG40" s="59"/>
      <c r="BH40" s="59"/>
      <c r="BI40" s="59"/>
      <c r="BJ40" s="59"/>
      <c r="BK40" s="59"/>
      <c r="BL40" s="59"/>
      <c r="BM40" s="59"/>
      <c r="BN40" s="59"/>
      <c r="BO40" s="59"/>
      <c r="BP40" s="59"/>
      <c r="BQ40" s="59"/>
      <c r="BR40" s="59"/>
      <c r="BS40" s="59"/>
      <c r="BT40" s="59"/>
      <c r="BU40" s="59"/>
      <c r="BV40" s="59"/>
      <c r="BW40" s="59"/>
      <c r="BX40" s="59"/>
      <c r="BY40" s="59"/>
      <c r="BZ40" s="59"/>
      <c r="CM40" s="1" t="s">
        <v>1243</v>
      </c>
      <c r="CO40" s="1" t="s">
        <v>585</v>
      </c>
    </row>
    <row r="41" spans="1:93" s="1" customFormat="1" ht="14.85" customHeight="1">
      <c r="A41" s="59" t="s">
        <v>1640</v>
      </c>
      <c r="B41" s="59"/>
      <c r="C41" s="59"/>
      <c r="D41" s="59"/>
      <c r="E41" s="59"/>
      <c r="F41" s="59"/>
      <c r="G41" s="59"/>
      <c r="H41" s="59"/>
      <c r="I41" s="59"/>
      <c r="J41" s="59"/>
      <c r="K41" s="59"/>
      <c r="L41" s="59"/>
      <c r="M41" s="59"/>
      <c r="N41" s="59"/>
      <c r="O41" s="59"/>
      <c r="P41" s="59"/>
      <c r="Q41" s="59"/>
      <c r="R41" s="59"/>
      <c r="S41" s="59"/>
      <c r="T41" s="59"/>
      <c r="U41" s="59"/>
      <c r="V41" s="59"/>
      <c r="W41" s="59"/>
      <c r="X41" s="59"/>
      <c r="Y41" s="59"/>
      <c r="Z41" s="59"/>
      <c r="AA41" s="59"/>
      <c r="AB41" s="59"/>
      <c r="AC41" s="59"/>
      <c r="AD41" s="59"/>
      <c r="AE41" s="59"/>
      <c r="AF41" s="59"/>
      <c r="AG41" s="59"/>
      <c r="AH41" s="59"/>
      <c r="AI41" s="59"/>
      <c r="AJ41" s="59"/>
      <c r="AK41" s="59"/>
      <c r="AL41" s="59"/>
      <c r="AM41" s="59"/>
      <c r="AN41" s="59"/>
      <c r="AO41" s="59"/>
      <c r="AP41" s="59"/>
      <c r="AQ41" s="59"/>
      <c r="AR41" s="59"/>
      <c r="AS41" s="59"/>
      <c r="AT41" s="59"/>
      <c r="AU41" s="59"/>
      <c r="AV41" s="59"/>
      <c r="AW41" s="59"/>
      <c r="AX41" s="59"/>
      <c r="AY41" s="59"/>
      <c r="AZ41" s="59"/>
      <c r="BA41" s="59"/>
      <c r="BB41" s="59"/>
      <c r="BC41" s="59"/>
      <c r="BD41" s="59"/>
      <c r="BE41" s="59"/>
      <c r="BF41" s="59"/>
      <c r="BG41" s="59"/>
      <c r="BH41" s="59"/>
      <c r="BI41" s="59"/>
      <c r="BJ41" s="59"/>
      <c r="BK41" s="59"/>
      <c r="BL41" s="59"/>
      <c r="BM41" s="59"/>
      <c r="BN41" s="59"/>
      <c r="BO41" s="59"/>
      <c r="BP41" s="59"/>
      <c r="BQ41" s="59"/>
      <c r="BR41" s="59"/>
      <c r="BS41" s="59"/>
      <c r="BT41" s="59"/>
      <c r="BU41" s="59"/>
      <c r="BV41" s="59"/>
      <c r="BW41" s="59"/>
      <c r="BX41" s="59"/>
      <c r="BY41" s="59"/>
      <c r="BZ41" s="59"/>
      <c r="CM41" s="1" t="s">
        <v>1244</v>
      </c>
      <c r="CO41" s="1" t="s">
        <v>587</v>
      </c>
    </row>
    <row r="42" spans="1:93" s="1" customFormat="1" ht="15.75" customHeight="1">
      <c r="A42" s="59"/>
      <c r="B42" s="59" t="s">
        <v>1641</v>
      </c>
      <c r="C42" s="59"/>
      <c r="D42" s="59"/>
      <c r="E42" s="59"/>
      <c r="F42" s="59"/>
      <c r="G42" s="59"/>
      <c r="H42" s="59"/>
      <c r="I42" s="59"/>
      <c r="J42" s="59"/>
      <c r="K42" s="59"/>
      <c r="L42" s="59"/>
      <c r="M42" s="59"/>
      <c r="N42" s="59"/>
      <c r="O42" s="59"/>
      <c r="P42" s="59"/>
      <c r="Q42" s="59"/>
      <c r="R42" s="59"/>
      <c r="S42" s="59"/>
      <c r="T42" s="59"/>
      <c r="U42" s="59"/>
      <c r="V42" s="59"/>
      <c r="W42" s="59"/>
      <c r="X42" s="59"/>
      <c r="Y42" s="59"/>
      <c r="Z42" s="59"/>
      <c r="AA42" s="59"/>
      <c r="AB42" s="59"/>
      <c r="AC42" s="59"/>
      <c r="AD42" s="59"/>
      <c r="AE42" s="59"/>
      <c r="AF42" s="59"/>
      <c r="AG42" s="59"/>
      <c r="AH42" s="59"/>
      <c r="AI42" s="59"/>
      <c r="AJ42" s="59"/>
      <c r="AK42" s="59"/>
      <c r="AL42" s="59"/>
      <c r="AM42" s="59"/>
      <c r="AN42" s="59"/>
      <c r="AO42" s="59"/>
      <c r="AP42" s="59"/>
      <c r="AQ42" s="59"/>
      <c r="AR42" s="59"/>
      <c r="AS42" s="59"/>
      <c r="AT42" s="59"/>
      <c r="AU42" s="59"/>
      <c r="AV42" s="59"/>
      <c r="AW42" s="59"/>
      <c r="AX42" s="59"/>
      <c r="AY42" s="59"/>
      <c r="AZ42" s="59"/>
      <c r="BA42" s="59"/>
      <c r="BB42" s="59"/>
      <c r="BC42" s="59"/>
      <c r="BD42" s="59"/>
      <c r="BE42" s="59"/>
      <c r="BF42" s="59"/>
      <c r="BG42" s="59"/>
      <c r="BH42" s="59"/>
      <c r="BI42" s="59"/>
      <c r="BJ42" s="59"/>
      <c r="BK42" s="59"/>
      <c r="BL42" s="59"/>
      <c r="BM42" s="59"/>
      <c r="BN42" s="59"/>
      <c r="BO42" s="59"/>
      <c r="BP42" s="59"/>
      <c r="BQ42" s="59"/>
      <c r="BR42" s="59"/>
      <c r="BS42" s="59"/>
      <c r="BT42" s="59"/>
      <c r="BU42" s="59"/>
      <c r="BV42" s="59"/>
      <c r="BW42" s="59"/>
      <c r="BX42" s="59"/>
      <c r="BY42" s="59"/>
      <c r="BZ42" s="59"/>
      <c r="CM42" s="1" t="s">
        <v>1245</v>
      </c>
      <c r="CO42" s="1" t="s">
        <v>590</v>
      </c>
    </row>
    <row r="43" spans="1:93" s="1" customFormat="1" ht="15.75" customHeight="1">
      <c r="A43" s="59"/>
      <c r="B43" s="59" t="s">
        <v>36</v>
      </c>
      <c r="C43" s="59"/>
      <c r="D43" s="59"/>
      <c r="E43" s="59"/>
      <c r="F43" s="59"/>
      <c r="G43" s="59"/>
      <c r="H43" s="59"/>
      <c r="I43" s="59"/>
      <c r="J43" s="59"/>
      <c r="K43" s="59"/>
      <c r="L43" s="59"/>
      <c r="M43" s="59"/>
      <c r="N43" s="59"/>
      <c r="O43" s="59"/>
      <c r="P43" s="59"/>
      <c r="Q43" s="59"/>
      <c r="R43" s="59"/>
      <c r="S43" s="59" t="s">
        <v>37</v>
      </c>
      <c r="T43" s="59"/>
      <c r="U43" s="677"/>
      <c r="V43" s="677"/>
      <c r="W43" s="677"/>
      <c r="X43" s="677"/>
      <c r="Y43" s="122" t="s">
        <v>38</v>
      </c>
      <c r="Z43" s="59"/>
      <c r="AA43" s="59"/>
      <c r="AB43" s="59"/>
      <c r="AC43" s="59"/>
      <c r="AD43" s="59"/>
      <c r="AE43" s="59"/>
      <c r="AF43" s="59"/>
      <c r="AG43" s="59"/>
      <c r="AH43" s="59"/>
      <c r="AI43" s="59" t="s">
        <v>37</v>
      </c>
      <c r="AJ43" s="59"/>
      <c r="AK43" s="678"/>
      <c r="AL43" s="678"/>
      <c r="AM43" s="678"/>
      <c r="AN43" s="678"/>
      <c r="AO43" s="678"/>
      <c r="AP43" s="678"/>
      <c r="AQ43" s="678"/>
      <c r="AR43" s="678"/>
      <c r="AS43" s="678"/>
      <c r="AT43" s="678"/>
      <c r="AU43" s="678"/>
      <c r="AV43" s="678"/>
      <c r="AW43" s="122" t="s">
        <v>39</v>
      </c>
      <c r="AX43" s="59"/>
      <c r="AY43" s="59"/>
      <c r="AZ43" s="59"/>
      <c r="BA43" s="59"/>
      <c r="BB43" s="59"/>
      <c r="BC43" s="59"/>
      <c r="BD43" s="59"/>
      <c r="BE43" s="59"/>
      <c r="BF43" s="677"/>
      <c r="BG43" s="677"/>
      <c r="BH43" s="677"/>
      <c r="BI43" s="677"/>
      <c r="BJ43" s="677"/>
      <c r="BK43" s="677"/>
      <c r="BL43" s="677"/>
      <c r="BM43" s="677"/>
      <c r="BN43" s="677"/>
      <c r="BO43" s="677"/>
      <c r="BP43" s="677"/>
      <c r="BQ43" s="677"/>
      <c r="BR43" s="122" t="s">
        <v>40</v>
      </c>
      <c r="BS43" s="59"/>
      <c r="BT43" s="59"/>
      <c r="BU43" s="59"/>
      <c r="BV43" s="59"/>
      <c r="BW43" s="59"/>
      <c r="BX43" s="59"/>
      <c r="BY43" s="59"/>
      <c r="BZ43" s="59"/>
      <c r="CM43" s="1" t="s">
        <v>1247</v>
      </c>
      <c r="CO43" s="1" t="s">
        <v>593</v>
      </c>
    </row>
    <row r="44" spans="1:93" s="1" customFormat="1" ht="15.75" customHeight="1">
      <c r="A44" s="59"/>
      <c r="B44" s="59" t="s">
        <v>31</v>
      </c>
      <c r="C44" s="59"/>
      <c r="D44" s="59"/>
      <c r="E44" s="59"/>
      <c r="F44" s="59"/>
      <c r="G44" s="59"/>
      <c r="H44" s="59"/>
      <c r="I44" s="59"/>
      <c r="J44" s="59"/>
      <c r="K44" s="59"/>
      <c r="L44" s="59"/>
      <c r="M44" s="59"/>
      <c r="N44" s="59"/>
      <c r="O44" s="59"/>
      <c r="P44" s="59"/>
      <c r="Q44" s="59"/>
      <c r="R44" s="677"/>
      <c r="S44" s="677"/>
      <c r="T44" s="677"/>
      <c r="U44" s="677"/>
      <c r="V44" s="677"/>
      <c r="W44" s="677"/>
      <c r="X44" s="677"/>
      <c r="Y44" s="677"/>
      <c r="Z44" s="677"/>
      <c r="AA44" s="677"/>
      <c r="AB44" s="677"/>
      <c r="AC44" s="677"/>
      <c r="AD44" s="677"/>
      <c r="AE44" s="677"/>
      <c r="AF44" s="677"/>
      <c r="AG44" s="677"/>
      <c r="AH44" s="677"/>
      <c r="AI44" s="677"/>
      <c r="AJ44" s="677"/>
      <c r="AK44" s="677"/>
      <c r="AL44" s="677"/>
      <c r="AM44" s="677"/>
      <c r="AN44" s="677"/>
      <c r="AO44" s="677"/>
      <c r="AP44" s="677"/>
      <c r="AQ44" s="677"/>
      <c r="AR44" s="677"/>
      <c r="AS44" s="677"/>
      <c r="AT44" s="677"/>
      <c r="AU44" s="677"/>
      <c r="AV44" s="677"/>
      <c r="AW44" s="677"/>
      <c r="AX44" s="677"/>
      <c r="AY44" s="677"/>
      <c r="AZ44" s="677"/>
      <c r="BA44" s="677"/>
      <c r="BB44" s="677"/>
      <c r="BC44" s="677"/>
      <c r="BD44" s="677"/>
      <c r="BE44" s="677"/>
      <c r="BF44" s="677"/>
      <c r="BG44" s="677"/>
      <c r="BH44" s="677"/>
      <c r="BI44" s="677"/>
      <c r="BJ44" s="677"/>
      <c r="BK44" s="677"/>
      <c r="BL44" s="677"/>
      <c r="BM44" s="677"/>
      <c r="BN44" s="677"/>
      <c r="BO44" s="677"/>
      <c r="BP44" s="677"/>
      <c r="BQ44" s="677"/>
      <c r="BR44" s="677"/>
      <c r="BS44" s="677"/>
      <c r="BT44" s="677"/>
      <c r="BU44" s="677"/>
      <c r="BV44" s="677"/>
      <c r="BW44" s="677"/>
      <c r="BX44" s="677"/>
      <c r="BY44" s="677"/>
      <c r="BZ44" s="677"/>
      <c r="CM44" s="1" t="s">
        <v>1248</v>
      </c>
      <c r="CO44" s="1" t="s">
        <v>597</v>
      </c>
    </row>
    <row r="45" spans="1:93" s="1" customFormat="1" ht="15.75" customHeight="1">
      <c r="A45" s="59"/>
      <c r="B45" s="59" t="s">
        <v>42</v>
      </c>
      <c r="C45" s="59"/>
      <c r="D45" s="59"/>
      <c r="E45" s="59"/>
      <c r="F45" s="59"/>
      <c r="G45" s="59"/>
      <c r="H45" s="59"/>
      <c r="I45" s="59"/>
      <c r="J45" s="59"/>
      <c r="K45" s="59"/>
      <c r="L45" s="59"/>
      <c r="M45" s="59"/>
      <c r="N45" s="59"/>
      <c r="O45" s="59"/>
      <c r="P45" s="59"/>
      <c r="Q45" s="59"/>
      <c r="R45" s="59"/>
      <c r="S45" s="59" t="s">
        <v>37</v>
      </c>
      <c r="T45" s="59"/>
      <c r="U45" s="677"/>
      <c r="V45" s="677"/>
      <c r="W45" s="677"/>
      <c r="X45" s="677"/>
      <c r="Y45" s="122" t="s">
        <v>43</v>
      </c>
      <c r="Z45" s="59"/>
      <c r="AA45" s="59"/>
      <c r="AB45" s="59"/>
      <c r="AC45" s="59"/>
      <c r="AD45" s="59"/>
      <c r="AE45" s="59"/>
      <c r="AF45" s="59"/>
      <c r="AG45" s="59"/>
      <c r="AH45" s="59"/>
      <c r="AI45" s="59" t="s">
        <v>37</v>
      </c>
      <c r="AJ45" s="59"/>
      <c r="AK45" s="677"/>
      <c r="AL45" s="677"/>
      <c r="AM45" s="677"/>
      <c r="AN45" s="677"/>
      <c r="AO45" s="677"/>
      <c r="AP45" s="677"/>
      <c r="AQ45" s="677"/>
      <c r="AR45" s="677"/>
      <c r="AS45" s="677"/>
      <c r="AT45" s="59" t="s">
        <v>44</v>
      </c>
      <c r="AU45" s="59"/>
      <c r="AV45" s="59"/>
      <c r="AW45" s="59"/>
      <c r="AX45" s="122"/>
      <c r="AY45" s="59"/>
      <c r="AZ45" s="59"/>
      <c r="BA45" s="59"/>
      <c r="BB45" s="59"/>
      <c r="BC45" s="59"/>
      <c r="BD45" s="59"/>
      <c r="BE45" s="59"/>
      <c r="BF45" s="677"/>
      <c r="BG45" s="677"/>
      <c r="BH45" s="677"/>
      <c r="BI45" s="677"/>
      <c r="BJ45" s="677"/>
      <c r="BK45" s="677"/>
      <c r="BL45" s="677"/>
      <c r="BM45" s="677"/>
      <c r="BN45" s="677"/>
      <c r="BO45" s="677"/>
      <c r="BP45" s="677"/>
      <c r="BQ45" s="677"/>
      <c r="BR45" s="122" t="s">
        <v>40</v>
      </c>
      <c r="BS45" s="59"/>
      <c r="BT45" s="59"/>
      <c r="BU45" s="59"/>
      <c r="BV45" s="59"/>
      <c r="BW45" s="59"/>
      <c r="BX45" s="59"/>
      <c r="BY45" s="59"/>
      <c r="BZ45" s="59"/>
      <c r="CM45" s="1" t="s">
        <v>1250</v>
      </c>
      <c r="CO45" s="1" t="s">
        <v>601</v>
      </c>
    </row>
    <row r="46" spans="1:93" s="1" customFormat="1" ht="15.75" customHeight="1">
      <c r="A46" s="59"/>
      <c r="B46" s="59"/>
      <c r="C46" s="59"/>
      <c r="D46" s="59"/>
      <c r="E46" s="59"/>
      <c r="F46" s="59"/>
      <c r="G46" s="59"/>
      <c r="H46" s="59"/>
      <c r="I46" s="59"/>
      <c r="J46" s="59"/>
      <c r="K46" s="59"/>
      <c r="L46" s="59"/>
      <c r="M46" s="59"/>
      <c r="N46" s="59"/>
      <c r="O46" s="59"/>
      <c r="P46" s="59"/>
      <c r="Q46" s="59"/>
      <c r="R46" s="677"/>
      <c r="S46" s="677"/>
      <c r="T46" s="677"/>
      <c r="U46" s="677"/>
      <c r="V46" s="677"/>
      <c r="W46" s="677"/>
      <c r="X46" s="677"/>
      <c r="Y46" s="677"/>
      <c r="Z46" s="677"/>
      <c r="AA46" s="677"/>
      <c r="AB46" s="677"/>
      <c r="AC46" s="677"/>
      <c r="AD46" s="677"/>
      <c r="AE46" s="677"/>
      <c r="AF46" s="677"/>
      <c r="AG46" s="677"/>
      <c r="AH46" s="677"/>
      <c r="AI46" s="677"/>
      <c r="AJ46" s="677"/>
      <c r="AK46" s="677"/>
      <c r="AL46" s="677"/>
      <c r="AM46" s="677"/>
      <c r="AN46" s="677"/>
      <c r="AO46" s="677"/>
      <c r="AP46" s="677"/>
      <c r="AQ46" s="677"/>
      <c r="AR46" s="677"/>
      <c r="AS46" s="677"/>
      <c r="AT46" s="677"/>
      <c r="AU46" s="677"/>
      <c r="AV46" s="677"/>
      <c r="AW46" s="677"/>
      <c r="AX46" s="677"/>
      <c r="AY46" s="677"/>
      <c r="AZ46" s="677"/>
      <c r="BA46" s="677"/>
      <c r="BB46" s="677"/>
      <c r="BC46" s="677"/>
      <c r="BD46" s="677"/>
      <c r="BE46" s="677"/>
      <c r="BF46" s="677"/>
      <c r="BG46" s="677"/>
      <c r="BH46" s="677"/>
      <c r="BI46" s="677"/>
      <c r="BJ46" s="677"/>
      <c r="BK46" s="677"/>
      <c r="BL46" s="677"/>
      <c r="BM46" s="677"/>
      <c r="BN46" s="677"/>
      <c r="BO46" s="677"/>
      <c r="BP46" s="677"/>
      <c r="BQ46" s="677"/>
      <c r="BR46" s="677"/>
      <c r="BS46" s="677"/>
      <c r="BT46" s="677"/>
      <c r="BU46" s="677"/>
      <c r="BV46" s="677"/>
      <c r="BW46" s="677"/>
      <c r="BX46" s="677"/>
      <c r="BY46" s="677"/>
      <c r="BZ46" s="677"/>
      <c r="CM46" s="1" t="s">
        <v>1251</v>
      </c>
      <c r="CO46" s="1" t="s">
        <v>605</v>
      </c>
    </row>
    <row r="47" spans="1:93" s="1" customFormat="1" ht="15.75" customHeight="1">
      <c r="A47" s="59"/>
      <c r="B47" s="59" t="s">
        <v>47</v>
      </c>
      <c r="C47" s="59"/>
      <c r="D47" s="59"/>
      <c r="E47" s="59"/>
      <c r="F47" s="59"/>
      <c r="G47" s="59"/>
      <c r="H47" s="59"/>
      <c r="I47" s="59"/>
      <c r="J47" s="59"/>
      <c r="K47" s="59"/>
      <c r="L47" s="59"/>
      <c r="M47" s="59"/>
      <c r="N47" s="59"/>
      <c r="O47" s="59"/>
      <c r="P47" s="59"/>
      <c r="Q47" s="59"/>
      <c r="R47" s="670" t="s">
        <v>1254</v>
      </c>
      <c r="S47" s="670"/>
      <c r="T47" s="670"/>
      <c r="U47" s="677"/>
      <c r="V47" s="677"/>
      <c r="W47" s="677"/>
      <c r="X47" s="677"/>
      <c r="Y47" s="677"/>
      <c r="Z47" s="677"/>
      <c r="AA47" s="677"/>
      <c r="AB47" s="677"/>
      <c r="AC47" s="677"/>
      <c r="AD47" s="677"/>
      <c r="AE47" s="677"/>
      <c r="AF47" s="677"/>
      <c r="AG47" s="677"/>
      <c r="AH47" s="677"/>
      <c r="AI47" s="677"/>
      <c r="AJ47" s="677"/>
      <c r="AK47" s="677"/>
      <c r="AL47" s="677"/>
      <c r="AM47" s="677"/>
      <c r="AN47" s="677"/>
      <c r="AO47" s="677"/>
      <c r="AP47" s="677"/>
      <c r="AQ47" s="677"/>
      <c r="AR47" s="677"/>
      <c r="AS47" s="677"/>
      <c r="AT47" s="677"/>
      <c r="AU47" s="677"/>
      <c r="AV47" s="677"/>
      <c r="AW47" s="677"/>
      <c r="AX47" s="677"/>
      <c r="AY47" s="677"/>
      <c r="AZ47" s="677"/>
      <c r="BA47" s="677"/>
      <c r="BB47" s="677"/>
      <c r="BC47" s="677"/>
      <c r="BD47" s="677"/>
      <c r="BE47" s="677"/>
      <c r="BF47" s="677"/>
      <c r="BG47" s="677"/>
      <c r="BH47" s="677"/>
      <c r="BI47" s="677"/>
      <c r="BJ47" s="677"/>
      <c r="BK47" s="677"/>
      <c r="BL47" s="677"/>
      <c r="BM47" s="677"/>
      <c r="BN47" s="677"/>
      <c r="BO47" s="677"/>
      <c r="BP47" s="677"/>
      <c r="BQ47" s="677"/>
      <c r="BR47" s="677"/>
      <c r="BS47" s="677"/>
      <c r="BT47" s="677"/>
      <c r="BU47" s="677"/>
      <c r="BV47" s="677"/>
      <c r="BW47" s="677"/>
      <c r="BX47" s="677"/>
      <c r="BY47" s="677"/>
      <c r="BZ47" s="677"/>
      <c r="CM47" s="1" t="s">
        <v>1252</v>
      </c>
      <c r="CO47" s="1" t="s">
        <v>609</v>
      </c>
    </row>
    <row r="48" spans="1:93" s="1" customFormat="1" ht="15.75" customHeight="1">
      <c r="A48" s="59"/>
      <c r="B48" s="59" t="s">
        <v>48</v>
      </c>
      <c r="C48" s="59"/>
      <c r="D48" s="59"/>
      <c r="E48" s="59"/>
      <c r="F48" s="59"/>
      <c r="G48" s="59"/>
      <c r="H48" s="59"/>
      <c r="I48" s="59"/>
      <c r="J48" s="59"/>
      <c r="K48" s="59"/>
      <c r="L48" s="59"/>
      <c r="M48" s="59"/>
      <c r="N48" s="59"/>
      <c r="O48" s="59"/>
      <c r="P48" s="59"/>
      <c r="Q48" s="59"/>
      <c r="R48" s="677"/>
      <c r="S48" s="677"/>
      <c r="T48" s="677"/>
      <c r="U48" s="677"/>
      <c r="V48" s="677"/>
      <c r="W48" s="677"/>
      <c r="X48" s="677"/>
      <c r="Y48" s="677"/>
      <c r="Z48" s="677"/>
      <c r="AA48" s="677"/>
      <c r="AB48" s="677"/>
      <c r="AC48" s="677"/>
      <c r="AD48" s="677"/>
      <c r="AE48" s="677"/>
      <c r="AF48" s="677"/>
      <c r="AG48" s="677"/>
      <c r="AH48" s="677"/>
      <c r="AI48" s="677"/>
      <c r="AJ48" s="677"/>
      <c r="AK48" s="677"/>
      <c r="AL48" s="677"/>
      <c r="AM48" s="677"/>
      <c r="AN48" s="677"/>
      <c r="AO48" s="677"/>
      <c r="AP48" s="677"/>
      <c r="AQ48" s="677"/>
      <c r="AR48" s="677"/>
      <c r="AS48" s="677"/>
      <c r="AT48" s="677"/>
      <c r="AU48" s="677"/>
      <c r="AV48" s="677"/>
      <c r="AW48" s="677"/>
      <c r="AX48" s="677"/>
      <c r="AY48" s="677"/>
      <c r="AZ48" s="677"/>
      <c r="BA48" s="677"/>
      <c r="BB48" s="677"/>
      <c r="BC48" s="677"/>
      <c r="BD48" s="677"/>
      <c r="BE48" s="677"/>
      <c r="BF48" s="677"/>
      <c r="BG48" s="677"/>
      <c r="BH48" s="677"/>
      <c r="BI48" s="677"/>
      <c r="BJ48" s="677"/>
      <c r="BK48" s="677"/>
      <c r="BL48" s="677"/>
      <c r="BM48" s="677"/>
      <c r="BN48" s="677"/>
      <c r="BO48" s="677"/>
      <c r="BP48" s="677"/>
      <c r="BQ48" s="677"/>
      <c r="BR48" s="677"/>
      <c r="BS48" s="677"/>
      <c r="BT48" s="677"/>
      <c r="BU48" s="677"/>
      <c r="BV48" s="677"/>
      <c r="BW48" s="677"/>
      <c r="BX48" s="677"/>
      <c r="BY48" s="677"/>
      <c r="BZ48" s="677"/>
      <c r="CO48" s="1" t="s">
        <v>611</v>
      </c>
    </row>
    <row r="49" spans="1:78" s="1" customFormat="1" ht="15.75" customHeight="1">
      <c r="A49" s="59"/>
      <c r="B49" s="59" t="s">
        <v>49</v>
      </c>
      <c r="C49" s="59"/>
      <c r="D49" s="59"/>
      <c r="E49" s="59"/>
      <c r="F49" s="59"/>
      <c r="G49" s="59"/>
      <c r="H49" s="59"/>
      <c r="I49" s="59"/>
      <c r="J49" s="59"/>
      <c r="K49" s="59"/>
      <c r="L49" s="59"/>
      <c r="M49" s="59"/>
      <c r="N49" s="59"/>
      <c r="O49" s="59"/>
      <c r="P49" s="59"/>
      <c r="Q49" s="59"/>
      <c r="R49" s="677"/>
      <c r="S49" s="677"/>
      <c r="T49" s="677"/>
      <c r="U49" s="677"/>
      <c r="V49" s="677"/>
      <c r="W49" s="677"/>
      <c r="X49" s="677"/>
      <c r="Y49" s="677"/>
      <c r="Z49" s="677"/>
      <c r="AA49" s="677"/>
      <c r="AB49" s="677"/>
      <c r="AC49" s="677"/>
      <c r="AD49" s="677"/>
      <c r="AE49" s="677"/>
      <c r="AF49" s="677"/>
      <c r="AG49" s="677"/>
      <c r="AH49" s="677"/>
      <c r="AI49" s="677"/>
      <c r="AJ49" s="677"/>
      <c r="AK49" s="677"/>
      <c r="AL49" s="677"/>
      <c r="AM49" s="677"/>
      <c r="AN49" s="677"/>
      <c r="AO49" s="677"/>
      <c r="AP49" s="677"/>
      <c r="AQ49" s="677"/>
      <c r="AR49" s="677"/>
      <c r="AS49" s="677"/>
      <c r="AT49" s="677"/>
      <c r="AU49" s="677"/>
      <c r="AV49" s="677"/>
      <c r="AW49" s="677"/>
      <c r="AX49" s="677"/>
      <c r="AY49" s="677"/>
      <c r="AZ49" s="677"/>
      <c r="BA49" s="677"/>
      <c r="BB49" s="677"/>
      <c r="BC49" s="677"/>
      <c r="BD49" s="677"/>
      <c r="BE49" s="677"/>
      <c r="BF49" s="677"/>
      <c r="BG49" s="677"/>
      <c r="BH49" s="677"/>
      <c r="BI49" s="677"/>
      <c r="BJ49" s="677"/>
      <c r="BK49" s="677"/>
      <c r="BL49" s="677"/>
      <c r="BM49" s="677"/>
      <c r="BN49" s="677"/>
      <c r="BO49" s="677"/>
      <c r="BP49" s="677"/>
      <c r="BQ49" s="677"/>
      <c r="BR49" s="677"/>
      <c r="BS49" s="677"/>
      <c r="BT49" s="677"/>
      <c r="BU49" s="677"/>
      <c r="BV49" s="677"/>
      <c r="BW49" s="677"/>
      <c r="BX49" s="677"/>
      <c r="BY49" s="677"/>
      <c r="BZ49" s="677"/>
    </row>
    <row r="50" spans="1:78" s="1" customFormat="1" ht="15.75" customHeight="1">
      <c r="A50" s="59"/>
      <c r="B50" s="59" t="s">
        <v>52</v>
      </c>
      <c r="C50" s="59"/>
      <c r="D50" s="59"/>
      <c r="E50" s="59"/>
      <c r="F50" s="59"/>
      <c r="G50" s="59"/>
      <c r="H50" s="59"/>
      <c r="I50" s="59"/>
      <c r="J50" s="59"/>
      <c r="K50" s="59"/>
      <c r="L50" s="59"/>
      <c r="M50" s="59"/>
      <c r="N50" s="59"/>
      <c r="O50" s="59"/>
      <c r="P50" s="59"/>
      <c r="Q50" s="59"/>
      <c r="R50" s="59"/>
      <c r="S50" s="59"/>
      <c r="T50" s="59"/>
      <c r="U50" s="59"/>
      <c r="V50" s="59"/>
      <c r="W50" s="59"/>
      <c r="X50" s="59"/>
      <c r="Y50" s="59"/>
      <c r="Z50" s="59"/>
      <c r="AA50" s="677"/>
      <c r="AB50" s="677"/>
      <c r="AC50" s="677"/>
      <c r="AD50" s="677"/>
      <c r="AE50" s="677"/>
      <c r="AF50" s="677"/>
      <c r="AG50" s="677"/>
      <c r="AH50" s="677"/>
      <c r="AI50" s="677"/>
      <c r="AJ50" s="677"/>
      <c r="AK50" s="677"/>
      <c r="AL50" s="677"/>
      <c r="AM50" s="677"/>
      <c r="AN50" s="677"/>
      <c r="AO50" s="677"/>
      <c r="AP50" s="677"/>
      <c r="AQ50" s="677"/>
      <c r="AR50" s="677"/>
      <c r="AS50" s="677"/>
      <c r="AT50" s="677"/>
      <c r="AU50" s="677"/>
      <c r="AV50" s="677"/>
      <c r="AW50" s="677"/>
      <c r="AX50" s="677"/>
      <c r="AY50" s="677"/>
      <c r="AZ50" s="677"/>
      <c r="BA50" s="677"/>
      <c r="BB50" s="677"/>
      <c r="BC50" s="677"/>
      <c r="BD50" s="677"/>
      <c r="BE50" s="677"/>
      <c r="BF50" s="677"/>
      <c r="BG50" s="677"/>
      <c r="BH50" s="677"/>
      <c r="BI50" s="677"/>
      <c r="BJ50" s="677"/>
      <c r="BK50" s="677"/>
      <c r="BL50" s="677"/>
      <c r="BM50" s="677"/>
      <c r="BN50" s="677"/>
      <c r="BO50" s="677"/>
      <c r="BP50" s="677"/>
      <c r="BQ50" s="677"/>
      <c r="BR50" s="677"/>
      <c r="BS50" s="677"/>
      <c r="BT50" s="677"/>
      <c r="BU50" s="677"/>
      <c r="BV50" s="677"/>
      <c r="BW50" s="677"/>
      <c r="BX50" s="677"/>
      <c r="BY50" s="677"/>
      <c r="BZ50" s="677"/>
    </row>
    <row r="51" spans="1:78" s="1" customFormat="1" ht="6.6" customHeight="1">
      <c r="A51" s="63"/>
      <c r="B51" s="63"/>
      <c r="C51" s="63"/>
      <c r="D51" s="63"/>
      <c r="E51" s="63"/>
      <c r="F51" s="63"/>
      <c r="G51" s="63"/>
      <c r="H51" s="63"/>
      <c r="I51" s="63"/>
      <c r="J51" s="63"/>
      <c r="K51" s="63"/>
      <c r="L51" s="63"/>
      <c r="M51" s="63"/>
      <c r="N51" s="63"/>
      <c r="O51" s="63"/>
      <c r="P51" s="63"/>
      <c r="Q51" s="63"/>
      <c r="R51" s="63"/>
      <c r="S51" s="63"/>
      <c r="T51" s="63"/>
      <c r="U51" s="63"/>
      <c r="V51" s="63"/>
      <c r="W51" s="63"/>
      <c r="X51" s="63"/>
      <c r="Y51" s="63"/>
      <c r="Z51" s="63"/>
      <c r="AA51" s="63"/>
      <c r="AB51" s="63"/>
      <c r="AC51" s="63"/>
      <c r="AD51" s="63"/>
      <c r="AE51" s="63"/>
      <c r="AF51" s="63"/>
      <c r="AG51" s="63"/>
      <c r="AH51" s="63"/>
      <c r="AI51" s="63"/>
      <c r="AJ51" s="63"/>
      <c r="AK51" s="63"/>
      <c r="AL51" s="63"/>
      <c r="AM51" s="63"/>
      <c r="AN51" s="63"/>
      <c r="AO51" s="63"/>
      <c r="AP51" s="63"/>
      <c r="AQ51" s="63"/>
      <c r="AR51" s="63"/>
      <c r="AS51" s="63"/>
      <c r="AT51" s="63"/>
      <c r="AU51" s="63"/>
      <c r="AV51" s="63"/>
      <c r="AW51" s="63"/>
      <c r="AX51" s="63"/>
      <c r="AY51" s="63"/>
      <c r="AZ51" s="63"/>
      <c r="BA51" s="63"/>
      <c r="BB51" s="63"/>
      <c r="BC51" s="63"/>
      <c r="BD51" s="63"/>
      <c r="BE51" s="63"/>
      <c r="BF51" s="63"/>
      <c r="BG51" s="63"/>
      <c r="BH51" s="63"/>
      <c r="BI51" s="63"/>
      <c r="BJ51" s="63"/>
      <c r="BK51" s="63"/>
      <c r="BL51" s="63"/>
      <c r="BM51" s="63"/>
      <c r="BN51" s="63"/>
      <c r="BO51" s="63"/>
      <c r="BP51" s="63"/>
      <c r="BQ51" s="63"/>
      <c r="BR51" s="63"/>
      <c r="BS51" s="63"/>
      <c r="BT51" s="63"/>
      <c r="BU51" s="63"/>
      <c r="BV51" s="63"/>
      <c r="BW51" s="63"/>
      <c r="BX51" s="63"/>
      <c r="BY51" s="63"/>
      <c r="BZ51" s="63"/>
    </row>
    <row r="52" spans="1:78" s="1" customFormat="1" ht="3" customHeight="1">
      <c r="A52" s="974"/>
      <c r="B52" s="974"/>
      <c r="C52" s="974"/>
      <c r="D52" s="974"/>
      <c r="E52" s="974"/>
      <c r="F52" s="974"/>
      <c r="G52" s="974"/>
      <c r="H52" s="974"/>
      <c r="I52" s="974"/>
      <c r="J52" s="974"/>
      <c r="K52" s="974"/>
      <c r="L52" s="974"/>
      <c r="M52" s="974"/>
      <c r="N52" s="974"/>
      <c r="O52" s="974"/>
      <c r="P52" s="974"/>
      <c r="Q52" s="974"/>
      <c r="R52" s="974"/>
      <c r="S52" s="974"/>
      <c r="T52" s="974"/>
      <c r="U52" s="974"/>
      <c r="V52" s="974"/>
      <c r="W52" s="974"/>
      <c r="X52" s="974"/>
      <c r="Y52" s="974"/>
      <c r="Z52" s="974"/>
      <c r="AA52" s="974"/>
      <c r="AB52" s="974"/>
      <c r="AC52" s="974"/>
      <c r="AD52" s="974"/>
      <c r="AE52" s="974"/>
      <c r="AF52" s="974"/>
      <c r="AG52" s="974"/>
      <c r="AH52" s="974"/>
      <c r="AI52" s="974"/>
      <c r="AJ52" s="974"/>
      <c r="AK52" s="974"/>
      <c r="AL52" s="974"/>
      <c r="AM52" s="974"/>
      <c r="AN52" s="974"/>
      <c r="AO52" s="974"/>
      <c r="AP52" s="974"/>
      <c r="AQ52" s="974"/>
      <c r="AR52" s="974"/>
      <c r="AS52" s="974"/>
      <c r="AT52" s="974"/>
      <c r="AU52" s="974"/>
      <c r="AV52" s="974"/>
      <c r="AW52" s="974"/>
      <c r="AX52" s="974"/>
      <c r="AY52" s="974"/>
      <c r="AZ52" s="974"/>
      <c r="BA52" s="974"/>
      <c r="BB52" s="974"/>
      <c r="BC52" s="974"/>
      <c r="BD52" s="974"/>
      <c r="BE52" s="974"/>
      <c r="BF52" s="974"/>
      <c r="BG52" s="974"/>
      <c r="BH52" s="974"/>
      <c r="BI52" s="974"/>
      <c r="BJ52" s="974"/>
      <c r="BK52" s="974"/>
      <c r="BL52" s="974"/>
      <c r="BM52" s="974"/>
      <c r="BN52" s="974"/>
      <c r="BO52" s="974"/>
      <c r="BP52" s="974"/>
      <c r="BQ52" s="974"/>
      <c r="BR52" s="974"/>
      <c r="BS52" s="974"/>
      <c r="BT52" s="974"/>
      <c r="BU52" s="974"/>
      <c r="BV52" s="974"/>
      <c r="BW52" s="974"/>
      <c r="BX52" s="974"/>
      <c r="BY52" s="974"/>
      <c r="BZ52" s="974"/>
    </row>
    <row r="53" spans="1:78" s="1" customFormat="1" ht="14.85" customHeight="1">
      <c r="A53" s="59" t="s">
        <v>50</v>
      </c>
      <c r="B53" s="59"/>
      <c r="C53" s="59"/>
      <c r="D53" s="59"/>
      <c r="E53" s="59"/>
      <c r="F53" s="59"/>
      <c r="G53" s="59"/>
      <c r="H53" s="59"/>
      <c r="I53" s="59"/>
      <c r="J53" s="59"/>
      <c r="K53" s="59"/>
      <c r="L53" s="59"/>
      <c r="M53" s="59"/>
      <c r="N53" s="59"/>
      <c r="O53" s="59"/>
      <c r="P53" s="59"/>
      <c r="Q53" s="59"/>
      <c r="R53" s="59"/>
      <c r="S53" s="59"/>
      <c r="T53" s="59"/>
      <c r="U53" s="59"/>
      <c r="V53" s="59"/>
      <c r="W53" s="59"/>
      <c r="X53" s="59"/>
      <c r="Y53" s="59"/>
      <c r="Z53" s="59"/>
      <c r="AA53" s="59"/>
      <c r="AB53" s="59"/>
      <c r="AC53" s="59"/>
      <c r="AD53" s="59"/>
      <c r="AE53" s="59"/>
      <c r="AF53" s="59"/>
      <c r="AG53" s="59"/>
      <c r="AH53" s="59"/>
      <c r="AI53" s="59"/>
      <c r="AJ53" s="59"/>
      <c r="AK53" s="59"/>
      <c r="AL53" s="59"/>
      <c r="AM53" s="59"/>
      <c r="AN53" s="59"/>
      <c r="AO53" s="59"/>
      <c r="AP53" s="59"/>
      <c r="AQ53" s="59"/>
      <c r="AR53" s="59"/>
      <c r="AS53" s="59"/>
      <c r="AT53" s="59"/>
      <c r="AU53" s="59"/>
      <c r="AV53" s="59"/>
      <c r="AW53" s="59"/>
      <c r="AX53" s="59"/>
      <c r="AY53" s="59"/>
      <c r="AZ53" s="59"/>
      <c r="BA53" s="59"/>
      <c r="BB53" s="59"/>
      <c r="BC53" s="59"/>
      <c r="BD53" s="59"/>
      <c r="BE53" s="59"/>
      <c r="BF53" s="59"/>
      <c r="BG53" s="59"/>
      <c r="BH53" s="59"/>
      <c r="BI53" s="59"/>
      <c r="BJ53" s="59"/>
      <c r="BK53" s="59"/>
      <c r="BL53" s="59"/>
      <c r="BM53" s="59"/>
      <c r="BN53" s="59"/>
      <c r="BO53" s="59"/>
      <c r="BP53" s="59"/>
      <c r="BQ53" s="59"/>
      <c r="BR53" s="59"/>
      <c r="BS53" s="59"/>
      <c r="BT53" s="59"/>
      <c r="BU53" s="59"/>
      <c r="BV53" s="59"/>
      <c r="BW53" s="59"/>
      <c r="BX53" s="59"/>
      <c r="BY53" s="59"/>
      <c r="BZ53" s="59"/>
    </row>
    <row r="54" spans="1:78" s="1" customFormat="1" ht="15" customHeight="1">
      <c r="A54" s="59"/>
      <c r="B54" s="59" t="s">
        <v>1641</v>
      </c>
      <c r="C54" s="59"/>
      <c r="D54" s="59"/>
      <c r="E54" s="59"/>
      <c r="F54" s="59"/>
      <c r="G54" s="59"/>
      <c r="H54" s="59"/>
      <c r="I54" s="59"/>
      <c r="J54" s="59"/>
      <c r="K54" s="59"/>
      <c r="L54" s="59"/>
      <c r="M54" s="59"/>
      <c r="N54" s="59"/>
      <c r="O54" s="59"/>
      <c r="P54" s="59"/>
      <c r="Q54" s="59"/>
      <c r="R54" s="59"/>
      <c r="S54" s="59"/>
      <c r="T54" s="59"/>
      <c r="U54" s="59"/>
      <c r="V54" s="59"/>
      <c r="W54" s="59"/>
      <c r="X54" s="59"/>
      <c r="Y54" s="59"/>
      <c r="Z54" s="59"/>
      <c r="AA54" s="59"/>
      <c r="AB54" s="59"/>
      <c r="AC54" s="59"/>
      <c r="AD54" s="59"/>
      <c r="AE54" s="59"/>
      <c r="AF54" s="59"/>
      <c r="AG54" s="59"/>
      <c r="AH54" s="59"/>
      <c r="AI54" s="59"/>
      <c r="AJ54" s="59"/>
      <c r="AK54" s="59"/>
      <c r="AL54" s="59"/>
      <c r="AM54" s="59"/>
      <c r="AN54" s="59"/>
      <c r="AO54" s="59"/>
      <c r="AP54" s="59"/>
      <c r="AQ54" s="59"/>
      <c r="AR54" s="59"/>
      <c r="AS54" s="59"/>
      <c r="AT54" s="59"/>
      <c r="AU54" s="59"/>
      <c r="AV54" s="59"/>
      <c r="AW54" s="59"/>
      <c r="AX54" s="59"/>
      <c r="AY54" s="59"/>
      <c r="AZ54" s="59"/>
      <c r="BA54" s="59"/>
      <c r="BB54" s="59"/>
      <c r="BC54" s="59"/>
      <c r="BD54" s="59"/>
      <c r="BE54" s="59"/>
      <c r="BF54" s="59"/>
      <c r="BG54" s="59"/>
      <c r="BH54" s="59"/>
      <c r="BI54" s="59"/>
      <c r="BJ54" s="59"/>
      <c r="BK54" s="59"/>
      <c r="BL54" s="59"/>
      <c r="BM54" s="59"/>
      <c r="BN54" s="59"/>
      <c r="BO54" s="59"/>
      <c r="BP54" s="59"/>
      <c r="BQ54" s="59"/>
      <c r="BR54" s="59"/>
      <c r="BS54" s="59"/>
      <c r="BT54" s="59"/>
      <c r="BU54" s="59"/>
      <c r="BV54" s="59"/>
      <c r="BW54" s="59"/>
      <c r="BX54" s="59"/>
      <c r="BY54" s="59"/>
      <c r="BZ54" s="59"/>
    </row>
    <row r="55" spans="1:78" s="1" customFormat="1" ht="15" customHeight="1">
      <c r="A55" s="59"/>
      <c r="B55" s="59" t="s">
        <v>36</v>
      </c>
      <c r="C55" s="59"/>
      <c r="D55" s="59"/>
      <c r="E55" s="59"/>
      <c r="F55" s="59"/>
      <c r="G55" s="59"/>
      <c r="H55" s="59"/>
      <c r="I55" s="59"/>
      <c r="J55" s="59"/>
      <c r="K55" s="59"/>
      <c r="L55" s="59"/>
      <c r="M55" s="59"/>
      <c r="N55" s="59"/>
      <c r="O55" s="59"/>
      <c r="P55" s="59"/>
      <c r="Q55" s="59"/>
      <c r="R55" s="59"/>
      <c r="S55" s="59" t="s">
        <v>37</v>
      </c>
      <c r="T55" s="59"/>
      <c r="U55" s="680"/>
      <c r="V55" s="680"/>
      <c r="W55" s="680"/>
      <c r="X55" s="680"/>
      <c r="Y55" s="122" t="s">
        <v>38</v>
      </c>
      <c r="Z55" s="59"/>
      <c r="AA55" s="59"/>
      <c r="AB55" s="59"/>
      <c r="AC55" s="59"/>
      <c r="AD55" s="59"/>
      <c r="AE55" s="59"/>
      <c r="AF55" s="59"/>
      <c r="AG55" s="59"/>
      <c r="AH55" s="59"/>
      <c r="AI55" s="59" t="s">
        <v>37</v>
      </c>
      <c r="AJ55" s="59"/>
      <c r="AK55" s="672"/>
      <c r="AL55" s="672"/>
      <c r="AM55" s="672"/>
      <c r="AN55" s="672"/>
      <c r="AO55" s="672"/>
      <c r="AP55" s="672"/>
      <c r="AQ55" s="672"/>
      <c r="AR55" s="672"/>
      <c r="AS55" s="672"/>
      <c r="AT55" s="672"/>
      <c r="AU55" s="672"/>
      <c r="AV55" s="672"/>
      <c r="AW55" s="122" t="s">
        <v>39</v>
      </c>
      <c r="AX55" s="59"/>
      <c r="AY55" s="59"/>
      <c r="AZ55" s="59"/>
      <c r="BA55" s="59"/>
      <c r="BB55" s="59"/>
      <c r="BC55" s="59"/>
      <c r="BD55" s="59"/>
      <c r="BE55" s="59"/>
      <c r="BF55" s="680"/>
      <c r="BG55" s="680"/>
      <c r="BH55" s="680"/>
      <c r="BI55" s="680"/>
      <c r="BJ55" s="680"/>
      <c r="BK55" s="680"/>
      <c r="BL55" s="680"/>
      <c r="BM55" s="680"/>
      <c r="BN55" s="680"/>
      <c r="BO55" s="680"/>
      <c r="BP55" s="680"/>
      <c r="BQ55" s="680"/>
      <c r="BR55" s="122" t="s">
        <v>40</v>
      </c>
      <c r="BS55" s="59"/>
      <c r="BT55" s="59"/>
      <c r="BU55" s="59"/>
      <c r="BV55" s="59"/>
      <c r="BW55" s="59"/>
      <c r="BX55" s="59"/>
      <c r="BY55" s="59"/>
      <c r="BZ55" s="59"/>
    </row>
    <row r="56" spans="1:78" s="1" customFormat="1" ht="15" customHeight="1">
      <c r="A56" s="59"/>
      <c r="B56" s="59" t="s">
        <v>31</v>
      </c>
      <c r="C56" s="59"/>
      <c r="D56" s="59"/>
      <c r="E56" s="59"/>
      <c r="F56" s="59"/>
      <c r="G56" s="59"/>
      <c r="H56" s="59"/>
      <c r="I56" s="59"/>
      <c r="J56" s="59"/>
      <c r="K56" s="59"/>
      <c r="L56" s="59"/>
      <c r="M56" s="59"/>
      <c r="N56" s="59"/>
      <c r="O56" s="59"/>
      <c r="P56" s="59"/>
      <c r="Q56" s="59"/>
      <c r="R56" s="680"/>
      <c r="S56" s="680"/>
      <c r="T56" s="680"/>
      <c r="U56" s="680"/>
      <c r="V56" s="680"/>
      <c r="W56" s="680"/>
      <c r="X56" s="680"/>
      <c r="Y56" s="680"/>
      <c r="Z56" s="680"/>
      <c r="AA56" s="680"/>
      <c r="AB56" s="680"/>
      <c r="AC56" s="680"/>
      <c r="AD56" s="680"/>
      <c r="AE56" s="680"/>
      <c r="AF56" s="680"/>
      <c r="AG56" s="680"/>
      <c r="AH56" s="680"/>
      <c r="AI56" s="680"/>
      <c r="AJ56" s="680"/>
      <c r="AK56" s="680"/>
      <c r="AL56" s="680"/>
      <c r="AM56" s="680"/>
      <c r="AN56" s="680"/>
      <c r="AO56" s="680"/>
      <c r="AP56" s="680"/>
      <c r="AQ56" s="680"/>
      <c r="AR56" s="680"/>
      <c r="AS56" s="680"/>
      <c r="AT56" s="680"/>
      <c r="AU56" s="680"/>
      <c r="AV56" s="680"/>
      <c r="AW56" s="680"/>
      <c r="AX56" s="680"/>
      <c r="AY56" s="680"/>
      <c r="AZ56" s="680"/>
      <c r="BA56" s="680"/>
      <c r="BB56" s="680"/>
      <c r="BC56" s="680"/>
      <c r="BD56" s="680"/>
      <c r="BE56" s="680"/>
      <c r="BF56" s="680"/>
      <c r="BG56" s="680"/>
      <c r="BH56" s="680"/>
      <c r="BI56" s="680"/>
      <c r="BJ56" s="680"/>
      <c r="BK56" s="680"/>
      <c r="BL56" s="680"/>
      <c r="BM56" s="680"/>
      <c r="BN56" s="680"/>
      <c r="BO56" s="680"/>
      <c r="BP56" s="680"/>
      <c r="BQ56" s="680"/>
      <c r="BR56" s="680"/>
      <c r="BS56" s="680"/>
      <c r="BT56" s="680"/>
      <c r="BU56" s="680"/>
      <c r="BV56" s="680"/>
      <c r="BW56" s="680"/>
      <c r="BX56" s="680"/>
      <c r="BY56" s="680"/>
      <c r="BZ56" s="680"/>
    </row>
    <row r="57" spans="1:78" s="1" customFormat="1" ht="15" customHeight="1">
      <c r="A57" s="59"/>
      <c r="B57" s="59" t="s">
        <v>42</v>
      </c>
      <c r="C57" s="59"/>
      <c r="D57" s="59"/>
      <c r="E57" s="59"/>
      <c r="F57" s="59"/>
      <c r="G57" s="59"/>
      <c r="H57" s="59"/>
      <c r="I57" s="59"/>
      <c r="J57" s="59"/>
      <c r="K57" s="59"/>
      <c r="L57" s="59"/>
      <c r="M57" s="59"/>
      <c r="N57" s="59"/>
      <c r="O57" s="59"/>
      <c r="P57" s="59"/>
      <c r="Q57" s="59"/>
      <c r="R57" s="59"/>
      <c r="S57" s="59" t="s">
        <v>37</v>
      </c>
      <c r="T57" s="59"/>
      <c r="U57" s="680"/>
      <c r="V57" s="680"/>
      <c r="W57" s="680"/>
      <c r="X57" s="680"/>
      <c r="Y57" s="122" t="s">
        <v>43</v>
      </c>
      <c r="Z57" s="59"/>
      <c r="AA57" s="59"/>
      <c r="AB57" s="59"/>
      <c r="AC57" s="59"/>
      <c r="AD57" s="59"/>
      <c r="AE57" s="59"/>
      <c r="AF57" s="59"/>
      <c r="AG57" s="59"/>
      <c r="AH57" s="59"/>
      <c r="AI57" s="59" t="s">
        <v>37</v>
      </c>
      <c r="AJ57" s="59"/>
      <c r="AK57" s="680"/>
      <c r="AL57" s="680"/>
      <c r="AM57" s="680"/>
      <c r="AN57" s="680"/>
      <c r="AO57" s="680"/>
      <c r="AP57" s="680"/>
      <c r="AQ57" s="680"/>
      <c r="AR57" s="680"/>
      <c r="AS57" s="680"/>
      <c r="AT57" s="59" t="s">
        <v>44</v>
      </c>
      <c r="AU57" s="59"/>
      <c r="AV57" s="59"/>
      <c r="AW57" s="59"/>
      <c r="AX57" s="122"/>
      <c r="AY57" s="59"/>
      <c r="AZ57" s="59"/>
      <c r="BA57" s="59"/>
      <c r="BB57" s="59"/>
      <c r="BC57" s="59"/>
      <c r="BD57" s="59"/>
      <c r="BE57" s="59"/>
      <c r="BF57" s="680"/>
      <c r="BG57" s="680"/>
      <c r="BH57" s="680"/>
      <c r="BI57" s="680"/>
      <c r="BJ57" s="680"/>
      <c r="BK57" s="680"/>
      <c r="BL57" s="680"/>
      <c r="BM57" s="680"/>
      <c r="BN57" s="680"/>
      <c r="BO57" s="680"/>
      <c r="BP57" s="680"/>
      <c r="BQ57" s="680"/>
      <c r="BR57" s="122" t="s">
        <v>40</v>
      </c>
      <c r="BS57" s="59"/>
      <c r="BT57" s="59"/>
      <c r="BU57" s="59"/>
      <c r="BV57" s="59"/>
      <c r="BW57" s="59"/>
      <c r="BX57" s="59"/>
      <c r="BY57" s="59"/>
      <c r="BZ57" s="59"/>
    </row>
    <row r="58" spans="1:78" s="1" customFormat="1" ht="15" customHeight="1">
      <c r="A58" s="59"/>
      <c r="B58" s="59"/>
      <c r="C58" s="59"/>
      <c r="D58" s="59"/>
      <c r="E58" s="59"/>
      <c r="F58" s="59"/>
      <c r="G58" s="59"/>
      <c r="H58" s="59"/>
      <c r="I58" s="59"/>
      <c r="J58" s="59"/>
      <c r="K58" s="59"/>
      <c r="L58" s="59"/>
      <c r="M58" s="59"/>
      <c r="N58" s="59"/>
      <c r="O58" s="59"/>
      <c r="P58" s="59"/>
      <c r="Q58" s="59"/>
      <c r="R58" s="680"/>
      <c r="S58" s="680"/>
      <c r="T58" s="680"/>
      <c r="U58" s="680"/>
      <c r="V58" s="680"/>
      <c r="W58" s="680"/>
      <c r="X58" s="680"/>
      <c r="Y58" s="680"/>
      <c r="Z58" s="680"/>
      <c r="AA58" s="680"/>
      <c r="AB58" s="680"/>
      <c r="AC58" s="680"/>
      <c r="AD58" s="680"/>
      <c r="AE58" s="680"/>
      <c r="AF58" s="680"/>
      <c r="AG58" s="680"/>
      <c r="AH58" s="680"/>
      <c r="AI58" s="680"/>
      <c r="AJ58" s="680"/>
      <c r="AK58" s="680"/>
      <c r="AL58" s="680"/>
      <c r="AM58" s="680"/>
      <c r="AN58" s="680"/>
      <c r="AO58" s="680"/>
      <c r="AP58" s="680"/>
      <c r="AQ58" s="680"/>
      <c r="AR58" s="680"/>
      <c r="AS58" s="680"/>
      <c r="AT58" s="680"/>
      <c r="AU58" s="680"/>
      <c r="AV58" s="680"/>
      <c r="AW58" s="680"/>
      <c r="AX58" s="680"/>
      <c r="AY58" s="680"/>
      <c r="AZ58" s="680"/>
      <c r="BA58" s="680"/>
      <c r="BB58" s="680"/>
      <c r="BC58" s="680"/>
      <c r="BD58" s="680"/>
      <c r="BE58" s="680"/>
      <c r="BF58" s="680"/>
      <c r="BG58" s="680"/>
      <c r="BH58" s="680"/>
      <c r="BI58" s="680"/>
      <c r="BJ58" s="680"/>
      <c r="BK58" s="680"/>
      <c r="BL58" s="680"/>
      <c r="BM58" s="680"/>
      <c r="BN58" s="680"/>
      <c r="BO58" s="680"/>
      <c r="BP58" s="680"/>
      <c r="BQ58" s="680"/>
      <c r="BR58" s="680"/>
      <c r="BS58" s="680"/>
      <c r="BT58" s="680"/>
      <c r="BU58" s="680"/>
      <c r="BV58" s="680"/>
      <c r="BW58" s="680"/>
      <c r="BX58" s="680"/>
      <c r="BY58" s="680"/>
      <c r="BZ58" s="680"/>
    </row>
    <row r="59" spans="1:78" s="1" customFormat="1" ht="15" customHeight="1">
      <c r="A59" s="59"/>
      <c r="B59" s="59" t="s">
        <v>47</v>
      </c>
      <c r="C59" s="59"/>
      <c r="D59" s="59"/>
      <c r="E59" s="59"/>
      <c r="F59" s="59"/>
      <c r="G59" s="59"/>
      <c r="H59" s="59"/>
      <c r="I59" s="59"/>
      <c r="J59" s="59"/>
      <c r="K59" s="59"/>
      <c r="L59" s="59"/>
      <c r="M59" s="59"/>
      <c r="N59" s="59"/>
      <c r="O59" s="59"/>
      <c r="P59" s="59"/>
      <c r="Q59" s="59"/>
      <c r="R59" s="670" t="s">
        <v>1254</v>
      </c>
      <c r="S59" s="670"/>
      <c r="T59" s="670"/>
      <c r="U59" s="680"/>
      <c r="V59" s="680"/>
      <c r="W59" s="680"/>
      <c r="X59" s="680"/>
      <c r="Y59" s="680"/>
      <c r="Z59" s="680"/>
      <c r="AA59" s="680"/>
      <c r="AB59" s="680"/>
      <c r="AC59" s="680"/>
      <c r="AD59" s="680"/>
      <c r="AE59" s="680"/>
      <c r="AF59" s="680"/>
      <c r="AG59" s="680"/>
      <c r="AH59" s="680"/>
      <c r="AI59" s="680"/>
      <c r="AJ59" s="680"/>
      <c r="AK59" s="680"/>
      <c r="AL59" s="680"/>
      <c r="AM59" s="680"/>
      <c r="AN59" s="680"/>
      <c r="AO59" s="680"/>
      <c r="AP59" s="680"/>
      <c r="AQ59" s="680"/>
      <c r="AR59" s="680"/>
      <c r="AS59" s="680"/>
      <c r="AT59" s="680"/>
      <c r="AU59" s="680"/>
      <c r="AV59" s="680"/>
      <c r="AW59" s="680"/>
      <c r="AX59" s="680"/>
      <c r="AY59" s="680"/>
      <c r="AZ59" s="680"/>
      <c r="BA59" s="680"/>
      <c r="BB59" s="680"/>
      <c r="BC59" s="680"/>
      <c r="BD59" s="680"/>
      <c r="BE59" s="680"/>
      <c r="BF59" s="680"/>
      <c r="BG59" s="680"/>
      <c r="BH59" s="680"/>
      <c r="BI59" s="680"/>
      <c r="BJ59" s="680"/>
      <c r="BK59" s="680"/>
      <c r="BL59" s="680"/>
      <c r="BM59" s="680"/>
      <c r="BN59" s="680"/>
      <c r="BO59" s="680"/>
      <c r="BP59" s="680"/>
      <c r="BQ59" s="680"/>
      <c r="BR59" s="680"/>
      <c r="BS59" s="680"/>
      <c r="BT59" s="680"/>
      <c r="BU59" s="680"/>
      <c r="BV59" s="680"/>
      <c r="BW59" s="680"/>
      <c r="BX59" s="680"/>
      <c r="BY59" s="680"/>
      <c r="BZ59" s="680"/>
    </row>
    <row r="60" spans="1:78" s="1" customFormat="1" ht="15" customHeight="1">
      <c r="A60" s="59"/>
      <c r="B60" s="59" t="s">
        <v>48</v>
      </c>
      <c r="C60" s="59"/>
      <c r="D60" s="59"/>
      <c r="E60" s="59"/>
      <c r="F60" s="59"/>
      <c r="G60" s="59"/>
      <c r="H60" s="59"/>
      <c r="I60" s="59"/>
      <c r="J60" s="59"/>
      <c r="K60" s="59"/>
      <c r="L60" s="59"/>
      <c r="M60" s="59"/>
      <c r="N60" s="59"/>
      <c r="O60" s="59"/>
      <c r="P60" s="59"/>
      <c r="Q60" s="59"/>
      <c r="R60" s="680"/>
      <c r="S60" s="680"/>
      <c r="T60" s="680"/>
      <c r="U60" s="680"/>
      <c r="V60" s="680"/>
      <c r="W60" s="680"/>
      <c r="X60" s="680"/>
      <c r="Y60" s="680"/>
      <c r="Z60" s="680"/>
      <c r="AA60" s="680"/>
      <c r="AB60" s="680"/>
      <c r="AC60" s="680"/>
      <c r="AD60" s="680"/>
      <c r="AE60" s="680"/>
      <c r="AF60" s="680"/>
      <c r="AG60" s="680"/>
      <c r="AH60" s="680"/>
      <c r="AI60" s="680"/>
      <c r="AJ60" s="680"/>
      <c r="AK60" s="680"/>
      <c r="AL60" s="680"/>
      <c r="AM60" s="680"/>
      <c r="AN60" s="680"/>
      <c r="AO60" s="680"/>
      <c r="AP60" s="680"/>
      <c r="AQ60" s="680"/>
      <c r="AR60" s="680"/>
      <c r="AS60" s="680"/>
      <c r="AT60" s="680"/>
      <c r="AU60" s="680"/>
      <c r="AV60" s="680"/>
      <c r="AW60" s="680"/>
      <c r="AX60" s="680"/>
      <c r="AY60" s="680"/>
      <c r="AZ60" s="680"/>
      <c r="BA60" s="680"/>
      <c r="BB60" s="680"/>
      <c r="BC60" s="680"/>
      <c r="BD60" s="680"/>
      <c r="BE60" s="680"/>
      <c r="BF60" s="680"/>
      <c r="BG60" s="680"/>
      <c r="BH60" s="680"/>
      <c r="BI60" s="680"/>
      <c r="BJ60" s="680"/>
      <c r="BK60" s="680"/>
      <c r="BL60" s="680"/>
      <c r="BM60" s="680"/>
      <c r="BN60" s="680"/>
      <c r="BO60" s="680"/>
      <c r="BP60" s="680"/>
      <c r="BQ60" s="680"/>
      <c r="BR60" s="680"/>
      <c r="BS60" s="680"/>
      <c r="BT60" s="680"/>
      <c r="BU60" s="680"/>
      <c r="BV60" s="680"/>
      <c r="BW60" s="680"/>
      <c r="BX60" s="680"/>
      <c r="BY60" s="680"/>
      <c r="BZ60" s="680"/>
    </row>
    <row r="61" spans="1:78" s="1" customFormat="1" ht="15" customHeight="1">
      <c r="A61" s="59"/>
      <c r="B61" s="59" t="s">
        <v>49</v>
      </c>
      <c r="C61" s="59"/>
      <c r="D61" s="59"/>
      <c r="E61" s="59"/>
      <c r="F61" s="59"/>
      <c r="G61" s="59"/>
      <c r="H61" s="59"/>
      <c r="I61" s="59"/>
      <c r="J61" s="59"/>
      <c r="K61" s="59"/>
      <c r="L61" s="59"/>
      <c r="M61" s="59"/>
      <c r="N61" s="59"/>
      <c r="O61" s="59"/>
      <c r="P61" s="59"/>
      <c r="Q61" s="59"/>
      <c r="R61" s="680"/>
      <c r="S61" s="680"/>
      <c r="T61" s="680"/>
      <c r="U61" s="680"/>
      <c r="V61" s="680"/>
      <c r="W61" s="680"/>
      <c r="X61" s="680"/>
      <c r="Y61" s="680"/>
      <c r="Z61" s="680"/>
      <c r="AA61" s="680"/>
      <c r="AB61" s="680"/>
      <c r="AC61" s="680"/>
      <c r="AD61" s="680"/>
      <c r="AE61" s="680"/>
      <c r="AF61" s="680"/>
      <c r="AG61" s="680"/>
      <c r="AH61" s="680"/>
      <c r="AI61" s="680"/>
      <c r="AJ61" s="680"/>
      <c r="AK61" s="680"/>
      <c r="AL61" s="680"/>
      <c r="AM61" s="680"/>
      <c r="AN61" s="680"/>
      <c r="AO61" s="680"/>
      <c r="AP61" s="680"/>
      <c r="AQ61" s="680"/>
      <c r="AR61" s="680"/>
      <c r="AS61" s="680"/>
      <c r="AT61" s="680"/>
      <c r="AU61" s="680"/>
      <c r="AV61" s="680"/>
      <c r="AW61" s="680"/>
      <c r="AX61" s="680"/>
      <c r="AY61" s="680"/>
      <c r="AZ61" s="680"/>
      <c r="BA61" s="680"/>
      <c r="BB61" s="680"/>
      <c r="BC61" s="680"/>
      <c r="BD61" s="680"/>
      <c r="BE61" s="680"/>
      <c r="BF61" s="680"/>
      <c r="BG61" s="680"/>
      <c r="BH61" s="680"/>
      <c r="BI61" s="680"/>
      <c r="BJ61" s="680"/>
      <c r="BK61" s="680"/>
      <c r="BL61" s="680"/>
      <c r="BM61" s="680"/>
      <c r="BN61" s="680"/>
      <c r="BO61" s="680"/>
      <c r="BP61" s="680"/>
      <c r="BQ61" s="680"/>
      <c r="BR61" s="680"/>
      <c r="BS61" s="680"/>
      <c r="BT61" s="680"/>
      <c r="BU61" s="680"/>
      <c r="BV61" s="680"/>
      <c r="BW61" s="680"/>
      <c r="BX61" s="680"/>
      <c r="BY61" s="680"/>
      <c r="BZ61" s="680"/>
    </row>
    <row r="62" spans="1:78" s="1" customFormat="1" ht="15" customHeight="1">
      <c r="A62" s="59"/>
      <c r="B62" s="59" t="s">
        <v>52</v>
      </c>
      <c r="C62" s="59"/>
      <c r="D62" s="59"/>
      <c r="E62" s="59"/>
      <c r="F62" s="59"/>
      <c r="G62" s="59"/>
      <c r="H62" s="59"/>
      <c r="I62" s="59"/>
      <c r="J62" s="59"/>
      <c r="K62" s="59"/>
      <c r="L62" s="59"/>
      <c r="M62" s="59"/>
      <c r="N62" s="59"/>
      <c r="O62" s="59"/>
      <c r="P62" s="59"/>
      <c r="Q62" s="59"/>
      <c r="R62" s="59"/>
      <c r="S62" s="59"/>
      <c r="T62" s="59"/>
      <c r="U62" s="59"/>
      <c r="V62" s="59"/>
      <c r="W62" s="59"/>
      <c r="X62" s="59"/>
      <c r="Y62" s="59"/>
      <c r="Z62" s="59"/>
      <c r="AA62" s="680"/>
      <c r="AB62" s="680"/>
      <c r="AC62" s="680"/>
      <c r="AD62" s="680"/>
      <c r="AE62" s="680"/>
      <c r="AF62" s="680"/>
      <c r="AG62" s="680"/>
      <c r="AH62" s="680"/>
      <c r="AI62" s="680"/>
      <c r="AJ62" s="680"/>
      <c r="AK62" s="680"/>
      <c r="AL62" s="680"/>
      <c r="AM62" s="680"/>
      <c r="AN62" s="680"/>
      <c r="AO62" s="680"/>
      <c r="AP62" s="680"/>
      <c r="AQ62" s="680"/>
      <c r="AR62" s="680"/>
      <c r="AS62" s="680"/>
      <c r="AT62" s="680"/>
      <c r="AU62" s="680"/>
      <c r="AV62" s="680"/>
      <c r="AW62" s="680"/>
      <c r="AX62" s="680"/>
      <c r="AY62" s="680"/>
      <c r="AZ62" s="680"/>
      <c r="BA62" s="680"/>
      <c r="BB62" s="680"/>
      <c r="BC62" s="680"/>
      <c r="BD62" s="680"/>
      <c r="BE62" s="680"/>
      <c r="BF62" s="680"/>
      <c r="BG62" s="680"/>
      <c r="BH62" s="680"/>
      <c r="BI62" s="680"/>
      <c r="BJ62" s="680"/>
      <c r="BK62" s="680"/>
      <c r="BL62" s="680"/>
      <c r="BM62" s="680"/>
      <c r="BN62" s="680"/>
      <c r="BO62" s="680"/>
      <c r="BP62" s="680"/>
      <c r="BQ62" s="680"/>
      <c r="BR62" s="680"/>
      <c r="BS62" s="680"/>
      <c r="BT62" s="680"/>
      <c r="BU62" s="680"/>
      <c r="BV62" s="680"/>
      <c r="BW62" s="680"/>
      <c r="BX62" s="680"/>
      <c r="BY62" s="680"/>
      <c r="BZ62" s="680"/>
    </row>
    <row r="63" spans="1:78" s="1" customFormat="1" ht="6.6" customHeight="1">
      <c r="A63" s="63"/>
      <c r="B63" s="63"/>
      <c r="C63" s="63"/>
      <c r="D63" s="63"/>
      <c r="E63" s="63"/>
      <c r="F63" s="63"/>
      <c r="G63" s="63"/>
      <c r="H63" s="63"/>
      <c r="I63" s="63"/>
      <c r="J63" s="63"/>
      <c r="K63" s="63"/>
      <c r="L63" s="63"/>
      <c r="M63" s="63"/>
      <c r="N63" s="63"/>
      <c r="O63" s="63"/>
      <c r="P63" s="63"/>
      <c r="Q63" s="63"/>
      <c r="R63" s="63"/>
      <c r="S63" s="63"/>
      <c r="T63" s="63"/>
      <c r="U63" s="63"/>
      <c r="V63" s="63"/>
      <c r="W63" s="63"/>
      <c r="X63" s="63"/>
      <c r="Y63" s="63"/>
      <c r="Z63" s="63"/>
      <c r="AA63" s="63"/>
      <c r="AB63" s="63"/>
      <c r="AC63" s="63"/>
      <c r="AD63" s="63"/>
      <c r="AE63" s="63"/>
      <c r="AF63" s="63"/>
      <c r="AG63" s="63"/>
      <c r="AH63" s="63"/>
      <c r="AI63" s="63"/>
      <c r="AJ63" s="63"/>
      <c r="AK63" s="63"/>
      <c r="AL63" s="63"/>
      <c r="AM63" s="63"/>
      <c r="AN63" s="63"/>
      <c r="AO63" s="63"/>
      <c r="AP63" s="63"/>
      <c r="AQ63" s="63"/>
      <c r="AR63" s="63"/>
      <c r="AS63" s="63"/>
      <c r="AT63" s="63"/>
      <c r="AU63" s="63"/>
      <c r="AV63" s="63"/>
      <c r="AW63" s="63"/>
      <c r="AX63" s="63"/>
      <c r="AY63" s="63"/>
      <c r="AZ63" s="63"/>
      <c r="BA63" s="63"/>
      <c r="BB63" s="63"/>
      <c r="BC63" s="63"/>
      <c r="BD63" s="63"/>
      <c r="BE63" s="63"/>
      <c r="BF63" s="63"/>
      <c r="BG63" s="63"/>
      <c r="BH63" s="63"/>
      <c r="BI63" s="63"/>
      <c r="BJ63" s="63"/>
      <c r="BK63" s="63"/>
      <c r="BL63" s="63"/>
      <c r="BM63" s="63"/>
      <c r="BN63" s="63"/>
      <c r="BO63" s="63"/>
      <c r="BP63" s="63"/>
      <c r="BQ63" s="63"/>
      <c r="BR63" s="63"/>
      <c r="BS63" s="63"/>
      <c r="BT63" s="63"/>
      <c r="BU63" s="63"/>
      <c r="BV63" s="63"/>
      <c r="BW63" s="63"/>
      <c r="BX63" s="63"/>
      <c r="BY63" s="63"/>
      <c r="BZ63" s="63"/>
    </row>
    <row r="64" spans="1:78" s="1" customFormat="1" ht="3" customHeight="1">
      <c r="A64" s="59"/>
      <c r="B64" s="59"/>
      <c r="C64" s="59"/>
      <c r="D64" s="59"/>
      <c r="E64" s="59"/>
      <c r="F64" s="59"/>
      <c r="G64" s="59"/>
      <c r="H64" s="59"/>
      <c r="I64" s="59"/>
      <c r="J64" s="59"/>
      <c r="K64" s="59"/>
      <c r="L64" s="59"/>
      <c r="M64" s="59"/>
      <c r="N64" s="59"/>
      <c r="O64" s="59"/>
      <c r="P64" s="59"/>
      <c r="Q64" s="59"/>
      <c r="R64" s="699"/>
      <c r="S64" s="699"/>
      <c r="T64" s="699"/>
      <c r="U64" s="699"/>
      <c r="V64" s="699"/>
      <c r="W64" s="699"/>
      <c r="X64" s="699"/>
      <c r="Y64" s="699"/>
      <c r="Z64" s="699"/>
      <c r="AA64" s="699"/>
      <c r="AB64" s="699"/>
      <c r="AC64" s="699"/>
      <c r="AD64" s="699"/>
      <c r="AE64" s="699"/>
      <c r="AF64" s="699"/>
      <c r="AG64" s="699"/>
      <c r="AH64" s="699"/>
      <c r="AI64" s="699"/>
      <c r="AJ64" s="699"/>
      <c r="AK64" s="699"/>
      <c r="AL64" s="699"/>
      <c r="AM64" s="699"/>
      <c r="AN64" s="699"/>
      <c r="AO64" s="699"/>
      <c r="AP64" s="699"/>
      <c r="AQ64" s="699"/>
      <c r="AR64" s="699"/>
      <c r="AS64" s="699"/>
      <c r="AT64" s="699"/>
      <c r="AU64" s="699"/>
      <c r="AV64" s="699"/>
      <c r="AW64" s="699"/>
      <c r="AX64" s="699"/>
      <c r="AY64" s="699"/>
      <c r="AZ64" s="699"/>
      <c r="BA64" s="699"/>
      <c r="BB64" s="699"/>
      <c r="BC64" s="699"/>
      <c r="BD64" s="699"/>
      <c r="BE64" s="699"/>
      <c r="BF64" s="699"/>
      <c r="BG64" s="699"/>
      <c r="BH64" s="699"/>
      <c r="BI64" s="699"/>
      <c r="BJ64" s="699"/>
      <c r="BK64" s="699"/>
      <c r="BL64" s="699"/>
      <c r="BM64" s="699"/>
      <c r="BN64" s="699"/>
      <c r="BO64" s="699"/>
      <c r="BP64" s="699"/>
      <c r="BQ64" s="699"/>
      <c r="BR64" s="699"/>
      <c r="BS64" s="699"/>
      <c r="BT64" s="699"/>
      <c r="BU64" s="699"/>
      <c r="BV64" s="699"/>
      <c r="BW64" s="699"/>
      <c r="BX64" s="699"/>
      <c r="BY64" s="699"/>
      <c r="BZ64" s="699"/>
    </row>
    <row r="65" spans="1:78" s="1" customFormat="1" ht="14.85" customHeight="1">
      <c r="A65" s="59" t="s">
        <v>50</v>
      </c>
      <c r="B65" s="59"/>
      <c r="C65" s="59"/>
      <c r="D65" s="59"/>
      <c r="E65" s="59"/>
      <c r="F65" s="59"/>
      <c r="G65" s="59"/>
      <c r="H65" s="59"/>
      <c r="I65" s="59"/>
      <c r="J65" s="59"/>
      <c r="K65" s="59"/>
      <c r="L65" s="59"/>
      <c r="M65" s="59"/>
      <c r="N65" s="59"/>
      <c r="O65" s="59"/>
      <c r="P65" s="59"/>
      <c r="Q65" s="59"/>
      <c r="R65" s="59"/>
      <c r="S65" s="59"/>
      <c r="T65" s="59"/>
      <c r="U65" s="59"/>
      <c r="V65" s="59"/>
      <c r="W65" s="59"/>
      <c r="X65" s="59"/>
      <c r="Y65" s="59"/>
      <c r="Z65" s="59"/>
      <c r="AA65" s="59"/>
      <c r="AB65" s="59"/>
      <c r="AC65" s="59"/>
      <c r="AD65" s="59"/>
      <c r="AE65" s="59"/>
      <c r="AF65" s="59"/>
      <c r="AG65" s="59"/>
      <c r="AH65" s="59"/>
      <c r="AI65" s="59"/>
      <c r="AJ65" s="59"/>
      <c r="AK65" s="59"/>
      <c r="AL65" s="59"/>
      <c r="AM65" s="59"/>
      <c r="AN65" s="59"/>
      <c r="AO65" s="59"/>
      <c r="AP65" s="59"/>
      <c r="AQ65" s="59"/>
      <c r="AR65" s="59"/>
      <c r="AS65" s="59"/>
      <c r="AT65" s="59"/>
      <c r="AU65" s="59"/>
      <c r="AV65" s="59"/>
      <c r="AW65" s="59"/>
      <c r="AX65" s="59"/>
      <c r="AY65" s="59"/>
      <c r="AZ65" s="59"/>
      <c r="BA65" s="59"/>
      <c r="BB65" s="59"/>
      <c r="BC65" s="59"/>
      <c r="BD65" s="59"/>
      <c r="BE65" s="59"/>
      <c r="BF65" s="59"/>
      <c r="BG65" s="59"/>
      <c r="BH65" s="59"/>
      <c r="BI65" s="59"/>
      <c r="BJ65" s="59"/>
      <c r="BK65" s="59"/>
      <c r="BL65" s="59"/>
      <c r="BM65" s="59"/>
      <c r="BN65" s="59"/>
      <c r="BO65" s="59"/>
      <c r="BP65" s="59"/>
      <c r="BQ65" s="59"/>
      <c r="BR65" s="59"/>
      <c r="BS65" s="59"/>
      <c r="BT65" s="59"/>
      <c r="BU65" s="59"/>
      <c r="BV65" s="59"/>
      <c r="BW65" s="59"/>
      <c r="BX65" s="59"/>
      <c r="BY65" s="59"/>
      <c r="BZ65" s="59"/>
    </row>
    <row r="66" spans="1:78" s="1" customFormat="1" ht="15" customHeight="1">
      <c r="A66" s="59"/>
      <c r="B66" s="59" t="s">
        <v>1641</v>
      </c>
      <c r="C66" s="59"/>
      <c r="D66" s="59"/>
      <c r="E66" s="59"/>
      <c r="F66" s="59"/>
      <c r="G66" s="59"/>
      <c r="H66" s="59"/>
      <c r="I66" s="59"/>
      <c r="J66" s="59"/>
      <c r="K66" s="59"/>
      <c r="L66" s="59"/>
      <c r="M66" s="59"/>
      <c r="N66" s="59"/>
      <c r="O66" s="59"/>
      <c r="P66" s="59"/>
      <c r="Q66" s="59"/>
      <c r="R66" s="59"/>
      <c r="S66" s="59"/>
      <c r="T66" s="59"/>
      <c r="U66" s="59"/>
      <c r="V66" s="59"/>
      <c r="W66" s="59"/>
      <c r="X66" s="59"/>
      <c r="Y66" s="59"/>
      <c r="Z66" s="59"/>
      <c r="AA66" s="59"/>
      <c r="AB66" s="59"/>
      <c r="AC66" s="59"/>
      <c r="AD66" s="59"/>
      <c r="AE66" s="59"/>
      <c r="AF66" s="59"/>
      <c r="AG66" s="59"/>
      <c r="AH66" s="59"/>
      <c r="AI66" s="59"/>
      <c r="AJ66" s="59"/>
      <c r="AK66" s="59"/>
      <c r="AL66" s="59"/>
      <c r="AM66" s="59"/>
      <c r="AN66" s="59"/>
      <c r="AO66" s="59"/>
      <c r="AP66" s="59"/>
      <c r="AQ66" s="59"/>
      <c r="AR66" s="59"/>
      <c r="AS66" s="59"/>
      <c r="AT66" s="59"/>
      <c r="AU66" s="59"/>
      <c r="AV66" s="59"/>
      <c r="AW66" s="59"/>
      <c r="AX66" s="59"/>
      <c r="AY66" s="59"/>
      <c r="AZ66" s="59"/>
      <c r="BA66" s="59"/>
      <c r="BB66" s="59"/>
      <c r="BC66" s="59"/>
      <c r="BD66" s="59"/>
      <c r="BE66" s="59"/>
      <c r="BF66" s="59"/>
      <c r="BG66" s="59"/>
      <c r="BH66" s="59"/>
      <c r="BI66" s="59"/>
      <c r="BJ66" s="59"/>
      <c r="BK66" s="59"/>
      <c r="BL66" s="59"/>
      <c r="BM66" s="59"/>
      <c r="BN66" s="59"/>
      <c r="BO66" s="59"/>
      <c r="BP66" s="59"/>
      <c r="BQ66" s="59"/>
      <c r="BR66" s="59"/>
      <c r="BS66" s="59"/>
      <c r="BT66" s="59"/>
      <c r="BU66" s="59"/>
      <c r="BV66" s="59"/>
      <c r="BW66" s="59"/>
      <c r="BX66" s="59"/>
      <c r="BY66" s="59"/>
      <c r="BZ66" s="59"/>
    </row>
    <row r="67" spans="1:78" s="1" customFormat="1" ht="15" customHeight="1">
      <c r="A67" s="59"/>
      <c r="B67" s="59" t="s">
        <v>36</v>
      </c>
      <c r="C67" s="59"/>
      <c r="D67" s="59"/>
      <c r="E67" s="59"/>
      <c r="F67" s="59"/>
      <c r="G67" s="59"/>
      <c r="H67" s="59"/>
      <c r="I67" s="59"/>
      <c r="J67" s="59"/>
      <c r="K67" s="59"/>
      <c r="L67" s="59"/>
      <c r="M67" s="59"/>
      <c r="N67" s="59"/>
      <c r="O67" s="59"/>
      <c r="P67" s="59"/>
      <c r="Q67" s="59"/>
      <c r="R67" s="59"/>
      <c r="S67" s="59" t="s">
        <v>37</v>
      </c>
      <c r="T67" s="59"/>
      <c r="U67" s="680"/>
      <c r="V67" s="680"/>
      <c r="W67" s="680"/>
      <c r="X67" s="680"/>
      <c r="Y67" s="122" t="s">
        <v>38</v>
      </c>
      <c r="Z67" s="59"/>
      <c r="AA67" s="59"/>
      <c r="AB67" s="59"/>
      <c r="AC67" s="59"/>
      <c r="AD67" s="59"/>
      <c r="AE67" s="59"/>
      <c r="AF67" s="59"/>
      <c r="AG67" s="59"/>
      <c r="AH67" s="59"/>
      <c r="AI67" s="59" t="s">
        <v>37</v>
      </c>
      <c r="AJ67" s="59"/>
      <c r="AK67" s="672"/>
      <c r="AL67" s="672"/>
      <c r="AM67" s="672"/>
      <c r="AN67" s="672"/>
      <c r="AO67" s="672"/>
      <c r="AP67" s="672"/>
      <c r="AQ67" s="672"/>
      <c r="AR67" s="672"/>
      <c r="AS67" s="672"/>
      <c r="AT67" s="672"/>
      <c r="AU67" s="672"/>
      <c r="AV67" s="672"/>
      <c r="AW67" s="122" t="s">
        <v>39</v>
      </c>
      <c r="AX67" s="59"/>
      <c r="AY67" s="59"/>
      <c r="AZ67" s="59"/>
      <c r="BA67" s="59"/>
      <c r="BB67" s="59"/>
      <c r="BC67" s="59"/>
      <c r="BD67" s="59"/>
      <c r="BE67" s="59"/>
      <c r="BF67" s="680"/>
      <c r="BG67" s="680"/>
      <c r="BH67" s="680"/>
      <c r="BI67" s="680"/>
      <c r="BJ67" s="680"/>
      <c r="BK67" s="680"/>
      <c r="BL67" s="680"/>
      <c r="BM67" s="680"/>
      <c r="BN67" s="680"/>
      <c r="BO67" s="680"/>
      <c r="BP67" s="680"/>
      <c r="BQ67" s="680"/>
      <c r="BR67" s="122" t="s">
        <v>40</v>
      </c>
      <c r="BS67" s="59"/>
      <c r="BT67" s="59"/>
      <c r="BU67" s="59"/>
      <c r="BV67" s="59"/>
      <c r="BW67" s="59"/>
      <c r="BX67" s="59"/>
      <c r="BY67" s="59"/>
      <c r="BZ67" s="59"/>
    </row>
    <row r="68" spans="1:78" s="1" customFormat="1" ht="15" customHeight="1">
      <c r="A68" s="59"/>
      <c r="B68" s="59" t="s">
        <v>31</v>
      </c>
      <c r="C68" s="59"/>
      <c r="D68" s="59"/>
      <c r="E68" s="59"/>
      <c r="F68" s="59"/>
      <c r="G68" s="59"/>
      <c r="H68" s="59"/>
      <c r="I68" s="59"/>
      <c r="J68" s="59"/>
      <c r="K68" s="59"/>
      <c r="L68" s="59"/>
      <c r="M68" s="59"/>
      <c r="N68" s="59"/>
      <c r="O68" s="59"/>
      <c r="P68" s="59"/>
      <c r="Q68" s="59"/>
      <c r="R68" s="680"/>
      <c r="S68" s="680"/>
      <c r="T68" s="680"/>
      <c r="U68" s="680"/>
      <c r="V68" s="680"/>
      <c r="W68" s="680"/>
      <c r="X68" s="680"/>
      <c r="Y68" s="680"/>
      <c r="Z68" s="680"/>
      <c r="AA68" s="680"/>
      <c r="AB68" s="680"/>
      <c r="AC68" s="680"/>
      <c r="AD68" s="680"/>
      <c r="AE68" s="680"/>
      <c r="AF68" s="680"/>
      <c r="AG68" s="680"/>
      <c r="AH68" s="680"/>
      <c r="AI68" s="680"/>
      <c r="AJ68" s="680"/>
      <c r="AK68" s="680"/>
      <c r="AL68" s="680"/>
      <c r="AM68" s="680"/>
      <c r="AN68" s="680"/>
      <c r="AO68" s="680"/>
      <c r="AP68" s="680"/>
      <c r="AQ68" s="680"/>
      <c r="AR68" s="680"/>
      <c r="AS68" s="680"/>
      <c r="AT68" s="680"/>
      <c r="AU68" s="680"/>
      <c r="AV68" s="680"/>
      <c r="AW68" s="680"/>
      <c r="AX68" s="680"/>
      <c r="AY68" s="680"/>
      <c r="AZ68" s="680"/>
      <c r="BA68" s="680"/>
      <c r="BB68" s="680"/>
      <c r="BC68" s="680"/>
      <c r="BD68" s="680"/>
      <c r="BE68" s="680"/>
      <c r="BF68" s="680"/>
      <c r="BG68" s="680"/>
      <c r="BH68" s="680"/>
      <c r="BI68" s="680"/>
      <c r="BJ68" s="680"/>
      <c r="BK68" s="680"/>
      <c r="BL68" s="680"/>
      <c r="BM68" s="680"/>
      <c r="BN68" s="680"/>
      <c r="BO68" s="680"/>
      <c r="BP68" s="680"/>
      <c r="BQ68" s="680"/>
      <c r="BR68" s="680"/>
      <c r="BS68" s="680"/>
      <c r="BT68" s="680"/>
      <c r="BU68" s="680"/>
      <c r="BV68" s="680"/>
      <c r="BW68" s="680"/>
      <c r="BX68" s="680"/>
      <c r="BY68" s="680"/>
      <c r="BZ68" s="680"/>
    </row>
    <row r="69" spans="1:78" s="1" customFormat="1" ht="15" customHeight="1">
      <c r="A69" s="59"/>
      <c r="B69" s="59" t="s">
        <v>42</v>
      </c>
      <c r="C69" s="59"/>
      <c r="D69" s="59"/>
      <c r="E69" s="59"/>
      <c r="F69" s="59"/>
      <c r="G69" s="59"/>
      <c r="H69" s="59"/>
      <c r="I69" s="59"/>
      <c r="J69" s="59"/>
      <c r="K69" s="59"/>
      <c r="L69" s="59"/>
      <c r="M69" s="59"/>
      <c r="N69" s="59"/>
      <c r="O69" s="59"/>
      <c r="P69" s="59"/>
      <c r="Q69" s="59"/>
      <c r="R69" s="59"/>
      <c r="S69" s="59" t="s">
        <v>37</v>
      </c>
      <c r="T69" s="59"/>
      <c r="U69" s="680"/>
      <c r="V69" s="680"/>
      <c r="W69" s="680"/>
      <c r="X69" s="680"/>
      <c r="Y69" s="122" t="s">
        <v>43</v>
      </c>
      <c r="Z69" s="59"/>
      <c r="AA69" s="59"/>
      <c r="AB69" s="59"/>
      <c r="AC69" s="59"/>
      <c r="AD69" s="59"/>
      <c r="AE69" s="59"/>
      <c r="AF69" s="59"/>
      <c r="AG69" s="59"/>
      <c r="AH69" s="59"/>
      <c r="AI69" s="59" t="s">
        <v>37</v>
      </c>
      <c r="AJ69" s="59"/>
      <c r="AK69" s="680"/>
      <c r="AL69" s="680"/>
      <c r="AM69" s="680"/>
      <c r="AN69" s="680"/>
      <c r="AO69" s="680"/>
      <c r="AP69" s="680"/>
      <c r="AQ69" s="680"/>
      <c r="AR69" s="680"/>
      <c r="AS69" s="680"/>
      <c r="AT69" s="59" t="s">
        <v>44</v>
      </c>
      <c r="AU69" s="59"/>
      <c r="AV69" s="59"/>
      <c r="AW69" s="59"/>
      <c r="AX69" s="122"/>
      <c r="AY69" s="59"/>
      <c r="AZ69" s="59"/>
      <c r="BA69" s="59"/>
      <c r="BB69" s="59"/>
      <c r="BC69" s="59"/>
      <c r="BD69" s="59"/>
      <c r="BE69" s="59"/>
      <c r="BF69" s="680"/>
      <c r="BG69" s="680"/>
      <c r="BH69" s="680"/>
      <c r="BI69" s="680"/>
      <c r="BJ69" s="680"/>
      <c r="BK69" s="680"/>
      <c r="BL69" s="680"/>
      <c r="BM69" s="680"/>
      <c r="BN69" s="680"/>
      <c r="BO69" s="680"/>
      <c r="BP69" s="680"/>
      <c r="BQ69" s="680"/>
      <c r="BR69" s="122" t="s">
        <v>40</v>
      </c>
      <c r="BS69" s="59"/>
      <c r="BT69" s="59"/>
      <c r="BU69" s="59"/>
      <c r="BV69" s="59"/>
      <c r="BW69" s="59"/>
      <c r="BX69" s="59"/>
      <c r="BY69" s="59"/>
      <c r="BZ69" s="59"/>
    </row>
    <row r="70" spans="1:78" s="1" customFormat="1" ht="15" customHeight="1">
      <c r="A70" s="59"/>
      <c r="B70" s="59"/>
      <c r="C70" s="59"/>
      <c r="D70" s="59"/>
      <c r="E70" s="59"/>
      <c r="F70" s="59"/>
      <c r="G70" s="59"/>
      <c r="H70" s="59"/>
      <c r="I70" s="59"/>
      <c r="J70" s="59"/>
      <c r="K70" s="59"/>
      <c r="L70" s="59"/>
      <c r="M70" s="59"/>
      <c r="N70" s="59"/>
      <c r="O70" s="59"/>
      <c r="P70" s="59"/>
      <c r="Q70" s="59"/>
      <c r="R70" s="680"/>
      <c r="S70" s="680"/>
      <c r="T70" s="680"/>
      <c r="U70" s="680"/>
      <c r="V70" s="680"/>
      <c r="W70" s="680"/>
      <c r="X70" s="680"/>
      <c r="Y70" s="680"/>
      <c r="Z70" s="680"/>
      <c r="AA70" s="680"/>
      <c r="AB70" s="680"/>
      <c r="AC70" s="680"/>
      <c r="AD70" s="680"/>
      <c r="AE70" s="680"/>
      <c r="AF70" s="680"/>
      <c r="AG70" s="680"/>
      <c r="AH70" s="680"/>
      <c r="AI70" s="680"/>
      <c r="AJ70" s="680"/>
      <c r="AK70" s="680"/>
      <c r="AL70" s="680"/>
      <c r="AM70" s="680"/>
      <c r="AN70" s="680"/>
      <c r="AO70" s="680"/>
      <c r="AP70" s="680"/>
      <c r="AQ70" s="680"/>
      <c r="AR70" s="680"/>
      <c r="AS70" s="680"/>
      <c r="AT70" s="680"/>
      <c r="AU70" s="680"/>
      <c r="AV70" s="680"/>
      <c r="AW70" s="680"/>
      <c r="AX70" s="680"/>
      <c r="AY70" s="680"/>
      <c r="AZ70" s="680"/>
      <c r="BA70" s="680"/>
      <c r="BB70" s="680"/>
      <c r="BC70" s="680"/>
      <c r="BD70" s="680"/>
      <c r="BE70" s="680"/>
      <c r="BF70" s="680"/>
      <c r="BG70" s="680"/>
      <c r="BH70" s="680"/>
      <c r="BI70" s="680"/>
      <c r="BJ70" s="680"/>
      <c r="BK70" s="680"/>
      <c r="BL70" s="680"/>
      <c r="BM70" s="680"/>
      <c r="BN70" s="680"/>
      <c r="BO70" s="680"/>
      <c r="BP70" s="680"/>
      <c r="BQ70" s="680"/>
      <c r="BR70" s="680"/>
      <c r="BS70" s="680"/>
      <c r="BT70" s="680"/>
      <c r="BU70" s="680"/>
      <c r="BV70" s="680"/>
      <c r="BW70" s="680"/>
      <c r="BX70" s="680"/>
      <c r="BY70" s="680"/>
      <c r="BZ70" s="680"/>
    </row>
    <row r="71" spans="1:78" s="1" customFormat="1" ht="15" customHeight="1">
      <c r="A71" s="59"/>
      <c r="B71" s="59" t="s">
        <v>47</v>
      </c>
      <c r="C71" s="59"/>
      <c r="D71" s="59"/>
      <c r="E71" s="59"/>
      <c r="F71" s="59"/>
      <c r="G71" s="59"/>
      <c r="H71" s="59"/>
      <c r="I71" s="59"/>
      <c r="J71" s="59"/>
      <c r="K71" s="59"/>
      <c r="L71" s="59"/>
      <c r="M71" s="59"/>
      <c r="N71" s="59"/>
      <c r="O71" s="59"/>
      <c r="P71" s="59"/>
      <c r="Q71" s="59"/>
      <c r="R71" s="670" t="s">
        <v>1254</v>
      </c>
      <c r="S71" s="670"/>
      <c r="T71" s="670"/>
      <c r="U71" s="680"/>
      <c r="V71" s="680"/>
      <c r="W71" s="680"/>
      <c r="X71" s="680"/>
      <c r="Y71" s="680"/>
      <c r="Z71" s="680"/>
      <c r="AA71" s="680"/>
      <c r="AB71" s="680"/>
      <c r="AC71" s="680"/>
      <c r="AD71" s="680"/>
      <c r="AE71" s="680"/>
      <c r="AF71" s="680"/>
      <c r="AG71" s="680"/>
      <c r="AH71" s="680"/>
      <c r="AI71" s="680"/>
      <c r="AJ71" s="680"/>
      <c r="AK71" s="680"/>
      <c r="AL71" s="680"/>
      <c r="AM71" s="680"/>
      <c r="AN71" s="680"/>
      <c r="AO71" s="680"/>
      <c r="AP71" s="680"/>
      <c r="AQ71" s="680"/>
      <c r="AR71" s="680"/>
      <c r="AS71" s="680"/>
      <c r="AT71" s="680"/>
      <c r="AU71" s="680"/>
      <c r="AV71" s="680"/>
      <c r="AW71" s="680"/>
      <c r="AX71" s="680"/>
      <c r="AY71" s="680"/>
      <c r="AZ71" s="680"/>
      <c r="BA71" s="680"/>
      <c r="BB71" s="680"/>
      <c r="BC71" s="680"/>
      <c r="BD71" s="680"/>
      <c r="BE71" s="680"/>
      <c r="BF71" s="680"/>
      <c r="BG71" s="680"/>
      <c r="BH71" s="680"/>
      <c r="BI71" s="680"/>
      <c r="BJ71" s="680"/>
      <c r="BK71" s="680"/>
      <c r="BL71" s="680"/>
      <c r="BM71" s="680"/>
      <c r="BN71" s="680"/>
      <c r="BO71" s="680"/>
      <c r="BP71" s="680"/>
      <c r="BQ71" s="680"/>
      <c r="BR71" s="680"/>
      <c r="BS71" s="680"/>
      <c r="BT71" s="680"/>
      <c r="BU71" s="680"/>
      <c r="BV71" s="680"/>
      <c r="BW71" s="680"/>
      <c r="BX71" s="680"/>
      <c r="BY71" s="680"/>
      <c r="BZ71" s="680"/>
    </row>
    <row r="72" spans="1:78" s="1" customFormat="1" ht="15" customHeight="1">
      <c r="A72" s="59"/>
      <c r="B72" s="59" t="s">
        <v>48</v>
      </c>
      <c r="C72" s="59"/>
      <c r="D72" s="59"/>
      <c r="E72" s="59"/>
      <c r="F72" s="59"/>
      <c r="G72" s="59"/>
      <c r="H72" s="59"/>
      <c r="I72" s="59"/>
      <c r="J72" s="59"/>
      <c r="K72" s="59"/>
      <c r="L72" s="59"/>
      <c r="M72" s="59"/>
      <c r="N72" s="59"/>
      <c r="O72" s="59"/>
      <c r="P72" s="59"/>
      <c r="Q72" s="59"/>
      <c r="R72" s="680"/>
      <c r="S72" s="680"/>
      <c r="T72" s="680"/>
      <c r="U72" s="680"/>
      <c r="V72" s="680"/>
      <c r="W72" s="680"/>
      <c r="X72" s="680"/>
      <c r="Y72" s="680"/>
      <c r="Z72" s="680"/>
      <c r="AA72" s="680"/>
      <c r="AB72" s="680"/>
      <c r="AC72" s="680"/>
      <c r="AD72" s="680"/>
      <c r="AE72" s="680"/>
      <c r="AF72" s="680"/>
      <c r="AG72" s="680"/>
      <c r="AH72" s="680"/>
      <c r="AI72" s="680"/>
      <c r="AJ72" s="680"/>
      <c r="AK72" s="680"/>
      <c r="AL72" s="680"/>
      <c r="AM72" s="680"/>
      <c r="AN72" s="680"/>
      <c r="AO72" s="680"/>
      <c r="AP72" s="680"/>
      <c r="AQ72" s="680"/>
      <c r="AR72" s="680"/>
      <c r="AS72" s="680"/>
      <c r="AT72" s="680"/>
      <c r="AU72" s="680"/>
      <c r="AV72" s="680"/>
      <c r="AW72" s="680"/>
      <c r="AX72" s="680"/>
      <c r="AY72" s="680"/>
      <c r="AZ72" s="680"/>
      <c r="BA72" s="680"/>
      <c r="BB72" s="680"/>
      <c r="BC72" s="680"/>
      <c r="BD72" s="680"/>
      <c r="BE72" s="680"/>
      <c r="BF72" s="680"/>
      <c r="BG72" s="680"/>
      <c r="BH72" s="680"/>
      <c r="BI72" s="680"/>
      <c r="BJ72" s="680"/>
      <c r="BK72" s="680"/>
      <c r="BL72" s="680"/>
      <c r="BM72" s="680"/>
      <c r="BN72" s="680"/>
      <c r="BO72" s="680"/>
      <c r="BP72" s="680"/>
      <c r="BQ72" s="680"/>
      <c r="BR72" s="680"/>
      <c r="BS72" s="680"/>
      <c r="BT72" s="680"/>
      <c r="BU72" s="680"/>
      <c r="BV72" s="680"/>
      <c r="BW72" s="680"/>
      <c r="BX72" s="680"/>
      <c r="BY72" s="680"/>
      <c r="BZ72" s="680"/>
    </row>
    <row r="73" spans="1:78" s="1" customFormat="1" ht="15" customHeight="1">
      <c r="A73" s="59"/>
      <c r="B73" s="59" t="s">
        <v>49</v>
      </c>
      <c r="C73" s="59"/>
      <c r="D73" s="59"/>
      <c r="E73" s="59"/>
      <c r="F73" s="59"/>
      <c r="G73" s="59"/>
      <c r="H73" s="59"/>
      <c r="I73" s="59"/>
      <c r="J73" s="59"/>
      <c r="K73" s="59"/>
      <c r="L73" s="59"/>
      <c r="M73" s="59"/>
      <c r="N73" s="59"/>
      <c r="O73" s="59"/>
      <c r="P73" s="59"/>
      <c r="Q73" s="59"/>
      <c r="R73" s="680"/>
      <c r="S73" s="680"/>
      <c r="T73" s="680"/>
      <c r="U73" s="680"/>
      <c r="V73" s="680"/>
      <c r="W73" s="680"/>
      <c r="X73" s="680"/>
      <c r="Y73" s="680"/>
      <c r="Z73" s="680"/>
      <c r="AA73" s="680"/>
      <c r="AB73" s="680"/>
      <c r="AC73" s="680"/>
      <c r="AD73" s="680"/>
      <c r="AE73" s="680"/>
      <c r="AF73" s="680"/>
      <c r="AG73" s="680"/>
      <c r="AH73" s="680"/>
      <c r="AI73" s="680"/>
      <c r="AJ73" s="680"/>
      <c r="AK73" s="680"/>
      <c r="AL73" s="680"/>
      <c r="AM73" s="680"/>
      <c r="AN73" s="680"/>
      <c r="AO73" s="680"/>
      <c r="AP73" s="680"/>
      <c r="AQ73" s="680"/>
      <c r="AR73" s="680"/>
      <c r="AS73" s="680"/>
      <c r="AT73" s="680"/>
      <c r="AU73" s="680"/>
      <c r="AV73" s="680"/>
      <c r="AW73" s="680"/>
      <c r="AX73" s="680"/>
      <c r="AY73" s="680"/>
      <c r="AZ73" s="680"/>
      <c r="BA73" s="680"/>
      <c r="BB73" s="680"/>
      <c r="BC73" s="680"/>
      <c r="BD73" s="680"/>
      <c r="BE73" s="680"/>
      <c r="BF73" s="680"/>
      <c r="BG73" s="680"/>
      <c r="BH73" s="680"/>
      <c r="BI73" s="680"/>
      <c r="BJ73" s="680"/>
      <c r="BK73" s="680"/>
      <c r="BL73" s="680"/>
      <c r="BM73" s="680"/>
      <c r="BN73" s="680"/>
      <c r="BO73" s="680"/>
      <c r="BP73" s="680"/>
      <c r="BQ73" s="680"/>
      <c r="BR73" s="680"/>
      <c r="BS73" s="680"/>
      <c r="BT73" s="680"/>
      <c r="BU73" s="680"/>
      <c r="BV73" s="680"/>
      <c r="BW73" s="680"/>
      <c r="BX73" s="680"/>
      <c r="BY73" s="680"/>
      <c r="BZ73" s="680"/>
    </row>
    <row r="74" spans="1:78" s="1" customFormat="1" ht="15" customHeight="1">
      <c r="A74" s="59"/>
      <c r="B74" s="59" t="s">
        <v>52</v>
      </c>
      <c r="C74" s="59"/>
      <c r="D74" s="59"/>
      <c r="E74" s="59"/>
      <c r="F74" s="59"/>
      <c r="G74" s="59"/>
      <c r="H74" s="59"/>
      <c r="I74" s="59"/>
      <c r="J74" s="59"/>
      <c r="K74" s="59"/>
      <c r="L74" s="59"/>
      <c r="M74" s="59"/>
      <c r="N74" s="59"/>
      <c r="O74" s="59"/>
      <c r="P74" s="59"/>
      <c r="Q74" s="59"/>
      <c r="R74" s="59"/>
      <c r="S74" s="59"/>
      <c r="T74" s="59"/>
      <c r="U74" s="59"/>
      <c r="V74" s="59"/>
      <c r="W74" s="59"/>
      <c r="X74" s="59"/>
      <c r="Y74" s="59"/>
      <c r="Z74" s="59"/>
      <c r="AA74" s="680"/>
      <c r="AB74" s="680"/>
      <c r="AC74" s="680"/>
      <c r="AD74" s="680"/>
      <c r="AE74" s="680"/>
      <c r="AF74" s="680"/>
      <c r="AG74" s="680"/>
      <c r="AH74" s="680"/>
      <c r="AI74" s="680"/>
      <c r="AJ74" s="680"/>
      <c r="AK74" s="680"/>
      <c r="AL74" s="680"/>
      <c r="AM74" s="680"/>
      <c r="AN74" s="680"/>
      <c r="AO74" s="680"/>
      <c r="AP74" s="680"/>
      <c r="AQ74" s="680"/>
      <c r="AR74" s="680"/>
      <c r="AS74" s="680"/>
      <c r="AT74" s="680"/>
      <c r="AU74" s="680"/>
      <c r="AV74" s="680"/>
      <c r="AW74" s="680"/>
      <c r="AX74" s="680"/>
      <c r="AY74" s="680"/>
      <c r="AZ74" s="680"/>
      <c r="BA74" s="680"/>
      <c r="BB74" s="680"/>
      <c r="BC74" s="680"/>
      <c r="BD74" s="680"/>
      <c r="BE74" s="680"/>
      <c r="BF74" s="680"/>
      <c r="BG74" s="680"/>
      <c r="BH74" s="680"/>
      <c r="BI74" s="680"/>
      <c r="BJ74" s="680"/>
      <c r="BK74" s="680"/>
      <c r="BL74" s="680"/>
      <c r="BM74" s="680"/>
      <c r="BN74" s="680"/>
      <c r="BO74" s="680"/>
      <c r="BP74" s="680"/>
      <c r="BQ74" s="680"/>
      <c r="BR74" s="680"/>
      <c r="BS74" s="680"/>
      <c r="BT74" s="680"/>
      <c r="BU74" s="680"/>
      <c r="BV74" s="680"/>
      <c r="BW74" s="680"/>
      <c r="BX74" s="680"/>
      <c r="BY74" s="680"/>
      <c r="BZ74" s="680"/>
    </row>
    <row r="75" spans="1:78" s="1" customFormat="1" ht="6.6" customHeight="1">
      <c r="A75" s="63"/>
      <c r="B75" s="63"/>
      <c r="C75" s="63"/>
      <c r="D75" s="63"/>
      <c r="E75" s="63"/>
      <c r="F75" s="63"/>
      <c r="G75" s="63"/>
      <c r="H75" s="63"/>
      <c r="I75" s="63"/>
      <c r="J75" s="63"/>
      <c r="K75" s="63"/>
      <c r="L75" s="63"/>
      <c r="M75" s="63"/>
      <c r="N75" s="63"/>
      <c r="O75" s="63"/>
      <c r="P75" s="63"/>
      <c r="Q75" s="63"/>
      <c r="R75" s="63"/>
      <c r="S75" s="63"/>
      <c r="T75" s="63"/>
      <c r="U75" s="63"/>
      <c r="V75" s="63"/>
      <c r="W75" s="63"/>
      <c r="X75" s="63"/>
      <c r="Y75" s="63"/>
      <c r="Z75" s="63"/>
      <c r="AA75" s="63"/>
      <c r="AB75" s="63"/>
      <c r="AC75" s="63"/>
      <c r="AD75" s="63"/>
      <c r="AE75" s="63"/>
      <c r="AF75" s="63"/>
      <c r="AG75" s="63"/>
      <c r="AH75" s="63"/>
      <c r="AI75" s="63"/>
      <c r="AJ75" s="63"/>
      <c r="AK75" s="63"/>
      <c r="AL75" s="63"/>
      <c r="AM75" s="63"/>
      <c r="AN75" s="63"/>
      <c r="AO75" s="63"/>
      <c r="AP75" s="63"/>
      <c r="AQ75" s="63"/>
      <c r="AR75" s="63"/>
      <c r="AS75" s="63"/>
      <c r="AT75" s="63"/>
      <c r="AU75" s="63"/>
      <c r="AV75" s="63"/>
      <c r="AW75" s="63"/>
      <c r="AX75" s="63"/>
      <c r="AY75" s="63"/>
      <c r="AZ75" s="63"/>
      <c r="BA75" s="63"/>
      <c r="BB75" s="63"/>
      <c r="BC75" s="63"/>
      <c r="BD75" s="63"/>
      <c r="BE75" s="63"/>
      <c r="BF75" s="63"/>
      <c r="BG75" s="63"/>
      <c r="BH75" s="63"/>
      <c r="BI75" s="63"/>
      <c r="BJ75" s="63"/>
      <c r="BK75" s="63"/>
      <c r="BL75" s="63"/>
      <c r="BM75" s="63"/>
      <c r="BN75" s="63"/>
      <c r="BO75" s="63"/>
      <c r="BP75" s="63"/>
      <c r="BQ75" s="63"/>
      <c r="BR75" s="63"/>
      <c r="BS75" s="63"/>
      <c r="BT75" s="63"/>
      <c r="BU75" s="63"/>
      <c r="BV75" s="63"/>
      <c r="BW75" s="63"/>
      <c r="BX75" s="63"/>
      <c r="BY75" s="63"/>
      <c r="BZ75" s="63"/>
    </row>
    <row r="76" spans="1:78" s="1" customFormat="1" ht="3" customHeight="1">
      <c r="A76" s="59"/>
      <c r="B76" s="59"/>
      <c r="C76" s="59"/>
      <c r="D76" s="59"/>
      <c r="E76" s="59"/>
      <c r="F76" s="59"/>
      <c r="G76" s="59"/>
      <c r="H76" s="59"/>
      <c r="I76" s="59"/>
      <c r="J76" s="59"/>
      <c r="K76" s="59"/>
      <c r="L76" s="59"/>
      <c r="M76" s="59"/>
      <c r="N76" s="59"/>
      <c r="O76" s="59"/>
      <c r="P76" s="59"/>
      <c r="Q76" s="59"/>
      <c r="R76" s="699"/>
      <c r="S76" s="699"/>
      <c r="T76" s="699"/>
      <c r="U76" s="699"/>
      <c r="V76" s="699"/>
      <c r="W76" s="699"/>
      <c r="X76" s="699"/>
      <c r="Y76" s="699"/>
      <c r="Z76" s="699"/>
      <c r="AA76" s="699"/>
      <c r="AB76" s="699"/>
      <c r="AC76" s="699"/>
      <c r="AD76" s="699"/>
      <c r="AE76" s="699"/>
      <c r="AF76" s="699"/>
      <c r="AG76" s="699"/>
      <c r="AH76" s="699"/>
      <c r="AI76" s="699"/>
      <c r="AJ76" s="699"/>
      <c r="AK76" s="699"/>
      <c r="AL76" s="699"/>
      <c r="AM76" s="699"/>
      <c r="AN76" s="699"/>
      <c r="AO76" s="699"/>
      <c r="AP76" s="699"/>
      <c r="AQ76" s="699"/>
      <c r="AR76" s="699"/>
      <c r="AS76" s="699"/>
      <c r="AT76" s="699"/>
      <c r="AU76" s="699"/>
      <c r="AV76" s="699"/>
      <c r="AW76" s="699"/>
      <c r="AX76" s="699"/>
      <c r="AY76" s="699"/>
      <c r="AZ76" s="699"/>
      <c r="BA76" s="699"/>
      <c r="BB76" s="699"/>
      <c r="BC76" s="699"/>
      <c r="BD76" s="699"/>
      <c r="BE76" s="699"/>
      <c r="BF76" s="699"/>
      <c r="BG76" s="699"/>
      <c r="BH76" s="699"/>
      <c r="BI76" s="699"/>
      <c r="BJ76" s="699"/>
      <c r="BK76" s="699"/>
      <c r="BL76" s="699"/>
      <c r="BM76" s="699"/>
      <c r="BN76" s="699"/>
      <c r="BO76" s="699"/>
      <c r="BP76" s="699"/>
      <c r="BQ76" s="699"/>
      <c r="BR76" s="699"/>
      <c r="BS76" s="699"/>
      <c r="BT76" s="699"/>
      <c r="BU76" s="699"/>
      <c r="BV76" s="699"/>
      <c r="BW76" s="699"/>
      <c r="BX76" s="699"/>
      <c r="BY76" s="699"/>
      <c r="BZ76" s="699"/>
    </row>
    <row r="77" spans="1:78" s="1" customFormat="1" ht="15" customHeight="1">
      <c r="A77" s="59" t="s">
        <v>50</v>
      </c>
      <c r="B77" s="59"/>
      <c r="C77" s="59"/>
      <c r="D77" s="59"/>
      <c r="E77" s="59"/>
      <c r="F77" s="59"/>
      <c r="G77" s="59"/>
      <c r="H77" s="59"/>
      <c r="I77" s="59"/>
      <c r="J77" s="59"/>
      <c r="K77" s="59"/>
      <c r="L77" s="59"/>
      <c r="M77" s="59"/>
      <c r="N77" s="59"/>
      <c r="O77" s="59"/>
      <c r="P77" s="59"/>
      <c r="Q77" s="59"/>
      <c r="R77" s="59"/>
      <c r="S77" s="59"/>
      <c r="T77" s="59"/>
      <c r="U77" s="59"/>
      <c r="V77" s="59"/>
      <c r="W77" s="59"/>
      <c r="X77" s="59"/>
      <c r="Y77" s="59"/>
      <c r="Z77" s="59"/>
      <c r="AA77" s="59"/>
      <c r="AB77" s="59"/>
      <c r="AC77" s="59"/>
      <c r="AD77" s="59"/>
      <c r="AE77" s="59"/>
      <c r="AF77" s="59"/>
      <c r="AG77" s="59"/>
      <c r="AH77" s="59"/>
      <c r="AI77" s="59"/>
      <c r="AJ77" s="59"/>
      <c r="AK77" s="59"/>
      <c r="AL77" s="59"/>
      <c r="AM77" s="59"/>
      <c r="AN77" s="59"/>
      <c r="AO77" s="59"/>
      <c r="AP77" s="59"/>
      <c r="AQ77" s="59"/>
      <c r="AR77" s="59"/>
      <c r="AS77" s="59"/>
      <c r="AT77" s="59"/>
      <c r="AU77" s="59"/>
      <c r="AV77" s="59"/>
      <c r="AW77" s="59"/>
      <c r="AX77" s="59"/>
      <c r="AY77" s="59"/>
      <c r="AZ77" s="59"/>
      <c r="BA77" s="59"/>
      <c r="BB77" s="59"/>
      <c r="BC77" s="59"/>
      <c r="BD77" s="59"/>
      <c r="BE77" s="59"/>
      <c r="BF77" s="59"/>
      <c r="BG77" s="59"/>
      <c r="BH77" s="59"/>
      <c r="BI77" s="59"/>
      <c r="BJ77" s="59"/>
      <c r="BK77" s="59"/>
      <c r="BL77" s="59"/>
      <c r="BM77" s="59"/>
      <c r="BN77" s="59"/>
      <c r="BO77" s="59"/>
      <c r="BP77" s="59"/>
      <c r="BQ77" s="59"/>
      <c r="BR77" s="59"/>
      <c r="BS77" s="59"/>
      <c r="BT77" s="59"/>
      <c r="BU77" s="59"/>
      <c r="BV77" s="59"/>
      <c r="BW77" s="59"/>
      <c r="BX77" s="59"/>
      <c r="BY77" s="59"/>
      <c r="BZ77" s="59"/>
    </row>
    <row r="78" spans="1:78" s="1" customFormat="1" ht="15" customHeight="1">
      <c r="A78" s="59"/>
      <c r="B78" s="59" t="s">
        <v>1641</v>
      </c>
      <c r="C78" s="59"/>
      <c r="D78" s="59"/>
      <c r="E78" s="59"/>
      <c r="F78" s="59"/>
      <c r="G78" s="59"/>
      <c r="H78" s="59"/>
      <c r="I78" s="59"/>
      <c r="J78" s="59"/>
      <c r="K78" s="59"/>
      <c r="L78" s="59"/>
      <c r="M78" s="59"/>
      <c r="N78" s="59"/>
      <c r="O78" s="59"/>
      <c r="P78" s="59"/>
      <c r="Q78" s="59"/>
      <c r="R78" s="59"/>
      <c r="S78" s="59"/>
      <c r="T78" s="59"/>
      <c r="U78" s="59"/>
      <c r="V78" s="59"/>
      <c r="W78" s="59"/>
      <c r="X78" s="59"/>
      <c r="Y78" s="59"/>
      <c r="Z78" s="59"/>
      <c r="AA78" s="59"/>
      <c r="AB78" s="59"/>
      <c r="AC78" s="59"/>
      <c r="AD78" s="59"/>
      <c r="AE78" s="59"/>
      <c r="AF78" s="59"/>
      <c r="AG78" s="59"/>
      <c r="AH78" s="59"/>
      <c r="AI78" s="59"/>
      <c r="AJ78" s="59"/>
      <c r="AK78" s="59"/>
      <c r="AL78" s="59"/>
      <c r="AM78" s="59"/>
      <c r="AN78" s="59"/>
      <c r="AO78" s="59"/>
      <c r="AP78" s="59"/>
      <c r="AQ78" s="59"/>
      <c r="AR78" s="59"/>
      <c r="AS78" s="59"/>
      <c r="AT78" s="59"/>
      <c r="AU78" s="59"/>
      <c r="AV78" s="59"/>
      <c r="AW78" s="59"/>
      <c r="AX78" s="59"/>
      <c r="AY78" s="59"/>
      <c r="AZ78" s="59"/>
      <c r="BA78" s="59"/>
      <c r="BB78" s="59"/>
      <c r="BC78" s="59"/>
      <c r="BD78" s="59"/>
      <c r="BE78" s="59"/>
      <c r="BF78" s="59"/>
      <c r="BG78" s="59"/>
      <c r="BH78" s="59"/>
      <c r="BI78" s="59"/>
      <c r="BJ78" s="59"/>
      <c r="BK78" s="59"/>
      <c r="BL78" s="59"/>
      <c r="BM78" s="59"/>
      <c r="BN78" s="59"/>
      <c r="BO78" s="59"/>
      <c r="BP78" s="59"/>
      <c r="BQ78" s="59"/>
      <c r="BR78" s="59"/>
      <c r="BS78" s="59"/>
      <c r="BT78" s="59"/>
      <c r="BU78" s="59"/>
      <c r="BV78" s="59"/>
      <c r="BW78" s="59"/>
      <c r="BX78" s="59"/>
      <c r="BY78" s="59"/>
      <c r="BZ78" s="59"/>
    </row>
    <row r="79" spans="1:78" s="1" customFormat="1" ht="15" customHeight="1">
      <c r="A79" s="59"/>
      <c r="B79" s="59" t="s">
        <v>36</v>
      </c>
      <c r="C79" s="59"/>
      <c r="D79" s="59"/>
      <c r="E79" s="59"/>
      <c r="F79" s="59"/>
      <c r="G79" s="59"/>
      <c r="H79" s="59"/>
      <c r="I79" s="59"/>
      <c r="J79" s="59"/>
      <c r="K79" s="59"/>
      <c r="L79" s="59"/>
      <c r="M79" s="59"/>
      <c r="N79" s="59"/>
      <c r="O79" s="59"/>
      <c r="P79" s="59"/>
      <c r="Q79" s="59"/>
      <c r="R79" s="59"/>
      <c r="S79" s="59" t="s">
        <v>37</v>
      </c>
      <c r="T79" s="59"/>
      <c r="U79" s="680"/>
      <c r="V79" s="680"/>
      <c r="W79" s="680"/>
      <c r="X79" s="680"/>
      <c r="Y79" s="122" t="s">
        <v>38</v>
      </c>
      <c r="Z79" s="59"/>
      <c r="AA79" s="59"/>
      <c r="AB79" s="59"/>
      <c r="AC79" s="59"/>
      <c r="AD79" s="59"/>
      <c r="AE79" s="59"/>
      <c r="AF79" s="59"/>
      <c r="AG79" s="59"/>
      <c r="AH79" s="59"/>
      <c r="AI79" s="59" t="s">
        <v>37</v>
      </c>
      <c r="AJ79" s="59"/>
      <c r="AK79" s="672"/>
      <c r="AL79" s="672"/>
      <c r="AM79" s="672"/>
      <c r="AN79" s="672"/>
      <c r="AO79" s="672"/>
      <c r="AP79" s="672"/>
      <c r="AQ79" s="672"/>
      <c r="AR79" s="672"/>
      <c r="AS79" s="672"/>
      <c r="AT79" s="672"/>
      <c r="AU79" s="672"/>
      <c r="AV79" s="672"/>
      <c r="AW79" s="122" t="s">
        <v>39</v>
      </c>
      <c r="AX79" s="59"/>
      <c r="AY79" s="59"/>
      <c r="AZ79" s="59"/>
      <c r="BA79" s="59"/>
      <c r="BB79" s="59"/>
      <c r="BC79" s="59"/>
      <c r="BD79" s="59"/>
      <c r="BE79" s="59"/>
      <c r="BF79" s="680"/>
      <c r="BG79" s="680"/>
      <c r="BH79" s="680"/>
      <c r="BI79" s="680"/>
      <c r="BJ79" s="680"/>
      <c r="BK79" s="680"/>
      <c r="BL79" s="680"/>
      <c r="BM79" s="680"/>
      <c r="BN79" s="680"/>
      <c r="BO79" s="680"/>
      <c r="BP79" s="680"/>
      <c r="BQ79" s="680"/>
      <c r="BR79" s="122" t="s">
        <v>40</v>
      </c>
      <c r="BS79" s="59"/>
      <c r="BT79" s="59"/>
      <c r="BU79" s="59"/>
      <c r="BV79" s="59"/>
      <c r="BW79" s="59"/>
      <c r="BX79" s="59"/>
      <c r="BY79" s="59"/>
      <c r="BZ79" s="59"/>
    </row>
    <row r="80" spans="1:78" s="1" customFormat="1" ht="15" customHeight="1">
      <c r="A80" s="59"/>
      <c r="B80" s="59" t="s">
        <v>31</v>
      </c>
      <c r="C80" s="59"/>
      <c r="D80" s="59"/>
      <c r="E80" s="59"/>
      <c r="F80" s="59"/>
      <c r="G80" s="59"/>
      <c r="H80" s="59"/>
      <c r="I80" s="59"/>
      <c r="J80" s="59"/>
      <c r="K80" s="59"/>
      <c r="L80" s="59"/>
      <c r="M80" s="59"/>
      <c r="N80" s="59"/>
      <c r="O80" s="59"/>
      <c r="P80" s="59"/>
      <c r="Q80" s="59"/>
      <c r="R80" s="680"/>
      <c r="S80" s="680"/>
      <c r="T80" s="680"/>
      <c r="U80" s="680"/>
      <c r="V80" s="680"/>
      <c r="W80" s="680"/>
      <c r="X80" s="680"/>
      <c r="Y80" s="680"/>
      <c r="Z80" s="680"/>
      <c r="AA80" s="680"/>
      <c r="AB80" s="680"/>
      <c r="AC80" s="680"/>
      <c r="AD80" s="680"/>
      <c r="AE80" s="680"/>
      <c r="AF80" s="680"/>
      <c r="AG80" s="680"/>
      <c r="AH80" s="680"/>
      <c r="AI80" s="680"/>
      <c r="AJ80" s="680"/>
      <c r="AK80" s="680"/>
      <c r="AL80" s="680"/>
      <c r="AM80" s="680"/>
      <c r="AN80" s="680"/>
      <c r="AO80" s="680"/>
      <c r="AP80" s="680"/>
      <c r="AQ80" s="680"/>
      <c r="AR80" s="680"/>
      <c r="AS80" s="680"/>
      <c r="AT80" s="680"/>
      <c r="AU80" s="680"/>
      <c r="AV80" s="680"/>
      <c r="AW80" s="680"/>
      <c r="AX80" s="680"/>
      <c r="AY80" s="680"/>
      <c r="AZ80" s="680"/>
      <c r="BA80" s="680"/>
      <c r="BB80" s="680"/>
      <c r="BC80" s="680"/>
      <c r="BD80" s="680"/>
      <c r="BE80" s="680"/>
      <c r="BF80" s="680"/>
      <c r="BG80" s="680"/>
      <c r="BH80" s="680"/>
      <c r="BI80" s="680"/>
      <c r="BJ80" s="680"/>
      <c r="BK80" s="680"/>
      <c r="BL80" s="680"/>
      <c r="BM80" s="680"/>
      <c r="BN80" s="680"/>
      <c r="BO80" s="680"/>
      <c r="BP80" s="680"/>
      <c r="BQ80" s="680"/>
      <c r="BR80" s="680"/>
      <c r="BS80" s="680"/>
      <c r="BT80" s="680"/>
      <c r="BU80" s="680"/>
      <c r="BV80" s="680"/>
      <c r="BW80" s="680"/>
      <c r="BX80" s="680"/>
      <c r="BY80" s="680"/>
      <c r="BZ80" s="680"/>
    </row>
    <row r="81" spans="1:78" s="1" customFormat="1" ht="15" customHeight="1">
      <c r="A81" s="59"/>
      <c r="B81" s="59" t="s">
        <v>42</v>
      </c>
      <c r="C81" s="59"/>
      <c r="D81" s="59"/>
      <c r="E81" s="59"/>
      <c r="F81" s="59"/>
      <c r="G81" s="59"/>
      <c r="H81" s="59"/>
      <c r="I81" s="59"/>
      <c r="J81" s="59"/>
      <c r="K81" s="59"/>
      <c r="L81" s="59"/>
      <c r="M81" s="59"/>
      <c r="N81" s="59"/>
      <c r="O81" s="59"/>
      <c r="P81" s="59"/>
      <c r="Q81" s="59"/>
      <c r="R81" s="59"/>
      <c r="S81" s="59" t="s">
        <v>37</v>
      </c>
      <c r="T81" s="59"/>
      <c r="U81" s="680"/>
      <c r="V81" s="680"/>
      <c r="W81" s="680"/>
      <c r="X81" s="680"/>
      <c r="Y81" s="122" t="s">
        <v>43</v>
      </c>
      <c r="Z81" s="59"/>
      <c r="AA81" s="59"/>
      <c r="AB81" s="59"/>
      <c r="AC81" s="59"/>
      <c r="AD81" s="59"/>
      <c r="AE81" s="59"/>
      <c r="AF81" s="59"/>
      <c r="AG81" s="59"/>
      <c r="AH81" s="59"/>
      <c r="AI81" s="59" t="s">
        <v>37</v>
      </c>
      <c r="AJ81" s="59"/>
      <c r="AK81" s="680"/>
      <c r="AL81" s="680"/>
      <c r="AM81" s="680"/>
      <c r="AN81" s="680"/>
      <c r="AO81" s="680"/>
      <c r="AP81" s="680"/>
      <c r="AQ81" s="680"/>
      <c r="AR81" s="680"/>
      <c r="AS81" s="680"/>
      <c r="AT81" s="59" t="s">
        <v>44</v>
      </c>
      <c r="AU81" s="59"/>
      <c r="AV81" s="59"/>
      <c r="AW81" s="59"/>
      <c r="AX81" s="122"/>
      <c r="AY81" s="59"/>
      <c r="AZ81" s="59"/>
      <c r="BA81" s="59"/>
      <c r="BB81" s="59"/>
      <c r="BC81" s="59"/>
      <c r="BD81" s="59"/>
      <c r="BE81" s="59"/>
      <c r="BF81" s="680"/>
      <c r="BG81" s="680"/>
      <c r="BH81" s="680"/>
      <c r="BI81" s="680"/>
      <c r="BJ81" s="680"/>
      <c r="BK81" s="680"/>
      <c r="BL81" s="680"/>
      <c r="BM81" s="680"/>
      <c r="BN81" s="680"/>
      <c r="BO81" s="680"/>
      <c r="BP81" s="680"/>
      <c r="BQ81" s="680"/>
      <c r="BR81" s="122" t="s">
        <v>40</v>
      </c>
      <c r="BS81" s="59"/>
      <c r="BT81" s="59"/>
      <c r="BU81" s="59"/>
      <c r="BV81" s="59"/>
      <c r="BW81" s="59"/>
      <c r="BX81" s="59"/>
      <c r="BY81" s="59"/>
      <c r="BZ81" s="59"/>
    </row>
    <row r="82" spans="1:78" s="1" customFormat="1" ht="15" customHeight="1">
      <c r="A82" s="59"/>
      <c r="B82" s="59"/>
      <c r="C82" s="59"/>
      <c r="D82" s="59"/>
      <c r="E82" s="59"/>
      <c r="F82" s="59"/>
      <c r="G82" s="59"/>
      <c r="H82" s="59"/>
      <c r="I82" s="59"/>
      <c r="J82" s="59"/>
      <c r="K82" s="59"/>
      <c r="L82" s="59"/>
      <c r="M82" s="59"/>
      <c r="N82" s="59"/>
      <c r="O82" s="59"/>
      <c r="P82" s="59"/>
      <c r="Q82" s="59"/>
      <c r="R82" s="680"/>
      <c r="S82" s="680"/>
      <c r="T82" s="680"/>
      <c r="U82" s="680"/>
      <c r="V82" s="680"/>
      <c r="W82" s="680"/>
      <c r="X82" s="680"/>
      <c r="Y82" s="680"/>
      <c r="Z82" s="680"/>
      <c r="AA82" s="680"/>
      <c r="AB82" s="680"/>
      <c r="AC82" s="680"/>
      <c r="AD82" s="680"/>
      <c r="AE82" s="680"/>
      <c r="AF82" s="680"/>
      <c r="AG82" s="680"/>
      <c r="AH82" s="680"/>
      <c r="AI82" s="680"/>
      <c r="AJ82" s="680"/>
      <c r="AK82" s="680"/>
      <c r="AL82" s="680"/>
      <c r="AM82" s="680"/>
      <c r="AN82" s="680"/>
      <c r="AO82" s="680"/>
      <c r="AP82" s="680"/>
      <c r="AQ82" s="680"/>
      <c r="AR82" s="680"/>
      <c r="AS82" s="680"/>
      <c r="AT82" s="680"/>
      <c r="AU82" s="680"/>
      <c r="AV82" s="680"/>
      <c r="AW82" s="680"/>
      <c r="AX82" s="680"/>
      <c r="AY82" s="680"/>
      <c r="AZ82" s="680"/>
      <c r="BA82" s="680"/>
      <c r="BB82" s="680"/>
      <c r="BC82" s="680"/>
      <c r="BD82" s="680"/>
      <c r="BE82" s="680"/>
      <c r="BF82" s="680"/>
      <c r="BG82" s="680"/>
      <c r="BH82" s="680"/>
      <c r="BI82" s="680"/>
      <c r="BJ82" s="680"/>
      <c r="BK82" s="680"/>
      <c r="BL82" s="680"/>
      <c r="BM82" s="680"/>
      <c r="BN82" s="680"/>
      <c r="BO82" s="680"/>
      <c r="BP82" s="680"/>
      <c r="BQ82" s="680"/>
      <c r="BR82" s="680"/>
      <c r="BS82" s="680"/>
      <c r="BT82" s="680"/>
      <c r="BU82" s="680"/>
      <c r="BV82" s="680"/>
      <c r="BW82" s="680"/>
      <c r="BX82" s="680"/>
      <c r="BY82" s="680"/>
      <c r="BZ82" s="680"/>
    </row>
    <row r="83" spans="1:78" s="1" customFormat="1" ht="15" customHeight="1">
      <c r="A83" s="59"/>
      <c r="B83" s="59" t="s">
        <v>47</v>
      </c>
      <c r="C83" s="59"/>
      <c r="D83" s="59"/>
      <c r="E83" s="59"/>
      <c r="F83" s="59"/>
      <c r="G83" s="59"/>
      <c r="H83" s="59"/>
      <c r="I83" s="59"/>
      <c r="J83" s="59"/>
      <c r="K83" s="59"/>
      <c r="L83" s="59"/>
      <c r="M83" s="59"/>
      <c r="N83" s="59"/>
      <c r="O83" s="59"/>
      <c r="P83" s="59"/>
      <c r="Q83" s="59"/>
      <c r="R83" s="670" t="s">
        <v>1254</v>
      </c>
      <c r="S83" s="670"/>
      <c r="T83" s="670"/>
      <c r="U83" s="680"/>
      <c r="V83" s="680"/>
      <c r="W83" s="680"/>
      <c r="X83" s="680"/>
      <c r="Y83" s="680"/>
      <c r="Z83" s="680"/>
      <c r="AA83" s="680"/>
      <c r="AB83" s="680"/>
      <c r="AC83" s="680"/>
      <c r="AD83" s="680"/>
      <c r="AE83" s="680"/>
      <c r="AF83" s="680"/>
      <c r="AG83" s="680"/>
      <c r="AH83" s="680"/>
      <c r="AI83" s="680"/>
      <c r="AJ83" s="680"/>
      <c r="AK83" s="680"/>
      <c r="AL83" s="680"/>
      <c r="AM83" s="680"/>
      <c r="AN83" s="680"/>
      <c r="AO83" s="680"/>
      <c r="AP83" s="680"/>
      <c r="AQ83" s="680"/>
      <c r="AR83" s="680"/>
      <c r="AS83" s="680"/>
      <c r="AT83" s="680"/>
      <c r="AU83" s="680"/>
      <c r="AV83" s="680"/>
      <c r="AW83" s="680"/>
      <c r="AX83" s="680"/>
      <c r="AY83" s="680"/>
      <c r="AZ83" s="680"/>
      <c r="BA83" s="680"/>
      <c r="BB83" s="680"/>
      <c r="BC83" s="680"/>
      <c r="BD83" s="680"/>
      <c r="BE83" s="680"/>
      <c r="BF83" s="680"/>
      <c r="BG83" s="680"/>
      <c r="BH83" s="680"/>
      <c r="BI83" s="680"/>
      <c r="BJ83" s="680"/>
      <c r="BK83" s="680"/>
      <c r="BL83" s="680"/>
      <c r="BM83" s="680"/>
      <c r="BN83" s="680"/>
      <c r="BO83" s="680"/>
      <c r="BP83" s="680"/>
      <c r="BQ83" s="680"/>
      <c r="BR83" s="680"/>
      <c r="BS83" s="680"/>
      <c r="BT83" s="680"/>
      <c r="BU83" s="680"/>
      <c r="BV83" s="680"/>
      <c r="BW83" s="680"/>
      <c r="BX83" s="680"/>
      <c r="BY83" s="680"/>
      <c r="BZ83" s="680"/>
    </row>
    <row r="84" spans="1:78" s="1" customFormat="1" ht="15" customHeight="1">
      <c r="A84" s="59"/>
      <c r="B84" s="59" t="s">
        <v>48</v>
      </c>
      <c r="C84" s="59"/>
      <c r="D84" s="59"/>
      <c r="E84" s="59"/>
      <c r="F84" s="59"/>
      <c r="G84" s="59"/>
      <c r="H84" s="59"/>
      <c r="I84" s="59"/>
      <c r="J84" s="59"/>
      <c r="K84" s="59"/>
      <c r="L84" s="59"/>
      <c r="M84" s="59"/>
      <c r="N84" s="59"/>
      <c r="O84" s="59"/>
      <c r="P84" s="59"/>
      <c r="Q84" s="59"/>
      <c r="R84" s="680"/>
      <c r="S84" s="680"/>
      <c r="T84" s="680"/>
      <c r="U84" s="680"/>
      <c r="V84" s="680"/>
      <c r="W84" s="680"/>
      <c r="X84" s="680"/>
      <c r="Y84" s="680"/>
      <c r="Z84" s="680"/>
      <c r="AA84" s="680"/>
      <c r="AB84" s="680"/>
      <c r="AC84" s="680"/>
      <c r="AD84" s="680"/>
      <c r="AE84" s="680"/>
      <c r="AF84" s="680"/>
      <c r="AG84" s="680"/>
      <c r="AH84" s="680"/>
      <c r="AI84" s="680"/>
      <c r="AJ84" s="680"/>
      <c r="AK84" s="680"/>
      <c r="AL84" s="680"/>
      <c r="AM84" s="680"/>
      <c r="AN84" s="680"/>
      <c r="AO84" s="680"/>
      <c r="AP84" s="680"/>
      <c r="AQ84" s="680"/>
      <c r="AR84" s="680"/>
      <c r="AS84" s="680"/>
      <c r="AT84" s="680"/>
      <c r="AU84" s="680"/>
      <c r="AV84" s="680"/>
      <c r="AW84" s="680"/>
      <c r="AX84" s="680"/>
      <c r="AY84" s="680"/>
      <c r="AZ84" s="680"/>
      <c r="BA84" s="680"/>
      <c r="BB84" s="680"/>
      <c r="BC84" s="680"/>
      <c r="BD84" s="680"/>
      <c r="BE84" s="680"/>
      <c r="BF84" s="680"/>
      <c r="BG84" s="680"/>
      <c r="BH84" s="680"/>
      <c r="BI84" s="680"/>
      <c r="BJ84" s="680"/>
      <c r="BK84" s="680"/>
      <c r="BL84" s="680"/>
      <c r="BM84" s="680"/>
      <c r="BN84" s="680"/>
      <c r="BO84" s="680"/>
      <c r="BP84" s="680"/>
      <c r="BQ84" s="680"/>
      <c r="BR84" s="680"/>
      <c r="BS84" s="680"/>
      <c r="BT84" s="680"/>
      <c r="BU84" s="680"/>
      <c r="BV84" s="680"/>
      <c r="BW84" s="680"/>
      <c r="BX84" s="680"/>
      <c r="BY84" s="680"/>
      <c r="BZ84" s="680"/>
    </row>
    <row r="85" spans="1:78" s="1" customFormat="1" ht="15" customHeight="1">
      <c r="A85" s="59"/>
      <c r="B85" s="59" t="s">
        <v>49</v>
      </c>
      <c r="C85" s="59"/>
      <c r="D85" s="59"/>
      <c r="E85" s="59"/>
      <c r="F85" s="59"/>
      <c r="G85" s="59"/>
      <c r="H85" s="59"/>
      <c r="I85" s="59"/>
      <c r="J85" s="59"/>
      <c r="K85" s="59"/>
      <c r="L85" s="59"/>
      <c r="M85" s="59"/>
      <c r="N85" s="59"/>
      <c r="O85" s="59"/>
      <c r="P85" s="59"/>
      <c r="Q85" s="59"/>
      <c r="R85" s="680"/>
      <c r="S85" s="680"/>
      <c r="T85" s="680"/>
      <c r="U85" s="680"/>
      <c r="V85" s="680"/>
      <c r="W85" s="680"/>
      <c r="X85" s="680"/>
      <c r="Y85" s="680"/>
      <c r="Z85" s="680"/>
      <c r="AA85" s="680"/>
      <c r="AB85" s="680"/>
      <c r="AC85" s="680"/>
      <c r="AD85" s="680"/>
      <c r="AE85" s="680"/>
      <c r="AF85" s="680"/>
      <c r="AG85" s="680"/>
      <c r="AH85" s="680"/>
      <c r="AI85" s="680"/>
      <c r="AJ85" s="680"/>
      <c r="AK85" s="680"/>
      <c r="AL85" s="680"/>
      <c r="AM85" s="680"/>
      <c r="AN85" s="680"/>
      <c r="AO85" s="680"/>
      <c r="AP85" s="680"/>
      <c r="AQ85" s="680"/>
      <c r="AR85" s="680"/>
      <c r="AS85" s="680"/>
      <c r="AT85" s="680"/>
      <c r="AU85" s="680"/>
      <c r="AV85" s="680"/>
      <c r="AW85" s="680"/>
      <c r="AX85" s="680"/>
      <c r="AY85" s="680"/>
      <c r="AZ85" s="680"/>
      <c r="BA85" s="680"/>
      <c r="BB85" s="680"/>
      <c r="BC85" s="680"/>
      <c r="BD85" s="680"/>
      <c r="BE85" s="680"/>
      <c r="BF85" s="680"/>
      <c r="BG85" s="680"/>
      <c r="BH85" s="680"/>
      <c r="BI85" s="680"/>
      <c r="BJ85" s="680"/>
      <c r="BK85" s="680"/>
      <c r="BL85" s="680"/>
      <c r="BM85" s="680"/>
      <c r="BN85" s="680"/>
      <c r="BO85" s="680"/>
      <c r="BP85" s="680"/>
      <c r="BQ85" s="680"/>
      <c r="BR85" s="680"/>
      <c r="BS85" s="680"/>
      <c r="BT85" s="680"/>
      <c r="BU85" s="680"/>
      <c r="BV85" s="680"/>
      <c r="BW85" s="680"/>
      <c r="BX85" s="680"/>
      <c r="BY85" s="680"/>
      <c r="BZ85" s="680"/>
    </row>
    <row r="86" spans="1:78" ht="15" customHeight="1">
      <c r="A86" s="59"/>
      <c r="B86" s="59" t="s">
        <v>52</v>
      </c>
      <c r="C86" s="59"/>
      <c r="D86" s="59"/>
      <c r="E86" s="59"/>
      <c r="F86" s="59"/>
      <c r="G86" s="59"/>
      <c r="H86" s="59"/>
      <c r="I86" s="59"/>
      <c r="J86" s="59"/>
      <c r="K86" s="59"/>
      <c r="L86" s="59"/>
      <c r="M86" s="59"/>
      <c r="N86" s="59"/>
      <c r="O86" s="59"/>
      <c r="P86" s="59"/>
      <c r="Q86" s="59"/>
      <c r="R86" s="59"/>
      <c r="S86" s="59"/>
      <c r="T86" s="59"/>
      <c r="U86" s="59"/>
      <c r="V86" s="59"/>
      <c r="W86" s="59"/>
      <c r="X86" s="59"/>
      <c r="Y86" s="59"/>
      <c r="Z86" s="59"/>
      <c r="AA86" s="680"/>
      <c r="AB86" s="680"/>
      <c r="AC86" s="680"/>
      <c r="AD86" s="680"/>
      <c r="AE86" s="680"/>
      <c r="AF86" s="680"/>
      <c r="AG86" s="680"/>
      <c r="AH86" s="680"/>
      <c r="AI86" s="680"/>
      <c r="AJ86" s="680"/>
      <c r="AK86" s="680"/>
      <c r="AL86" s="680"/>
      <c r="AM86" s="680"/>
      <c r="AN86" s="680"/>
      <c r="AO86" s="680"/>
      <c r="AP86" s="680"/>
      <c r="AQ86" s="680"/>
      <c r="AR86" s="680"/>
      <c r="AS86" s="680"/>
      <c r="AT86" s="680"/>
      <c r="AU86" s="680"/>
      <c r="AV86" s="680"/>
      <c r="AW86" s="680"/>
      <c r="AX86" s="680"/>
      <c r="AY86" s="680"/>
      <c r="AZ86" s="680"/>
      <c r="BA86" s="680"/>
      <c r="BB86" s="680"/>
      <c r="BC86" s="680"/>
      <c r="BD86" s="680"/>
      <c r="BE86" s="680"/>
      <c r="BF86" s="680"/>
      <c r="BG86" s="680"/>
      <c r="BH86" s="680"/>
      <c r="BI86" s="680"/>
      <c r="BJ86" s="680"/>
      <c r="BK86" s="680"/>
      <c r="BL86" s="680"/>
      <c r="BM86" s="680"/>
      <c r="BN86" s="680"/>
      <c r="BO86" s="680"/>
      <c r="BP86" s="680"/>
      <c r="BQ86" s="680"/>
      <c r="BR86" s="680"/>
      <c r="BS86" s="680"/>
      <c r="BT86" s="680"/>
      <c r="BU86" s="680"/>
      <c r="BV86" s="680"/>
      <c r="BW86" s="680"/>
      <c r="BX86" s="680"/>
      <c r="BY86" s="680"/>
      <c r="BZ86" s="680"/>
    </row>
    <row r="87" spans="1:78" ht="6.6" customHeight="1">
      <c r="A87" s="63"/>
      <c r="B87" s="63"/>
      <c r="C87" s="63"/>
      <c r="D87" s="63"/>
      <c r="E87" s="63"/>
      <c r="F87" s="63"/>
      <c r="G87" s="63"/>
      <c r="H87" s="63"/>
      <c r="I87" s="63"/>
      <c r="J87" s="63"/>
      <c r="K87" s="63"/>
      <c r="L87" s="63"/>
      <c r="M87" s="63"/>
      <c r="N87" s="63"/>
      <c r="O87" s="63"/>
      <c r="P87" s="63"/>
      <c r="Q87" s="63"/>
      <c r="R87" s="63"/>
      <c r="S87" s="63"/>
      <c r="T87" s="63"/>
      <c r="U87" s="63"/>
      <c r="V87" s="63"/>
      <c r="W87" s="63"/>
      <c r="X87" s="63"/>
      <c r="Y87" s="63"/>
      <c r="Z87" s="63"/>
      <c r="AA87" s="63"/>
      <c r="AB87" s="63"/>
      <c r="AC87" s="63"/>
      <c r="AD87" s="63"/>
      <c r="AE87" s="63"/>
      <c r="AF87" s="63"/>
      <c r="AG87" s="63"/>
      <c r="AH87" s="63"/>
      <c r="AI87" s="63"/>
      <c r="AJ87" s="63"/>
      <c r="AK87" s="63"/>
      <c r="AL87" s="63"/>
      <c r="AM87" s="63"/>
      <c r="AN87" s="63"/>
      <c r="AO87" s="63"/>
      <c r="AP87" s="63"/>
      <c r="AQ87" s="63"/>
      <c r="AR87" s="63"/>
      <c r="AS87" s="63"/>
      <c r="AT87" s="63"/>
      <c r="AU87" s="63"/>
      <c r="AV87" s="63"/>
      <c r="AW87" s="63"/>
      <c r="AX87" s="63"/>
      <c r="AY87" s="63"/>
      <c r="AZ87" s="63"/>
      <c r="BA87" s="63"/>
      <c r="BB87" s="63"/>
      <c r="BC87" s="63"/>
      <c r="BD87" s="63"/>
      <c r="BE87" s="63"/>
      <c r="BF87" s="63"/>
      <c r="BG87" s="63"/>
      <c r="BH87" s="63"/>
      <c r="BI87" s="63"/>
      <c r="BJ87" s="63"/>
      <c r="BK87" s="63"/>
      <c r="BL87" s="63"/>
      <c r="BM87" s="63"/>
      <c r="BN87" s="63"/>
      <c r="BO87" s="63"/>
      <c r="BP87" s="63"/>
      <c r="BQ87" s="63"/>
      <c r="BR87" s="63"/>
      <c r="BS87" s="63"/>
      <c r="BT87" s="63"/>
      <c r="BU87" s="63"/>
      <c r="BV87" s="63"/>
      <c r="BW87" s="63"/>
      <c r="BX87" s="63"/>
      <c r="BY87" s="63"/>
      <c r="BZ87" s="63"/>
    </row>
    <row r="88" spans="1:78" ht="3" customHeight="1">
      <c r="A88" s="59"/>
      <c r="B88" s="59"/>
      <c r="C88" s="59"/>
      <c r="D88" s="59"/>
      <c r="E88" s="59"/>
      <c r="F88" s="59"/>
      <c r="G88" s="59"/>
      <c r="H88" s="59"/>
      <c r="I88" s="59"/>
      <c r="J88" s="59"/>
      <c r="K88" s="59"/>
      <c r="L88" s="59"/>
      <c r="M88" s="59"/>
      <c r="N88" s="59"/>
      <c r="O88" s="59"/>
      <c r="P88" s="59"/>
      <c r="Q88" s="59"/>
      <c r="R88" s="59"/>
      <c r="S88" s="59"/>
      <c r="T88" s="59"/>
      <c r="U88" s="59"/>
      <c r="V88" s="59"/>
      <c r="W88" s="59"/>
      <c r="X88" s="59"/>
      <c r="Y88" s="59"/>
      <c r="Z88" s="59"/>
      <c r="AA88" s="59"/>
      <c r="AB88" s="59"/>
      <c r="AC88" s="59"/>
      <c r="AD88" s="59"/>
      <c r="AE88" s="59"/>
      <c r="AF88" s="59"/>
      <c r="AG88" s="59"/>
      <c r="AH88" s="59"/>
      <c r="AI88" s="59"/>
      <c r="AJ88" s="59"/>
      <c r="AK88" s="59"/>
      <c r="AL88" s="59"/>
      <c r="AM88" s="59"/>
      <c r="AN88" s="59"/>
      <c r="AO88" s="59"/>
      <c r="AP88" s="59"/>
      <c r="AQ88" s="59"/>
      <c r="AR88" s="59"/>
      <c r="AS88" s="59"/>
      <c r="AT88" s="59"/>
      <c r="AU88" s="59"/>
      <c r="AV88" s="59"/>
      <c r="AW88" s="59"/>
      <c r="AX88" s="59"/>
      <c r="AY88" s="59"/>
      <c r="AZ88" s="59"/>
      <c r="BA88" s="59"/>
      <c r="BB88" s="59"/>
      <c r="BC88" s="59"/>
      <c r="BD88" s="59"/>
      <c r="BE88" s="59"/>
      <c r="BF88" s="59"/>
      <c r="BG88" s="59"/>
      <c r="BH88" s="59"/>
      <c r="BI88" s="59"/>
      <c r="BJ88" s="59"/>
      <c r="BK88" s="59"/>
      <c r="BL88" s="59"/>
      <c r="BM88" s="59"/>
      <c r="BN88" s="59"/>
      <c r="BO88" s="59"/>
      <c r="BP88" s="59"/>
      <c r="BQ88" s="59"/>
      <c r="BR88" s="59"/>
      <c r="BS88" s="59"/>
      <c r="BT88" s="59"/>
      <c r="BU88" s="59"/>
      <c r="BV88" s="59"/>
      <c r="BW88" s="59"/>
      <c r="BX88" s="59"/>
      <c r="BY88" s="59"/>
      <c r="BZ88" s="59"/>
    </row>
    <row r="89" spans="1:78" ht="14.85" customHeight="1">
      <c r="A89" s="59" t="s">
        <v>50</v>
      </c>
      <c r="B89" s="59"/>
      <c r="C89" s="59"/>
      <c r="D89" s="59"/>
      <c r="E89" s="59"/>
      <c r="F89" s="59"/>
      <c r="G89" s="59"/>
      <c r="H89" s="59"/>
      <c r="I89" s="59"/>
      <c r="J89" s="59"/>
      <c r="K89" s="59"/>
      <c r="L89" s="59"/>
      <c r="M89" s="59"/>
      <c r="N89" s="59"/>
      <c r="O89" s="59"/>
      <c r="P89" s="59"/>
      <c r="Q89" s="59"/>
      <c r="R89" s="59"/>
      <c r="S89" s="59"/>
      <c r="T89" s="59"/>
      <c r="U89" s="59"/>
      <c r="V89" s="59"/>
      <c r="W89" s="59"/>
      <c r="X89" s="59"/>
      <c r="Y89" s="59"/>
      <c r="Z89" s="59"/>
      <c r="AA89" s="59"/>
      <c r="AB89" s="59"/>
      <c r="AC89" s="59"/>
      <c r="AD89" s="59"/>
      <c r="AE89" s="59"/>
      <c r="AF89" s="59"/>
      <c r="AG89" s="59"/>
      <c r="AH89" s="59"/>
      <c r="AI89" s="59"/>
      <c r="AJ89" s="59"/>
      <c r="AK89" s="59"/>
      <c r="AL89" s="59"/>
      <c r="AM89" s="59"/>
      <c r="AN89" s="59"/>
      <c r="AO89" s="59"/>
      <c r="AP89" s="59"/>
      <c r="AQ89" s="59"/>
      <c r="AR89" s="59"/>
      <c r="AS89" s="59"/>
      <c r="AT89" s="59"/>
      <c r="AU89" s="59"/>
      <c r="AV89" s="59"/>
      <c r="AW89" s="59"/>
      <c r="AX89" s="59"/>
      <c r="AY89" s="59"/>
      <c r="AZ89" s="59"/>
      <c r="BA89" s="59"/>
      <c r="BB89" s="59"/>
      <c r="BC89" s="59"/>
      <c r="BD89" s="59"/>
      <c r="BE89" s="59"/>
      <c r="BF89" s="59"/>
      <c r="BG89" s="59"/>
      <c r="BH89" s="59"/>
      <c r="BI89" s="59"/>
      <c r="BJ89" s="59"/>
      <c r="BK89" s="59"/>
      <c r="BL89" s="59"/>
      <c r="BM89" s="59"/>
      <c r="BN89" s="59"/>
      <c r="BO89" s="59"/>
      <c r="BP89" s="59"/>
      <c r="BQ89" s="59"/>
      <c r="BR89" s="59"/>
      <c r="BS89" s="59"/>
      <c r="BT89" s="59"/>
      <c r="BU89" s="59"/>
      <c r="BV89" s="59"/>
      <c r="BW89" s="59"/>
      <c r="BX89" s="59"/>
      <c r="BY89" s="59"/>
      <c r="BZ89" s="59"/>
    </row>
    <row r="90" spans="1:78" ht="15" customHeight="1">
      <c r="A90" s="59"/>
      <c r="B90" s="59" t="s">
        <v>1641</v>
      </c>
      <c r="C90" s="59"/>
      <c r="D90" s="59"/>
      <c r="E90" s="59"/>
      <c r="F90" s="59"/>
      <c r="G90" s="59"/>
      <c r="H90" s="59"/>
      <c r="I90" s="59"/>
      <c r="J90" s="59"/>
      <c r="K90" s="59"/>
      <c r="L90" s="59"/>
      <c r="M90" s="59"/>
      <c r="N90" s="59"/>
      <c r="O90" s="59"/>
      <c r="P90" s="59"/>
      <c r="Q90" s="59"/>
      <c r="R90" s="59"/>
      <c r="S90" s="59"/>
      <c r="T90" s="59"/>
      <c r="U90" s="59"/>
      <c r="V90" s="59"/>
      <c r="W90" s="59"/>
      <c r="X90" s="59"/>
      <c r="Y90" s="59"/>
      <c r="Z90" s="59"/>
      <c r="AA90" s="59"/>
      <c r="AB90" s="59"/>
      <c r="AC90" s="59"/>
      <c r="AD90" s="59"/>
      <c r="AE90" s="59"/>
      <c r="AF90" s="59"/>
      <c r="AG90" s="59"/>
      <c r="AH90" s="59"/>
      <c r="AI90" s="59"/>
      <c r="AJ90" s="59"/>
      <c r="AK90" s="59"/>
      <c r="AL90" s="59"/>
      <c r="AM90" s="59"/>
      <c r="AN90" s="59"/>
      <c r="AO90" s="59"/>
      <c r="AP90" s="59"/>
      <c r="AQ90" s="59"/>
      <c r="AR90" s="59"/>
      <c r="AS90" s="59"/>
      <c r="AT90" s="59"/>
      <c r="AU90" s="59"/>
      <c r="AV90" s="59"/>
      <c r="AW90" s="59"/>
      <c r="AX90" s="59"/>
      <c r="AY90" s="59"/>
      <c r="AZ90" s="59"/>
      <c r="BA90" s="59"/>
      <c r="BB90" s="59"/>
      <c r="BC90" s="59"/>
      <c r="BD90" s="59"/>
      <c r="BE90" s="59"/>
      <c r="BF90" s="59"/>
      <c r="BG90" s="59"/>
      <c r="BH90" s="59"/>
      <c r="BI90" s="59"/>
      <c r="BJ90" s="59"/>
      <c r="BK90" s="59"/>
      <c r="BL90" s="59"/>
      <c r="BM90" s="59"/>
      <c r="BN90" s="59"/>
      <c r="BO90" s="59"/>
      <c r="BP90" s="59"/>
      <c r="BQ90" s="59"/>
      <c r="BR90" s="59"/>
      <c r="BS90" s="59"/>
      <c r="BT90" s="59"/>
      <c r="BU90" s="59"/>
      <c r="BV90" s="59"/>
      <c r="BW90" s="59"/>
      <c r="BX90" s="59"/>
      <c r="BY90" s="59"/>
      <c r="BZ90" s="59"/>
    </row>
    <row r="91" spans="1:78" ht="15" customHeight="1">
      <c r="A91" s="59"/>
      <c r="B91" s="59" t="s">
        <v>36</v>
      </c>
      <c r="C91" s="59"/>
      <c r="D91" s="59"/>
      <c r="E91" s="59"/>
      <c r="F91" s="59"/>
      <c r="G91" s="59"/>
      <c r="H91" s="59"/>
      <c r="I91" s="59"/>
      <c r="J91" s="59"/>
      <c r="K91" s="59"/>
      <c r="L91" s="59"/>
      <c r="M91" s="59"/>
      <c r="N91" s="59"/>
      <c r="O91" s="59"/>
      <c r="P91" s="59"/>
      <c r="Q91" s="59"/>
      <c r="R91" s="59"/>
      <c r="S91" s="59" t="s">
        <v>37</v>
      </c>
      <c r="T91" s="59"/>
      <c r="U91" s="680"/>
      <c r="V91" s="680"/>
      <c r="W91" s="680"/>
      <c r="X91" s="680"/>
      <c r="Y91" s="122" t="s">
        <v>38</v>
      </c>
      <c r="Z91" s="59"/>
      <c r="AA91" s="59"/>
      <c r="AB91" s="59"/>
      <c r="AC91" s="59"/>
      <c r="AD91" s="59"/>
      <c r="AE91" s="59"/>
      <c r="AF91" s="59"/>
      <c r="AG91" s="59"/>
      <c r="AH91" s="59"/>
      <c r="AI91" s="59" t="s">
        <v>37</v>
      </c>
      <c r="AJ91" s="59"/>
      <c r="AK91" s="672"/>
      <c r="AL91" s="672"/>
      <c r="AM91" s="672"/>
      <c r="AN91" s="672"/>
      <c r="AO91" s="672"/>
      <c r="AP91" s="672"/>
      <c r="AQ91" s="672"/>
      <c r="AR91" s="672"/>
      <c r="AS91" s="672"/>
      <c r="AT91" s="672"/>
      <c r="AU91" s="672"/>
      <c r="AV91" s="672"/>
      <c r="AW91" s="122" t="s">
        <v>39</v>
      </c>
      <c r="AX91" s="59"/>
      <c r="AY91" s="59"/>
      <c r="AZ91" s="59"/>
      <c r="BA91" s="59"/>
      <c r="BB91" s="59"/>
      <c r="BC91" s="59"/>
      <c r="BD91" s="59"/>
      <c r="BE91" s="59"/>
      <c r="BF91" s="680"/>
      <c r="BG91" s="680"/>
      <c r="BH91" s="680"/>
      <c r="BI91" s="680"/>
      <c r="BJ91" s="680"/>
      <c r="BK91" s="680"/>
      <c r="BL91" s="680"/>
      <c r="BM91" s="680"/>
      <c r="BN91" s="680"/>
      <c r="BO91" s="680"/>
      <c r="BP91" s="680"/>
      <c r="BQ91" s="680"/>
      <c r="BR91" s="122" t="s">
        <v>40</v>
      </c>
      <c r="BS91" s="59"/>
      <c r="BT91" s="59"/>
      <c r="BU91" s="59"/>
      <c r="BV91" s="59"/>
      <c r="BW91" s="59"/>
      <c r="BX91" s="59"/>
      <c r="BY91" s="59"/>
      <c r="BZ91" s="59"/>
    </row>
    <row r="92" spans="1:78" ht="15" customHeight="1">
      <c r="A92" s="59"/>
      <c r="B92" s="59" t="s">
        <v>31</v>
      </c>
      <c r="C92" s="59"/>
      <c r="D92" s="59"/>
      <c r="E92" s="59"/>
      <c r="F92" s="59"/>
      <c r="G92" s="59"/>
      <c r="H92" s="59"/>
      <c r="I92" s="59"/>
      <c r="J92" s="59"/>
      <c r="K92" s="59"/>
      <c r="L92" s="59"/>
      <c r="M92" s="59"/>
      <c r="N92" s="59"/>
      <c r="O92" s="59"/>
      <c r="P92" s="59"/>
      <c r="Q92" s="59"/>
      <c r="R92" s="680"/>
      <c r="S92" s="680"/>
      <c r="T92" s="680"/>
      <c r="U92" s="680"/>
      <c r="V92" s="680"/>
      <c r="W92" s="680"/>
      <c r="X92" s="680"/>
      <c r="Y92" s="680"/>
      <c r="Z92" s="680"/>
      <c r="AA92" s="680"/>
      <c r="AB92" s="680"/>
      <c r="AC92" s="680"/>
      <c r="AD92" s="680"/>
      <c r="AE92" s="680"/>
      <c r="AF92" s="680"/>
      <c r="AG92" s="680"/>
      <c r="AH92" s="680"/>
      <c r="AI92" s="680"/>
      <c r="AJ92" s="680"/>
      <c r="AK92" s="680"/>
      <c r="AL92" s="680"/>
      <c r="AM92" s="680"/>
      <c r="AN92" s="680"/>
      <c r="AO92" s="680"/>
      <c r="AP92" s="680"/>
      <c r="AQ92" s="680"/>
      <c r="AR92" s="680"/>
      <c r="AS92" s="680"/>
      <c r="AT92" s="680"/>
      <c r="AU92" s="680"/>
      <c r="AV92" s="680"/>
      <c r="AW92" s="680"/>
      <c r="AX92" s="680"/>
      <c r="AY92" s="680"/>
      <c r="AZ92" s="680"/>
      <c r="BA92" s="680"/>
      <c r="BB92" s="680"/>
      <c r="BC92" s="680"/>
      <c r="BD92" s="680"/>
      <c r="BE92" s="680"/>
      <c r="BF92" s="680"/>
      <c r="BG92" s="680"/>
      <c r="BH92" s="680"/>
      <c r="BI92" s="680"/>
      <c r="BJ92" s="680"/>
      <c r="BK92" s="680"/>
      <c r="BL92" s="680"/>
      <c r="BM92" s="680"/>
      <c r="BN92" s="680"/>
      <c r="BO92" s="680"/>
      <c r="BP92" s="680"/>
      <c r="BQ92" s="680"/>
      <c r="BR92" s="680"/>
      <c r="BS92" s="680"/>
      <c r="BT92" s="680"/>
      <c r="BU92" s="680"/>
      <c r="BV92" s="680"/>
      <c r="BW92" s="680"/>
      <c r="BX92" s="680"/>
      <c r="BY92" s="680"/>
      <c r="BZ92" s="680"/>
    </row>
    <row r="93" spans="1:78" ht="15" customHeight="1">
      <c r="A93" s="59"/>
      <c r="B93" s="59" t="s">
        <v>42</v>
      </c>
      <c r="C93" s="59"/>
      <c r="D93" s="59"/>
      <c r="E93" s="59"/>
      <c r="F93" s="59"/>
      <c r="G93" s="59"/>
      <c r="H93" s="59"/>
      <c r="I93" s="59"/>
      <c r="J93" s="59"/>
      <c r="K93" s="59"/>
      <c r="L93" s="59"/>
      <c r="M93" s="59"/>
      <c r="N93" s="59"/>
      <c r="O93" s="59"/>
      <c r="P93" s="59"/>
      <c r="Q93" s="59"/>
      <c r="R93" s="59"/>
      <c r="S93" s="59" t="s">
        <v>37</v>
      </c>
      <c r="T93" s="59"/>
      <c r="U93" s="680"/>
      <c r="V93" s="680"/>
      <c r="W93" s="680"/>
      <c r="X93" s="680"/>
      <c r="Y93" s="122" t="s">
        <v>43</v>
      </c>
      <c r="Z93" s="59"/>
      <c r="AA93" s="59"/>
      <c r="AB93" s="59"/>
      <c r="AC93" s="59"/>
      <c r="AD93" s="59"/>
      <c r="AE93" s="59"/>
      <c r="AF93" s="59"/>
      <c r="AG93" s="59"/>
      <c r="AH93" s="59"/>
      <c r="AI93" s="59" t="s">
        <v>37</v>
      </c>
      <c r="AJ93" s="59"/>
      <c r="AK93" s="680"/>
      <c r="AL93" s="680"/>
      <c r="AM93" s="680"/>
      <c r="AN93" s="680"/>
      <c r="AO93" s="680"/>
      <c r="AP93" s="680"/>
      <c r="AQ93" s="680"/>
      <c r="AR93" s="680"/>
      <c r="AS93" s="680"/>
      <c r="AT93" s="59" t="s">
        <v>44</v>
      </c>
      <c r="AU93" s="59"/>
      <c r="AV93" s="59"/>
      <c r="AW93" s="59"/>
      <c r="AX93" s="122"/>
      <c r="AY93" s="59"/>
      <c r="AZ93" s="59"/>
      <c r="BA93" s="59"/>
      <c r="BB93" s="59"/>
      <c r="BC93" s="59"/>
      <c r="BD93" s="59"/>
      <c r="BE93" s="59"/>
      <c r="BF93" s="680"/>
      <c r="BG93" s="680"/>
      <c r="BH93" s="680"/>
      <c r="BI93" s="680"/>
      <c r="BJ93" s="680"/>
      <c r="BK93" s="680"/>
      <c r="BL93" s="680"/>
      <c r="BM93" s="680"/>
      <c r="BN93" s="680"/>
      <c r="BO93" s="680"/>
      <c r="BP93" s="680"/>
      <c r="BQ93" s="680"/>
      <c r="BR93" s="122" t="s">
        <v>40</v>
      </c>
      <c r="BS93" s="59"/>
      <c r="BT93" s="59"/>
      <c r="BU93" s="59"/>
      <c r="BV93" s="59"/>
      <c r="BW93" s="59"/>
      <c r="BX93" s="59"/>
      <c r="BY93" s="59"/>
      <c r="BZ93" s="59"/>
    </row>
    <row r="94" spans="1:78" ht="15" customHeight="1">
      <c r="A94" s="59"/>
      <c r="B94" s="59"/>
      <c r="C94" s="59"/>
      <c r="D94" s="59"/>
      <c r="E94" s="59"/>
      <c r="F94" s="59"/>
      <c r="G94" s="59"/>
      <c r="H94" s="59"/>
      <c r="I94" s="59"/>
      <c r="J94" s="59"/>
      <c r="K94" s="59"/>
      <c r="L94" s="59"/>
      <c r="M94" s="59"/>
      <c r="N94" s="59"/>
      <c r="O94" s="59"/>
      <c r="P94" s="59"/>
      <c r="Q94" s="59"/>
      <c r="R94" s="680"/>
      <c r="S94" s="680"/>
      <c r="T94" s="680"/>
      <c r="U94" s="680"/>
      <c r="V94" s="680"/>
      <c r="W94" s="680"/>
      <c r="X94" s="680"/>
      <c r="Y94" s="680"/>
      <c r="Z94" s="680"/>
      <c r="AA94" s="680"/>
      <c r="AB94" s="680"/>
      <c r="AC94" s="680"/>
      <c r="AD94" s="680"/>
      <c r="AE94" s="680"/>
      <c r="AF94" s="680"/>
      <c r="AG94" s="680"/>
      <c r="AH94" s="680"/>
      <c r="AI94" s="680"/>
      <c r="AJ94" s="680"/>
      <c r="AK94" s="680"/>
      <c r="AL94" s="680"/>
      <c r="AM94" s="680"/>
      <c r="AN94" s="680"/>
      <c r="AO94" s="680"/>
      <c r="AP94" s="680"/>
      <c r="AQ94" s="680"/>
      <c r="AR94" s="680"/>
      <c r="AS94" s="680"/>
      <c r="AT94" s="680"/>
      <c r="AU94" s="680"/>
      <c r="AV94" s="680"/>
      <c r="AW94" s="680"/>
      <c r="AX94" s="680"/>
      <c r="AY94" s="680"/>
      <c r="AZ94" s="680"/>
      <c r="BA94" s="680"/>
      <c r="BB94" s="680"/>
      <c r="BC94" s="680"/>
      <c r="BD94" s="680"/>
      <c r="BE94" s="680"/>
      <c r="BF94" s="680"/>
      <c r="BG94" s="680"/>
      <c r="BH94" s="680"/>
      <c r="BI94" s="680"/>
      <c r="BJ94" s="680"/>
      <c r="BK94" s="680"/>
      <c r="BL94" s="680"/>
      <c r="BM94" s="680"/>
      <c r="BN94" s="680"/>
      <c r="BO94" s="680"/>
      <c r="BP94" s="680"/>
      <c r="BQ94" s="680"/>
      <c r="BR94" s="680"/>
      <c r="BS94" s="680"/>
      <c r="BT94" s="680"/>
      <c r="BU94" s="680"/>
      <c r="BV94" s="680"/>
      <c r="BW94" s="680"/>
      <c r="BX94" s="680"/>
      <c r="BY94" s="680"/>
      <c r="BZ94" s="680"/>
    </row>
    <row r="95" spans="1:78" ht="15" customHeight="1">
      <c r="A95" s="59"/>
      <c r="B95" s="59" t="s">
        <v>47</v>
      </c>
      <c r="C95" s="59"/>
      <c r="D95" s="59"/>
      <c r="E95" s="59"/>
      <c r="F95" s="59"/>
      <c r="G95" s="59"/>
      <c r="H95" s="59"/>
      <c r="I95" s="59"/>
      <c r="J95" s="59"/>
      <c r="K95" s="59"/>
      <c r="L95" s="59"/>
      <c r="M95" s="59"/>
      <c r="N95" s="59"/>
      <c r="O95" s="59"/>
      <c r="P95" s="59"/>
      <c r="Q95" s="59"/>
      <c r="R95" s="670" t="s">
        <v>1254</v>
      </c>
      <c r="S95" s="670"/>
      <c r="T95" s="670"/>
      <c r="U95" s="680"/>
      <c r="V95" s="680"/>
      <c r="W95" s="680"/>
      <c r="X95" s="680"/>
      <c r="Y95" s="680"/>
      <c r="Z95" s="680"/>
      <c r="AA95" s="680"/>
      <c r="AB95" s="680"/>
      <c r="AC95" s="680"/>
      <c r="AD95" s="680"/>
      <c r="AE95" s="680"/>
      <c r="AF95" s="680"/>
      <c r="AG95" s="680"/>
      <c r="AH95" s="680"/>
      <c r="AI95" s="680"/>
      <c r="AJ95" s="680"/>
      <c r="AK95" s="680"/>
      <c r="AL95" s="680"/>
      <c r="AM95" s="680"/>
      <c r="AN95" s="680"/>
      <c r="AO95" s="680"/>
      <c r="AP95" s="680"/>
      <c r="AQ95" s="680"/>
      <c r="AR95" s="680"/>
      <c r="AS95" s="680"/>
      <c r="AT95" s="680"/>
      <c r="AU95" s="680"/>
      <c r="AV95" s="680"/>
      <c r="AW95" s="680"/>
      <c r="AX95" s="680"/>
      <c r="AY95" s="680"/>
      <c r="AZ95" s="680"/>
      <c r="BA95" s="680"/>
      <c r="BB95" s="680"/>
      <c r="BC95" s="680"/>
      <c r="BD95" s="680"/>
      <c r="BE95" s="680"/>
      <c r="BF95" s="680"/>
      <c r="BG95" s="680"/>
      <c r="BH95" s="680"/>
      <c r="BI95" s="680"/>
      <c r="BJ95" s="680"/>
      <c r="BK95" s="680"/>
      <c r="BL95" s="680"/>
      <c r="BM95" s="680"/>
      <c r="BN95" s="680"/>
      <c r="BO95" s="680"/>
      <c r="BP95" s="680"/>
      <c r="BQ95" s="680"/>
      <c r="BR95" s="680"/>
      <c r="BS95" s="680"/>
      <c r="BT95" s="680"/>
      <c r="BU95" s="680"/>
      <c r="BV95" s="680"/>
      <c r="BW95" s="680"/>
      <c r="BX95" s="680"/>
      <c r="BY95" s="680"/>
      <c r="BZ95" s="680"/>
    </row>
    <row r="96" spans="1:78" ht="15" customHeight="1">
      <c r="A96" s="59"/>
      <c r="B96" s="59" t="s">
        <v>48</v>
      </c>
      <c r="C96" s="59"/>
      <c r="D96" s="59"/>
      <c r="E96" s="59"/>
      <c r="F96" s="59"/>
      <c r="G96" s="59"/>
      <c r="H96" s="59"/>
      <c r="I96" s="59"/>
      <c r="J96" s="59"/>
      <c r="K96" s="59"/>
      <c r="L96" s="59"/>
      <c r="M96" s="59"/>
      <c r="N96" s="59"/>
      <c r="O96" s="59"/>
      <c r="P96" s="59"/>
      <c r="Q96" s="59"/>
      <c r="R96" s="680"/>
      <c r="S96" s="680"/>
      <c r="T96" s="680"/>
      <c r="U96" s="680"/>
      <c r="V96" s="680"/>
      <c r="W96" s="680"/>
      <c r="X96" s="680"/>
      <c r="Y96" s="680"/>
      <c r="Z96" s="680"/>
      <c r="AA96" s="680"/>
      <c r="AB96" s="680"/>
      <c r="AC96" s="680"/>
      <c r="AD96" s="680"/>
      <c r="AE96" s="680"/>
      <c r="AF96" s="680"/>
      <c r="AG96" s="680"/>
      <c r="AH96" s="680"/>
      <c r="AI96" s="680"/>
      <c r="AJ96" s="680"/>
      <c r="AK96" s="680"/>
      <c r="AL96" s="680"/>
      <c r="AM96" s="680"/>
      <c r="AN96" s="680"/>
      <c r="AO96" s="680"/>
      <c r="AP96" s="680"/>
      <c r="AQ96" s="680"/>
      <c r="AR96" s="680"/>
      <c r="AS96" s="680"/>
      <c r="AT96" s="680"/>
      <c r="AU96" s="680"/>
      <c r="AV96" s="680"/>
      <c r="AW96" s="680"/>
      <c r="AX96" s="680"/>
      <c r="AY96" s="680"/>
      <c r="AZ96" s="680"/>
      <c r="BA96" s="680"/>
      <c r="BB96" s="680"/>
      <c r="BC96" s="680"/>
      <c r="BD96" s="680"/>
      <c r="BE96" s="680"/>
      <c r="BF96" s="680"/>
      <c r="BG96" s="680"/>
      <c r="BH96" s="680"/>
      <c r="BI96" s="680"/>
      <c r="BJ96" s="680"/>
      <c r="BK96" s="680"/>
      <c r="BL96" s="680"/>
      <c r="BM96" s="680"/>
      <c r="BN96" s="680"/>
      <c r="BO96" s="680"/>
      <c r="BP96" s="680"/>
      <c r="BQ96" s="680"/>
      <c r="BR96" s="680"/>
      <c r="BS96" s="680"/>
      <c r="BT96" s="680"/>
      <c r="BU96" s="680"/>
      <c r="BV96" s="680"/>
      <c r="BW96" s="680"/>
      <c r="BX96" s="680"/>
      <c r="BY96" s="680"/>
      <c r="BZ96" s="680"/>
    </row>
    <row r="97" spans="1:78" ht="15" customHeight="1">
      <c r="A97" s="59"/>
      <c r="B97" s="59" t="s">
        <v>49</v>
      </c>
      <c r="C97" s="59"/>
      <c r="D97" s="59"/>
      <c r="E97" s="59"/>
      <c r="F97" s="59"/>
      <c r="G97" s="59"/>
      <c r="H97" s="59"/>
      <c r="I97" s="59"/>
      <c r="J97" s="59"/>
      <c r="K97" s="59"/>
      <c r="L97" s="59"/>
      <c r="M97" s="59"/>
      <c r="N97" s="59"/>
      <c r="O97" s="59"/>
      <c r="P97" s="59"/>
      <c r="Q97" s="59"/>
      <c r="R97" s="680"/>
      <c r="S97" s="680"/>
      <c r="T97" s="680"/>
      <c r="U97" s="680"/>
      <c r="V97" s="680"/>
      <c r="W97" s="680"/>
      <c r="X97" s="680"/>
      <c r="Y97" s="680"/>
      <c r="Z97" s="680"/>
      <c r="AA97" s="680"/>
      <c r="AB97" s="680"/>
      <c r="AC97" s="680"/>
      <c r="AD97" s="680"/>
      <c r="AE97" s="680"/>
      <c r="AF97" s="680"/>
      <c r="AG97" s="680"/>
      <c r="AH97" s="680"/>
      <c r="AI97" s="680"/>
      <c r="AJ97" s="680"/>
      <c r="AK97" s="680"/>
      <c r="AL97" s="680"/>
      <c r="AM97" s="680"/>
      <c r="AN97" s="680"/>
      <c r="AO97" s="680"/>
      <c r="AP97" s="680"/>
      <c r="AQ97" s="680"/>
      <c r="AR97" s="680"/>
      <c r="AS97" s="680"/>
      <c r="AT97" s="680"/>
      <c r="AU97" s="680"/>
      <c r="AV97" s="680"/>
      <c r="AW97" s="680"/>
      <c r="AX97" s="680"/>
      <c r="AY97" s="680"/>
      <c r="AZ97" s="680"/>
      <c r="BA97" s="680"/>
      <c r="BB97" s="680"/>
      <c r="BC97" s="680"/>
      <c r="BD97" s="680"/>
      <c r="BE97" s="680"/>
      <c r="BF97" s="680"/>
      <c r="BG97" s="680"/>
      <c r="BH97" s="680"/>
      <c r="BI97" s="680"/>
      <c r="BJ97" s="680"/>
      <c r="BK97" s="680"/>
      <c r="BL97" s="680"/>
      <c r="BM97" s="680"/>
      <c r="BN97" s="680"/>
      <c r="BO97" s="680"/>
      <c r="BP97" s="680"/>
      <c r="BQ97" s="680"/>
      <c r="BR97" s="680"/>
      <c r="BS97" s="680"/>
      <c r="BT97" s="680"/>
      <c r="BU97" s="680"/>
      <c r="BV97" s="680"/>
      <c r="BW97" s="680"/>
      <c r="BX97" s="680"/>
      <c r="BY97" s="680"/>
      <c r="BZ97" s="680"/>
    </row>
    <row r="98" spans="1:78" ht="15" customHeight="1">
      <c r="A98" s="59"/>
      <c r="B98" s="59" t="s">
        <v>52</v>
      </c>
      <c r="C98" s="59"/>
      <c r="D98" s="59"/>
      <c r="E98" s="59"/>
      <c r="F98" s="59"/>
      <c r="G98" s="59"/>
      <c r="H98" s="59"/>
      <c r="I98" s="59"/>
      <c r="J98" s="59"/>
      <c r="K98" s="59"/>
      <c r="L98" s="59"/>
      <c r="M98" s="59"/>
      <c r="N98" s="59"/>
      <c r="O98" s="59"/>
      <c r="P98" s="59"/>
      <c r="Q98" s="59"/>
      <c r="R98" s="59"/>
      <c r="S98" s="59"/>
      <c r="T98" s="59"/>
      <c r="U98" s="59"/>
      <c r="V98" s="59"/>
      <c r="W98" s="59"/>
      <c r="X98" s="59"/>
      <c r="Y98" s="59"/>
      <c r="Z98" s="59"/>
      <c r="AA98" s="680"/>
      <c r="AB98" s="680"/>
      <c r="AC98" s="680"/>
      <c r="AD98" s="680"/>
      <c r="AE98" s="680"/>
      <c r="AF98" s="680"/>
      <c r="AG98" s="680"/>
      <c r="AH98" s="680"/>
      <c r="AI98" s="680"/>
      <c r="AJ98" s="680"/>
      <c r="AK98" s="680"/>
      <c r="AL98" s="680"/>
      <c r="AM98" s="680"/>
      <c r="AN98" s="680"/>
      <c r="AO98" s="680"/>
      <c r="AP98" s="680"/>
      <c r="AQ98" s="680"/>
      <c r="AR98" s="680"/>
      <c r="AS98" s="680"/>
      <c r="AT98" s="680"/>
      <c r="AU98" s="680"/>
      <c r="AV98" s="680"/>
      <c r="AW98" s="680"/>
      <c r="AX98" s="680"/>
      <c r="AY98" s="680"/>
      <c r="AZ98" s="680"/>
      <c r="BA98" s="680"/>
      <c r="BB98" s="680"/>
      <c r="BC98" s="680"/>
      <c r="BD98" s="680"/>
      <c r="BE98" s="680"/>
      <c r="BF98" s="680"/>
      <c r="BG98" s="680"/>
      <c r="BH98" s="680"/>
      <c r="BI98" s="680"/>
      <c r="BJ98" s="680"/>
      <c r="BK98" s="680"/>
      <c r="BL98" s="680"/>
      <c r="BM98" s="680"/>
      <c r="BN98" s="680"/>
      <c r="BO98" s="680"/>
      <c r="BP98" s="680"/>
      <c r="BQ98" s="680"/>
      <c r="BR98" s="680"/>
      <c r="BS98" s="680"/>
      <c r="BT98" s="680"/>
      <c r="BU98" s="680"/>
      <c r="BV98" s="680"/>
      <c r="BW98" s="680"/>
      <c r="BX98" s="680"/>
      <c r="BY98" s="680"/>
      <c r="BZ98" s="680"/>
    </row>
    <row r="99" spans="1:78" ht="6.6" customHeight="1">
      <c r="A99" s="63"/>
      <c r="B99" s="63"/>
      <c r="C99" s="63"/>
      <c r="D99" s="63"/>
      <c r="E99" s="63"/>
      <c r="F99" s="63"/>
      <c r="G99" s="63"/>
      <c r="H99" s="63"/>
      <c r="I99" s="63"/>
      <c r="J99" s="63"/>
      <c r="K99" s="63"/>
      <c r="L99" s="63"/>
      <c r="M99" s="63"/>
      <c r="N99" s="63"/>
      <c r="O99" s="63"/>
      <c r="P99" s="63"/>
      <c r="Q99" s="63"/>
      <c r="R99" s="63"/>
      <c r="S99" s="63"/>
      <c r="T99" s="63"/>
      <c r="U99" s="63"/>
      <c r="V99" s="63"/>
      <c r="W99" s="63"/>
      <c r="X99" s="63"/>
      <c r="Y99" s="63"/>
      <c r="Z99" s="63"/>
      <c r="AA99" s="63"/>
      <c r="AB99" s="63"/>
      <c r="AC99" s="63"/>
      <c r="AD99" s="63"/>
      <c r="AE99" s="63"/>
      <c r="AF99" s="63"/>
      <c r="AG99" s="63"/>
      <c r="AH99" s="63"/>
      <c r="AI99" s="63"/>
      <c r="AJ99" s="63"/>
      <c r="AK99" s="63"/>
      <c r="AL99" s="63"/>
      <c r="AM99" s="63"/>
      <c r="AN99" s="63"/>
      <c r="AO99" s="63"/>
      <c r="AP99" s="63"/>
      <c r="AQ99" s="63"/>
      <c r="AR99" s="63"/>
      <c r="AS99" s="63"/>
      <c r="AT99" s="63"/>
      <c r="AU99" s="63"/>
      <c r="AV99" s="63"/>
      <c r="AW99" s="63"/>
      <c r="AX99" s="63"/>
      <c r="AY99" s="63"/>
      <c r="AZ99" s="63"/>
      <c r="BA99" s="63"/>
      <c r="BB99" s="63"/>
      <c r="BC99" s="63"/>
      <c r="BD99" s="63"/>
      <c r="BE99" s="63"/>
      <c r="BF99" s="63"/>
      <c r="BG99" s="63"/>
      <c r="BH99" s="63"/>
      <c r="BI99" s="63"/>
      <c r="BJ99" s="63"/>
      <c r="BK99" s="63"/>
      <c r="BL99" s="63"/>
      <c r="BM99" s="63"/>
      <c r="BN99" s="63"/>
      <c r="BO99" s="63"/>
      <c r="BP99" s="63"/>
      <c r="BQ99" s="63"/>
      <c r="BR99" s="63"/>
      <c r="BS99" s="63"/>
      <c r="BT99" s="63"/>
      <c r="BU99" s="63"/>
      <c r="BV99" s="63"/>
      <c r="BW99" s="63"/>
      <c r="BX99" s="63"/>
      <c r="BY99" s="63"/>
      <c r="BZ99" s="63"/>
    </row>
    <row r="100" spans="1:78" ht="3" customHeight="1">
      <c r="A100" s="59"/>
      <c r="B100" s="59"/>
      <c r="C100" s="59"/>
      <c r="D100" s="59"/>
      <c r="E100" s="59"/>
      <c r="F100" s="59"/>
      <c r="G100" s="59"/>
      <c r="H100" s="59"/>
      <c r="I100" s="59"/>
      <c r="J100" s="59"/>
      <c r="K100" s="59"/>
      <c r="L100" s="59"/>
      <c r="M100" s="59"/>
      <c r="N100" s="59"/>
      <c r="O100" s="59"/>
      <c r="P100" s="59"/>
      <c r="Q100" s="59"/>
      <c r="R100" s="59"/>
      <c r="S100" s="59"/>
      <c r="T100" s="59"/>
      <c r="U100" s="59"/>
      <c r="V100" s="59"/>
      <c r="W100" s="59"/>
      <c r="X100" s="59"/>
      <c r="Y100" s="59"/>
      <c r="Z100" s="59"/>
      <c r="AA100" s="59"/>
      <c r="AB100" s="59"/>
      <c r="AC100" s="59"/>
      <c r="AD100" s="59"/>
      <c r="AE100" s="59"/>
      <c r="AF100" s="59"/>
      <c r="AG100" s="59"/>
      <c r="AH100" s="59"/>
      <c r="AI100" s="59"/>
      <c r="AJ100" s="59"/>
      <c r="AK100" s="59"/>
      <c r="AL100" s="59"/>
      <c r="AM100" s="59"/>
      <c r="AN100" s="59"/>
      <c r="AO100" s="59"/>
      <c r="AP100" s="59"/>
      <c r="AQ100" s="59"/>
      <c r="AR100" s="59"/>
      <c r="AS100" s="59"/>
      <c r="AT100" s="59"/>
      <c r="AU100" s="59"/>
      <c r="AV100" s="59"/>
      <c r="AW100" s="59"/>
      <c r="AX100" s="59"/>
      <c r="AY100" s="59"/>
      <c r="AZ100" s="59"/>
      <c r="BA100" s="59"/>
      <c r="BB100" s="59"/>
      <c r="BC100" s="59"/>
      <c r="BD100" s="59"/>
      <c r="BE100" s="59"/>
      <c r="BF100" s="59"/>
      <c r="BG100" s="59"/>
      <c r="BH100" s="59"/>
      <c r="BI100" s="59"/>
      <c r="BJ100" s="59"/>
      <c r="BK100" s="59"/>
      <c r="BL100" s="59"/>
      <c r="BM100" s="59"/>
      <c r="BN100" s="59"/>
      <c r="BO100" s="59"/>
      <c r="BP100" s="59"/>
      <c r="BQ100" s="59"/>
      <c r="BR100" s="59"/>
      <c r="BS100" s="59"/>
      <c r="BT100" s="59"/>
      <c r="BU100" s="59"/>
      <c r="BV100" s="59"/>
      <c r="BW100" s="59"/>
      <c r="BX100" s="59"/>
      <c r="BY100" s="59"/>
      <c r="BZ100" s="59"/>
    </row>
    <row r="101" spans="1:78" ht="14.85" customHeight="1">
      <c r="A101" s="59" t="s">
        <v>50</v>
      </c>
      <c r="B101" s="59"/>
      <c r="C101" s="59"/>
      <c r="D101" s="59"/>
      <c r="E101" s="59"/>
      <c r="F101" s="59"/>
      <c r="G101" s="59"/>
      <c r="H101" s="59"/>
      <c r="I101" s="59"/>
      <c r="J101" s="59"/>
      <c r="K101" s="59"/>
      <c r="L101" s="59"/>
      <c r="M101" s="59"/>
      <c r="N101" s="59"/>
      <c r="O101" s="59"/>
      <c r="P101" s="59"/>
      <c r="Q101" s="59"/>
      <c r="R101" s="59"/>
      <c r="S101" s="59"/>
      <c r="T101" s="59"/>
      <c r="U101" s="59"/>
      <c r="V101" s="59"/>
      <c r="W101" s="59"/>
      <c r="X101" s="59"/>
      <c r="Y101" s="59"/>
      <c r="Z101" s="59"/>
      <c r="AA101" s="59"/>
      <c r="AB101" s="59"/>
      <c r="AC101" s="59"/>
      <c r="AD101" s="59"/>
      <c r="AE101" s="59"/>
      <c r="AF101" s="59"/>
      <c r="AG101" s="59"/>
      <c r="AH101" s="59"/>
      <c r="AI101" s="59"/>
      <c r="AJ101" s="59"/>
      <c r="AK101" s="59"/>
      <c r="AL101" s="59"/>
      <c r="AM101" s="59"/>
      <c r="AN101" s="59"/>
      <c r="AO101" s="59"/>
      <c r="AP101" s="59"/>
      <c r="AQ101" s="59"/>
      <c r="AR101" s="59"/>
      <c r="AS101" s="59"/>
      <c r="AT101" s="59"/>
      <c r="AU101" s="59"/>
      <c r="AV101" s="59"/>
      <c r="AW101" s="59"/>
      <c r="AX101" s="59"/>
      <c r="AY101" s="59"/>
      <c r="AZ101" s="59"/>
      <c r="BA101" s="59"/>
      <c r="BB101" s="59"/>
      <c r="BC101" s="59"/>
      <c r="BD101" s="59"/>
      <c r="BE101" s="59"/>
      <c r="BF101" s="59"/>
      <c r="BG101" s="59"/>
      <c r="BH101" s="59"/>
      <c r="BI101" s="59"/>
      <c r="BJ101" s="59"/>
      <c r="BK101" s="59"/>
      <c r="BL101" s="59"/>
      <c r="BM101" s="59"/>
      <c r="BN101" s="59"/>
      <c r="BO101" s="59"/>
      <c r="BP101" s="59"/>
      <c r="BQ101" s="59"/>
      <c r="BR101" s="59"/>
      <c r="BS101" s="59"/>
      <c r="BT101" s="59"/>
      <c r="BU101" s="59"/>
      <c r="BV101" s="59"/>
      <c r="BW101" s="59"/>
      <c r="BX101" s="59"/>
      <c r="BY101" s="59"/>
      <c r="BZ101" s="59"/>
    </row>
    <row r="102" spans="1:78" ht="15" customHeight="1">
      <c r="A102" s="59"/>
      <c r="B102" s="59" t="s">
        <v>1641</v>
      </c>
      <c r="C102" s="59"/>
      <c r="D102" s="59"/>
      <c r="E102" s="59"/>
      <c r="F102" s="59"/>
      <c r="G102" s="59"/>
      <c r="H102" s="59"/>
      <c r="I102" s="59"/>
      <c r="J102" s="59"/>
      <c r="K102" s="59"/>
      <c r="L102" s="59"/>
      <c r="M102" s="59"/>
      <c r="N102" s="59"/>
      <c r="O102" s="59"/>
      <c r="P102" s="59"/>
      <c r="Q102" s="59"/>
      <c r="R102" s="59"/>
      <c r="S102" s="59"/>
      <c r="T102" s="59"/>
      <c r="U102" s="59"/>
      <c r="V102" s="59"/>
      <c r="W102" s="59"/>
      <c r="X102" s="59"/>
      <c r="Y102" s="59"/>
      <c r="Z102" s="59"/>
      <c r="AA102" s="59"/>
      <c r="AB102" s="59"/>
      <c r="AC102" s="59"/>
      <c r="AD102" s="59"/>
      <c r="AE102" s="59"/>
      <c r="AF102" s="59"/>
      <c r="AG102" s="59"/>
      <c r="AH102" s="59"/>
      <c r="AI102" s="59"/>
      <c r="AJ102" s="59"/>
      <c r="AK102" s="59"/>
      <c r="AL102" s="59"/>
      <c r="AM102" s="59"/>
      <c r="AN102" s="59"/>
      <c r="AO102" s="59"/>
      <c r="AP102" s="59"/>
      <c r="AQ102" s="59"/>
      <c r="AR102" s="59"/>
      <c r="AS102" s="59"/>
      <c r="AT102" s="59"/>
      <c r="AU102" s="59"/>
      <c r="AV102" s="59"/>
      <c r="AW102" s="59"/>
      <c r="AX102" s="59"/>
      <c r="AY102" s="59"/>
      <c r="AZ102" s="59"/>
      <c r="BA102" s="59"/>
      <c r="BB102" s="59"/>
      <c r="BC102" s="59"/>
      <c r="BD102" s="59"/>
      <c r="BE102" s="59"/>
      <c r="BF102" s="59"/>
      <c r="BG102" s="59"/>
      <c r="BH102" s="59"/>
      <c r="BI102" s="59"/>
      <c r="BJ102" s="59"/>
      <c r="BK102" s="59"/>
      <c r="BL102" s="59"/>
      <c r="BM102" s="59"/>
      <c r="BN102" s="59"/>
      <c r="BO102" s="59"/>
      <c r="BP102" s="59"/>
      <c r="BQ102" s="59"/>
      <c r="BR102" s="59"/>
      <c r="BS102" s="59"/>
      <c r="BT102" s="59"/>
      <c r="BU102" s="59"/>
      <c r="BV102" s="59"/>
      <c r="BW102" s="59"/>
      <c r="BX102" s="59"/>
      <c r="BY102" s="59"/>
      <c r="BZ102" s="59"/>
    </row>
    <row r="103" spans="1:78" ht="15" customHeight="1">
      <c r="A103" s="59"/>
      <c r="B103" s="59" t="s">
        <v>36</v>
      </c>
      <c r="C103" s="59"/>
      <c r="D103" s="59"/>
      <c r="E103" s="59"/>
      <c r="F103" s="59"/>
      <c r="G103" s="59"/>
      <c r="H103" s="59"/>
      <c r="I103" s="59"/>
      <c r="J103" s="59"/>
      <c r="K103" s="59"/>
      <c r="L103" s="59"/>
      <c r="M103" s="59"/>
      <c r="N103" s="59"/>
      <c r="O103" s="59"/>
      <c r="P103" s="59"/>
      <c r="Q103" s="59"/>
      <c r="R103" s="59"/>
      <c r="S103" s="59" t="s">
        <v>37</v>
      </c>
      <c r="T103" s="59"/>
      <c r="U103" s="680"/>
      <c r="V103" s="680"/>
      <c r="W103" s="680"/>
      <c r="X103" s="680"/>
      <c r="Y103" s="122" t="s">
        <v>38</v>
      </c>
      <c r="Z103" s="59"/>
      <c r="AA103" s="59"/>
      <c r="AB103" s="59"/>
      <c r="AC103" s="59"/>
      <c r="AD103" s="59"/>
      <c r="AE103" s="59"/>
      <c r="AF103" s="59"/>
      <c r="AG103" s="59"/>
      <c r="AH103" s="59"/>
      <c r="AI103" s="59" t="s">
        <v>37</v>
      </c>
      <c r="AJ103" s="59"/>
      <c r="AK103" s="672"/>
      <c r="AL103" s="672"/>
      <c r="AM103" s="672"/>
      <c r="AN103" s="672"/>
      <c r="AO103" s="672"/>
      <c r="AP103" s="672"/>
      <c r="AQ103" s="672"/>
      <c r="AR103" s="672"/>
      <c r="AS103" s="672"/>
      <c r="AT103" s="672"/>
      <c r="AU103" s="672"/>
      <c r="AV103" s="672"/>
      <c r="AW103" s="122" t="s">
        <v>39</v>
      </c>
      <c r="AX103" s="59"/>
      <c r="AY103" s="59"/>
      <c r="AZ103" s="59"/>
      <c r="BA103" s="59"/>
      <c r="BB103" s="59"/>
      <c r="BC103" s="59"/>
      <c r="BD103" s="59"/>
      <c r="BE103" s="59"/>
      <c r="BF103" s="680"/>
      <c r="BG103" s="680"/>
      <c r="BH103" s="680"/>
      <c r="BI103" s="680"/>
      <c r="BJ103" s="680"/>
      <c r="BK103" s="680"/>
      <c r="BL103" s="680"/>
      <c r="BM103" s="680"/>
      <c r="BN103" s="680"/>
      <c r="BO103" s="680"/>
      <c r="BP103" s="680"/>
      <c r="BQ103" s="680"/>
      <c r="BR103" s="122" t="s">
        <v>40</v>
      </c>
      <c r="BS103" s="59"/>
      <c r="BT103" s="59"/>
      <c r="BU103" s="59"/>
      <c r="BV103" s="59"/>
      <c r="BW103" s="59"/>
      <c r="BX103" s="59"/>
      <c r="BY103" s="59"/>
      <c r="BZ103" s="59"/>
    </row>
    <row r="104" spans="1:78" ht="15" customHeight="1">
      <c r="A104" s="59"/>
      <c r="B104" s="59" t="s">
        <v>31</v>
      </c>
      <c r="C104" s="59"/>
      <c r="D104" s="59"/>
      <c r="E104" s="59"/>
      <c r="F104" s="59"/>
      <c r="G104" s="59"/>
      <c r="H104" s="59"/>
      <c r="I104" s="59"/>
      <c r="J104" s="59"/>
      <c r="K104" s="59"/>
      <c r="L104" s="59"/>
      <c r="M104" s="59"/>
      <c r="N104" s="59"/>
      <c r="O104" s="59"/>
      <c r="P104" s="59"/>
      <c r="Q104" s="59"/>
      <c r="R104" s="680"/>
      <c r="S104" s="680"/>
      <c r="T104" s="680"/>
      <c r="U104" s="680"/>
      <c r="V104" s="680"/>
      <c r="W104" s="680"/>
      <c r="X104" s="680"/>
      <c r="Y104" s="680"/>
      <c r="Z104" s="680"/>
      <c r="AA104" s="680"/>
      <c r="AB104" s="680"/>
      <c r="AC104" s="680"/>
      <c r="AD104" s="680"/>
      <c r="AE104" s="680"/>
      <c r="AF104" s="680"/>
      <c r="AG104" s="680"/>
      <c r="AH104" s="680"/>
      <c r="AI104" s="680"/>
      <c r="AJ104" s="680"/>
      <c r="AK104" s="680"/>
      <c r="AL104" s="680"/>
      <c r="AM104" s="680"/>
      <c r="AN104" s="680"/>
      <c r="AO104" s="680"/>
      <c r="AP104" s="680"/>
      <c r="AQ104" s="680"/>
      <c r="AR104" s="680"/>
      <c r="AS104" s="680"/>
      <c r="AT104" s="680"/>
      <c r="AU104" s="680"/>
      <c r="AV104" s="680"/>
      <c r="AW104" s="680"/>
      <c r="AX104" s="680"/>
      <c r="AY104" s="680"/>
      <c r="AZ104" s="680"/>
      <c r="BA104" s="680"/>
      <c r="BB104" s="680"/>
      <c r="BC104" s="680"/>
      <c r="BD104" s="680"/>
      <c r="BE104" s="680"/>
      <c r="BF104" s="680"/>
      <c r="BG104" s="680"/>
      <c r="BH104" s="680"/>
      <c r="BI104" s="680"/>
      <c r="BJ104" s="680"/>
      <c r="BK104" s="680"/>
      <c r="BL104" s="680"/>
      <c r="BM104" s="680"/>
      <c r="BN104" s="680"/>
      <c r="BO104" s="680"/>
      <c r="BP104" s="680"/>
      <c r="BQ104" s="680"/>
      <c r="BR104" s="680"/>
      <c r="BS104" s="680"/>
      <c r="BT104" s="680"/>
      <c r="BU104" s="680"/>
      <c r="BV104" s="680"/>
      <c r="BW104" s="680"/>
      <c r="BX104" s="680"/>
      <c r="BY104" s="680"/>
      <c r="BZ104" s="680"/>
    </row>
    <row r="105" spans="1:78" ht="15" customHeight="1">
      <c r="A105" s="59"/>
      <c r="B105" s="59" t="s">
        <v>42</v>
      </c>
      <c r="C105" s="59"/>
      <c r="D105" s="59"/>
      <c r="E105" s="59"/>
      <c r="F105" s="59"/>
      <c r="G105" s="59"/>
      <c r="H105" s="59"/>
      <c r="I105" s="59"/>
      <c r="J105" s="59"/>
      <c r="K105" s="59"/>
      <c r="L105" s="59"/>
      <c r="M105" s="59"/>
      <c r="N105" s="59"/>
      <c r="O105" s="59"/>
      <c r="P105" s="59"/>
      <c r="Q105" s="59"/>
      <c r="R105" s="59"/>
      <c r="S105" s="59" t="s">
        <v>37</v>
      </c>
      <c r="T105" s="59"/>
      <c r="U105" s="680"/>
      <c r="V105" s="680"/>
      <c r="W105" s="680"/>
      <c r="X105" s="680"/>
      <c r="Y105" s="122" t="s">
        <v>43</v>
      </c>
      <c r="Z105" s="59"/>
      <c r="AA105" s="59"/>
      <c r="AB105" s="59"/>
      <c r="AC105" s="59"/>
      <c r="AD105" s="59"/>
      <c r="AE105" s="59"/>
      <c r="AF105" s="59"/>
      <c r="AG105" s="59"/>
      <c r="AH105" s="59"/>
      <c r="AI105" s="59" t="s">
        <v>37</v>
      </c>
      <c r="AJ105" s="59"/>
      <c r="AK105" s="680"/>
      <c r="AL105" s="680"/>
      <c r="AM105" s="680"/>
      <c r="AN105" s="680"/>
      <c r="AO105" s="680"/>
      <c r="AP105" s="680"/>
      <c r="AQ105" s="680"/>
      <c r="AR105" s="680"/>
      <c r="AS105" s="680"/>
      <c r="AT105" s="59" t="s">
        <v>44</v>
      </c>
      <c r="AU105" s="59"/>
      <c r="AV105" s="59"/>
      <c r="AW105" s="59"/>
      <c r="AX105" s="122"/>
      <c r="AY105" s="59"/>
      <c r="AZ105" s="59"/>
      <c r="BA105" s="59"/>
      <c r="BB105" s="59"/>
      <c r="BC105" s="59"/>
      <c r="BD105" s="59"/>
      <c r="BE105" s="59"/>
      <c r="BF105" s="680"/>
      <c r="BG105" s="680"/>
      <c r="BH105" s="680"/>
      <c r="BI105" s="680"/>
      <c r="BJ105" s="680"/>
      <c r="BK105" s="680"/>
      <c r="BL105" s="680"/>
      <c r="BM105" s="680"/>
      <c r="BN105" s="680"/>
      <c r="BO105" s="680"/>
      <c r="BP105" s="680"/>
      <c r="BQ105" s="680"/>
      <c r="BR105" s="122" t="s">
        <v>40</v>
      </c>
      <c r="BS105" s="59"/>
      <c r="BT105" s="59"/>
      <c r="BU105" s="59"/>
      <c r="BV105" s="59"/>
      <c r="BW105" s="59"/>
      <c r="BX105" s="59"/>
      <c r="BY105" s="59"/>
      <c r="BZ105" s="59"/>
    </row>
    <row r="106" spans="1:78" ht="15" customHeight="1">
      <c r="A106" s="59"/>
      <c r="B106" s="59"/>
      <c r="C106" s="59"/>
      <c r="D106" s="59"/>
      <c r="E106" s="59"/>
      <c r="F106" s="59"/>
      <c r="G106" s="59"/>
      <c r="H106" s="59"/>
      <c r="I106" s="59"/>
      <c r="J106" s="59"/>
      <c r="K106" s="59"/>
      <c r="L106" s="59"/>
      <c r="M106" s="59"/>
      <c r="N106" s="59"/>
      <c r="O106" s="59"/>
      <c r="P106" s="59"/>
      <c r="Q106" s="59"/>
      <c r="R106" s="680"/>
      <c r="S106" s="680"/>
      <c r="T106" s="680"/>
      <c r="U106" s="680"/>
      <c r="V106" s="680"/>
      <c r="W106" s="680"/>
      <c r="X106" s="680"/>
      <c r="Y106" s="680"/>
      <c r="Z106" s="680"/>
      <c r="AA106" s="680"/>
      <c r="AB106" s="680"/>
      <c r="AC106" s="680"/>
      <c r="AD106" s="680"/>
      <c r="AE106" s="680"/>
      <c r="AF106" s="680"/>
      <c r="AG106" s="680"/>
      <c r="AH106" s="680"/>
      <c r="AI106" s="680"/>
      <c r="AJ106" s="680"/>
      <c r="AK106" s="680"/>
      <c r="AL106" s="680"/>
      <c r="AM106" s="680"/>
      <c r="AN106" s="680"/>
      <c r="AO106" s="680"/>
      <c r="AP106" s="680"/>
      <c r="AQ106" s="680"/>
      <c r="AR106" s="680"/>
      <c r="AS106" s="680"/>
      <c r="AT106" s="680"/>
      <c r="AU106" s="680"/>
      <c r="AV106" s="680"/>
      <c r="AW106" s="680"/>
      <c r="AX106" s="680"/>
      <c r="AY106" s="680"/>
      <c r="AZ106" s="680"/>
      <c r="BA106" s="680"/>
      <c r="BB106" s="680"/>
      <c r="BC106" s="680"/>
      <c r="BD106" s="680"/>
      <c r="BE106" s="680"/>
      <c r="BF106" s="680"/>
      <c r="BG106" s="680"/>
      <c r="BH106" s="680"/>
      <c r="BI106" s="680"/>
      <c r="BJ106" s="680"/>
      <c r="BK106" s="680"/>
      <c r="BL106" s="680"/>
      <c r="BM106" s="680"/>
      <c r="BN106" s="680"/>
      <c r="BO106" s="680"/>
      <c r="BP106" s="680"/>
      <c r="BQ106" s="680"/>
      <c r="BR106" s="680"/>
      <c r="BS106" s="680"/>
      <c r="BT106" s="680"/>
      <c r="BU106" s="680"/>
      <c r="BV106" s="680"/>
      <c r="BW106" s="680"/>
      <c r="BX106" s="680"/>
      <c r="BY106" s="680"/>
      <c r="BZ106" s="680"/>
    </row>
    <row r="107" spans="1:78" ht="15" customHeight="1">
      <c r="A107" s="59"/>
      <c r="B107" s="59" t="s">
        <v>47</v>
      </c>
      <c r="C107" s="59"/>
      <c r="D107" s="59"/>
      <c r="E107" s="59"/>
      <c r="F107" s="59"/>
      <c r="G107" s="59"/>
      <c r="H107" s="59"/>
      <c r="I107" s="59"/>
      <c r="J107" s="59"/>
      <c r="K107" s="59"/>
      <c r="L107" s="59"/>
      <c r="M107" s="59"/>
      <c r="N107" s="59"/>
      <c r="O107" s="59"/>
      <c r="P107" s="59"/>
      <c r="Q107" s="59"/>
      <c r="R107" s="670" t="s">
        <v>1254</v>
      </c>
      <c r="S107" s="670"/>
      <c r="T107" s="670"/>
      <c r="U107" s="680"/>
      <c r="V107" s="680"/>
      <c r="W107" s="680"/>
      <c r="X107" s="680"/>
      <c r="Y107" s="680"/>
      <c r="Z107" s="680"/>
      <c r="AA107" s="680"/>
      <c r="AB107" s="680"/>
      <c r="AC107" s="680"/>
      <c r="AD107" s="680"/>
      <c r="AE107" s="680"/>
      <c r="AF107" s="680"/>
      <c r="AG107" s="680"/>
      <c r="AH107" s="680"/>
      <c r="AI107" s="680"/>
      <c r="AJ107" s="680"/>
      <c r="AK107" s="680"/>
      <c r="AL107" s="680"/>
      <c r="AM107" s="680"/>
      <c r="AN107" s="680"/>
      <c r="AO107" s="680"/>
      <c r="AP107" s="680"/>
      <c r="AQ107" s="680"/>
      <c r="AR107" s="680"/>
      <c r="AS107" s="680"/>
      <c r="AT107" s="680"/>
      <c r="AU107" s="680"/>
      <c r="AV107" s="680"/>
      <c r="AW107" s="680"/>
      <c r="AX107" s="680"/>
      <c r="AY107" s="680"/>
      <c r="AZ107" s="680"/>
      <c r="BA107" s="680"/>
      <c r="BB107" s="680"/>
      <c r="BC107" s="680"/>
      <c r="BD107" s="680"/>
      <c r="BE107" s="680"/>
      <c r="BF107" s="680"/>
      <c r="BG107" s="680"/>
      <c r="BH107" s="680"/>
      <c r="BI107" s="680"/>
      <c r="BJ107" s="680"/>
      <c r="BK107" s="680"/>
      <c r="BL107" s="680"/>
      <c r="BM107" s="680"/>
      <c r="BN107" s="680"/>
      <c r="BO107" s="680"/>
      <c r="BP107" s="680"/>
      <c r="BQ107" s="680"/>
      <c r="BR107" s="680"/>
      <c r="BS107" s="680"/>
      <c r="BT107" s="680"/>
      <c r="BU107" s="680"/>
      <c r="BV107" s="680"/>
      <c r="BW107" s="680"/>
      <c r="BX107" s="680"/>
      <c r="BY107" s="680"/>
      <c r="BZ107" s="680"/>
    </row>
    <row r="108" spans="1:78" ht="15" customHeight="1">
      <c r="A108" s="59"/>
      <c r="B108" s="59" t="s">
        <v>48</v>
      </c>
      <c r="C108" s="59"/>
      <c r="D108" s="59"/>
      <c r="E108" s="59"/>
      <c r="F108" s="59"/>
      <c r="G108" s="59"/>
      <c r="H108" s="59"/>
      <c r="I108" s="59"/>
      <c r="J108" s="59"/>
      <c r="K108" s="59"/>
      <c r="L108" s="59"/>
      <c r="M108" s="59"/>
      <c r="N108" s="59"/>
      <c r="O108" s="59"/>
      <c r="P108" s="59"/>
      <c r="Q108" s="59"/>
      <c r="R108" s="680"/>
      <c r="S108" s="680"/>
      <c r="T108" s="680"/>
      <c r="U108" s="680"/>
      <c r="V108" s="680"/>
      <c r="W108" s="680"/>
      <c r="X108" s="680"/>
      <c r="Y108" s="680"/>
      <c r="Z108" s="680"/>
      <c r="AA108" s="680"/>
      <c r="AB108" s="680"/>
      <c r="AC108" s="680"/>
      <c r="AD108" s="680"/>
      <c r="AE108" s="680"/>
      <c r="AF108" s="680"/>
      <c r="AG108" s="680"/>
      <c r="AH108" s="680"/>
      <c r="AI108" s="680"/>
      <c r="AJ108" s="680"/>
      <c r="AK108" s="680"/>
      <c r="AL108" s="680"/>
      <c r="AM108" s="680"/>
      <c r="AN108" s="680"/>
      <c r="AO108" s="680"/>
      <c r="AP108" s="680"/>
      <c r="AQ108" s="680"/>
      <c r="AR108" s="680"/>
      <c r="AS108" s="680"/>
      <c r="AT108" s="680"/>
      <c r="AU108" s="680"/>
      <c r="AV108" s="680"/>
      <c r="AW108" s="680"/>
      <c r="AX108" s="680"/>
      <c r="AY108" s="680"/>
      <c r="AZ108" s="680"/>
      <c r="BA108" s="680"/>
      <c r="BB108" s="680"/>
      <c r="BC108" s="680"/>
      <c r="BD108" s="680"/>
      <c r="BE108" s="680"/>
      <c r="BF108" s="680"/>
      <c r="BG108" s="680"/>
      <c r="BH108" s="680"/>
      <c r="BI108" s="680"/>
      <c r="BJ108" s="680"/>
      <c r="BK108" s="680"/>
      <c r="BL108" s="680"/>
      <c r="BM108" s="680"/>
      <c r="BN108" s="680"/>
      <c r="BO108" s="680"/>
      <c r="BP108" s="680"/>
      <c r="BQ108" s="680"/>
      <c r="BR108" s="680"/>
      <c r="BS108" s="680"/>
      <c r="BT108" s="680"/>
      <c r="BU108" s="680"/>
      <c r="BV108" s="680"/>
      <c r="BW108" s="680"/>
      <c r="BX108" s="680"/>
      <c r="BY108" s="680"/>
      <c r="BZ108" s="680"/>
    </row>
    <row r="109" spans="1:78" ht="15" customHeight="1">
      <c r="A109" s="59"/>
      <c r="B109" s="59" t="s">
        <v>49</v>
      </c>
      <c r="C109" s="59"/>
      <c r="D109" s="59"/>
      <c r="E109" s="59"/>
      <c r="F109" s="59"/>
      <c r="G109" s="59"/>
      <c r="H109" s="59"/>
      <c r="I109" s="59"/>
      <c r="J109" s="59"/>
      <c r="K109" s="59"/>
      <c r="L109" s="59"/>
      <c r="M109" s="59"/>
      <c r="N109" s="59"/>
      <c r="O109" s="59"/>
      <c r="P109" s="59"/>
      <c r="Q109" s="59"/>
      <c r="R109" s="680"/>
      <c r="S109" s="680"/>
      <c r="T109" s="680"/>
      <c r="U109" s="680"/>
      <c r="V109" s="680"/>
      <c r="W109" s="680"/>
      <c r="X109" s="680"/>
      <c r="Y109" s="680"/>
      <c r="Z109" s="680"/>
      <c r="AA109" s="680"/>
      <c r="AB109" s="680"/>
      <c r="AC109" s="680"/>
      <c r="AD109" s="680"/>
      <c r="AE109" s="680"/>
      <c r="AF109" s="680"/>
      <c r="AG109" s="680"/>
      <c r="AH109" s="680"/>
      <c r="AI109" s="680"/>
      <c r="AJ109" s="680"/>
      <c r="AK109" s="680"/>
      <c r="AL109" s="680"/>
      <c r="AM109" s="680"/>
      <c r="AN109" s="680"/>
      <c r="AO109" s="680"/>
      <c r="AP109" s="680"/>
      <c r="AQ109" s="680"/>
      <c r="AR109" s="680"/>
      <c r="AS109" s="680"/>
      <c r="AT109" s="680"/>
      <c r="AU109" s="680"/>
      <c r="AV109" s="680"/>
      <c r="AW109" s="680"/>
      <c r="AX109" s="680"/>
      <c r="AY109" s="680"/>
      <c r="AZ109" s="680"/>
      <c r="BA109" s="680"/>
      <c r="BB109" s="680"/>
      <c r="BC109" s="680"/>
      <c r="BD109" s="680"/>
      <c r="BE109" s="680"/>
      <c r="BF109" s="680"/>
      <c r="BG109" s="680"/>
      <c r="BH109" s="680"/>
      <c r="BI109" s="680"/>
      <c r="BJ109" s="680"/>
      <c r="BK109" s="680"/>
      <c r="BL109" s="680"/>
      <c r="BM109" s="680"/>
      <c r="BN109" s="680"/>
      <c r="BO109" s="680"/>
      <c r="BP109" s="680"/>
      <c r="BQ109" s="680"/>
      <c r="BR109" s="680"/>
      <c r="BS109" s="680"/>
      <c r="BT109" s="680"/>
      <c r="BU109" s="680"/>
      <c r="BV109" s="680"/>
      <c r="BW109" s="680"/>
      <c r="BX109" s="680"/>
      <c r="BY109" s="680"/>
      <c r="BZ109" s="680"/>
    </row>
    <row r="110" spans="1:78" ht="15" customHeight="1">
      <c r="A110" s="59"/>
      <c r="B110" s="59" t="s">
        <v>52</v>
      </c>
      <c r="C110" s="59"/>
      <c r="D110" s="59"/>
      <c r="E110" s="59"/>
      <c r="F110" s="59"/>
      <c r="G110" s="59"/>
      <c r="H110" s="59"/>
      <c r="I110" s="59"/>
      <c r="J110" s="59"/>
      <c r="K110" s="59"/>
      <c r="L110" s="59"/>
      <c r="M110" s="59"/>
      <c r="N110" s="59"/>
      <c r="O110" s="59"/>
      <c r="P110" s="59"/>
      <c r="Q110" s="59"/>
      <c r="R110" s="59"/>
      <c r="S110" s="59"/>
      <c r="T110" s="59"/>
      <c r="U110" s="59"/>
      <c r="V110" s="59"/>
      <c r="W110" s="59"/>
      <c r="X110" s="59"/>
      <c r="Y110" s="59"/>
      <c r="Z110" s="59"/>
      <c r="AA110" s="680"/>
      <c r="AB110" s="680"/>
      <c r="AC110" s="680"/>
      <c r="AD110" s="680"/>
      <c r="AE110" s="680"/>
      <c r="AF110" s="680"/>
      <c r="AG110" s="680"/>
      <c r="AH110" s="680"/>
      <c r="AI110" s="680"/>
      <c r="AJ110" s="680"/>
      <c r="AK110" s="680"/>
      <c r="AL110" s="680"/>
      <c r="AM110" s="680"/>
      <c r="AN110" s="680"/>
      <c r="AO110" s="680"/>
      <c r="AP110" s="680"/>
      <c r="AQ110" s="680"/>
      <c r="AR110" s="680"/>
      <c r="AS110" s="680"/>
      <c r="AT110" s="680"/>
      <c r="AU110" s="680"/>
      <c r="AV110" s="680"/>
      <c r="AW110" s="680"/>
      <c r="AX110" s="680"/>
      <c r="AY110" s="680"/>
      <c r="AZ110" s="680"/>
      <c r="BA110" s="680"/>
      <c r="BB110" s="680"/>
      <c r="BC110" s="680"/>
      <c r="BD110" s="680"/>
      <c r="BE110" s="680"/>
      <c r="BF110" s="680"/>
      <c r="BG110" s="680"/>
      <c r="BH110" s="680"/>
      <c r="BI110" s="680"/>
      <c r="BJ110" s="680"/>
      <c r="BK110" s="680"/>
      <c r="BL110" s="680"/>
      <c r="BM110" s="680"/>
      <c r="BN110" s="680"/>
      <c r="BO110" s="680"/>
      <c r="BP110" s="680"/>
      <c r="BQ110" s="680"/>
      <c r="BR110" s="680"/>
      <c r="BS110" s="680"/>
      <c r="BT110" s="680"/>
      <c r="BU110" s="680"/>
      <c r="BV110" s="680"/>
      <c r="BW110" s="680"/>
      <c r="BX110" s="680"/>
      <c r="BY110" s="680"/>
      <c r="BZ110" s="680"/>
    </row>
    <row r="111" spans="1:78" ht="6.6" customHeight="1">
      <c r="A111" s="63"/>
      <c r="B111" s="63"/>
      <c r="C111" s="63"/>
      <c r="D111" s="63"/>
      <c r="E111" s="63"/>
      <c r="F111" s="63"/>
      <c r="G111" s="63"/>
      <c r="H111" s="63"/>
      <c r="I111" s="63"/>
      <c r="J111" s="63"/>
      <c r="K111" s="63"/>
      <c r="L111" s="63"/>
      <c r="M111" s="63"/>
      <c r="N111" s="63"/>
      <c r="O111" s="63"/>
      <c r="P111" s="63"/>
      <c r="Q111" s="63"/>
      <c r="R111" s="63"/>
      <c r="S111" s="63"/>
      <c r="T111" s="63"/>
      <c r="U111" s="63"/>
      <c r="V111" s="63"/>
      <c r="W111" s="63"/>
      <c r="X111" s="63"/>
      <c r="Y111" s="63"/>
      <c r="Z111" s="63"/>
      <c r="AA111" s="63"/>
      <c r="AB111" s="63"/>
      <c r="AC111" s="63"/>
      <c r="AD111" s="63"/>
      <c r="AE111" s="63"/>
      <c r="AF111" s="63"/>
      <c r="AG111" s="63"/>
      <c r="AH111" s="63"/>
      <c r="AI111" s="63"/>
      <c r="AJ111" s="63"/>
      <c r="AK111" s="63"/>
      <c r="AL111" s="63"/>
      <c r="AM111" s="63"/>
      <c r="AN111" s="63"/>
      <c r="AO111" s="63"/>
      <c r="AP111" s="63"/>
      <c r="AQ111" s="63"/>
      <c r="AR111" s="63"/>
      <c r="AS111" s="63"/>
      <c r="AT111" s="63"/>
      <c r="AU111" s="63"/>
      <c r="AV111" s="63"/>
      <c r="AW111" s="63"/>
      <c r="AX111" s="63"/>
      <c r="AY111" s="63"/>
      <c r="AZ111" s="63"/>
      <c r="BA111" s="63"/>
      <c r="BB111" s="63"/>
      <c r="BC111" s="63"/>
      <c r="BD111" s="63"/>
      <c r="BE111" s="63"/>
      <c r="BF111" s="63"/>
      <c r="BG111" s="63"/>
      <c r="BH111" s="63"/>
      <c r="BI111" s="63"/>
      <c r="BJ111" s="63"/>
      <c r="BK111" s="63"/>
      <c r="BL111" s="63"/>
      <c r="BM111" s="63"/>
      <c r="BN111" s="63"/>
      <c r="BO111" s="63"/>
      <c r="BP111" s="63"/>
      <c r="BQ111" s="63"/>
      <c r="BR111" s="63"/>
      <c r="BS111" s="63"/>
      <c r="BT111" s="63"/>
      <c r="BU111" s="63"/>
      <c r="BV111" s="63"/>
      <c r="BW111" s="63"/>
      <c r="BX111" s="63"/>
      <c r="BY111" s="63"/>
      <c r="BZ111" s="63"/>
    </row>
    <row r="112" spans="1:78" ht="15"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row>
    <row r="113" spans="1:78" ht="15"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row>
    <row r="114" spans="1:78" ht="15"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row>
    <row r="115" spans="1:78" ht="1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row>
    <row r="116" spans="1:78" ht="1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row>
    <row r="117" spans="1:78" ht="15" customHeight="1">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row>
    <row r="118" spans="1:78" ht="15"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row>
    <row r="119" spans="1:78" ht="15"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row>
    <row r="120" spans="1:78" ht="15"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row>
    <row r="121" spans="1:78" ht="15"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row>
    <row r="122" spans="1:78" ht="15" customHeight="1">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row>
    <row r="123" spans="1:78" ht="15" customHeight="1">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row>
    <row r="124" spans="1:78" ht="15"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row>
    <row r="125" spans="1:78" ht="15"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row>
    <row r="126" spans="1:78" ht="15"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row>
    <row r="127" spans="1:78" ht="15"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row>
    <row r="128" spans="1:78" ht="15"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row>
    <row r="129" spans="1:78" ht="15"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row>
    <row r="130" spans="1:78" ht="1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row>
    <row r="131" spans="1:78" ht="1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row>
    <row r="132" spans="1:78" ht="1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row>
    <row r="133" spans="1:78" ht="1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row>
    <row r="134" spans="1:78" ht="1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row>
    <row r="135" spans="1:78" ht="1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row>
    <row r="136" spans="1:78" ht="1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row>
    <row r="137" spans="1:78" ht="1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row>
    <row r="138" spans="1:78" ht="1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row>
    <row r="139" spans="1:78" ht="1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row>
    <row r="140" spans="1:78" ht="1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row>
    <row r="141" spans="1:78" ht="1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row>
    <row r="142" spans="1:78" ht="1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row>
    <row r="143" spans="1:78" ht="1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row>
    <row r="144" spans="1:78" ht="1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row>
    <row r="145" spans="1:78" ht="1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row>
    <row r="146" spans="1:78" ht="1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row>
    <row r="147" spans="1:78" ht="1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row>
    <row r="148" spans="1:78" ht="1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row>
    <row r="149" spans="1:78" ht="1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row>
    <row r="150" spans="1:78" ht="1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row>
    <row r="151" spans="1:78" ht="1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row>
    <row r="152" spans="1:78" ht="1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row>
    <row r="153" spans="1:78" ht="1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row>
    <row r="154" spans="1:78" ht="1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row>
    <row r="155" spans="1:78" ht="1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row>
    <row r="156" spans="1:78" ht="1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row>
    <row r="157" spans="1:78" ht="1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row>
    <row r="158" spans="1:78" ht="1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row>
    <row r="159" spans="1:78" ht="1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row>
    <row r="160" spans="1:78" ht="1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row>
    <row r="161" spans="1:78" ht="1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row>
    <row r="162" spans="1:78" ht="1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row>
    <row r="163" spans="1:78" ht="1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row>
    <row r="164" spans="1:78" ht="1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row>
  </sheetData>
  <sheetProtection algorithmName="SHA-512" hashValue="1EhGO8x6DIzK+ZBTOtzTgJx0efjoAC52UxVu119pLVpuJki1A3rLvv6CnvKhR1a7sdgBGKVcRN3GPK2TNbZ4Gg==" saltValue="fONN/lmjxdhXpdq5Qfvahw==" spinCount="100000" sheet="1" formatCells="0" selectLockedCells="1"/>
  <mergeCells count="130">
    <mergeCell ref="R108:Y108"/>
    <mergeCell ref="Z108:BZ108"/>
    <mergeCell ref="R109:BZ109"/>
    <mergeCell ref="AA110:BZ110"/>
    <mergeCell ref="R104:BZ104"/>
    <mergeCell ref="U105:X105"/>
    <mergeCell ref="AK105:AS105"/>
    <mergeCell ref="BF105:BQ105"/>
    <mergeCell ref="R106:BZ106"/>
    <mergeCell ref="R107:T107"/>
    <mergeCell ref="U107:BZ107"/>
    <mergeCell ref="R96:Y96"/>
    <mergeCell ref="Z96:BZ96"/>
    <mergeCell ref="R97:BZ97"/>
    <mergeCell ref="AA98:BZ98"/>
    <mergeCell ref="U103:X103"/>
    <mergeCell ref="AK103:AV103"/>
    <mergeCell ref="BF103:BQ103"/>
    <mergeCell ref="R92:BZ92"/>
    <mergeCell ref="U93:X93"/>
    <mergeCell ref="AK93:AS93"/>
    <mergeCell ref="BF93:BQ93"/>
    <mergeCell ref="R94:BZ94"/>
    <mergeCell ref="R95:T95"/>
    <mergeCell ref="U95:BZ95"/>
    <mergeCell ref="R84:Y84"/>
    <mergeCell ref="Z84:BZ84"/>
    <mergeCell ref="R85:BZ85"/>
    <mergeCell ref="AA86:BZ86"/>
    <mergeCell ref="U91:X91"/>
    <mergeCell ref="AK91:AV91"/>
    <mergeCell ref="BF91:BQ91"/>
    <mergeCell ref="R80:BZ80"/>
    <mergeCell ref="U81:X81"/>
    <mergeCell ref="AK81:AS81"/>
    <mergeCell ref="BF81:BQ81"/>
    <mergeCell ref="R82:BZ82"/>
    <mergeCell ref="R83:T83"/>
    <mergeCell ref="U83:BZ83"/>
    <mergeCell ref="R72:Y72"/>
    <mergeCell ref="Z72:BZ72"/>
    <mergeCell ref="R73:BZ73"/>
    <mergeCell ref="AA74:BZ74"/>
    <mergeCell ref="R76:BZ76"/>
    <mergeCell ref="U79:X79"/>
    <mergeCell ref="AK79:AV79"/>
    <mergeCell ref="BF79:BQ79"/>
    <mergeCell ref="R68:BZ68"/>
    <mergeCell ref="U69:X69"/>
    <mergeCell ref="AK69:AS69"/>
    <mergeCell ref="BF69:BQ69"/>
    <mergeCell ref="R70:BZ70"/>
    <mergeCell ref="R71:T71"/>
    <mergeCell ref="U71:BZ71"/>
    <mergeCell ref="R60:Y60"/>
    <mergeCell ref="Z60:BZ60"/>
    <mergeCell ref="R61:BZ61"/>
    <mergeCell ref="AA62:BZ62"/>
    <mergeCell ref="R64:BZ64"/>
    <mergeCell ref="U67:X67"/>
    <mergeCell ref="AK67:AV67"/>
    <mergeCell ref="BF67:BQ67"/>
    <mergeCell ref="U57:X57"/>
    <mergeCell ref="AK57:AS57"/>
    <mergeCell ref="BF57:BQ57"/>
    <mergeCell ref="R58:BZ58"/>
    <mergeCell ref="R59:T59"/>
    <mergeCell ref="U59:BZ59"/>
    <mergeCell ref="AA50:BZ50"/>
    <mergeCell ref="A52:BZ52"/>
    <mergeCell ref="U55:X55"/>
    <mergeCell ref="AK55:AV55"/>
    <mergeCell ref="BF55:BQ55"/>
    <mergeCell ref="R56:BZ56"/>
    <mergeCell ref="R46:BZ46"/>
    <mergeCell ref="R47:T47"/>
    <mergeCell ref="U47:BZ47"/>
    <mergeCell ref="R48:Y48"/>
    <mergeCell ref="Z48:BZ48"/>
    <mergeCell ref="R49:BZ49"/>
    <mergeCell ref="AA38:BZ38"/>
    <mergeCell ref="U43:X43"/>
    <mergeCell ref="AK43:AV43"/>
    <mergeCell ref="BF43:BQ43"/>
    <mergeCell ref="R44:BZ44"/>
    <mergeCell ref="U45:X45"/>
    <mergeCell ref="AK45:AS45"/>
    <mergeCell ref="BF45:BQ45"/>
    <mergeCell ref="R34:BZ34"/>
    <mergeCell ref="R35:T35"/>
    <mergeCell ref="U35:BZ35"/>
    <mergeCell ref="R36:Y36"/>
    <mergeCell ref="Z36:BZ36"/>
    <mergeCell ref="R37:BZ37"/>
    <mergeCell ref="AA26:BZ26"/>
    <mergeCell ref="U31:X31"/>
    <mergeCell ref="AK31:AV31"/>
    <mergeCell ref="BF31:BQ31"/>
    <mergeCell ref="R32:BZ32"/>
    <mergeCell ref="U33:X33"/>
    <mergeCell ref="AK33:AS33"/>
    <mergeCell ref="BF33:BQ33"/>
    <mergeCell ref="R22:BZ22"/>
    <mergeCell ref="R23:T23"/>
    <mergeCell ref="U23:BZ23"/>
    <mergeCell ref="R24:Y24"/>
    <mergeCell ref="Z24:BZ24"/>
    <mergeCell ref="R25:BZ25"/>
    <mergeCell ref="U19:X19"/>
    <mergeCell ref="AK19:AV19"/>
    <mergeCell ref="BF19:BQ19"/>
    <mergeCell ref="R20:BZ20"/>
    <mergeCell ref="U21:X21"/>
    <mergeCell ref="AK21:AS21"/>
    <mergeCell ref="BF21:BQ21"/>
    <mergeCell ref="R10:BZ10"/>
    <mergeCell ref="R11:T11"/>
    <mergeCell ref="U11:BZ11"/>
    <mergeCell ref="R12:Y12"/>
    <mergeCell ref="Z12:BZ12"/>
    <mergeCell ref="R13:BZ13"/>
    <mergeCell ref="A2:BZ2"/>
    <mergeCell ref="U7:X7"/>
    <mergeCell ref="AK7:AV7"/>
    <mergeCell ref="BF7:BQ7"/>
    <mergeCell ref="R8:BZ8"/>
    <mergeCell ref="U9:X9"/>
    <mergeCell ref="AK9:AS9"/>
    <mergeCell ref="BF9:BQ9"/>
    <mergeCell ref="AA14:BZ14"/>
  </mergeCells>
  <phoneticPr fontId="3"/>
  <dataValidations count="5">
    <dataValidation type="list" allowBlank="1" showInputMessage="1" showErrorMessage="1" sqref="U9:X9 U21:X21 U33:X33" xr:uid="{0C6C018B-D428-46CB-9802-81FD9A3F7901}">
      <formula1>$CN$1:$CN$3</formula1>
    </dataValidation>
    <dataValidation type="list" allowBlank="1" showInputMessage="1" showErrorMessage="1" sqref="AK7:AV7 AK19:AV19 AK31:AV31 AK43:AV43 AK55:AV55 AK91:AV91 AK67:AV67 AK79:AV79 AK103:AV103" xr:uid="{3F4DB015-F93E-4A08-9CE8-0444435EBD39}">
      <formula1>$CO$1:$CO$48</formula1>
    </dataValidation>
    <dataValidation type="list" allowBlank="1" showInputMessage="1" sqref="U7:X7 U19:X19 U31:X31 U43:X43 U45:X45 U55:X55 U57:X57 U67:X67 U79:X79 U91:X91 U103:X103 U69:X69 U81:X81 U93:X93 U105:X105" xr:uid="{18BF995B-E51F-4D10-9DCC-0CB9DEA5806F}">
      <formula1>$CN$1:$CN$3</formula1>
    </dataValidation>
    <dataValidation type="list" allowBlank="1" showInputMessage="1" showErrorMessage="1" sqref="R12:Y12 R24:Y24 R36:Y36 R48:Y48 R60:Y60 R72:Y72 R84:Y84 AK9:AS9 AK21:AS21 AK33:AS33 AK45:AS45 AK57:AS57 AK93:AS93 AK69:AS69 AK81:AS81 AK105:AS105" xr:uid="{B2722C9C-74C7-4BCD-AF31-AEFC8100981A}">
      <formula1>$CM$1:$CM$47</formula1>
    </dataValidation>
    <dataValidation type="list" allowBlank="1" showInputMessage="1" showErrorMessage="1" sqref="R108:Y108 R96:Y96" xr:uid="{16A4FDA1-7D6B-4A98-A1EB-4BB553D7FCA8}">
      <formula1>$CL$1:$CL$38</formula1>
    </dataValidation>
  </dataValidations>
  <pageMargins left="0.78740157480314965" right="0.59055118110236227" top="0.78740157480314965" bottom="0.78740157480314965" header="0.51181102362204722" footer="0.51181102362204722"/>
  <pageSetup paperSize="9" orientation="portrait" blackAndWhite="1" r:id="rId1"/>
  <headerFooter alignWithMargins="0"/>
  <rowBreaks count="1" manualBreakCount="1">
    <brk id="51" max="77" man="1"/>
  </rowBreak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D1E935-5841-4866-80F2-C44666E8018B}">
  <sheetPr>
    <tabColor theme="4" tint="0.79998168889431442"/>
  </sheetPr>
  <dimension ref="A1:CL107"/>
  <sheetViews>
    <sheetView showZeros="0" view="pageBreakPreview" zoomScaleNormal="100" zoomScaleSheetLayoutView="100" workbookViewId="0">
      <selection activeCell="R23" sqref="R23:BZ23"/>
    </sheetView>
  </sheetViews>
  <sheetFormatPr defaultRowHeight="15" customHeight="1"/>
  <cols>
    <col min="1" max="42" width="1.125" style="4" customWidth="1"/>
    <col min="43" max="78" width="1.125" customWidth="1"/>
    <col min="79" max="86" width="1.125" hidden="1" customWidth="1"/>
    <col min="87" max="89" width="0" hidden="1" customWidth="1"/>
  </cols>
  <sheetData>
    <row r="1" spans="1:90" s="2" customFormat="1" ht="15" customHeight="1">
      <c r="A1" s="204"/>
      <c r="B1" s="204"/>
      <c r="C1" s="204"/>
      <c r="D1" s="204"/>
      <c r="E1" s="204"/>
      <c r="F1" s="204"/>
      <c r="G1" s="204"/>
      <c r="H1" s="204"/>
      <c r="I1" s="204"/>
      <c r="J1" s="204"/>
      <c r="K1" s="204"/>
      <c r="L1" s="204"/>
      <c r="M1" s="204"/>
      <c r="N1" s="204"/>
      <c r="O1" s="204"/>
      <c r="P1" s="204"/>
      <c r="Q1" s="204"/>
      <c r="R1" s="204"/>
      <c r="S1" s="204"/>
      <c r="T1" s="204"/>
      <c r="U1" s="204"/>
      <c r="V1" s="204"/>
      <c r="W1" s="204"/>
      <c r="X1" s="204"/>
      <c r="Y1" s="204"/>
      <c r="Z1" s="204"/>
      <c r="AA1" s="204"/>
      <c r="AB1" s="204"/>
      <c r="AC1" s="204"/>
      <c r="AD1" s="204"/>
      <c r="AE1" s="204"/>
      <c r="AF1" s="204"/>
      <c r="AG1" s="204"/>
      <c r="AH1" s="204"/>
      <c r="AI1" s="204"/>
      <c r="AJ1" s="204"/>
      <c r="AK1" s="204"/>
      <c r="AL1" s="204"/>
      <c r="AM1" s="204"/>
      <c r="AN1" s="204"/>
      <c r="AO1" s="204"/>
      <c r="AP1" s="204"/>
      <c r="AQ1" s="204"/>
      <c r="AR1" s="204"/>
      <c r="AS1" s="204"/>
      <c r="AT1" s="204"/>
      <c r="AU1" s="204"/>
      <c r="AV1" s="204"/>
      <c r="AW1" s="204"/>
      <c r="AX1" s="204"/>
      <c r="AY1" s="204"/>
      <c r="AZ1" s="204"/>
      <c r="BA1" s="204"/>
      <c r="BB1" s="204"/>
      <c r="BC1" s="204"/>
      <c r="BD1" s="204"/>
      <c r="BE1" s="204"/>
      <c r="BF1" s="204"/>
      <c r="BG1" s="204"/>
      <c r="BH1" s="204"/>
      <c r="BI1" s="204"/>
      <c r="BJ1" s="204"/>
      <c r="BK1" s="204"/>
      <c r="BL1" s="204"/>
      <c r="BM1" s="204"/>
      <c r="BN1" s="204"/>
      <c r="BO1" s="204"/>
      <c r="BP1" s="204"/>
      <c r="BQ1" s="204"/>
      <c r="BR1" s="204"/>
      <c r="BS1" s="204"/>
      <c r="BT1" s="204"/>
      <c r="BU1" s="204"/>
      <c r="BV1" s="204"/>
      <c r="BW1" s="204"/>
      <c r="BX1" s="204"/>
      <c r="BY1" s="204"/>
      <c r="BZ1" s="204"/>
    </row>
    <row r="2" spans="1:90" s="2" customFormat="1" ht="15" customHeight="1">
      <c r="A2" s="972" t="s">
        <v>1652</v>
      </c>
      <c r="B2" s="972"/>
      <c r="C2" s="972"/>
      <c r="D2" s="972"/>
      <c r="E2" s="972"/>
      <c r="F2" s="972"/>
      <c r="G2" s="972"/>
      <c r="H2" s="972"/>
      <c r="I2" s="972"/>
      <c r="J2" s="972"/>
      <c r="K2" s="972"/>
      <c r="L2" s="972"/>
      <c r="M2" s="972"/>
      <c r="N2" s="972"/>
      <c r="O2" s="972"/>
      <c r="P2" s="972"/>
      <c r="Q2" s="972"/>
      <c r="R2" s="972"/>
      <c r="S2" s="972"/>
      <c r="T2" s="972"/>
      <c r="U2" s="972"/>
      <c r="V2" s="972"/>
      <c r="W2" s="972"/>
      <c r="X2" s="972"/>
      <c r="Y2" s="972"/>
      <c r="Z2" s="972"/>
      <c r="AA2" s="972"/>
      <c r="AB2" s="972"/>
      <c r="AC2" s="972"/>
      <c r="AD2" s="972"/>
      <c r="AE2" s="972"/>
      <c r="AF2" s="972"/>
      <c r="AG2" s="972"/>
      <c r="AH2" s="972"/>
      <c r="AI2" s="972"/>
      <c r="AJ2" s="972"/>
      <c r="AK2" s="972"/>
      <c r="AL2" s="972"/>
      <c r="AM2" s="972"/>
      <c r="AN2" s="972"/>
      <c r="AO2" s="972"/>
      <c r="AP2" s="972"/>
      <c r="AQ2" s="972"/>
      <c r="AR2" s="972"/>
      <c r="AS2" s="972"/>
      <c r="AT2" s="972"/>
      <c r="AU2" s="972"/>
      <c r="AV2" s="972"/>
      <c r="AW2" s="972"/>
      <c r="AX2" s="972"/>
      <c r="AY2" s="972"/>
      <c r="AZ2" s="972"/>
      <c r="BA2" s="972"/>
      <c r="BB2" s="972"/>
      <c r="BC2" s="972"/>
      <c r="BD2" s="972"/>
      <c r="BE2" s="972"/>
      <c r="BF2" s="972"/>
      <c r="BG2" s="972"/>
      <c r="BH2" s="972"/>
      <c r="BI2" s="972"/>
      <c r="BJ2" s="972"/>
      <c r="BK2" s="972"/>
      <c r="BL2" s="972"/>
      <c r="BM2" s="972"/>
      <c r="BN2" s="972"/>
      <c r="BO2" s="972"/>
      <c r="BP2" s="972"/>
      <c r="BQ2" s="972"/>
      <c r="BR2" s="972"/>
      <c r="BS2" s="972"/>
      <c r="BT2" s="972"/>
      <c r="BU2" s="972"/>
      <c r="BV2" s="972"/>
      <c r="BW2" s="972"/>
      <c r="BX2" s="972"/>
      <c r="BY2" s="972"/>
      <c r="BZ2" s="972"/>
    </row>
    <row r="3" spans="1:90" s="2" customFormat="1" ht="7.5" customHeight="1">
      <c r="A3" s="205"/>
      <c r="B3" s="205"/>
      <c r="C3" s="205"/>
      <c r="D3" s="205"/>
      <c r="E3" s="205"/>
      <c r="F3" s="205"/>
      <c r="G3" s="205"/>
      <c r="H3" s="205"/>
      <c r="I3" s="205"/>
      <c r="J3" s="205"/>
      <c r="K3" s="205"/>
      <c r="L3" s="205"/>
      <c r="M3" s="205"/>
      <c r="N3" s="205"/>
      <c r="O3" s="205"/>
      <c r="P3" s="205"/>
      <c r="Q3" s="205"/>
      <c r="R3" s="205"/>
      <c r="S3" s="205"/>
      <c r="T3" s="205"/>
      <c r="U3" s="205"/>
      <c r="V3" s="205"/>
      <c r="W3" s="205"/>
      <c r="X3" s="205"/>
      <c r="Y3" s="205"/>
      <c r="Z3" s="205"/>
      <c r="AA3" s="205"/>
      <c r="AB3" s="205"/>
      <c r="AC3" s="205"/>
      <c r="AD3" s="205"/>
      <c r="AE3" s="205"/>
      <c r="AF3" s="205"/>
      <c r="AG3" s="205"/>
      <c r="AH3" s="205"/>
      <c r="AI3" s="205"/>
      <c r="AJ3" s="205"/>
      <c r="AK3" s="205"/>
      <c r="AL3" s="205"/>
      <c r="AM3" s="205"/>
      <c r="AN3" s="205"/>
      <c r="AO3" s="205"/>
      <c r="AP3" s="205"/>
      <c r="AQ3" s="205"/>
      <c r="AR3" s="205"/>
      <c r="AS3" s="205"/>
      <c r="AT3" s="205"/>
      <c r="AU3" s="205"/>
      <c r="AV3" s="205"/>
      <c r="AW3" s="205"/>
      <c r="AX3" s="205"/>
      <c r="AY3" s="205"/>
      <c r="AZ3" s="205"/>
      <c r="BA3" s="205"/>
      <c r="BB3" s="205"/>
      <c r="BC3" s="205"/>
      <c r="BD3" s="205"/>
      <c r="BE3" s="205"/>
      <c r="BF3" s="205"/>
      <c r="BG3" s="205"/>
      <c r="BH3" s="205"/>
      <c r="BI3" s="205"/>
      <c r="BJ3" s="205"/>
      <c r="BK3" s="205"/>
      <c r="BL3" s="205"/>
      <c r="BM3" s="205"/>
      <c r="BN3" s="205"/>
      <c r="BO3" s="205"/>
      <c r="BP3" s="205"/>
      <c r="BQ3" s="205"/>
      <c r="BR3" s="205"/>
      <c r="BS3" s="205"/>
      <c r="BT3" s="205"/>
      <c r="BU3" s="205"/>
      <c r="BV3" s="205"/>
      <c r="BW3" s="205"/>
      <c r="BX3" s="205"/>
      <c r="BY3" s="205"/>
      <c r="BZ3" s="205"/>
    </row>
    <row r="4" spans="1:90" s="2" customFormat="1" ht="7.5" customHeight="1">
      <c r="A4" s="204"/>
      <c r="B4" s="204"/>
      <c r="C4" s="204"/>
      <c r="D4" s="204"/>
      <c r="E4" s="204"/>
      <c r="F4" s="204"/>
      <c r="G4" s="204"/>
      <c r="H4" s="204"/>
      <c r="I4" s="204"/>
      <c r="J4" s="204"/>
      <c r="K4" s="204"/>
      <c r="L4" s="204"/>
      <c r="M4" s="204"/>
      <c r="N4" s="204"/>
      <c r="O4" s="204"/>
      <c r="P4" s="204"/>
      <c r="Q4" s="204"/>
      <c r="R4" s="204"/>
      <c r="S4" s="204"/>
      <c r="T4" s="204"/>
      <c r="U4" s="204"/>
      <c r="V4" s="204"/>
      <c r="W4" s="204"/>
      <c r="X4" s="204"/>
      <c r="Y4" s="204"/>
      <c r="Z4" s="204"/>
      <c r="AA4" s="204"/>
      <c r="AB4" s="204"/>
      <c r="AC4" s="204"/>
      <c r="AD4" s="204"/>
      <c r="AE4" s="204"/>
      <c r="AF4" s="204"/>
      <c r="AG4" s="204"/>
      <c r="AH4" s="204"/>
      <c r="AI4" s="204"/>
      <c r="AJ4" s="204"/>
      <c r="AK4" s="204"/>
      <c r="AL4" s="204"/>
      <c r="AM4" s="204"/>
      <c r="AN4" s="204"/>
      <c r="AO4" s="204"/>
      <c r="AP4" s="204"/>
      <c r="AQ4" s="204"/>
      <c r="AR4" s="204"/>
      <c r="AS4" s="204"/>
      <c r="AT4" s="204"/>
      <c r="AU4" s="204"/>
      <c r="AV4" s="204"/>
      <c r="AW4" s="204"/>
      <c r="AX4" s="204"/>
      <c r="AY4" s="204"/>
      <c r="AZ4" s="204"/>
      <c r="BA4" s="204"/>
      <c r="BB4" s="204"/>
      <c r="BC4" s="204"/>
      <c r="BD4" s="204"/>
      <c r="BE4" s="204"/>
      <c r="BF4" s="204"/>
      <c r="BG4" s="204"/>
      <c r="BH4" s="204"/>
      <c r="BI4" s="204"/>
      <c r="BJ4" s="204"/>
      <c r="BK4" s="204"/>
      <c r="BL4" s="204"/>
      <c r="BM4" s="204"/>
      <c r="BN4" s="204"/>
      <c r="BO4" s="204"/>
      <c r="BP4" s="204"/>
      <c r="BQ4" s="204"/>
      <c r="BR4" s="204"/>
      <c r="BS4" s="204"/>
      <c r="BT4" s="204"/>
      <c r="BU4" s="204"/>
      <c r="BV4" s="204"/>
      <c r="BW4" s="204"/>
      <c r="BX4" s="204"/>
      <c r="BY4" s="204"/>
      <c r="BZ4" s="204"/>
    </row>
    <row r="5" spans="1:90" s="2" customFormat="1" ht="15.75" customHeight="1">
      <c r="A5" s="204" t="s">
        <v>1714</v>
      </c>
      <c r="B5" s="204"/>
      <c r="C5" s="204"/>
      <c r="D5" s="204"/>
      <c r="E5" s="204"/>
      <c r="F5" s="204"/>
      <c r="G5" s="204"/>
      <c r="H5" s="204"/>
      <c r="I5" s="204"/>
      <c r="J5" s="204"/>
      <c r="K5" s="204"/>
      <c r="L5" s="204"/>
      <c r="M5" s="204"/>
      <c r="N5" s="204"/>
      <c r="O5" s="204"/>
      <c r="P5" s="204"/>
      <c r="Q5" s="204"/>
      <c r="R5" s="204"/>
      <c r="S5" s="204"/>
      <c r="T5" s="204"/>
      <c r="U5" s="204"/>
      <c r="V5" s="204"/>
      <c r="W5" s="204"/>
      <c r="X5" s="204"/>
      <c r="Y5" s="204"/>
      <c r="Z5" s="204"/>
      <c r="AA5" s="204"/>
      <c r="AB5" s="204"/>
      <c r="AC5" s="204"/>
      <c r="AD5" s="204"/>
      <c r="AE5" s="204"/>
      <c r="AF5" s="204"/>
      <c r="AG5" s="204"/>
      <c r="AH5" s="204"/>
      <c r="AI5" s="204"/>
      <c r="AJ5" s="204"/>
      <c r="AK5" s="204"/>
      <c r="AL5" s="204"/>
      <c r="AM5" s="204"/>
      <c r="AN5" s="204"/>
      <c r="AO5" s="204"/>
      <c r="AP5" s="204"/>
      <c r="AQ5" s="204"/>
      <c r="AR5" s="204"/>
      <c r="AS5" s="204"/>
      <c r="AT5" s="204"/>
      <c r="AU5" s="204"/>
      <c r="AV5" s="204"/>
      <c r="AW5" s="204"/>
      <c r="AX5" s="204"/>
      <c r="AY5" s="204"/>
      <c r="AZ5" s="204"/>
      <c r="BA5" s="204"/>
      <c r="BB5" s="204"/>
      <c r="BC5" s="204"/>
      <c r="BD5" s="204"/>
      <c r="BE5" s="204"/>
      <c r="BF5" s="204"/>
      <c r="BG5" s="204"/>
      <c r="BH5" s="204"/>
      <c r="BI5" s="204"/>
      <c r="BJ5" s="204"/>
      <c r="BK5" s="204"/>
      <c r="BL5" s="204"/>
      <c r="BM5" s="204"/>
      <c r="BN5" s="204"/>
      <c r="BO5" s="204"/>
      <c r="BP5" s="204"/>
      <c r="BQ5" s="204"/>
      <c r="BR5" s="204"/>
      <c r="BS5" s="204"/>
      <c r="BT5" s="204"/>
      <c r="BU5" s="204"/>
      <c r="BV5" s="204"/>
      <c r="BW5" s="204"/>
      <c r="BX5" s="204"/>
      <c r="BY5" s="204"/>
      <c r="BZ5" s="204"/>
    </row>
    <row r="6" spans="1:90" s="2" customFormat="1" ht="15.75" customHeight="1">
      <c r="A6" s="204"/>
      <c r="B6" s="204" t="s">
        <v>36</v>
      </c>
      <c r="C6" s="204"/>
      <c r="D6" s="204"/>
      <c r="E6" s="204"/>
      <c r="F6" s="204"/>
      <c r="G6" s="204"/>
      <c r="H6" s="204"/>
      <c r="I6" s="204"/>
      <c r="J6" s="204"/>
      <c r="K6" s="204"/>
      <c r="L6" s="204"/>
      <c r="M6" s="204"/>
      <c r="N6" s="204"/>
      <c r="O6" s="204"/>
      <c r="P6" s="204"/>
      <c r="Q6" s="204"/>
      <c r="R6" s="204"/>
      <c r="S6" s="204" t="s">
        <v>37</v>
      </c>
      <c r="T6" s="204"/>
      <c r="U6" s="971" cm="1">
        <f t="array" ref="U6">sekkei_shikaku_kenchikushi1</f>
        <v>0</v>
      </c>
      <c r="V6" s="971"/>
      <c r="W6" s="971"/>
      <c r="X6" s="971"/>
      <c r="Y6" s="373" t="s">
        <v>38</v>
      </c>
      <c r="Z6" s="204"/>
      <c r="AA6" s="204"/>
      <c r="AB6" s="204"/>
      <c r="AC6" s="204"/>
      <c r="AD6" s="204"/>
      <c r="AE6" s="204"/>
      <c r="AF6" s="204"/>
      <c r="AG6" s="204"/>
      <c r="AH6" s="204"/>
      <c r="AI6" s="204" t="s">
        <v>37</v>
      </c>
      <c r="AJ6" s="204"/>
      <c r="AK6" s="975">
        <f>sekkei_shikaku_toroku1</f>
        <v>0</v>
      </c>
      <c r="AL6" s="975"/>
      <c r="AM6" s="975"/>
      <c r="AN6" s="975"/>
      <c r="AO6" s="975"/>
      <c r="AP6" s="975"/>
      <c r="AQ6" s="975"/>
      <c r="AR6" s="975"/>
      <c r="AS6" s="975"/>
      <c r="AT6" s="975"/>
      <c r="AU6" s="975"/>
      <c r="AV6" s="975"/>
      <c r="AW6" s="373" t="s">
        <v>39</v>
      </c>
      <c r="AX6" s="204"/>
      <c r="AY6" s="204"/>
      <c r="AZ6" s="204"/>
      <c r="BA6" s="204"/>
      <c r="BB6" s="204"/>
      <c r="BC6" s="204"/>
      <c r="BD6" s="204"/>
      <c r="BE6" s="204"/>
      <c r="BF6" s="971">
        <f>sekkei_sikaku_go1</f>
        <v>0</v>
      </c>
      <c r="BG6" s="971"/>
      <c r="BH6" s="971"/>
      <c r="BI6" s="971"/>
      <c r="BJ6" s="971"/>
      <c r="BK6" s="971"/>
      <c r="BL6" s="971"/>
      <c r="BM6" s="971"/>
      <c r="BN6" s="971"/>
      <c r="BO6" s="971"/>
      <c r="BP6" s="971"/>
      <c r="BQ6" s="971"/>
      <c r="BR6" s="373" t="s">
        <v>40</v>
      </c>
      <c r="BS6" s="204"/>
      <c r="BT6" s="204"/>
      <c r="BU6" s="204"/>
      <c r="BV6" s="204"/>
      <c r="BW6" s="204"/>
      <c r="BX6" s="204"/>
      <c r="BY6" s="204"/>
      <c r="BZ6" s="204"/>
      <c r="CL6" s="99"/>
    </row>
    <row r="7" spans="1:90" s="2" customFormat="1" ht="15.75" customHeight="1">
      <c r="A7" s="204"/>
      <c r="B7" s="204" t="s">
        <v>31</v>
      </c>
      <c r="C7" s="204"/>
      <c r="D7" s="204"/>
      <c r="E7" s="204"/>
      <c r="F7" s="204"/>
      <c r="G7" s="204"/>
      <c r="H7" s="204"/>
      <c r="I7" s="204"/>
      <c r="J7" s="204"/>
      <c r="K7" s="204"/>
      <c r="L7" s="204"/>
      <c r="M7" s="204"/>
      <c r="N7" s="204"/>
      <c r="O7" s="204"/>
      <c r="P7" s="204"/>
      <c r="Q7" s="204"/>
      <c r="R7" s="971">
        <f>sekkei_owner_name1</f>
        <v>0</v>
      </c>
      <c r="S7" s="971"/>
      <c r="T7" s="971"/>
      <c r="U7" s="971"/>
      <c r="V7" s="971"/>
      <c r="W7" s="971"/>
      <c r="X7" s="971"/>
      <c r="Y7" s="971"/>
      <c r="Z7" s="971"/>
      <c r="AA7" s="971"/>
      <c r="AB7" s="971"/>
      <c r="AC7" s="971"/>
      <c r="AD7" s="971"/>
      <c r="AE7" s="971"/>
      <c r="AF7" s="971"/>
      <c r="AG7" s="971"/>
      <c r="AH7" s="971"/>
      <c r="AI7" s="971"/>
      <c r="AJ7" s="971"/>
      <c r="AK7" s="971"/>
      <c r="AL7" s="971"/>
      <c r="AM7" s="971"/>
      <c r="AN7" s="971"/>
      <c r="AO7" s="971"/>
      <c r="AP7" s="971"/>
      <c r="AQ7" s="971"/>
      <c r="AR7" s="971"/>
      <c r="AS7" s="971"/>
      <c r="AT7" s="971"/>
      <c r="AU7" s="971"/>
      <c r="AV7" s="971"/>
      <c r="AW7" s="971"/>
      <c r="AX7" s="971"/>
      <c r="AY7" s="971"/>
      <c r="AZ7" s="971"/>
      <c r="BA7" s="971"/>
      <c r="BB7" s="971"/>
      <c r="BC7" s="971"/>
      <c r="BD7" s="971"/>
      <c r="BE7" s="971"/>
      <c r="BF7" s="971"/>
      <c r="BG7" s="971"/>
      <c r="BH7" s="971"/>
      <c r="BI7" s="971"/>
      <c r="BJ7" s="971"/>
      <c r="BK7" s="971"/>
      <c r="BL7" s="971"/>
      <c r="BM7" s="971"/>
      <c r="BN7" s="971"/>
      <c r="BO7" s="971"/>
      <c r="BP7" s="971"/>
      <c r="BQ7" s="971"/>
      <c r="BR7" s="971"/>
      <c r="BS7" s="971"/>
      <c r="BT7" s="971"/>
      <c r="BU7" s="971"/>
      <c r="BV7" s="971"/>
      <c r="BW7" s="971"/>
      <c r="BX7" s="971"/>
      <c r="BY7" s="971"/>
      <c r="BZ7" s="971"/>
    </row>
    <row r="8" spans="1:90" s="2" customFormat="1" ht="15.75" customHeight="1">
      <c r="A8" s="204"/>
      <c r="B8" s="204" t="s">
        <v>42</v>
      </c>
      <c r="C8" s="204"/>
      <c r="D8" s="204"/>
      <c r="E8" s="204"/>
      <c r="F8" s="204"/>
      <c r="G8" s="204"/>
      <c r="H8" s="204"/>
      <c r="I8" s="204"/>
      <c r="J8" s="204"/>
      <c r="K8" s="204"/>
      <c r="L8" s="204"/>
      <c r="M8" s="204"/>
      <c r="N8" s="204"/>
      <c r="O8" s="204"/>
      <c r="P8" s="204"/>
      <c r="Q8" s="204"/>
      <c r="R8" s="204"/>
      <c r="S8" s="204" t="s">
        <v>37</v>
      </c>
      <c r="T8" s="204"/>
      <c r="U8" s="971">
        <f>sekkei_kenchikushizimusyo_name1</f>
        <v>0</v>
      </c>
      <c r="V8" s="971"/>
      <c r="W8" s="971"/>
      <c r="X8" s="971"/>
      <c r="Y8" s="373" t="s">
        <v>43</v>
      </c>
      <c r="Z8" s="204"/>
      <c r="AA8" s="204"/>
      <c r="AB8" s="204"/>
      <c r="AC8" s="204"/>
      <c r="AD8" s="204"/>
      <c r="AE8" s="204"/>
      <c r="AF8" s="204"/>
      <c r="AG8" s="204"/>
      <c r="AH8" s="204"/>
      <c r="AI8" s="204" t="s">
        <v>37</v>
      </c>
      <c r="AJ8" s="204"/>
      <c r="AK8" s="971">
        <f>sekkei_kenchikushizimusho_touroku1</f>
        <v>0</v>
      </c>
      <c r="AL8" s="971"/>
      <c r="AM8" s="971"/>
      <c r="AN8" s="971"/>
      <c r="AO8" s="971"/>
      <c r="AP8" s="971"/>
      <c r="AQ8" s="971"/>
      <c r="AR8" s="971"/>
      <c r="AS8" s="971"/>
      <c r="AT8" s="204" t="s">
        <v>44</v>
      </c>
      <c r="AU8" s="204"/>
      <c r="AV8" s="204"/>
      <c r="AW8" s="204"/>
      <c r="AX8" s="373"/>
      <c r="AY8" s="204"/>
      <c r="AZ8" s="204"/>
      <c r="BA8" s="204"/>
      <c r="BB8" s="204"/>
      <c r="BC8" s="204"/>
      <c r="BD8" s="204"/>
      <c r="BE8" s="204"/>
      <c r="BF8" s="971">
        <f>sekkei_kenchikushizimusho_go1</f>
        <v>0</v>
      </c>
      <c r="BG8" s="971"/>
      <c r="BH8" s="971"/>
      <c r="BI8" s="971"/>
      <c r="BJ8" s="971"/>
      <c r="BK8" s="971"/>
      <c r="BL8" s="971"/>
      <c r="BM8" s="971"/>
      <c r="BN8" s="971"/>
      <c r="BO8" s="971"/>
      <c r="BP8" s="971"/>
      <c r="BQ8" s="971"/>
      <c r="BR8" s="373" t="s">
        <v>40</v>
      </c>
      <c r="BS8" s="204"/>
      <c r="BT8" s="204"/>
      <c r="BU8" s="204"/>
      <c r="BV8" s="204"/>
      <c r="BW8" s="204"/>
      <c r="BX8" s="204"/>
      <c r="BY8" s="204"/>
      <c r="BZ8" s="204"/>
      <c r="CL8" s="99"/>
    </row>
    <row r="9" spans="1:90" s="2" customFormat="1" ht="15.75" customHeight="1">
      <c r="A9" s="204"/>
      <c r="B9" s="204"/>
      <c r="C9" s="204"/>
      <c r="D9" s="204"/>
      <c r="E9" s="204"/>
      <c r="F9" s="204"/>
      <c r="G9" s="204"/>
      <c r="H9" s="204"/>
      <c r="I9" s="204"/>
      <c r="J9" s="204"/>
      <c r="K9" s="204"/>
      <c r="L9" s="204"/>
      <c r="M9" s="204"/>
      <c r="N9" s="204"/>
      <c r="O9" s="204"/>
      <c r="P9" s="204"/>
      <c r="Q9" s="204"/>
      <c r="R9" s="971">
        <f>sekkei_kenchikushizimushoname_free1</f>
        <v>0</v>
      </c>
      <c r="S9" s="971"/>
      <c r="T9" s="971"/>
      <c r="U9" s="971"/>
      <c r="V9" s="971"/>
      <c r="W9" s="971"/>
      <c r="X9" s="971"/>
      <c r="Y9" s="971"/>
      <c r="Z9" s="971"/>
      <c r="AA9" s="971"/>
      <c r="AB9" s="971"/>
      <c r="AC9" s="971"/>
      <c r="AD9" s="971"/>
      <c r="AE9" s="971"/>
      <c r="AF9" s="971"/>
      <c r="AG9" s="971"/>
      <c r="AH9" s="971"/>
      <c r="AI9" s="971"/>
      <c r="AJ9" s="971"/>
      <c r="AK9" s="971"/>
      <c r="AL9" s="971"/>
      <c r="AM9" s="971"/>
      <c r="AN9" s="971"/>
      <c r="AO9" s="971"/>
      <c r="AP9" s="971"/>
      <c r="AQ9" s="971"/>
      <c r="AR9" s="971"/>
      <c r="AS9" s="971"/>
      <c r="AT9" s="971"/>
      <c r="AU9" s="971"/>
      <c r="AV9" s="971"/>
      <c r="AW9" s="971"/>
      <c r="AX9" s="971"/>
      <c r="AY9" s="971"/>
      <c r="AZ9" s="971"/>
      <c r="BA9" s="971"/>
      <c r="BB9" s="971"/>
      <c r="BC9" s="971"/>
      <c r="BD9" s="971"/>
      <c r="BE9" s="971"/>
      <c r="BF9" s="971"/>
      <c r="BG9" s="971"/>
      <c r="BH9" s="971"/>
      <c r="BI9" s="971"/>
      <c r="BJ9" s="971"/>
      <c r="BK9" s="971"/>
      <c r="BL9" s="971"/>
      <c r="BM9" s="971"/>
      <c r="BN9" s="971"/>
      <c r="BO9" s="971"/>
      <c r="BP9" s="971"/>
      <c r="BQ9" s="971"/>
      <c r="BR9" s="971"/>
      <c r="BS9" s="971"/>
      <c r="BT9" s="971"/>
      <c r="BU9" s="971"/>
      <c r="BV9" s="971"/>
      <c r="BW9" s="971"/>
      <c r="BX9" s="971"/>
      <c r="BY9" s="971"/>
      <c r="BZ9" s="971"/>
      <c r="CL9" s="99"/>
    </row>
    <row r="10" spans="1:90" s="2" customFormat="1" ht="15.75" customHeight="1">
      <c r="A10" s="204"/>
      <c r="B10" s="204" t="s">
        <v>47</v>
      </c>
      <c r="C10" s="204"/>
      <c r="D10" s="204"/>
      <c r="E10" s="204"/>
      <c r="F10" s="204"/>
      <c r="G10" s="204"/>
      <c r="H10" s="204"/>
      <c r="I10" s="204"/>
      <c r="J10" s="204"/>
      <c r="K10" s="204"/>
      <c r="L10" s="204"/>
      <c r="M10" s="204"/>
      <c r="N10" s="204"/>
      <c r="O10" s="204"/>
      <c r="P10" s="204"/>
      <c r="Q10" s="204"/>
      <c r="R10" s="976" t="s">
        <v>1254</v>
      </c>
      <c r="S10" s="976"/>
      <c r="T10" s="976"/>
      <c r="U10" s="971">
        <f>sekkei_owner_postcode1</f>
        <v>0</v>
      </c>
      <c r="V10" s="971"/>
      <c r="W10" s="971"/>
      <c r="X10" s="971"/>
      <c r="Y10" s="971"/>
      <c r="Z10" s="971"/>
      <c r="AA10" s="971"/>
      <c r="AB10" s="971"/>
      <c r="AC10" s="971"/>
      <c r="AD10" s="971"/>
      <c r="AE10" s="971"/>
      <c r="AF10" s="971"/>
      <c r="AG10" s="971"/>
      <c r="AH10" s="971"/>
      <c r="AI10" s="971"/>
      <c r="AJ10" s="971"/>
      <c r="AK10" s="971"/>
      <c r="AL10" s="971"/>
      <c r="AM10" s="971"/>
      <c r="AN10" s="971"/>
      <c r="AO10" s="971"/>
      <c r="AP10" s="971"/>
      <c r="AQ10" s="971"/>
      <c r="AR10" s="971"/>
      <c r="AS10" s="971"/>
      <c r="AT10" s="971"/>
      <c r="AU10" s="971"/>
      <c r="AV10" s="971"/>
      <c r="AW10" s="971"/>
      <c r="AX10" s="971"/>
      <c r="AY10" s="971"/>
      <c r="AZ10" s="971"/>
      <c r="BA10" s="971"/>
      <c r="BB10" s="971"/>
      <c r="BC10" s="971"/>
      <c r="BD10" s="971"/>
      <c r="BE10" s="971"/>
      <c r="BF10" s="971"/>
      <c r="BG10" s="971"/>
      <c r="BH10" s="971"/>
      <c r="BI10" s="971"/>
      <c r="BJ10" s="971"/>
      <c r="BK10" s="971"/>
      <c r="BL10" s="971"/>
      <c r="BM10" s="971"/>
      <c r="BN10" s="971"/>
      <c r="BO10" s="971"/>
      <c r="BP10" s="971"/>
      <c r="BQ10" s="971"/>
      <c r="BR10" s="971"/>
      <c r="BS10" s="971"/>
      <c r="BT10" s="971"/>
      <c r="BU10" s="971"/>
      <c r="BV10" s="971"/>
      <c r="BW10" s="971"/>
      <c r="BX10" s="971"/>
      <c r="BY10" s="971"/>
      <c r="BZ10" s="971"/>
      <c r="CL10" s="99"/>
    </row>
    <row r="11" spans="1:90" s="2" customFormat="1" ht="15.75" customHeight="1">
      <c r="A11" s="204"/>
      <c r="B11" s="204" t="s">
        <v>48</v>
      </c>
      <c r="C11" s="204"/>
      <c r="D11" s="204"/>
      <c r="E11" s="204"/>
      <c r="F11" s="204"/>
      <c r="G11" s="204"/>
      <c r="H11" s="204"/>
      <c r="I11" s="204"/>
      <c r="J11" s="204"/>
      <c r="K11" s="204"/>
      <c r="L11" s="204"/>
      <c r="M11" s="204"/>
      <c r="N11" s="204"/>
      <c r="O11" s="204"/>
      <c r="P11" s="204"/>
      <c r="Q11" s="204"/>
      <c r="R11" s="971" t="str">
        <f>sekkei_owner_state1&amp;sekkei_owner_adress1</f>
        <v/>
      </c>
      <c r="S11" s="971"/>
      <c r="T11" s="971"/>
      <c r="U11" s="971"/>
      <c r="V11" s="971"/>
      <c r="W11" s="971"/>
      <c r="X11" s="971"/>
      <c r="Y11" s="971"/>
      <c r="Z11" s="971"/>
      <c r="AA11" s="971"/>
      <c r="AB11" s="971"/>
      <c r="AC11" s="971"/>
      <c r="AD11" s="971"/>
      <c r="AE11" s="971"/>
      <c r="AF11" s="971"/>
      <c r="AG11" s="971"/>
      <c r="AH11" s="971"/>
      <c r="AI11" s="971"/>
      <c r="AJ11" s="971"/>
      <c r="AK11" s="971"/>
      <c r="AL11" s="971"/>
      <c r="AM11" s="971"/>
      <c r="AN11" s="971"/>
      <c r="AO11" s="971"/>
      <c r="AP11" s="971"/>
      <c r="AQ11" s="971"/>
      <c r="AR11" s="971"/>
      <c r="AS11" s="971"/>
      <c r="AT11" s="971"/>
      <c r="AU11" s="971"/>
      <c r="AV11" s="971"/>
      <c r="AW11" s="971"/>
      <c r="AX11" s="971"/>
      <c r="AY11" s="971"/>
      <c r="AZ11" s="971"/>
      <c r="BA11" s="971"/>
      <c r="BB11" s="971"/>
      <c r="BC11" s="971"/>
      <c r="BD11" s="971"/>
      <c r="BE11" s="971"/>
      <c r="BF11" s="971"/>
      <c r="BG11" s="971"/>
      <c r="BH11" s="971"/>
      <c r="BI11" s="971"/>
      <c r="BJ11" s="971"/>
      <c r="BK11" s="971"/>
      <c r="BL11" s="971"/>
      <c r="BM11" s="971"/>
      <c r="BN11" s="971"/>
      <c r="BO11" s="971"/>
      <c r="BP11" s="971"/>
      <c r="BQ11" s="971"/>
      <c r="BR11" s="971"/>
      <c r="BS11" s="971"/>
      <c r="BT11" s="971"/>
      <c r="BU11" s="971"/>
      <c r="BV11" s="971"/>
      <c r="BW11" s="971"/>
      <c r="BX11" s="971"/>
      <c r="BY11" s="971"/>
      <c r="BZ11" s="971"/>
      <c r="CL11" s="99"/>
    </row>
    <row r="12" spans="1:90" s="2" customFormat="1" ht="15.75" customHeight="1">
      <c r="A12" s="204"/>
      <c r="B12" s="204" t="s">
        <v>49</v>
      </c>
      <c r="C12" s="204"/>
      <c r="D12" s="204"/>
      <c r="E12" s="204"/>
      <c r="F12" s="204"/>
      <c r="G12" s="204"/>
      <c r="H12" s="204"/>
      <c r="I12" s="204"/>
      <c r="J12" s="204"/>
      <c r="K12" s="204"/>
      <c r="L12" s="204"/>
      <c r="M12" s="204"/>
      <c r="N12" s="204"/>
      <c r="O12" s="204"/>
      <c r="P12" s="204"/>
      <c r="Q12" s="204"/>
      <c r="R12" s="971">
        <f>sekkei_owner_TEL1</f>
        <v>0</v>
      </c>
      <c r="S12" s="971"/>
      <c r="T12" s="971"/>
      <c r="U12" s="971"/>
      <c r="V12" s="971"/>
      <c r="W12" s="971"/>
      <c r="X12" s="971"/>
      <c r="Y12" s="971"/>
      <c r="Z12" s="971"/>
      <c r="AA12" s="971"/>
      <c r="AB12" s="971"/>
      <c r="AC12" s="971"/>
      <c r="AD12" s="971"/>
      <c r="AE12" s="971"/>
      <c r="AF12" s="971"/>
      <c r="AG12" s="971"/>
      <c r="AH12" s="971"/>
      <c r="AI12" s="971"/>
      <c r="AJ12" s="971"/>
      <c r="AK12" s="971"/>
      <c r="AL12" s="971"/>
      <c r="AM12" s="971"/>
      <c r="AN12" s="971"/>
      <c r="AO12" s="971"/>
      <c r="AP12" s="971"/>
      <c r="AQ12" s="971"/>
      <c r="AR12" s="971"/>
      <c r="AS12" s="971"/>
      <c r="AT12" s="971"/>
      <c r="AU12" s="971"/>
      <c r="AV12" s="971"/>
      <c r="AW12" s="971"/>
      <c r="AX12" s="971"/>
      <c r="AY12" s="971"/>
      <c r="AZ12" s="971"/>
      <c r="BA12" s="971"/>
      <c r="BB12" s="971"/>
      <c r="BC12" s="971"/>
      <c r="BD12" s="971"/>
      <c r="BE12" s="971"/>
      <c r="BF12" s="971"/>
      <c r="BG12" s="971"/>
      <c r="BH12" s="971"/>
      <c r="BI12" s="971"/>
      <c r="BJ12" s="971"/>
      <c r="BK12" s="971"/>
      <c r="BL12" s="971"/>
      <c r="BM12" s="971"/>
      <c r="BN12" s="971"/>
      <c r="BO12" s="971"/>
      <c r="BP12" s="971"/>
      <c r="BQ12" s="971"/>
      <c r="BR12" s="971"/>
      <c r="BS12" s="971"/>
      <c r="BT12" s="971"/>
      <c r="BU12" s="971"/>
      <c r="BV12" s="971"/>
      <c r="BW12" s="971"/>
      <c r="BX12" s="971"/>
      <c r="BY12" s="971"/>
      <c r="BZ12" s="971"/>
      <c r="CL12" s="99"/>
    </row>
    <row r="13" spans="1:90" s="2" customFormat="1" ht="15.75" customHeight="1">
      <c r="A13" s="204"/>
      <c r="B13" s="204" t="s">
        <v>52</v>
      </c>
      <c r="C13" s="204"/>
      <c r="D13" s="204"/>
      <c r="E13" s="204"/>
      <c r="F13" s="204"/>
      <c r="G13" s="204"/>
      <c r="H13" s="204"/>
      <c r="I13" s="204"/>
      <c r="J13" s="204"/>
      <c r="K13" s="204"/>
      <c r="L13" s="204"/>
      <c r="M13" s="204"/>
      <c r="N13" s="204"/>
      <c r="O13" s="204"/>
      <c r="P13" s="204"/>
      <c r="Q13" s="204"/>
      <c r="R13" s="204"/>
      <c r="S13" s="204"/>
      <c r="T13" s="204"/>
      <c r="U13" s="204"/>
      <c r="V13" s="204"/>
      <c r="W13" s="204"/>
      <c r="X13" s="204"/>
      <c r="Y13" s="204"/>
      <c r="Z13" s="204"/>
      <c r="AA13" s="971">
        <f>sekkei_sekkeitosyo1</f>
        <v>0</v>
      </c>
      <c r="AB13" s="971"/>
      <c r="AC13" s="971"/>
      <c r="AD13" s="971"/>
      <c r="AE13" s="971"/>
      <c r="AF13" s="971"/>
      <c r="AG13" s="971"/>
      <c r="AH13" s="971"/>
      <c r="AI13" s="971"/>
      <c r="AJ13" s="971"/>
      <c r="AK13" s="971"/>
      <c r="AL13" s="971"/>
      <c r="AM13" s="971"/>
      <c r="AN13" s="971"/>
      <c r="AO13" s="971"/>
      <c r="AP13" s="971"/>
      <c r="AQ13" s="971"/>
      <c r="AR13" s="971"/>
      <c r="AS13" s="971"/>
      <c r="AT13" s="971"/>
      <c r="AU13" s="971"/>
      <c r="AV13" s="971"/>
      <c r="AW13" s="971"/>
      <c r="AX13" s="971"/>
      <c r="AY13" s="971"/>
      <c r="AZ13" s="971"/>
      <c r="BA13" s="971"/>
      <c r="BB13" s="971"/>
      <c r="BC13" s="971"/>
      <c r="BD13" s="971"/>
      <c r="BE13" s="971"/>
      <c r="BF13" s="971"/>
      <c r="BG13" s="971"/>
      <c r="BH13" s="971"/>
      <c r="BI13" s="971"/>
      <c r="BJ13" s="971"/>
      <c r="BK13" s="971"/>
      <c r="BL13" s="971"/>
      <c r="BM13" s="971"/>
      <c r="BN13" s="971"/>
      <c r="BO13" s="971"/>
      <c r="BP13" s="971"/>
      <c r="BQ13" s="971"/>
      <c r="BR13" s="971"/>
      <c r="BS13" s="971"/>
      <c r="BT13" s="971"/>
      <c r="BU13" s="971"/>
      <c r="BV13" s="971"/>
      <c r="BW13" s="971"/>
      <c r="BX13" s="971"/>
      <c r="BY13" s="971"/>
      <c r="BZ13" s="971"/>
      <c r="CL13" s="99"/>
    </row>
    <row r="14" spans="1:90" s="2" customFormat="1" ht="7.5" customHeight="1">
      <c r="A14" s="205"/>
      <c r="B14" s="205"/>
      <c r="C14" s="205"/>
      <c r="D14" s="205"/>
      <c r="E14" s="205"/>
      <c r="F14" s="205"/>
      <c r="G14" s="205"/>
      <c r="H14" s="205"/>
      <c r="I14" s="205"/>
      <c r="J14" s="205"/>
      <c r="K14" s="205"/>
      <c r="L14" s="205"/>
      <c r="M14" s="205"/>
      <c r="N14" s="205"/>
      <c r="O14" s="205"/>
      <c r="P14" s="205"/>
      <c r="Q14" s="205"/>
      <c r="R14" s="205"/>
      <c r="S14" s="205"/>
      <c r="T14" s="205"/>
      <c r="U14" s="205"/>
      <c r="V14" s="205"/>
      <c r="W14" s="205"/>
      <c r="X14" s="205"/>
      <c r="Y14" s="205"/>
      <c r="Z14" s="205"/>
      <c r="AA14" s="205"/>
      <c r="AB14" s="205"/>
      <c r="AC14" s="205"/>
      <c r="AD14" s="205"/>
      <c r="AE14" s="205"/>
      <c r="AF14" s="205"/>
      <c r="AG14" s="205"/>
      <c r="AH14" s="205"/>
      <c r="AI14" s="205"/>
      <c r="AJ14" s="205"/>
      <c r="AK14" s="205"/>
      <c r="AL14" s="205"/>
      <c r="AM14" s="205"/>
      <c r="AN14" s="205"/>
      <c r="AO14" s="205"/>
      <c r="AP14" s="205"/>
      <c r="AQ14" s="205"/>
      <c r="AR14" s="205"/>
      <c r="AS14" s="205"/>
      <c r="AT14" s="205"/>
      <c r="AU14" s="205"/>
      <c r="AV14" s="205"/>
      <c r="AW14" s="205"/>
      <c r="AX14" s="205"/>
      <c r="AY14" s="205"/>
      <c r="AZ14" s="205"/>
      <c r="BA14" s="205"/>
      <c r="BB14" s="205"/>
      <c r="BC14" s="205"/>
      <c r="BD14" s="205"/>
      <c r="BE14" s="205"/>
      <c r="BF14" s="205"/>
      <c r="BG14" s="205"/>
      <c r="BH14" s="205"/>
      <c r="BI14" s="205"/>
      <c r="BJ14" s="205"/>
      <c r="BK14" s="205"/>
      <c r="BL14" s="205"/>
      <c r="BM14" s="205"/>
      <c r="BN14" s="205"/>
      <c r="BO14" s="205"/>
      <c r="BP14" s="205"/>
      <c r="BQ14" s="205"/>
      <c r="BR14" s="205"/>
      <c r="BS14" s="205"/>
      <c r="BT14" s="205"/>
      <c r="BU14" s="205"/>
      <c r="BV14" s="205"/>
      <c r="BW14" s="205"/>
      <c r="BX14" s="205"/>
      <c r="BY14" s="205"/>
      <c r="BZ14" s="205"/>
    </row>
    <row r="15" spans="1:90" s="2" customFormat="1" ht="7.5" customHeight="1">
      <c r="A15" s="204"/>
      <c r="B15" s="204"/>
      <c r="C15" s="204"/>
      <c r="D15" s="204"/>
      <c r="E15" s="204"/>
      <c r="F15" s="204"/>
      <c r="G15" s="204"/>
      <c r="H15" s="204"/>
      <c r="I15" s="204"/>
      <c r="J15" s="204"/>
      <c r="K15" s="204"/>
      <c r="L15" s="204"/>
      <c r="M15" s="204"/>
      <c r="N15" s="204"/>
      <c r="O15" s="204"/>
      <c r="P15" s="204"/>
      <c r="Q15" s="204"/>
      <c r="R15" s="204"/>
      <c r="S15" s="204"/>
      <c r="T15" s="204"/>
      <c r="U15" s="204"/>
      <c r="V15" s="204"/>
      <c r="W15" s="204"/>
      <c r="X15" s="204"/>
      <c r="Y15" s="204"/>
      <c r="Z15" s="204"/>
      <c r="AA15" s="204"/>
      <c r="AB15" s="204"/>
      <c r="AC15" s="204"/>
      <c r="AD15" s="204"/>
      <c r="AE15" s="204"/>
      <c r="AF15" s="204"/>
      <c r="AG15" s="204"/>
      <c r="AH15" s="204"/>
      <c r="AI15" s="204"/>
      <c r="AJ15" s="204"/>
      <c r="AK15" s="204"/>
      <c r="AL15" s="204"/>
      <c r="AM15" s="204"/>
      <c r="AN15" s="204"/>
      <c r="AO15" s="204"/>
      <c r="AP15" s="204"/>
      <c r="AQ15" s="204"/>
      <c r="AR15" s="204"/>
      <c r="AS15" s="204"/>
      <c r="AT15" s="204"/>
      <c r="AU15" s="204"/>
      <c r="AV15" s="204"/>
      <c r="AW15" s="204"/>
      <c r="AX15" s="204"/>
      <c r="AY15" s="204"/>
      <c r="AZ15" s="204"/>
      <c r="BA15" s="204"/>
      <c r="BB15" s="204"/>
      <c r="BC15" s="204"/>
      <c r="BD15" s="204"/>
      <c r="BE15" s="204"/>
      <c r="BF15" s="204"/>
      <c r="BG15" s="204"/>
      <c r="BH15" s="204"/>
      <c r="BI15" s="204"/>
      <c r="BJ15" s="204"/>
      <c r="BK15" s="204"/>
      <c r="BL15" s="204"/>
      <c r="BM15" s="204"/>
      <c r="BN15" s="204"/>
      <c r="BO15" s="204"/>
      <c r="BP15" s="204"/>
      <c r="BQ15" s="204"/>
      <c r="BR15" s="204"/>
      <c r="BS15" s="204"/>
      <c r="BT15" s="204"/>
      <c r="BU15" s="204"/>
      <c r="BV15" s="204"/>
      <c r="BW15" s="204"/>
      <c r="BX15" s="204"/>
      <c r="BY15" s="204"/>
      <c r="BZ15" s="204"/>
    </row>
    <row r="16" spans="1:90" s="2" customFormat="1" ht="15.75" customHeight="1">
      <c r="A16" s="204" t="s">
        <v>1714</v>
      </c>
      <c r="B16" s="204"/>
      <c r="C16" s="204"/>
      <c r="D16" s="204"/>
      <c r="E16" s="204"/>
      <c r="F16" s="204"/>
      <c r="G16" s="204"/>
      <c r="H16" s="204"/>
      <c r="I16" s="204"/>
      <c r="J16" s="204"/>
      <c r="K16" s="204"/>
      <c r="L16" s="204"/>
      <c r="M16" s="204"/>
      <c r="N16" s="204"/>
      <c r="O16" s="204"/>
      <c r="P16" s="204"/>
      <c r="Q16" s="204"/>
      <c r="R16" s="204"/>
      <c r="S16" s="204"/>
      <c r="T16" s="204"/>
      <c r="U16" s="204"/>
      <c r="V16" s="204"/>
      <c r="W16" s="204"/>
      <c r="X16" s="204"/>
      <c r="Y16" s="204"/>
      <c r="Z16" s="204"/>
      <c r="AA16" s="204"/>
      <c r="AB16" s="204"/>
      <c r="AC16" s="204"/>
      <c r="AD16" s="204"/>
      <c r="AE16" s="204"/>
      <c r="AF16" s="204"/>
      <c r="AG16" s="204"/>
      <c r="AH16" s="204"/>
      <c r="AI16" s="204"/>
      <c r="AJ16" s="204"/>
      <c r="AK16" s="204"/>
      <c r="AL16" s="204"/>
      <c r="AM16" s="204"/>
      <c r="AN16" s="204"/>
      <c r="AO16" s="204"/>
      <c r="AP16" s="204"/>
      <c r="AQ16" s="204"/>
      <c r="AR16" s="204"/>
      <c r="AS16" s="204"/>
      <c r="AT16" s="204"/>
      <c r="AU16" s="204"/>
      <c r="AV16" s="204"/>
      <c r="AW16" s="204"/>
      <c r="AX16" s="204"/>
      <c r="AY16" s="204"/>
      <c r="AZ16" s="204"/>
      <c r="BA16" s="204"/>
      <c r="BB16" s="204"/>
      <c r="BC16" s="204"/>
      <c r="BD16" s="204"/>
      <c r="BE16" s="204"/>
      <c r="BF16" s="204"/>
      <c r="BG16" s="204"/>
      <c r="BH16" s="204"/>
      <c r="BI16" s="204"/>
      <c r="BJ16" s="204"/>
      <c r="BK16" s="204"/>
      <c r="BL16" s="204"/>
      <c r="BM16" s="204"/>
      <c r="BN16" s="204"/>
      <c r="BO16" s="204"/>
      <c r="BP16" s="204"/>
      <c r="BQ16" s="204"/>
      <c r="BR16" s="204"/>
      <c r="BS16" s="204"/>
      <c r="BT16" s="204"/>
      <c r="BU16" s="204"/>
      <c r="BV16" s="204"/>
      <c r="BW16" s="204"/>
      <c r="BX16" s="204"/>
      <c r="BY16" s="204"/>
      <c r="BZ16" s="204"/>
    </row>
    <row r="17" spans="1:90" s="2" customFormat="1" ht="15.75" customHeight="1">
      <c r="A17" s="204"/>
      <c r="B17" s="204" t="s">
        <v>36</v>
      </c>
      <c r="C17" s="204"/>
      <c r="D17" s="204"/>
      <c r="E17" s="204"/>
      <c r="F17" s="204"/>
      <c r="G17" s="204"/>
      <c r="H17" s="204"/>
      <c r="I17" s="204"/>
      <c r="J17" s="204"/>
      <c r="K17" s="204"/>
      <c r="L17" s="204"/>
      <c r="M17" s="204"/>
      <c r="N17" s="204"/>
      <c r="O17" s="204"/>
      <c r="P17" s="204"/>
      <c r="Q17" s="204"/>
      <c r="R17" s="204"/>
      <c r="S17" s="204" t="s">
        <v>37</v>
      </c>
      <c r="T17" s="204"/>
      <c r="U17" s="971">
        <f>sekkei_shikaku_kenchikushi2</f>
        <v>0</v>
      </c>
      <c r="V17" s="971"/>
      <c r="W17" s="971"/>
      <c r="X17" s="971"/>
      <c r="Y17" s="373" t="s">
        <v>38</v>
      </c>
      <c r="Z17" s="204"/>
      <c r="AA17" s="204"/>
      <c r="AB17" s="204"/>
      <c r="AC17" s="204"/>
      <c r="AD17" s="204"/>
      <c r="AE17" s="204"/>
      <c r="AF17" s="204"/>
      <c r="AG17" s="204"/>
      <c r="AH17" s="204"/>
      <c r="AI17" s="204" t="s">
        <v>37</v>
      </c>
      <c r="AJ17" s="204"/>
      <c r="AK17" s="975">
        <f>sekkei_shikaku_toroku2</f>
        <v>0</v>
      </c>
      <c r="AL17" s="975"/>
      <c r="AM17" s="975"/>
      <c r="AN17" s="975"/>
      <c r="AO17" s="975"/>
      <c r="AP17" s="975"/>
      <c r="AQ17" s="975"/>
      <c r="AR17" s="975"/>
      <c r="AS17" s="975"/>
      <c r="AT17" s="975"/>
      <c r="AU17" s="975"/>
      <c r="AV17" s="975"/>
      <c r="AW17" s="373" t="s">
        <v>39</v>
      </c>
      <c r="AX17" s="204"/>
      <c r="AY17" s="204"/>
      <c r="AZ17" s="204"/>
      <c r="BA17" s="204"/>
      <c r="BB17" s="204"/>
      <c r="BC17" s="204"/>
      <c r="BD17" s="204"/>
      <c r="BE17" s="204"/>
      <c r="BF17" s="971">
        <f>sekkei_sikaku_go2</f>
        <v>0</v>
      </c>
      <c r="BG17" s="971"/>
      <c r="BH17" s="971"/>
      <c r="BI17" s="971"/>
      <c r="BJ17" s="971"/>
      <c r="BK17" s="971"/>
      <c r="BL17" s="971"/>
      <c r="BM17" s="971"/>
      <c r="BN17" s="971"/>
      <c r="BO17" s="971"/>
      <c r="BP17" s="971"/>
      <c r="BQ17" s="971"/>
      <c r="BR17" s="373" t="s">
        <v>40</v>
      </c>
      <c r="BS17" s="204"/>
      <c r="BT17" s="204"/>
      <c r="BU17" s="204"/>
      <c r="BV17" s="204"/>
      <c r="BW17" s="204"/>
      <c r="BX17" s="204"/>
      <c r="BY17" s="204"/>
      <c r="BZ17" s="204"/>
    </row>
    <row r="18" spans="1:90" s="2" customFormat="1" ht="15.75" customHeight="1">
      <c r="A18" s="204"/>
      <c r="B18" s="204" t="s">
        <v>31</v>
      </c>
      <c r="C18" s="204"/>
      <c r="D18" s="204"/>
      <c r="E18" s="204"/>
      <c r="F18" s="204"/>
      <c r="G18" s="204"/>
      <c r="H18" s="204"/>
      <c r="I18" s="204"/>
      <c r="J18" s="204"/>
      <c r="K18" s="204"/>
      <c r="L18" s="204"/>
      <c r="M18" s="204"/>
      <c r="N18" s="204"/>
      <c r="O18" s="204"/>
      <c r="P18" s="204"/>
      <c r="Q18" s="204"/>
      <c r="R18" s="971">
        <f>sekkei_owner_name2</f>
        <v>0</v>
      </c>
      <c r="S18" s="971"/>
      <c r="T18" s="971"/>
      <c r="U18" s="971"/>
      <c r="V18" s="971"/>
      <c r="W18" s="971"/>
      <c r="X18" s="971"/>
      <c r="Y18" s="971"/>
      <c r="Z18" s="971"/>
      <c r="AA18" s="971"/>
      <c r="AB18" s="971"/>
      <c r="AC18" s="971"/>
      <c r="AD18" s="971"/>
      <c r="AE18" s="971"/>
      <c r="AF18" s="971"/>
      <c r="AG18" s="971"/>
      <c r="AH18" s="971"/>
      <c r="AI18" s="971"/>
      <c r="AJ18" s="971"/>
      <c r="AK18" s="971"/>
      <c r="AL18" s="971"/>
      <c r="AM18" s="971"/>
      <c r="AN18" s="971"/>
      <c r="AO18" s="971"/>
      <c r="AP18" s="971"/>
      <c r="AQ18" s="971"/>
      <c r="AR18" s="971"/>
      <c r="AS18" s="971"/>
      <c r="AT18" s="971"/>
      <c r="AU18" s="971"/>
      <c r="AV18" s="971"/>
      <c r="AW18" s="971"/>
      <c r="AX18" s="971"/>
      <c r="AY18" s="971"/>
      <c r="AZ18" s="971"/>
      <c r="BA18" s="971"/>
      <c r="BB18" s="971"/>
      <c r="BC18" s="971"/>
      <c r="BD18" s="971"/>
      <c r="BE18" s="971"/>
      <c r="BF18" s="971"/>
      <c r="BG18" s="971"/>
      <c r="BH18" s="971"/>
      <c r="BI18" s="971"/>
      <c r="BJ18" s="971"/>
      <c r="BK18" s="971"/>
      <c r="BL18" s="971"/>
      <c r="BM18" s="971"/>
      <c r="BN18" s="971"/>
      <c r="BO18" s="971"/>
      <c r="BP18" s="971"/>
      <c r="BQ18" s="971"/>
      <c r="BR18" s="971"/>
      <c r="BS18" s="971"/>
      <c r="BT18" s="971"/>
      <c r="BU18" s="971"/>
      <c r="BV18" s="971"/>
      <c r="BW18" s="971"/>
      <c r="BX18" s="971"/>
      <c r="BY18" s="971"/>
      <c r="BZ18" s="971"/>
    </row>
    <row r="19" spans="1:90" s="2" customFormat="1" ht="15.75" customHeight="1">
      <c r="A19" s="204"/>
      <c r="B19" s="204" t="s">
        <v>42</v>
      </c>
      <c r="C19" s="204"/>
      <c r="D19" s="204"/>
      <c r="E19" s="204"/>
      <c r="F19" s="204"/>
      <c r="G19" s="204"/>
      <c r="H19" s="204"/>
      <c r="I19" s="204"/>
      <c r="J19" s="204"/>
      <c r="K19" s="204"/>
      <c r="L19" s="204"/>
      <c r="M19" s="204"/>
      <c r="N19" s="204"/>
      <c r="O19" s="204"/>
      <c r="P19" s="204"/>
      <c r="Q19" s="204"/>
      <c r="R19" s="204"/>
      <c r="S19" s="204" t="s">
        <v>37</v>
      </c>
      <c r="T19" s="204"/>
      <c r="U19" s="971">
        <f>sekkei_kenchikushizimusyo_name2</f>
        <v>0</v>
      </c>
      <c r="V19" s="971"/>
      <c r="W19" s="971"/>
      <c r="X19" s="971"/>
      <c r="Y19" s="373" t="s">
        <v>43</v>
      </c>
      <c r="Z19" s="204"/>
      <c r="AA19" s="204"/>
      <c r="AB19" s="204"/>
      <c r="AC19" s="204"/>
      <c r="AD19" s="204"/>
      <c r="AE19" s="204"/>
      <c r="AF19" s="204"/>
      <c r="AG19" s="204"/>
      <c r="AH19" s="204"/>
      <c r="AI19" s="204" t="s">
        <v>37</v>
      </c>
      <c r="AJ19" s="204"/>
      <c r="AK19" s="971">
        <f>sekkei_kenchikushizimusho_touroku2</f>
        <v>0</v>
      </c>
      <c r="AL19" s="971"/>
      <c r="AM19" s="971"/>
      <c r="AN19" s="971"/>
      <c r="AO19" s="971"/>
      <c r="AP19" s="971"/>
      <c r="AQ19" s="971"/>
      <c r="AR19" s="971"/>
      <c r="AS19" s="971"/>
      <c r="AT19" s="204" t="s">
        <v>44</v>
      </c>
      <c r="AU19" s="204"/>
      <c r="AV19" s="204"/>
      <c r="AW19" s="204"/>
      <c r="AX19" s="373"/>
      <c r="AY19" s="204"/>
      <c r="AZ19" s="204"/>
      <c r="BA19" s="204"/>
      <c r="BB19" s="204"/>
      <c r="BC19" s="204"/>
      <c r="BD19" s="204"/>
      <c r="BE19" s="204"/>
      <c r="BF19" s="971">
        <f>sekkei_kenchikushizimusho_go2</f>
        <v>0</v>
      </c>
      <c r="BG19" s="971"/>
      <c r="BH19" s="971"/>
      <c r="BI19" s="971"/>
      <c r="BJ19" s="971"/>
      <c r="BK19" s="971"/>
      <c r="BL19" s="971"/>
      <c r="BM19" s="971"/>
      <c r="BN19" s="971"/>
      <c r="BO19" s="971"/>
      <c r="BP19" s="971"/>
      <c r="BQ19" s="971"/>
      <c r="BR19" s="373" t="s">
        <v>40</v>
      </c>
      <c r="BS19" s="204"/>
      <c r="BT19" s="204"/>
      <c r="BU19" s="204"/>
      <c r="BV19" s="204"/>
      <c r="BW19" s="204"/>
      <c r="BX19" s="204"/>
      <c r="BY19" s="204"/>
      <c r="BZ19" s="204"/>
    </row>
    <row r="20" spans="1:90" s="2" customFormat="1" ht="15.75" customHeight="1">
      <c r="A20" s="204"/>
      <c r="B20" s="204"/>
      <c r="C20" s="204"/>
      <c r="D20" s="204"/>
      <c r="E20" s="204"/>
      <c r="F20" s="204"/>
      <c r="G20" s="204"/>
      <c r="H20" s="204"/>
      <c r="I20" s="204"/>
      <c r="J20" s="204"/>
      <c r="K20" s="204"/>
      <c r="L20" s="204"/>
      <c r="M20" s="204"/>
      <c r="N20" s="204"/>
      <c r="O20" s="204"/>
      <c r="P20" s="204"/>
      <c r="Q20" s="204"/>
      <c r="R20" s="971">
        <f>sekkei_kenchikushizimushoname_free2</f>
        <v>0</v>
      </c>
      <c r="S20" s="971"/>
      <c r="T20" s="971"/>
      <c r="U20" s="971"/>
      <c r="V20" s="971"/>
      <c r="W20" s="971"/>
      <c r="X20" s="971"/>
      <c r="Y20" s="971"/>
      <c r="Z20" s="971"/>
      <c r="AA20" s="971"/>
      <c r="AB20" s="971"/>
      <c r="AC20" s="971"/>
      <c r="AD20" s="971"/>
      <c r="AE20" s="971"/>
      <c r="AF20" s="971"/>
      <c r="AG20" s="971"/>
      <c r="AH20" s="971"/>
      <c r="AI20" s="971"/>
      <c r="AJ20" s="971"/>
      <c r="AK20" s="971"/>
      <c r="AL20" s="971"/>
      <c r="AM20" s="971"/>
      <c r="AN20" s="971"/>
      <c r="AO20" s="971"/>
      <c r="AP20" s="971"/>
      <c r="AQ20" s="971"/>
      <c r="AR20" s="971"/>
      <c r="AS20" s="971"/>
      <c r="AT20" s="971"/>
      <c r="AU20" s="971"/>
      <c r="AV20" s="971"/>
      <c r="AW20" s="971"/>
      <c r="AX20" s="971"/>
      <c r="AY20" s="971"/>
      <c r="AZ20" s="971"/>
      <c r="BA20" s="971"/>
      <c r="BB20" s="971"/>
      <c r="BC20" s="971"/>
      <c r="BD20" s="971"/>
      <c r="BE20" s="971"/>
      <c r="BF20" s="971"/>
      <c r="BG20" s="971"/>
      <c r="BH20" s="971"/>
      <c r="BI20" s="971"/>
      <c r="BJ20" s="971"/>
      <c r="BK20" s="971"/>
      <c r="BL20" s="971"/>
      <c r="BM20" s="971"/>
      <c r="BN20" s="971"/>
      <c r="BO20" s="971"/>
      <c r="BP20" s="971"/>
      <c r="BQ20" s="971"/>
      <c r="BR20" s="971"/>
      <c r="BS20" s="971"/>
      <c r="BT20" s="971"/>
      <c r="BU20" s="971"/>
      <c r="BV20" s="971"/>
      <c r="BW20" s="971"/>
      <c r="BX20" s="971"/>
      <c r="BY20" s="971"/>
      <c r="BZ20" s="971"/>
    </row>
    <row r="21" spans="1:90" s="2" customFormat="1" ht="11.25">
      <c r="A21" s="204"/>
      <c r="B21" s="204" t="s">
        <v>47</v>
      </c>
      <c r="C21" s="204"/>
      <c r="D21" s="204"/>
      <c r="E21" s="204"/>
      <c r="F21" s="204"/>
      <c r="G21" s="204"/>
      <c r="H21" s="204"/>
      <c r="I21" s="204"/>
      <c r="J21" s="204"/>
      <c r="K21" s="204"/>
      <c r="L21" s="204"/>
      <c r="M21" s="204"/>
      <c r="N21" s="204"/>
      <c r="O21" s="204"/>
      <c r="P21" s="204"/>
      <c r="Q21" s="204"/>
      <c r="R21" s="976" t="s">
        <v>1254</v>
      </c>
      <c r="S21" s="976"/>
      <c r="T21" s="976"/>
      <c r="U21" s="971">
        <f>sekkei_owner_postcode2</f>
        <v>0</v>
      </c>
      <c r="V21" s="971"/>
      <c r="W21" s="971"/>
      <c r="X21" s="971"/>
      <c r="Y21" s="971"/>
      <c r="Z21" s="971"/>
      <c r="AA21" s="971"/>
      <c r="AB21" s="971"/>
      <c r="AC21" s="971"/>
      <c r="AD21" s="971"/>
      <c r="AE21" s="971"/>
      <c r="AF21" s="971"/>
      <c r="AG21" s="971"/>
      <c r="AH21" s="971"/>
      <c r="AI21" s="971"/>
      <c r="AJ21" s="971"/>
      <c r="AK21" s="971"/>
      <c r="AL21" s="971"/>
      <c r="AM21" s="971"/>
      <c r="AN21" s="971"/>
      <c r="AO21" s="971"/>
      <c r="AP21" s="971"/>
      <c r="AQ21" s="971"/>
      <c r="AR21" s="971"/>
      <c r="AS21" s="971"/>
      <c r="AT21" s="971"/>
      <c r="AU21" s="971"/>
      <c r="AV21" s="971"/>
      <c r="AW21" s="971"/>
      <c r="AX21" s="971"/>
      <c r="AY21" s="971"/>
      <c r="AZ21" s="971"/>
      <c r="BA21" s="971"/>
      <c r="BB21" s="971"/>
      <c r="BC21" s="971"/>
      <c r="BD21" s="971"/>
      <c r="BE21" s="971"/>
      <c r="BF21" s="971"/>
      <c r="BG21" s="971"/>
      <c r="BH21" s="971"/>
      <c r="BI21" s="971"/>
      <c r="BJ21" s="971"/>
      <c r="BK21" s="971"/>
      <c r="BL21" s="971"/>
      <c r="BM21" s="971"/>
      <c r="BN21" s="971"/>
      <c r="BO21" s="971"/>
      <c r="BP21" s="971"/>
      <c r="BQ21" s="971"/>
      <c r="BR21" s="971"/>
      <c r="BS21" s="971"/>
      <c r="BT21" s="971"/>
      <c r="BU21" s="971"/>
      <c r="BV21" s="971"/>
      <c r="BW21" s="971"/>
      <c r="BX21" s="971"/>
      <c r="BY21" s="971"/>
      <c r="BZ21" s="971"/>
    </row>
    <row r="22" spans="1:90" s="2" customFormat="1" ht="11.25">
      <c r="A22" s="204"/>
      <c r="B22" s="204" t="s">
        <v>48</v>
      </c>
      <c r="C22" s="204"/>
      <c r="D22" s="204"/>
      <c r="E22" s="204"/>
      <c r="F22" s="204"/>
      <c r="G22" s="204"/>
      <c r="H22" s="204"/>
      <c r="I22" s="204"/>
      <c r="J22" s="204"/>
      <c r="K22" s="204"/>
      <c r="L22" s="204"/>
      <c r="M22" s="204"/>
      <c r="N22" s="204"/>
      <c r="O22" s="204"/>
      <c r="P22" s="204"/>
      <c r="Q22" s="204"/>
      <c r="R22" s="971" t="str">
        <f>sekkei_owner_state2&amp;sekkei_owner_adress2</f>
        <v/>
      </c>
      <c r="S22" s="971"/>
      <c r="T22" s="971"/>
      <c r="U22" s="971"/>
      <c r="V22" s="971"/>
      <c r="W22" s="971"/>
      <c r="X22" s="971"/>
      <c r="Y22" s="971"/>
      <c r="Z22" s="971"/>
      <c r="AA22" s="971"/>
      <c r="AB22" s="971"/>
      <c r="AC22" s="971"/>
      <c r="AD22" s="971"/>
      <c r="AE22" s="971"/>
      <c r="AF22" s="971"/>
      <c r="AG22" s="971"/>
      <c r="AH22" s="971"/>
      <c r="AI22" s="971"/>
      <c r="AJ22" s="971"/>
      <c r="AK22" s="971"/>
      <c r="AL22" s="971"/>
      <c r="AM22" s="971"/>
      <c r="AN22" s="971"/>
      <c r="AO22" s="971"/>
      <c r="AP22" s="971"/>
      <c r="AQ22" s="971"/>
      <c r="AR22" s="971"/>
      <c r="AS22" s="971"/>
      <c r="AT22" s="971"/>
      <c r="AU22" s="971"/>
      <c r="AV22" s="971"/>
      <c r="AW22" s="971"/>
      <c r="AX22" s="971"/>
      <c r="AY22" s="971"/>
      <c r="AZ22" s="971"/>
      <c r="BA22" s="971"/>
      <c r="BB22" s="971"/>
      <c r="BC22" s="971"/>
      <c r="BD22" s="971"/>
      <c r="BE22" s="971"/>
      <c r="BF22" s="971"/>
      <c r="BG22" s="971"/>
      <c r="BH22" s="971"/>
      <c r="BI22" s="971"/>
      <c r="BJ22" s="971"/>
      <c r="BK22" s="971"/>
      <c r="BL22" s="971"/>
      <c r="BM22" s="971"/>
      <c r="BN22" s="971"/>
      <c r="BO22" s="971"/>
      <c r="BP22" s="971"/>
      <c r="BQ22" s="971"/>
      <c r="BR22" s="971"/>
      <c r="BS22" s="971"/>
      <c r="BT22" s="971"/>
      <c r="BU22" s="971"/>
      <c r="BV22" s="971"/>
      <c r="BW22" s="971"/>
      <c r="BX22" s="971"/>
      <c r="BY22" s="971"/>
      <c r="BZ22" s="971"/>
    </row>
    <row r="23" spans="1:90" s="2" customFormat="1" ht="15.75" customHeight="1">
      <c r="A23" s="204"/>
      <c r="B23" s="204" t="s">
        <v>49</v>
      </c>
      <c r="C23" s="204"/>
      <c r="D23" s="204"/>
      <c r="E23" s="204"/>
      <c r="F23" s="204"/>
      <c r="G23" s="204"/>
      <c r="H23" s="204"/>
      <c r="I23" s="204"/>
      <c r="J23" s="204"/>
      <c r="K23" s="204"/>
      <c r="L23" s="204"/>
      <c r="M23" s="204"/>
      <c r="N23" s="204"/>
      <c r="O23" s="204"/>
      <c r="P23" s="204"/>
      <c r="Q23" s="204"/>
      <c r="R23" s="971">
        <f>sekkei_owner_TEL2</f>
        <v>0</v>
      </c>
      <c r="S23" s="971"/>
      <c r="T23" s="971"/>
      <c r="U23" s="971"/>
      <c r="V23" s="971"/>
      <c r="W23" s="971"/>
      <c r="X23" s="971"/>
      <c r="Y23" s="971"/>
      <c r="Z23" s="971"/>
      <c r="AA23" s="971"/>
      <c r="AB23" s="971"/>
      <c r="AC23" s="971"/>
      <c r="AD23" s="971"/>
      <c r="AE23" s="971"/>
      <c r="AF23" s="971"/>
      <c r="AG23" s="971"/>
      <c r="AH23" s="971"/>
      <c r="AI23" s="971"/>
      <c r="AJ23" s="971"/>
      <c r="AK23" s="971"/>
      <c r="AL23" s="971"/>
      <c r="AM23" s="971"/>
      <c r="AN23" s="971"/>
      <c r="AO23" s="971"/>
      <c r="AP23" s="971"/>
      <c r="AQ23" s="971"/>
      <c r="AR23" s="971"/>
      <c r="AS23" s="971"/>
      <c r="AT23" s="971"/>
      <c r="AU23" s="971"/>
      <c r="AV23" s="971"/>
      <c r="AW23" s="971"/>
      <c r="AX23" s="971"/>
      <c r="AY23" s="971"/>
      <c r="AZ23" s="971"/>
      <c r="BA23" s="971"/>
      <c r="BB23" s="971"/>
      <c r="BC23" s="971"/>
      <c r="BD23" s="971"/>
      <c r="BE23" s="971"/>
      <c r="BF23" s="971"/>
      <c r="BG23" s="971"/>
      <c r="BH23" s="971"/>
      <c r="BI23" s="971"/>
      <c r="BJ23" s="971"/>
      <c r="BK23" s="971"/>
      <c r="BL23" s="971"/>
      <c r="BM23" s="971"/>
      <c r="BN23" s="971"/>
      <c r="BO23" s="971"/>
      <c r="BP23" s="971"/>
      <c r="BQ23" s="971"/>
      <c r="BR23" s="971"/>
      <c r="BS23" s="971"/>
      <c r="BT23" s="971"/>
      <c r="BU23" s="971"/>
      <c r="BV23" s="971"/>
      <c r="BW23" s="971"/>
      <c r="BX23" s="971"/>
      <c r="BY23" s="971"/>
      <c r="BZ23" s="971"/>
      <c r="CL23" s="99"/>
    </row>
    <row r="24" spans="1:90" s="2" customFormat="1" ht="15.75" customHeight="1">
      <c r="A24" s="204"/>
      <c r="B24" s="204" t="s">
        <v>52</v>
      </c>
      <c r="C24" s="204"/>
      <c r="D24" s="204"/>
      <c r="E24" s="204"/>
      <c r="F24" s="204"/>
      <c r="G24" s="204"/>
      <c r="H24" s="204"/>
      <c r="I24" s="204"/>
      <c r="J24" s="204"/>
      <c r="K24" s="204"/>
      <c r="L24" s="204"/>
      <c r="M24" s="204"/>
      <c r="N24" s="204"/>
      <c r="O24" s="204"/>
      <c r="P24" s="204"/>
      <c r="Q24" s="204"/>
      <c r="R24" s="204"/>
      <c r="S24" s="204"/>
      <c r="T24" s="204"/>
      <c r="U24" s="204"/>
      <c r="V24" s="204"/>
      <c r="W24" s="204"/>
      <c r="X24" s="204"/>
      <c r="Y24" s="204"/>
      <c r="Z24" s="204"/>
      <c r="AA24" s="971">
        <f>sekkei_sekkeitosyo2</f>
        <v>0</v>
      </c>
      <c r="AB24" s="971"/>
      <c r="AC24" s="971"/>
      <c r="AD24" s="971"/>
      <c r="AE24" s="971"/>
      <c r="AF24" s="971"/>
      <c r="AG24" s="971"/>
      <c r="AH24" s="971"/>
      <c r="AI24" s="971"/>
      <c r="AJ24" s="971"/>
      <c r="AK24" s="971"/>
      <c r="AL24" s="971"/>
      <c r="AM24" s="971"/>
      <c r="AN24" s="971"/>
      <c r="AO24" s="971"/>
      <c r="AP24" s="971"/>
      <c r="AQ24" s="971"/>
      <c r="AR24" s="971"/>
      <c r="AS24" s="971"/>
      <c r="AT24" s="971"/>
      <c r="AU24" s="971"/>
      <c r="AV24" s="971"/>
      <c r="AW24" s="971"/>
      <c r="AX24" s="971"/>
      <c r="AY24" s="971"/>
      <c r="AZ24" s="971"/>
      <c r="BA24" s="971"/>
      <c r="BB24" s="971"/>
      <c r="BC24" s="971"/>
      <c r="BD24" s="971"/>
      <c r="BE24" s="971"/>
      <c r="BF24" s="971"/>
      <c r="BG24" s="971"/>
      <c r="BH24" s="971"/>
      <c r="BI24" s="971"/>
      <c r="BJ24" s="971"/>
      <c r="BK24" s="971"/>
      <c r="BL24" s="971"/>
      <c r="BM24" s="971"/>
      <c r="BN24" s="971"/>
      <c r="BO24" s="971"/>
      <c r="BP24" s="971"/>
      <c r="BQ24" s="971"/>
      <c r="BR24" s="971"/>
      <c r="BS24" s="971"/>
      <c r="BT24" s="971"/>
      <c r="BU24" s="971"/>
      <c r="BV24" s="971"/>
      <c r="BW24" s="971"/>
      <c r="BX24" s="971"/>
      <c r="BY24" s="971"/>
      <c r="BZ24" s="971"/>
    </row>
    <row r="25" spans="1:90" s="2" customFormat="1" ht="15.75" customHeight="1">
      <c r="A25" s="205"/>
      <c r="B25" s="205"/>
      <c r="C25" s="205"/>
      <c r="D25" s="205"/>
      <c r="E25" s="205"/>
      <c r="F25" s="205"/>
      <c r="G25" s="205"/>
      <c r="H25" s="205"/>
      <c r="I25" s="205"/>
      <c r="J25" s="205"/>
      <c r="K25" s="205"/>
      <c r="L25" s="205"/>
      <c r="M25" s="205"/>
      <c r="N25" s="205"/>
      <c r="O25" s="205"/>
      <c r="P25" s="205"/>
      <c r="Q25" s="205"/>
      <c r="R25" s="205"/>
      <c r="S25" s="205"/>
      <c r="T25" s="205"/>
      <c r="U25" s="205"/>
      <c r="V25" s="205"/>
      <c r="W25" s="205"/>
      <c r="X25" s="205"/>
      <c r="Y25" s="205"/>
      <c r="Z25" s="205"/>
      <c r="AA25" s="205"/>
      <c r="AB25" s="205"/>
      <c r="AC25" s="205"/>
      <c r="AD25" s="205"/>
      <c r="AE25" s="205"/>
      <c r="AF25" s="205"/>
      <c r="AG25" s="205"/>
      <c r="AH25" s="205"/>
      <c r="AI25" s="205"/>
      <c r="AJ25" s="205"/>
      <c r="AK25" s="205"/>
      <c r="AL25" s="205"/>
      <c r="AM25" s="205"/>
      <c r="AN25" s="205"/>
      <c r="AO25" s="205"/>
      <c r="AP25" s="205"/>
      <c r="AQ25" s="205"/>
      <c r="AR25" s="205"/>
      <c r="AS25" s="205"/>
      <c r="AT25" s="205"/>
      <c r="AU25" s="205"/>
      <c r="AV25" s="205"/>
      <c r="AW25" s="205"/>
      <c r="AX25" s="205"/>
      <c r="AY25" s="205"/>
      <c r="AZ25" s="205"/>
      <c r="BA25" s="205"/>
      <c r="BB25" s="205"/>
      <c r="BC25" s="205"/>
      <c r="BD25" s="205"/>
      <c r="BE25" s="205"/>
      <c r="BF25" s="205"/>
      <c r="BG25" s="205"/>
      <c r="BH25" s="205"/>
      <c r="BI25" s="205"/>
      <c r="BJ25" s="205"/>
      <c r="BK25" s="205"/>
      <c r="BL25" s="205"/>
      <c r="BM25" s="205"/>
      <c r="BN25" s="205"/>
      <c r="BO25" s="205"/>
      <c r="BP25" s="205"/>
      <c r="BQ25" s="205"/>
      <c r="BR25" s="205"/>
      <c r="BS25" s="205"/>
      <c r="BT25" s="205"/>
      <c r="BU25" s="205"/>
      <c r="BV25" s="205"/>
      <c r="BW25" s="205"/>
      <c r="BX25" s="205"/>
      <c r="BY25" s="205"/>
      <c r="BZ25" s="205"/>
    </row>
    <row r="26" spans="1:90" s="2" customFormat="1" ht="7.5" customHeight="1">
      <c r="A26" s="204"/>
      <c r="B26" s="204"/>
      <c r="C26" s="204"/>
      <c r="D26" s="204"/>
      <c r="E26" s="204"/>
      <c r="F26" s="204"/>
      <c r="G26" s="204"/>
      <c r="H26" s="204"/>
      <c r="I26" s="204"/>
      <c r="J26" s="204"/>
      <c r="K26" s="204"/>
      <c r="L26" s="204"/>
      <c r="M26" s="204"/>
      <c r="N26" s="204"/>
      <c r="O26" s="204"/>
      <c r="P26" s="204"/>
      <c r="Q26" s="204"/>
      <c r="R26" s="204"/>
      <c r="S26" s="204"/>
      <c r="T26" s="204"/>
      <c r="U26" s="204"/>
      <c r="V26" s="204"/>
      <c r="W26" s="204"/>
      <c r="X26" s="204"/>
      <c r="Y26" s="204"/>
      <c r="Z26" s="204"/>
      <c r="AA26" s="204"/>
      <c r="AB26" s="204"/>
      <c r="AC26" s="204"/>
      <c r="AD26" s="204"/>
      <c r="AE26" s="204"/>
      <c r="AF26" s="204"/>
      <c r="AG26" s="204"/>
      <c r="AH26" s="204"/>
      <c r="AI26" s="204"/>
      <c r="AJ26" s="204"/>
      <c r="AK26" s="204"/>
      <c r="AL26" s="204"/>
      <c r="AM26" s="204"/>
      <c r="AN26" s="204"/>
      <c r="AO26" s="204"/>
      <c r="AP26" s="204"/>
      <c r="AQ26" s="204"/>
      <c r="AR26" s="204"/>
      <c r="AS26" s="204"/>
      <c r="AT26" s="204"/>
      <c r="AU26" s="204"/>
      <c r="AV26" s="204"/>
      <c r="AW26" s="204"/>
      <c r="AX26" s="204"/>
      <c r="AY26" s="204"/>
      <c r="AZ26" s="204"/>
      <c r="BA26" s="204"/>
      <c r="BB26" s="204"/>
      <c r="BC26" s="204"/>
      <c r="BD26" s="204"/>
      <c r="BE26" s="204"/>
      <c r="BF26" s="204"/>
      <c r="BG26" s="204"/>
      <c r="BH26" s="204"/>
      <c r="BI26" s="204"/>
      <c r="BJ26" s="204"/>
      <c r="BK26" s="204"/>
      <c r="BL26" s="204"/>
      <c r="BM26" s="204"/>
      <c r="BN26" s="204"/>
      <c r="BO26" s="204"/>
      <c r="BP26" s="204"/>
      <c r="BQ26" s="204"/>
      <c r="BR26" s="204"/>
      <c r="BS26" s="204"/>
      <c r="BT26" s="204"/>
      <c r="BU26" s="204"/>
      <c r="BV26" s="204"/>
      <c r="BW26" s="204"/>
      <c r="BX26" s="204"/>
      <c r="BY26" s="204"/>
      <c r="BZ26" s="204"/>
    </row>
    <row r="27" spans="1:90" s="2" customFormat="1" ht="15.75" customHeight="1">
      <c r="A27" s="204" t="s">
        <v>1714</v>
      </c>
      <c r="B27" s="204"/>
      <c r="C27" s="204"/>
      <c r="D27" s="204"/>
      <c r="E27" s="204"/>
      <c r="F27" s="204"/>
      <c r="G27" s="204"/>
      <c r="H27" s="204"/>
      <c r="I27" s="204"/>
      <c r="J27" s="204"/>
      <c r="K27" s="204"/>
      <c r="L27" s="204"/>
      <c r="M27" s="204"/>
      <c r="N27" s="204"/>
      <c r="O27" s="204"/>
      <c r="P27" s="204"/>
      <c r="Q27" s="204"/>
      <c r="R27" s="204"/>
      <c r="S27" s="204"/>
      <c r="T27" s="204"/>
      <c r="U27" s="204"/>
      <c r="V27" s="204"/>
      <c r="W27" s="204"/>
      <c r="X27" s="204"/>
      <c r="Y27" s="204"/>
      <c r="Z27" s="204"/>
      <c r="AA27" s="204"/>
      <c r="AB27" s="204"/>
      <c r="AC27" s="204"/>
      <c r="AD27" s="204"/>
      <c r="AE27" s="204"/>
      <c r="AF27" s="204"/>
      <c r="AG27" s="204"/>
      <c r="AH27" s="204"/>
      <c r="AI27" s="204"/>
      <c r="AJ27" s="204"/>
      <c r="AK27" s="204"/>
      <c r="AL27" s="204"/>
      <c r="AM27" s="204"/>
      <c r="AN27" s="204"/>
      <c r="AO27" s="204"/>
      <c r="AP27" s="204"/>
      <c r="AQ27" s="204"/>
      <c r="AR27" s="204"/>
      <c r="AS27" s="204"/>
      <c r="AT27" s="204"/>
      <c r="AU27" s="204"/>
      <c r="AV27" s="204"/>
      <c r="AW27" s="204"/>
      <c r="AX27" s="204"/>
      <c r="AY27" s="204"/>
      <c r="AZ27" s="204"/>
      <c r="BA27" s="204"/>
      <c r="BB27" s="204"/>
      <c r="BC27" s="204"/>
      <c r="BD27" s="204"/>
      <c r="BE27" s="204"/>
      <c r="BF27" s="204"/>
      <c r="BG27" s="204"/>
      <c r="BH27" s="204"/>
      <c r="BI27" s="204"/>
      <c r="BJ27" s="204"/>
      <c r="BK27" s="204"/>
      <c r="BL27" s="204"/>
      <c r="BM27" s="204"/>
      <c r="BN27" s="204"/>
      <c r="BO27" s="204"/>
      <c r="BP27" s="204"/>
      <c r="BQ27" s="204"/>
      <c r="BR27" s="204"/>
      <c r="BS27" s="204"/>
      <c r="BT27" s="204"/>
      <c r="BU27" s="204"/>
      <c r="BV27" s="204"/>
      <c r="BW27" s="204"/>
      <c r="BX27" s="204"/>
      <c r="BY27" s="204"/>
      <c r="BZ27" s="204"/>
    </row>
    <row r="28" spans="1:90" s="2" customFormat="1" ht="15.75" customHeight="1">
      <c r="A28" s="204"/>
      <c r="B28" s="204" t="s">
        <v>36</v>
      </c>
      <c r="C28" s="204"/>
      <c r="D28" s="204"/>
      <c r="E28" s="204"/>
      <c r="F28" s="204"/>
      <c r="G28" s="204"/>
      <c r="H28" s="204"/>
      <c r="I28" s="204"/>
      <c r="J28" s="204"/>
      <c r="K28" s="204"/>
      <c r="L28" s="204"/>
      <c r="M28" s="204"/>
      <c r="N28" s="204"/>
      <c r="O28" s="204"/>
      <c r="P28" s="204"/>
      <c r="Q28" s="204"/>
      <c r="R28" s="204"/>
      <c r="S28" s="204" t="s">
        <v>37</v>
      </c>
      <c r="T28" s="204"/>
      <c r="U28" s="971">
        <f>sekkei_shikaku_kenchikushi3</f>
        <v>0</v>
      </c>
      <c r="V28" s="971"/>
      <c r="W28" s="971"/>
      <c r="X28" s="971"/>
      <c r="Y28" s="373" t="s">
        <v>38</v>
      </c>
      <c r="Z28" s="204"/>
      <c r="AA28" s="204"/>
      <c r="AB28" s="204"/>
      <c r="AC28" s="204"/>
      <c r="AD28" s="204"/>
      <c r="AE28" s="204"/>
      <c r="AF28" s="204"/>
      <c r="AG28" s="204"/>
      <c r="AH28" s="204"/>
      <c r="AI28" s="204" t="s">
        <v>37</v>
      </c>
      <c r="AJ28" s="204"/>
      <c r="AK28" s="975">
        <f>sekkei_shikaku_toroku3</f>
        <v>0</v>
      </c>
      <c r="AL28" s="975"/>
      <c r="AM28" s="975"/>
      <c r="AN28" s="975"/>
      <c r="AO28" s="975"/>
      <c r="AP28" s="975"/>
      <c r="AQ28" s="975"/>
      <c r="AR28" s="975"/>
      <c r="AS28" s="975"/>
      <c r="AT28" s="975"/>
      <c r="AU28" s="975"/>
      <c r="AV28" s="975"/>
      <c r="AW28" s="373" t="s">
        <v>39</v>
      </c>
      <c r="AX28" s="204"/>
      <c r="AY28" s="204"/>
      <c r="AZ28" s="204"/>
      <c r="BA28" s="204"/>
      <c r="BB28" s="204"/>
      <c r="BC28" s="204"/>
      <c r="BD28" s="204"/>
      <c r="BE28" s="204"/>
      <c r="BF28" s="971">
        <f>sekkei_sikaku_go3</f>
        <v>0</v>
      </c>
      <c r="BG28" s="971"/>
      <c r="BH28" s="971"/>
      <c r="BI28" s="971"/>
      <c r="BJ28" s="971"/>
      <c r="BK28" s="971"/>
      <c r="BL28" s="971"/>
      <c r="BM28" s="971"/>
      <c r="BN28" s="971"/>
      <c r="BO28" s="971"/>
      <c r="BP28" s="971"/>
      <c r="BQ28" s="971"/>
      <c r="BR28" s="373" t="s">
        <v>40</v>
      </c>
      <c r="BS28" s="204"/>
      <c r="BT28" s="204"/>
      <c r="BU28" s="204"/>
      <c r="BV28" s="204"/>
      <c r="BW28" s="204"/>
      <c r="BX28" s="204"/>
      <c r="BY28" s="204"/>
      <c r="BZ28" s="204"/>
    </row>
    <row r="29" spans="1:90" s="2" customFormat="1" ht="11.25">
      <c r="A29" s="204"/>
      <c r="B29" s="204" t="s">
        <v>31</v>
      </c>
      <c r="C29" s="204"/>
      <c r="D29" s="204"/>
      <c r="E29" s="204"/>
      <c r="F29" s="204"/>
      <c r="G29" s="204"/>
      <c r="H29" s="204"/>
      <c r="I29" s="204"/>
      <c r="J29" s="204"/>
      <c r="K29" s="204"/>
      <c r="L29" s="204"/>
      <c r="M29" s="204"/>
      <c r="N29" s="204"/>
      <c r="O29" s="204"/>
      <c r="P29" s="204"/>
      <c r="Q29" s="204"/>
      <c r="R29" s="971">
        <f>sekkei_owner_name3</f>
        <v>0</v>
      </c>
      <c r="S29" s="971"/>
      <c r="T29" s="971"/>
      <c r="U29" s="971"/>
      <c r="V29" s="971"/>
      <c r="W29" s="971"/>
      <c r="X29" s="971"/>
      <c r="Y29" s="971"/>
      <c r="Z29" s="971"/>
      <c r="AA29" s="971"/>
      <c r="AB29" s="971"/>
      <c r="AC29" s="971"/>
      <c r="AD29" s="971"/>
      <c r="AE29" s="971"/>
      <c r="AF29" s="971"/>
      <c r="AG29" s="971"/>
      <c r="AH29" s="971"/>
      <c r="AI29" s="971"/>
      <c r="AJ29" s="971"/>
      <c r="AK29" s="971"/>
      <c r="AL29" s="971"/>
      <c r="AM29" s="971"/>
      <c r="AN29" s="971"/>
      <c r="AO29" s="971"/>
      <c r="AP29" s="971"/>
      <c r="AQ29" s="971"/>
      <c r="AR29" s="971"/>
      <c r="AS29" s="971"/>
      <c r="AT29" s="971"/>
      <c r="AU29" s="971"/>
      <c r="AV29" s="971"/>
      <c r="AW29" s="971"/>
      <c r="AX29" s="971"/>
      <c r="AY29" s="971"/>
      <c r="AZ29" s="971"/>
      <c r="BA29" s="971"/>
      <c r="BB29" s="971"/>
      <c r="BC29" s="971"/>
      <c r="BD29" s="971"/>
      <c r="BE29" s="971"/>
      <c r="BF29" s="971"/>
      <c r="BG29" s="971"/>
      <c r="BH29" s="971"/>
      <c r="BI29" s="971"/>
      <c r="BJ29" s="971"/>
      <c r="BK29" s="971"/>
      <c r="BL29" s="971"/>
      <c r="BM29" s="971"/>
      <c r="BN29" s="971"/>
      <c r="BO29" s="971"/>
      <c r="BP29" s="971"/>
      <c r="BQ29" s="971"/>
      <c r="BR29" s="971"/>
      <c r="BS29" s="971"/>
      <c r="BT29" s="971"/>
      <c r="BU29" s="971"/>
      <c r="BV29" s="971"/>
      <c r="BW29" s="971"/>
      <c r="BX29" s="971"/>
      <c r="BY29" s="971"/>
      <c r="BZ29" s="971"/>
    </row>
    <row r="30" spans="1:90" s="2" customFormat="1" ht="11.25">
      <c r="A30" s="204"/>
      <c r="B30" s="204" t="s">
        <v>42</v>
      </c>
      <c r="C30" s="204"/>
      <c r="D30" s="204"/>
      <c r="E30" s="204"/>
      <c r="F30" s="204"/>
      <c r="G30" s="204"/>
      <c r="H30" s="204"/>
      <c r="I30" s="204"/>
      <c r="J30" s="204"/>
      <c r="K30" s="204"/>
      <c r="L30" s="204"/>
      <c r="M30" s="204"/>
      <c r="N30" s="204"/>
      <c r="O30" s="204"/>
      <c r="P30" s="204"/>
      <c r="Q30" s="204"/>
      <c r="R30" s="204"/>
      <c r="S30" s="204" t="s">
        <v>37</v>
      </c>
      <c r="T30" s="204"/>
      <c r="U30" s="971">
        <f>sekkei_kenchikushizimusyo_name3</f>
        <v>0</v>
      </c>
      <c r="V30" s="971"/>
      <c r="W30" s="971"/>
      <c r="X30" s="971"/>
      <c r="Y30" s="373" t="s">
        <v>43</v>
      </c>
      <c r="Z30" s="204"/>
      <c r="AA30" s="204"/>
      <c r="AB30" s="204"/>
      <c r="AC30" s="204"/>
      <c r="AD30" s="204"/>
      <c r="AE30" s="204"/>
      <c r="AF30" s="204"/>
      <c r="AG30" s="204"/>
      <c r="AH30" s="204"/>
      <c r="AI30" s="204" t="s">
        <v>37</v>
      </c>
      <c r="AJ30" s="204"/>
      <c r="AK30" s="971">
        <f>sekkei_kenchikushizimusho_touroku3</f>
        <v>0</v>
      </c>
      <c r="AL30" s="971"/>
      <c r="AM30" s="971"/>
      <c r="AN30" s="971"/>
      <c r="AO30" s="971"/>
      <c r="AP30" s="971"/>
      <c r="AQ30" s="971"/>
      <c r="AR30" s="971"/>
      <c r="AS30" s="971"/>
      <c r="AT30" s="204" t="s">
        <v>44</v>
      </c>
      <c r="AU30" s="204"/>
      <c r="AV30" s="204"/>
      <c r="AW30" s="204"/>
      <c r="AX30" s="373"/>
      <c r="AY30" s="204"/>
      <c r="AZ30" s="204"/>
      <c r="BA30" s="204"/>
      <c r="BB30" s="204"/>
      <c r="BC30" s="204"/>
      <c r="BD30" s="204"/>
      <c r="BE30" s="204"/>
      <c r="BF30" s="971">
        <f>sekkei_kenchikushizimusho_go3</f>
        <v>0</v>
      </c>
      <c r="BG30" s="971"/>
      <c r="BH30" s="971"/>
      <c r="BI30" s="971"/>
      <c r="BJ30" s="971"/>
      <c r="BK30" s="971"/>
      <c r="BL30" s="971"/>
      <c r="BM30" s="971"/>
      <c r="BN30" s="971"/>
      <c r="BO30" s="971"/>
      <c r="BP30" s="971"/>
      <c r="BQ30" s="971"/>
      <c r="BR30" s="373" t="s">
        <v>40</v>
      </c>
      <c r="BS30" s="204"/>
      <c r="BT30" s="204"/>
      <c r="BU30" s="204"/>
      <c r="BV30" s="204"/>
      <c r="BW30" s="204"/>
      <c r="BX30" s="204"/>
      <c r="BY30" s="204"/>
      <c r="BZ30" s="204"/>
    </row>
    <row r="31" spans="1:90" s="2" customFormat="1" ht="15.75" customHeight="1">
      <c r="A31" s="204"/>
      <c r="B31" s="204"/>
      <c r="C31" s="204"/>
      <c r="D31" s="204"/>
      <c r="E31" s="204"/>
      <c r="F31" s="204"/>
      <c r="G31" s="204"/>
      <c r="H31" s="204"/>
      <c r="I31" s="204"/>
      <c r="J31" s="204"/>
      <c r="K31" s="204"/>
      <c r="L31" s="204"/>
      <c r="M31" s="204"/>
      <c r="N31" s="204"/>
      <c r="O31" s="204"/>
      <c r="P31" s="204"/>
      <c r="Q31" s="204"/>
      <c r="R31" s="971">
        <f>sekkei_kenchikushizimushoname_free3</f>
        <v>0</v>
      </c>
      <c r="S31" s="971"/>
      <c r="T31" s="971"/>
      <c r="U31" s="971"/>
      <c r="V31" s="971"/>
      <c r="W31" s="971"/>
      <c r="X31" s="971"/>
      <c r="Y31" s="971"/>
      <c r="Z31" s="971"/>
      <c r="AA31" s="971"/>
      <c r="AB31" s="971"/>
      <c r="AC31" s="971"/>
      <c r="AD31" s="971"/>
      <c r="AE31" s="971"/>
      <c r="AF31" s="971"/>
      <c r="AG31" s="971"/>
      <c r="AH31" s="971"/>
      <c r="AI31" s="971"/>
      <c r="AJ31" s="971"/>
      <c r="AK31" s="971"/>
      <c r="AL31" s="971"/>
      <c r="AM31" s="971"/>
      <c r="AN31" s="971"/>
      <c r="AO31" s="971"/>
      <c r="AP31" s="971"/>
      <c r="AQ31" s="971"/>
      <c r="AR31" s="971"/>
      <c r="AS31" s="971"/>
      <c r="AT31" s="971"/>
      <c r="AU31" s="971"/>
      <c r="AV31" s="971"/>
      <c r="AW31" s="971"/>
      <c r="AX31" s="971"/>
      <c r="AY31" s="971"/>
      <c r="AZ31" s="971"/>
      <c r="BA31" s="971"/>
      <c r="BB31" s="971"/>
      <c r="BC31" s="971"/>
      <c r="BD31" s="971"/>
      <c r="BE31" s="971"/>
      <c r="BF31" s="971"/>
      <c r="BG31" s="971"/>
      <c r="BH31" s="971"/>
      <c r="BI31" s="971"/>
      <c r="BJ31" s="971"/>
      <c r="BK31" s="971"/>
      <c r="BL31" s="971"/>
      <c r="BM31" s="971"/>
      <c r="BN31" s="971"/>
      <c r="BO31" s="971"/>
      <c r="BP31" s="971"/>
      <c r="BQ31" s="971"/>
      <c r="BR31" s="971"/>
      <c r="BS31" s="971"/>
      <c r="BT31" s="971"/>
      <c r="BU31" s="971"/>
      <c r="BV31" s="971"/>
      <c r="BW31" s="971"/>
      <c r="BX31" s="971"/>
      <c r="BY31" s="971"/>
      <c r="BZ31" s="971"/>
    </row>
    <row r="32" spans="1:90" s="2" customFormat="1" ht="15.75" customHeight="1">
      <c r="A32" s="204"/>
      <c r="B32" s="204" t="s">
        <v>47</v>
      </c>
      <c r="C32" s="204"/>
      <c r="D32" s="204"/>
      <c r="E32" s="204"/>
      <c r="F32" s="204"/>
      <c r="G32" s="204"/>
      <c r="H32" s="204"/>
      <c r="I32" s="204"/>
      <c r="J32" s="204"/>
      <c r="K32" s="204"/>
      <c r="L32" s="204"/>
      <c r="M32" s="204"/>
      <c r="N32" s="204"/>
      <c r="O32" s="204"/>
      <c r="P32" s="204"/>
      <c r="Q32" s="204"/>
      <c r="R32" s="976" t="s">
        <v>1254</v>
      </c>
      <c r="S32" s="976"/>
      <c r="T32" s="976"/>
      <c r="U32" s="971">
        <f>sekkei_owner_postcode3</f>
        <v>0</v>
      </c>
      <c r="V32" s="971"/>
      <c r="W32" s="971"/>
      <c r="X32" s="971"/>
      <c r="Y32" s="971"/>
      <c r="Z32" s="971"/>
      <c r="AA32" s="971"/>
      <c r="AB32" s="971"/>
      <c r="AC32" s="971"/>
      <c r="AD32" s="971"/>
      <c r="AE32" s="971"/>
      <c r="AF32" s="971"/>
      <c r="AG32" s="971"/>
      <c r="AH32" s="971"/>
      <c r="AI32" s="971"/>
      <c r="AJ32" s="971"/>
      <c r="AK32" s="971"/>
      <c r="AL32" s="971"/>
      <c r="AM32" s="971"/>
      <c r="AN32" s="971"/>
      <c r="AO32" s="971"/>
      <c r="AP32" s="971"/>
      <c r="AQ32" s="971"/>
      <c r="AR32" s="971"/>
      <c r="AS32" s="971"/>
      <c r="AT32" s="971"/>
      <c r="AU32" s="971"/>
      <c r="AV32" s="971"/>
      <c r="AW32" s="971"/>
      <c r="AX32" s="971"/>
      <c r="AY32" s="971"/>
      <c r="AZ32" s="971"/>
      <c r="BA32" s="971"/>
      <c r="BB32" s="971"/>
      <c r="BC32" s="971"/>
      <c r="BD32" s="971"/>
      <c r="BE32" s="971"/>
      <c r="BF32" s="971"/>
      <c r="BG32" s="971"/>
      <c r="BH32" s="971"/>
      <c r="BI32" s="971"/>
      <c r="BJ32" s="971"/>
      <c r="BK32" s="971"/>
      <c r="BL32" s="971"/>
      <c r="BM32" s="971"/>
      <c r="BN32" s="971"/>
      <c r="BO32" s="971"/>
      <c r="BP32" s="971"/>
      <c r="BQ32" s="971"/>
      <c r="BR32" s="971"/>
      <c r="BS32" s="971"/>
      <c r="BT32" s="971"/>
      <c r="BU32" s="971"/>
      <c r="BV32" s="971"/>
      <c r="BW32" s="971"/>
      <c r="BX32" s="971"/>
      <c r="BY32" s="971"/>
      <c r="BZ32" s="971"/>
    </row>
    <row r="33" spans="1:90" s="2" customFormat="1" ht="15.75" customHeight="1">
      <c r="A33" s="204"/>
      <c r="B33" s="204" t="s">
        <v>48</v>
      </c>
      <c r="C33" s="204"/>
      <c r="D33" s="204"/>
      <c r="E33" s="204"/>
      <c r="F33" s="204"/>
      <c r="G33" s="204"/>
      <c r="H33" s="204"/>
      <c r="I33" s="204"/>
      <c r="J33" s="204"/>
      <c r="K33" s="204"/>
      <c r="L33" s="204"/>
      <c r="M33" s="204"/>
      <c r="N33" s="204"/>
      <c r="O33" s="204"/>
      <c r="P33" s="204"/>
      <c r="Q33" s="204"/>
      <c r="R33" s="971" t="str">
        <f>sekkei_owner_state3&amp;sekkei_owner_adress3</f>
        <v/>
      </c>
      <c r="S33" s="971"/>
      <c r="T33" s="971"/>
      <c r="U33" s="971"/>
      <c r="V33" s="971"/>
      <c r="W33" s="971"/>
      <c r="X33" s="971"/>
      <c r="Y33" s="971"/>
      <c r="Z33" s="971"/>
      <c r="AA33" s="971"/>
      <c r="AB33" s="971"/>
      <c r="AC33" s="971"/>
      <c r="AD33" s="971"/>
      <c r="AE33" s="971"/>
      <c r="AF33" s="971"/>
      <c r="AG33" s="971"/>
      <c r="AH33" s="971"/>
      <c r="AI33" s="971"/>
      <c r="AJ33" s="971"/>
      <c r="AK33" s="971"/>
      <c r="AL33" s="971"/>
      <c r="AM33" s="971"/>
      <c r="AN33" s="971"/>
      <c r="AO33" s="971"/>
      <c r="AP33" s="971"/>
      <c r="AQ33" s="971"/>
      <c r="AR33" s="971"/>
      <c r="AS33" s="971"/>
      <c r="AT33" s="971"/>
      <c r="AU33" s="971"/>
      <c r="AV33" s="971"/>
      <c r="AW33" s="971"/>
      <c r="AX33" s="971"/>
      <c r="AY33" s="971"/>
      <c r="AZ33" s="971"/>
      <c r="BA33" s="971"/>
      <c r="BB33" s="971"/>
      <c r="BC33" s="971"/>
      <c r="BD33" s="971"/>
      <c r="BE33" s="971"/>
      <c r="BF33" s="971"/>
      <c r="BG33" s="971"/>
      <c r="BH33" s="971"/>
      <c r="BI33" s="971"/>
      <c r="BJ33" s="971"/>
      <c r="BK33" s="971"/>
      <c r="BL33" s="971"/>
      <c r="BM33" s="971"/>
      <c r="BN33" s="971"/>
      <c r="BO33" s="971"/>
      <c r="BP33" s="971"/>
      <c r="BQ33" s="971"/>
      <c r="BR33" s="971"/>
      <c r="BS33" s="971"/>
      <c r="BT33" s="971"/>
      <c r="BU33" s="971"/>
      <c r="BV33" s="971"/>
      <c r="BW33" s="971"/>
      <c r="BX33" s="971"/>
      <c r="BY33" s="971"/>
      <c r="BZ33" s="971"/>
    </row>
    <row r="34" spans="1:90" s="2" customFormat="1" ht="15.75" customHeight="1">
      <c r="A34" s="204"/>
      <c r="B34" s="204" t="s">
        <v>49</v>
      </c>
      <c r="C34" s="204"/>
      <c r="D34" s="204"/>
      <c r="E34" s="204"/>
      <c r="F34" s="204"/>
      <c r="G34" s="204"/>
      <c r="H34" s="204"/>
      <c r="I34" s="204"/>
      <c r="J34" s="204"/>
      <c r="K34" s="204"/>
      <c r="L34" s="204"/>
      <c r="M34" s="204"/>
      <c r="N34" s="204"/>
      <c r="O34" s="204"/>
      <c r="P34" s="204"/>
      <c r="Q34" s="204"/>
      <c r="R34" s="971">
        <f>sekkei_owner_TEL3</f>
        <v>0</v>
      </c>
      <c r="S34" s="971"/>
      <c r="T34" s="971"/>
      <c r="U34" s="971"/>
      <c r="V34" s="971"/>
      <c r="W34" s="971"/>
      <c r="X34" s="971"/>
      <c r="Y34" s="971"/>
      <c r="Z34" s="971"/>
      <c r="AA34" s="971"/>
      <c r="AB34" s="971"/>
      <c r="AC34" s="971"/>
      <c r="AD34" s="971"/>
      <c r="AE34" s="971"/>
      <c r="AF34" s="971"/>
      <c r="AG34" s="971"/>
      <c r="AH34" s="971"/>
      <c r="AI34" s="971"/>
      <c r="AJ34" s="971"/>
      <c r="AK34" s="971"/>
      <c r="AL34" s="971"/>
      <c r="AM34" s="971"/>
      <c r="AN34" s="971"/>
      <c r="AO34" s="971"/>
      <c r="AP34" s="971"/>
      <c r="AQ34" s="971"/>
      <c r="AR34" s="971"/>
      <c r="AS34" s="971"/>
      <c r="AT34" s="971"/>
      <c r="AU34" s="971"/>
      <c r="AV34" s="971"/>
      <c r="AW34" s="971"/>
      <c r="AX34" s="971"/>
      <c r="AY34" s="971"/>
      <c r="AZ34" s="971"/>
      <c r="BA34" s="971"/>
      <c r="BB34" s="971"/>
      <c r="BC34" s="971"/>
      <c r="BD34" s="971"/>
      <c r="BE34" s="971"/>
      <c r="BF34" s="971"/>
      <c r="BG34" s="971"/>
      <c r="BH34" s="971"/>
      <c r="BI34" s="971"/>
      <c r="BJ34" s="971"/>
      <c r="BK34" s="971"/>
      <c r="BL34" s="971"/>
      <c r="BM34" s="971"/>
      <c r="BN34" s="971"/>
      <c r="BO34" s="971"/>
      <c r="BP34" s="971"/>
      <c r="BQ34" s="971"/>
      <c r="BR34" s="971"/>
      <c r="BS34" s="971"/>
      <c r="BT34" s="971"/>
      <c r="BU34" s="971"/>
      <c r="BV34" s="971"/>
      <c r="BW34" s="971"/>
      <c r="BX34" s="971"/>
      <c r="BY34" s="971"/>
      <c r="BZ34" s="971"/>
      <c r="CL34" s="99"/>
    </row>
    <row r="35" spans="1:90" s="2" customFormat="1" ht="15.75" customHeight="1">
      <c r="A35" s="204"/>
      <c r="B35" s="204" t="s">
        <v>52</v>
      </c>
      <c r="C35" s="204"/>
      <c r="D35" s="204"/>
      <c r="E35" s="204"/>
      <c r="F35" s="204"/>
      <c r="G35" s="204"/>
      <c r="H35" s="204"/>
      <c r="I35" s="204"/>
      <c r="J35" s="204"/>
      <c r="K35" s="204"/>
      <c r="L35" s="204"/>
      <c r="M35" s="204"/>
      <c r="N35" s="204"/>
      <c r="O35" s="204"/>
      <c r="P35" s="204"/>
      <c r="Q35" s="204"/>
      <c r="R35" s="204"/>
      <c r="S35" s="204"/>
      <c r="T35" s="204"/>
      <c r="U35" s="204"/>
      <c r="V35" s="204"/>
      <c r="W35" s="204"/>
      <c r="X35" s="204"/>
      <c r="Y35" s="204"/>
      <c r="Z35" s="204"/>
      <c r="AA35" s="971">
        <f>sekkei_sekkeitosyo3</f>
        <v>0</v>
      </c>
      <c r="AB35" s="971"/>
      <c r="AC35" s="971"/>
      <c r="AD35" s="971"/>
      <c r="AE35" s="971"/>
      <c r="AF35" s="971"/>
      <c r="AG35" s="971"/>
      <c r="AH35" s="971"/>
      <c r="AI35" s="971"/>
      <c r="AJ35" s="971"/>
      <c r="AK35" s="971"/>
      <c r="AL35" s="971"/>
      <c r="AM35" s="971"/>
      <c r="AN35" s="971"/>
      <c r="AO35" s="971"/>
      <c r="AP35" s="971"/>
      <c r="AQ35" s="971"/>
      <c r="AR35" s="971"/>
      <c r="AS35" s="971"/>
      <c r="AT35" s="971"/>
      <c r="AU35" s="971"/>
      <c r="AV35" s="971"/>
      <c r="AW35" s="971"/>
      <c r="AX35" s="971"/>
      <c r="AY35" s="971"/>
      <c r="AZ35" s="971"/>
      <c r="BA35" s="971"/>
      <c r="BB35" s="971"/>
      <c r="BC35" s="971"/>
      <c r="BD35" s="971"/>
      <c r="BE35" s="971"/>
      <c r="BF35" s="971"/>
      <c r="BG35" s="971"/>
      <c r="BH35" s="971"/>
      <c r="BI35" s="971"/>
      <c r="BJ35" s="971"/>
      <c r="BK35" s="971"/>
      <c r="BL35" s="971"/>
      <c r="BM35" s="971"/>
      <c r="BN35" s="971"/>
      <c r="BO35" s="971"/>
      <c r="BP35" s="971"/>
      <c r="BQ35" s="971"/>
      <c r="BR35" s="971"/>
      <c r="BS35" s="971"/>
      <c r="BT35" s="971"/>
      <c r="BU35" s="971"/>
      <c r="BV35" s="971"/>
      <c r="BW35" s="971"/>
      <c r="BX35" s="971"/>
      <c r="BY35" s="971"/>
      <c r="BZ35" s="971"/>
    </row>
    <row r="36" spans="1:90" s="2" customFormat="1" ht="15.75" customHeight="1">
      <c r="A36" s="205"/>
      <c r="B36" s="205"/>
      <c r="C36" s="205"/>
      <c r="D36" s="205"/>
      <c r="E36" s="205"/>
      <c r="F36" s="205"/>
      <c r="G36" s="205"/>
      <c r="H36" s="205"/>
      <c r="I36" s="205"/>
      <c r="J36" s="205"/>
      <c r="K36" s="205"/>
      <c r="L36" s="205"/>
      <c r="M36" s="205"/>
      <c r="N36" s="205"/>
      <c r="O36" s="205"/>
      <c r="P36" s="205"/>
      <c r="Q36" s="205"/>
      <c r="R36" s="205"/>
      <c r="S36" s="205"/>
      <c r="T36" s="205"/>
      <c r="U36" s="205"/>
      <c r="V36" s="205"/>
      <c r="W36" s="205"/>
      <c r="X36" s="205"/>
      <c r="Y36" s="205"/>
      <c r="Z36" s="205"/>
      <c r="AA36" s="205"/>
      <c r="AB36" s="205"/>
      <c r="AC36" s="205"/>
      <c r="AD36" s="205"/>
      <c r="AE36" s="205"/>
      <c r="AF36" s="205"/>
      <c r="AG36" s="205"/>
      <c r="AH36" s="205"/>
      <c r="AI36" s="205"/>
      <c r="AJ36" s="205"/>
      <c r="AK36" s="205"/>
      <c r="AL36" s="205"/>
      <c r="AM36" s="205"/>
      <c r="AN36" s="205"/>
      <c r="AO36" s="205"/>
      <c r="AP36" s="205"/>
      <c r="AQ36" s="205"/>
      <c r="AR36" s="205"/>
      <c r="AS36" s="205"/>
      <c r="AT36" s="205"/>
      <c r="AU36" s="205"/>
      <c r="AV36" s="205"/>
      <c r="AW36" s="205"/>
      <c r="AX36" s="205"/>
      <c r="AY36" s="205"/>
      <c r="AZ36" s="205"/>
      <c r="BA36" s="205"/>
      <c r="BB36" s="205"/>
      <c r="BC36" s="205"/>
      <c r="BD36" s="205"/>
      <c r="BE36" s="205"/>
      <c r="BF36" s="205"/>
      <c r="BG36" s="205"/>
      <c r="BH36" s="205"/>
      <c r="BI36" s="205"/>
      <c r="BJ36" s="205"/>
      <c r="BK36" s="205"/>
      <c r="BL36" s="205"/>
      <c r="BM36" s="205"/>
      <c r="BN36" s="205"/>
      <c r="BO36" s="205"/>
      <c r="BP36" s="205"/>
      <c r="BQ36" s="205"/>
      <c r="BR36" s="205"/>
      <c r="BS36" s="205"/>
      <c r="BT36" s="205"/>
      <c r="BU36" s="205"/>
      <c r="BV36" s="205"/>
      <c r="BW36" s="205"/>
      <c r="BX36" s="205"/>
      <c r="BY36" s="205"/>
      <c r="BZ36" s="205"/>
    </row>
    <row r="37" spans="1:90" s="2" customFormat="1" ht="7.5" customHeight="1">
      <c r="A37" s="204"/>
      <c r="B37" s="204"/>
      <c r="C37" s="204"/>
      <c r="D37" s="204"/>
      <c r="E37" s="204"/>
      <c r="F37" s="204"/>
      <c r="G37" s="204"/>
      <c r="H37" s="204"/>
      <c r="I37" s="204"/>
      <c r="J37" s="204"/>
      <c r="K37" s="204"/>
      <c r="L37" s="204"/>
      <c r="M37" s="204"/>
      <c r="N37" s="204"/>
      <c r="O37" s="204"/>
      <c r="P37" s="204"/>
      <c r="Q37" s="204"/>
      <c r="R37" s="204"/>
      <c r="S37" s="204"/>
      <c r="T37" s="204"/>
      <c r="U37" s="204"/>
      <c r="V37" s="204"/>
      <c r="W37" s="204"/>
      <c r="X37" s="204"/>
      <c r="Y37" s="204"/>
      <c r="Z37" s="204"/>
      <c r="AA37" s="204"/>
      <c r="AB37" s="204"/>
      <c r="AC37" s="204"/>
      <c r="AD37" s="204"/>
      <c r="AE37" s="204"/>
      <c r="AF37" s="204"/>
      <c r="AG37" s="204"/>
      <c r="AH37" s="204"/>
      <c r="AI37" s="204"/>
      <c r="AJ37" s="204"/>
      <c r="AK37" s="204"/>
      <c r="AL37" s="204"/>
      <c r="AM37" s="204"/>
      <c r="AN37" s="204"/>
      <c r="AO37" s="204"/>
      <c r="AP37" s="204"/>
      <c r="AQ37" s="204"/>
      <c r="AR37" s="204"/>
      <c r="AS37" s="204"/>
      <c r="AT37" s="204"/>
      <c r="AU37" s="204"/>
      <c r="AV37" s="204"/>
      <c r="AW37" s="204"/>
      <c r="AX37" s="204"/>
      <c r="AY37" s="204"/>
      <c r="AZ37" s="204"/>
      <c r="BA37" s="204"/>
      <c r="BB37" s="204"/>
      <c r="BC37" s="204"/>
      <c r="BD37" s="204"/>
      <c r="BE37" s="204"/>
      <c r="BF37" s="204"/>
      <c r="BG37" s="204"/>
      <c r="BH37" s="204"/>
      <c r="BI37" s="204"/>
      <c r="BJ37" s="204"/>
      <c r="BK37" s="204"/>
      <c r="BL37" s="204"/>
      <c r="BM37" s="204"/>
      <c r="BN37" s="204"/>
      <c r="BO37" s="204"/>
      <c r="BP37" s="204"/>
      <c r="BQ37" s="204"/>
      <c r="BR37" s="204"/>
      <c r="BS37" s="204"/>
      <c r="BT37" s="204"/>
      <c r="BU37" s="204"/>
      <c r="BV37" s="204"/>
      <c r="BW37" s="204"/>
      <c r="BX37" s="204"/>
      <c r="BY37" s="204"/>
      <c r="BZ37" s="204"/>
    </row>
    <row r="38" spans="1:90" s="2" customFormat="1" ht="12" customHeight="1">
      <c r="A38" s="204" t="s">
        <v>1714</v>
      </c>
      <c r="B38" s="204"/>
      <c r="C38" s="204"/>
      <c r="D38" s="204"/>
      <c r="E38" s="204"/>
      <c r="F38" s="204"/>
      <c r="G38" s="204"/>
      <c r="H38" s="204"/>
      <c r="I38" s="204"/>
      <c r="J38" s="204"/>
      <c r="K38" s="204"/>
      <c r="L38" s="204"/>
      <c r="M38" s="204"/>
      <c r="N38" s="204"/>
      <c r="O38" s="204"/>
      <c r="P38" s="204"/>
      <c r="Q38" s="204"/>
      <c r="R38" s="204"/>
      <c r="S38" s="204"/>
      <c r="T38" s="204"/>
      <c r="U38" s="204"/>
      <c r="V38" s="204"/>
      <c r="W38" s="204"/>
      <c r="X38" s="204"/>
      <c r="Y38" s="204"/>
      <c r="Z38" s="204"/>
      <c r="AA38" s="204"/>
      <c r="AB38" s="204"/>
      <c r="AC38" s="204"/>
      <c r="AD38" s="204"/>
      <c r="AE38" s="204"/>
      <c r="AF38" s="204"/>
      <c r="AG38" s="204"/>
      <c r="AH38" s="204"/>
      <c r="AI38" s="204"/>
      <c r="AJ38" s="204"/>
      <c r="AK38" s="204"/>
      <c r="AL38" s="204"/>
      <c r="AM38" s="204"/>
      <c r="AN38" s="204"/>
      <c r="AO38" s="204"/>
      <c r="AP38" s="204"/>
      <c r="AQ38" s="204"/>
      <c r="AR38" s="204"/>
      <c r="AS38" s="204"/>
      <c r="AT38" s="204"/>
      <c r="AU38" s="204"/>
      <c r="AV38" s="204"/>
      <c r="AW38" s="204"/>
      <c r="AX38" s="204"/>
      <c r="AY38" s="204"/>
      <c r="AZ38" s="204"/>
      <c r="BA38" s="204"/>
      <c r="BB38" s="204"/>
      <c r="BC38" s="204"/>
      <c r="BD38" s="204"/>
      <c r="BE38" s="204"/>
      <c r="BF38" s="204"/>
      <c r="BG38" s="204"/>
      <c r="BH38" s="204"/>
      <c r="BI38" s="204"/>
      <c r="BJ38" s="204"/>
      <c r="BK38" s="204"/>
      <c r="BL38" s="204"/>
      <c r="BM38" s="204"/>
      <c r="BN38" s="204"/>
      <c r="BO38" s="204"/>
      <c r="BP38" s="204"/>
      <c r="BQ38" s="204"/>
      <c r="BR38" s="204"/>
      <c r="BS38" s="204"/>
      <c r="BT38" s="204"/>
      <c r="BU38" s="204"/>
      <c r="BV38" s="204"/>
      <c r="BW38" s="204"/>
      <c r="BX38" s="204"/>
      <c r="BY38" s="204"/>
      <c r="BZ38" s="204"/>
    </row>
    <row r="39" spans="1:90" s="2" customFormat="1" ht="15.75" customHeight="1">
      <c r="A39" s="204"/>
      <c r="B39" s="204" t="s">
        <v>36</v>
      </c>
      <c r="C39" s="204"/>
      <c r="D39" s="204"/>
      <c r="E39" s="204"/>
      <c r="F39" s="204"/>
      <c r="G39" s="204"/>
      <c r="H39" s="204"/>
      <c r="I39" s="204"/>
      <c r="J39" s="204"/>
      <c r="K39" s="204"/>
      <c r="L39" s="204"/>
      <c r="M39" s="204"/>
      <c r="N39" s="204"/>
      <c r="O39" s="204"/>
      <c r="P39" s="204"/>
      <c r="Q39" s="204"/>
      <c r="R39" s="204"/>
      <c r="S39" s="204" t="s">
        <v>37</v>
      </c>
      <c r="T39" s="204"/>
      <c r="U39" s="971">
        <f>sekkei_shikaku_kenchikushi4</f>
        <v>0</v>
      </c>
      <c r="V39" s="971"/>
      <c r="W39" s="971"/>
      <c r="X39" s="971"/>
      <c r="Y39" s="373" t="s">
        <v>38</v>
      </c>
      <c r="Z39" s="204"/>
      <c r="AA39" s="204"/>
      <c r="AB39" s="204"/>
      <c r="AC39" s="204"/>
      <c r="AD39" s="204"/>
      <c r="AE39" s="204"/>
      <c r="AF39" s="204"/>
      <c r="AG39" s="204"/>
      <c r="AH39" s="204"/>
      <c r="AI39" s="204" t="s">
        <v>37</v>
      </c>
      <c r="AJ39" s="204"/>
      <c r="AK39" s="975">
        <f>sekkei_shikaku_toroku4</f>
        <v>0</v>
      </c>
      <c r="AL39" s="975"/>
      <c r="AM39" s="975"/>
      <c r="AN39" s="975"/>
      <c r="AO39" s="975"/>
      <c r="AP39" s="975"/>
      <c r="AQ39" s="975"/>
      <c r="AR39" s="975"/>
      <c r="AS39" s="975"/>
      <c r="AT39" s="975"/>
      <c r="AU39" s="975"/>
      <c r="AV39" s="975"/>
      <c r="AW39" s="373" t="s">
        <v>39</v>
      </c>
      <c r="AX39" s="204"/>
      <c r="AY39" s="204"/>
      <c r="AZ39" s="204"/>
      <c r="BA39" s="204"/>
      <c r="BB39" s="204"/>
      <c r="BC39" s="204"/>
      <c r="BD39" s="204"/>
      <c r="BE39" s="204"/>
      <c r="BF39" s="971">
        <f>sekkei_sikaku_go4</f>
        <v>0</v>
      </c>
      <c r="BG39" s="971"/>
      <c r="BH39" s="971"/>
      <c r="BI39" s="971"/>
      <c r="BJ39" s="971"/>
      <c r="BK39" s="971"/>
      <c r="BL39" s="971"/>
      <c r="BM39" s="971"/>
      <c r="BN39" s="971"/>
      <c r="BO39" s="971"/>
      <c r="BP39" s="971"/>
      <c r="BQ39" s="971"/>
      <c r="BR39" s="373" t="s">
        <v>40</v>
      </c>
      <c r="BS39" s="204"/>
      <c r="BT39" s="204"/>
      <c r="BU39" s="204"/>
      <c r="BV39" s="204"/>
      <c r="BW39" s="204"/>
      <c r="BX39" s="204"/>
      <c r="BY39" s="204"/>
      <c r="BZ39" s="204"/>
    </row>
    <row r="40" spans="1:90" s="2" customFormat="1" ht="15.75" customHeight="1">
      <c r="A40" s="204"/>
      <c r="B40" s="204" t="s">
        <v>31</v>
      </c>
      <c r="C40" s="204"/>
      <c r="D40" s="204"/>
      <c r="E40" s="204"/>
      <c r="F40" s="204"/>
      <c r="G40" s="204"/>
      <c r="H40" s="204"/>
      <c r="I40" s="204"/>
      <c r="J40" s="204"/>
      <c r="K40" s="204"/>
      <c r="L40" s="204"/>
      <c r="M40" s="204"/>
      <c r="N40" s="204"/>
      <c r="O40" s="204"/>
      <c r="P40" s="204"/>
      <c r="Q40" s="204"/>
      <c r="R40" s="971">
        <f>sekkei_owner_name4</f>
        <v>0</v>
      </c>
      <c r="S40" s="971"/>
      <c r="T40" s="971"/>
      <c r="U40" s="971"/>
      <c r="V40" s="971"/>
      <c r="W40" s="971"/>
      <c r="X40" s="971"/>
      <c r="Y40" s="971"/>
      <c r="Z40" s="971"/>
      <c r="AA40" s="971"/>
      <c r="AB40" s="971"/>
      <c r="AC40" s="971"/>
      <c r="AD40" s="971"/>
      <c r="AE40" s="971"/>
      <c r="AF40" s="971"/>
      <c r="AG40" s="971"/>
      <c r="AH40" s="971"/>
      <c r="AI40" s="971"/>
      <c r="AJ40" s="971"/>
      <c r="AK40" s="971"/>
      <c r="AL40" s="971"/>
      <c r="AM40" s="971"/>
      <c r="AN40" s="971"/>
      <c r="AO40" s="971"/>
      <c r="AP40" s="971"/>
      <c r="AQ40" s="971"/>
      <c r="AR40" s="971"/>
      <c r="AS40" s="971"/>
      <c r="AT40" s="971"/>
      <c r="AU40" s="971"/>
      <c r="AV40" s="971"/>
      <c r="AW40" s="971"/>
      <c r="AX40" s="971"/>
      <c r="AY40" s="971"/>
      <c r="AZ40" s="971"/>
      <c r="BA40" s="971"/>
      <c r="BB40" s="971"/>
      <c r="BC40" s="971"/>
      <c r="BD40" s="971"/>
      <c r="BE40" s="971"/>
      <c r="BF40" s="971"/>
      <c r="BG40" s="971"/>
      <c r="BH40" s="971"/>
      <c r="BI40" s="971"/>
      <c r="BJ40" s="971"/>
      <c r="BK40" s="971"/>
      <c r="BL40" s="971"/>
      <c r="BM40" s="971"/>
      <c r="BN40" s="971"/>
      <c r="BO40" s="971"/>
      <c r="BP40" s="971"/>
      <c r="BQ40" s="971"/>
      <c r="BR40" s="971"/>
      <c r="BS40" s="971"/>
      <c r="BT40" s="971"/>
      <c r="BU40" s="971"/>
      <c r="BV40" s="971"/>
      <c r="BW40" s="971"/>
      <c r="BX40" s="971"/>
      <c r="BY40" s="971"/>
      <c r="BZ40" s="971"/>
    </row>
    <row r="41" spans="1:90" s="2" customFormat="1" ht="15.75" customHeight="1">
      <c r="A41" s="204"/>
      <c r="B41" s="204" t="s">
        <v>42</v>
      </c>
      <c r="C41" s="204"/>
      <c r="D41" s="204"/>
      <c r="E41" s="204"/>
      <c r="F41" s="204"/>
      <c r="G41" s="204"/>
      <c r="H41" s="204"/>
      <c r="I41" s="204"/>
      <c r="J41" s="204"/>
      <c r="K41" s="204"/>
      <c r="L41" s="204"/>
      <c r="M41" s="204"/>
      <c r="N41" s="204"/>
      <c r="O41" s="204"/>
      <c r="P41" s="204"/>
      <c r="Q41" s="204"/>
      <c r="R41" s="204"/>
      <c r="S41" s="204" t="s">
        <v>37</v>
      </c>
      <c r="T41" s="204"/>
      <c r="U41" s="971">
        <f>sekkei_kenchikushizimusyo_name4</f>
        <v>0</v>
      </c>
      <c r="V41" s="971"/>
      <c r="W41" s="971"/>
      <c r="X41" s="971"/>
      <c r="Y41" s="373" t="s">
        <v>43</v>
      </c>
      <c r="Z41" s="204"/>
      <c r="AA41" s="204"/>
      <c r="AB41" s="204"/>
      <c r="AC41" s="204"/>
      <c r="AD41" s="204"/>
      <c r="AE41" s="204"/>
      <c r="AF41" s="204"/>
      <c r="AG41" s="204"/>
      <c r="AH41" s="204"/>
      <c r="AI41" s="204" t="s">
        <v>37</v>
      </c>
      <c r="AJ41" s="204"/>
      <c r="AK41" s="971">
        <f>sekkei_kenchikushizimusho_touroku4</f>
        <v>0</v>
      </c>
      <c r="AL41" s="971"/>
      <c r="AM41" s="971"/>
      <c r="AN41" s="971"/>
      <c r="AO41" s="971"/>
      <c r="AP41" s="971"/>
      <c r="AQ41" s="971"/>
      <c r="AR41" s="971"/>
      <c r="AS41" s="971"/>
      <c r="AT41" s="204" t="s">
        <v>44</v>
      </c>
      <c r="AU41" s="204"/>
      <c r="AV41" s="204"/>
      <c r="AW41" s="204"/>
      <c r="AX41" s="373"/>
      <c r="AY41" s="204"/>
      <c r="AZ41" s="204"/>
      <c r="BA41" s="204"/>
      <c r="BB41" s="204"/>
      <c r="BC41" s="204"/>
      <c r="BD41" s="204"/>
      <c r="BE41" s="204"/>
      <c r="BF41" s="971">
        <f>sekkei_kenchikushizimusho_go4</f>
        <v>0</v>
      </c>
      <c r="BG41" s="971"/>
      <c r="BH41" s="971"/>
      <c r="BI41" s="971"/>
      <c r="BJ41" s="971"/>
      <c r="BK41" s="971"/>
      <c r="BL41" s="971"/>
      <c r="BM41" s="971"/>
      <c r="BN41" s="971"/>
      <c r="BO41" s="971"/>
      <c r="BP41" s="971"/>
      <c r="BQ41" s="971"/>
      <c r="BR41" s="373" t="s">
        <v>40</v>
      </c>
      <c r="BS41" s="204"/>
      <c r="BT41" s="204"/>
      <c r="BU41" s="204"/>
      <c r="BV41" s="204"/>
      <c r="BW41" s="204"/>
      <c r="BX41" s="204"/>
      <c r="BY41" s="204"/>
      <c r="BZ41" s="204"/>
    </row>
    <row r="42" spans="1:90" s="2" customFormat="1" ht="15.75" customHeight="1">
      <c r="A42" s="204"/>
      <c r="B42" s="204"/>
      <c r="C42" s="204"/>
      <c r="D42" s="204"/>
      <c r="E42" s="204"/>
      <c r="F42" s="204"/>
      <c r="G42" s="204"/>
      <c r="H42" s="204"/>
      <c r="I42" s="204"/>
      <c r="J42" s="204"/>
      <c r="K42" s="204"/>
      <c r="L42" s="204"/>
      <c r="M42" s="204"/>
      <c r="N42" s="204"/>
      <c r="O42" s="204"/>
      <c r="P42" s="204"/>
      <c r="Q42" s="204"/>
      <c r="R42" s="971">
        <f>sekkei_kenchikushizimushoname_free4</f>
        <v>0</v>
      </c>
      <c r="S42" s="971"/>
      <c r="T42" s="971"/>
      <c r="U42" s="971"/>
      <c r="V42" s="971"/>
      <c r="W42" s="971"/>
      <c r="X42" s="971"/>
      <c r="Y42" s="971"/>
      <c r="Z42" s="971"/>
      <c r="AA42" s="971"/>
      <c r="AB42" s="971"/>
      <c r="AC42" s="971"/>
      <c r="AD42" s="971"/>
      <c r="AE42" s="971"/>
      <c r="AF42" s="971"/>
      <c r="AG42" s="971"/>
      <c r="AH42" s="971"/>
      <c r="AI42" s="971"/>
      <c r="AJ42" s="971"/>
      <c r="AK42" s="971"/>
      <c r="AL42" s="971"/>
      <c r="AM42" s="971"/>
      <c r="AN42" s="971"/>
      <c r="AO42" s="971"/>
      <c r="AP42" s="971"/>
      <c r="AQ42" s="971"/>
      <c r="AR42" s="971"/>
      <c r="AS42" s="971"/>
      <c r="AT42" s="971"/>
      <c r="AU42" s="971"/>
      <c r="AV42" s="971"/>
      <c r="AW42" s="971"/>
      <c r="AX42" s="971"/>
      <c r="AY42" s="971"/>
      <c r="AZ42" s="971"/>
      <c r="BA42" s="971"/>
      <c r="BB42" s="971"/>
      <c r="BC42" s="971"/>
      <c r="BD42" s="971"/>
      <c r="BE42" s="971"/>
      <c r="BF42" s="971"/>
      <c r="BG42" s="971"/>
      <c r="BH42" s="971"/>
      <c r="BI42" s="971"/>
      <c r="BJ42" s="971"/>
      <c r="BK42" s="971"/>
      <c r="BL42" s="971"/>
      <c r="BM42" s="971"/>
      <c r="BN42" s="971"/>
      <c r="BO42" s="971"/>
      <c r="BP42" s="971"/>
      <c r="BQ42" s="971"/>
      <c r="BR42" s="971"/>
      <c r="BS42" s="971"/>
      <c r="BT42" s="971"/>
      <c r="BU42" s="971"/>
      <c r="BV42" s="971"/>
      <c r="BW42" s="971"/>
      <c r="BX42" s="971"/>
      <c r="BY42" s="971"/>
      <c r="BZ42" s="971"/>
    </row>
    <row r="43" spans="1:90" s="2" customFormat="1" ht="15.75" customHeight="1">
      <c r="A43" s="204"/>
      <c r="B43" s="204" t="s">
        <v>47</v>
      </c>
      <c r="C43" s="204"/>
      <c r="D43" s="204"/>
      <c r="E43" s="204"/>
      <c r="F43" s="204"/>
      <c r="G43" s="204"/>
      <c r="H43" s="204"/>
      <c r="I43" s="204"/>
      <c r="J43" s="204"/>
      <c r="K43" s="204"/>
      <c r="L43" s="204"/>
      <c r="M43" s="204"/>
      <c r="N43" s="204"/>
      <c r="O43" s="204"/>
      <c r="P43" s="204"/>
      <c r="Q43" s="204"/>
      <c r="R43" s="976" t="s">
        <v>1254</v>
      </c>
      <c r="S43" s="976"/>
      <c r="T43" s="976"/>
      <c r="U43" s="971">
        <f>sekkei_owner_postcode4</f>
        <v>0</v>
      </c>
      <c r="V43" s="971"/>
      <c r="W43" s="971"/>
      <c r="X43" s="971"/>
      <c r="Y43" s="971"/>
      <c r="Z43" s="971"/>
      <c r="AA43" s="971"/>
      <c r="AB43" s="971"/>
      <c r="AC43" s="971"/>
      <c r="AD43" s="971"/>
      <c r="AE43" s="971"/>
      <c r="AF43" s="971"/>
      <c r="AG43" s="971"/>
      <c r="AH43" s="971"/>
      <c r="AI43" s="971"/>
      <c r="AJ43" s="971"/>
      <c r="AK43" s="971"/>
      <c r="AL43" s="971"/>
      <c r="AM43" s="971"/>
      <c r="AN43" s="971"/>
      <c r="AO43" s="971"/>
      <c r="AP43" s="971"/>
      <c r="AQ43" s="971"/>
      <c r="AR43" s="971"/>
      <c r="AS43" s="971"/>
      <c r="AT43" s="971"/>
      <c r="AU43" s="971"/>
      <c r="AV43" s="971"/>
      <c r="AW43" s="971"/>
      <c r="AX43" s="971"/>
      <c r="AY43" s="971"/>
      <c r="AZ43" s="971"/>
      <c r="BA43" s="971"/>
      <c r="BB43" s="971"/>
      <c r="BC43" s="971"/>
      <c r="BD43" s="971"/>
      <c r="BE43" s="971"/>
      <c r="BF43" s="971"/>
      <c r="BG43" s="971"/>
      <c r="BH43" s="971"/>
      <c r="BI43" s="971"/>
      <c r="BJ43" s="971"/>
      <c r="BK43" s="971"/>
      <c r="BL43" s="971"/>
      <c r="BM43" s="971"/>
      <c r="BN43" s="971"/>
      <c r="BO43" s="971"/>
      <c r="BP43" s="971"/>
      <c r="BQ43" s="971"/>
      <c r="BR43" s="971"/>
      <c r="BS43" s="971"/>
      <c r="BT43" s="971"/>
      <c r="BU43" s="971"/>
      <c r="BV43" s="971"/>
      <c r="BW43" s="971"/>
      <c r="BX43" s="971"/>
      <c r="BY43" s="971"/>
      <c r="BZ43" s="971"/>
    </row>
    <row r="44" spans="1:90" s="2" customFormat="1" ht="11.25">
      <c r="A44" s="204"/>
      <c r="B44" s="204" t="s">
        <v>48</v>
      </c>
      <c r="C44" s="204"/>
      <c r="D44" s="204"/>
      <c r="E44" s="204"/>
      <c r="F44" s="204"/>
      <c r="G44" s="204"/>
      <c r="H44" s="204"/>
      <c r="I44" s="204"/>
      <c r="J44" s="204"/>
      <c r="K44" s="204"/>
      <c r="L44" s="204"/>
      <c r="M44" s="204"/>
      <c r="N44" s="204"/>
      <c r="O44" s="204"/>
      <c r="P44" s="204"/>
      <c r="Q44" s="204"/>
      <c r="R44" s="971" t="str">
        <f>sekkei_owner_state4&amp;sekkei_owner_adress4</f>
        <v/>
      </c>
      <c r="S44" s="971"/>
      <c r="T44" s="971"/>
      <c r="U44" s="971"/>
      <c r="V44" s="971"/>
      <c r="W44" s="971"/>
      <c r="X44" s="971"/>
      <c r="Y44" s="971"/>
      <c r="Z44" s="971"/>
      <c r="AA44" s="971"/>
      <c r="AB44" s="971"/>
      <c r="AC44" s="971"/>
      <c r="AD44" s="971"/>
      <c r="AE44" s="971"/>
      <c r="AF44" s="971"/>
      <c r="AG44" s="971"/>
      <c r="AH44" s="971"/>
      <c r="AI44" s="971"/>
      <c r="AJ44" s="971"/>
      <c r="AK44" s="971"/>
      <c r="AL44" s="971"/>
      <c r="AM44" s="971"/>
      <c r="AN44" s="971"/>
      <c r="AO44" s="971"/>
      <c r="AP44" s="971"/>
      <c r="AQ44" s="971"/>
      <c r="AR44" s="971"/>
      <c r="AS44" s="971"/>
      <c r="AT44" s="971"/>
      <c r="AU44" s="971"/>
      <c r="AV44" s="971"/>
      <c r="AW44" s="971"/>
      <c r="AX44" s="971"/>
      <c r="AY44" s="971"/>
      <c r="AZ44" s="971"/>
      <c r="BA44" s="971"/>
      <c r="BB44" s="971"/>
      <c r="BC44" s="971"/>
      <c r="BD44" s="971"/>
      <c r="BE44" s="971"/>
      <c r="BF44" s="971"/>
      <c r="BG44" s="971"/>
      <c r="BH44" s="971"/>
      <c r="BI44" s="971"/>
      <c r="BJ44" s="971"/>
      <c r="BK44" s="971"/>
      <c r="BL44" s="971"/>
      <c r="BM44" s="971"/>
      <c r="BN44" s="971"/>
      <c r="BO44" s="971"/>
      <c r="BP44" s="971"/>
      <c r="BQ44" s="971"/>
      <c r="BR44" s="971"/>
      <c r="BS44" s="971"/>
      <c r="BT44" s="971"/>
      <c r="BU44" s="971"/>
      <c r="BV44" s="971"/>
      <c r="BW44" s="971"/>
      <c r="BX44" s="971"/>
      <c r="BY44" s="971"/>
      <c r="BZ44" s="971"/>
    </row>
    <row r="45" spans="1:90" s="2" customFormat="1" ht="15.75" customHeight="1">
      <c r="A45" s="204"/>
      <c r="B45" s="204" t="s">
        <v>49</v>
      </c>
      <c r="C45" s="204"/>
      <c r="D45" s="204"/>
      <c r="E45" s="204"/>
      <c r="F45" s="204"/>
      <c r="G45" s="204"/>
      <c r="H45" s="204"/>
      <c r="I45" s="204"/>
      <c r="J45" s="204"/>
      <c r="K45" s="204"/>
      <c r="L45" s="204"/>
      <c r="M45" s="204"/>
      <c r="N45" s="204"/>
      <c r="O45" s="204"/>
      <c r="P45" s="204"/>
      <c r="Q45" s="204"/>
      <c r="R45" s="971">
        <f>sekkei_owner_TEL4</f>
        <v>0</v>
      </c>
      <c r="S45" s="971"/>
      <c r="T45" s="971"/>
      <c r="U45" s="971"/>
      <c r="V45" s="971"/>
      <c r="W45" s="971"/>
      <c r="X45" s="971"/>
      <c r="Y45" s="971"/>
      <c r="Z45" s="971"/>
      <c r="AA45" s="971"/>
      <c r="AB45" s="971"/>
      <c r="AC45" s="971"/>
      <c r="AD45" s="971"/>
      <c r="AE45" s="971"/>
      <c r="AF45" s="971"/>
      <c r="AG45" s="971"/>
      <c r="AH45" s="971"/>
      <c r="AI45" s="971"/>
      <c r="AJ45" s="971"/>
      <c r="AK45" s="971"/>
      <c r="AL45" s="971"/>
      <c r="AM45" s="971"/>
      <c r="AN45" s="971"/>
      <c r="AO45" s="971"/>
      <c r="AP45" s="971"/>
      <c r="AQ45" s="971"/>
      <c r="AR45" s="971"/>
      <c r="AS45" s="971"/>
      <c r="AT45" s="971"/>
      <c r="AU45" s="971"/>
      <c r="AV45" s="971"/>
      <c r="AW45" s="971"/>
      <c r="AX45" s="971"/>
      <c r="AY45" s="971"/>
      <c r="AZ45" s="971"/>
      <c r="BA45" s="971"/>
      <c r="BB45" s="971"/>
      <c r="BC45" s="971"/>
      <c r="BD45" s="971"/>
      <c r="BE45" s="971"/>
      <c r="BF45" s="971"/>
      <c r="BG45" s="971"/>
      <c r="BH45" s="971"/>
      <c r="BI45" s="971"/>
      <c r="BJ45" s="971"/>
      <c r="BK45" s="971"/>
      <c r="BL45" s="971"/>
      <c r="BM45" s="971"/>
      <c r="BN45" s="971"/>
      <c r="BO45" s="971"/>
      <c r="BP45" s="971"/>
      <c r="BQ45" s="971"/>
      <c r="BR45" s="971"/>
      <c r="BS45" s="971"/>
      <c r="BT45" s="971"/>
      <c r="BU45" s="971"/>
      <c r="BV45" s="971"/>
      <c r="BW45" s="971"/>
      <c r="BX45" s="971"/>
      <c r="BY45" s="971"/>
      <c r="BZ45" s="971"/>
      <c r="CL45" s="99"/>
    </row>
    <row r="46" spans="1:90" s="2" customFormat="1" ht="11.25">
      <c r="A46" s="204"/>
      <c r="B46" s="204" t="s">
        <v>52</v>
      </c>
      <c r="C46" s="204"/>
      <c r="D46" s="204"/>
      <c r="E46" s="204"/>
      <c r="F46" s="204"/>
      <c r="G46" s="204"/>
      <c r="H46" s="204"/>
      <c r="I46" s="204"/>
      <c r="J46" s="204"/>
      <c r="K46" s="204"/>
      <c r="L46" s="204"/>
      <c r="M46" s="204"/>
      <c r="N46" s="204"/>
      <c r="O46" s="204"/>
      <c r="P46" s="204"/>
      <c r="Q46" s="204"/>
      <c r="R46" s="204"/>
      <c r="S46" s="204"/>
      <c r="T46" s="204"/>
      <c r="U46" s="204"/>
      <c r="V46" s="204"/>
      <c r="W46" s="204"/>
      <c r="X46" s="204"/>
      <c r="Y46" s="204"/>
      <c r="Z46" s="204"/>
      <c r="AA46" s="971">
        <f>sekkei_sekkeitosyo4</f>
        <v>0</v>
      </c>
      <c r="AB46" s="971"/>
      <c r="AC46" s="971"/>
      <c r="AD46" s="971"/>
      <c r="AE46" s="971"/>
      <c r="AF46" s="971"/>
      <c r="AG46" s="971"/>
      <c r="AH46" s="971"/>
      <c r="AI46" s="971"/>
      <c r="AJ46" s="971"/>
      <c r="AK46" s="971"/>
      <c r="AL46" s="971"/>
      <c r="AM46" s="971"/>
      <c r="AN46" s="971"/>
      <c r="AO46" s="971"/>
      <c r="AP46" s="971"/>
      <c r="AQ46" s="971"/>
      <c r="AR46" s="971"/>
      <c r="AS46" s="971"/>
      <c r="AT46" s="971"/>
      <c r="AU46" s="971"/>
      <c r="AV46" s="971"/>
      <c r="AW46" s="971"/>
      <c r="AX46" s="971"/>
      <c r="AY46" s="971"/>
      <c r="AZ46" s="971"/>
      <c r="BA46" s="971"/>
      <c r="BB46" s="971"/>
      <c r="BC46" s="971"/>
      <c r="BD46" s="971"/>
      <c r="BE46" s="971"/>
      <c r="BF46" s="971"/>
      <c r="BG46" s="971"/>
      <c r="BH46" s="971"/>
      <c r="BI46" s="971"/>
      <c r="BJ46" s="971"/>
      <c r="BK46" s="971"/>
      <c r="BL46" s="971"/>
      <c r="BM46" s="971"/>
      <c r="BN46" s="971"/>
      <c r="BO46" s="971"/>
      <c r="BP46" s="971"/>
      <c r="BQ46" s="971"/>
      <c r="BR46" s="971"/>
      <c r="BS46" s="971"/>
      <c r="BT46" s="971"/>
      <c r="BU46" s="971"/>
      <c r="BV46" s="971"/>
      <c r="BW46" s="971"/>
      <c r="BX46" s="971"/>
      <c r="BY46" s="971"/>
      <c r="BZ46" s="971"/>
    </row>
    <row r="47" spans="1:90" s="2" customFormat="1" ht="15.75" customHeight="1">
      <c r="A47" s="205"/>
      <c r="B47" s="205"/>
      <c r="C47" s="205"/>
      <c r="D47" s="205"/>
      <c r="E47" s="205"/>
      <c r="F47" s="205"/>
      <c r="G47" s="205"/>
      <c r="H47" s="205"/>
      <c r="I47" s="205"/>
      <c r="J47" s="205"/>
      <c r="K47" s="205"/>
      <c r="L47" s="205"/>
      <c r="M47" s="205"/>
      <c r="N47" s="205"/>
      <c r="O47" s="205"/>
      <c r="P47" s="205"/>
      <c r="Q47" s="205"/>
      <c r="R47" s="205"/>
      <c r="S47" s="205"/>
      <c r="T47" s="205"/>
      <c r="U47" s="205"/>
      <c r="V47" s="205"/>
      <c r="W47" s="205"/>
      <c r="X47" s="205"/>
      <c r="Y47" s="205"/>
      <c r="Z47" s="205"/>
      <c r="AA47" s="205"/>
      <c r="AB47" s="205"/>
      <c r="AC47" s="205"/>
      <c r="AD47" s="205"/>
      <c r="AE47" s="205"/>
      <c r="AF47" s="205"/>
      <c r="AG47" s="205"/>
      <c r="AH47" s="205"/>
      <c r="AI47" s="205"/>
      <c r="AJ47" s="205"/>
      <c r="AK47" s="205"/>
      <c r="AL47" s="205"/>
      <c r="AM47" s="205"/>
      <c r="AN47" s="205"/>
      <c r="AO47" s="205"/>
      <c r="AP47" s="205"/>
      <c r="AQ47" s="205"/>
      <c r="AR47" s="205"/>
      <c r="AS47" s="205"/>
      <c r="AT47" s="205"/>
      <c r="AU47" s="205"/>
      <c r="AV47" s="205"/>
      <c r="AW47" s="205"/>
      <c r="AX47" s="205"/>
      <c r="AY47" s="205"/>
      <c r="AZ47" s="205"/>
      <c r="BA47" s="205"/>
      <c r="BB47" s="205"/>
      <c r="BC47" s="205"/>
      <c r="BD47" s="205"/>
      <c r="BE47" s="205"/>
      <c r="BF47" s="205"/>
      <c r="BG47" s="205"/>
      <c r="BH47" s="205"/>
      <c r="BI47" s="205"/>
      <c r="BJ47" s="205"/>
      <c r="BK47" s="205"/>
      <c r="BL47" s="205"/>
      <c r="BM47" s="205"/>
      <c r="BN47" s="205"/>
      <c r="BO47" s="205"/>
      <c r="BP47" s="205"/>
      <c r="BQ47" s="205"/>
      <c r="BR47" s="205"/>
      <c r="BS47" s="205"/>
      <c r="BT47" s="205"/>
      <c r="BU47" s="205"/>
      <c r="BV47" s="205"/>
      <c r="BW47" s="205"/>
      <c r="BX47" s="205"/>
      <c r="BY47" s="205"/>
      <c r="BZ47" s="205"/>
    </row>
    <row r="48" spans="1:90" s="2" customFormat="1" ht="15.75" customHeight="1">
      <c r="A48" s="204"/>
      <c r="B48" s="204"/>
      <c r="C48" s="204"/>
      <c r="D48" s="204"/>
      <c r="E48" s="204"/>
      <c r="F48" s="204"/>
      <c r="G48" s="204"/>
      <c r="H48" s="204"/>
      <c r="I48" s="204"/>
      <c r="J48" s="204"/>
      <c r="K48" s="204"/>
      <c r="L48" s="204"/>
      <c r="M48" s="204"/>
      <c r="N48" s="204"/>
      <c r="O48" s="204"/>
      <c r="P48" s="204"/>
      <c r="Q48" s="204"/>
      <c r="R48" s="204"/>
      <c r="S48" s="204"/>
      <c r="T48" s="204"/>
      <c r="U48" s="204"/>
      <c r="V48" s="204"/>
      <c r="W48" s="204"/>
      <c r="X48" s="204"/>
      <c r="Y48" s="204"/>
      <c r="Z48" s="204"/>
      <c r="AA48" s="204"/>
      <c r="AB48" s="204"/>
      <c r="AC48" s="204"/>
      <c r="AD48" s="204"/>
      <c r="AE48" s="204"/>
      <c r="AF48" s="204"/>
      <c r="AG48" s="204"/>
      <c r="AH48" s="204"/>
      <c r="AI48" s="204"/>
      <c r="AJ48" s="204"/>
      <c r="AK48" s="204"/>
      <c r="AL48" s="204"/>
      <c r="AM48" s="204"/>
      <c r="AN48" s="204"/>
      <c r="AO48" s="204"/>
      <c r="AP48" s="204"/>
      <c r="AQ48" s="204"/>
      <c r="AR48" s="204"/>
      <c r="AS48" s="204"/>
      <c r="AT48" s="204"/>
      <c r="AU48" s="204"/>
      <c r="AV48" s="204"/>
      <c r="AW48" s="204"/>
      <c r="AX48" s="204"/>
      <c r="AY48" s="204"/>
      <c r="AZ48" s="204"/>
      <c r="BA48" s="204"/>
      <c r="BB48" s="204"/>
      <c r="BC48" s="204"/>
      <c r="BD48" s="204"/>
      <c r="BE48" s="204"/>
      <c r="BF48" s="204"/>
      <c r="BG48" s="204"/>
      <c r="BH48" s="204"/>
      <c r="BI48" s="204"/>
      <c r="BJ48" s="204"/>
      <c r="BK48" s="204"/>
      <c r="BL48" s="204"/>
      <c r="BM48" s="204"/>
      <c r="BN48" s="204"/>
      <c r="BO48" s="204"/>
      <c r="BP48" s="204"/>
      <c r="BQ48" s="204"/>
      <c r="BR48" s="204"/>
      <c r="BS48" s="204"/>
      <c r="BT48" s="204"/>
      <c r="BU48" s="204"/>
      <c r="BV48" s="204"/>
      <c r="BW48" s="204"/>
      <c r="BX48" s="204"/>
      <c r="BY48" s="204"/>
      <c r="BZ48" s="204"/>
    </row>
    <row r="49" spans="1:78" s="2" customFormat="1" ht="15.75" customHeight="1">
      <c r="A49" s="204" t="s">
        <v>1714</v>
      </c>
      <c r="B49" s="204"/>
      <c r="C49" s="204"/>
      <c r="D49" s="204"/>
      <c r="E49" s="204"/>
      <c r="F49" s="204"/>
      <c r="G49" s="204"/>
      <c r="H49" s="204"/>
      <c r="I49" s="204"/>
      <c r="J49" s="204"/>
      <c r="K49" s="204"/>
      <c r="L49" s="204"/>
      <c r="M49" s="204"/>
      <c r="N49" s="204"/>
      <c r="O49" s="204"/>
      <c r="P49" s="204"/>
      <c r="Q49" s="204"/>
      <c r="R49" s="204"/>
      <c r="S49" s="204"/>
      <c r="T49" s="204"/>
      <c r="U49" s="204"/>
      <c r="V49" s="204"/>
      <c r="W49" s="204"/>
      <c r="X49" s="204"/>
      <c r="Y49" s="204"/>
      <c r="Z49" s="204"/>
      <c r="AA49" s="204"/>
      <c r="AB49" s="204"/>
      <c r="AC49" s="204"/>
      <c r="AD49" s="204"/>
      <c r="AE49" s="204"/>
      <c r="AF49" s="204"/>
      <c r="AG49" s="204"/>
      <c r="AH49" s="204"/>
      <c r="AI49" s="204"/>
      <c r="AJ49" s="204"/>
      <c r="AK49" s="204"/>
      <c r="AL49" s="204"/>
      <c r="AM49" s="204"/>
      <c r="AN49" s="204"/>
      <c r="AO49" s="204"/>
      <c r="AP49" s="204"/>
      <c r="AQ49" s="204"/>
      <c r="AR49" s="204"/>
      <c r="AS49" s="204"/>
      <c r="AT49" s="204"/>
      <c r="AU49" s="204"/>
      <c r="AV49" s="204"/>
      <c r="AW49" s="204"/>
      <c r="AX49" s="204"/>
      <c r="AY49" s="204"/>
      <c r="AZ49" s="204"/>
      <c r="BA49" s="204"/>
      <c r="BB49" s="204"/>
      <c r="BC49" s="204"/>
      <c r="BD49" s="204"/>
      <c r="BE49" s="204"/>
      <c r="BF49" s="204"/>
      <c r="BG49" s="204"/>
      <c r="BH49" s="204"/>
      <c r="BI49" s="204"/>
      <c r="BJ49" s="204"/>
      <c r="BK49" s="204"/>
      <c r="BL49" s="204"/>
      <c r="BM49" s="204"/>
      <c r="BN49" s="204"/>
      <c r="BO49" s="204"/>
      <c r="BP49" s="204"/>
      <c r="BQ49" s="204"/>
      <c r="BR49" s="204"/>
      <c r="BS49" s="204"/>
      <c r="BT49" s="204"/>
      <c r="BU49" s="204"/>
      <c r="BV49" s="204"/>
      <c r="BW49" s="204"/>
      <c r="BX49" s="204"/>
      <c r="BY49" s="204"/>
      <c r="BZ49" s="204"/>
    </row>
    <row r="50" spans="1:78" s="2" customFormat="1" ht="15.75" customHeight="1">
      <c r="A50" s="204"/>
      <c r="B50" s="204" t="s">
        <v>36</v>
      </c>
      <c r="C50" s="204"/>
      <c r="D50" s="204"/>
      <c r="E50" s="204"/>
      <c r="F50" s="204"/>
      <c r="G50" s="204"/>
      <c r="H50" s="204"/>
      <c r="I50" s="204"/>
      <c r="J50" s="204"/>
      <c r="K50" s="204"/>
      <c r="L50" s="204"/>
      <c r="M50" s="204"/>
      <c r="N50" s="204"/>
      <c r="O50" s="204"/>
      <c r="P50" s="204"/>
      <c r="Q50" s="204"/>
      <c r="R50" s="204"/>
      <c r="S50" s="204" t="s">
        <v>37</v>
      </c>
      <c r="T50" s="204"/>
      <c r="U50" s="971"/>
      <c r="V50" s="971"/>
      <c r="W50" s="971"/>
      <c r="X50" s="971"/>
      <c r="Y50" s="373" t="s">
        <v>38</v>
      </c>
      <c r="Z50" s="204"/>
      <c r="AA50" s="204"/>
      <c r="AB50" s="204"/>
      <c r="AC50" s="204"/>
      <c r="AD50" s="204"/>
      <c r="AE50" s="204"/>
      <c r="AF50" s="204"/>
      <c r="AG50" s="204"/>
      <c r="AH50" s="204"/>
      <c r="AI50" s="204" t="s">
        <v>37</v>
      </c>
      <c r="AJ50" s="204"/>
      <c r="AK50" s="975"/>
      <c r="AL50" s="975"/>
      <c r="AM50" s="975"/>
      <c r="AN50" s="975"/>
      <c r="AO50" s="975"/>
      <c r="AP50" s="975"/>
      <c r="AQ50" s="975"/>
      <c r="AR50" s="975"/>
      <c r="AS50" s="975"/>
      <c r="AT50" s="975"/>
      <c r="AU50" s="975"/>
      <c r="AV50" s="975"/>
      <c r="AW50" s="373" t="s">
        <v>39</v>
      </c>
      <c r="AX50" s="204"/>
      <c r="AY50" s="204"/>
      <c r="AZ50" s="204"/>
      <c r="BA50" s="204"/>
      <c r="BB50" s="204"/>
      <c r="BC50" s="204"/>
      <c r="BD50" s="204"/>
      <c r="BE50" s="204"/>
      <c r="BF50" s="971"/>
      <c r="BG50" s="971"/>
      <c r="BH50" s="971"/>
      <c r="BI50" s="971"/>
      <c r="BJ50" s="971"/>
      <c r="BK50" s="971"/>
      <c r="BL50" s="971"/>
      <c r="BM50" s="971"/>
      <c r="BN50" s="971"/>
      <c r="BO50" s="971"/>
      <c r="BP50" s="971"/>
      <c r="BQ50" s="971"/>
      <c r="BR50" s="373" t="s">
        <v>40</v>
      </c>
      <c r="BS50" s="204"/>
      <c r="BT50" s="204"/>
      <c r="BU50" s="204"/>
      <c r="BV50" s="204"/>
      <c r="BW50" s="204"/>
      <c r="BX50" s="204"/>
      <c r="BY50" s="204"/>
      <c r="BZ50" s="204"/>
    </row>
    <row r="51" spans="1:78" s="2" customFormat="1" ht="15.75" customHeight="1">
      <c r="A51" s="204"/>
      <c r="B51" s="204" t="s">
        <v>31</v>
      </c>
      <c r="C51" s="204"/>
      <c r="D51" s="204"/>
      <c r="E51" s="204"/>
      <c r="F51" s="204"/>
      <c r="G51" s="204"/>
      <c r="H51" s="204"/>
      <c r="I51" s="204"/>
      <c r="J51" s="204"/>
      <c r="K51" s="204"/>
      <c r="L51" s="204"/>
      <c r="M51" s="204"/>
      <c r="N51" s="204"/>
      <c r="O51" s="204"/>
      <c r="P51" s="204"/>
      <c r="Q51" s="204"/>
      <c r="R51" s="971"/>
      <c r="S51" s="971"/>
      <c r="T51" s="971"/>
      <c r="U51" s="971"/>
      <c r="V51" s="971"/>
      <c r="W51" s="971"/>
      <c r="X51" s="971"/>
      <c r="Y51" s="971"/>
      <c r="Z51" s="971"/>
      <c r="AA51" s="971"/>
      <c r="AB51" s="971"/>
      <c r="AC51" s="971"/>
      <c r="AD51" s="971"/>
      <c r="AE51" s="971"/>
      <c r="AF51" s="971"/>
      <c r="AG51" s="971"/>
      <c r="AH51" s="971"/>
      <c r="AI51" s="971"/>
      <c r="AJ51" s="971"/>
      <c r="AK51" s="971"/>
      <c r="AL51" s="971"/>
      <c r="AM51" s="971"/>
      <c r="AN51" s="971"/>
      <c r="AO51" s="971"/>
      <c r="AP51" s="971"/>
      <c r="AQ51" s="971"/>
      <c r="AR51" s="971"/>
      <c r="AS51" s="971"/>
      <c r="AT51" s="971"/>
      <c r="AU51" s="971"/>
      <c r="AV51" s="971"/>
      <c r="AW51" s="971"/>
      <c r="AX51" s="971"/>
      <c r="AY51" s="971"/>
      <c r="AZ51" s="971"/>
      <c r="BA51" s="971"/>
      <c r="BB51" s="971"/>
      <c r="BC51" s="971"/>
      <c r="BD51" s="971"/>
      <c r="BE51" s="971"/>
      <c r="BF51" s="971"/>
      <c r="BG51" s="971"/>
      <c r="BH51" s="971"/>
      <c r="BI51" s="971"/>
      <c r="BJ51" s="971"/>
      <c r="BK51" s="971"/>
      <c r="BL51" s="971"/>
      <c r="BM51" s="971"/>
      <c r="BN51" s="971"/>
      <c r="BO51" s="971"/>
      <c r="BP51" s="971"/>
      <c r="BQ51" s="971"/>
      <c r="BR51" s="971"/>
      <c r="BS51" s="971"/>
      <c r="BT51" s="971"/>
      <c r="BU51" s="971"/>
      <c r="BV51" s="971"/>
      <c r="BW51" s="971"/>
      <c r="BX51" s="971"/>
      <c r="BY51" s="971"/>
      <c r="BZ51" s="971"/>
    </row>
    <row r="52" spans="1:78" s="2" customFormat="1" ht="11.25">
      <c r="A52" s="204"/>
      <c r="B52" s="204" t="s">
        <v>42</v>
      </c>
      <c r="C52" s="204"/>
      <c r="D52" s="204"/>
      <c r="E52" s="204"/>
      <c r="F52" s="204"/>
      <c r="G52" s="204"/>
      <c r="H52" s="204"/>
      <c r="I52" s="204"/>
      <c r="J52" s="204"/>
      <c r="K52" s="204"/>
      <c r="L52" s="204"/>
      <c r="M52" s="204"/>
      <c r="N52" s="204"/>
      <c r="O52" s="204"/>
      <c r="P52" s="204"/>
      <c r="Q52" s="204"/>
      <c r="R52" s="204"/>
      <c r="S52" s="204" t="s">
        <v>37</v>
      </c>
      <c r="T52" s="204"/>
      <c r="U52" s="971"/>
      <c r="V52" s="971"/>
      <c r="W52" s="971"/>
      <c r="X52" s="971"/>
      <c r="Y52" s="373" t="s">
        <v>43</v>
      </c>
      <c r="Z52" s="204"/>
      <c r="AA52" s="204"/>
      <c r="AB52" s="204"/>
      <c r="AC52" s="204"/>
      <c r="AD52" s="204"/>
      <c r="AE52" s="204"/>
      <c r="AF52" s="204"/>
      <c r="AG52" s="204"/>
      <c r="AH52" s="204"/>
      <c r="AI52" s="204" t="s">
        <v>37</v>
      </c>
      <c r="AJ52" s="204"/>
      <c r="AK52" s="971"/>
      <c r="AL52" s="971"/>
      <c r="AM52" s="971"/>
      <c r="AN52" s="971"/>
      <c r="AO52" s="971"/>
      <c r="AP52" s="971"/>
      <c r="AQ52" s="971"/>
      <c r="AR52" s="971"/>
      <c r="AS52" s="971"/>
      <c r="AT52" s="204" t="s">
        <v>44</v>
      </c>
      <c r="AU52" s="204"/>
      <c r="AV52" s="204"/>
      <c r="AW52" s="204"/>
      <c r="AX52" s="373"/>
      <c r="AY52" s="204"/>
      <c r="AZ52" s="204"/>
      <c r="BA52" s="204"/>
      <c r="BB52" s="204"/>
      <c r="BC52" s="204"/>
      <c r="BD52" s="204"/>
      <c r="BE52" s="204"/>
      <c r="BF52" s="971"/>
      <c r="BG52" s="971"/>
      <c r="BH52" s="971"/>
      <c r="BI52" s="971"/>
      <c r="BJ52" s="971"/>
      <c r="BK52" s="971"/>
      <c r="BL52" s="971"/>
      <c r="BM52" s="971"/>
      <c r="BN52" s="971"/>
      <c r="BO52" s="971"/>
      <c r="BP52" s="971"/>
      <c r="BQ52" s="971"/>
      <c r="BR52" s="373" t="s">
        <v>40</v>
      </c>
      <c r="BS52" s="204"/>
      <c r="BT52" s="204"/>
      <c r="BU52" s="204"/>
      <c r="BV52" s="204"/>
      <c r="BW52" s="204"/>
      <c r="BX52" s="204"/>
      <c r="BY52" s="204"/>
      <c r="BZ52" s="204"/>
    </row>
    <row r="53" spans="1:78" s="2" customFormat="1" ht="15.75" customHeight="1">
      <c r="A53" s="204"/>
      <c r="B53" s="204"/>
      <c r="C53" s="204"/>
      <c r="D53" s="204"/>
      <c r="E53" s="204"/>
      <c r="F53" s="204"/>
      <c r="G53" s="204"/>
      <c r="H53" s="204"/>
      <c r="I53" s="204"/>
      <c r="J53" s="204"/>
      <c r="K53" s="204"/>
      <c r="L53" s="204"/>
      <c r="M53" s="204"/>
      <c r="N53" s="204"/>
      <c r="O53" s="204"/>
      <c r="P53" s="204"/>
      <c r="Q53" s="204"/>
      <c r="R53" s="971"/>
      <c r="S53" s="971"/>
      <c r="T53" s="971"/>
      <c r="U53" s="971"/>
      <c r="V53" s="971"/>
      <c r="W53" s="971"/>
      <c r="X53" s="971"/>
      <c r="Y53" s="971"/>
      <c r="Z53" s="971"/>
      <c r="AA53" s="971"/>
      <c r="AB53" s="971"/>
      <c r="AC53" s="971"/>
      <c r="AD53" s="971"/>
      <c r="AE53" s="971"/>
      <c r="AF53" s="971"/>
      <c r="AG53" s="971"/>
      <c r="AH53" s="971"/>
      <c r="AI53" s="971"/>
      <c r="AJ53" s="971"/>
      <c r="AK53" s="971"/>
      <c r="AL53" s="971"/>
      <c r="AM53" s="971"/>
      <c r="AN53" s="971"/>
      <c r="AO53" s="971"/>
      <c r="AP53" s="971"/>
      <c r="AQ53" s="971"/>
      <c r="AR53" s="971"/>
      <c r="AS53" s="971"/>
      <c r="AT53" s="971"/>
      <c r="AU53" s="971"/>
      <c r="AV53" s="971"/>
      <c r="AW53" s="971"/>
      <c r="AX53" s="971"/>
      <c r="AY53" s="971"/>
      <c r="AZ53" s="971"/>
      <c r="BA53" s="971"/>
      <c r="BB53" s="971"/>
      <c r="BC53" s="971"/>
      <c r="BD53" s="971"/>
      <c r="BE53" s="971"/>
      <c r="BF53" s="971"/>
      <c r="BG53" s="971"/>
      <c r="BH53" s="971"/>
      <c r="BI53" s="971"/>
      <c r="BJ53" s="971"/>
      <c r="BK53" s="971"/>
      <c r="BL53" s="971"/>
      <c r="BM53" s="971"/>
      <c r="BN53" s="971"/>
      <c r="BO53" s="971"/>
      <c r="BP53" s="971"/>
      <c r="BQ53" s="971"/>
      <c r="BR53" s="971"/>
      <c r="BS53" s="971"/>
      <c r="BT53" s="971"/>
      <c r="BU53" s="971"/>
      <c r="BV53" s="971"/>
      <c r="BW53" s="971"/>
      <c r="BX53" s="971"/>
      <c r="BY53" s="971"/>
      <c r="BZ53" s="971"/>
    </row>
    <row r="54" spans="1:78" s="2" customFormat="1" ht="15.75" customHeight="1">
      <c r="A54" s="204"/>
      <c r="B54" s="204" t="s">
        <v>47</v>
      </c>
      <c r="C54" s="204"/>
      <c r="D54" s="204"/>
      <c r="E54" s="204"/>
      <c r="F54" s="204"/>
      <c r="G54" s="204"/>
      <c r="H54" s="204"/>
      <c r="I54" s="204"/>
      <c r="J54" s="204"/>
      <c r="K54" s="204"/>
      <c r="L54" s="204"/>
      <c r="M54" s="204"/>
      <c r="N54" s="204"/>
      <c r="O54" s="204"/>
      <c r="P54" s="204"/>
      <c r="Q54" s="204"/>
      <c r="R54" s="976" t="s">
        <v>1254</v>
      </c>
      <c r="S54" s="976"/>
      <c r="T54" s="976"/>
      <c r="U54" s="971"/>
      <c r="V54" s="971"/>
      <c r="W54" s="971"/>
      <c r="X54" s="971"/>
      <c r="Y54" s="971"/>
      <c r="Z54" s="971"/>
      <c r="AA54" s="971"/>
      <c r="AB54" s="971"/>
      <c r="AC54" s="971"/>
      <c r="AD54" s="971"/>
      <c r="AE54" s="971"/>
      <c r="AF54" s="971"/>
      <c r="AG54" s="971"/>
      <c r="AH54" s="971"/>
      <c r="AI54" s="971"/>
      <c r="AJ54" s="971"/>
      <c r="AK54" s="971"/>
      <c r="AL54" s="971"/>
      <c r="AM54" s="971"/>
      <c r="AN54" s="971"/>
      <c r="AO54" s="971"/>
      <c r="AP54" s="971"/>
      <c r="AQ54" s="971"/>
      <c r="AR54" s="971"/>
      <c r="AS54" s="971"/>
      <c r="AT54" s="971"/>
      <c r="AU54" s="971"/>
      <c r="AV54" s="971"/>
      <c r="AW54" s="971"/>
      <c r="AX54" s="971"/>
      <c r="AY54" s="971"/>
      <c r="AZ54" s="971"/>
      <c r="BA54" s="971"/>
      <c r="BB54" s="971"/>
      <c r="BC54" s="971"/>
      <c r="BD54" s="971"/>
      <c r="BE54" s="971"/>
      <c r="BF54" s="971"/>
      <c r="BG54" s="971"/>
      <c r="BH54" s="971"/>
      <c r="BI54" s="971"/>
      <c r="BJ54" s="971"/>
      <c r="BK54" s="971"/>
      <c r="BL54" s="971"/>
      <c r="BM54" s="971"/>
      <c r="BN54" s="971"/>
      <c r="BO54" s="971"/>
      <c r="BP54" s="971"/>
      <c r="BQ54" s="971"/>
      <c r="BR54" s="971"/>
      <c r="BS54" s="971"/>
      <c r="BT54" s="971"/>
      <c r="BU54" s="971"/>
      <c r="BV54" s="971"/>
      <c r="BW54" s="971"/>
      <c r="BX54" s="971"/>
      <c r="BY54" s="971"/>
      <c r="BZ54" s="971"/>
    </row>
    <row r="55" spans="1:78" s="1" customFormat="1" ht="15" customHeight="1">
      <c r="A55" s="204"/>
      <c r="B55" s="204" t="s">
        <v>48</v>
      </c>
      <c r="C55" s="204"/>
      <c r="D55" s="204"/>
      <c r="E55" s="204"/>
      <c r="F55" s="204"/>
      <c r="G55" s="204"/>
      <c r="H55" s="204"/>
      <c r="I55" s="204"/>
      <c r="J55" s="204"/>
      <c r="K55" s="204"/>
      <c r="L55" s="204"/>
      <c r="M55" s="204"/>
      <c r="N55" s="204"/>
      <c r="O55" s="204"/>
      <c r="P55" s="204"/>
      <c r="Q55" s="204"/>
      <c r="R55" s="971"/>
      <c r="S55" s="971"/>
      <c r="T55" s="971"/>
      <c r="U55" s="971"/>
      <c r="V55" s="971"/>
      <c r="W55" s="971"/>
      <c r="X55" s="971"/>
      <c r="Y55" s="971"/>
      <c r="Z55" s="971"/>
      <c r="AA55" s="971"/>
      <c r="AB55" s="971"/>
      <c r="AC55" s="971"/>
      <c r="AD55" s="971"/>
      <c r="AE55" s="971"/>
      <c r="AF55" s="971"/>
      <c r="AG55" s="971"/>
      <c r="AH55" s="971"/>
      <c r="AI55" s="971"/>
      <c r="AJ55" s="971"/>
      <c r="AK55" s="971"/>
      <c r="AL55" s="971"/>
      <c r="AM55" s="971"/>
      <c r="AN55" s="971"/>
      <c r="AO55" s="971"/>
      <c r="AP55" s="971"/>
      <c r="AQ55" s="971"/>
      <c r="AR55" s="971"/>
      <c r="AS55" s="971"/>
      <c r="AT55" s="971"/>
      <c r="AU55" s="971"/>
      <c r="AV55" s="971"/>
      <c r="AW55" s="971"/>
      <c r="AX55" s="971"/>
      <c r="AY55" s="971"/>
      <c r="AZ55" s="971"/>
      <c r="BA55" s="971"/>
      <c r="BB55" s="971"/>
      <c r="BC55" s="971"/>
      <c r="BD55" s="971"/>
      <c r="BE55" s="971"/>
      <c r="BF55" s="971"/>
      <c r="BG55" s="971"/>
      <c r="BH55" s="971"/>
      <c r="BI55" s="971"/>
      <c r="BJ55" s="971"/>
      <c r="BK55" s="971"/>
      <c r="BL55" s="971"/>
      <c r="BM55" s="971"/>
      <c r="BN55" s="971"/>
      <c r="BO55" s="971"/>
      <c r="BP55" s="971"/>
      <c r="BQ55" s="971"/>
      <c r="BR55" s="971"/>
      <c r="BS55" s="971"/>
      <c r="BT55" s="971"/>
      <c r="BU55" s="971"/>
      <c r="BV55" s="971"/>
      <c r="BW55" s="971"/>
      <c r="BX55" s="971"/>
      <c r="BY55" s="971"/>
      <c r="BZ55" s="971"/>
    </row>
    <row r="56" spans="1:78" s="1" customFormat="1" ht="15" customHeight="1">
      <c r="A56" s="204"/>
      <c r="B56" s="204" t="s">
        <v>52</v>
      </c>
      <c r="C56" s="204"/>
      <c r="D56" s="204"/>
      <c r="E56" s="204"/>
      <c r="F56" s="204"/>
      <c r="G56" s="204"/>
      <c r="H56" s="204"/>
      <c r="I56" s="204"/>
      <c r="J56" s="204"/>
      <c r="K56" s="204"/>
      <c r="L56" s="204"/>
      <c r="M56" s="204"/>
      <c r="N56" s="204"/>
      <c r="O56" s="204"/>
      <c r="P56" s="204"/>
      <c r="Q56" s="204"/>
      <c r="R56" s="204"/>
      <c r="S56" s="204"/>
      <c r="T56" s="204"/>
      <c r="U56" s="204"/>
      <c r="V56" s="204"/>
      <c r="W56" s="204"/>
      <c r="X56" s="204"/>
      <c r="Y56" s="204"/>
      <c r="Z56" s="204"/>
      <c r="AA56" s="971"/>
      <c r="AB56" s="971"/>
      <c r="AC56" s="971"/>
      <c r="AD56" s="971"/>
      <c r="AE56" s="971"/>
      <c r="AF56" s="971"/>
      <c r="AG56" s="971"/>
      <c r="AH56" s="971"/>
      <c r="AI56" s="971"/>
      <c r="AJ56" s="971"/>
      <c r="AK56" s="971"/>
      <c r="AL56" s="971"/>
      <c r="AM56" s="971"/>
      <c r="AN56" s="971"/>
      <c r="AO56" s="971"/>
      <c r="AP56" s="971"/>
      <c r="AQ56" s="971"/>
      <c r="AR56" s="971"/>
      <c r="AS56" s="971"/>
      <c r="AT56" s="971"/>
      <c r="AU56" s="971"/>
      <c r="AV56" s="971"/>
      <c r="AW56" s="971"/>
      <c r="AX56" s="971"/>
      <c r="AY56" s="971"/>
      <c r="AZ56" s="971"/>
      <c r="BA56" s="971"/>
      <c r="BB56" s="971"/>
      <c r="BC56" s="971"/>
      <c r="BD56" s="971"/>
      <c r="BE56" s="971"/>
      <c r="BF56" s="971"/>
      <c r="BG56" s="971"/>
      <c r="BH56" s="971"/>
      <c r="BI56" s="971"/>
      <c r="BJ56" s="971"/>
      <c r="BK56" s="971"/>
      <c r="BL56" s="971"/>
      <c r="BM56" s="971"/>
      <c r="BN56" s="971"/>
      <c r="BO56" s="971"/>
      <c r="BP56" s="971"/>
      <c r="BQ56" s="971"/>
      <c r="BR56" s="971"/>
      <c r="BS56" s="971"/>
      <c r="BT56" s="971"/>
      <c r="BU56" s="971"/>
      <c r="BV56" s="971"/>
      <c r="BW56" s="971"/>
      <c r="BX56" s="971"/>
      <c r="BY56" s="971"/>
      <c r="BZ56" s="971"/>
    </row>
    <row r="57" spans="1:78" s="1" customFormat="1" ht="15" customHeight="1">
      <c r="A57" s="205"/>
      <c r="B57" s="205"/>
      <c r="C57" s="205"/>
      <c r="D57" s="205"/>
      <c r="E57" s="205"/>
      <c r="F57" s="205"/>
      <c r="G57" s="205"/>
      <c r="H57" s="205"/>
      <c r="I57" s="205"/>
      <c r="J57" s="205"/>
      <c r="K57" s="205"/>
      <c r="L57" s="205"/>
      <c r="M57" s="205"/>
      <c r="N57" s="205"/>
      <c r="O57" s="205"/>
      <c r="P57" s="205"/>
      <c r="Q57" s="205"/>
      <c r="R57" s="205"/>
      <c r="S57" s="205"/>
      <c r="T57" s="205"/>
      <c r="U57" s="205"/>
      <c r="V57" s="205"/>
      <c r="W57" s="205"/>
      <c r="X57" s="205"/>
      <c r="Y57" s="205"/>
      <c r="Z57" s="205"/>
      <c r="AA57" s="205"/>
      <c r="AB57" s="205"/>
      <c r="AC57" s="205"/>
      <c r="AD57" s="205"/>
      <c r="AE57" s="205"/>
      <c r="AF57" s="205"/>
      <c r="AG57" s="205"/>
      <c r="AH57" s="205"/>
      <c r="AI57" s="205"/>
      <c r="AJ57" s="205"/>
      <c r="AK57" s="205"/>
      <c r="AL57" s="205"/>
      <c r="AM57" s="205"/>
      <c r="AN57" s="205"/>
      <c r="AO57" s="205"/>
      <c r="AP57" s="205"/>
      <c r="AQ57" s="205"/>
      <c r="AR57" s="205"/>
      <c r="AS57" s="205"/>
      <c r="AT57" s="205"/>
      <c r="AU57" s="205"/>
      <c r="AV57" s="205"/>
      <c r="AW57" s="205"/>
      <c r="AX57" s="205"/>
      <c r="AY57" s="205"/>
      <c r="AZ57" s="205"/>
      <c r="BA57" s="205"/>
      <c r="BB57" s="205"/>
      <c r="BC57" s="205"/>
      <c r="BD57" s="205"/>
      <c r="BE57" s="205"/>
      <c r="BF57" s="205"/>
      <c r="BG57" s="205"/>
      <c r="BH57" s="205"/>
      <c r="BI57" s="205"/>
      <c r="BJ57" s="205"/>
      <c r="BK57" s="205"/>
      <c r="BL57" s="205"/>
      <c r="BM57" s="205"/>
      <c r="BN57" s="205"/>
      <c r="BO57" s="205"/>
      <c r="BP57" s="205"/>
      <c r="BQ57" s="205"/>
      <c r="BR57" s="205"/>
      <c r="BS57" s="205"/>
      <c r="BT57" s="205"/>
      <c r="BU57" s="205"/>
      <c r="BV57" s="205"/>
      <c r="BW57" s="205"/>
      <c r="BX57" s="205"/>
      <c r="BY57" s="205"/>
      <c r="BZ57" s="205"/>
    </row>
    <row r="58" spans="1:78" s="1" customFormat="1" ht="15" customHeight="1">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row>
    <row r="59" spans="1:78" s="1" customFormat="1" ht="15" customHeight="1">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row>
    <row r="60" spans="1:78" s="1" customFormat="1" ht="15" customHeight="1">
      <c r="A60" s="2"/>
      <c r="B60" s="2"/>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row>
    <row r="61" spans="1:78" s="1" customFormat="1" ht="15" customHeight="1">
      <c r="A61" s="2"/>
      <c r="B61" s="2"/>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row>
    <row r="62" spans="1:78" s="1" customFormat="1" ht="15" customHeight="1">
      <c r="A62" s="2"/>
      <c r="B62" s="2"/>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row>
    <row r="63" spans="1:78" s="1" customFormat="1" ht="15" customHeight="1">
      <c r="A63" s="2"/>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row>
    <row r="64" spans="1:78" s="1" customFormat="1" ht="15" customHeight="1">
      <c r="A64" s="2"/>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row>
    <row r="65" spans="1:42" s="1" customFormat="1" ht="15" customHeight="1">
      <c r="A65" s="2"/>
      <c r="B65" s="2"/>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row>
    <row r="66" spans="1:42" s="1" customFormat="1" ht="15" customHeight="1">
      <c r="A66" s="2"/>
      <c r="B66" s="2"/>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row>
    <row r="67" spans="1:42" s="1" customFormat="1" ht="15" customHeight="1">
      <c r="A67" s="2"/>
      <c r="B67" s="2"/>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row>
    <row r="68" spans="1:42" s="1" customFormat="1" ht="15" customHeight="1">
      <c r="A68" s="2"/>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row>
    <row r="69" spans="1:42" s="1" customFormat="1" ht="15" customHeight="1">
      <c r="A69" s="2"/>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row>
    <row r="70" spans="1:42" s="1" customFormat="1" ht="15" customHeight="1">
      <c r="A70" s="2"/>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row>
    <row r="71" spans="1:42" s="1" customFormat="1" ht="15" customHeight="1">
      <c r="A71" s="2"/>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row>
    <row r="72" spans="1:42" s="1" customFormat="1" ht="15" customHeight="1">
      <c r="A72" s="2"/>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row>
    <row r="73" spans="1:42" s="1" customFormat="1" ht="15" customHeight="1">
      <c r="A73" s="2"/>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row>
    <row r="74" spans="1:42" s="1" customFormat="1" ht="15" customHeight="1">
      <c r="A74" s="2"/>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row>
    <row r="75" spans="1:42" s="1" customFormat="1" ht="15" customHeight="1">
      <c r="A75" s="2"/>
      <c r="B75" s="2"/>
      <c r="C75" s="2"/>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row>
    <row r="76" spans="1:42" s="1" customFormat="1" ht="15" customHeight="1">
      <c r="A76" s="2"/>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row>
    <row r="77" spans="1:42" s="1" customFormat="1" ht="15" customHeight="1">
      <c r="A77" s="2"/>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row>
    <row r="78" spans="1:42" s="1" customFormat="1" ht="15" customHeight="1">
      <c r="A78" s="2"/>
      <c r="B78" s="2"/>
      <c r="C78" s="2"/>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row>
    <row r="79" spans="1:42" s="1" customFormat="1" ht="15" customHeight="1">
      <c r="A79" s="2"/>
      <c r="B79" s="2"/>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row>
    <row r="80" spans="1:42" s="1" customFormat="1" ht="15" customHeight="1">
      <c r="A80" s="2"/>
      <c r="B80" s="2"/>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row>
    <row r="81" spans="1:42" s="1" customFormat="1" ht="15" customHeight="1">
      <c r="A81" s="2"/>
      <c r="B81" s="2"/>
      <c r="C81" s="2"/>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row>
    <row r="82" spans="1:42" s="1" customFormat="1" ht="15" customHeight="1">
      <c r="A82" s="2"/>
      <c r="B82" s="2"/>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row>
    <row r="83" spans="1:42" s="1" customFormat="1" ht="15" customHeight="1">
      <c r="A83" s="2"/>
      <c r="B83" s="2"/>
      <c r="C83" s="2"/>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row>
    <row r="84" spans="1:42" s="1" customFormat="1" ht="15" customHeight="1">
      <c r="A84" s="2"/>
      <c r="B84" s="2"/>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row>
    <row r="85" spans="1:42" s="1" customFormat="1" ht="15" customHeight="1">
      <c r="A85" s="2"/>
      <c r="B85" s="2"/>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row>
    <row r="86" spans="1:42" s="1" customFormat="1" ht="15" customHeight="1">
      <c r="A86" s="2"/>
      <c r="B86" s="2"/>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row>
    <row r="87" spans="1:42" s="1" customFormat="1" ht="15" customHeight="1">
      <c r="A87" s="2"/>
      <c r="B87" s="2"/>
      <c r="C87" s="2"/>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row>
    <row r="88" spans="1:42" s="1" customFormat="1" ht="15" customHeight="1">
      <c r="A88" s="2"/>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row>
    <row r="89" spans="1:42" s="1" customFormat="1" ht="15" customHeight="1">
      <c r="A89" s="2"/>
      <c r="B89" s="2"/>
      <c r="C89" s="2"/>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row>
    <row r="90" spans="1:42" s="1" customFormat="1" ht="15" customHeight="1">
      <c r="A90" s="2"/>
      <c r="B90" s="2"/>
      <c r="C90" s="2"/>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row>
    <row r="91" spans="1:42" s="1" customFormat="1" ht="15" customHeight="1">
      <c r="A91" s="2"/>
      <c r="B91" s="2"/>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row>
    <row r="92" spans="1:42" s="1" customFormat="1" ht="15" customHeight="1">
      <c r="A92" s="2"/>
      <c r="B92" s="2"/>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row>
    <row r="93" spans="1:42" s="1" customFormat="1" ht="15" customHeight="1">
      <c r="A93" s="2"/>
      <c r="B93" s="2"/>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row>
    <row r="94" spans="1:42" s="1" customFormat="1" ht="15" customHeight="1">
      <c r="A94" s="2"/>
      <c r="B94" s="2"/>
      <c r="C94" s="2"/>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row>
    <row r="95" spans="1:42" s="1" customFormat="1" ht="15" customHeight="1">
      <c r="A95" s="2"/>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row>
    <row r="96" spans="1:42" s="1" customFormat="1" ht="15" customHeight="1">
      <c r="A96" s="2"/>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row>
    <row r="97" spans="1:42" s="1" customFormat="1" ht="15" customHeight="1">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row>
    <row r="98" spans="1:42" s="1" customFormat="1" ht="15" customHeight="1">
      <c r="A98" s="2"/>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row>
    <row r="99" spans="1:42" s="1" customFormat="1" ht="15" customHeight="1">
      <c r="A99" s="2"/>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row>
    <row r="100" spans="1:42" s="1" customFormat="1" ht="1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row>
    <row r="101" spans="1:42" s="1" customFormat="1" ht="15"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row>
    <row r="102" spans="1:42" s="1" customFormat="1" ht="1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row>
    <row r="103" spans="1:42" s="1" customFormat="1" ht="15"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row>
    <row r="104" spans="1:42" s="1" customFormat="1" ht="15"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row>
    <row r="105" spans="1:42" s="1" customFormat="1" ht="1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row>
    <row r="106" spans="1:42" s="1" customFormat="1" ht="15"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row>
    <row r="107" spans="1:42" s="1" customFormat="1" ht="15" customHeight="1">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row>
  </sheetData>
  <sheetProtection algorithmName="SHA-512" hashValue="awJlXm5GPtuy9JYHWHiFHp4FEPkCnvSDXkhE8XkyD0mW5ClHJD6KYL3lPH6DwUssM5qr9Wu0aqtaNtQScR+Pcg==" saltValue="ch3mpY3chrI5g9CMz/nuHA==" spinCount="100000" sheet="1" formatCells="0" selectLockedCells="1"/>
  <mergeCells count="65">
    <mergeCell ref="R12:BZ12"/>
    <mergeCell ref="R23:BZ23"/>
    <mergeCell ref="R34:BZ34"/>
    <mergeCell ref="R45:BZ45"/>
    <mergeCell ref="R55:BZ55"/>
    <mergeCell ref="R51:BZ51"/>
    <mergeCell ref="U41:X41"/>
    <mergeCell ref="AK41:AS41"/>
    <mergeCell ref="BF41:BQ41"/>
    <mergeCell ref="R42:BZ42"/>
    <mergeCell ref="R43:T43"/>
    <mergeCell ref="U43:BZ43"/>
    <mergeCell ref="R44:BZ44"/>
    <mergeCell ref="AA46:BZ46"/>
    <mergeCell ref="U50:X50"/>
    <mergeCell ref="AK50:AV50"/>
    <mergeCell ref="AA56:BZ56"/>
    <mergeCell ref="U52:X52"/>
    <mergeCell ref="AK52:AS52"/>
    <mergeCell ref="BF52:BQ52"/>
    <mergeCell ref="R53:BZ53"/>
    <mergeCell ref="R54:T54"/>
    <mergeCell ref="U54:BZ54"/>
    <mergeCell ref="BF50:BQ50"/>
    <mergeCell ref="R40:BZ40"/>
    <mergeCell ref="U30:X30"/>
    <mergeCell ref="AK30:AS30"/>
    <mergeCell ref="BF30:BQ30"/>
    <mergeCell ref="R31:BZ31"/>
    <mergeCell ref="R32:T32"/>
    <mergeCell ref="U32:BZ32"/>
    <mergeCell ref="R33:BZ33"/>
    <mergeCell ref="AA35:BZ35"/>
    <mergeCell ref="U39:X39"/>
    <mergeCell ref="AK39:AV39"/>
    <mergeCell ref="BF39:BQ39"/>
    <mergeCell ref="R29:BZ29"/>
    <mergeCell ref="R18:BZ18"/>
    <mergeCell ref="U19:X19"/>
    <mergeCell ref="AK19:AS19"/>
    <mergeCell ref="BF19:BQ19"/>
    <mergeCell ref="R20:BZ20"/>
    <mergeCell ref="R21:T21"/>
    <mergeCell ref="U21:BZ21"/>
    <mergeCell ref="R22:BZ22"/>
    <mergeCell ref="AA24:BZ24"/>
    <mergeCell ref="U28:X28"/>
    <mergeCell ref="AK28:AV28"/>
    <mergeCell ref="BF28:BQ28"/>
    <mergeCell ref="U17:X17"/>
    <mergeCell ref="AK17:AV17"/>
    <mergeCell ref="BF17:BQ17"/>
    <mergeCell ref="A2:BZ2"/>
    <mergeCell ref="U6:X6"/>
    <mergeCell ref="AK6:AV6"/>
    <mergeCell ref="BF6:BQ6"/>
    <mergeCell ref="R7:BZ7"/>
    <mergeCell ref="U8:X8"/>
    <mergeCell ref="AK8:AS8"/>
    <mergeCell ref="BF8:BQ8"/>
    <mergeCell ref="R9:BZ9"/>
    <mergeCell ref="R10:T10"/>
    <mergeCell ref="U10:BZ10"/>
    <mergeCell ref="R11:BZ11"/>
    <mergeCell ref="AA13:BZ13"/>
  </mergeCells>
  <phoneticPr fontId="3"/>
  <dataValidations disablePrompts="1" count="1">
    <dataValidation allowBlank="1" showInputMessage="1" sqref="U6:X6 U17:X17 U28:X28 U39:X39 U50:X50" xr:uid="{61C70E97-F7D4-4B1B-A477-0CEF2CBD3412}"/>
  </dataValidations>
  <pageMargins left="0.78740157480314965" right="0.59055118110236227" top="0.78740157480314965" bottom="0.78740157480314965" header="0.51181102362204722" footer="0.51181102362204722"/>
  <pageSetup paperSize="9" orientation="portrait" blackAndWhite="1" r:id="rId1"/>
  <headerFooter alignWithMargins="0"/>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4FDE96-DFF9-4DA9-A032-4DB0A6A98668}">
  <sheetPr>
    <tabColor rgb="FFFFCC00"/>
  </sheetPr>
  <dimension ref="A1:CO157"/>
  <sheetViews>
    <sheetView showZeros="0" view="pageBreakPreview" zoomScaleNormal="100" zoomScaleSheetLayoutView="100" workbookViewId="0">
      <selection activeCell="Z12" sqref="Z12:BZ12"/>
    </sheetView>
  </sheetViews>
  <sheetFormatPr defaultRowHeight="15" customHeight="1"/>
  <cols>
    <col min="1" max="42" width="1.125" style="4" customWidth="1"/>
    <col min="43" max="78" width="1.125" customWidth="1"/>
    <col min="79" max="86" width="1.125" hidden="1" customWidth="1"/>
    <col min="87" max="89" width="0" hidden="1" customWidth="1"/>
    <col min="91" max="91" width="9" hidden="1" customWidth="1"/>
    <col min="92" max="93" width="0" hidden="1" customWidth="1"/>
  </cols>
  <sheetData>
    <row r="1" spans="1:93" s="2" customFormat="1" ht="15" customHeight="1">
      <c r="A1" s="59"/>
      <c r="B1" s="59"/>
      <c r="C1" s="59"/>
      <c r="D1" s="59"/>
      <c r="E1" s="59"/>
      <c r="F1" s="59"/>
      <c r="G1" s="59"/>
      <c r="H1" s="59"/>
      <c r="I1" s="59"/>
      <c r="J1" s="59"/>
      <c r="K1" s="59"/>
      <c r="L1" s="59"/>
      <c r="M1" s="59"/>
      <c r="N1" s="59"/>
      <c r="O1" s="59"/>
      <c r="P1" s="59"/>
      <c r="Q1" s="59"/>
      <c r="R1" s="59"/>
      <c r="S1" s="59"/>
      <c r="T1" s="59"/>
      <c r="U1" s="59"/>
      <c r="V1" s="59"/>
      <c r="W1" s="59"/>
      <c r="X1" s="59"/>
      <c r="Y1" s="59"/>
      <c r="Z1" s="59"/>
      <c r="AA1" s="59"/>
      <c r="AB1" s="59"/>
      <c r="AC1" s="59"/>
      <c r="AD1" s="59"/>
      <c r="AE1" s="59"/>
      <c r="AF1" s="59"/>
      <c r="AG1" s="59"/>
      <c r="AH1" s="59"/>
      <c r="AI1" s="59"/>
      <c r="AJ1" s="59"/>
      <c r="AK1" s="59"/>
      <c r="AL1" s="59"/>
      <c r="AM1" s="59"/>
      <c r="AN1" s="59"/>
      <c r="AO1" s="59"/>
      <c r="AP1" s="59"/>
      <c r="AQ1" s="59"/>
      <c r="AR1" s="59"/>
      <c r="AS1" s="59"/>
      <c r="AT1" s="59"/>
      <c r="AU1" s="59"/>
      <c r="AV1" s="59"/>
      <c r="AW1" s="59"/>
      <c r="AX1" s="59"/>
      <c r="AY1" s="59"/>
      <c r="AZ1" s="59"/>
      <c r="BA1" s="59"/>
      <c r="BB1" s="59"/>
      <c r="BC1" s="59"/>
      <c r="BD1" s="59"/>
      <c r="BE1" s="59"/>
      <c r="BF1" s="59"/>
      <c r="BG1" s="59"/>
      <c r="BH1" s="59"/>
      <c r="BI1" s="59"/>
      <c r="BJ1" s="59"/>
      <c r="BK1" s="59"/>
      <c r="BL1" s="59"/>
      <c r="BM1" s="59"/>
      <c r="BN1" s="59"/>
      <c r="BO1" s="59"/>
      <c r="BP1" s="59"/>
      <c r="BQ1" s="59"/>
      <c r="BR1" s="59"/>
      <c r="BS1" s="59"/>
      <c r="BT1" s="59"/>
      <c r="BU1" s="59"/>
      <c r="BV1" s="59"/>
      <c r="BW1" s="59"/>
      <c r="BX1" s="59"/>
      <c r="BY1" s="59"/>
      <c r="BZ1" s="59"/>
      <c r="CM1" s="2" t="s">
        <v>1200</v>
      </c>
      <c r="CN1" s="2" t="s">
        <v>45</v>
      </c>
      <c r="CO1" s="2" t="s">
        <v>1199</v>
      </c>
    </row>
    <row r="2" spans="1:93" s="2" customFormat="1" ht="15" customHeight="1">
      <c r="A2" s="970" t="s">
        <v>1638</v>
      </c>
      <c r="B2" s="970"/>
      <c r="C2" s="970"/>
      <c r="D2" s="970"/>
      <c r="E2" s="970"/>
      <c r="F2" s="970"/>
      <c r="G2" s="970"/>
      <c r="H2" s="970"/>
      <c r="I2" s="970"/>
      <c r="J2" s="970"/>
      <c r="K2" s="970"/>
      <c r="L2" s="970"/>
      <c r="M2" s="970"/>
      <c r="N2" s="970"/>
      <c r="O2" s="970"/>
      <c r="P2" s="970"/>
      <c r="Q2" s="970"/>
      <c r="R2" s="970"/>
      <c r="S2" s="970"/>
      <c r="T2" s="970"/>
      <c r="U2" s="970"/>
      <c r="V2" s="970"/>
      <c r="W2" s="970"/>
      <c r="X2" s="970"/>
      <c r="Y2" s="970"/>
      <c r="Z2" s="970"/>
      <c r="AA2" s="970"/>
      <c r="AB2" s="970"/>
      <c r="AC2" s="970"/>
      <c r="AD2" s="970"/>
      <c r="AE2" s="970"/>
      <c r="AF2" s="970"/>
      <c r="AG2" s="970"/>
      <c r="AH2" s="970"/>
      <c r="AI2" s="970"/>
      <c r="AJ2" s="970"/>
      <c r="AK2" s="970"/>
      <c r="AL2" s="970"/>
      <c r="AM2" s="970"/>
      <c r="AN2" s="970"/>
      <c r="AO2" s="970"/>
      <c r="AP2" s="970"/>
      <c r="AQ2" s="970"/>
      <c r="AR2" s="970"/>
      <c r="AS2" s="970"/>
      <c r="AT2" s="970"/>
      <c r="AU2" s="970"/>
      <c r="AV2" s="970"/>
      <c r="AW2" s="970"/>
      <c r="AX2" s="970"/>
      <c r="AY2" s="970"/>
      <c r="AZ2" s="970"/>
      <c r="BA2" s="970"/>
      <c r="BB2" s="970"/>
      <c r="BC2" s="970"/>
      <c r="BD2" s="970"/>
      <c r="BE2" s="970"/>
      <c r="BF2" s="970"/>
      <c r="BG2" s="970"/>
      <c r="BH2" s="970"/>
      <c r="BI2" s="970"/>
      <c r="BJ2" s="970"/>
      <c r="BK2" s="970"/>
      <c r="BL2" s="970"/>
      <c r="BM2" s="970"/>
      <c r="BN2" s="970"/>
      <c r="BO2" s="970"/>
      <c r="BP2" s="970"/>
      <c r="BQ2" s="970"/>
      <c r="BR2" s="970"/>
      <c r="BS2" s="970"/>
      <c r="BT2" s="970"/>
      <c r="BU2" s="970"/>
      <c r="BV2" s="970"/>
      <c r="BW2" s="970"/>
      <c r="BX2" s="970"/>
      <c r="BY2" s="970"/>
      <c r="BZ2" s="970"/>
      <c r="CM2" s="2" t="s">
        <v>1201</v>
      </c>
      <c r="CN2" s="2" t="s">
        <v>46</v>
      </c>
      <c r="CO2" s="2" t="s">
        <v>592</v>
      </c>
    </row>
    <row r="3" spans="1:93" s="2" customFormat="1" ht="7.5" customHeight="1">
      <c r="A3" s="63"/>
      <c r="B3" s="63"/>
      <c r="C3" s="63"/>
      <c r="D3" s="63"/>
      <c r="E3" s="63"/>
      <c r="F3" s="63"/>
      <c r="G3" s="63"/>
      <c r="H3" s="63"/>
      <c r="I3" s="63"/>
      <c r="J3" s="63"/>
      <c r="K3" s="63"/>
      <c r="L3" s="63"/>
      <c r="M3" s="63"/>
      <c r="N3" s="63"/>
      <c r="O3" s="63"/>
      <c r="P3" s="63"/>
      <c r="Q3" s="63"/>
      <c r="R3" s="63"/>
      <c r="S3" s="63"/>
      <c r="T3" s="63"/>
      <c r="U3" s="63"/>
      <c r="V3" s="63"/>
      <c r="W3" s="63"/>
      <c r="X3" s="63"/>
      <c r="Y3" s="63"/>
      <c r="Z3" s="63"/>
      <c r="AA3" s="63"/>
      <c r="AB3" s="63"/>
      <c r="AC3" s="63"/>
      <c r="AD3" s="63"/>
      <c r="AE3" s="63"/>
      <c r="AF3" s="63"/>
      <c r="AG3" s="63"/>
      <c r="AH3" s="63"/>
      <c r="AI3" s="63"/>
      <c r="AJ3" s="63"/>
      <c r="AK3" s="63"/>
      <c r="AL3" s="63"/>
      <c r="AM3" s="63"/>
      <c r="AN3" s="63"/>
      <c r="AO3" s="63"/>
      <c r="AP3" s="63"/>
      <c r="AQ3" s="63"/>
      <c r="AR3" s="63"/>
      <c r="AS3" s="63"/>
      <c r="AT3" s="63"/>
      <c r="AU3" s="63"/>
      <c r="AV3" s="63"/>
      <c r="AW3" s="63"/>
      <c r="AX3" s="63"/>
      <c r="AY3" s="63"/>
      <c r="AZ3" s="63"/>
      <c r="BA3" s="63"/>
      <c r="BB3" s="63"/>
      <c r="BC3" s="63"/>
      <c r="BD3" s="63"/>
      <c r="BE3" s="63"/>
      <c r="BF3" s="63"/>
      <c r="BG3" s="63"/>
      <c r="BH3" s="63"/>
      <c r="BI3" s="63"/>
      <c r="BJ3" s="63"/>
      <c r="BK3" s="63"/>
      <c r="BL3" s="63"/>
      <c r="BM3" s="63"/>
      <c r="BN3" s="63"/>
      <c r="BO3" s="63"/>
      <c r="BP3" s="63"/>
      <c r="BQ3" s="63"/>
      <c r="BR3" s="63"/>
      <c r="BS3" s="63"/>
      <c r="BT3" s="63"/>
      <c r="BU3" s="63"/>
      <c r="BV3" s="63"/>
      <c r="BW3" s="63"/>
      <c r="BX3" s="63"/>
      <c r="BY3" s="63"/>
      <c r="BZ3" s="63"/>
      <c r="CM3" s="2" t="s">
        <v>1203</v>
      </c>
      <c r="CN3" s="2" t="s">
        <v>1202</v>
      </c>
      <c r="CO3" s="2" t="s">
        <v>596</v>
      </c>
    </row>
    <row r="4" spans="1:93" s="2" customFormat="1" ht="3" customHeight="1">
      <c r="A4" s="59"/>
      <c r="B4" s="59"/>
      <c r="C4" s="59"/>
      <c r="D4" s="59"/>
      <c r="E4" s="59"/>
      <c r="F4" s="59"/>
      <c r="G4" s="59"/>
      <c r="H4" s="59"/>
      <c r="I4" s="59"/>
      <c r="J4" s="59"/>
      <c r="K4" s="59"/>
      <c r="L4" s="59"/>
      <c r="M4" s="59"/>
      <c r="N4" s="59"/>
      <c r="O4" s="59"/>
      <c r="P4" s="59"/>
      <c r="Q4" s="59"/>
      <c r="R4" s="59"/>
      <c r="S4" s="59"/>
      <c r="T4" s="59"/>
      <c r="U4" s="59"/>
      <c r="V4" s="59"/>
      <c r="W4" s="59"/>
      <c r="X4" s="59"/>
      <c r="Y4" s="59"/>
      <c r="Z4" s="59"/>
      <c r="AA4" s="59"/>
      <c r="AB4" s="59"/>
      <c r="AC4" s="59"/>
      <c r="AD4" s="59"/>
      <c r="AE4" s="59"/>
      <c r="AF4" s="59"/>
      <c r="AG4" s="59"/>
      <c r="AH4" s="59"/>
      <c r="AI4" s="59"/>
      <c r="AJ4" s="59"/>
      <c r="AK4" s="59"/>
      <c r="AL4" s="59"/>
      <c r="AM4" s="59"/>
      <c r="AN4" s="59"/>
      <c r="AO4" s="59"/>
      <c r="AP4" s="59"/>
      <c r="AQ4" s="59"/>
      <c r="AR4" s="59"/>
      <c r="AS4" s="59"/>
      <c r="AT4" s="59"/>
      <c r="AU4" s="59"/>
      <c r="AV4" s="59"/>
      <c r="AW4" s="59"/>
      <c r="AX4" s="59"/>
      <c r="AY4" s="59"/>
      <c r="AZ4" s="59"/>
      <c r="BA4" s="59"/>
      <c r="BB4" s="59"/>
      <c r="BC4" s="59"/>
      <c r="BD4" s="59"/>
      <c r="BE4" s="59"/>
      <c r="BF4" s="59"/>
      <c r="BG4" s="59"/>
      <c r="BH4" s="59"/>
      <c r="BI4" s="59"/>
      <c r="BJ4" s="59"/>
      <c r="BK4" s="59"/>
      <c r="BL4" s="59"/>
      <c r="BM4" s="59"/>
      <c r="BN4" s="59"/>
      <c r="BO4" s="59"/>
      <c r="BP4" s="59"/>
      <c r="BQ4" s="59"/>
      <c r="BR4" s="59"/>
      <c r="BS4" s="59"/>
      <c r="BT4" s="59"/>
      <c r="BU4" s="59"/>
      <c r="BV4" s="59"/>
      <c r="BW4" s="59"/>
      <c r="BX4" s="59"/>
      <c r="BY4" s="59"/>
      <c r="BZ4" s="59"/>
      <c r="CM4" s="2" t="s">
        <v>1204</v>
      </c>
      <c r="CO4" s="2" t="s">
        <v>589</v>
      </c>
    </row>
    <row r="5" spans="1:93" s="2" customFormat="1" ht="15.6" customHeight="1">
      <c r="A5" s="59" t="s">
        <v>1642</v>
      </c>
      <c r="B5" s="59"/>
      <c r="C5" s="59"/>
      <c r="D5" s="59"/>
      <c r="E5" s="59"/>
      <c r="F5" s="59"/>
      <c r="G5" s="59"/>
      <c r="H5" s="59"/>
      <c r="I5" s="59"/>
      <c r="J5" s="59"/>
      <c r="K5" s="59"/>
      <c r="L5" s="59"/>
      <c r="M5" s="59"/>
      <c r="N5" s="59"/>
      <c r="O5" s="59"/>
      <c r="P5" s="59"/>
      <c r="Q5" s="59"/>
      <c r="R5" s="59"/>
      <c r="S5" s="59"/>
      <c r="T5" s="59"/>
      <c r="U5" s="59"/>
      <c r="V5" s="59"/>
      <c r="W5" s="59"/>
      <c r="X5" s="59"/>
      <c r="Y5" s="59"/>
      <c r="Z5" s="59"/>
      <c r="AA5" s="59"/>
      <c r="AB5" s="59"/>
      <c r="AC5" s="59"/>
      <c r="AD5" s="59"/>
      <c r="AE5" s="59"/>
      <c r="AF5" s="59"/>
      <c r="AG5" s="59"/>
      <c r="AH5" s="59"/>
      <c r="AI5" s="59"/>
      <c r="AJ5" s="59"/>
      <c r="AK5" s="59"/>
      <c r="AL5" s="59"/>
      <c r="AM5" s="59"/>
      <c r="AN5" s="59"/>
      <c r="AO5" s="59"/>
      <c r="AP5" s="59"/>
      <c r="AQ5" s="59"/>
      <c r="AR5" s="59"/>
      <c r="AS5" s="59"/>
      <c r="AT5" s="59"/>
      <c r="AU5" s="59"/>
      <c r="AV5" s="59"/>
      <c r="AW5" s="59"/>
      <c r="AX5" s="59"/>
      <c r="AY5" s="59"/>
      <c r="AZ5" s="59"/>
      <c r="BA5" s="59"/>
      <c r="BB5" s="59"/>
      <c r="BC5" s="59"/>
      <c r="BD5" s="59"/>
      <c r="BE5" s="59"/>
      <c r="BF5" s="59"/>
      <c r="BG5" s="59"/>
      <c r="BH5" s="59"/>
      <c r="BI5" s="59"/>
      <c r="BJ5" s="59"/>
      <c r="BK5" s="59"/>
      <c r="BL5" s="59"/>
      <c r="BM5" s="59"/>
      <c r="BN5" s="59"/>
      <c r="BO5" s="59"/>
      <c r="BP5" s="59"/>
      <c r="BQ5" s="59"/>
      <c r="BR5" s="59"/>
      <c r="BS5" s="59"/>
      <c r="BT5" s="59"/>
      <c r="BU5" s="59"/>
      <c r="BV5" s="59"/>
      <c r="BW5" s="59"/>
      <c r="BX5" s="59"/>
      <c r="BY5" s="59"/>
      <c r="BZ5" s="59"/>
      <c r="CM5" s="2" t="s">
        <v>1205</v>
      </c>
      <c r="CO5" s="2" t="s">
        <v>586</v>
      </c>
    </row>
    <row r="6" spans="1:93" s="2" customFormat="1" ht="15.6" customHeight="1">
      <c r="A6" s="59"/>
      <c r="B6" s="59" t="s">
        <v>1643</v>
      </c>
      <c r="C6" s="59"/>
      <c r="D6" s="59"/>
      <c r="E6" s="59"/>
      <c r="F6" s="59"/>
      <c r="G6" s="59"/>
      <c r="H6" s="59"/>
      <c r="I6" s="59"/>
      <c r="J6" s="59"/>
      <c r="K6" s="59"/>
      <c r="L6" s="59"/>
      <c r="M6" s="59"/>
      <c r="N6" s="59"/>
      <c r="O6" s="59"/>
      <c r="P6" s="59"/>
      <c r="Q6" s="59"/>
      <c r="R6" s="59"/>
      <c r="S6" s="59"/>
      <c r="T6" s="59"/>
      <c r="U6" s="59"/>
      <c r="V6" s="59"/>
      <c r="W6" s="59"/>
      <c r="X6" s="59"/>
      <c r="Y6" s="59"/>
      <c r="Z6" s="59"/>
      <c r="AA6" s="59"/>
      <c r="AB6" s="59"/>
      <c r="AC6" s="59"/>
      <c r="AD6" s="59"/>
      <c r="AE6" s="59"/>
      <c r="AF6" s="59"/>
      <c r="AG6" s="59"/>
      <c r="AH6" s="59"/>
      <c r="AI6" s="59"/>
      <c r="AJ6" s="59"/>
      <c r="AK6" s="59"/>
      <c r="AL6" s="59"/>
      <c r="AM6" s="59"/>
      <c r="AN6" s="59"/>
      <c r="AO6" s="59"/>
      <c r="AP6" s="59"/>
      <c r="AQ6" s="59"/>
      <c r="AR6" s="59"/>
      <c r="AS6" s="59"/>
      <c r="AT6" s="59"/>
      <c r="AU6" s="59"/>
      <c r="AV6" s="59"/>
      <c r="AW6" s="59"/>
      <c r="AX6" s="59"/>
      <c r="AY6" s="59"/>
      <c r="AZ6" s="59"/>
      <c r="BA6" s="59"/>
      <c r="BB6" s="59"/>
      <c r="BC6" s="59"/>
      <c r="BD6" s="59"/>
      <c r="BE6" s="59"/>
      <c r="BF6" s="59"/>
      <c r="BG6" s="59"/>
      <c r="BH6" s="59"/>
      <c r="BI6" s="59"/>
      <c r="BJ6" s="59"/>
      <c r="BK6" s="59"/>
      <c r="BL6" s="59"/>
      <c r="BM6" s="59"/>
      <c r="BN6" s="59"/>
      <c r="BO6" s="59"/>
      <c r="BP6" s="59"/>
      <c r="BQ6" s="59"/>
      <c r="BR6" s="59"/>
      <c r="BS6" s="59"/>
      <c r="BT6" s="59"/>
      <c r="BU6" s="59"/>
      <c r="BV6" s="59"/>
      <c r="BW6" s="59"/>
      <c r="BX6" s="59"/>
      <c r="BY6" s="59"/>
      <c r="BZ6" s="59"/>
      <c r="CM6" s="2" t="s">
        <v>1206</v>
      </c>
      <c r="CO6" s="2" t="s">
        <v>579</v>
      </c>
    </row>
    <row r="7" spans="1:93" s="2" customFormat="1" ht="15.6" customHeight="1">
      <c r="A7" s="59"/>
      <c r="B7" s="59" t="s">
        <v>36</v>
      </c>
      <c r="C7" s="59"/>
      <c r="D7" s="59"/>
      <c r="E7" s="59"/>
      <c r="F7" s="59"/>
      <c r="G7" s="59"/>
      <c r="H7" s="59"/>
      <c r="I7" s="59"/>
      <c r="J7" s="59"/>
      <c r="K7" s="59"/>
      <c r="L7" s="59"/>
      <c r="M7" s="59"/>
      <c r="N7" s="59"/>
      <c r="O7" s="59"/>
      <c r="P7" s="59"/>
      <c r="Q7" s="59"/>
      <c r="R7" s="59"/>
      <c r="S7" s="59" t="s">
        <v>37</v>
      </c>
      <c r="T7" s="59"/>
      <c r="U7" s="677"/>
      <c r="V7" s="677"/>
      <c r="W7" s="677"/>
      <c r="X7" s="677"/>
      <c r="Y7" s="122" t="s">
        <v>38</v>
      </c>
      <c r="Z7" s="59"/>
      <c r="AA7" s="59"/>
      <c r="AB7" s="59"/>
      <c r="AC7" s="59"/>
      <c r="AD7" s="59"/>
      <c r="AE7" s="59"/>
      <c r="AF7" s="59"/>
      <c r="AG7" s="59"/>
      <c r="AH7" s="59"/>
      <c r="AI7" s="59" t="s">
        <v>37</v>
      </c>
      <c r="AJ7" s="59"/>
      <c r="AK7" s="678"/>
      <c r="AL7" s="678"/>
      <c r="AM7" s="678"/>
      <c r="AN7" s="678"/>
      <c r="AO7" s="678"/>
      <c r="AP7" s="678"/>
      <c r="AQ7" s="678"/>
      <c r="AR7" s="678"/>
      <c r="AS7" s="678"/>
      <c r="AT7" s="678"/>
      <c r="AU7" s="678"/>
      <c r="AV7" s="678"/>
      <c r="AW7" s="122" t="s">
        <v>39</v>
      </c>
      <c r="AX7" s="59"/>
      <c r="AY7" s="59"/>
      <c r="AZ7" s="59"/>
      <c r="BA7" s="59"/>
      <c r="BB7" s="59"/>
      <c r="BC7" s="59"/>
      <c r="BD7" s="59"/>
      <c r="BE7" s="59"/>
      <c r="BF7" s="677"/>
      <c r="BG7" s="677"/>
      <c r="BH7" s="677"/>
      <c r="BI7" s="677"/>
      <c r="BJ7" s="677"/>
      <c r="BK7" s="677"/>
      <c r="BL7" s="677"/>
      <c r="BM7" s="677"/>
      <c r="BN7" s="677"/>
      <c r="BO7" s="677"/>
      <c r="BP7" s="677"/>
      <c r="BQ7" s="677"/>
      <c r="BR7" s="122" t="s">
        <v>40</v>
      </c>
      <c r="BS7" s="59"/>
      <c r="BT7" s="59"/>
      <c r="BU7" s="59"/>
      <c r="BV7" s="59"/>
      <c r="BW7" s="59"/>
      <c r="BX7" s="59"/>
      <c r="BY7" s="59"/>
      <c r="BZ7" s="59"/>
      <c r="CM7" s="2" t="s">
        <v>1207</v>
      </c>
      <c r="CO7" s="2" t="s">
        <v>582</v>
      </c>
    </row>
    <row r="8" spans="1:93" s="2" customFormat="1" ht="15.6" customHeight="1">
      <c r="A8" s="59"/>
      <c r="B8" s="59" t="s">
        <v>31</v>
      </c>
      <c r="C8" s="59"/>
      <c r="D8" s="59"/>
      <c r="E8" s="59"/>
      <c r="F8" s="59"/>
      <c r="G8" s="59"/>
      <c r="H8" s="59"/>
      <c r="I8" s="59"/>
      <c r="J8" s="59"/>
      <c r="K8" s="59"/>
      <c r="L8" s="59"/>
      <c r="M8" s="59"/>
      <c r="N8" s="59"/>
      <c r="O8" s="59"/>
      <c r="P8" s="59"/>
      <c r="Q8" s="59"/>
      <c r="R8" s="677"/>
      <c r="S8" s="677"/>
      <c r="T8" s="677"/>
      <c r="U8" s="677"/>
      <c r="V8" s="677"/>
      <c r="W8" s="677"/>
      <c r="X8" s="677"/>
      <c r="Y8" s="677"/>
      <c r="Z8" s="677"/>
      <c r="AA8" s="677"/>
      <c r="AB8" s="677"/>
      <c r="AC8" s="677"/>
      <c r="AD8" s="677"/>
      <c r="AE8" s="677"/>
      <c r="AF8" s="677"/>
      <c r="AG8" s="677"/>
      <c r="AH8" s="677"/>
      <c r="AI8" s="677"/>
      <c r="AJ8" s="677"/>
      <c r="AK8" s="677"/>
      <c r="AL8" s="677"/>
      <c r="AM8" s="677"/>
      <c r="AN8" s="677"/>
      <c r="AO8" s="677"/>
      <c r="AP8" s="677"/>
      <c r="AQ8" s="677"/>
      <c r="AR8" s="677"/>
      <c r="AS8" s="677"/>
      <c r="AT8" s="677"/>
      <c r="AU8" s="677"/>
      <c r="AV8" s="677"/>
      <c r="AW8" s="677"/>
      <c r="AX8" s="677"/>
      <c r="AY8" s="677"/>
      <c r="AZ8" s="677"/>
      <c r="BA8" s="677"/>
      <c r="BB8" s="677"/>
      <c r="BC8" s="677"/>
      <c r="BD8" s="677"/>
      <c r="BE8" s="677"/>
      <c r="BF8" s="677"/>
      <c r="BG8" s="677"/>
      <c r="BH8" s="677"/>
      <c r="BI8" s="677"/>
      <c r="BJ8" s="677"/>
      <c r="BK8" s="677"/>
      <c r="BL8" s="677"/>
      <c r="BM8" s="677"/>
      <c r="BN8" s="677"/>
      <c r="BO8" s="677"/>
      <c r="BP8" s="677"/>
      <c r="BQ8" s="677"/>
      <c r="BR8" s="677"/>
      <c r="BS8" s="677"/>
      <c r="BT8" s="677"/>
      <c r="BU8" s="677"/>
      <c r="BV8" s="677"/>
      <c r="BW8" s="677"/>
      <c r="BX8" s="677"/>
      <c r="BY8" s="677"/>
      <c r="BZ8" s="677"/>
      <c r="CM8" s="2" t="s">
        <v>1208</v>
      </c>
      <c r="CO8" s="2" t="s">
        <v>584</v>
      </c>
    </row>
    <row r="9" spans="1:93" s="2" customFormat="1" ht="15.6" customHeight="1">
      <c r="A9" s="59"/>
      <c r="B9" s="59" t="s">
        <v>42</v>
      </c>
      <c r="C9" s="59"/>
      <c r="D9" s="59"/>
      <c r="E9" s="59"/>
      <c r="F9" s="59"/>
      <c r="G9" s="59"/>
      <c r="H9" s="59"/>
      <c r="I9" s="59"/>
      <c r="J9" s="59"/>
      <c r="K9" s="59"/>
      <c r="L9" s="59"/>
      <c r="M9" s="59"/>
      <c r="N9" s="59"/>
      <c r="O9" s="59"/>
      <c r="P9" s="59"/>
      <c r="Q9" s="59"/>
      <c r="R9" s="59"/>
      <c r="S9" s="59" t="s">
        <v>37</v>
      </c>
      <c r="T9" s="59"/>
      <c r="U9" s="677"/>
      <c r="V9" s="677"/>
      <c r="W9" s="677"/>
      <c r="X9" s="677"/>
      <c r="Y9" s="122" t="s">
        <v>43</v>
      </c>
      <c r="Z9" s="59"/>
      <c r="AA9" s="59"/>
      <c r="AB9" s="59"/>
      <c r="AC9" s="59"/>
      <c r="AD9" s="59"/>
      <c r="AE9" s="59"/>
      <c r="AF9" s="59"/>
      <c r="AG9" s="59"/>
      <c r="AH9" s="59"/>
      <c r="AI9" s="59" t="s">
        <v>37</v>
      </c>
      <c r="AJ9" s="59"/>
      <c r="AK9" s="677"/>
      <c r="AL9" s="677"/>
      <c r="AM9" s="677"/>
      <c r="AN9" s="677"/>
      <c r="AO9" s="677"/>
      <c r="AP9" s="677"/>
      <c r="AQ9" s="677"/>
      <c r="AR9" s="677"/>
      <c r="AS9" s="677"/>
      <c r="AT9" s="59" t="s">
        <v>44</v>
      </c>
      <c r="AU9" s="59"/>
      <c r="AV9" s="59"/>
      <c r="AW9" s="59"/>
      <c r="AX9" s="122"/>
      <c r="AY9" s="59"/>
      <c r="AZ9" s="59"/>
      <c r="BA9" s="59"/>
      <c r="BB9" s="59"/>
      <c r="BC9" s="59"/>
      <c r="BD9" s="59"/>
      <c r="BE9" s="59"/>
      <c r="BF9" s="677"/>
      <c r="BG9" s="677"/>
      <c r="BH9" s="677"/>
      <c r="BI9" s="677"/>
      <c r="BJ9" s="677"/>
      <c r="BK9" s="677"/>
      <c r="BL9" s="677"/>
      <c r="BM9" s="677"/>
      <c r="BN9" s="677"/>
      <c r="BO9" s="677"/>
      <c r="BP9" s="677"/>
      <c r="BQ9" s="677"/>
      <c r="BR9" s="122" t="s">
        <v>40</v>
      </c>
      <c r="BS9" s="59"/>
      <c r="BT9" s="59"/>
      <c r="BU9" s="59"/>
      <c r="BV9" s="59"/>
      <c r="BW9" s="59"/>
      <c r="BX9" s="59"/>
      <c r="BY9" s="59"/>
      <c r="BZ9" s="59"/>
      <c r="CM9" s="2" t="s">
        <v>1210</v>
      </c>
      <c r="CO9" s="2" t="s">
        <v>623</v>
      </c>
    </row>
    <row r="10" spans="1:93" s="2" customFormat="1" ht="15.6" customHeight="1">
      <c r="A10" s="59"/>
      <c r="B10" s="59"/>
      <c r="C10" s="59"/>
      <c r="D10" s="59"/>
      <c r="E10" s="59"/>
      <c r="F10" s="59"/>
      <c r="G10" s="59"/>
      <c r="H10" s="59"/>
      <c r="I10" s="59"/>
      <c r="J10" s="59"/>
      <c r="K10" s="59"/>
      <c r="L10" s="59"/>
      <c r="M10" s="59"/>
      <c r="N10" s="59"/>
      <c r="O10" s="59"/>
      <c r="P10" s="59"/>
      <c r="Q10" s="59"/>
      <c r="R10" s="677"/>
      <c r="S10" s="677"/>
      <c r="T10" s="677"/>
      <c r="U10" s="677"/>
      <c r="V10" s="677"/>
      <c r="W10" s="677"/>
      <c r="X10" s="677"/>
      <c r="Y10" s="677"/>
      <c r="Z10" s="677"/>
      <c r="AA10" s="677"/>
      <c r="AB10" s="677"/>
      <c r="AC10" s="677"/>
      <c r="AD10" s="677"/>
      <c r="AE10" s="677"/>
      <c r="AF10" s="677"/>
      <c r="AG10" s="677"/>
      <c r="AH10" s="677"/>
      <c r="AI10" s="677"/>
      <c r="AJ10" s="677"/>
      <c r="AK10" s="677"/>
      <c r="AL10" s="677"/>
      <c r="AM10" s="677"/>
      <c r="AN10" s="677"/>
      <c r="AO10" s="677"/>
      <c r="AP10" s="677"/>
      <c r="AQ10" s="677"/>
      <c r="AR10" s="677"/>
      <c r="AS10" s="677"/>
      <c r="AT10" s="677"/>
      <c r="AU10" s="677"/>
      <c r="AV10" s="677"/>
      <c r="AW10" s="677"/>
      <c r="AX10" s="677"/>
      <c r="AY10" s="677"/>
      <c r="AZ10" s="677"/>
      <c r="BA10" s="677"/>
      <c r="BB10" s="677"/>
      <c r="BC10" s="677"/>
      <c r="BD10" s="677"/>
      <c r="BE10" s="677"/>
      <c r="BF10" s="677"/>
      <c r="BG10" s="677"/>
      <c r="BH10" s="677"/>
      <c r="BI10" s="677"/>
      <c r="BJ10" s="677"/>
      <c r="BK10" s="677"/>
      <c r="BL10" s="677"/>
      <c r="BM10" s="677"/>
      <c r="BN10" s="677"/>
      <c r="BO10" s="677"/>
      <c r="BP10" s="677"/>
      <c r="BQ10" s="677"/>
      <c r="BR10" s="677"/>
      <c r="BS10" s="677"/>
      <c r="BT10" s="677"/>
      <c r="BU10" s="677"/>
      <c r="BV10" s="677"/>
      <c r="BW10" s="677"/>
      <c r="BX10" s="677"/>
      <c r="BY10" s="677"/>
      <c r="BZ10" s="677"/>
      <c r="CM10" s="2" t="s">
        <v>1211</v>
      </c>
      <c r="CO10" s="2" t="s">
        <v>624</v>
      </c>
    </row>
    <row r="11" spans="1:93" s="2" customFormat="1" ht="15.6" customHeight="1">
      <c r="A11" s="59"/>
      <c r="B11" s="59" t="s">
        <v>47</v>
      </c>
      <c r="C11" s="59"/>
      <c r="D11" s="59"/>
      <c r="E11" s="59"/>
      <c r="F11" s="59"/>
      <c r="G11" s="59"/>
      <c r="H11" s="59"/>
      <c r="I11" s="59"/>
      <c r="J11" s="59"/>
      <c r="K11" s="59"/>
      <c r="L11" s="59"/>
      <c r="M11" s="59"/>
      <c r="N11" s="59"/>
      <c r="O11" s="59"/>
      <c r="P11" s="59"/>
      <c r="Q11" s="59"/>
      <c r="R11" s="670" t="s">
        <v>1254</v>
      </c>
      <c r="S11" s="670"/>
      <c r="T11" s="670"/>
      <c r="U11" s="677"/>
      <c r="V11" s="677"/>
      <c r="W11" s="677"/>
      <c r="X11" s="677"/>
      <c r="Y11" s="677"/>
      <c r="Z11" s="677"/>
      <c r="AA11" s="677"/>
      <c r="AB11" s="677"/>
      <c r="AC11" s="677"/>
      <c r="AD11" s="677"/>
      <c r="AE11" s="677"/>
      <c r="AF11" s="677"/>
      <c r="AG11" s="677"/>
      <c r="AH11" s="677"/>
      <c r="AI11" s="677"/>
      <c r="AJ11" s="677"/>
      <c r="AK11" s="677"/>
      <c r="AL11" s="677"/>
      <c r="AM11" s="677"/>
      <c r="AN11" s="677"/>
      <c r="AO11" s="677"/>
      <c r="AP11" s="677"/>
      <c r="AQ11" s="677"/>
      <c r="AR11" s="677"/>
      <c r="AS11" s="677"/>
      <c r="AT11" s="677"/>
      <c r="AU11" s="677"/>
      <c r="AV11" s="677"/>
      <c r="AW11" s="677"/>
      <c r="AX11" s="677"/>
      <c r="AY11" s="677"/>
      <c r="AZ11" s="677"/>
      <c r="BA11" s="677"/>
      <c r="BB11" s="677"/>
      <c r="BC11" s="677"/>
      <c r="BD11" s="677"/>
      <c r="BE11" s="677"/>
      <c r="BF11" s="677"/>
      <c r="BG11" s="677"/>
      <c r="BH11" s="677"/>
      <c r="BI11" s="677"/>
      <c r="BJ11" s="677"/>
      <c r="BK11" s="677"/>
      <c r="BL11" s="677"/>
      <c r="BM11" s="677"/>
      <c r="BN11" s="677"/>
      <c r="BO11" s="677"/>
      <c r="BP11" s="677"/>
      <c r="BQ11" s="677"/>
      <c r="BR11" s="677"/>
      <c r="BS11" s="677"/>
      <c r="BT11" s="677"/>
      <c r="BU11" s="677"/>
      <c r="BV11" s="677"/>
      <c r="BW11" s="677"/>
      <c r="BX11" s="677"/>
      <c r="BY11" s="677"/>
      <c r="BZ11" s="677"/>
      <c r="CM11" s="2" t="s">
        <v>1212</v>
      </c>
      <c r="CO11" s="2" t="s">
        <v>625</v>
      </c>
    </row>
    <row r="12" spans="1:93" s="2" customFormat="1" ht="15.6" customHeight="1">
      <c r="A12" s="59"/>
      <c r="B12" s="59" t="s">
        <v>48</v>
      </c>
      <c r="C12" s="59"/>
      <c r="D12" s="59"/>
      <c r="E12" s="59"/>
      <c r="F12" s="59"/>
      <c r="G12" s="59"/>
      <c r="H12" s="59"/>
      <c r="I12" s="59"/>
      <c r="J12" s="59"/>
      <c r="K12" s="59"/>
      <c r="L12" s="59"/>
      <c r="M12" s="59"/>
      <c r="N12" s="59"/>
      <c r="O12" s="59"/>
      <c r="P12" s="59"/>
      <c r="Q12" s="59"/>
      <c r="R12" s="677"/>
      <c r="S12" s="677"/>
      <c r="T12" s="677"/>
      <c r="U12" s="677"/>
      <c r="V12" s="677"/>
      <c r="W12" s="677"/>
      <c r="X12" s="677"/>
      <c r="Y12" s="677"/>
      <c r="Z12" s="677"/>
      <c r="AA12" s="677"/>
      <c r="AB12" s="677"/>
      <c r="AC12" s="677"/>
      <c r="AD12" s="677"/>
      <c r="AE12" s="677"/>
      <c r="AF12" s="677"/>
      <c r="AG12" s="677"/>
      <c r="AH12" s="677"/>
      <c r="AI12" s="677"/>
      <c r="AJ12" s="677"/>
      <c r="AK12" s="677"/>
      <c r="AL12" s="677"/>
      <c r="AM12" s="677"/>
      <c r="AN12" s="677"/>
      <c r="AO12" s="677"/>
      <c r="AP12" s="677"/>
      <c r="AQ12" s="677"/>
      <c r="AR12" s="677"/>
      <c r="AS12" s="677"/>
      <c r="AT12" s="677"/>
      <c r="AU12" s="677"/>
      <c r="AV12" s="677"/>
      <c r="AW12" s="677"/>
      <c r="AX12" s="677"/>
      <c r="AY12" s="677"/>
      <c r="AZ12" s="677"/>
      <c r="BA12" s="677"/>
      <c r="BB12" s="677"/>
      <c r="BC12" s="677"/>
      <c r="BD12" s="677"/>
      <c r="BE12" s="677"/>
      <c r="BF12" s="677"/>
      <c r="BG12" s="677"/>
      <c r="BH12" s="677"/>
      <c r="BI12" s="677"/>
      <c r="BJ12" s="677"/>
      <c r="BK12" s="677"/>
      <c r="BL12" s="677"/>
      <c r="BM12" s="677"/>
      <c r="BN12" s="677"/>
      <c r="BO12" s="677"/>
      <c r="BP12" s="677"/>
      <c r="BQ12" s="677"/>
      <c r="BR12" s="677"/>
      <c r="BS12" s="677"/>
      <c r="BT12" s="677"/>
      <c r="BU12" s="677"/>
      <c r="BV12" s="677"/>
      <c r="BW12" s="677"/>
      <c r="BX12" s="677"/>
      <c r="BY12" s="677"/>
      <c r="BZ12" s="677"/>
      <c r="CM12" s="2" t="s">
        <v>1213</v>
      </c>
      <c r="CO12" s="2" t="s">
        <v>558</v>
      </c>
    </row>
    <row r="13" spans="1:93" s="2" customFormat="1" ht="15.6" customHeight="1">
      <c r="A13" s="59"/>
      <c r="B13" s="59" t="s">
        <v>49</v>
      </c>
      <c r="C13" s="59"/>
      <c r="D13" s="59"/>
      <c r="E13" s="59"/>
      <c r="F13" s="59"/>
      <c r="G13" s="59"/>
      <c r="H13" s="59"/>
      <c r="I13" s="59"/>
      <c r="J13" s="59"/>
      <c r="K13" s="59"/>
      <c r="L13" s="59"/>
      <c r="M13" s="59"/>
      <c r="N13" s="59"/>
      <c r="O13" s="59"/>
      <c r="P13" s="59"/>
      <c r="Q13" s="59"/>
      <c r="R13" s="677"/>
      <c r="S13" s="677"/>
      <c r="T13" s="677"/>
      <c r="U13" s="677"/>
      <c r="V13" s="677"/>
      <c r="W13" s="677"/>
      <c r="X13" s="677"/>
      <c r="Y13" s="677"/>
      <c r="Z13" s="677"/>
      <c r="AA13" s="677"/>
      <c r="AB13" s="677"/>
      <c r="AC13" s="677"/>
      <c r="AD13" s="677"/>
      <c r="AE13" s="677"/>
      <c r="AF13" s="677"/>
      <c r="AG13" s="677"/>
      <c r="AH13" s="677"/>
      <c r="AI13" s="677"/>
      <c r="AJ13" s="677"/>
      <c r="AK13" s="677"/>
      <c r="AL13" s="677"/>
      <c r="AM13" s="677"/>
      <c r="AN13" s="677"/>
      <c r="AO13" s="677"/>
      <c r="AP13" s="677"/>
      <c r="AQ13" s="677"/>
      <c r="AR13" s="677"/>
      <c r="AS13" s="677"/>
      <c r="AT13" s="677"/>
      <c r="AU13" s="677"/>
      <c r="AV13" s="677"/>
      <c r="AW13" s="677"/>
      <c r="AX13" s="677"/>
      <c r="AY13" s="677"/>
      <c r="AZ13" s="677"/>
      <c r="BA13" s="677"/>
      <c r="BB13" s="677"/>
      <c r="BC13" s="677"/>
      <c r="BD13" s="677"/>
      <c r="BE13" s="677"/>
      <c r="BF13" s="677"/>
      <c r="BG13" s="677"/>
      <c r="BH13" s="677"/>
      <c r="BI13" s="677"/>
      <c r="BJ13" s="677"/>
      <c r="BK13" s="677"/>
      <c r="BL13" s="677"/>
      <c r="BM13" s="677"/>
      <c r="BN13" s="677"/>
      <c r="BO13" s="677"/>
      <c r="BP13" s="677"/>
      <c r="BQ13" s="677"/>
      <c r="BR13" s="677"/>
      <c r="BS13" s="677"/>
      <c r="BT13" s="677"/>
      <c r="BU13" s="677"/>
      <c r="BV13" s="677"/>
      <c r="BW13" s="677"/>
      <c r="BX13" s="677"/>
      <c r="BY13" s="677"/>
      <c r="BZ13" s="677"/>
      <c r="CM13" s="2" t="s">
        <v>1214</v>
      </c>
      <c r="CO13" s="2" t="s">
        <v>562</v>
      </c>
    </row>
    <row r="14" spans="1:93" s="2" customFormat="1" ht="15.6" customHeight="1">
      <c r="A14" s="59"/>
      <c r="B14" s="59" t="s">
        <v>74</v>
      </c>
      <c r="C14" s="59"/>
      <c r="D14" s="59"/>
      <c r="E14" s="59"/>
      <c r="F14" s="59"/>
      <c r="G14" s="59"/>
      <c r="H14" s="59"/>
      <c r="I14" s="59"/>
      <c r="J14" s="59"/>
      <c r="K14" s="59"/>
      <c r="L14" s="59"/>
      <c r="M14" s="59"/>
      <c r="N14" s="59"/>
      <c r="O14" s="59"/>
      <c r="P14" s="59"/>
      <c r="Q14" s="59"/>
      <c r="R14" s="122"/>
      <c r="S14" s="122"/>
      <c r="T14" s="122"/>
      <c r="U14" s="59"/>
      <c r="V14" s="59"/>
      <c r="W14" s="59"/>
      <c r="X14" s="59"/>
      <c r="Y14" s="677"/>
      <c r="Z14" s="677"/>
      <c r="AA14" s="677"/>
      <c r="AB14" s="677"/>
      <c r="AC14" s="677"/>
      <c r="AD14" s="677"/>
      <c r="AE14" s="677"/>
      <c r="AF14" s="677"/>
      <c r="AG14" s="677"/>
      <c r="AH14" s="677"/>
      <c r="AI14" s="677"/>
      <c r="AJ14" s="677"/>
      <c r="AK14" s="677"/>
      <c r="AL14" s="677"/>
      <c r="AM14" s="677"/>
      <c r="AN14" s="677"/>
      <c r="AO14" s="677"/>
      <c r="AP14" s="677"/>
      <c r="AQ14" s="677"/>
      <c r="AR14" s="677"/>
      <c r="AS14" s="677"/>
      <c r="AT14" s="677"/>
      <c r="AU14" s="677"/>
      <c r="AV14" s="677"/>
      <c r="AW14" s="677"/>
      <c r="AX14" s="677"/>
      <c r="AY14" s="677"/>
      <c r="AZ14" s="677"/>
      <c r="BA14" s="677"/>
      <c r="BB14" s="677"/>
      <c r="BC14" s="677"/>
      <c r="BD14" s="677"/>
      <c r="BE14" s="677"/>
      <c r="BF14" s="677"/>
      <c r="BG14" s="677"/>
      <c r="BH14" s="677"/>
      <c r="BI14" s="677"/>
      <c r="BJ14" s="677"/>
      <c r="BK14" s="677"/>
      <c r="BL14" s="677"/>
      <c r="BM14" s="677"/>
      <c r="BN14" s="677"/>
      <c r="BO14" s="677"/>
      <c r="BP14" s="677"/>
      <c r="BQ14" s="677"/>
      <c r="BR14" s="677"/>
      <c r="BS14" s="677"/>
      <c r="BT14" s="677"/>
      <c r="BU14" s="677"/>
      <c r="BV14" s="677"/>
      <c r="BW14" s="677"/>
      <c r="BX14" s="677"/>
      <c r="BY14" s="677"/>
      <c r="BZ14" s="677"/>
      <c r="CM14" s="2" t="s">
        <v>1215</v>
      </c>
      <c r="CO14" s="2" t="s">
        <v>565</v>
      </c>
    </row>
    <row r="15" spans="1:93" s="2" customFormat="1" ht="3" customHeight="1">
      <c r="A15" s="63"/>
      <c r="B15" s="63"/>
      <c r="C15" s="63"/>
      <c r="D15" s="63"/>
      <c r="E15" s="63"/>
      <c r="F15" s="63"/>
      <c r="G15" s="63"/>
      <c r="H15" s="63"/>
      <c r="I15" s="63"/>
      <c r="J15" s="63"/>
      <c r="K15" s="63"/>
      <c r="L15" s="63"/>
      <c r="M15" s="63"/>
      <c r="N15" s="63"/>
      <c r="O15" s="63"/>
      <c r="P15" s="63"/>
      <c r="Q15" s="63"/>
      <c r="R15" s="63"/>
      <c r="S15" s="63"/>
      <c r="T15" s="63"/>
      <c r="U15" s="63"/>
      <c r="V15" s="63"/>
      <c r="W15" s="63"/>
      <c r="X15" s="63"/>
      <c r="Y15" s="63"/>
      <c r="Z15" s="63"/>
      <c r="AA15" s="63"/>
      <c r="AB15" s="63"/>
      <c r="AC15" s="63"/>
      <c r="AD15" s="63"/>
      <c r="AE15" s="63"/>
      <c r="AF15" s="63"/>
      <c r="AG15" s="63"/>
      <c r="AH15" s="63"/>
      <c r="AI15" s="63"/>
      <c r="AJ15" s="63"/>
      <c r="AK15" s="63"/>
      <c r="AL15" s="63"/>
      <c r="AM15" s="63"/>
      <c r="AN15" s="63"/>
      <c r="AO15" s="63"/>
      <c r="AP15" s="63"/>
      <c r="AQ15" s="63"/>
      <c r="AR15" s="63"/>
      <c r="AS15" s="63"/>
      <c r="AT15" s="63"/>
      <c r="AU15" s="63"/>
      <c r="AV15" s="63"/>
      <c r="AW15" s="63"/>
      <c r="AX15" s="63"/>
      <c r="AY15" s="63"/>
      <c r="AZ15" s="63"/>
      <c r="BA15" s="63"/>
      <c r="BB15" s="63"/>
      <c r="BC15" s="63"/>
      <c r="BD15" s="63"/>
      <c r="BE15" s="63"/>
      <c r="BF15" s="63"/>
      <c r="BG15" s="63"/>
      <c r="BH15" s="63"/>
      <c r="BI15" s="63"/>
      <c r="BJ15" s="63"/>
      <c r="BK15" s="63"/>
      <c r="BL15" s="63"/>
      <c r="BM15" s="63"/>
      <c r="BN15" s="63"/>
      <c r="BO15" s="63"/>
      <c r="BP15" s="63"/>
      <c r="BQ15" s="63"/>
      <c r="BR15" s="63"/>
      <c r="BS15" s="63"/>
      <c r="BT15" s="63"/>
      <c r="BU15" s="63"/>
      <c r="BV15" s="63"/>
      <c r="BW15" s="63"/>
      <c r="BX15" s="63"/>
      <c r="BY15" s="63"/>
      <c r="BZ15" s="63"/>
      <c r="CM15" s="2" t="s">
        <v>1216</v>
      </c>
      <c r="CO15" s="2" t="s">
        <v>567</v>
      </c>
    </row>
    <row r="16" spans="1:93" s="2" customFormat="1" ht="3" customHeight="1">
      <c r="A16" s="59"/>
      <c r="B16" s="59"/>
      <c r="C16" s="59"/>
      <c r="D16" s="59"/>
      <c r="E16" s="59"/>
      <c r="F16" s="59"/>
      <c r="G16" s="59"/>
      <c r="H16" s="59"/>
      <c r="I16" s="59"/>
      <c r="J16" s="59"/>
      <c r="K16" s="59"/>
      <c r="L16" s="59"/>
      <c r="M16" s="59"/>
      <c r="N16" s="59"/>
      <c r="O16" s="59"/>
      <c r="P16" s="59"/>
      <c r="Q16" s="59"/>
      <c r="R16" s="59"/>
      <c r="S16" s="59"/>
      <c r="T16" s="59"/>
      <c r="U16" s="59"/>
      <c r="V16" s="59"/>
      <c r="W16" s="59"/>
      <c r="X16" s="59"/>
      <c r="Y16" s="59"/>
      <c r="Z16" s="59"/>
      <c r="AA16" s="59"/>
      <c r="AB16" s="59"/>
      <c r="AC16" s="59"/>
      <c r="AD16" s="59"/>
      <c r="AE16" s="59"/>
      <c r="AF16" s="59"/>
      <c r="AG16" s="59"/>
      <c r="AH16" s="59"/>
      <c r="AI16" s="59"/>
      <c r="AJ16" s="59"/>
      <c r="AK16" s="59"/>
      <c r="AL16" s="59"/>
      <c r="AM16" s="59"/>
      <c r="AN16" s="59"/>
      <c r="AO16" s="59"/>
      <c r="AP16" s="59"/>
      <c r="AQ16" s="59"/>
      <c r="AR16" s="59"/>
      <c r="AS16" s="59"/>
      <c r="AT16" s="59"/>
      <c r="AU16" s="59"/>
      <c r="AV16" s="59"/>
      <c r="AW16" s="59"/>
      <c r="AX16" s="59"/>
      <c r="AY16" s="59"/>
      <c r="AZ16" s="59"/>
      <c r="BA16" s="59"/>
      <c r="BB16" s="59"/>
      <c r="BC16" s="59"/>
      <c r="BD16" s="59"/>
      <c r="BE16" s="59"/>
      <c r="BF16" s="59"/>
      <c r="BG16" s="59"/>
      <c r="BH16" s="59"/>
      <c r="BI16" s="59"/>
      <c r="BJ16" s="59"/>
      <c r="BK16" s="59"/>
      <c r="BL16" s="59"/>
      <c r="BM16" s="59"/>
      <c r="BN16" s="59"/>
      <c r="BO16" s="59"/>
      <c r="BP16" s="59"/>
      <c r="BQ16" s="59"/>
      <c r="BR16" s="59"/>
      <c r="BS16" s="59"/>
      <c r="BT16" s="59"/>
      <c r="BU16" s="59"/>
      <c r="BV16" s="59"/>
      <c r="BW16" s="59"/>
      <c r="BX16" s="59"/>
      <c r="BY16" s="59"/>
      <c r="BZ16" s="59"/>
      <c r="CM16" s="2" t="s">
        <v>1217</v>
      </c>
      <c r="CO16" s="2" t="s">
        <v>570</v>
      </c>
    </row>
    <row r="17" spans="1:93" s="2" customFormat="1" ht="15.6" customHeight="1">
      <c r="A17" s="59" t="s">
        <v>1642</v>
      </c>
      <c r="B17" s="59"/>
      <c r="C17" s="59"/>
      <c r="D17" s="59"/>
      <c r="E17" s="59"/>
      <c r="F17" s="59"/>
      <c r="G17" s="59"/>
      <c r="H17" s="59"/>
      <c r="I17" s="59"/>
      <c r="J17" s="59"/>
      <c r="K17" s="59"/>
      <c r="L17" s="59"/>
      <c r="M17" s="59"/>
      <c r="N17" s="59"/>
      <c r="O17" s="59"/>
      <c r="P17" s="59"/>
      <c r="Q17" s="59"/>
      <c r="R17" s="59"/>
      <c r="S17" s="59"/>
      <c r="T17" s="59"/>
      <c r="U17" s="59"/>
      <c r="V17" s="59"/>
      <c r="W17" s="59"/>
      <c r="X17" s="59"/>
      <c r="Y17" s="59"/>
      <c r="Z17" s="59"/>
      <c r="AA17" s="59"/>
      <c r="AB17" s="59"/>
      <c r="AC17" s="59"/>
      <c r="AD17" s="59"/>
      <c r="AE17" s="59"/>
      <c r="AF17" s="59"/>
      <c r="AG17" s="59"/>
      <c r="AH17" s="59"/>
      <c r="AI17" s="59"/>
      <c r="AJ17" s="59"/>
      <c r="AK17" s="59"/>
      <c r="AL17" s="59"/>
      <c r="AM17" s="59"/>
      <c r="AN17" s="59"/>
      <c r="AO17" s="59"/>
      <c r="AP17" s="59"/>
      <c r="AQ17" s="59"/>
      <c r="AR17" s="59"/>
      <c r="AS17" s="59"/>
      <c r="AT17" s="59"/>
      <c r="AU17" s="59"/>
      <c r="AV17" s="59"/>
      <c r="AW17" s="59"/>
      <c r="AX17" s="59"/>
      <c r="AY17" s="59"/>
      <c r="AZ17" s="59"/>
      <c r="BA17" s="59"/>
      <c r="BB17" s="59"/>
      <c r="BC17" s="59"/>
      <c r="BD17" s="59"/>
      <c r="BE17" s="59"/>
      <c r="BF17" s="59"/>
      <c r="BG17" s="59"/>
      <c r="BH17" s="59"/>
      <c r="BI17" s="59"/>
      <c r="BJ17" s="59"/>
      <c r="BK17" s="59"/>
      <c r="BL17" s="59"/>
      <c r="BM17" s="59"/>
      <c r="BN17" s="59"/>
      <c r="BO17" s="59"/>
      <c r="BP17" s="59"/>
      <c r="BQ17" s="59"/>
      <c r="BR17" s="59"/>
      <c r="BS17" s="59"/>
      <c r="BT17" s="59"/>
      <c r="BU17" s="59"/>
      <c r="BV17" s="59"/>
      <c r="BW17" s="59"/>
      <c r="BX17" s="59"/>
      <c r="BY17" s="59"/>
      <c r="BZ17" s="59"/>
      <c r="CM17" s="2" t="s">
        <v>1219</v>
      </c>
      <c r="CO17" s="2" t="s">
        <v>573</v>
      </c>
    </row>
    <row r="18" spans="1:93" s="2" customFormat="1" ht="15.6" customHeight="1">
      <c r="A18" s="59"/>
      <c r="B18" s="59" t="s">
        <v>1643</v>
      </c>
      <c r="C18" s="59"/>
      <c r="D18" s="59"/>
      <c r="E18" s="59"/>
      <c r="F18" s="59"/>
      <c r="G18" s="59"/>
      <c r="H18" s="59"/>
      <c r="I18" s="59"/>
      <c r="J18" s="59"/>
      <c r="K18" s="59"/>
      <c r="L18" s="59"/>
      <c r="M18" s="59"/>
      <c r="N18" s="59"/>
      <c r="O18" s="59"/>
      <c r="P18" s="59"/>
      <c r="Q18" s="59"/>
      <c r="R18" s="59"/>
      <c r="S18" s="59"/>
      <c r="T18" s="59"/>
      <c r="U18" s="59"/>
      <c r="V18" s="59"/>
      <c r="W18" s="59"/>
      <c r="X18" s="59"/>
      <c r="Y18" s="59"/>
      <c r="Z18" s="59"/>
      <c r="AA18" s="59"/>
      <c r="AB18" s="59"/>
      <c r="AC18" s="59"/>
      <c r="AD18" s="59"/>
      <c r="AE18" s="59"/>
      <c r="AF18" s="59"/>
      <c r="AG18" s="59"/>
      <c r="AH18" s="59"/>
      <c r="AI18" s="59"/>
      <c r="AJ18" s="59"/>
      <c r="AK18" s="59"/>
      <c r="AL18" s="59"/>
      <c r="AM18" s="59"/>
      <c r="AN18" s="59"/>
      <c r="AO18" s="59"/>
      <c r="AP18" s="59"/>
      <c r="AQ18" s="59"/>
      <c r="AR18" s="59"/>
      <c r="AS18" s="59"/>
      <c r="AT18" s="59"/>
      <c r="AU18" s="59"/>
      <c r="AV18" s="59"/>
      <c r="AW18" s="59"/>
      <c r="AX18" s="59"/>
      <c r="AY18" s="59"/>
      <c r="AZ18" s="59"/>
      <c r="BA18" s="59"/>
      <c r="BB18" s="59"/>
      <c r="BC18" s="59"/>
      <c r="BD18" s="59"/>
      <c r="BE18" s="59"/>
      <c r="BF18" s="59"/>
      <c r="BG18" s="59"/>
      <c r="BH18" s="59"/>
      <c r="BI18" s="59"/>
      <c r="BJ18" s="59"/>
      <c r="BK18" s="59"/>
      <c r="BL18" s="59"/>
      <c r="BM18" s="59"/>
      <c r="BN18" s="59"/>
      <c r="BO18" s="59"/>
      <c r="BP18" s="59"/>
      <c r="BQ18" s="59"/>
      <c r="BR18" s="59"/>
      <c r="BS18" s="59"/>
      <c r="BT18" s="59"/>
      <c r="BU18" s="59"/>
      <c r="BV18" s="59"/>
      <c r="BW18" s="59"/>
      <c r="BX18" s="59"/>
      <c r="BY18" s="59"/>
      <c r="BZ18" s="59"/>
      <c r="CM18" s="2" t="s">
        <v>1220</v>
      </c>
      <c r="CO18" s="2" t="s">
        <v>576</v>
      </c>
    </row>
    <row r="19" spans="1:93" s="2" customFormat="1" ht="15.6" customHeight="1">
      <c r="A19" s="59"/>
      <c r="B19" s="59" t="s">
        <v>36</v>
      </c>
      <c r="C19" s="59"/>
      <c r="D19" s="59"/>
      <c r="E19" s="59"/>
      <c r="F19" s="59"/>
      <c r="G19" s="59"/>
      <c r="H19" s="59"/>
      <c r="I19" s="59"/>
      <c r="J19" s="59"/>
      <c r="K19" s="59"/>
      <c r="L19" s="59"/>
      <c r="M19" s="59"/>
      <c r="N19" s="59"/>
      <c r="O19" s="59"/>
      <c r="P19" s="59"/>
      <c r="Q19" s="59"/>
      <c r="R19" s="59"/>
      <c r="S19" s="59" t="s">
        <v>37</v>
      </c>
      <c r="T19" s="59"/>
      <c r="U19" s="677"/>
      <c r="V19" s="677"/>
      <c r="W19" s="677"/>
      <c r="X19" s="677"/>
      <c r="Y19" s="122" t="s">
        <v>38</v>
      </c>
      <c r="Z19" s="59"/>
      <c r="AA19" s="59"/>
      <c r="AB19" s="59"/>
      <c r="AC19" s="59"/>
      <c r="AD19" s="59"/>
      <c r="AE19" s="59"/>
      <c r="AF19" s="59"/>
      <c r="AG19" s="59"/>
      <c r="AH19" s="59"/>
      <c r="AI19" s="59" t="s">
        <v>37</v>
      </c>
      <c r="AJ19" s="59"/>
      <c r="AK19" s="678"/>
      <c r="AL19" s="678"/>
      <c r="AM19" s="678"/>
      <c r="AN19" s="678"/>
      <c r="AO19" s="678"/>
      <c r="AP19" s="678"/>
      <c r="AQ19" s="678"/>
      <c r="AR19" s="678"/>
      <c r="AS19" s="678"/>
      <c r="AT19" s="678"/>
      <c r="AU19" s="678"/>
      <c r="AV19" s="678"/>
      <c r="AW19" s="122" t="s">
        <v>39</v>
      </c>
      <c r="AX19" s="59"/>
      <c r="AY19" s="59"/>
      <c r="AZ19" s="59"/>
      <c r="BA19" s="59"/>
      <c r="BB19" s="59"/>
      <c r="BC19" s="59"/>
      <c r="BD19" s="59"/>
      <c r="BE19" s="59"/>
      <c r="BF19" s="677"/>
      <c r="BG19" s="677"/>
      <c r="BH19" s="677"/>
      <c r="BI19" s="677"/>
      <c r="BJ19" s="677"/>
      <c r="BK19" s="677"/>
      <c r="BL19" s="677"/>
      <c r="BM19" s="677"/>
      <c r="BN19" s="677"/>
      <c r="BO19" s="677"/>
      <c r="BP19" s="677"/>
      <c r="BQ19" s="677"/>
      <c r="BR19" s="122" t="s">
        <v>40</v>
      </c>
      <c r="BS19" s="59"/>
      <c r="BT19" s="59"/>
      <c r="BU19" s="59"/>
      <c r="BV19" s="59"/>
      <c r="BW19" s="59"/>
      <c r="BX19" s="59"/>
      <c r="BY19" s="59"/>
      <c r="BZ19" s="59"/>
      <c r="CM19" s="2" t="s">
        <v>1221</v>
      </c>
      <c r="CO19" s="2" t="s">
        <v>600</v>
      </c>
    </row>
    <row r="20" spans="1:93" s="2" customFormat="1" ht="15.6" customHeight="1">
      <c r="A20" s="59"/>
      <c r="B20" s="59" t="s">
        <v>31</v>
      </c>
      <c r="C20" s="59"/>
      <c r="D20" s="59"/>
      <c r="E20" s="59"/>
      <c r="F20" s="59"/>
      <c r="G20" s="59"/>
      <c r="H20" s="59"/>
      <c r="I20" s="59"/>
      <c r="J20" s="59"/>
      <c r="K20" s="59"/>
      <c r="L20" s="59"/>
      <c r="M20" s="59"/>
      <c r="N20" s="59"/>
      <c r="O20" s="59"/>
      <c r="P20" s="59"/>
      <c r="Q20" s="59"/>
      <c r="R20" s="677"/>
      <c r="S20" s="677"/>
      <c r="T20" s="677"/>
      <c r="U20" s="677"/>
      <c r="V20" s="677"/>
      <c r="W20" s="677"/>
      <c r="X20" s="677"/>
      <c r="Y20" s="677"/>
      <c r="Z20" s="677"/>
      <c r="AA20" s="677"/>
      <c r="AB20" s="677"/>
      <c r="AC20" s="677"/>
      <c r="AD20" s="677"/>
      <c r="AE20" s="677"/>
      <c r="AF20" s="677"/>
      <c r="AG20" s="677"/>
      <c r="AH20" s="677"/>
      <c r="AI20" s="677"/>
      <c r="AJ20" s="677"/>
      <c r="AK20" s="677"/>
      <c r="AL20" s="677"/>
      <c r="AM20" s="677"/>
      <c r="AN20" s="677"/>
      <c r="AO20" s="677"/>
      <c r="AP20" s="677"/>
      <c r="AQ20" s="677"/>
      <c r="AR20" s="677"/>
      <c r="AS20" s="677"/>
      <c r="AT20" s="677"/>
      <c r="AU20" s="677"/>
      <c r="AV20" s="677"/>
      <c r="AW20" s="677"/>
      <c r="AX20" s="677"/>
      <c r="AY20" s="677"/>
      <c r="AZ20" s="677"/>
      <c r="BA20" s="677"/>
      <c r="BB20" s="677"/>
      <c r="BC20" s="677"/>
      <c r="BD20" s="677"/>
      <c r="BE20" s="677"/>
      <c r="BF20" s="677"/>
      <c r="BG20" s="677"/>
      <c r="BH20" s="677"/>
      <c r="BI20" s="677"/>
      <c r="BJ20" s="677"/>
      <c r="BK20" s="677"/>
      <c r="BL20" s="677"/>
      <c r="BM20" s="677"/>
      <c r="BN20" s="677"/>
      <c r="BO20" s="677"/>
      <c r="BP20" s="677"/>
      <c r="BQ20" s="677"/>
      <c r="BR20" s="677"/>
      <c r="BS20" s="677"/>
      <c r="BT20" s="677"/>
      <c r="BU20" s="677"/>
      <c r="BV20" s="677"/>
      <c r="BW20" s="677"/>
      <c r="BX20" s="677"/>
      <c r="BY20" s="677"/>
      <c r="BZ20" s="677"/>
      <c r="CM20" s="2" t="s">
        <v>1222</v>
      </c>
      <c r="CO20" s="2" t="s">
        <v>604</v>
      </c>
    </row>
    <row r="21" spans="1:93" s="2" customFormat="1" ht="15.6" customHeight="1">
      <c r="A21" s="59"/>
      <c r="B21" s="59" t="s">
        <v>42</v>
      </c>
      <c r="C21" s="59"/>
      <c r="D21" s="59"/>
      <c r="E21" s="59"/>
      <c r="F21" s="59"/>
      <c r="G21" s="59"/>
      <c r="H21" s="59"/>
      <c r="I21" s="59"/>
      <c r="J21" s="59"/>
      <c r="K21" s="59"/>
      <c r="L21" s="59"/>
      <c r="M21" s="59"/>
      <c r="N21" s="59"/>
      <c r="O21" s="59"/>
      <c r="P21" s="59"/>
      <c r="Q21" s="59"/>
      <c r="R21" s="59"/>
      <c r="S21" s="59" t="s">
        <v>37</v>
      </c>
      <c r="T21" s="59"/>
      <c r="U21" s="677"/>
      <c r="V21" s="677"/>
      <c r="W21" s="677"/>
      <c r="X21" s="677"/>
      <c r="Y21" s="122" t="s">
        <v>43</v>
      </c>
      <c r="Z21" s="59"/>
      <c r="AA21" s="59"/>
      <c r="AB21" s="59"/>
      <c r="AC21" s="59"/>
      <c r="AD21" s="59"/>
      <c r="AE21" s="59"/>
      <c r="AF21" s="59"/>
      <c r="AG21" s="59"/>
      <c r="AH21" s="59"/>
      <c r="AI21" s="59" t="s">
        <v>37</v>
      </c>
      <c r="AJ21" s="59"/>
      <c r="AK21" s="677"/>
      <c r="AL21" s="677"/>
      <c r="AM21" s="677"/>
      <c r="AN21" s="677"/>
      <c r="AO21" s="677"/>
      <c r="AP21" s="677"/>
      <c r="AQ21" s="677"/>
      <c r="AR21" s="677"/>
      <c r="AS21" s="677"/>
      <c r="AT21" s="59" t="s">
        <v>44</v>
      </c>
      <c r="AU21" s="59"/>
      <c r="AV21" s="59"/>
      <c r="AW21" s="59"/>
      <c r="AX21" s="122"/>
      <c r="AY21" s="59"/>
      <c r="AZ21" s="59"/>
      <c r="BA21" s="59"/>
      <c r="BB21" s="59"/>
      <c r="BC21" s="59"/>
      <c r="BD21" s="59"/>
      <c r="BE21" s="59"/>
      <c r="BF21" s="677"/>
      <c r="BG21" s="677"/>
      <c r="BH21" s="677"/>
      <c r="BI21" s="677"/>
      <c r="BJ21" s="677"/>
      <c r="BK21" s="677"/>
      <c r="BL21" s="677"/>
      <c r="BM21" s="677"/>
      <c r="BN21" s="677"/>
      <c r="BO21" s="677"/>
      <c r="BP21" s="677"/>
      <c r="BQ21" s="677"/>
      <c r="BR21" s="122" t="s">
        <v>40</v>
      </c>
      <c r="BS21" s="59"/>
      <c r="BT21" s="59"/>
      <c r="BU21" s="59"/>
      <c r="BV21" s="59"/>
      <c r="BW21" s="59"/>
      <c r="BX21" s="59"/>
      <c r="BY21" s="59"/>
      <c r="BZ21" s="59"/>
      <c r="CM21" s="2" t="s">
        <v>1223</v>
      </c>
      <c r="CO21" s="2" t="s">
        <v>608</v>
      </c>
    </row>
    <row r="22" spans="1:93" s="2" customFormat="1" ht="15.6" customHeight="1">
      <c r="A22" s="59"/>
      <c r="B22" s="59"/>
      <c r="C22" s="59"/>
      <c r="D22" s="59"/>
      <c r="E22" s="59"/>
      <c r="F22" s="59"/>
      <c r="G22" s="59"/>
      <c r="H22" s="59"/>
      <c r="I22" s="59"/>
      <c r="J22" s="59"/>
      <c r="K22" s="59"/>
      <c r="L22" s="59"/>
      <c r="M22" s="59"/>
      <c r="N22" s="59"/>
      <c r="O22" s="59"/>
      <c r="P22" s="59"/>
      <c r="Q22" s="59"/>
      <c r="R22" s="677"/>
      <c r="S22" s="677"/>
      <c r="T22" s="677"/>
      <c r="U22" s="677"/>
      <c r="V22" s="677"/>
      <c r="W22" s="677"/>
      <c r="X22" s="677"/>
      <c r="Y22" s="677"/>
      <c r="Z22" s="677"/>
      <c r="AA22" s="677"/>
      <c r="AB22" s="677"/>
      <c r="AC22" s="677"/>
      <c r="AD22" s="677"/>
      <c r="AE22" s="677"/>
      <c r="AF22" s="677"/>
      <c r="AG22" s="677"/>
      <c r="AH22" s="677"/>
      <c r="AI22" s="677"/>
      <c r="AJ22" s="677"/>
      <c r="AK22" s="677"/>
      <c r="AL22" s="677"/>
      <c r="AM22" s="677"/>
      <c r="AN22" s="677"/>
      <c r="AO22" s="677"/>
      <c r="AP22" s="677"/>
      <c r="AQ22" s="677"/>
      <c r="AR22" s="677"/>
      <c r="AS22" s="677"/>
      <c r="AT22" s="677"/>
      <c r="AU22" s="677"/>
      <c r="AV22" s="677"/>
      <c r="AW22" s="677"/>
      <c r="AX22" s="677"/>
      <c r="AY22" s="677"/>
      <c r="AZ22" s="677"/>
      <c r="BA22" s="677"/>
      <c r="BB22" s="677"/>
      <c r="BC22" s="677"/>
      <c r="BD22" s="677"/>
      <c r="BE22" s="677"/>
      <c r="BF22" s="677"/>
      <c r="BG22" s="677"/>
      <c r="BH22" s="677"/>
      <c r="BI22" s="677"/>
      <c r="BJ22" s="677"/>
      <c r="BK22" s="677"/>
      <c r="BL22" s="677"/>
      <c r="BM22" s="677"/>
      <c r="BN22" s="677"/>
      <c r="BO22" s="677"/>
      <c r="BP22" s="677"/>
      <c r="BQ22" s="677"/>
      <c r="BR22" s="677"/>
      <c r="BS22" s="677"/>
      <c r="BT22" s="677"/>
      <c r="BU22" s="677"/>
      <c r="BV22" s="677"/>
      <c r="BW22" s="677"/>
      <c r="BX22" s="677"/>
      <c r="BY22" s="677"/>
      <c r="BZ22" s="677"/>
      <c r="CM22" s="2" t="s">
        <v>1224</v>
      </c>
      <c r="CO22" s="2" t="s">
        <v>610</v>
      </c>
    </row>
    <row r="23" spans="1:93" s="2" customFormat="1" ht="15.6" customHeight="1">
      <c r="A23" s="59"/>
      <c r="B23" s="59" t="s">
        <v>47</v>
      </c>
      <c r="C23" s="59"/>
      <c r="D23" s="59"/>
      <c r="E23" s="59"/>
      <c r="F23" s="59"/>
      <c r="G23" s="59"/>
      <c r="H23" s="59"/>
      <c r="I23" s="59"/>
      <c r="J23" s="59"/>
      <c r="K23" s="59"/>
      <c r="L23" s="59"/>
      <c r="M23" s="59"/>
      <c r="N23" s="59"/>
      <c r="O23" s="59"/>
      <c r="P23" s="59"/>
      <c r="Q23" s="59"/>
      <c r="R23" s="670" t="s">
        <v>1254</v>
      </c>
      <c r="S23" s="670"/>
      <c r="T23" s="670"/>
      <c r="U23" s="677"/>
      <c r="V23" s="677"/>
      <c r="W23" s="677"/>
      <c r="X23" s="677"/>
      <c r="Y23" s="677"/>
      <c r="Z23" s="677"/>
      <c r="AA23" s="677"/>
      <c r="AB23" s="677"/>
      <c r="AC23" s="677"/>
      <c r="AD23" s="677"/>
      <c r="AE23" s="677"/>
      <c r="AF23" s="677"/>
      <c r="AG23" s="677"/>
      <c r="AH23" s="677"/>
      <c r="AI23" s="677"/>
      <c r="AJ23" s="677"/>
      <c r="AK23" s="677"/>
      <c r="AL23" s="677"/>
      <c r="AM23" s="677"/>
      <c r="AN23" s="677"/>
      <c r="AO23" s="677"/>
      <c r="AP23" s="677"/>
      <c r="AQ23" s="677"/>
      <c r="AR23" s="677"/>
      <c r="AS23" s="677"/>
      <c r="AT23" s="677"/>
      <c r="AU23" s="677"/>
      <c r="AV23" s="677"/>
      <c r="AW23" s="677"/>
      <c r="AX23" s="677"/>
      <c r="AY23" s="677"/>
      <c r="AZ23" s="677"/>
      <c r="BA23" s="677"/>
      <c r="BB23" s="677"/>
      <c r="BC23" s="677"/>
      <c r="BD23" s="677"/>
      <c r="BE23" s="677"/>
      <c r="BF23" s="677"/>
      <c r="BG23" s="677"/>
      <c r="BH23" s="677"/>
      <c r="BI23" s="677"/>
      <c r="BJ23" s="677"/>
      <c r="BK23" s="677"/>
      <c r="BL23" s="677"/>
      <c r="BM23" s="677"/>
      <c r="BN23" s="677"/>
      <c r="BO23" s="677"/>
      <c r="BP23" s="677"/>
      <c r="BQ23" s="677"/>
      <c r="BR23" s="677"/>
      <c r="BS23" s="677"/>
      <c r="BT23" s="677"/>
      <c r="BU23" s="677"/>
      <c r="BV23" s="677"/>
      <c r="BW23" s="677"/>
      <c r="BX23" s="677"/>
      <c r="BY23" s="677"/>
      <c r="BZ23" s="677"/>
      <c r="CM23" s="2" t="s">
        <v>1225</v>
      </c>
      <c r="CO23" s="2" t="s">
        <v>613</v>
      </c>
    </row>
    <row r="24" spans="1:93" s="2" customFormat="1" ht="15.6" customHeight="1">
      <c r="A24" s="59"/>
      <c r="B24" s="59" t="s">
        <v>48</v>
      </c>
      <c r="C24" s="59"/>
      <c r="D24" s="59"/>
      <c r="E24" s="59"/>
      <c r="F24" s="59"/>
      <c r="G24" s="59"/>
      <c r="H24" s="59"/>
      <c r="I24" s="59"/>
      <c r="J24" s="59"/>
      <c r="K24" s="59"/>
      <c r="L24" s="59"/>
      <c r="M24" s="59"/>
      <c r="N24" s="59"/>
      <c r="O24" s="59"/>
      <c r="P24" s="59"/>
      <c r="Q24" s="59"/>
      <c r="R24" s="677"/>
      <c r="S24" s="677"/>
      <c r="T24" s="677"/>
      <c r="U24" s="677"/>
      <c r="V24" s="677"/>
      <c r="W24" s="677"/>
      <c r="X24" s="677"/>
      <c r="Y24" s="677"/>
      <c r="Z24" s="677"/>
      <c r="AA24" s="677"/>
      <c r="AB24" s="677"/>
      <c r="AC24" s="677"/>
      <c r="AD24" s="677"/>
      <c r="AE24" s="677"/>
      <c r="AF24" s="677"/>
      <c r="AG24" s="677"/>
      <c r="AH24" s="677"/>
      <c r="AI24" s="677"/>
      <c r="AJ24" s="677"/>
      <c r="AK24" s="677"/>
      <c r="AL24" s="677"/>
      <c r="AM24" s="677"/>
      <c r="AN24" s="677"/>
      <c r="AO24" s="677"/>
      <c r="AP24" s="677"/>
      <c r="AQ24" s="677"/>
      <c r="AR24" s="677"/>
      <c r="AS24" s="677"/>
      <c r="AT24" s="677"/>
      <c r="AU24" s="677"/>
      <c r="AV24" s="677"/>
      <c r="AW24" s="677"/>
      <c r="AX24" s="677"/>
      <c r="AY24" s="677"/>
      <c r="AZ24" s="677"/>
      <c r="BA24" s="677"/>
      <c r="BB24" s="677"/>
      <c r="BC24" s="677"/>
      <c r="BD24" s="677"/>
      <c r="BE24" s="677"/>
      <c r="BF24" s="677"/>
      <c r="BG24" s="677"/>
      <c r="BH24" s="677"/>
      <c r="BI24" s="677"/>
      <c r="BJ24" s="677"/>
      <c r="BK24" s="677"/>
      <c r="BL24" s="677"/>
      <c r="BM24" s="677"/>
      <c r="BN24" s="677"/>
      <c r="BO24" s="677"/>
      <c r="BP24" s="677"/>
      <c r="BQ24" s="677"/>
      <c r="BR24" s="677"/>
      <c r="BS24" s="677"/>
      <c r="BT24" s="677"/>
      <c r="BU24" s="677"/>
      <c r="BV24" s="677"/>
      <c r="BW24" s="677"/>
      <c r="BX24" s="677"/>
      <c r="BY24" s="677"/>
      <c r="BZ24" s="677"/>
      <c r="CM24" s="2" t="s">
        <v>1226</v>
      </c>
      <c r="CO24" s="2" t="s">
        <v>615</v>
      </c>
    </row>
    <row r="25" spans="1:93" s="2" customFormat="1" ht="15.6" customHeight="1">
      <c r="A25" s="59"/>
      <c r="B25" s="59" t="s">
        <v>49</v>
      </c>
      <c r="C25" s="59"/>
      <c r="D25" s="59"/>
      <c r="E25" s="59"/>
      <c r="F25" s="59"/>
      <c r="G25" s="59"/>
      <c r="H25" s="59"/>
      <c r="I25" s="59"/>
      <c r="J25" s="59"/>
      <c r="K25" s="59"/>
      <c r="L25" s="59"/>
      <c r="M25" s="59"/>
      <c r="N25" s="59"/>
      <c r="O25" s="59"/>
      <c r="P25" s="59"/>
      <c r="Q25" s="59"/>
      <c r="R25" s="677"/>
      <c r="S25" s="677"/>
      <c r="T25" s="677"/>
      <c r="U25" s="677"/>
      <c r="V25" s="677"/>
      <c r="W25" s="677"/>
      <c r="X25" s="677"/>
      <c r="Y25" s="677"/>
      <c r="Z25" s="677"/>
      <c r="AA25" s="677"/>
      <c r="AB25" s="677"/>
      <c r="AC25" s="677"/>
      <c r="AD25" s="677"/>
      <c r="AE25" s="677"/>
      <c r="AF25" s="677"/>
      <c r="AG25" s="677"/>
      <c r="AH25" s="677"/>
      <c r="AI25" s="677"/>
      <c r="AJ25" s="677"/>
      <c r="AK25" s="677"/>
      <c r="AL25" s="677"/>
      <c r="AM25" s="677"/>
      <c r="AN25" s="677"/>
      <c r="AO25" s="677"/>
      <c r="AP25" s="677"/>
      <c r="AQ25" s="677"/>
      <c r="AR25" s="677"/>
      <c r="AS25" s="677"/>
      <c r="AT25" s="677"/>
      <c r="AU25" s="677"/>
      <c r="AV25" s="677"/>
      <c r="AW25" s="677"/>
      <c r="AX25" s="677"/>
      <c r="AY25" s="677"/>
      <c r="AZ25" s="677"/>
      <c r="BA25" s="677"/>
      <c r="BB25" s="677"/>
      <c r="BC25" s="677"/>
      <c r="BD25" s="677"/>
      <c r="BE25" s="677"/>
      <c r="BF25" s="677"/>
      <c r="BG25" s="677"/>
      <c r="BH25" s="677"/>
      <c r="BI25" s="677"/>
      <c r="BJ25" s="677"/>
      <c r="BK25" s="677"/>
      <c r="BL25" s="677"/>
      <c r="BM25" s="677"/>
      <c r="BN25" s="677"/>
      <c r="BO25" s="677"/>
      <c r="BP25" s="677"/>
      <c r="BQ25" s="677"/>
      <c r="BR25" s="677"/>
      <c r="BS25" s="677"/>
      <c r="BT25" s="677"/>
      <c r="BU25" s="677"/>
      <c r="BV25" s="677"/>
      <c r="BW25" s="677"/>
      <c r="BX25" s="677"/>
      <c r="BY25" s="677"/>
      <c r="BZ25" s="677"/>
      <c r="CM25" s="2" t="s">
        <v>1227</v>
      </c>
      <c r="CO25" s="2" t="s">
        <v>617</v>
      </c>
    </row>
    <row r="26" spans="1:93" s="2" customFormat="1" ht="15.6" customHeight="1">
      <c r="A26" s="59"/>
      <c r="B26" s="59" t="s">
        <v>74</v>
      </c>
      <c r="C26" s="59"/>
      <c r="D26" s="59"/>
      <c r="E26" s="59"/>
      <c r="F26" s="59"/>
      <c r="G26" s="59"/>
      <c r="H26" s="59"/>
      <c r="I26" s="59"/>
      <c r="J26" s="59"/>
      <c r="K26" s="59"/>
      <c r="L26" s="59"/>
      <c r="M26" s="59"/>
      <c r="N26" s="59"/>
      <c r="O26" s="59"/>
      <c r="P26" s="59"/>
      <c r="Q26" s="59"/>
      <c r="R26" s="122"/>
      <c r="S26" s="122"/>
      <c r="T26" s="122"/>
      <c r="U26" s="59"/>
      <c r="V26" s="59"/>
      <c r="W26" s="59"/>
      <c r="X26" s="59"/>
      <c r="Y26" s="677"/>
      <c r="Z26" s="677"/>
      <c r="AA26" s="677"/>
      <c r="AB26" s="677"/>
      <c r="AC26" s="677"/>
      <c r="AD26" s="677"/>
      <c r="AE26" s="677"/>
      <c r="AF26" s="677"/>
      <c r="AG26" s="677"/>
      <c r="AH26" s="677"/>
      <c r="AI26" s="677"/>
      <c r="AJ26" s="677"/>
      <c r="AK26" s="677"/>
      <c r="AL26" s="677"/>
      <c r="AM26" s="677"/>
      <c r="AN26" s="677"/>
      <c r="AO26" s="677"/>
      <c r="AP26" s="677"/>
      <c r="AQ26" s="677"/>
      <c r="AR26" s="677"/>
      <c r="AS26" s="677"/>
      <c r="AT26" s="677"/>
      <c r="AU26" s="677"/>
      <c r="AV26" s="677"/>
      <c r="AW26" s="677"/>
      <c r="AX26" s="677"/>
      <c r="AY26" s="677"/>
      <c r="AZ26" s="677"/>
      <c r="BA26" s="677"/>
      <c r="BB26" s="677"/>
      <c r="BC26" s="677"/>
      <c r="BD26" s="677"/>
      <c r="BE26" s="677"/>
      <c r="BF26" s="677"/>
      <c r="BG26" s="677"/>
      <c r="BH26" s="677"/>
      <c r="BI26" s="677"/>
      <c r="BJ26" s="677"/>
      <c r="BK26" s="677"/>
      <c r="BL26" s="677"/>
      <c r="BM26" s="677"/>
      <c r="BN26" s="677"/>
      <c r="BO26" s="677"/>
      <c r="BP26" s="677"/>
      <c r="BQ26" s="677"/>
      <c r="BR26" s="677"/>
      <c r="BS26" s="677"/>
      <c r="BT26" s="677"/>
      <c r="BU26" s="677"/>
      <c r="BV26" s="677"/>
      <c r="BW26" s="677"/>
      <c r="BX26" s="677"/>
      <c r="BY26" s="677"/>
      <c r="BZ26" s="677"/>
      <c r="CM26" s="2" t="s">
        <v>1228</v>
      </c>
      <c r="CO26" s="2" t="s">
        <v>619</v>
      </c>
    </row>
    <row r="27" spans="1:93" s="2" customFormat="1" ht="3" customHeight="1">
      <c r="A27" s="63"/>
      <c r="B27" s="63"/>
      <c r="C27" s="63"/>
      <c r="D27" s="63"/>
      <c r="E27" s="63"/>
      <c r="F27" s="63"/>
      <c r="G27" s="63"/>
      <c r="H27" s="63"/>
      <c r="I27" s="63"/>
      <c r="J27" s="63"/>
      <c r="K27" s="63"/>
      <c r="L27" s="63"/>
      <c r="M27" s="63"/>
      <c r="N27" s="63"/>
      <c r="O27" s="63"/>
      <c r="P27" s="63"/>
      <c r="Q27" s="63"/>
      <c r="R27" s="63"/>
      <c r="S27" s="63"/>
      <c r="T27" s="63"/>
      <c r="U27" s="63"/>
      <c r="V27" s="63"/>
      <c r="W27" s="63"/>
      <c r="X27" s="63"/>
      <c r="Y27" s="63"/>
      <c r="Z27" s="63"/>
      <c r="AA27" s="63"/>
      <c r="AB27" s="63"/>
      <c r="AC27" s="63"/>
      <c r="AD27" s="63"/>
      <c r="AE27" s="63"/>
      <c r="AF27" s="63"/>
      <c r="AG27" s="63"/>
      <c r="AH27" s="63"/>
      <c r="AI27" s="63"/>
      <c r="AJ27" s="63"/>
      <c r="AK27" s="63"/>
      <c r="AL27" s="63"/>
      <c r="AM27" s="63"/>
      <c r="AN27" s="63"/>
      <c r="AO27" s="63"/>
      <c r="AP27" s="63"/>
      <c r="AQ27" s="63"/>
      <c r="AR27" s="63"/>
      <c r="AS27" s="63"/>
      <c r="AT27" s="63"/>
      <c r="AU27" s="63"/>
      <c r="AV27" s="63"/>
      <c r="AW27" s="63"/>
      <c r="AX27" s="63"/>
      <c r="AY27" s="63"/>
      <c r="AZ27" s="63"/>
      <c r="BA27" s="63"/>
      <c r="BB27" s="63"/>
      <c r="BC27" s="63"/>
      <c r="BD27" s="63"/>
      <c r="BE27" s="63"/>
      <c r="BF27" s="63"/>
      <c r="BG27" s="63"/>
      <c r="BH27" s="63"/>
      <c r="BI27" s="63"/>
      <c r="BJ27" s="63"/>
      <c r="BK27" s="63"/>
      <c r="BL27" s="63"/>
      <c r="BM27" s="63"/>
      <c r="BN27" s="63"/>
      <c r="BO27" s="63"/>
      <c r="BP27" s="63"/>
      <c r="BQ27" s="63"/>
      <c r="BR27" s="63"/>
      <c r="BS27" s="63"/>
      <c r="BT27" s="63"/>
      <c r="BU27" s="63"/>
      <c r="BV27" s="63"/>
      <c r="BW27" s="63"/>
      <c r="BX27" s="63"/>
      <c r="BY27" s="63"/>
      <c r="BZ27" s="63"/>
      <c r="CM27" s="2" t="s">
        <v>1229</v>
      </c>
      <c r="CO27" s="2" t="s">
        <v>620</v>
      </c>
    </row>
    <row r="28" spans="1:93" s="1" customFormat="1" ht="3" customHeight="1">
      <c r="A28" s="59"/>
      <c r="B28" s="59"/>
      <c r="C28" s="59"/>
      <c r="D28" s="59"/>
      <c r="E28" s="59"/>
      <c r="F28" s="59"/>
      <c r="G28" s="59"/>
      <c r="H28" s="59"/>
      <c r="I28" s="59"/>
      <c r="J28" s="59"/>
      <c r="K28" s="59"/>
      <c r="L28" s="59"/>
      <c r="M28" s="59"/>
      <c r="N28" s="59"/>
      <c r="O28" s="59"/>
      <c r="P28" s="59"/>
      <c r="Q28" s="59"/>
      <c r="R28" s="59"/>
      <c r="S28" s="59"/>
      <c r="T28" s="59"/>
      <c r="U28" s="59"/>
      <c r="V28" s="59"/>
      <c r="W28" s="59"/>
      <c r="X28" s="59"/>
      <c r="Y28" s="59"/>
      <c r="Z28" s="59"/>
      <c r="AA28" s="59"/>
      <c r="AB28" s="59"/>
      <c r="AC28" s="59"/>
      <c r="AD28" s="59"/>
      <c r="AE28" s="59"/>
      <c r="AF28" s="59"/>
      <c r="AG28" s="59"/>
      <c r="AH28" s="59"/>
      <c r="AI28" s="59"/>
      <c r="AJ28" s="59"/>
      <c r="AK28" s="59"/>
      <c r="AL28" s="59"/>
      <c r="AM28" s="59"/>
      <c r="AN28" s="59"/>
      <c r="AO28" s="59"/>
      <c r="AP28" s="59"/>
      <c r="AQ28" s="59"/>
      <c r="AR28" s="59"/>
      <c r="AS28" s="59"/>
      <c r="AT28" s="59"/>
      <c r="AU28" s="59"/>
      <c r="AV28" s="59"/>
      <c r="AW28" s="59"/>
      <c r="AX28" s="59"/>
      <c r="AY28" s="59"/>
      <c r="AZ28" s="59"/>
      <c r="BA28" s="59"/>
      <c r="BB28" s="59"/>
      <c r="BC28" s="59"/>
      <c r="BD28" s="59"/>
      <c r="BE28" s="59"/>
      <c r="BF28" s="59"/>
      <c r="BG28" s="59"/>
      <c r="BH28" s="59"/>
      <c r="BI28" s="59"/>
      <c r="BJ28" s="59"/>
      <c r="BK28" s="59"/>
      <c r="BL28" s="59"/>
      <c r="BM28" s="59"/>
      <c r="BN28" s="59"/>
      <c r="BO28" s="59"/>
      <c r="BP28" s="59"/>
      <c r="BQ28" s="59"/>
      <c r="BR28" s="59"/>
      <c r="BS28" s="59"/>
      <c r="BT28" s="59"/>
      <c r="BU28" s="59"/>
      <c r="BV28" s="59"/>
      <c r="BW28" s="59"/>
      <c r="BX28" s="59"/>
      <c r="BY28" s="59"/>
      <c r="BZ28" s="59"/>
      <c r="CM28" s="1" t="s">
        <v>1230</v>
      </c>
      <c r="CO28" s="1" t="s">
        <v>621</v>
      </c>
    </row>
    <row r="29" spans="1:93" s="1" customFormat="1" ht="15.6" customHeight="1">
      <c r="A29" s="59" t="s">
        <v>1642</v>
      </c>
      <c r="B29" s="59"/>
      <c r="C29" s="59"/>
      <c r="D29" s="59"/>
      <c r="E29" s="59"/>
      <c r="F29" s="59"/>
      <c r="G29" s="59"/>
      <c r="H29" s="59"/>
      <c r="I29" s="59"/>
      <c r="J29" s="59"/>
      <c r="K29" s="59"/>
      <c r="L29" s="59"/>
      <c r="M29" s="59"/>
      <c r="N29" s="59"/>
      <c r="O29" s="59"/>
      <c r="P29" s="59"/>
      <c r="Q29" s="59"/>
      <c r="R29" s="59"/>
      <c r="S29" s="59"/>
      <c r="T29" s="59"/>
      <c r="U29" s="59"/>
      <c r="V29" s="59"/>
      <c r="W29" s="59"/>
      <c r="X29" s="59"/>
      <c r="Y29" s="59"/>
      <c r="Z29" s="59"/>
      <c r="AA29" s="59"/>
      <c r="AB29" s="59"/>
      <c r="AC29" s="59"/>
      <c r="AD29" s="59"/>
      <c r="AE29" s="59"/>
      <c r="AF29" s="59"/>
      <c r="AG29" s="59"/>
      <c r="AH29" s="59"/>
      <c r="AI29" s="59"/>
      <c r="AJ29" s="59"/>
      <c r="AK29" s="59"/>
      <c r="AL29" s="59"/>
      <c r="AM29" s="59"/>
      <c r="AN29" s="59"/>
      <c r="AO29" s="59"/>
      <c r="AP29" s="59"/>
      <c r="AQ29" s="59"/>
      <c r="AR29" s="59"/>
      <c r="AS29" s="59"/>
      <c r="AT29" s="59"/>
      <c r="AU29" s="59"/>
      <c r="AV29" s="59"/>
      <c r="AW29" s="59"/>
      <c r="AX29" s="59"/>
      <c r="AY29" s="59"/>
      <c r="AZ29" s="59"/>
      <c r="BA29" s="59"/>
      <c r="BB29" s="59"/>
      <c r="BC29" s="59"/>
      <c r="BD29" s="59"/>
      <c r="BE29" s="59"/>
      <c r="BF29" s="59"/>
      <c r="BG29" s="59"/>
      <c r="BH29" s="59"/>
      <c r="BI29" s="59"/>
      <c r="BJ29" s="59"/>
      <c r="BK29" s="59"/>
      <c r="BL29" s="59"/>
      <c r="BM29" s="59"/>
      <c r="BN29" s="59"/>
      <c r="BO29" s="59"/>
      <c r="BP29" s="59"/>
      <c r="BQ29" s="59"/>
      <c r="BR29" s="59"/>
      <c r="BS29" s="59"/>
      <c r="BT29" s="59"/>
      <c r="BU29" s="59"/>
      <c r="BV29" s="59"/>
      <c r="BW29" s="59"/>
      <c r="BX29" s="59"/>
      <c r="BY29" s="59"/>
      <c r="BZ29" s="59"/>
      <c r="CM29" s="1" t="s">
        <v>1231</v>
      </c>
      <c r="CO29" s="1" t="s">
        <v>622</v>
      </c>
    </row>
    <row r="30" spans="1:93" s="1" customFormat="1" ht="15.6" customHeight="1">
      <c r="A30" s="59"/>
      <c r="B30" s="59" t="s">
        <v>1643</v>
      </c>
      <c r="C30" s="59"/>
      <c r="D30" s="59"/>
      <c r="E30" s="59"/>
      <c r="F30" s="59"/>
      <c r="G30" s="59"/>
      <c r="H30" s="59"/>
      <c r="I30" s="59"/>
      <c r="J30" s="59"/>
      <c r="K30" s="59"/>
      <c r="L30" s="59"/>
      <c r="M30" s="59"/>
      <c r="N30" s="59"/>
      <c r="O30" s="59"/>
      <c r="P30" s="59"/>
      <c r="Q30" s="59"/>
      <c r="R30" s="59"/>
      <c r="S30" s="59"/>
      <c r="T30" s="59"/>
      <c r="U30" s="59"/>
      <c r="V30" s="59"/>
      <c r="W30" s="59"/>
      <c r="X30" s="59"/>
      <c r="Y30" s="59"/>
      <c r="Z30" s="59"/>
      <c r="AA30" s="59"/>
      <c r="AB30" s="59"/>
      <c r="AC30" s="59"/>
      <c r="AD30" s="59"/>
      <c r="AE30" s="59"/>
      <c r="AF30" s="59"/>
      <c r="AG30" s="59"/>
      <c r="AH30" s="59"/>
      <c r="AI30" s="59"/>
      <c r="AJ30" s="59"/>
      <c r="AK30" s="59"/>
      <c r="AL30" s="59"/>
      <c r="AM30" s="59"/>
      <c r="AN30" s="59"/>
      <c r="AO30" s="59"/>
      <c r="AP30" s="59"/>
      <c r="AQ30" s="59"/>
      <c r="AR30" s="59"/>
      <c r="AS30" s="59"/>
      <c r="AT30" s="59"/>
      <c r="AU30" s="59"/>
      <c r="AV30" s="59"/>
      <c r="AW30" s="59"/>
      <c r="AX30" s="59"/>
      <c r="AY30" s="59"/>
      <c r="AZ30" s="59"/>
      <c r="BA30" s="59"/>
      <c r="BB30" s="59"/>
      <c r="BC30" s="59"/>
      <c r="BD30" s="59"/>
      <c r="BE30" s="59"/>
      <c r="BF30" s="59"/>
      <c r="BG30" s="59"/>
      <c r="BH30" s="59"/>
      <c r="BI30" s="59"/>
      <c r="BJ30" s="59"/>
      <c r="BK30" s="59"/>
      <c r="BL30" s="59"/>
      <c r="BM30" s="59"/>
      <c r="BN30" s="59"/>
      <c r="BO30" s="59"/>
      <c r="BP30" s="59"/>
      <c r="BQ30" s="59"/>
      <c r="BR30" s="59"/>
      <c r="BS30" s="59"/>
      <c r="BT30" s="59"/>
      <c r="BU30" s="59"/>
      <c r="BV30" s="59"/>
      <c r="BW30" s="59"/>
      <c r="BX30" s="59"/>
      <c r="BY30" s="59"/>
      <c r="BZ30" s="59"/>
      <c r="CM30" s="1" t="s">
        <v>1232</v>
      </c>
      <c r="CO30" s="1" t="s">
        <v>557</v>
      </c>
    </row>
    <row r="31" spans="1:93" s="1" customFormat="1" ht="15.6" customHeight="1">
      <c r="A31" s="59"/>
      <c r="B31" s="59" t="s">
        <v>36</v>
      </c>
      <c r="C31" s="59"/>
      <c r="D31" s="59"/>
      <c r="E31" s="59"/>
      <c r="F31" s="59"/>
      <c r="G31" s="59"/>
      <c r="H31" s="59"/>
      <c r="I31" s="59"/>
      <c r="J31" s="59"/>
      <c r="K31" s="59"/>
      <c r="L31" s="59"/>
      <c r="M31" s="59"/>
      <c r="N31" s="59"/>
      <c r="O31" s="59"/>
      <c r="P31" s="59"/>
      <c r="Q31" s="59"/>
      <c r="R31" s="59"/>
      <c r="S31" s="59" t="s">
        <v>37</v>
      </c>
      <c r="T31" s="59"/>
      <c r="U31" s="677"/>
      <c r="V31" s="677"/>
      <c r="W31" s="677"/>
      <c r="X31" s="677"/>
      <c r="Y31" s="122" t="s">
        <v>38</v>
      </c>
      <c r="Z31" s="59"/>
      <c r="AA31" s="59"/>
      <c r="AB31" s="59"/>
      <c r="AC31" s="59"/>
      <c r="AD31" s="59"/>
      <c r="AE31" s="59"/>
      <c r="AF31" s="59"/>
      <c r="AG31" s="59"/>
      <c r="AH31" s="59"/>
      <c r="AI31" s="59" t="s">
        <v>37</v>
      </c>
      <c r="AJ31" s="59"/>
      <c r="AK31" s="678"/>
      <c r="AL31" s="678"/>
      <c r="AM31" s="678"/>
      <c r="AN31" s="678"/>
      <c r="AO31" s="678"/>
      <c r="AP31" s="678"/>
      <c r="AQ31" s="678"/>
      <c r="AR31" s="678"/>
      <c r="AS31" s="678"/>
      <c r="AT31" s="678"/>
      <c r="AU31" s="678"/>
      <c r="AV31" s="678"/>
      <c r="AW31" s="122" t="s">
        <v>39</v>
      </c>
      <c r="AX31" s="59"/>
      <c r="AY31" s="59"/>
      <c r="AZ31" s="59"/>
      <c r="BA31" s="59"/>
      <c r="BB31" s="59"/>
      <c r="BC31" s="59"/>
      <c r="BD31" s="59"/>
      <c r="BE31" s="59"/>
      <c r="BF31" s="677"/>
      <c r="BG31" s="677"/>
      <c r="BH31" s="677"/>
      <c r="BI31" s="677"/>
      <c r="BJ31" s="677"/>
      <c r="BK31" s="677"/>
      <c r="BL31" s="677"/>
      <c r="BM31" s="677"/>
      <c r="BN31" s="677"/>
      <c r="BO31" s="677"/>
      <c r="BP31" s="677"/>
      <c r="BQ31" s="677"/>
      <c r="BR31" s="122" t="s">
        <v>40</v>
      </c>
      <c r="BS31" s="59"/>
      <c r="BT31" s="59"/>
      <c r="BU31" s="59"/>
      <c r="BV31" s="59"/>
      <c r="BW31" s="59"/>
      <c r="BX31" s="59"/>
      <c r="BY31" s="59"/>
      <c r="BZ31" s="59"/>
      <c r="CM31" s="1" t="s">
        <v>1233</v>
      </c>
      <c r="CO31" s="1" t="s">
        <v>561</v>
      </c>
    </row>
    <row r="32" spans="1:93" s="1" customFormat="1" ht="15.6" customHeight="1">
      <c r="A32" s="59"/>
      <c r="B32" s="59" t="s">
        <v>31</v>
      </c>
      <c r="C32" s="59"/>
      <c r="D32" s="59"/>
      <c r="E32" s="59"/>
      <c r="F32" s="59"/>
      <c r="G32" s="59"/>
      <c r="H32" s="59"/>
      <c r="I32" s="59"/>
      <c r="J32" s="59"/>
      <c r="K32" s="59"/>
      <c r="L32" s="59"/>
      <c r="M32" s="59"/>
      <c r="N32" s="59"/>
      <c r="O32" s="59"/>
      <c r="P32" s="59"/>
      <c r="Q32" s="59"/>
      <c r="R32" s="677"/>
      <c r="S32" s="677"/>
      <c r="T32" s="677"/>
      <c r="U32" s="677"/>
      <c r="V32" s="677"/>
      <c r="W32" s="677"/>
      <c r="X32" s="677"/>
      <c r="Y32" s="677"/>
      <c r="Z32" s="677"/>
      <c r="AA32" s="677"/>
      <c r="AB32" s="677"/>
      <c r="AC32" s="677"/>
      <c r="AD32" s="677"/>
      <c r="AE32" s="677"/>
      <c r="AF32" s="677"/>
      <c r="AG32" s="677"/>
      <c r="AH32" s="677"/>
      <c r="AI32" s="677"/>
      <c r="AJ32" s="677"/>
      <c r="AK32" s="677"/>
      <c r="AL32" s="677"/>
      <c r="AM32" s="677"/>
      <c r="AN32" s="677"/>
      <c r="AO32" s="677"/>
      <c r="AP32" s="677"/>
      <c r="AQ32" s="677"/>
      <c r="AR32" s="677"/>
      <c r="AS32" s="677"/>
      <c r="AT32" s="677"/>
      <c r="AU32" s="677"/>
      <c r="AV32" s="677"/>
      <c r="AW32" s="677"/>
      <c r="AX32" s="677"/>
      <c r="AY32" s="677"/>
      <c r="AZ32" s="677"/>
      <c r="BA32" s="677"/>
      <c r="BB32" s="677"/>
      <c r="BC32" s="677"/>
      <c r="BD32" s="677"/>
      <c r="BE32" s="677"/>
      <c r="BF32" s="677"/>
      <c r="BG32" s="677"/>
      <c r="BH32" s="677"/>
      <c r="BI32" s="677"/>
      <c r="BJ32" s="677"/>
      <c r="BK32" s="677"/>
      <c r="BL32" s="677"/>
      <c r="BM32" s="677"/>
      <c r="BN32" s="677"/>
      <c r="BO32" s="677"/>
      <c r="BP32" s="677"/>
      <c r="BQ32" s="677"/>
      <c r="BR32" s="677"/>
      <c r="BS32" s="677"/>
      <c r="BT32" s="677"/>
      <c r="BU32" s="677"/>
      <c r="BV32" s="677"/>
      <c r="BW32" s="677"/>
      <c r="BX32" s="677"/>
      <c r="BY32" s="677"/>
      <c r="BZ32" s="677"/>
      <c r="CM32" s="1" t="s">
        <v>1234</v>
      </c>
      <c r="CO32" s="1" t="s">
        <v>563</v>
      </c>
    </row>
    <row r="33" spans="1:93" s="1" customFormat="1" ht="15.6" customHeight="1">
      <c r="A33" s="59"/>
      <c r="B33" s="59" t="s">
        <v>42</v>
      </c>
      <c r="C33" s="59"/>
      <c r="D33" s="59"/>
      <c r="E33" s="59"/>
      <c r="F33" s="59"/>
      <c r="G33" s="59"/>
      <c r="H33" s="59"/>
      <c r="I33" s="59"/>
      <c r="J33" s="59"/>
      <c r="K33" s="59"/>
      <c r="L33" s="59"/>
      <c r="M33" s="59"/>
      <c r="N33" s="59"/>
      <c r="O33" s="59"/>
      <c r="P33" s="59"/>
      <c r="Q33" s="59"/>
      <c r="R33" s="59"/>
      <c r="S33" s="59" t="s">
        <v>37</v>
      </c>
      <c r="T33" s="59"/>
      <c r="U33" s="677"/>
      <c r="V33" s="677"/>
      <c r="W33" s="677"/>
      <c r="X33" s="677"/>
      <c r="Y33" s="122" t="s">
        <v>43</v>
      </c>
      <c r="Z33" s="59"/>
      <c r="AA33" s="59"/>
      <c r="AB33" s="59"/>
      <c r="AC33" s="59"/>
      <c r="AD33" s="59"/>
      <c r="AE33" s="59"/>
      <c r="AF33" s="59"/>
      <c r="AG33" s="59"/>
      <c r="AH33" s="59"/>
      <c r="AI33" s="59" t="s">
        <v>37</v>
      </c>
      <c r="AJ33" s="59"/>
      <c r="AK33" s="677"/>
      <c r="AL33" s="677"/>
      <c r="AM33" s="677"/>
      <c r="AN33" s="677"/>
      <c r="AO33" s="677"/>
      <c r="AP33" s="677"/>
      <c r="AQ33" s="677"/>
      <c r="AR33" s="677"/>
      <c r="AS33" s="677"/>
      <c r="AT33" s="59" t="s">
        <v>44</v>
      </c>
      <c r="AU33" s="59"/>
      <c r="AV33" s="59"/>
      <c r="AW33" s="59"/>
      <c r="AX33" s="122"/>
      <c r="AY33" s="59"/>
      <c r="AZ33" s="59"/>
      <c r="BA33" s="59"/>
      <c r="BB33" s="59"/>
      <c r="BC33" s="59"/>
      <c r="BD33" s="59"/>
      <c r="BE33" s="59"/>
      <c r="BF33" s="677"/>
      <c r="BG33" s="677"/>
      <c r="BH33" s="677"/>
      <c r="BI33" s="677"/>
      <c r="BJ33" s="677"/>
      <c r="BK33" s="677"/>
      <c r="BL33" s="677"/>
      <c r="BM33" s="677"/>
      <c r="BN33" s="677"/>
      <c r="BO33" s="677"/>
      <c r="BP33" s="677"/>
      <c r="BQ33" s="677"/>
      <c r="BR33" s="122" t="s">
        <v>40</v>
      </c>
      <c r="BS33" s="59"/>
      <c r="BT33" s="59"/>
      <c r="BU33" s="59"/>
      <c r="BV33" s="59"/>
      <c r="BW33" s="59"/>
      <c r="BX33" s="59"/>
      <c r="BY33" s="59"/>
      <c r="BZ33" s="59"/>
      <c r="CM33" s="1" t="s">
        <v>1235</v>
      </c>
      <c r="CO33" s="1" t="s">
        <v>566</v>
      </c>
    </row>
    <row r="34" spans="1:93" s="1" customFormat="1" ht="15.6" customHeight="1">
      <c r="A34" s="59"/>
      <c r="B34" s="59"/>
      <c r="C34" s="59"/>
      <c r="D34" s="59"/>
      <c r="E34" s="59"/>
      <c r="F34" s="59"/>
      <c r="G34" s="59"/>
      <c r="H34" s="59"/>
      <c r="I34" s="59"/>
      <c r="J34" s="59"/>
      <c r="K34" s="59"/>
      <c r="L34" s="59"/>
      <c r="M34" s="59"/>
      <c r="N34" s="59"/>
      <c r="O34" s="59"/>
      <c r="P34" s="59"/>
      <c r="Q34" s="59"/>
      <c r="R34" s="677"/>
      <c r="S34" s="677"/>
      <c r="T34" s="677"/>
      <c r="U34" s="677"/>
      <c r="V34" s="677"/>
      <c r="W34" s="677"/>
      <c r="X34" s="677"/>
      <c r="Y34" s="677"/>
      <c r="Z34" s="677"/>
      <c r="AA34" s="677"/>
      <c r="AB34" s="677"/>
      <c r="AC34" s="677"/>
      <c r="AD34" s="677"/>
      <c r="AE34" s="677"/>
      <c r="AF34" s="677"/>
      <c r="AG34" s="677"/>
      <c r="AH34" s="677"/>
      <c r="AI34" s="677"/>
      <c r="AJ34" s="677"/>
      <c r="AK34" s="677"/>
      <c r="AL34" s="677"/>
      <c r="AM34" s="677"/>
      <c r="AN34" s="677"/>
      <c r="AO34" s="677"/>
      <c r="AP34" s="677"/>
      <c r="AQ34" s="677"/>
      <c r="AR34" s="677"/>
      <c r="AS34" s="677"/>
      <c r="AT34" s="677"/>
      <c r="AU34" s="677"/>
      <c r="AV34" s="677"/>
      <c r="AW34" s="677"/>
      <c r="AX34" s="677"/>
      <c r="AY34" s="677"/>
      <c r="AZ34" s="677"/>
      <c r="BA34" s="677"/>
      <c r="BB34" s="677"/>
      <c r="BC34" s="677"/>
      <c r="BD34" s="677"/>
      <c r="BE34" s="677"/>
      <c r="BF34" s="677"/>
      <c r="BG34" s="677"/>
      <c r="BH34" s="677"/>
      <c r="BI34" s="677"/>
      <c r="BJ34" s="677"/>
      <c r="BK34" s="677"/>
      <c r="BL34" s="677"/>
      <c r="BM34" s="677"/>
      <c r="BN34" s="677"/>
      <c r="BO34" s="677"/>
      <c r="BP34" s="677"/>
      <c r="BQ34" s="677"/>
      <c r="BR34" s="677"/>
      <c r="BS34" s="677"/>
      <c r="BT34" s="677"/>
      <c r="BU34" s="677"/>
      <c r="BV34" s="677"/>
      <c r="BW34" s="677"/>
      <c r="BX34" s="677"/>
      <c r="BY34" s="677"/>
      <c r="BZ34" s="677"/>
      <c r="CM34" s="1" t="s">
        <v>1236</v>
      </c>
      <c r="CO34" s="1" t="s">
        <v>568</v>
      </c>
    </row>
    <row r="35" spans="1:93" s="1" customFormat="1" ht="15.6" customHeight="1">
      <c r="A35" s="59"/>
      <c r="B35" s="59" t="s">
        <v>47</v>
      </c>
      <c r="C35" s="59"/>
      <c r="D35" s="59"/>
      <c r="E35" s="59"/>
      <c r="F35" s="59"/>
      <c r="G35" s="59"/>
      <c r="H35" s="59"/>
      <c r="I35" s="59"/>
      <c r="J35" s="59"/>
      <c r="K35" s="59"/>
      <c r="L35" s="59"/>
      <c r="M35" s="59"/>
      <c r="N35" s="59"/>
      <c r="O35" s="59"/>
      <c r="P35" s="59"/>
      <c r="Q35" s="59"/>
      <c r="R35" s="670" t="s">
        <v>1254</v>
      </c>
      <c r="S35" s="670"/>
      <c r="T35" s="670"/>
      <c r="U35" s="677"/>
      <c r="V35" s="677"/>
      <c r="W35" s="677"/>
      <c r="X35" s="677"/>
      <c r="Y35" s="677"/>
      <c r="Z35" s="677"/>
      <c r="AA35" s="677"/>
      <c r="AB35" s="677"/>
      <c r="AC35" s="677"/>
      <c r="AD35" s="677"/>
      <c r="AE35" s="677"/>
      <c r="AF35" s="677"/>
      <c r="AG35" s="677"/>
      <c r="AH35" s="677"/>
      <c r="AI35" s="677"/>
      <c r="AJ35" s="677"/>
      <c r="AK35" s="677"/>
      <c r="AL35" s="677"/>
      <c r="AM35" s="677"/>
      <c r="AN35" s="677"/>
      <c r="AO35" s="677"/>
      <c r="AP35" s="677"/>
      <c r="AQ35" s="677"/>
      <c r="AR35" s="677"/>
      <c r="AS35" s="677"/>
      <c r="AT35" s="677"/>
      <c r="AU35" s="677"/>
      <c r="AV35" s="677"/>
      <c r="AW35" s="677"/>
      <c r="AX35" s="677"/>
      <c r="AY35" s="677"/>
      <c r="AZ35" s="677"/>
      <c r="BA35" s="677"/>
      <c r="BB35" s="677"/>
      <c r="BC35" s="677"/>
      <c r="BD35" s="677"/>
      <c r="BE35" s="677"/>
      <c r="BF35" s="677"/>
      <c r="BG35" s="677"/>
      <c r="BH35" s="677"/>
      <c r="BI35" s="677"/>
      <c r="BJ35" s="677"/>
      <c r="BK35" s="677"/>
      <c r="BL35" s="677"/>
      <c r="BM35" s="677"/>
      <c r="BN35" s="677"/>
      <c r="BO35" s="677"/>
      <c r="BP35" s="677"/>
      <c r="BQ35" s="677"/>
      <c r="BR35" s="677"/>
      <c r="BS35" s="677"/>
      <c r="BT35" s="677"/>
      <c r="BU35" s="677"/>
      <c r="BV35" s="677"/>
      <c r="BW35" s="677"/>
      <c r="BX35" s="677"/>
      <c r="BY35" s="677"/>
      <c r="BZ35" s="677"/>
      <c r="CM35" s="1" t="s">
        <v>1237</v>
      </c>
      <c r="CO35" s="1" t="s">
        <v>571</v>
      </c>
    </row>
    <row r="36" spans="1:93" s="1" customFormat="1" ht="15.6" customHeight="1">
      <c r="A36" s="59"/>
      <c r="B36" s="59" t="s">
        <v>48</v>
      </c>
      <c r="C36" s="59"/>
      <c r="D36" s="59"/>
      <c r="E36" s="59"/>
      <c r="F36" s="59"/>
      <c r="G36" s="59"/>
      <c r="H36" s="59"/>
      <c r="I36" s="59"/>
      <c r="J36" s="59"/>
      <c r="K36" s="59"/>
      <c r="L36" s="59"/>
      <c r="M36" s="59"/>
      <c r="N36" s="59"/>
      <c r="O36" s="59"/>
      <c r="P36" s="59"/>
      <c r="Q36" s="59"/>
      <c r="R36" s="677"/>
      <c r="S36" s="677"/>
      <c r="T36" s="677"/>
      <c r="U36" s="677"/>
      <c r="V36" s="677"/>
      <c r="W36" s="677"/>
      <c r="X36" s="677"/>
      <c r="Y36" s="677"/>
      <c r="Z36" s="677"/>
      <c r="AA36" s="677"/>
      <c r="AB36" s="677"/>
      <c r="AC36" s="677"/>
      <c r="AD36" s="677"/>
      <c r="AE36" s="677"/>
      <c r="AF36" s="677"/>
      <c r="AG36" s="677"/>
      <c r="AH36" s="677"/>
      <c r="AI36" s="677"/>
      <c r="AJ36" s="677"/>
      <c r="AK36" s="677"/>
      <c r="AL36" s="677"/>
      <c r="AM36" s="677"/>
      <c r="AN36" s="677"/>
      <c r="AO36" s="677"/>
      <c r="AP36" s="677"/>
      <c r="AQ36" s="677"/>
      <c r="AR36" s="677"/>
      <c r="AS36" s="677"/>
      <c r="AT36" s="677"/>
      <c r="AU36" s="677"/>
      <c r="AV36" s="677"/>
      <c r="AW36" s="677"/>
      <c r="AX36" s="677"/>
      <c r="AY36" s="677"/>
      <c r="AZ36" s="677"/>
      <c r="BA36" s="677"/>
      <c r="BB36" s="677"/>
      <c r="BC36" s="677"/>
      <c r="BD36" s="677"/>
      <c r="BE36" s="677"/>
      <c r="BF36" s="677"/>
      <c r="BG36" s="677"/>
      <c r="BH36" s="677"/>
      <c r="BI36" s="677"/>
      <c r="BJ36" s="677"/>
      <c r="BK36" s="677"/>
      <c r="BL36" s="677"/>
      <c r="BM36" s="677"/>
      <c r="BN36" s="677"/>
      <c r="BO36" s="677"/>
      <c r="BP36" s="677"/>
      <c r="BQ36" s="677"/>
      <c r="BR36" s="677"/>
      <c r="BS36" s="677"/>
      <c r="BT36" s="677"/>
      <c r="BU36" s="677"/>
      <c r="BV36" s="677"/>
      <c r="BW36" s="677"/>
      <c r="BX36" s="677"/>
      <c r="BY36" s="677"/>
      <c r="BZ36" s="677"/>
      <c r="CM36" s="1" t="s">
        <v>1238</v>
      </c>
      <c r="CO36" s="1" t="s">
        <v>574</v>
      </c>
    </row>
    <row r="37" spans="1:93" s="1" customFormat="1" ht="15.6" customHeight="1">
      <c r="A37" s="59"/>
      <c r="B37" s="59" t="s">
        <v>49</v>
      </c>
      <c r="C37" s="59"/>
      <c r="D37" s="59"/>
      <c r="E37" s="59"/>
      <c r="F37" s="59"/>
      <c r="G37" s="59"/>
      <c r="H37" s="59"/>
      <c r="I37" s="59"/>
      <c r="J37" s="59"/>
      <c r="K37" s="59"/>
      <c r="L37" s="59"/>
      <c r="M37" s="59"/>
      <c r="N37" s="59"/>
      <c r="O37" s="59"/>
      <c r="P37" s="59"/>
      <c r="Q37" s="59"/>
      <c r="R37" s="677"/>
      <c r="S37" s="677"/>
      <c r="T37" s="677"/>
      <c r="U37" s="677"/>
      <c r="V37" s="677"/>
      <c r="W37" s="677"/>
      <c r="X37" s="677"/>
      <c r="Y37" s="677"/>
      <c r="Z37" s="677"/>
      <c r="AA37" s="677"/>
      <c r="AB37" s="677"/>
      <c r="AC37" s="677"/>
      <c r="AD37" s="677"/>
      <c r="AE37" s="677"/>
      <c r="AF37" s="677"/>
      <c r="AG37" s="677"/>
      <c r="AH37" s="677"/>
      <c r="AI37" s="677"/>
      <c r="AJ37" s="677"/>
      <c r="AK37" s="677"/>
      <c r="AL37" s="677"/>
      <c r="AM37" s="677"/>
      <c r="AN37" s="677"/>
      <c r="AO37" s="677"/>
      <c r="AP37" s="677"/>
      <c r="AQ37" s="677"/>
      <c r="AR37" s="677"/>
      <c r="AS37" s="677"/>
      <c r="AT37" s="677"/>
      <c r="AU37" s="677"/>
      <c r="AV37" s="677"/>
      <c r="AW37" s="677"/>
      <c r="AX37" s="677"/>
      <c r="AY37" s="677"/>
      <c r="AZ37" s="677"/>
      <c r="BA37" s="677"/>
      <c r="BB37" s="677"/>
      <c r="BC37" s="677"/>
      <c r="BD37" s="677"/>
      <c r="BE37" s="677"/>
      <c r="BF37" s="677"/>
      <c r="BG37" s="677"/>
      <c r="BH37" s="677"/>
      <c r="BI37" s="677"/>
      <c r="BJ37" s="677"/>
      <c r="BK37" s="677"/>
      <c r="BL37" s="677"/>
      <c r="BM37" s="677"/>
      <c r="BN37" s="677"/>
      <c r="BO37" s="677"/>
      <c r="BP37" s="677"/>
      <c r="BQ37" s="677"/>
      <c r="BR37" s="677"/>
      <c r="BS37" s="677"/>
      <c r="BT37" s="677"/>
      <c r="BU37" s="677"/>
      <c r="BV37" s="677"/>
      <c r="BW37" s="677"/>
      <c r="BX37" s="677"/>
      <c r="BY37" s="677"/>
      <c r="BZ37" s="677"/>
      <c r="CM37" s="1" t="s">
        <v>1239</v>
      </c>
      <c r="CO37" s="1" t="s">
        <v>577</v>
      </c>
    </row>
    <row r="38" spans="1:93" s="1" customFormat="1" ht="15.6" customHeight="1">
      <c r="A38" s="59"/>
      <c r="B38" s="59" t="s">
        <v>74</v>
      </c>
      <c r="C38" s="59"/>
      <c r="D38" s="59"/>
      <c r="E38" s="59"/>
      <c r="F38" s="59"/>
      <c r="G38" s="59"/>
      <c r="H38" s="59"/>
      <c r="I38" s="59"/>
      <c r="J38" s="59"/>
      <c r="K38" s="59"/>
      <c r="L38" s="59"/>
      <c r="M38" s="59"/>
      <c r="N38" s="59"/>
      <c r="O38" s="59"/>
      <c r="P38" s="59"/>
      <c r="Q38" s="59"/>
      <c r="R38" s="122"/>
      <c r="S38" s="122"/>
      <c r="T38" s="122"/>
      <c r="U38" s="59"/>
      <c r="V38" s="59"/>
      <c r="W38" s="59"/>
      <c r="X38" s="59"/>
      <c r="Y38" s="677"/>
      <c r="Z38" s="677"/>
      <c r="AA38" s="677"/>
      <c r="AB38" s="677"/>
      <c r="AC38" s="677"/>
      <c r="AD38" s="677"/>
      <c r="AE38" s="677"/>
      <c r="AF38" s="677"/>
      <c r="AG38" s="677"/>
      <c r="AH38" s="677"/>
      <c r="AI38" s="677"/>
      <c r="AJ38" s="677"/>
      <c r="AK38" s="677"/>
      <c r="AL38" s="677"/>
      <c r="AM38" s="677"/>
      <c r="AN38" s="677"/>
      <c r="AO38" s="677"/>
      <c r="AP38" s="677"/>
      <c r="AQ38" s="677"/>
      <c r="AR38" s="677"/>
      <c r="AS38" s="677"/>
      <c r="AT38" s="677"/>
      <c r="AU38" s="677"/>
      <c r="AV38" s="677"/>
      <c r="AW38" s="677"/>
      <c r="AX38" s="677"/>
      <c r="AY38" s="677"/>
      <c r="AZ38" s="677"/>
      <c r="BA38" s="677"/>
      <c r="BB38" s="677"/>
      <c r="BC38" s="677"/>
      <c r="BD38" s="677"/>
      <c r="BE38" s="677"/>
      <c r="BF38" s="677"/>
      <c r="BG38" s="677"/>
      <c r="BH38" s="677"/>
      <c r="BI38" s="677"/>
      <c r="BJ38" s="677"/>
      <c r="BK38" s="677"/>
      <c r="BL38" s="677"/>
      <c r="BM38" s="677"/>
      <c r="BN38" s="677"/>
      <c r="BO38" s="677"/>
      <c r="BP38" s="677"/>
      <c r="BQ38" s="677"/>
      <c r="BR38" s="677"/>
      <c r="BS38" s="677"/>
      <c r="BT38" s="677"/>
      <c r="BU38" s="677"/>
      <c r="BV38" s="677"/>
      <c r="BW38" s="677"/>
      <c r="BX38" s="677"/>
      <c r="BY38" s="677"/>
      <c r="BZ38" s="677"/>
      <c r="CM38" s="1" t="s">
        <v>1240</v>
      </c>
      <c r="CO38" s="1" t="s">
        <v>580</v>
      </c>
    </row>
    <row r="39" spans="1:93" s="1" customFormat="1" ht="3" customHeight="1">
      <c r="A39" s="59"/>
      <c r="B39" s="59"/>
      <c r="C39" s="59"/>
      <c r="D39" s="59"/>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59"/>
      <c r="AF39" s="59"/>
      <c r="AG39" s="59"/>
      <c r="AH39" s="59"/>
      <c r="AI39" s="59"/>
      <c r="AJ39" s="59"/>
      <c r="AK39" s="59"/>
      <c r="AL39" s="59"/>
      <c r="AM39" s="59"/>
      <c r="AN39" s="59"/>
      <c r="AO39" s="59"/>
      <c r="AP39" s="59"/>
      <c r="AQ39" s="59"/>
      <c r="AR39" s="59"/>
      <c r="AS39" s="59"/>
      <c r="AT39" s="59"/>
      <c r="AU39" s="59"/>
      <c r="AV39" s="59"/>
      <c r="AW39" s="59"/>
      <c r="AX39" s="59"/>
      <c r="AY39" s="59"/>
      <c r="AZ39" s="59"/>
      <c r="BA39" s="59"/>
      <c r="BB39" s="59"/>
      <c r="BC39" s="59"/>
      <c r="BD39" s="59"/>
      <c r="BE39" s="59"/>
      <c r="BF39" s="59"/>
      <c r="BG39" s="59"/>
      <c r="BH39" s="59"/>
      <c r="BI39" s="59"/>
      <c r="BJ39" s="59"/>
      <c r="BK39" s="59"/>
      <c r="BL39" s="59"/>
      <c r="BM39" s="59"/>
      <c r="BN39" s="59"/>
      <c r="BO39" s="59"/>
      <c r="BP39" s="59"/>
      <c r="BQ39" s="59"/>
      <c r="BR39" s="59"/>
      <c r="BS39" s="59"/>
      <c r="BT39" s="59"/>
      <c r="BU39" s="59"/>
      <c r="BV39" s="59"/>
      <c r="BW39" s="59"/>
      <c r="BX39" s="59"/>
      <c r="BY39" s="59"/>
      <c r="BZ39" s="59"/>
      <c r="CM39" s="1" t="s">
        <v>1242</v>
      </c>
      <c r="CO39" s="1" t="s">
        <v>583</v>
      </c>
    </row>
    <row r="40" spans="1:93" s="1" customFormat="1" ht="3" customHeight="1">
      <c r="A40" s="198"/>
      <c r="B40" s="198"/>
      <c r="C40" s="198"/>
      <c r="D40" s="198"/>
      <c r="E40" s="198"/>
      <c r="F40" s="198"/>
      <c r="G40" s="198"/>
      <c r="H40" s="198"/>
      <c r="I40" s="198"/>
      <c r="J40" s="198"/>
      <c r="K40" s="198"/>
      <c r="L40" s="198"/>
      <c r="M40" s="198"/>
      <c r="N40" s="198"/>
      <c r="O40" s="198"/>
      <c r="P40" s="198"/>
      <c r="Q40" s="198"/>
      <c r="R40" s="198"/>
      <c r="S40" s="198"/>
      <c r="T40" s="198"/>
      <c r="U40" s="198"/>
      <c r="V40" s="198"/>
      <c r="W40" s="198"/>
      <c r="X40" s="198"/>
      <c r="Y40" s="198"/>
      <c r="Z40" s="198"/>
      <c r="AA40" s="198"/>
      <c r="AB40" s="198"/>
      <c r="AC40" s="198"/>
      <c r="AD40" s="198"/>
      <c r="AE40" s="198"/>
      <c r="AF40" s="198"/>
      <c r="AG40" s="198"/>
      <c r="AH40" s="198"/>
      <c r="AI40" s="198"/>
      <c r="AJ40" s="198"/>
      <c r="AK40" s="198"/>
      <c r="AL40" s="198"/>
      <c r="AM40" s="198"/>
      <c r="AN40" s="198"/>
      <c r="AO40" s="198"/>
      <c r="AP40" s="198"/>
      <c r="AQ40" s="198"/>
      <c r="AR40" s="198"/>
      <c r="AS40" s="198"/>
      <c r="AT40" s="198"/>
      <c r="AU40" s="198"/>
      <c r="AV40" s="198"/>
      <c r="AW40" s="198"/>
      <c r="AX40" s="198"/>
      <c r="AY40" s="198"/>
      <c r="AZ40" s="198"/>
      <c r="BA40" s="198"/>
      <c r="BB40" s="198"/>
      <c r="BC40" s="198"/>
      <c r="BD40" s="198"/>
      <c r="BE40" s="198"/>
      <c r="BF40" s="198"/>
      <c r="BG40" s="198"/>
      <c r="BH40" s="198"/>
      <c r="BI40" s="198"/>
      <c r="BJ40" s="198"/>
      <c r="BK40" s="198"/>
      <c r="BL40" s="198"/>
      <c r="BM40" s="198"/>
      <c r="BN40" s="198"/>
      <c r="BO40" s="198"/>
      <c r="BP40" s="198"/>
      <c r="BQ40" s="198"/>
      <c r="BR40" s="198"/>
      <c r="BS40" s="198"/>
      <c r="BT40" s="198"/>
      <c r="BU40" s="198"/>
      <c r="BV40" s="198"/>
      <c r="BW40" s="198"/>
      <c r="BX40" s="198"/>
      <c r="BY40" s="198"/>
      <c r="BZ40" s="198"/>
      <c r="CA40" s="59"/>
      <c r="CB40" s="59"/>
      <c r="CC40" s="59"/>
      <c r="CD40" s="59"/>
      <c r="CE40" s="59"/>
      <c r="CF40" s="59"/>
      <c r="CG40" s="59"/>
      <c r="CH40" s="59"/>
      <c r="CI40" s="59"/>
      <c r="CJ40" s="59"/>
      <c r="CK40" s="59"/>
      <c r="CM40" s="1" t="s">
        <v>1243</v>
      </c>
      <c r="CO40" s="1" t="s">
        <v>585</v>
      </c>
    </row>
    <row r="41" spans="1:93" s="1" customFormat="1" ht="15.6" customHeight="1">
      <c r="A41" s="59" t="s">
        <v>1642</v>
      </c>
      <c r="B41" s="59"/>
      <c r="C41" s="59"/>
      <c r="D41" s="59"/>
      <c r="E41" s="59"/>
      <c r="F41" s="59"/>
      <c r="G41" s="59"/>
      <c r="H41" s="59"/>
      <c r="I41" s="59"/>
      <c r="J41" s="59"/>
      <c r="K41" s="59"/>
      <c r="L41" s="59"/>
      <c r="M41" s="59"/>
      <c r="N41" s="59"/>
      <c r="O41" s="59"/>
      <c r="P41" s="59"/>
      <c r="Q41" s="59"/>
      <c r="R41" s="59"/>
      <c r="S41" s="59"/>
      <c r="T41" s="59"/>
      <c r="U41" s="59"/>
      <c r="V41" s="59"/>
      <c r="W41" s="59"/>
      <c r="X41" s="59"/>
      <c r="Y41" s="59"/>
      <c r="Z41" s="59"/>
      <c r="AA41" s="59"/>
      <c r="AB41" s="59"/>
      <c r="AC41" s="59"/>
      <c r="AD41" s="59"/>
      <c r="AE41" s="59"/>
      <c r="AF41" s="59"/>
      <c r="AG41" s="59"/>
      <c r="AH41" s="59"/>
      <c r="AI41" s="59"/>
      <c r="AJ41" s="59"/>
      <c r="AK41" s="59"/>
      <c r="AL41" s="59"/>
      <c r="AM41" s="59"/>
      <c r="AN41" s="59"/>
      <c r="AO41" s="59"/>
      <c r="AP41" s="59"/>
      <c r="AQ41" s="59"/>
      <c r="AR41" s="59"/>
      <c r="AS41" s="59"/>
      <c r="AT41" s="59"/>
      <c r="AU41" s="59"/>
      <c r="AV41" s="59"/>
      <c r="AW41" s="59"/>
      <c r="AX41" s="59"/>
      <c r="AY41" s="59"/>
      <c r="AZ41" s="59"/>
      <c r="BA41" s="59"/>
      <c r="BB41" s="59"/>
      <c r="BC41" s="59"/>
      <c r="BD41" s="59"/>
      <c r="BE41" s="59"/>
      <c r="BF41" s="59"/>
      <c r="BG41" s="59"/>
      <c r="BH41" s="59"/>
      <c r="BI41" s="59"/>
      <c r="BJ41" s="59"/>
      <c r="BK41" s="59"/>
      <c r="BL41" s="59"/>
      <c r="BM41" s="59"/>
      <c r="BN41" s="59"/>
      <c r="BO41" s="59"/>
      <c r="BP41" s="59"/>
      <c r="BQ41" s="59"/>
      <c r="BR41" s="59"/>
      <c r="BS41" s="59"/>
      <c r="BT41" s="59"/>
      <c r="BU41" s="59"/>
      <c r="BV41" s="59"/>
      <c r="BW41" s="59"/>
      <c r="BX41" s="59"/>
      <c r="BY41" s="59"/>
      <c r="BZ41" s="59"/>
      <c r="CM41" s="1" t="s">
        <v>1244</v>
      </c>
      <c r="CO41" s="1" t="s">
        <v>587</v>
      </c>
    </row>
    <row r="42" spans="1:93" s="1" customFormat="1" ht="15.6" customHeight="1">
      <c r="A42" s="59"/>
      <c r="B42" s="59" t="s">
        <v>1643</v>
      </c>
      <c r="C42" s="59"/>
      <c r="D42" s="59"/>
      <c r="E42" s="59"/>
      <c r="F42" s="59"/>
      <c r="G42" s="59"/>
      <c r="H42" s="59"/>
      <c r="I42" s="59"/>
      <c r="J42" s="59"/>
      <c r="K42" s="59"/>
      <c r="L42" s="59"/>
      <c r="M42" s="59"/>
      <c r="N42" s="59"/>
      <c r="O42" s="59"/>
      <c r="P42" s="59"/>
      <c r="Q42" s="59"/>
      <c r="R42" s="59"/>
      <c r="S42" s="59"/>
      <c r="T42" s="59"/>
      <c r="U42" s="59"/>
      <c r="V42" s="59"/>
      <c r="W42" s="59"/>
      <c r="X42" s="59"/>
      <c r="Y42" s="59"/>
      <c r="Z42" s="59"/>
      <c r="AA42" s="59"/>
      <c r="AB42" s="59"/>
      <c r="AC42" s="59"/>
      <c r="AD42" s="59"/>
      <c r="AE42" s="59"/>
      <c r="AF42" s="59"/>
      <c r="AG42" s="59"/>
      <c r="AH42" s="59"/>
      <c r="AI42" s="59"/>
      <c r="AJ42" s="59"/>
      <c r="AK42" s="59"/>
      <c r="AL42" s="59"/>
      <c r="AM42" s="59"/>
      <c r="AN42" s="59"/>
      <c r="AO42" s="59"/>
      <c r="AP42" s="59"/>
      <c r="AQ42" s="59"/>
      <c r="AR42" s="59"/>
      <c r="AS42" s="59"/>
      <c r="AT42" s="59"/>
      <c r="AU42" s="59"/>
      <c r="AV42" s="59"/>
      <c r="AW42" s="59"/>
      <c r="AX42" s="59"/>
      <c r="AY42" s="59"/>
      <c r="AZ42" s="59"/>
      <c r="BA42" s="59"/>
      <c r="BB42" s="59"/>
      <c r="BC42" s="59"/>
      <c r="BD42" s="59"/>
      <c r="BE42" s="59"/>
      <c r="BF42" s="59"/>
      <c r="BG42" s="59"/>
      <c r="BH42" s="59"/>
      <c r="BI42" s="59"/>
      <c r="BJ42" s="59"/>
      <c r="BK42" s="59"/>
      <c r="BL42" s="59"/>
      <c r="BM42" s="59"/>
      <c r="BN42" s="59"/>
      <c r="BO42" s="59"/>
      <c r="BP42" s="59"/>
      <c r="BQ42" s="59"/>
      <c r="BR42" s="59"/>
      <c r="BS42" s="59"/>
      <c r="BT42" s="59"/>
      <c r="BU42" s="59"/>
      <c r="BV42" s="59"/>
      <c r="BW42" s="59"/>
      <c r="BX42" s="59"/>
      <c r="BY42" s="59"/>
      <c r="BZ42" s="59"/>
      <c r="CM42" s="1" t="s">
        <v>1245</v>
      </c>
      <c r="CO42" s="1" t="s">
        <v>590</v>
      </c>
    </row>
    <row r="43" spans="1:93" s="1" customFormat="1" ht="15.6" customHeight="1">
      <c r="A43" s="59"/>
      <c r="B43" s="59" t="s">
        <v>36</v>
      </c>
      <c r="C43" s="59"/>
      <c r="D43" s="59"/>
      <c r="E43" s="59"/>
      <c r="F43" s="59"/>
      <c r="G43" s="59"/>
      <c r="H43" s="59"/>
      <c r="I43" s="59"/>
      <c r="J43" s="59"/>
      <c r="K43" s="59"/>
      <c r="L43" s="59"/>
      <c r="M43" s="59"/>
      <c r="N43" s="59"/>
      <c r="O43" s="59"/>
      <c r="P43" s="59"/>
      <c r="Q43" s="59"/>
      <c r="R43" s="59"/>
      <c r="S43" s="59" t="s">
        <v>37</v>
      </c>
      <c r="T43" s="59"/>
      <c r="U43" s="677"/>
      <c r="V43" s="677"/>
      <c r="W43" s="677"/>
      <c r="X43" s="677"/>
      <c r="Y43" s="122" t="s">
        <v>38</v>
      </c>
      <c r="Z43" s="59"/>
      <c r="AA43" s="59"/>
      <c r="AB43" s="59"/>
      <c r="AC43" s="59"/>
      <c r="AD43" s="59"/>
      <c r="AE43" s="59"/>
      <c r="AF43" s="59"/>
      <c r="AG43" s="59"/>
      <c r="AH43" s="59"/>
      <c r="AI43" s="59" t="s">
        <v>37</v>
      </c>
      <c r="AJ43" s="59"/>
      <c r="AK43" s="678"/>
      <c r="AL43" s="678"/>
      <c r="AM43" s="678"/>
      <c r="AN43" s="678"/>
      <c r="AO43" s="678"/>
      <c r="AP43" s="678"/>
      <c r="AQ43" s="678"/>
      <c r="AR43" s="678"/>
      <c r="AS43" s="678"/>
      <c r="AT43" s="678"/>
      <c r="AU43" s="678"/>
      <c r="AV43" s="678"/>
      <c r="AW43" s="122" t="s">
        <v>39</v>
      </c>
      <c r="AX43" s="59"/>
      <c r="AY43" s="59"/>
      <c r="AZ43" s="59"/>
      <c r="BA43" s="59"/>
      <c r="BB43" s="59"/>
      <c r="BC43" s="59"/>
      <c r="BD43" s="59"/>
      <c r="BE43" s="59"/>
      <c r="BF43" s="677"/>
      <c r="BG43" s="677"/>
      <c r="BH43" s="677"/>
      <c r="BI43" s="677"/>
      <c r="BJ43" s="677"/>
      <c r="BK43" s="677"/>
      <c r="BL43" s="677"/>
      <c r="BM43" s="677"/>
      <c r="BN43" s="677"/>
      <c r="BO43" s="677"/>
      <c r="BP43" s="677"/>
      <c r="BQ43" s="677"/>
      <c r="BR43" s="122" t="s">
        <v>40</v>
      </c>
      <c r="BS43" s="59"/>
      <c r="BT43" s="59"/>
      <c r="BU43" s="59"/>
      <c r="BV43" s="59"/>
      <c r="BW43" s="59"/>
      <c r="BX43" s="59"/>
      <c r="BY43" s="59"/>
      <c r="BZ43" s="59"/>
      <c r="CM43" s="1" t="s">
        <v>1247</v>
      </c>
      <c r="CO43" s="1" t="s">
        <v>593</v>
      </c>
    </row>
    <row r="44" spans="1:93" s="1" customFormat="1" ht="15.6" customHeight="1">
      <c r="A44" s="59"/>
      <c r="B44" s="59" t="s">
        <v>31</v>
      </c>
      <c r="C44" s="59"/>
      <c r="D44" s="59"/>
      <c r="E44" s="59"/>
      <c r="F44" s="59"/>
      <c r="G44" s="59"/>
      <c r="H44" s="59"/>
      <c r="I44" s="59"/>
      <c r="J44" s="59"/>
      <c r="K44" s="59"/>
      <c r="L44" s="59"/>
      <c r="M44" s="59"/>
      <c r="N44" s="59"/>
      <c r="O44" s="59"/>
      <c r="P44" s="59"/>
      <c r="Q44" s="59"/>
      <c r="R44" s="677"/>
      <c r="S44" s="677"/>
      <c r="T44" s="677"/>
      <c r="U44" s="677"/>
      <c r="V44" s="677"/>
      <c r="W44" s="677"/>
      <c r="X44" s="677"/>
      <c r="Y44" s="677"/>
      <c r="Z44" s="677"/>
      <c r="AA44" s="677"/>
      <c r="AB44" s="677"/>
      <c r="AC44" s="677"/>
      <c r="AD44" s="677"/>
      <c r="AE44" s="677"/>
      <c r="AF44" s="677"/>
      <c r="AG44" s="677"/>
      <c r="AH44" s="677"/>
      <c r="AI44" s="677"/>
      <c r="AJ44" s="677"/>
      <c r="AK44" s="677"/>
      <c r="AL44" s="677"/>
      <c r="AM44" s="677"/>
      <c r="AN44" s="677"/>
      <c r="AO44" s="677"/>
      <c r="AP44" s="677"/>
      <c r="AQ44" s="677"/>
      <c r="AR44" s="677"/>
      <c r="AS44" s="677"/>
      <c r="AT44" s="677"/>
      <c r="AU44" s="677"/>
      <c r="AV44" s="677"/>
      <c r="AW44" s="677"/>
      <c r="AX44" s="677"/>
      <c r="AY44" s="677"/>
      <c r="AZ44" s="677"/>
      <c r="BA44" s="677"/>
      <c r="BB44" s="677"/>
      <c r="BC44" s="677"/>
      <c r="BD44" s="677"/>
      <c r="BE44" s="677"/>
      <c r="BF44" s="677"/>
      <c r="BG44" s="677"/>
      <c r="BH44" s="677"/>
      <c r="BI44" s="677"/>
      <c r="BJ44" s="677"/>
      <c r="BK44" s="677"/>
      <c r="BL44" s="677"/>
      <c r="BM44" s="677"/>
      <c r="BN44" s="677"/>
      <c r="BO44" s="677"/>
      <c r="BP44" s="677"/>
      <c r="BQ44" s="677"/>
      <c r="BR44" s="677"/>
      <c r="BS44" s="677"/>
      <c r="BT44" s="677"/>
      <c r="BU44" s="677"/>
      <c r="BV44" s="677"/>
      <c r="BW44" s="677"/>
      <c r="BX44" s="677"/>
      <c r="BY44" s="677"/>
      <c r="BZ44" s="677"/>
      <c r="CM44" s="1" t="s">
        <v>1248</v>
      </c>
      <c r="CO44" s="1" t="s">
        <v>597</v>
      </c>
    </row>
    <row r="45" spans="1:93" s="1" customFormat="1" ht="15.6" customHeight="1">
      <c r="A45" s="59"/>
      <c r="B45" s="59" t="s">
        <v>42</v>
      </c>
      <c r="C45" s="59"/>
      <c r="D45" s="59"/>
      <c r="E45" s="59"/>
      <c r="F45" s="59"/>
      <c r="G45" s="59"/>
      <c r="H45" s="59"/>
      <c r="I45" s="59"/>
      <c r="J45" s="59"/>
      <c r="K45" s="59"/>
      <c r="L45" s="59"/>
      <c r="M45" s="59"/>
      <c r="N45" s="59"/>
      <c r="O45" s="59"/>
      <c r="P45" s="59"/>
      <c r="Q45" s="59"/>
      <c r="R45" s="59"/>
      <c r="S45" s="59" t="s">
        <v>37</v>
      </c>
      <c r="T45" s="59"/>
      <c r="U45" s="677"/>
      <c r="V45" s="677"/>
      <c r="W45" s="677"/>
      <c r="X45" s="677"/>
      <c r="Y45" s="122" t="s">
        <v>43</v>
      </c>
      <c r="Z45" s="59"/>
      <c r="AA45" s="59"/>
      <c r="AB45" s="59"/>
      <c r="AC45" s="59"/>
      <c r="AD45" s="59"/>
      <c r="AE45" s="59"/>
      <c r="AF45" s="59"/>
      <c r="AG45" s="59"/>
      <c r="AH45" s="59"/>
      <c r="AI45" s="59" t="s">
        <v>37</v>
      </c>
      <c r="AJ45" s="59"/>
      <c r="AK45" s="677"/>
      <c r="AL45" s="677"/>
      <c r="AM45" s="677"/>
      <c r="AN45" s="677"/>
      <c r="AO45" s="677"/>
      <c r="AP45" s="677"/>
      <c r="AQ45" s="677"/>
      <c r="AR45" s="677"/>
      <c r="AS45" s="677"/>
      <c r="AT45" s="59" t="s">
        <v>44</v>
      </c>
      <c r="AU45" s="59"/>
      <c r="AV45" s="59"/>
      <c r="AW45" s="59"/>
      <c r="AX45" s="122"/>
      <c r="AY45" s="59"/>
      <c r="AZ45" s="59"/>
      <c r="BA45" s="59"/>
      <c r="BB45" s="59"/>
      <c r="BC45" s="59"/>
      <c r="BD45" s="59"/>
      <c r="BE45" s="59"/>
      <c r="BF45" s="677"/>
      <c r="BG45" s="677"/>
      <c r="BH45" s="677"/>
      <c r="BI45" s="677"/>
      <c r="BJ45" s="677"/>
      <c r="BK45" s="677"/>
      <c r="BL45" s="677"/>
      <c r="BM45" s="677"/>
      <c r="BN45" s="677"/>
      <c r="BO45" s="677"/>
      <c r="BP45" s="677"/>
      <c r="BQ45" s="677"/>
      <c r="BR45" s="122" t="s">
        <v>40</v>
      </c>
      <c r="BS45" s="59"/>
      <c r="BT45" s="59"/>
      <c r="BU45" s="59"/>
      <c r="BV45" s="59"/>
      <c r="BW45" s="59"/>
      <c r="BX45" s="59"/>
      <c r="BY45" s="59"/>
      <c r="BZ45" s="59"/>
      <c r="CM45" s="1" t="s">
        <v>1250</v>
      </c>
      <c r="CO45" s="1" t="s">
        <v>601</v>
      </c>
    </row>
    <row r="46" spans="1:93" s="1" customFormat="1" ht="15.6" customHeight="1">
      <c r="A46" s="59"/>
      <c r="B46" s="59"/>
      <c r="C46" s="59"/>
      <c r="D46" s="59"/>
      <c r="E46" s="59"/>
      <c r="F46" s="59"/>
      <c r="G46" s="59"/>
      <c r="H46" s="59"/>
      <c r="I46" s="59"/>
      <c r="J46" s="59"/>
      <c r="K46" s="59"/>
      <c r="L46" s="59"/>
      <c r="M46" s="59"/>
      <c r="N46" s="59"/>
      <c r="O46" s="59"/>
      <c r="P46" s="59"/>
      <c r="Q46" s="59"/>
      <c r="R46" s="677"/>
      <c r="S46" s="677"/>
      <c r="T46" s="677"/>
      <c r="U46" s="677"/>
      <c r="V46" s="677"/>
      <c r="W46" s="677"/>
      <c r="X46" s="677"/>
      <c r="Y46" s="677"/>
      <c r="Z46" s="677"/>
      <c r="AA46" s="677"/>
      <c r="AB46" s="677"/>
      <c r="AC46" s="677"/>
      <c r="AD46" s="677"/>
      <c r="AE46" s="677"/>
      <c r="AF46" s="677"/>
      <c r="AG46" s="677"/>
      <c r="AH46" s="677"/>
      <c r="AI46" s="677"/>
      <c r="AJ46" s="677"/>
      <c r="AK46" s="677"/>
      <c r="AL46" s="677"/>
      <c r="AM46" s="677"/>
      <c r="AN46" s="677"/>
      <c r="AO46" s="677"/>
      <c r="AP46" s="677"/>
      <c r="AQ46" s="677"/>
      <c r="AR46" s="677"/>
      <c r="AS46" s="677"/>
      <c r="AT46" s="677"/>
      <c r="AU46" s="677"/>
      <c r="AV46" s="677"/>
      <c r="AW46" s="677"/>
      <c r="AX46" s="677"/>
      <c r="AY46" s="677"/>
      <c r="AZ46" s="677"/>
      <c r="BA46" s="677"/>
      <c r="BB46" s="677"/>
      <c r="BC46" s="677"/>
      <c r="BD46" s="677"/>
      <c r="BE46" s="677"/>
      <c r="BF46" s="677"/>
      <c r="BG46" s="677"/>
      <c r="BH46" s="677"/>
      <c r="BI46" s="677"/>
      <c r="BJ46" s="677"/>
      <c r="BK46" s="677"/>
      <c r="BL46" s="677"/>
      <c r="BM46" s="677"/>
      <c r="BN46" s="677"/>
      <c r="BO46" s="677"/>
      <c r="BP46" s="677"/>
      <c r="BQ46" s="677"/>
      <c r="BR46" s="677"/>
      <c r="BS46" s="677"/>
      <c r="BT46" s="677"/>
      <c r="BU46" s="677"/>
      <c r="BV46" s="677"/>
      <c r="BW46" s="677"/>
      <c r="BX46" s="677"/>
      <c r="BY46" s="677"/>
      <c r="BZ46" s="677"/>
      <c r="CM46" s="1" t="s">
        <v>1251</v>
      </c>
      <c r="CO46" s="1" t="s">
        <v>605</v>
      </c>
    </row>
    <row r="47" spans="1:93" s="1" customFormat="1" ht="15.6" customHeight="1">
      <c r="A47" s="59"/>
      <c r="B47" s="59" t="s">
        <v>47</v>
      </c>
      <c r="C47" s="59"/>
      <c r="D47" s="59"/>
      <c r="E47" s="59"/>
      <c r="F47" s="59"/>
      <c r="G47" s="59"/>
      <c r="H47" s="59"/>
      <c r="I47" s="59"/>
      <c r="J47" s="59"/>
      <c r="K47" s="59"/>
      <c r="L47" s="59"/>
      <c r="M47" s="59"/>
      <c r="N47" s="59"/>
      <c r="O47" s="59"/>
      <c r="P47" s="59"/>
      <c r="Q47" s="59"/>
      <c r="R47" s="670" t="s">
        <v>1254</v>
      </c>
      <c r="S47" s="670"/>
      <c r="T47" s="670"/>
      <c r="U47" s="677"/>
      <c r="V47" s="677"/>
      <c r="W47" s="677"/>
      <c r="X47" s="677"/>
      <c r="Y47" s="677"/>
      <c r="Z47" s="677"/>
      <c r="AA47" s="677"/>
      <c r="AB47" s="677"/>
      <c r="AC47" s="677"/>
      <c r="AD47" s="677"/>
      <c r="AE47" s="677"/>
      <c r="AF47" s="677"/>
      <c r="AG47" s="677"/>
      <c r="AH47" s="677"/>
      <c r="AI47" s="677"/>
      <c r="AJ47" s="677"/>
      <c r="AK47" s="677"/>
      <c r="AL47" s="677"/>
      <c r="AM47" s="677"/>
      <c r="AN47" s="677"/>
      <c r="AO47" s="677"/>
      <c r="AP47" s="677"/>
      <c r="AQ47" s="677"/>
      <c r="AR47" s="677"/>
      <c r="AS47" s="677"/>
      <c r="AT47" s="677"/>
      <c r="AU47" s="677"/>
      <c r="AV47" s="677"/>
      <c r="AW47" s="677"/>
      <c r="AX47" s="677"/>
      <c r="AY47" s="677"/>
      <c r="AZ47" s="677"/>
      <c r="BA47" s="677"/>
      <c r="BB47" s="677"/>
      <c r="BC47" s="677"/>
      <c r="BD47" s="677"/>
      <c r="BE47" s="677"/>
      <c r="BF47" s="677"/>
      <c r="BG47" s="677"/>
      <c r="BH47" s="677"/>
      <c r="BI47" s="677"/>
      <c r="BJ47" s="677"/>
      <c r="BK47" s="677"/>
      <c r="BL47" s="677"/>
      <c r="BM47" s="677"/>
      <c r="BN47" s="677"/>
      <c r="BO47" s="677"/>
      <c r="BP47" s="677"/>
      <c r="BQ47" s="677"/>
      <c r="BR47" s="677"/>
      <c r="BS47" s="677"/>
      <c r="BT47" s="677"/>
      <c r="BU47" s="677"/>
      <c r="BV47" s="677"/>
      <c r="BW47" s="677"/>
      <c r="BX47" s="677"/>
      <c r="BY47" s="677"/>
      <c r="BZ47" s="677"/>
      <c r="CM47" s="1" t="s">
        <v>1252</v>
      </c>
      <c r="CO47" s="1" t="s">
        <v>609</v>
      </c>
    </row>
    <row r="48" spans="1:93" s="1" customFormat="1" ht="15.6" customHeight="1">
      <c r="A48" s="59"/>
      <c r="B48" s="59" t="s">
        <v>48</v>
      </c>
      <c r="C48" s="59"/>
      <c r="D48" s="59"/>
      <c r="E48" s="59"/>
      <c r="F48" s="59"/>
      <c r="G48" s="59"/>
      <c r="H48" s="59"/>
      <c r="I48" s="59"/>
      <c r="J48" s="59"/>
      <c r="K48" s="59"/>
      <c r="L48" s="59"/>
      <c r="M48" s="59"/>
      <c r="N48" s="59"/>
      <c r="O48" s="59"/>
      <c r="P48" s="59"/>
      <c r="Q48" s="59"/>
      <c r="R48" s="677"/>
      <c r="S48" s="677"/>
      <c r="T48" s="677"/>
      <c r="U48" s="677"/>
      <c r="V48" s="677"/>
      <c r="W48" s="677"/>
      <c r="X48" s="677"/>
      <c r="Y48" s="677"/>
      <c r="Z48" s="677"/>
      <c r="AA48" s="677"/>
      <c r="AB48" s="677"/>
      <c r="AC48" s="677"/>
      <c r="AD48" s="677"/>
      <c r="AE48" s="677"/>
      <c r="AF48" s="677"/>
      <c r="AG48" s="677"/>
      <c r="AH48" s="677"/>
      <c r="AI48" s="677"/>
      <c r="AJ48" s="677"/>
      <c r="AK48" s="677"/>
      <c r="AL48" s="677"/>
      <c r="AM48" s="677"/>
      <c r="AN48" s="677"/>
      <c r="AO48" s="677"/>
      <c r="AP48" s="677"/>
      <c r="AQ48" s="677"/>
      <c r="AR48" s="677"/>
      <c r="AS48" s="677"/>
      <c r="AT48" s="677"/>
      <c r="AU48" s="677"/>
      <c r="AV48" s="677"/>
      <c r="AW48" s="677"/>
      <c r="AX48" s="677"/>
      <c r="AY48" s="677"/>
      <c r="AZ48" s="677"/>
      <c r="BA48" s="677"/>
      <c r="BB48" s="677"/>
      <c r="BC48" s="677"/>
      <c r="BD48" s="677"/>
      <c r="BE48" s="677"/>
      <c r="BF48" s="677"/>
      <c r="BG48" s="677"/>
      <c r="BH48" s="677"/>
      <c r="BI48" s="677"/>
      <c r="BJ48" s="677"/>
      <c r="BK48" s="677"/>
      <c r="BL48" s="677"/>
      <c r="BM48" s="677"/>
      <c r="BN48" s="677"/>
      <c r="BO48" s="677"/>
      <c r="BP48" s="677"/>
      <c r="BQ48" s="677"/>
      <c r="BR48" s="677"/>
      <c r="BS48" s="677"/>
      <c r="BT48" s="677"/>
      <c r="BU48" s="677"/>
      <c r="BV48" s="677"/>
      <c r="BW48" s="677"/>
      <c r="BX48" s="677"/>
      <c r="BY48" s="677"/>
      <c r="BZ48" s="677"/>
      <c r="CO48" s="1" t="s">
        <v>611</v>
      </c>
    </row>
    <row r="49" spans="1:78" s="1" customFormat="1" ht="15.6" customHeight="1">
      <c r="A49" s="59"/>
      <c r="B49" s="59" t="s">
        <v>49</v>
      </c>
      <c r="C49" s="59"/>
      <c r="D49" s="59"/>
      <c r="E49" s="59"/>
      <c r="F49" s="59"/>
      <c r="G49" s="59"/>
      <c r="H49" s="59"/>
      <c r="I49" s="59"/>
      <c r="J49" s="59"/>
      <c r="K49" s="59"/>
      <c r="L49" s="59"/>
      <c r="M49" s="59"/>
      <c r="N49" s="59"/>
      <c r="O49" s="59"/>
      <c r="P49" s="59"/>
      <c r="Q49" s="59"/>
      <c r="R49" s="677"/>
      <c r="S49" s="677"/>
      <c r="T49" s="677"/>
      <c r="U49" s="677"/>
      <c r="V49" s="677"/>
      <c r="W49" s="677"/>
      <c r="X49" s="677"/>
      <c r="Y49" s="677"/>
      <c r="Z49" s="677"/>
      <c r="AA49" s="677"/>
      <c r="AB49" s="677"/>
      <c r="AC49" s="677"/>
      <c r="AD49" s="677"/>
      <c r="AE49" s="677"/>
      <c r="AF49" s="677"/>
      <c r="AG49" s="677"/>
      <c r="AH49" s="677"/>
      <c r="AI49" s="677"/>
      <c r="AJ49" s="677"/>
      <c r="AK49" s="677"/>
      <c r="AL49" s="677"/>
      <c r="AM49" s="677"/>
      <c r="AN49" s="677"/>
      <c r="AO49" s="677"/>
      <c r="AP49" s="677"/>
      <c r="AQ49" s="677"/>
      <c r="AR49" s="677"/>
      <c r="AS49" s="677"/>
      <c r="AT49" s="677"/>
      <c r="AU49" s="677"/>
      <c r="AV49" s="677"/>
      <c r="AW49" s="677"/>
      <c r="AX49" s="677"/>
      <c r="AY49" s="677"/>
      <c r="AZ49" s="677"/>
      <c r="BA49" s="677"/>
      <c r="BB49" s="677"/>
      <c r="BC49" s="677"/>
      <c r="BD49" s="677"/>
      <c r="BE49" s="677"/>
      <c r="BF49" s="677"/>
      <c r="BG49" s="677"/>
      <c r="BH49" s="677"/>
      <c r="BI49" s="677"/>
      <c r="BJ49" s="677"/>
      <c r="BK49" s="677"/>
      <c r="BL49" s="677"/>
      <c r="BM49" s="677"/>
      <c r="BN49" s="677"/>
      <c r="BO49" s="677"/>
      <c r="BP49" s="677"/>
      <c r="BQ49" s="677"/>
      <c r="BR49" s="677"/>
      <c r="BS49" s="677"/>
      <c r="BT49" s="677"/>
      <c r="BU49" s="677"/>
      <c r="BV49" s="677"/>
      <c r="BW49" s="677"/>
      <c r="BX49" s="677"/>
      <c r="BY49" s="677"/>
      <c r="BZ49" s="677"/>
    </row>
    <row r="50" spans="1:78" s="1" customFormat="1" ht="15.6" customHeight="1">
      <c r="A50" s="59"/>
      <c r="B50" s="59" t="s">
        <v>74</v>
      </c>
      <c r="C50" s="59"/>
      <c r="D50" s="59"/>
      <c r="E50" s="59"/>
      <c r="F50" s="59"/>
      <c r="G50" s="59"/>
      <c r="H50" s="59"/>
      <c r="I50" s="59"/>
      <c r="J50" s="59"/>
      <c r="K50" s="59"/>
      <c r="L50" s="59"/>
      <c r="M50" s="59"/>
      <c r="N50" s="59"/>
      <c r="O50" s="59"/>
      <c r="P50" s="59"/>
      <c r="Q50" s="59"/>
      <c r="R50" s="122"/>
      <c r="S50" s="122"/>
      <c r="T50" s="122"/>
      <c r="U50" s="59"/>
      <c r="V50" s="59"/>
      <c r="W50" s="59"/>
      <c r="X50" s="59"/>
      <c r="Y50" s="677"/>
      <c r="Z50" s="677"/>
      <c r="AA50" s="677"/>
      <c r="AB50" s="677"/>
      <c r="AC50" s="677"/>
      <c r="AD50" s="677"/>
      <c r="AE50" s="677"/>
      <c r="AF50" s="677"/>
      <c r="AG50" s="677"/>
      <c r="AH50" s="677"/>
      <c r="AI50" s="677"/>
      <c r="AJ50" s="677"/>
      <c r="AK50" s="677"/>
      <c r="AL50" s="677"/>
      <c r="AM50" s="677"/>
      <c r="AN50" s="677"/>
      <c r="AO50" s="677"/>
      <c r="AP50" s="677"/>
      <c r="AQ50" s="677"/>
      <c r="AR50" s="677"/>
      <c r="AS50" s="677"/>
      <c r="AT50" s="677"/>
      <c r="AU50" s="677"/>
      <c r="AV50" s="677"/>
      <c r="AW50" s="677"/>
      <c r="AX50" s="677"/>
      <c r="AY50" s="677"/>
      <c r="AZ50" s="677"/>
      <c r="BA50" s="677"/>
      <c r="BB50" s="677"/>
      <c r="BC50" s="677"/>
      <c r="BD50" s="677"/>
      <c r="BE50" s="677"/>
      <c r="BF50" s="677"/>
      <c r="BG50" s="677"/>
      <c r="BH50" s="677"/>
      <c r="BI50" s="677"/>
      <c r="BJ50" s="677"/>
      <c r="BK50" s="677"/>
      <c r="BL50" s="677"/>
      <c r="BM50" s="677"/>
      <c r="BN50" s="677"/>
      <c r="BO50" s="677"/>
      <c r="BP50" s="677"/>
      <c r="BQ50" s="677"/>
      <c r="BR50" s="677"/>
      <c r="BS50" s="677"/>
      <c r="BT50" s="677"/>
      <c r="BU50" s="677"/>
      <c r="BV50" s="677"/>
      <c r="BW50" s="677"/>
      <c r="BX50" s="677"/>
      <c r="BY50" s="677"/>
      <c r="BZ50" s="677"/>
    </row>
    <row r="51" spans="1:78" s="1" customFormat="1" ht="3" customHeight="1">
      <c r="A51" s="63"/>
      <c r="B51" s="63"/>
      <c r="C51" s="63"/>
      <c r="D51" s="63"/>
      <c r="E51" s="63"/>
      <c r="F51" s="63"/>
      <c r="G51" s="63"/>
      <c r="H51" s="63"/>
      <c r="I51" s="63"/>
      <c r="J51" s="63"/>
      <c r="K51" s="63"/>
      <c r="L51" s="63"/>
      <c r="M51" s="63"/>
      <c r="N51" s="63"/>
      <c r="O51" s="63"/>
      <c r="P51" s="63"/>
      <c r="Q51" s="63"/>
      <c r="R51" s="63"/>
      <c r="S51" s="63"/>
      <c r="T51" s="63"/>
      <c r="U51" s="63"/>
      <c r="V51" s="63"/>
      <c r="W51" s="63"/>
      <c r="X51" s="63"/>
      <c r="Y51" s="63"/>
      <c r="Z51" s="63"/>
      <c r="AA51" s="63"/>
      <c r="AB51" s="63"/>
      <c r="AC51" s="63"/>
      <c r="AD51" s="63"/>
      <c r="AE51" s="63"/>
      <c r="AF51" s="63"/>
      <c r="AG51" s="63"/>
      <c r="AH51" s="63"/>
      <c r="AI51" s="63"/>
      <c r="AJ51" s="63"/>
      <c r="AK51" s="63"/>
      <c r="AL51" s="63"/>
      <c r="AM51" s="63"/>
      <c r="AN51" s="63"/>
      <c r="AO51" s="63"/>
      <c r="AP51" s="63"/>
      <c r="AQ51" s="63"/>
      <c r="AR51" s="63"/>
      <c r="AS51" s="63"/>
      <c r="AT51" s="63"/>
      <c r="AU51" s="63"/>
      <c r="AV51" s="63"/>
      <c r="AW51" s="63"/>
      <c r="AX51" s="63"/>
      <c r="AY51" s="63"/>
      <c r="AZ51" s="63"/>
      <c r="BA51" s="63"/>
      <c r="BB51" s="63"/>
      <c r="BC51" s="63"/>
      <c r="BD51" s="63"/>
      <c r="BE51" s="63"/>
      <c r="BF51" s="63"/>
      <c r="BG51" s="63"/>
      <c r="BH51" s="63"/>
      <c r="BI51" s="63"/>
      <c r="BJ51" s="63"/>
      <c r="BK51" s="63"/>
      <c r="BL51" s="63"/>
      <c r="BM51" s="63"/>
      <c r="BN51" s="63"/>
      <c r="BO51" s="63"/>
      <c r="BP51" s="63"/>
      <c r="BQ51" s="63"/>
      <c r="BR51" s="63"/>
      <c r="BS51" s="63"/>
      <c r="BT51" s="63"/>
      <c r="BU51" s="63"/>
      <c r="BV51" s="63"/>
      <c r="BW51" s="63"/>
      <c r="BX51" s="63"/>
      <c r="BY51" s="63"/>
      <c r="BZ51" s="63"/>
    </row>
    <row r="52" spans="1:78" s="1" customFormat="1" ht="3" customHeight="1">
      <c r="A52" s="198"/>
      <c r="B52" s="198"/>
      <c r="C52" s="198"/>
      <c r="D52" s="198"/>
      <c r="E52" s="198"/>
      <c r="F52" s="198"/>
      <c r="G52" s="198"/>
      <c r="H52" s="198"/>
      <c r="I52" s="198"/>
      <c r="J52" s="198"/>
      <c r="K52" s="198"/>
      <c r="L52" s="198"/>
      <c r="M52" s="198"/>
      <c r="N52" s="198"/>
      <c r="O52" s="198"/>
      <c r="P52" s="198"/>
      <c r="Q52" s="198"/>
      <c r="R52" s="198"/>
      <c r="S52" s="198"/>
      <c r="T52" s="198"/>
      <c r="U52" s="198"/>
      <c r="V52" s="198"/>
      <c r="W52" s="198"/>
      <c r="X52" s="198"/>
      <c r="Y52" s="198"/>
      <c r="Z52" s="198"/>
      <c r="AA52" s="198"/>
      <c r="AB52" s="198"/>
      <c r="AC52" s="198"/>
      <c r="AD52" s="198"/>
      <c r="AE52" s="198"/>
      <c r="AF52" s="198"/>
      <c r="AG52" s="198"/>
      <c r="AH52" s="198"/>
      <c r="AI52" s="198"/>
      <c r="AJ52" s="198"/>
      <c r="AK52" s="198"/>
      <c r="AL52" s="198"/>
      <c r="AM52" s="198"/>
      <c r="AN52" s="198"/>
      <c r="AO52" s="198"/>
      <c r="AP52" s="198"/>
      <c r="AQ52" s="198"/>
      <c r="AR52" s="198"/>
      <c r="AS52" s="198"/>
      <c r="AT52" s="198"/>
      <c r="AU52" s="198"/>
      <c r="AV52" s="198"/>
      <c r="AW52" s="198"/>
      <c r="AX52" s="198"/>
      <c r="AY52" s="198"/>
      <c r="AZ52" s="198"/>
      <c r="BA52" s="198"/>
      <c r="BB52" s="198"/>
      <c r="BC52" s="198"/>
      <c r="BD52" s="198"/>
      <c r="BE52" s="198"/>
      <c r="BF52" s="198"/>
      <c r="BG52" s="198"/>
      <c r="BH52" s="198"/>
      <c r="BI52" s="198"/>
      <c r="BJ52" s="198"/>
      <c r="BK52" s="198"/>
      <c r="BL52" s="198"/>
      <c r="BM52" s="198"/>
      <c r="BN52" s="198"/>
      <c r="BO52" s="198"/>
      <c r="BP52" s="198"/>
      <c r="BQ52" s="198"/>
      <c r="BR52" s="198"/>
      <c r="BS52" s="198"/>
      <c r="BT52" s="198"/>
      <c r="BU52" s="198"/>
      <c r="BV52" s="198"/>
      <c r="BW52" s="198"/>
      <c r="BX52" s="198"/>
      <c r="BY52" s="198"/>
      <c r="BZ52" s="198"/>
    </row>
    <row r="53" spans="1:78" s="1" customFormat="1" ht="15.6" customHeight="1">
      <c r="A53" s="59" t="s">
        <v>1642</v>
      </c>
      <c r="B53" s="59"/>
      <c r="C53" s="59"/>
      <c r="D53" s="59"/>
      <c r="E53" s="59"/>
      <c r="F53" s="59"/>
      <c r="G53" s="59"/>
      <c r="H53" s="59"/>
      <c r="I53" s="59"/>
      <c r="J53" s="59"/>
      <c r="K53" s="59"/>
      <c r="L53" s="59"/>
      <c r="M53" s="59"/>
      <c r="N53" s="59"/>
      <c r="O53" s="59"/>
      <c r="P53" s="59"/>
      <c r="Q53" s="59"/>
      <c r="R53" s="59"/>
      <c r="S53" s="59"/>
      <c r="T53" s="59"/>
      <c r="U53" s="59"/>
      <c r="V53" s="59"/>
      <c r="W53" s="59"/>
      <c r="X53" s="59"/>
      <c r="Y53" s="59"/>
      <c r="Z53" s="59"/>
      <c r="AA53" s="59"/>
      <c r="AB53" s="59"/>
      <c r="AC53" s="59"/>
      <c r="AD53" s="59"/>
      <c r="AE53" s="59"/>
      <c r="AF53" s="59"/>
      <c r="AG53" s="59"/>
      <c r="AH53" s="59"/>
      <c r="AI53" s="59"/>
      <c r="AJ53" s="59"/>
      <c r="AK53" s="59"/>
      <c r="AL53" s="59"/>
      <c r="AM53" s="59"/>
      <c r="AN53" s="59"/>
      <c r="AO53" s="59"/>
      <c r="AP53" s="59"/>
      <c r="AQ53" s="59"/>
      <c r="AR53" s="59"/>
      <c r="AS53" s="59"/>
      <c r="AT53" s="59"/>
      <c r="AU53" s="59"/>
      <c r="AV53" s="59"/>
      <c r="AW53" s="59"/>
      <c r="AX53" s="59"/>
      <c r="AY53" s="59"/>
      <c r="AZ53" s="59"/>
      <c r="BA53" s="59"/>
      <c r="BB53" s="59"/>
      <c r="BC53" s="59"/>
      <c r="BD53" s="59"/>
      <c r="BE53" s="59"/>
      <c r="BF53" s="59"/>
      <c r="BG53" s="59"/>
      <c r="BH53" s="59"/>
      <c r="BI53" s="59"/>
      <c r="BJ53" s="59"/>
      <c r="BK53" s="59"/>
      <c r="BL53" s="59"/>
      <c r="BM53" s="59"/>
      <c r="BN53" s="59"/>
      <c r="BO53" s="59"/>
      <c r="BP53" s="59"/>
      <c r="BQ53" s="59"/>
      <c r="BR53" s="59"/>
      <c r="BS53" s="59"/>
      <c r="BT53" s="59"/>
      <c r="BU53" s="59"/>
      <c r="BV53" s="59"/>
      <c r="BW53" s="59"/>
      <c r="BX53" s="59"/>
      <c r="BY53" s="59"/>
      <c r="BZ53" s="59"/>
    </row>
    <row r="54" spans="1:78" s="1" customFormat="1" ht="15.6" customHeight="1">
      <c r="A54" s="59"/>
      <c r="B54" s="59" t="s">
        <v>1643</v>
      </c>
      <c r="C54" s="59"/>
      <c r="D54" s="59"/>
      <c r="E54" s="59"/>
      <c r="F54" s="59"/>
      <c r="G54" s="59"/>
      <c r="H54" s="59"/>
      <c r="I54" s="59"/>
      <c r="J54" s="59"/>
      <c r="K54" s="59"/>
      <c r="L54" s="59"/>
      <c r="M54" s="59"/>
      <c r="N54" s="59"/>
      <c r="O54" s="59"/>
      <c r="P54" s="59"/>
      <c r="Q54" s="59"/>
      <c r="R54" s="59"/>
      <c r="S54" s="59"/>
      <c r="T54" s="59"/>
      <c r="U54" s="59"/>
      <c r="V54" s="59"/>
      <c r="W54" s="59"/>
      <c r="X54" s="59"/>
      <c r="Y54" s="59"/>
      <c r="Z54" s="59"/>
      <c r="AA54" s="59"/>
      <c r="AB54" s="59"/>
      <c r="AC54" s="59"/>
      <c r="AD54" s="59"/>
      <c r="AE54" s="59"/>
      <c r="AF54" s="59"/>
      <c r="AG54" s="59"/>
      <c r="AH54" s="59"/>
      <c r="AI54" s="59"/>
      <c r="AJ54" s="59"/>
      <c r="AK54" s="59"/>
      <c r="AL54" s="59"/>
      <c r="AM54" s="59"/>
      <c r="AN54" s="59"/>
      <c r="AO54" s="59"/>
      <c r="AP54" s="59"/>
      <c r="AQ54" s="59"/>
      <c r="AR54" s="59"/>
      <c r="AS54" s="59"/>
      <c r="AT54" s="59"/>
      <c r="AU54" s="59"/>
      <c r="AV54" s="59"/>
      <c r="AW54" s="59"/>
      <c r="AX54" s="59"/>
      <c r="AY54" s="59"/>
      <c r="AZ54" s="59"/>
      <c r="BA54" s="59"/>
      <c r="BB54" s="59"/>
      <c r="BC54" s="59"/>
      <c r="BD54" s="59"/>
      <c r="BE54" s="59"/>
      <c r="BF54" s="59"/>
      <c r="BG54" s="59"/>
      <c r="BH54" s="59"/>
      <c r="BI54" s="59"/>
      <c r="BJ54" s="59"/>
      <c r="BK54" s="59"/>
      <c r="BL54" s="59"/>
      <c r="BM54" s="59"/>
      <c r="BN54" s="59"/>
      <c r="BO54" s="59"/>
      <c r="BP54" s="59"/>
      <c r="BQ54" s="59"/>
      <c r="BR54" s="59"/>
      <c r="BS54" s="59"/>
      <c r="BT54" s="59"/>
      <c r="BU54" s="59"/>
      <c r="BV54" s="59"/>
      <c r="BW54" s="59"/>
      <c r="BX54" s="59"/>
      <c r="BY54" s="59"/>
      <c r="BZ54" s="59"/>
    </row>
    <row r="55" spans="1:78" s="1" customFormat="1" ht="15.6" customHeight="1">
      <c r="A55" s="59"/>
      <c r="B55" s="59" t="s">
        <v>36</v>
      </c>
      <c r="C55" s="59"/>
      <c r="D55" s="59"/>
      <c r="E55" s="59"/>
      <c r="F55" s="59"/>
      <c r="G55" s="59"/>
      <c r="H55" s="59"/>
      <c r="I55" s="59"/>
      <c r="J55" s="59"/>
      <c r="K55" s="59"/>
      <c r="L55" s="59"/>
      <c r="M55" s="59"/>
      <c r="N55" s="59"/>
      <c r="O55" s="59"/>
      <c r="P55" s="59"/>
      <c r="Q55" s="59"/>
      <c r="R55" s="59"/>
      <c r="S55" s="59" t="s">
        <v>37</v>
      </c>
      <c r="T55" s="59"/>
      <c r="U55" s="680"/>
      <c r="V55" s="680"/>
      <c r="W55" s="680"/>
      <c r="X55" s="680"/>
      <c r="Y55" s="122" t="s">
        <v>38</v>
      </c>
      <c r="Z55" s="59"/>
      <c r="AA55" s="59"/>
      <c r="AB55" s="59"/>
      <c r="AC55" s="59"/>
      <c r="AD55" s="59"/>
      <c r="AE55" s="59"/>
      <c r="AF55" s="59"/>
      <c r="AG55" s="59"/>
      <c r="AH55" s="59"/>
      <c r="AI55" s="59" t="s">
        <v>37</v>
      </c>
      <c r="AJ55" s="59"/>
      <c r="AK55" s="672"/>
      <c r="AL55" s="672"/>
      <c r="AM55" s="672"/>
      <c r="AN55" s="672"/>
      <c r="AO55" s="672"/>
      <c r="AP55" s="672"/>
      <c r="AQ55" s="672"/>
      <c r="AR55" s="672"/>
      <c r="AS55" s="672"/>
      <c r="AT55" s="672"/>
      <c r="AU55" s="672"/>
      <c r="AV55" s="672"/>
      <c r="AW55" s="122" t="s">
        <v>39</v>
      </c>
      <c r="AX55" s="59"/>
      <c r="AY55" s="59"/>
      <c r="AZ55" s="59"/>
      <c r="BA55" s="59"/>
      <c r="BB55" s="59"/>
      <c r="BC55" s="59"/>
      <c r="BD55" s="59"/>
      <c r="BE55" s="59"/>
      <c r="BF55" s="680"/>
      <c r="BG55" s="680"/>
      <c r="BH55" s="680"/>
      <c r="BI55" s="680"/>
      <c r="BJ55" s="680"/>
      <c r="BK55" s="680"/>
      <c r="BL55" s="680"/>
      <c r="BM55" s="680"/>
      <c r="BN55" s="680"/>
      <c r="BO55" s="680"/>
      <c r="BP55" s="680"/>
      <c r="BQ55" s="680"/>
      <c r="BR55" s="122" t="s">
        <v>40</v>
      </c>
      <c r="BS55" s="59"/>
      <c r="BT55" s="59"/>
      <c r="BU55" s="59"/>
      <c r="BV55" s="59"/>
      <c r="BW55" s="59"/>
      <c r="BX55" s="59"/>
      <c r="BY55" s="59"/>
      <c r="BZ55" s="59"/>
    </row>
    <row r="56" spans="1:78" s="1" customFormat="1" ht="15.6" customHeight="1">
      <c r="A56" s="59"/>
      <c r="B56" s="59" t="s">
        <v>31</v>
      </c>
      <c r="C56" s="59"/>
      <c r="D56" s="59"/>
      <c r="E56" s="59"/>
      <c r="F56" s="59"/>
      <c r="G56" s="59"/>
      <c r="H56" s="59"/>
      <c r="I56" s="59"/>
      <c r="J56" s="59"/>
      <c r="K56" s="59"/>
      <c r="L56" s="59"/>
      <c r="M56" s="59"/>
      <c r="N56" s="59"/>
      <c r="O56" s="59"/>
      <c r="P56" s="59"/>
      <c r="Q56" s="59"/>
      <c r="R56" s="680"/>
      <c r="S56" s="680"/>
      <c r="T56" s="680"/>
      <c r="U56" s="680"/>
      <c r="V56" s="680"/>
      <c r="W56" s="680"/>
      <c r="X56" s="680"/>
      <c r="Y56" s="680"/>
      <c r="Z56" s="680"/>
      <c r="AA56" s="680"/>
      <c r="AB56" s="680"/>
      <c r="AC56" s="680"/>
      <c r="AD56" s="680"/>
      <c r="AE56" s="680"/>
      <c r="AF56" s="680"/>
      <c r="AG56" s="680"/>
      <c r="AH56" s="680"/>
      <c r="AI56" s="680"/>
      <c r="AJ56" s="680"/>
      <c r="AK56" s="680"/>
      <c r="AL56" s="680"/>
      <c r="AM56" s="680"/>
      <c r="AN56" s="680"/>
      <c r="AO56" s="680"/>
      <c r="AP56" s="680"/>
      <c r="AQ56" s="680"/>
      <c r="AR56" s="680"/>
      <c r="AS56" s="680"/>
      <c r="AT56" s="680"/>
      <c r="AU56" s="680"/>
      <c r="AV56" s="680"/>
      <c r="AW56" s="680"/>
      <c r="AX56" s="680"/>
      <c r="AY56" s="680"/>
      <c r="AZ56" s="680"/>
      <c r="BA56" s="680"/>
      <c r="BB56" s="680"/>
      <c r="BC56" s="680"/>
      <c r="BD56" s="680"/>
      <c r="BE56" s="680"/>
      <c r="BF56" s="680"/>
      <c r="BG56" s="680"/>
      <c r="BH56" s="680"/>
      <c r="BI56" s="680"/>
      <c r="BJ56" s="680"/>
      <c r="BK56" s="680"/>
      <c r="BL56" s="680"/>
      <c r="BM56" s="680"/>
      <c r="BN56" s="680"/>
      <c r="BO56" s="680"/>
      <c r="BP56" s="680"/>
      <c r="BQ56" s="680"/>
      <c r="BR56" s="680"/>
      <c r="BS56" s="680"/>
      <c r="BT56" s="680"/>
      <c r="BU56" s="680"/>
      <c r="BV56" s="680"/>
      <c r="BW56" s="680"/>
      <c r="BX56" s="680"/>
      <c r="BY56" s="680"/>
      <c r="BZ56" s="680"/>
    </row>
    <row r="57" spans="1:78" s="1" customFormat="1" ht="15.6" customHeight="1">
      <c r="A57" s="59"/>
      <c r="B57" s="59" t="s">
        <v>42</v>
      </c>
      <c r="C57" s="59"/>
      <c r="D57" s="59"/>
      <c r="E57" s="59"/>
      <c r="F57" s="59"/>
      <c r="G57" s="59"/>
      <c r="H57" s="59"/>
      <c r="I57" s="59"/>
      <c r="J57" s="59"/>
      <c r="K57" s="59"/>
      <c r="L57" s="59"/>
      <c r="M57" s="59"/>
      <c r="N57" s="59"/>
      <c r="O57" s="59"/>
      <c r="P57" s="59"/>
      <c r="Q57" s="59"/>
      <c r="R57" s="59"/>
      <c r="S57" s="59" t="s">
        <v>37</v>
      </c>
      <c r="T57" s="59"/>
      <c r="U57" s="680"/>
      <c r="V57" s="680"/>
      <c r="W57" s="680"/>
      <c r="X57" s="680"/>
      <c r="Y57" s="122" t="s">
        <v>43</v>
      </c>
      <c r="Z57" s="59"/>
      <c r="AA57" s="59"/>
      <c r="AB57" s="59"/>
      <c r="AC57" s="59"/>
      <c r="AD57" s="59"/>
      <c r="AE57" s="59"/>
      <c r="AF57" s="59"/>
      <c r="AG57" s="59"/>
      <c r="AH57" s="59"/>
      <c r="AI57" s="59" t="s">
        <v>37</v>
      </c>
      <c r="AJ57" s="59"/>
      <c r="AK57" s="680"/>
      <c r="AL57" s="680"/>
      <c r="AM57" s="680"/>
      <c r="AN57" s="680"/>
      <c r="AO57" s="680"/>
      <c r="AP57" s="680"/>
      <c r="AQ57" s="680"/>
      <c r="AR57" s="680"/>
      <c r="AS57" s="680"/>
      <c r="AT57" s="59" t="s">
        <v>44</v>
      </c>
      <c r="AU57" s="59"/>
      <c r="AV57" s="59"/>
      <c r="AW57" s="59"/>
      <c r="AX57" s="122"/>
      <c r="AY57" s="59"/>
      <c r="AZ57" s="59"/>
      <c r="BA57" s="59"/>
      <c r="BB57" s="59"/>
      <c r="BC57" s="59"/>
      <c r="BD57" s="59"/>
      <c r="BE57" s="59"/>
      <c r="BF57" s="680"/>
      <c r="BG57" s="680"/>
      <c r="BH57" s="680"/>
      <c r="BI57" s="680"/>
      <c r="BJ57" s="680"/>
      <c r="BK57" s="680"/>
      <c r="BL57" s="680"/>
      <c r="BM57" s="680"/>
      <c r="BN57" s="680"/>
      <c r="BO57" s="680"/>
      <c r="BP57" s="680"/>
      <c r="BQ57" s="680"/>
      <c r="BR57" s="122" t="s">
        <v>40</v>
      </c>
      <c r="BS57" s="59"/>
      <c r="BT57" s="59"/>
      <c r="BU57" s="59"/>
      <c r="BV57" s="59"/>
      <c r="BW57" s="59"/>
      <c r="BX57" s="59"/>
      <c r="BY57" s="59"/>
      <c r="BZ57" s="59"/>
    </row>
    <row r="58" spans="1:78" s="1" customFormat="1" ht="15.6" customHeight="1">
      <c r="A58" s="59"/>
      <c r="B58" s="59"/>
      <c r="C58" s="59"/>
      <c r="D58" s="59"/>
      <c r="E58" s="59"/>
      <c r="F58" s="59"/>
      <c r="G58" s="59"/>
      <c r="H58" s="59"/>
      <c r="I58" s="59"/>
      <c r="J58" s="59"/>
      <c r="K58" s="59"/>
      <c r="L58" s="59"/>
      <c r="M58" s="59"/>
      <c r="N58" s="59"/>
      <c r="O58" s="59"/>
      <c r="P58" s="59"/>
      <c r="Q58" s="59"/>
      <c r="R58" s="680"/>
      <c r="S58" s="680"/>
      <c r="T58" s="680"/>
      <c r="U58" s="680"/>
      <c r="V58" s="680"/>
      <c r="W58" s="680"/>
      <c r="X58" s="680"/>
      <c r="Y58" s="680"/>
      <c r="Z58" s="680"/>
      <c r="AA58" s="680"/>
      <c r="AB58" s="680"/>
      <c r="AC58" s="680"/>
      <c r="AD58" s="680"/>
      <c r="AE58" s="680"/>
      <c r="AF58" s="680"/>
      <c r="AG58" s="680"/>
      <c r="AH58" s="680"/>
      <c r="AI58" s="680"/>
      <c r="AJ58" s="680"/>
      <c r="AK58" s="680"/>
      <c r="AL58" s="680"/>
      <c r="AM58" s="680"/>
      <c r="AN58" s="680"/>
      <c r="AO58" s="680"/>
      <c r="AP58" s="680"/>
      <c r="AQ58" s="680"/>
      <c r="AR58" s="680"/>
      <c r="AS58" s="680"/>
      <c r="AT58" s="680"/>
      <c r="AU58" s="680"/>
      <c r="AV58" s="680"/>
      <c r="AW58" s="680"/>
      <c r="AX58" s="680"/>
      <c r="AY58" s="680"/>
      <c r="AZ58" s="680"/>
      <c r="BA58" s="680"/>
      <c r="BB58" s="680"/>
      <c r="BC58" s="680"/>
      <c r="BD58" s="680"/>
      <c r="BE58" s="680"/>
      <c r="BF58" s="680"/>
      <c r="BG58" s="680"/>
      <c r="BH58" s="680"/>
      <c r="BI58" s="680"/>
      <c r="BJ58" s="680"/>
      <c r="BK58" s="680"/>
      <c r="BL58" s="680"/>
      <c r="BM58" s="680"/>
      <c r="BN58" s="680"/>
      <c r="BO58" s="680"/>
      <c r="BP58" s="680"/>
      <c r="BQ58" s="680"/>
      <c r="BR58" s="680"/>
      <c r="BS58" s="680"/>
      <c r="BT58" s="680"/>
      <c r="BU58" s="680"/>
      <c r="BV58" s="680"/>
      <c r="BW58" s="680"/>
      <c r="BX58" s="680"/>
      <c r="BY58" s="680"/>
      <c r="BZ58" s="680"/>
    </row>
    <row r="59" spans="1:78" s="1" customFormat="1" ht="15.6" customHeight="1">
      <c r="A59" s="59"/>
      <c r="B59" s="59" t="s">
        <v>47</v>
      </c>
      <c r="C59" s="59"/>
      <c r="D59" s="59"/>
      <c r="E59" s="59"/>
      <c r="F59" s="59"/>
      <c r="G59" s="59"/>
      <c r="H59" s="59"/>
      <c r="I59" s="59"/>
      <c r="J59" s="59"/>
      <c r="K59" s="59"/>
      <c r="L59" s="59"/>
      <c r="M59" s="59"/>
      <c r="N59" s="59"/>
      <c r="O59" s="59"/>
      <c r="P59" s="59"/>
      <c r="Q59" s="59"/>
      <c r="R59" s="670" t="s">
        <v>1254</v>
      </c>
      <c r="S59" s="670"/>
      <c r="T59" s="670"/>
      <c r="U59" s="680"/>
      <c r="V59" s="680"/>
      <c r="W59" s="680"/>
      <c r="X59" s="680"/>
      <c r="Y59" s="680"/>
      <c r="Z59" s="680"/>
      <c r="AA59" s="680"/>
      <c r="AB59" s="680"/>
      <c r="AC59" s="680"/>
      <c r="AD59" s="680"/>
      <c r="AE59" s="680"/>
      <c r="AF59" s="680"/>
      <c r="AG59" s="680"/>
      <c r="AH59" s="680"/>
      <c r="AI59" s="680"/>
      <c r="AJ59" s="680"/>
      <c r="AK59" s="680"/>
      <c r="AL59" s="680"/>
      <c r="AM59" s="680"/>
      <c r="AN59" s="680"/>
      <c r="AO59" s="680"/>
      <c r="AP59" s="680"/>
      <c r="AQ59" s="680"/>
      <c r="AR59" s="680"/>
      <c r="AS59" s="680"/>
      <c r="AT59" s="680"/>
      <c r="AU59" s="680"/>
      <c r="AV59" s="680"/>
      <c r="AW59" s="680"/>
      <c r="AX59" s="680"/>
      <c r="AY59" s="680"/>
      <c r="AZ59" s="680"/>
      <c r="BA59" s="680"/>
      <c r="BB59" s="680"/>
      <c r="BC59" s="680"/>
      <c r="BD59" s="680"/>
      <c r="BE59" s="680"/>
      <c r="BF59" s="680"/>
      <c r="BG59" s="680"/>
      <c r="BH59" s="680"/>
      <c r="BI59" s="680"/>
      <c r="BJ59" s="680"/>
      <c r="BK59" s="680"/>
      <c r="BL59" s="680"/>
      <c r="BM59" s="680"/>
      <c r="BN59" s="680"/>
      <c r="BO59" s="680"/>
      <c r="BP59" s="680"/>
      <c r="BQ59" s="680"/>
      <c r="BR59" s="680"/>
      <c r="BS59" s="680"/>
      <c r="BT59" s="680"/>
      <c r="BU59" s="680"/>
      <c r="BV59" s="680"/>
      <c r="BW59" s="680"/>
      <c r="BX59" s="680"/>
      <c r="BY59" s="680"/>
      <c r="BZ59" s="680"/>
    </row>
    <row r="60" spans="1:78" s="1" customFormat="1" ht="15.6" customHeight="1">
      <c r="A60" s="59"/>
      <c r="B60" s="59" t="s">
        <v>48</v>
      </c>
      <c r="C60" s="59"/>
      <c r="D60" s="59"/>
      <c r="E60" s="59"/>
      <c r="F60" s="59"/>
      <c r="G60" s="59"/>
      <c r="H60" s="59"/>
      <c r="I60" s="59"/>
      <c r="J60" s="59"/>
      <c r="K60" s="59"/>
      <c r="L60" s="59"/>
      <c r="M60" s="59"/>
      <c r="N60" s="59"/>
      <c r="O60" s="59"/>
      <c r="P60" s="59"/>
      <c r="Q60" s="59"/>
      <c r="R60" s="680"/>
      <c r="S60" s="680"/>
      <c r="T60" s="680"/>
      <c r="U60" s="680"/>
      <c r="V60" s="680"/>
      <c r="W60" s="680"/>
      <c r="X60" s="680"/>
      <c r="Y60" s="680"/>
      <c r="Z60" s="680"/>
      <c r="AA60" s="680"/>
      <c r="AB60" s="680"/>
      <c r="AC60" s="680"/>
      <c r="AD60" s="680"/>
      <c r="AE60" s="680"/>
      <c r="AF60" s="680"/>
      <c r="AG60" s="680"/>
      <c r="AH60" s="680"/>
      <c r="AI60" s="680"/>
      <c r="AJ60" s="680"/>
      <c r="AK60" s="680"/>
      <c r="AL60" s="680"/>
      <c r="AM60" s="680"/>
      <c r="AN60" s="680"/>
      <c r="AO60" s="680"/>
      <c r="AP60" s="680"/>
      <c r="AQ60" s="680"/>
      <c r="AR60" s="680"/>
      <c r="AS60" s="680"/>
      <c r="AT60" s="680"/>
      <c r="AU60" s="680"/>
      <c r="AV60" s="680"/>
      <c r="AW60" s="680"/>
      <c r="AX60" s="680"/>
      <c r="AY60" s="680"/>
      <c r="AZ60" s="680"/>
      <c r="BA60" s="680"/>
      <c r="BB60" s="680"/>
      <c r="BC60" s="680"/>
      <c r="BD60" s="680"/>
      <c r="BE60" s="680"/>
      <c r="BF60" s="680"/>
      <c r="BG60" s="680"/>
      <c r="BH60" s="680"/>
      <c r="BI60" s="680"/>
      <c r="BJ60" s="680"/>
      <c r="BK60" s="680"/>
      <c r="BL60" s="680"/>
      <c r="BM60" s="680"/>
      <c r="BN60" s="680"/>
      <c r="BO60" s="680"/>
      <c r="BP60" s="680"/>
      <c r="BQ60" s="680"/>
      <c r="BR60" s="680"/>
      <c r="BS60" s="680"/>
      <c r="BT60" s="680"/>
      <c r="BU60" s="680"/>
      <c r="BV60" s="680"/>
      <c r="BW60" s="680"/>
      <c r="BX60" s="680"/>
      <c r="BY60" s="680"/>
      <c r="BZ60" s="680"/>
    </row>
    <row r="61" spans="1:78" s="1" customFormat="1" ht="15.6" customHeight="1">
      <c r="A61" s="59"/>
      <c r="B61" s="59" t="s">
        <v>49</v>
      </c>
      <c r="C61" s="59"/>
      <c r="D61" s="59"/>
      <c r="E61" s="59"/>
      <c r="F61" s="59"/>
      <c r="G61" s="59"/>
      <c r="H61" s="59"/>
      <c r="I61" s="59"/>
      <c r="J61" s="59"/>
      <c r="K61" s="59"/>
      <c r="L61" s="59"/>
      <c r="M61" s="59"/>
      <c r="N61" s="59"/>
      <c r="O61" s="59"/>
      <c r="P61" s="59"/>
      <c r="Q61" s="59"/>
      <c r="R61" s="680"/>
      <c r="S61" s="680"/>
      <c r="T61" s="680"/>
      <c r="U61" s="680"/>
      <c r="V61" s="680"/>
      <c r="W61" s="680"/>
      <c r="X61" s="680"/>
      <c r="Y61" s="680"/>
      <c r="Z61" s="680"/>
      <c r="AA61" s="680"/>
      <c r="AB61" s="680"/>
      <c r="AC61" s="680"/>
      <c r="AD61" s="680"/>
      <c r="AE61" s="680"/>
      <c r="AF61" s="680"/>
      <c r="AG61" s="680"/>
      <c r="AH61" s="680"/>
      <c r="AI61" s="680"/>
      <c r="AJ61" s="680"/>
      <c r="AK61" s="680"/>
      <c r="AL61" s="680"/>
      <c r="AM61" s="680"/>
      <c r="AN61" s="680"/>
      <c r="AO61" s="680"/>
      <c r="AP61" s="680"/>
      <c r="AQ61" s="680"/>
      <c r="AR61" s="680"/>
      <c r="AS61" s="680"/>
      <c r="AT61" s="680"/>
      <c r="AU61" s="680"/>
      <c r="AV61" s="680"/>
      <c r="AW61" s="680"/>
      <c r="AX61" s="680"/>
      <c r="AY61" s="680"/>
      <c r="AZ61" s="680"/>
      <c r="BA61" s="680"/>
      <c r="BB61" s="680"/>
      <c r="BC61" s="680"/>
      <c r="BD61" s="680"/>
      <c r="BE61" s="680"/>
      <c r="BF61" s="680"/>
      <c r="BG61" s="680"/>
      <c r="BH61" s="680"/>
      <c r="BI61" s="680"/>
      <c r="BJ61" s="680"/>
      <c r="BK61" s="680"/>
      <c r="BL61" s="680"/>
      <c r="BM61" s="680"/>
      <c r="BN61" s="680"/>
      <c r="BO61" s="680"/>
      <c r="BP61" s="680"/>
      <c r="BQ61" s="680"/>
      <c r="BR61" s="680"/>
      <c r="BS61" s="680"/>
      <c r="BT61" s="680"/>
      <c r="BU61" s="680"/>
      <c r="BV61" s="680"/>
      <c r="BW61" s="680"/>
      <c r="BX61" s="680"/>
      <c r="BY61" s="680"/>
      <c r="BZ61" s="680"/>
    </row>
    <row r="62" spans="1:78" s="1" customFormat="1" ht="15.6" customHeight="1">
      <c r="A62" s="59"/>
      <c r="B62" s="59" t="s">
        <v>74</v>
      </c>
      <c r="C62" s="59"/>
      <c r="D62" s="59"/>
      <c r="E62" s="59"/>
      <c r="F62" s="59"/>
      <c r="G62" s="59"/>
      <c r="H62" s="59"/>
      <c r="I62" s="59"/>
      <c r="J62" s="59"/>
      <c r="K62" s="59"/>
      <c r="L62" s="59"/>
      <c r="M62" s="59"/>
      <c r="N62" s="59"/>
      <c r="O62" s="59"/>
      <c r="P62" s="59"/>
      <c r="Q62" s="59"/>
      <c r="R62" s="122"/>
      <c r="S62" s="122"/>
      <c r="T62" s="122"/>
      <c r="U62" s="59"/>
      <c r="V62" s="59"/>
      <c r="W62" s="59"/>
      <c r="X62" s="59"/>
      <c r="Y62" s="680"/>
      <c r="Z62" s="680"/>
      <c r="AA62" s="680"/>
      <c r="AB62" s="680"/>
      <c r="AC62" s="680"/>
      <c r="AD62" s="680"/>
      <c r="AE62" s="680"/>
      <c r="AF62" s="680"/>
      <c r="AG62" s="680"/>
      <c r="AH62" s="680"/>
      <c r="AI62" s="680"/>
      <c r="AJ62" s="680"/>
      <c r="AK62" s="680"/>
      <c r="AL62" s="680"/>
      <c r="AM62" s="680"/>
      <c r="AN62" s="680"/>
      <c r="AO62" s="680"/>
      <c r="AP62" s="680"/>
      <c r="AQ62" s="680"/>
      <c r="AR62" s="680"/>
      <c r="AS62" s="680"/>
      <c r="AT62" s="680"/>
      <c r="AU62" s="680"/>
      <c r="AV62" s="680"/>
      <c r="AW62" s="680"/>
      <c r="AX62" s="680"/>
      <c r="AY62" s="680"/>
      <c r="AZ62" s="680"/>
      <c r="BA62" s="680"/>
      <c r="BB62" s="680"/>
      <c r="BC62" s="680"/>
      <c r="BD62" s="680"/>
      <c r="BE62" s="680"/>
      <c r="BF62" s="680"/>
      <c r="BG62" s="680"/>
      <c r="BH62" s="680"/>
      <c r="BI62" s="680"/>
      <c r="BJ62" s="680"/>
      <c r="BK62" s="680"/>
      <c r="BL62" s="680"/>
      <c r="BM62" s="680"/>
      <c r="BN62" s="680"/>
      <c r="BO62" s="680"/>
      <c r="BP62" s="680"/>
      <c r="BQ62" s="680"/>
      <c r="BR62" s="680"/>
      <c r="BS62" s="680"/>
      <c r="BT62" s="680"/>
      <c r="BU62" s="680"/>
      <c r="BV62" s="680"/>
      <c r="BW62" s="680"/>
      <c r="BX62" s="680"/>
      <c r="BY62" s="680"/>
      <c r="BZ62" s="680"/>
    </row>
    <row r="63" spans="1:78" s="1" customFormat="1" ht="3" customHeight="1">
      <c r="A63" s="63"/>
      <c r="B63" s="63"/>
      <c r="C63" s="63"/>
      <c r="D63" s="63"/>
      <c r="E63" s="63"/>
      <c r="F63" s="63"/>
      <c r="G63" s="63"/>
      <c r="H63" s="63"/>
      <c r="I63" s="63"/>
      <c r="J63" s="63"/>
      <c r="K63" s="63"/>
      <c r="L63" s="63"/>
      <c r="M63" s="63"/>
      <c r="N63" s="63"/>
      <c r="O63" s="63"/>
      <c r="P63" s="63"/>
      <c r="Q63" s="63"/>
      <c r="R63" s="63"/>
      <c r="S63" s="63"/>
      <c r="T63" s="63"/>
      <c r="U63" s="63"/>
      <c r="V63" s="63"/>
      <c r="W63" s="63"/>
      <c r="X63" s="63"/>
      <c r="Y63" s="63"/>
      <c r="Z63" s="63"/>
      <c r="AA63" s="63"/>
      <c r="AB63" s="63"/>
      <c r="AC63" s="63"/>
      <c r="AD63" s="63"/>
      <c r="AE63" s="63"/>
      <c r="AF63" s="63"/>
      <c r="AG63" s="63"/>
      <c r="AH63" s="63"/>
      <c r="AI63" s="63"/>
      <c r="AJ63" s="63"/>
      <c r="AK63" s="63"/>
      <c r="AL63" s="63"/>
      <c r="AM63" s="63"/>
      <c r="AN63" s="63"/>
      <c r="AO63" s="63"/>
      <c r="AP63" s="63"/>
      <c r="AQ63" s="63"/>
      <c r="AR63" s="63"/>
      <c r="AS63" s="63"/>
      <c r="AT63" s="63"/>
      <c r="AU63" s="63"/>
      <c r="AV63" s="63"/>
      <c r="AW63" s="63"/>
      <c r="AX63" s="63"/>
      <c r="AY63" s="63"/>
      <c r="AZ63" s="63"/>
      <c r="BA63" s="63"/>
      <c r="BB63" s="63"/>
      <c r="BC63" s="63"/>
      <c r="BD63" s="63"/>
      <c r="BE63" s="63"/>
      <c r="BF63" s="63"/>
      <c r="BG63" s="63"/>
      <c r="BH63" s="63"/>
      <c r="BI63" s="63"/>
      <c r="BJ63" s="63"/>
      <c r="BK63" s="63"/>
      <c r="BL63" s="63"/>
      <c r="BM63" s="63"/>
      <c r="BN63" s="63"/>
      <c r="BO63" s="63"/>
      <c r="BP63" s="63"/>
      <c r="BQ63" s="63"/>
      <c r="BR63" s="63"/>
      <c r="BS63" s="63"/>
      <c r="BT63" s="63"/>
      <c r="BU63" s="63"/>
      <c r="BV63" s="63"/>
      <c r="BW63" s="63"/>
      <c r="BX63" s="63"/>
      <c r="BY63" s="63"/>
      <c r="BZ63" s="63"/>
    </row>
    <row r="64" spans="1:78" s="1" customFormat="1" ht="3" customHeight="1">
      <c r="A64" s="198"/>
      <c r="B64" s="198"/>
      <c r="C64" s="198"/>
      <c r="D64" s="198"/>
      <c r="E64" s="198"/>
      <c r="F64" s="198"/>
      <c r="G64" s="198"/>
      <c r="H64" s="198"/>
      <c r="I64" s="198"/>
      <c r="J64" s="198"/>
      <c r="K64" s="198"/>
      <c r="L64" s="198"/>
      <c r="M64" s="198"/>
      <c r="N64" s="198"/>
      <c r="O64" s="198"/>
      <c r="P64" s="198"/>
      <c r="Q64" s="198"/>
      <c r="R64" s="198"/>
      <c r="S64" s="198"/>
      <c r="T64" s="198"/>
      <c r="U64" s="198"/>
      <c r="V64" s="198"/>
      <c r="W64" s="198"/>
      <c r="X64" s="198"/>
      <c r="Y64" s="198"/>
      <c r="Z64" s="198"/>
      <c r="AA64" s="198"/>
      <c r="AB64" s="198"/>
      <c r="AC64" s="198"/>
      <c r="AD64" s="198"/>
      <c r="AE64" s="198"/>
      <c r="AF64" s="198"/>
      <c r="AG64" s="198"/>
      <c r="AH64" s="198"/>
      <c r="AI64" s="198"/>
      <c r="AJ64" s="198"/>
      <c r="AK64" s="198"/>
      <c r="AL64" s="198"/>
      <c r="AM64" s="198"/>
      <c r="AN64" s="198"/>
      <c r="AO64" s="198"/>
      <c r="AP64" s="198"/>
      <c r="AQ64" s="198"/>
      <c r="AR64" s="198"/>
      <c r="AS64" s="198"/>
      <c r="AT64" s="198"/>
      <c r="AU64" s="198"/>
      <c r="AV64" s="198"/>
      <c r="AW64" s="198"/>
      <c r="AX64" s="198"/>
      <c r="AY64" s="198"/>
      <c r="AZ64" s="198"/>
      <c r="BA64" s="198"/>
      <c r="BB64" s="198"/>
      <c r="BC64" s="198"/>
      <c r="BD64" s="198"/>
      <c r="BE64" s="198"/>
      <c r="BF64" s="198"/>
      <c r="BG64" s="198"/>
      <c r="BH64" s="198"/>
      <c r="BI64" s="198"/>
      <c r="BJ64" s="198"/>
      <c r="BK64" s="198"/>
      <c r="BL64" s="198"/>
      <c r="BM64" s="198"/>
      <c r="BN64" s="198"/>
      <c r="BO64" s="198"/>
      <c r="BP64" s="198"/>
      <c r="BQ64" s="198"/>
      <c r="BR64" s="198"/>
      <c r="BS64" s="198"/>
      <c r="BT64" s="198"/>
      <c r="BU64" s="198"/>
      <c r="BV64" s="198"/>
      <c r="BW64" s="198"/>
      <c r="BX64" s="198"/>
      <c r="BY64" s="198"/>
      <c r="BZ64" s="198"/>
    </row>
    <row r="65" spans="1:78" s="1" customFormat="1" ht="15.6" customHeight="1">
      <c r="A65" s="59" t="s">
        <v>1642</v>
      </c>
      <c r="B65" s="59"/>
      <c r="C65" s="59"/>
      <c r="D65" s="59"/>
      <c r="E65" s="59"/>
      <c r="F65" s="59"/>
      <c r="G65" s="59"/>
      <c r="H65" s="59"/>
      <c r="I65" s="59"/>
      <c r="J65" s="59"/>
      <c r="K65" s="59"/>
      <c r="L65" s="59"/>
      <c r="M65" s="59"/>
      <c r="N65" s="59"/>
      <c r="O65" s="59"/>
      <c r="P65" s="59"/>
      <c r="Q65" s="59"/>
      <c r="R65" s="59"/>
      <c r="S65" s="59"/>
      <c r="T65" s="59"/>
      <c r="U65" s="59"/>
      <c r="V65" s="59"/>
      <c r="W65" s="59"/>
      <c r="X65" s="59"/>
      <c r="Y65" s="59"/>
      <c r="Z65" s="59"/>
      <c r="AA65" s="59"/>
      <c r="AB65" s="59"/>
      <c r="AC65" s="59"/>
      <c r="AD65" s="59"/>
      <c r="AE65" s="59"/>
      <c r="AF65" s="59"/>
      <c r="AG65" s="59"/>
      <c r="AH65" s="59"/>
      <c r="AI65" s="59"/>
      <c r="AJ65" s="59"/>
      <c r="AK65" s="59"/>
      <c r="AL65" s="59"/>
      <c r="AM65" s="59"/>
      <c r="AN65" s="59"/>
      <c r="AO65" s="59"/>
      <c r="AP65" s="59"/>
      <c r="AQ65" s="59"/>
      <c r="AR65" s="59"/>
      <c r="AS65" s="59"/>
      <c r="AT65" s="59"/>
      <c r="AU65" s="59"/>
      <c r="AV65" s="59"/>
      <c r="AW65" s="59"/>
      <c r="AX65" s="59"/>
      <c r="AY65" s="59"/>
      <c r="AZ65" s="59"/>
      <c r="BA65" s="59"/>
      <c r="BB65" s="59"/>
      <c r="BC65" s="59"/>
      <c r="BD65" s="59"/>
      <c r="BE65" s="59"/>
      <c r="BF65" s="59"/>
      <c r="BG65" s="59"/>
      <c r="BH65" s="59"/>
      <c r="BI65" s="59"/>
      <c r="BJ65" s="59"/>
      <c r="BK65" s="59"/>
      <c r="BL65" s="59"/>
      <c r="BM65" s="59"/>
      <c r="BN65" s="59"/>
      <c r="BO65" s="59"/>
      <c r="BP65" s="59"/>
      <c r="BQ65" s="59"/>
      <c r="BR65" s="59"/>
      <c r="BS65" s="59"/>
      <c r="BT65" s="59"/>
      <c r="BU65" s="59"/>
      <c r="BV65" s="59"/>
      <c r="BW65" s="59"/>
      <c r="BX65" s="59"/>
      <c r="BY65" s="59"/>
      <c r="BZ65" s="59"/>
    </row>
    <row r="66" spans="1:78" s="1" customFormat="1" ht="15.6" customHeight="1">
      <c r="A66" s="59"/>
      <c r="B66" s="59" t="s">
        <v>1643</v>
      </c>
      <c r="C66" s="59"/>
      <c r="D66" s="59"/>
      <c r="E66" s="59"/>
      <c r="F66" s="59"/>
      <c r="G66" s="59"/>
      <c r="H66" s="59"/>
      <c r="I66" s="59"/>
      <c r="J66" s="59"/>
      <c r="K66" s="59"/>
      <c r="L66" s="59"/>
      <c r="M66" s="59"/>
      <c r="N66" s="59"/>
      <c r="O66" s="59"/>
      <c r="P66" s="59"/>
      <c r="Q66" s="59"/>
      <c r="R66" s="59"/>
      <c r="S66" s="59"/>
      <c r="T66" s="59"/>
      <c r="U66" s="59"/>
      <c r="V66" s="59"/>
      <c r="W66" s="59"/>
      <c r="X66" s="59"/>
      <c r="Y66" s="59"/>
      <c r="Z66" s="59"/>
      <c r="AA66" s="59"/>
      <c r="AB66" s="59"/>
      <c r="AC66" s="59"/>
      <c r="AD66" s="59"/>
      <c r="AE66" s="59"/>
      <c r="AF66" s="59"/>
      <c r="AG66" s="59"/>
      <c r="AH66" s="59"/>
      <c r="AI66" s="59"/>
      <c r="AJ66" s="59"/>
      <c r="AK66" s="59"/>
      <c r="AL66" s="59"/>
      <c r="AM66" s="59"/>
      <c r="AN66" s="59"/>
      <c r="AO66" s="59"/>
      <c r="AP66" s="59"/>
      <c r="AQ66" s="59"/>
      <c r="AR66" s="59"/>
      <c r="AS66" s="59"/>
      <c r="AT66" s="59"/>
      <c r="AU66" s="59"/>
      <c r="AV66" s="59"/>
      <c r="AW66" s="59"/>
      <c r="AX66" s="59"/>
      <c r="AY66" s="59"/>
      <c r="AZ66" s="59"/>
      <c r="BA66" s="59"/>
      <c r="BB66" s="59"/>
      <c r="BC66" s="59"/>
      <c r="BD66" s="59"/>
      <c r="BE66" s="59"/>
      <c r="BF66" s="59"/>
      <c r="BG66" s="59"/>
      <c r="BH66" s="59"/>
      <c r="BI66" s="59"/>
      <c r="BJ66" s="59"/>
      <c r="BK66" s="59"/>
      <c r="BL66" s="59"/>
      <c r="BM66" s="59"/>
      <c r="BN66" s="59"/>
      <c r="BO66" s="59"/>
      <c r="BP66" s="59"/>
      <c r="BQ66" s="59"/>
      <c r="BR66" s="59"/>
      <c r="BS66" s="59"/>
      <c r="BT66" s="59"/>
      <c r="BU66" s="59"/>
      <c r="BV66" s="59"/>
      <c r="BW66" s="59"/>
      <c r="BX66" s="59"/>
      <c r="BY66" s="59"/>
      <c r="BZ66" s="59"/>
    </row>
    <row r="67" spans="1:78" s="1" customFormat="1" ht="15.6" customHeight="1">
      <c r="A67" s="59"/>
      <c r="B67" s="59" t="s">
        <v>36</v>
      </c>
      <c r="C67" s="59"/>
      <c r="D67" s="59"/>
      <c r="E67" s="59"/>
      <c r="F67" s="59"/>
      <c r="G67" s="59"/>
      <c r="H67" s="59"/>
      <c r="I67" s="59"/>
      <c r="J67" s="59"/>
      <c r="K67" s="59"/>
      <c r="L67" s="59"/>
      <c r="M67" s="59"/>
      <c r="N67" s="59"/>
      <c r="O67" s="59"/>
      <c r="P67" s="59"/>
      <c r="Q67" s="59"/>
      <c r="R67" s="59"/>
      <c r="S67" s="59" t="s">
        <v>37</v>
      </c>
      <c r="T67" s="59"/>
      <c r="U67" s="680"/>
      <c r="V67" s="680"/>
      <c r="W67" s="680"/>
      <c r="X67" s="680"/>
      <c r="Y67" s="122" t="s">
        <v>38</v>
      </c>
      <c r="Z67" s="59"/>
      <c r="AA67" s="59"/>
      <c r="AB67" s="59"/>
      <c r="AC67" s="59"/>
      <c r="AD67" s="59"/>
      <c r="AE67" s="59"/>
      <c r="AF67" s="59"/>
      <c r="AG67" s="59"/>
      <c r="AH67" s="59"/>
      <c r="AI67" s="59" t="s">
        <v>37</v>
      </c>
      <c r="AJ67" s="59"/>
      <c r="AK67" s="672"/>
      <c r="AL67" s="672"/>
      <c r="AM67" s="672"/>
      <c r="AN67" s="672"/>
      <c r="AO67" s="672"/>
      <c r="AP67" s="672"/>
      <c r="AQ67" s="672"/>
      <c r="AR67" s="672"/>
      <c r="AS67" s="672"/>
      <c r="AT67" s="672"/>
      <c r="AU67" s="672"/>
      <c r="AV67" s="672"/>
      <c r="AW67" s="122" t="s">
        <v>39</v>
      </c>
      <c r="AX67" s="59"/>
      <c r="AY67" s="59"/>
      <c r="AZ67" s="59"/>
      <c r="BA67" s="59"/>
      <c r="BB67" s="59"/>
      <c r="BC67" s="59"/>
      <c r="BD67" s="59"/>
      <c r="BE67" s="59"/>
      <c r="BF67" s="680"/>
      <c r="BG67" s="680"/>
      <c r="BH67" s="680"/>
      <c r="BI67" s="680"/>
      <c r="BJ67" s="680"/>
      <c r="BK67" s="680"/>
      <c r="BL67" s="680"/>
      <c r="BM67" s="680"/>
      <c r="BN67" s="680"/>
      <c r="BO67" s="680"/>
      <c r="BP67" s="680"/>
      <c r="BQ67" s="680"/>
      <c r="BR67" s="122" t="s">
        <v>40</v>
      </c>
      <c r="BS67" s="59"/>
      <c r="BT67" s="59"/>
      <c r="BU67" s="59"/>
      <c r="BV67" s="59"/>
      <c r="BW67" s="59"/>
      <c r="BX67" s="59"/>
      <c r="BY67" s="59"/>
      <c r="BZ67" s="59"/>
    </row>
    <row r="68" spans="1:78" s="1" customFormat="1" ht="15.6" customHeight="1">
      <c r="A68" s="59"/>
      <c r="B68" s="59" t="s">
        <v>31</v>
      </c>
      <c r="C68" s="59"/>
      <c r="D68" s="59"/>
      <c r="E68" s="59"/>
      <c r="F68" s="59"/>
      <c r="G68" s="59"/>
      <c r="H68" s="59"/>
      <c r="I68" s="59"/>
      <c r="J68" s="59"/>
      <c r="K68" s="59"/>
      <c r="L68" s="59"/>
      <c r="M68" s="59"/>
      <c r="N68" s="59"/>
      <c r="O68" s="59"/>
      <c r="P68" s="59"/>
      <c r="Q68" s="59"/>
      <c r="R68" s="680"/>
      <c r="S68" s="680"/>
      <c r="T68" s="680"/>
      <c r="U68" s="680"/>
      <c r="V68" s="680"/>
      <c r="W68" s="680"/>
      <c r="X68" s="680"/>
      <c r="Y68" s="680"/>
      <c r="Z68" s="680"/>
      <c r="AA68" s="680"/>
      <c r="AB68" s="680"/>
      <c r="AC68" s="680"/>
      <c r="AD68" s="680"/>
      <c r="AE68" s="680"/>
      <c r="AF68" s="680"/>
      <c r="AG68" s="680"/>
      <c r="AH68" s="680"/>
      <c r="AI68" s="680"/>
      <c r="AJ68" s="680"/>
      <c r="AK68" s="680"/>
      <c r="AL68" s="680"/>
      <c r="AM68" s="680"/>
      <c r="AN68" s="680"/>
      <c r="AO68" s="680"/>
      <c r="AP68" s="680"/>
      <c r="AQ68" s="680"/>
      <c r="AR68" s="680"/>
      <c r="AS68" s="680"/>
      <c r="AT68" s="680"/>
      <c r="AU68" s="680"/>
      <c r="AV68" s="680"/>
      <c r="AW68" s="680"/>
      <c r="AX68" s="680"/>
      <c r="AY68" s="680"/>
      <c r="AZ68" s="680"/>
      <c r="BA68" s="680"/>
      <c r="BB68" s="680"/>
      <c r="BC68" s="680"/>
      <c r="BD68" s="680"/>
      <c r="BE68" s="680"/>
      <c r="BF68" s="680"/>
      <c r="BG68" s="680"/>
      <c r="BH68" s="680"/>
      <c r="BI68" s="680"/>
      <c r="BJ68" s="680"/>
      <c r="BK68" s="680"/>
      <c r="BL68" s="680"/>
      <c r="BM68" s="680"/>
      <c r="BN68" s="680"/>
      <c r="BO68" s="680"/>
      <c r="BP68" s="680"/>
      <c r="BQ68" s="680"/>
      <c r="BR68" s="680"/>
      <c r="BS68" s="680"/>
      <c r="BT68" s="680"/>
      <c r="BU68" s="680"/>
      <c r="BV68" s="680"/>
      <c r="BW68" s="680"/>
      <c r="BX68" s="680"/>
      <c r="BY68" s="680"/>
      <c r="BZ68" s="680"/>
    </row>
    <row r="69" spans="1:78" s="1" customFormat="1" ht="15.6" customHeight="1">
      <c r="A69" s="59"/>
      <c r="B69" s="59" t="s">
        <v>42</v>
      </c>
      <c r="C69" s="59"/>
      <c r="D69" s="59"/>
      <c r="E69" s="59"/>
      <c r="F69" s="59"/>
      <c r="G69" s="59"/>
      <c r="H69" s="59"/>
      <c r="I69" s="59"/>
      <c r="J69" s="59"/>
      <c r="K69" s="59"/>
      <c r="L69" s="59"/>
      <c r="M69" s="59"/>
      <c r="N69" s="59"/>
      <c r="O69" s="59"/>
      <c r="P69" s="59"/>
      <c r="Q69" s="59"/>
      <c r="R69" s="59"/>
      <c r="S69" s="59" t="s">
        <v>37</v>
      </c>
      <c r="T69" s="59"/>
      <c r="U69" s="680"/>
      <c r="V69" s="680"/>
      <c r="W69" s="680"/>
      <c r="X69" s="680"/>
      <c r="Y69" s="122" t="s">
        <v>43</v>
      </c>
      <c r="Z69" s="59"/>
      <c r="AA69" s="59"/>
      <c r="AB69" s="59"/>
      <c r="AC69" s="59"/>
      <c r="AD69" s="59"/>
      <c r="AE69" s="59"/>
      <c r="AF69" s="59"/>
      <c r="AG69" s="59"/>
      <c r="AH69" s="59"/>
      <c r="AI69" s="59" t="s">
        <v>37</v>
      </c>
      <c r="AJ69" s="59"/>
      <c r="AK69" s="680"/>
      <c r="AL69" s="680"/>
      <c r="AM69" s="680"/>
      <c r="AN69" s="680"/>
      <c r="AO69" s="680"/>
      <c r="AP69" s="680"/>
      <c r="AQ69" s="680"/>
      <c r="AR69" s="680"/>
      <c r="AS69" s="680"/>
      <c r="AT69" s="59" t="s">
        <v>44</v>
      </c>
      <c r="AU69" s="59"/>
      <c r="AV69" s="59"/>
      <c r="AW69" s="59"/>
      <c r="AX69" s="122"/>
      <c r="AY69" s="59"/>
      <c r="AZ69" s="59"/>
      <c r="BA69" s="59"/>
      <c r="BB69" s="59"/>
      <c r="BC69" s="59"/>
      <c r="BD69" s="59"/>
      <c r="BE69" s="59"/>
      <c r="BF69" s="680"/>
      <c r="BG69" s="680"/>
      <c r="BH69" s="680"/>
      <c r="BI69" s="680"/>
      <c r="BJ69" s="680"/>
      <c r="BK69" s="680"/>
      <c r="BL69" s="680"/>
      <c r="BM69" s="680"/>
      <c r="BN69" s="680"/>
      <c r="BO69" s="680"/>
      <c r="BP69" s="680"/>
      <c r="BQ69" s="680"/>
      <c r="BR69" s="122" t="s">
        <v>40</v>
      </c>
      <c r="BS69" s="59"/>
      <c r="BT69" s="59"/>
      <c r="BU69" s="59"/>
      <c r="BV69" s="59"/>
      <c r="BW69" s="59"/>
      <c r="BX69" s="59"/>
      <c r="BY69" s="59"/>
      <c r="BZ69" s="59"/>
    </row>
    <row r="70" spans="1:78" s="1" customFormat="1" ht="15.6" customHeight="1">
      <c r="A70" s="59"/>
      <c r="B70" s="59"/>
      <c r="C70" s="59"/>
      <c r="D70" s="59"/>
      <c r="E70" s="59"/>
      <c r="F70" s="59"/>
      <c r="G70" s="59"/>
      <c r="H70" s="59"/>
      <c r="I70" s="59"/>
      <c r="J70" s="59"/>
      <c r="K70" s="59"/>
      <c r="L70" s="59"/>
      <c r="M70" s="59"/>
      <c r="N70" s="59"/>
      <c r="O70" s="59"/>
      <c r="P70" s="59"/>
      <c r="Q70" s="59"/>
      <c r="R70" s="680"/>
      <c r="S70" s="680"/>
      <c r="T70" s="680"/>
      <c r="U70" s="680"/>
      <c r="V70" s="680"/>
      <c r="W70" s="680"/>
      <c r="X70" s="680"/>
      <c r="Y70" s="680"/>
      <c r="Z70" s="680"/>
      <c r="AA70" s="680"/>
      <c r="AB70" s="680"/>
      <c r="AC70" s="680"/>
      <c r="AD70" s="680"/>
      <c r="AE70" s="680"/>
      <c r="AF70" s="680"/>
      <c r="AG70" s="680"/>
      <c r="AH70" s="680"/>
      <c r="AI70" s="680"/>
      <c r="AJ70" s="680"/>
      <c r="AK70" s="680"/>
      <c r="AL70" s="680"/>
      <c r="AM70" s="680"/>
      <c r="AN70" s="680"/>
      <c r="AO70" s="680"/>
      <c r="AP70" s="680"/>
      <c r="AQ70" s="680"/>
      <c r="AR70" s="680"/>
      <c r="AS70" s="680"/>
      <c r="AT70" s="680"/>
      <c r="AU70" s="680"/>
      <c r="AV70" s="680"/>
      <c r="AW70" s="680"/>
      <c r="AX70" s="680"/>
      <c r="AY70" s="680"/>
      <c r="AZ70" s="680"/>
      <c r="BA70" s="680"/>
      <c r="BB70" s="680"/>
      <c r="BC70" s="680"/>
      <c r="BD70" s="680"/>
      <c r="BE70" s="680"/>
      <c r="BF70" s="680"/>
      <c r="BG70" s="680"/>
      <c r="BH70" s="680"/>
      <c r="BI70" s="680"/>
      <c r="BJ70" s="680"/>
      <c r="BK70" s="680"/>
      <c r="BL70" s="680"/>
      <c r="BM70" s="680"/>
      <c r="BN70" s="680"/>
      <c r="BO70" s="680"/>
      <c r="BP70" s="680"/>
      <c r="BQ70" s="680"/>
      <c r="BR70" s="680"/>
      <c r="BS70" s="680"/>
      <c r="BT70" s="680"/>
      <c r="BU70" s="680"/>
      <c r="BV70" s="680"/>
      <c r="BW70" s="680"/>
      <c r="BX70" s="680"/>
      <c r="BY70" s="680"/>
      <c r="BZ70" s="680"/>
    </row>
    <row r="71" spans="1:78" s="1" customFormat="1" ht="15.6" customHeight="1">
      <c r="A71" s="59"/>
      <c r="B71" s="59" t="s">
        <v>47</v>
      </c>
      <c r="C71" s="59"/>
      <c r="D71" s="59"/>
      <c r="E71" s="59"/>
      <c r="F71" s="59"/>
      <c r="G71" s="59"/>
      <c r="H71" s="59"/>
      <c r="I71" s="59"/>
      <c r="J71" s="59"/>
      <c r="K71" s="59"/>
      <c r="L71" s="59"/>
      <c r="M71" s="59"/>
      <c r="N71" s="59"/>
      <c r="O71" s="59"/>
      <c r="P71" s="59"/>
      <c r="Q71" s="59"/>
      <c r="R71" s="670" t="s">
        <v>1254</v>
      </c>
      <c r="S71" s="670"/>
      <c r="T71" s="670"/>
      <c r="U71" s="680"/>
      <c r="V71" s="680"/>
      <c r="W71" s="680"/>
      <c r="X71" s="680"/>
      <c r="Y71" s="680"/>
      <c r="Z71" s="680"/>
      <c r="AA71" s="680"/>
      <c r="AB71" s="680"/>
      <c r="AC71" s="680"/>
      <c r="AD71" s="680"/>
      <c r="AE71" s="680"/>
      <c r="AF71" s="680"/>
      <c r="AG71" s="680"/>
      <c r="AH71" s="680"/>
      <c r="AI71" s="680"/>
      <c r="AJ71" s="680"/>
      <c r="AK71" s="680"/>
      <c r="AL71" s="680"/>
      <c r="AM71" s="680"/>
      <c r="AN71" s="680"/>
      <c r="AO71" s="680"/>
      <c r="AP71" s="680"/>
      <c r="AQ71" s="680"/>
      <c r="AR71" s="680"/>
      <c r="AS71" s="680"/>
      <c r="AT71" s="680"/>
      <c r="AU71" s="680"/>
      <c r="AV71" s="680"/>
      <c r="AW71" s="680"/>
      <c r="AX71" s="680"/>
      <c r="AY71" s="680"/>
      <c r="AZ71" s="680"/>
      <c r="BA71" s="680"/>
      <c r="BB71" s="680"/>
      <c r="BC71" s="680"/>
      <c r="BD71" s="680"/>
      <c r="BE71" s="680"/>
      <c r="BF71" s="680"/>
      <c r="BG71" s="680"/>
      <c r="BH71" s="680"/>
      <c r="BI71" s="680"/>
      <c r="BJ71" s="680"/>
      <c r="BK71" s="680"/>
      <c r="BL71" s="680"/>
      <c r="BM71" s="680"/>
      <c r="BN71" s="680"/>
      <c r="BO71" s="680"/>
      <c r="BP71" s="680"/>
      <c r="BQ71" s="680"/>
      <c r="BR71" s="680"/>
      <c r="BS71" s="680"/>
      <c r="BT71" s="680"/>
      <c r="BU71" s="680"/>
      <c r="BV71" s="680"/>
      <c r="BW71" s="680"/>
      <c r="BX71" s="680"/>
      <c r="BY71" s="680"/>
      <c r="BZ71" s="680"/>
    </row>
    <row r="72" spans="1:78" s="1" customFormat="1" ht="15.6" customHeight="1">
      <c r="A72" s="59"/>
      <c r="B72" s="59" t="s">
        <v>48</v>
      </c>
      <c r="C72" s="59"/>
      <c r="D72" s="59"/>
      <c r="E72" s="59"/>
      <c r="F72" s="59"/>
      <c r="G72" s="59"/>
      <c r="H72" s="59"/>
      <c r="I72" s="59"/>
      <c r="J72" s="59"/>
      <c r="K72" s="59"/>
      <c r="L72" s="59"/>
      <c r="M72" s="59"/>
      <c r="N72" s="59"/>
      <c r="O72" s="59"/>
      <c r="P72" s="59"/>
      <c r="Q72" s="59"/>
      <c r="R72" s="680"/>
      <c r="S72" s="680"/>
      <c r="T72" s="680"/>
      <c r="U72" s="680"/>
      <c r="V72" s="680"/>
      <c r="W72" s="680"/>
      <c r="X72" s="680"/>
      <c r="Y72" s="680"/>
      <c r="Z72" s="680"/>
      <c r="AA72" s="680"/>
      <c r="AB72" s="680"/>
      <c r="AC72" s="680"/>
      <c r="AD72" s="680"/>
      <c r="AE72" s="680"/>
      <c r="AF72" s="680"/>
      <c r="AG72" s="680"/>
      <c r="AH72" s="680"/>
      <c r="AI72" s="680"/>
      <c r="AJ72" s="680"/>
      <c r="AK72" s="680"/>
      <c r="AL72" s="680"/>
      <c r="AM72" s="680"/>
      <c r="AN72" s="680"/>
      <c r="AO72" s="680"/>
      <c r="AP72" s="680"/>
      <c r="AQ72" s="680"/>
      <c r="AR72" s="680"/>
      <c r="AS72" s="680"/>
      <c r="AT72" s="680"/>
      <c r="AU72" s="680"/>
      <c r="AV72" s="680"/>
      <c r="AW72" s="680"/>
      <c r="AX72" s="680"/>
      <c r="AY72" s="680"/>
      <c r="AZ72" s="680"/>
      <c r="BA72" s="680"/>
      <c r="BB72" s="680"/>
      <c r="BC72" s="680"/>
      <c r="BD72" s="680"/>
      <c r="BE72" s="680"/>
      <c r="BF72" s="680"/>
      <c r="BG72" s="680"/>
      <c r="BH72" s="680"/>
      <c r="BI72" s="680"/>
      <c r="BJ72" s="680"/>
      <c r="BK72" s="680"/>
      <c r="BL72" s="680"/>
      <c r="BM72" s="680"/>
      <c r="BN72" s="680"/>
      <c r="BO72" s="680"/>
      <c r="BP72" s="680"/>
      <c r="BQ72" s="680"/>
      <c r="BR72" s="680"/>
      <c r="BS72" s="680"/>
      <c r="BT72" s="680"/>
      <c r="BU72" s="680"/>
      <c r="BV72" s="680"/>
      <c r="BW72" s="680"/>
      <c r="BX72" s="680"/>
      <c r="BY72" s="680"/>
      <c r="BZ72" s="680"/>
    </row>
    <row r="73" spans="1:78" s="1" customFormat="1" ht="15.6" customHeight="1">
      <c r="A73" s="59"/>
      <c r="B73" s="59" t="s">
        <v>49</v>
      </c>
      <c r="C73" s="59"/>
      <c r="D73" s="59"/>
      <c r="E73" s="59"/>
      <c r="F73" s="59"/>
      <c r="G73" s="59"/>
      <c r="H73" s="59"/>
      <c r="I73" s="59"/>
      <c r="J73" s="59"/>
      <c r="K73" s="59"/>
      <c r="L73" s="59"/>
      <c r="M73" s="59"/>
      <c r="N73" s="59"/>
      <c r="O73" s="59"/>
      <c r="P73" s="59"/>
      <c r="Q73" s="59"/>
      <c r="R73" s="680"/>
      <c r="S73" s="680"/>
      <c r="T73" s="680"/>
      <c r="U73" s="680"/>
      <c r="V73" s="680"/>
      <c r="W73" s="680"/>
      <c r="X73" s="680"/>
      <c r="Y73" s="680"/>
      <c r="Z73" s="680"/>
      <c r="AA73" s="680"/>
      <c r="AB73" s="680"/>
      <c r="AC73" s="680"/>
      <c r="AD73" s="680"/>
      <c r="AE73" s="680"/>
      <c r="AF73" s="680"/>
      <c r="AG73" s="680"/>
      <c r="AH73" s="680"/>
      <c r="AI73" s="680"/>
      <c r="AJ73" s="680"/>
      <c r="AK73" s="680"/>
      <c r="AL73" s="680"/>
      <c r="AM73" s="680"/>
      <c r="AN73" s="680"/>
      <c r="AO73" s="680"/>
      <c r="AP73" s="680"/>
      <c r="AQ73" s="680"/>
      <c r="AR73" s="680"/>
      <c r="AS73" s="680"/>
      <c r="AT73" s="680"/>
      <c r="AU73" s="680"/>
      <c r="AV73" s="680"/>
      <c r="AW73" s="680"/>
      <c r="AX73" s="680"/>
      <c r="AY73" s="680"/>
      <c r="AZ73" s="680"/>
      <c r="BA73" s="680"/>
      <c r="BB73" s="680"/>
      <c r="BC73" s="680"/>
      <c r="BD73" s="680"/>
      <c r="BE73" s="680"/>
      <c r="BF73" s="680"/>
      <c r="BG73" s="680"/>
      <c r="BH73" s="680"/>
      <c r="BI73" s="680"/>
      <c r="BJ73" s="680"/>
      <c r="BK73" s="680"/>
      <c r="BL73" s="680"/>
      <c r="BM73" s="680"/>
      <c r="BN73" s="680"/>
      <c r="BO73" s="680"/>
      <c r="BP73" s="680"/>
      <c r="BQ73" s="680"/>
      <c r="BR73" s="680"/>
      <c r="BS73" s="680"/>
      <c r="BT73" s="680"/>
      <c r="BU73" s="680"/>
      <c r="BV73" s="680"/>
      <c r="BW73" s="680"/>
      <c r="BX73" s="680"/>
      <c r="BY73" s="680"/>
      <c r="BZ73" s="680"/>
    </row>
    <row r="74" spans="1:78" s="1" customFormat="1" ht="15.6" customHeight="1">
      <c r="A74" s="59"/>
      <c r="B74" s="59" t="s">
        <v>74</v>
      </c>
      <c r="C74" s="59"/>
      <c r="D74" s="59"/>
      <c r="E74" s="59"/>
      <c r="F74" s="59"/>
      <c r="G74" s="59"/>
      <c r="H74" s="59"/>
      <c r="I74" s="59"/>
      <c r="J74" s="59"/>
      <c r="K74" s="59"/>
      <c r="L74" s="59"/>
      <c r="M74" s="59"/>
      <c r="N74" s="59"/>
      <c r="O74" s="59"/>
      <c r="P74" s="59"/>
      <c r="Q74" s="59"/>
      <c r="R74" s="122"/>
      <c r="S74" s="122"/>
      <c r="T74" s="122"/>
      <c r="U74" s="59"/>
      <c r="V74" s="59"/>
      <c r="W74" s="59"/>
      <c r="X74" s="59"/>
      <c r="Y74" s="680"/>
      <c r="Z74" s="680"/>
      <c r="AA74" s="680"/>
      <c r="AB74" s="680"/>
      <c r="AC74" s="680"/>
      <c r="AD74" s="680"/>
      <c r="AE74" s="680"/>
      <c r="AF74" s="680"/>
      <c r="AG74" s="680"/>
      <c r="AH74" s="680"/>
      <c r="AI74" s="680"/>
      <c r="AJ74" s="680"/>
      <c r="AK74" s="680"/>
      <c r="AL74" s="680"/>
      <c r="AM74" s="680"/>
      <c r="AN74" s="680"/>
      <c r="AO74" s="680"/>
      <c r="AP74" s="680"/>
      <c r="AQ74" s="680"/>
      <c r="AR74" s="680"/>
      <c r="AS74" s="680"/>
      <c r="AT74" s="680"/>
      <c r="AU74" s="680"/>
      <c r="AV74" s="680"/>
      <c r="AW74" s="680"/>
      <c r="AX74" s="680"/>
      <c r="AY74" s="680"/>
      <c r="AZ74" s="680"/>
      <c r="BA74" s="680"/>
      <c r="BB74" s="680"/>
      <c r="BC74" s="680"/>
      <c r="BD74" s="680"/>
      <c r="BE74" s="680"/>
      <c r="BF74" s="680"/>
      <c r="BG74" s="680"/>
      <c r="BH74" s="680"/>
      <c r="BI74" s="680"/>
      <c r="BJ74" s="680"/>
      <c r="BK74" s="680"/>
      <c r="BL74" s="680"/>
      <c r="BM74" s="680"/>
      <c r="BN74" s="680"/>
      <c r="BO74" s="680"/>
      <c r="BP74" s="680"/>
      <c r="BQ74" s="680"/>
      <c r="BR74" s="680"/>
      <c r="BS74" s="680"/>
      <c r="BT74" s="680"/>
      <c r="BU74" s="680"/>
      <c r="BV74" s="680"/>
      <c r="BW74" s="680"/>
      <c r="BX74" s="680"/>
      <c r="BY74" s="680"/>
      <c r="BZ74" s="680"/>
    </row>
    <row r="75" spans="1:78" s="1" customFormat="1" ht="3" customHeight="1">
      <c r="A75" s="63"/>
      <c r="B75" s="63"/>
      <c r="C75" s="63"/>
      <c r="D75" s="63"/>
      <c r="E75" s="63"/>
      <c r="F75" s="63"/>
      <c r="G75" s="63"/>
      <c r="H75" s="63"/>
      <c r="I75" s="63"/>
      <c r="J75" s="63"/>
      <c r="K75" s="63"/>
      <c r="L75" s="63"/>
      <c r="M75" s="63"/>
      <c r="N75" s="63"/>
      <c r="O75" s="63"/>
      <c r="P75" s="63"/>
      <c r="Q75" s="63"/>
      <c r="R75" s="63"/>
      <c r="S75" s="63"/>
      <c r="T75" s="63"/>
      <c r="U75" s="63"/>
      <c r="V75" s="63"/>
      <c r="W75" s="63"/>
      <c r="X75" s="63"/>
      <c r="Y75" s="63"/>
      <c r="Z75" s="63"/>
      <c r="AA75" s="63"/>
      <c r="AB75" s="63"/>
      <c r="AC75" s="63"/>
      <c r="AD75" s="63"/>
      <c r="AE75" s="63"/>
      <c r="AF75" s="63"/>
      <c r="AG75" s="63"/>
      <c r="AH75" s="63"/>
      <c r="AI75" s="63"/>
      <c r="AJ75" s="63"/>
      <c r="AK75" s="63"/>
      <c r="AL75" s="63"/>
      <c r="AM75" s="63"/>
      <c r="AN75" s="63"/>
      <c r="AO75" s="63"/>
      <c r="AP75" s="63"/>
      <c r="AQ75" s="63"/>
      <c r="AR75" s="63"/>
      <c r="AS75" s="63"/>
      <c r="AT75" s="63"/>
      <c r="AU75" s="63"/>
      <c r="AV75" s="63"/>
      <c r="AW75" s="63"/>
      <c r="AX75" s="63"/>
      <c r="AY75" s="63"/>
      <c r="AZ75" s="63"/>
      <c r="BA75" s="63"/>
      <c r="BB75" s="63"/>
      <c r="BC75" s="63"/>
      <c r="BD75" s="63"/>
      <c r="BE75" s="63"/>
      <c r="BF75" s="63"/>
      <c r="BG75" s="63"/>
      <c r="BH75" s="63"/>
      <c r="BI75" s="63"/>
      <c r="BJ75" s="63"/>
      <c r="BK75" s="63"/>
      <c r="BL75" s="63"/>
      <c r="BM75" s="63"/>
      <c r="BN75" s="63"/>
      <c r="BO75" s="63"/>
      <c r="BP75" s="63"/>
      <c r="BQ75" s="63"/>
      <c r="BR75" s="63"/>
      <c r="BS75" s="63"/>
      <c r="BT75" s="63"/>
      <c r="BU75" s="63"/>
      <c r="BV75" s="63"/>
      <c r="BW75" s="63"/>
      <c r="BX75" s="63"/>
      <c r="BY75" s="63"/>
      <c r="BZ75" s="63"/>
    </row>
    <row r="76" spans="1:78" s="1" customFormat="1" ht="3" customHeight="1">
      <c r="A76" s="974"/>
      <c r="B76" s="974"/>
      <c r="C76" s="974"/>
      <c r="D76" s="974"/>
      <c r="E76" s="974"/>
      <c r="F76" s="974"/>
      <c r="G76" s="974"/>
      <c r="H76" s="974"/>
      <c r="I76" s="974"/>
      <c r="J76" s="974"/>
      <c r="K76" s="974"/>
      <c r="L76" s="974"/>
      <c r="M76" s="974"/>
      <c r="N76" s="974"/>
      <c r="O76" s="974"/>
      <c r="P76" s="974"/>
      <c r="Q76" s="974"/>
      <c r="R76" s="974"/>
      <c r="S76" s="974"/>
      <c r="T76" s="974"/>
      <c r="U76" s="974"/>
      <c r="V76" s="974"/>
      <c r="W76" s="974"/>
      <c r="X76" s="974"/>
      <c r="Y76" s="974"/>
      <c r="Z76" s="974"/>
      <c r="AA76" s="974"/>
      <c r="AB76" s="974"/>
      <c r="AC76" s="974"/>
      <c r="AD76" s="974"/>
      <c r="AE76" s="974"/>
      <c r="AF76" s="974"/>
      <c r="AG76" s="974"/>
      <c r="AH76" s="974"/>
      <c r="AI76" s="974"/>
      <c r="AJ76" s="974"/>
      <c r="AK76" s="974"/>
      <c r="AL76" s="974"/>
      <c r="AM76" s="974"/>
      <c r="AN76" s="974"/>
      <c r="AO76" s="974"/>
      <c r="AP76" s="974"/>
      <c r="AQ76" s="974"/>
      <c r="AR76" s="974"/>
      <c r="AS76" s="974"/>
      <c r="AT76" s="974"/>
      <c r="AU76" s="974"/>
      <c r="AV76" s="974"/>
      <c r="AW76" s="974"/>
      <c r="AX76" s="974"/>
      <c r="AY76" s="974"/>
      <c r="AZ76" s="974"/>
      <c r="BA76" s="974"/>
      <c r="BB76" s="974"/>
      <c r="BC76" s="974"/>
      <c r="BD76" s="974"/>
      <c r="BE76" s="974"/>
      <c r="BF76" s="974"/>
      <c r="BG76" s="974"/>
      <c r="BH76" s="974"/>
      <c r="BI76" s="974"/>
      <c r="BJ76" s="974"/>
      <c r="BK76" s="974"/>
      <c r="BL76" s="974"/>
      <c r="BM76" s="974"/>
      <c r="BN76" s="974"/>
      <c r="BO76" s="974"/>
      <c r="BP76" s="974"/>
      <c r="BQ76" s="974"/>
      <c r="BR76" s="974"/>
      <c r="BS76" s="974"/>
      <c r="BT76" s="974"/>
      <c r="BU76" s="974"/>
      <c r="BV76" s="974"/>
      <c r="BW76" s="974"/>
      <c r="BX76" s="974"/>
      <c r="BY76" s="974"/>
      <c r="BZ76" s="974"/>
    </row>
    <row r="77" spans="1:78" ht="15.6" customHeight="1">
      <c r="A77" s="59" t="s">
        <v>1642</v>
      </c>
      <c r="B77" s="59"/>
      <c r="C77" s="59"/>
      <c r="D77" s="59"/>
      <c r="E77" s="59"/>
      <c r="F77" s="59"/>
      <c r="G77" s="59"/>
      <c r="H77" s="59"/>
      <c r="I77" s="59"/>
      <c r="J77" s="59"/>
      <c r="K77" s="59"/>
      <c r="L77" s="59"/>
      <c r="M77" s="59"/>
      <c r="N77" s="59"/>
      <c r="O77" s="59"/>
      <c r="P77" s="59"/>
      <c r="Q77" s="59"/>
      <c r="R77" s="59"/>
      <c r="S77" s="59"/>
      <c r="T77" s="59"/>
      <c r="U77" s="59"/>
      <c r="V77" s="59"/>
      <c r="W77" s="59"/>
      <c r="X77" s="59"/>
      <c r="Y77" s="59"/>
      <c r="Z77" s="59"/>
      <c r="AA77" s="59"/>
      <c r="AB77" s="59"/>
      <c r="AC77" s="59"/>
      <c r="AD77" s="59"/>
      <c r="AE77" s="59"/>
      <c r="AF77" s="59"/>
      <c r="AG77" s="59"/>
      <c r="AH77" s="59"/>
      <c r="AI77" s="59"/>
      <c r="AJ77" s="59"/>
      <c r="AK77" s="59"/>
      <c r="AL77" s="59"/>
      <c r="AM77" s="59"/>
      <c r="AN77" s="59"/>
      <c r="AO77" s="59"/>
      <c r="AP77" s="59"/>
      <c r="AQ77" s="59"/>
      <c r="AR77" s="59"/>
      <c r="AS77" s="59"/>
      <c r="AT77" s="59"/>
      <c r="AU77" s="59"/>
      <c r="AV77" s="59"/>
      <c r="AW77" s="59"/>
      <c r="AX77" s="59"/>
      <c r="AY77" s="59"/>
      <c r="AZ77" s="59"/>
      <c r="BA77" s="59"/>
      <c r="BB77" s="59"/>
      <c r="BC77" s="59"/>
      <c r="BD77" s="59"/>
      <c r="BE77" s="59"/>
      <c r="BF77" s="59"/>
      <c r="BG77" s="59"/>
      <c r="BH77" s="59"/>
      <c r="BI77" s="59"/>
      <c r="BJ77" s="59"/>
      <c r="BK77" s="59"/>
      <c r="BL77" s="59"/>
      <c r="BM77" s="59"/>
      <c r="BN77" s="59"/>
      <c r="BO77" s="59"/>
      <c r="BP77" s="59"/>
      <c r="BQ77" s="59"/>
      <c r="BR77" s="59"/>
      <c r="BS77" s="59"/>
      <c r="BT77" s="59"/>
      <c r="BU77" s="59"/>
      <c r="BV77" s="59"/>
      <c r="BW77" s="59"/>
      <c r="BX77" s="59"/>
      <c r="BY77" s="59"/>
      <c r="BZ77" s="59"/>
    </row>
    <row r="78" spans="1:78" ht="15.6" customHeight="1">
      <c r="A78" s="59"/>
      <c r="B78" s="59" t="s">
        <v>1643</v>
      </c>
      <c r="C78" s="59"/>
      <c r="D78" s="59"/>
      <c r="E78" s="59"/>
      <c r="F78" s="59"/>
      <c r="G78" s="59"/>
      <c r="H78" s="59"/>
      <c r="I78" s="59"/>
      <c r="J78" s="59"/>
      <c r="K78" s="59"/>
      <c r="L78" s="59"/>
      <c r="M78" s="59"/>
      <c r="N78" s="59"/>
      <c r="O78" s="59"/>
      <c r="P78" s="59"/>
      <c r="Q78" s="59"/>
      <c r="R78" s="59"/>
      <c r="S78" s="59"/>
      <c r="T78" s="59"/>
      <c r="U78" s="59"/>
      <c r="V78" s="59"/>
      <c r="W78" s="59"/>
      <c r="X78" s="59"/>
      <c r="Y78" s="59"/>
      <c r="Z78" s="59"/>
      <c r="AA78" s="59"/>
      <c r="AB78" s="59"/>
      <c r="AC78" s="59"/>
      <c r="AD78" s="59"/>
      <c r="AE78" s="59"/>
      <c r="AF78" s="59"/>
      <c r="AG78" s="59"/>
      <c r="AH78" s="59"/>
      <c r="AI78" s="59"/>
      <c r="AJ78" s="59"/>
      <c r="AK78" s="59"/>
      <c r="AL78" s="59"/>
      <c r="AM78" s="59"/>
      <c r="AN78" s="59"/>
      <c r="AO78" s="59"/>
      <c r="AP78" s="59"/>
      <c r="AQ78" s="59"/>
      <c r="AR78" s="59"/>
      <c r="AS78" s="59"/>
      <c r="AT78" s="59"/>
      <c r="AU78" s="59"/>
      <c r="AV78" s="59"/>
      <c r="AW78" s="59"/>
      <c r="AX78" s="59"/>
      <c r="AY78" s="59"/>
      <c r="AZ78" s="59"/>
      <c r="BA78" s="59"/>
      <c r="BB78" s="59"/>
      <c r="BC78" s="59"/>
      <c r="BD78" s="59"/>
      <c r="BE78" s="59"/>
      <c r="BF78" s="59"/>
      <c r="BG78" s="59"/>
      <c r="BH78" s="59"/>
      <c r="BI78" s="59"/>
      <c r="BJ78" s="59"/>
      <c r="BK78" s="59"/>
      <c r="BL78" s="59"/>
      <c r="BM78" s="59"/>
      <c r="BN78" s="59"/>
      <c r="BO78" s="59"/>
      <c r="BP78" s="59"/>
      <c r="BQ78" s="59"/>
      <c r="BR78" s="59"/>
      <c r="BS78" s="59"/>
      <c r="BT78" s="59"/>
      <c r="BU78" s="59"/>
      <c r="BV78" s="59"/>
      <c r="BW78" s="59"/>
      <c r="BX78" s="59"/>
      <c r="BY78" s="59"/>
      <c r="BZ78" s="59"/>
    </row>
    <row r="79" spans="1:78" ht="15.6" customHeight="1">
      <c r="A79" s="59"/>
      <c r="B79" s="59" t="s">
        <v>36</v>
      </c>
      <c r="C79" s="59"/>
      <c r="D79" s="59"/>
      <c r="E79" s="59"/>
      <c r="F79" s="59"/>
      <c r="G79" s="59"/>
      <c r="H79" s="59"/>
      <c r="I79" s="59"/>
      <c r="J79" s="59"/>
      <c r="K79" s="59"/>
      <c r="L79" s="59"/>
      <c r="M79" s="59"/>
      <c r="N79" s="59"/>
      <c r="O79" s="59"/>
      <c r="P79" s="59"/>
      <c r="Q79" s="59"/>
      <c r="R79" s="59"/>
      <c r="S79" s="59" t="s">
        <v>37</v>
      </c>
      <c r="T79" s="59"/>
      <c r="U79" s="680"/>
      <c r="V79" s="680"/>
      <c r="W79" s="680"/>
      <c r="X79" s="680"/>
      <c r="Y79" s="122" t="s">
        <v>38</v>
      </c>
      <c r="Z79" s="59"/>
      <c r="AA79" s="59"/>
      <c r="AB79" s="59"/>
      <c r="AC79" s="59"/>
      <c r="AD79" s="59"/>
      <c r="AE79" s="59"/>
      <c r="AF79" s="59"/>
      <c r="AG79" s="59"/>
      <c r="AH79" s="59"/>
      <c r="AI79" s="59" t="s">
        <v>37</v>
      </c>
      <c r="AJ79" s="59"/>
      <c r="AK79" s="672"/>
      <c r="AL79" s="672"/>
      <c r="AM79" s="672"/>
      <c r="AN79" s="672"/>
      <c r="AO79" s="672"/>
      <c r="AP79" s="672"/>
      <c r="AQ79" s="672"/>
      <c r="AR79" s="672"/>
      <c r="AS79" s="672"/>
      <c r="AT79" s="672"/>
      <c r="AU79" s="672"/>
      <c r="AV79" s="672"/>
      <c r="AW79" s="122" t="s">
        <v>39</v>
      </c>
      <c r="AX79" s="59"/>
      <c r="AY79" s="59"/>
      <c r="AZ79" s="59"/>
      <c r="BA79" s="59"/>
      <c r="BB79" s="59"/>
      <c r="BC79" s="59"/>
      <c r="BD79" s="59"/>
      <c r="BE79" s="59"/>
      <c r="BF79" s="680"/>
      <c r="BG79" s="680"/>
      <c r="BH79" s="680"/>
      <c r="BI79" s="680"/>
      <c r="BJ79" s="680"/>
      <c r="BK79" s="680"/>
      <c r="BL79" s="680"/>
      <c r="BM79" s="680"/>
      <c r="BN79" s="680"/>
      <c r="BO79" s="680"/>
      <c r="BP79" s="680"/>
      <c r="BQ79" s="680"/>
      <c r="BR79" s="122" t="s">
        <v>40</v>
      </c>
      <c r="BS79" s="59"/>
      <c r="BT79" s="59"/>
      <c r="BU79" s="59"/>
      <c r="BV79" s="59"/>
      <c r="BW79" s="59"/>
      <c r="BX79" s="59"/>
      <c r="BY79" s="59"/>
      <c r="BZ79" s="59"/>
    </row>
    <row r="80" spans="1:78" ht="15.6" customHeight="1">
      <c r="A80" s="59"/>
      <c r="B80" s="59" t="s">
        <v>31</v>
      </c>
      <c r="C80" s="59"/>
      <c r="D80" s="59"/>
      <c r="E80" s="59"/>
      <c r="F80" s="59"/>
      <c r="G80" s="59"/>
      <c r="H80" s="59"/>
      <c r="I80" s="59"/>
      <c r="J80" s="59"/>
      <c r="K80" s="59"/>
      <c r="L80" s="59"/>
      <c r="M80" s="59"/>
      <c r="N80" s="59"/>
      <c r="O80" s="59"/>
      <c r="P80" s="59"/>
      <c r="Q80" s="59"/>
      <c r="R80" s="680"/>
      <c r="S80" s="680"/>
      <c r="T80" s="680"/>
      <c r="U80" s="680"/>
      <c r="V80" s="680"/>
      <c r="W80" s="680"/>
      <c r="X80" s="680"/>
      <c r="Y80" s="680"/>
      <c r="Z80" s="680"/>
      <c r="AA80" s="680"/>
      <c r="AB80" s="680"/>
      <c r="AC80" s="680"/>
      <c r="AD80" s="680"/>
      <c r="AE80" s="680"/>
      <c r="AF80" s="680"/>
      <c r="AG80" s="680"/>
      <c r="AH80" s="680"/>
      <c r="AI80" s="680"/>
      <c r="AJ80" s="680"/>
      <c r="AK80" s="680"/>
      <c r="AL80" s="680"/>
      <c r="AM80" s="680"/>
      <c r="AN80" s="680"/>
      <c r="AO80" s="680"/>
      <c r="AP80" s="680"/>
      <c r="AQ80" s="680"/>
      <c r="AR80" s="680"/>
      <c r="AS80" s="680"/>
      <c r="AT80" s="680"/>
      <c r="AU80" s="680"/>
      <c r="AV80" s="680"/>
      <c r="AW80" s="680"/>
      <c r="AX80" s="680"/>
      <c r="AY80" s="680"/>
      <c r="AZ80" s="680"/>
      <c r="BA80" s="680"/>
      <c r="BB80" s="680"/>
      <c r="BC80" s="680"/>
      <c r="BD80" s="680"/>
      <c r="BE80" s="680"/>
      <c r="BF80" s="680"/>
      <c r="BG80" s="680"/>
      <c r="BH80" s="680"/>
      <c r="BI80" s="680"/>
      <c r="BJ80" s="680"/>
      <c r="BK80" s="680"/>
      <c r="BL80" s="680"/>
      <c r="BM80" s="680"/>
      <c r="BN80" s="680"/>
      <c r="BO80" s="680"/>
      <c r="BP80" s="680"/>
      <c r="BQ80" s="680"/>
      <c r="BR80" s="680"/>
      <c r="BS80" s="680"/>
      <c r="BT80" s="680"/>
      <c r="BU80" s="680"/>
      <c r="BV80" s="680"/>
      <c r="BW80" s="680"/>
      <c r="BX80" s="680"/>
      <c r="BY80" s="680"/>
      <c r="BZ80" s="680"/>
    </row>
    <row r="81" spans="1:78" ht="15.6" customHeight="1">
      <c r="A81" s="59"/>
      <c r="B81" s="59" t="s">
        <v>42</v>
      </c>
      <c r="C81" s="59"/>
      <c r="D81" s="59"/>
      <c r="E81" s="59"/>
      <c r="F81" s="59"/>
      <c r="G81" s="59"/>
      <c r="H81" s="59"/>
      <c r="I81" s="59"/>
      <c r="J81" s="59"/>
      <c r="K81" s="59"/>
      <c r="L81" s="59"/>
      <c r="M81" s="59"/>
      <c r="N81" s="59"/>
      <c r="O81" s="59"/>
      <c r="P81" s="59"/>
      <c r="Q81" s="59"/>
      <c r="R81" s="59"/>
      <c r="S81" s="59" t="s">
        <v>37</v>
      </c>
      <c r="T81" s="59"/>
      <c r="U81" s="680"/>
      <c r="V81" s="680"/>
      <c r="W81" s="680"/>
      <c r="X81" s="680"/>
      <c r="Y81" s="122" t="s">
        <v>43</v>
      </c>
      <c r="Z81" s="59"/>
      <c r="AA81" s="59"/>
      <c r="AB81" s="59"/>
      <c r="AC81" s="59"/>
      <c r="AD81" s="59"/>
      <c r="AE81" s="59"/>
      <c r="AF81" s="59"/>
      <c r="AG81" s="59"/>
      <c r="AH81" s="59"/>
      <c r="AI81" s="59" t="s">
        <v>37</v>
      </c>
      <c r="AJ81" s="59"/>
      <c r="AK81" s="680"/>
      <c r="AL81" s="680"/>
      <c r="AM81" s="680"/>
      <c r="AN81" s="680"/>
      <c r="AO81" s="680"/>
      <c r="AP81" s="680"/>
      <c r="AQ81" s="680"/>
      <c r="AR81" s="680"/>
      <c r="AS81" s="680"/>
      <c r="AT81" s="59" t="s">
        <v>44</v>
      </c>
      <c r="AU81" s="59"/>
      <c r="AV81" s="59"/>
      <c r="AW81" s="59"/>
      <c r="AX81" s="122"/>
      <c r="AY81" s="59"/>
      <c r="AZ81" s="59"/>
      <c r="BA81" s="59"/>
      <c r="BB81" s="59"/>
      <c r="BC81" s="59"/>
      <c r="BD81" s="59"/>
      <c r="BE81" s="59"/>
      <c r="BF81" s="680"/>
      <c r="BG81" s="680"/>
      <c r="BH81" s="680"/>
      <c r="BI81" s="680"/>
      <c r="BJ81" s="680"/>
      <c r="BK81" s="680"/>
      <c r="BL81" s="680"/>
      <c r="BM81" s="680"/>
      <c r="BN81" s="680"/>
      <c r="BO81" s="680"/>
      <c r="BP81" s="680"/>
      <c r="BQ81" s="680"/>
      <c r="BR81" s="122" t="s">
        <v>40</v>
      </c>
      <c r="BS81" s="59"/>
      <c r="BT81" s="59"/>
      <c r="BU81" s="59"/>
      <c r="BV81" s="59"/>
      <c r="BW81" s="59"/>
      <c r="BX81" s="59"/>
      <c r="BY81" s="59"/>
      <c r="BZ81" s="59"/>
    </row>
    <row r="82" spans="1:78" ht="15.6" customHeight="1">
      <c r="A82" s="59"/>
      <c r="B82" s="59"/>
      <c r="C82" s="59"/>
      <c r="D82" s="59"/>
      <c r="E82" s="59"/>
      <c r="F82" s="59"/>
      <c r="G82" s="59"/>
      <c r="H82" s="59"/>
      <c r="I82" s="59"/>
      <c r="J82" s="59"/>
      <c r="K82" s="59"/>
      <c r="L82" s="59"/>
      <c r="M82" s="59"/>
      <c r="N82" s="59"/>
      <c r="O82" s="59"/>
      <c r="P82" s="59"/>
      <c r="Q82" s="59"/>
      <c r="R82" s="680"/>
      <c r="S82" s="680"/>
      <c r="T82" s="680"/>
      <c r="U82" s="680"/>
      <c r="V82" s="680"/>
      <c r="W82" s="680"/>
      <c r="X82" s="680"/>
      <c r="Y82" s="680"/>
      <c r="Z82" s="680"/>
      <c r="AA82" s="680"/>
      <c r="AB82" s="680"/>
      <c r="AC82" s="680"/>
      <c r="AD82" s="680"/>
      <c r="AE82" s="680"/>
      <c r="AF82" s="680"/>
      <c r="AG82" s="680"/>
      <c r="AH82" s="680"/>
      <c r="AI82" s="680"/>
      <c r="AJ82" s="680"/>
      <c r="AK82" s="680"/>
      <c r="AL82" s="680"/>
      <c r="AM82" s="680"/>
      <c r="AN82" s="680"/>
      <c r="AO82" s="680"/>
      <c r="AP82" s="680"/>
      <c r="AQ82" s="680"/>
      <c r="AR82" s="680"/>
      <c r="AS82" s="680"/>
      <c r="AT82" s="680"/>
      <c r="AU82" s="680"/>
      <c r="AV82" s="680"/>
      <c r="AW82" s="680"/>
      <c r="AX82" s="680"/>
      <c r="AY82" s="680"/>
      <c r="AZ82" s="680"/>
      <c r="BA82" s="680"/>
      <c r="BB82" s="680"/>
      <c r="BC82" s="680"/>
      <c r="BD82" s="680"/>
      <c r="BE82" s="680"/>
      <c r="BF82" s="680"/>
      <c r="BG82" s="680"/>
      <c r="BH82" s="680"/>
      <c r="BI82" s="680"/>
      <c r="BJ82" s="680"/>
      <c r="BK82" s="680"/>
      <c r="BL82" s="680"/>
      <c r="BM82" s="680"/>
      <c r="BN82" s="680"/>
      <c r="BO82" s="680"/>
      <c r="BP82" s="680"/>
      <c r="BQ82" s="680"/>
      <c r="BR82" s="680"/>
      <c r="BS82" s="680"/>
      <c r="BT82" s="680"/>
      <c r="BU82" s="680"/>
      <c r="BV82" s="680"/>
      <c r="BW82" s="680"/>
      <c r="BX82" s="680"/>
      <c r="BY82" s="680"/>
      <c r="BZ82" s="680"/>
    </row>
    <row r="83" spans="1:78" ht="15.6" customHeight="1">
      <c r="A83" s="59"/>
      <c r="B83" s="59" t="s">
        <v>47</v>
      </c>
      <c r="C83" s="59"/>
      <c r="D83" s="59"/>
      <c r="E83" s="59"/>
      <c r="F83" s="59"/>
      <c r="G83" s="59"/>
      <c r="H83" s="59"/>
      <c r="I83" s="59"/>
      <c r="J83" s="59"/>
      <c r="K83" s="59"/>
      <c r="L83" s="59"/>
      <c r="M83" s="59"/>
      <c r="N83" s="59"/>
      <c r="O83" s="59"/>
      <c r="P83" s="59"/>
      <c r="Q83" s="59"/>
      <c r="R83" s="670" t="s">
        <v>1254</v>
      </c>
      <c r="S83" s="670"/>
      <c r="T83" s="670"/>
      <c r="U83" s="680"/>
      <c r="V83" s="680"/>
      <c r="W83" s="680"/>
      <c r="X83" s="680"/>
      <c r="Y83" s="680"/>
      <c r="Z83" s="680"/>
      <c r="AA83" s="680"/>
      <c r="AB83" s="680"/>
      <c r="AC83" s="680"/>
      <c r="AD83" s="680"/>
      <c r="AE83" s="680"/>
      <c r="AF83" s="680"/>
      <c r="AG83" s="680"/>
      <c r="AH83" s="680"/>
      <c r="AI83" s="680"/>
      <c r="AJ83" s="680"/>
      <c r="AK83" s="680"/>
      <c r="AL83" s="680"/>
      <c r="AM83" s="680"/>
      <c r="AN83" s="680"/>
      <c r="AO83" s="680"/>
      <c r="AP83" s="680"/>
      <c r="AQ83" s="680"/>
      <c r="AR83" s="680"/>
      <c r="AS83" s="680"/>
      <c r="AT83" s="680"/>
      <c r="AU83" s="680"/>
      <c r="AV83" s="680"/>
      <c r="AW83" s="680"/>
      <c r="AX83" s="680"/>
      <c r="AY83" s="680"/>
      <c r="AZ83" s="680"/>
      <c r="BA83" s="680"/>
      <c r="BB83" s="680"/>
      <c r="BC83" s="680"/>
      <c r="BD83" s="680"/>
      <c r="BE83" s="680"/>
      <c r="BF83" s="680"/>
      <c r="BG83" s="680"/>
      <c r="BH83" s="680"/>
      <c r="BI83" s="680"/>
      <c r="BJ83" s="680"/>
      <c r="BK83" s="680"/>
      <c r="BL83" s="680"/>
      <c r="BM83" s="680"/>
      <c r="BN83" s="680"/>
      <c r="BO83" s="680"/>
      <c r="BP83" s="680"/>
      <c r="BQ83" s="680"/>
      <c r="BR83" s="680"/>
      <c r="BS83" s="680"/>
      <c r="BT83" s="680"/>
      <c r="BU83" s="680"/>
      <c r="BV83" s="680"/>
      <c r="BW83" s="680"/>
      <c r="BX83" s="680"/>
      <c r="BY83" s="680"/>
      <c r="BZ83" s="680"/>
    </row>
    <row r="84" spans="1:78" ht="15.6" customHeight="1">
      <c r="A84" s="59"/>
      <c r="B84" s="59" t="s">
        <v>48</v>
      </c>
      <c r="C84" s="59"/>
      <c r="D84" s="59"/>
      <c r="E84" s="59"/>
      <c r="F84" s="59"/>
      <c r="G84" s="59"/>
      <c r="H84" s="59"/>
      <c r="I84" s="59"/>
      <c r="J84" s="59"/>
      <c r="K84" s="59"/>
      <c r="L84" s="59"/>
      <c r="M84" s="59"/>
      <c r="N84" s="59"/>
      <c r="O84" s="59"/>
      <c r="P84" s="59"/>
      <c r="Q84" s="59"/>
      <c r="R84" s="680"/>
      <c r="S84" s="680"/>
      <c r="T84" s="680"/>
      <c r="U84" s="680"/>
      <c r="V84" s="680"/>
      <c r="W84" s="680"/>
      <c r="X84" s="680"/>
      <c r="Y84" s="680"/>
      <c r="Z84" s="680"/>
      <c r="AA84" s="680"/>
      <c r="AB84" s="680"/>
      <c r="AC84" s="680"/>
      <c r="AD84" s="680"/>
      <c r="AE84" s="680"/>
      <c r="AF84" s="680"/>
      <c r="AG84" s="680"/>
      <c r="AH84" s="680"/>
      <c r="AI84" s="680"/>
      <c r="AJ84" s="680"/>
      <c r="AK84" s="680"/>
      <c r="AL84" s="680"/>
      <c r="AM84" s="680"/>
      <c r="AN84" s="680"/>
      <c r="AO84" s="680"/>
      <c r="AP84" s="680"/>
      <c r="AQ84" s="680"/>
      <c r="AR84" s="680"/>
      <c r="AS84" s="680"/>
      <c r="AT84" s="680"/>
      <c r="AU84" s="680"/>
      <c r="AV84" s="680"/>
      <c r="AW84" s="680"/>
      <c r="AX84" s="680"/>
      <c r="AY84" s="680"/>
      <c r="AZ84" s="680"/>
      <c r="BA84" s="680"/>
      <c r="BB84" s="680"/>
      <c r="BC84" s="680"/>
      <c r="BD84" s="680"/>
      <c r="BE84" s="680"/>
      <c r="BF84" s="680"/>
      <c r="BG84" s="680"/>
      <c r="BH84" s="680"/>
      <c r="BI84" s="680"/>
      <c r="BJ84" s="680"/>
      <c r="BK84" s="680"/>
      <c r="BL84" s="680"/>
      <c r="BM84" s="680"/>
      <c r="BN84" s="680"/>
      <c r="BO84" s="680"/>
      <c r="BP84" s="680"/>
      <c r="BQ84" s="680"/>
      <c r="BR84" s="680"/>
      <c r="BS84" s="680"/>
      <c r="BT84" s="680"/>
      <c r="BU84" s="680"/>
      <c r="BV84" s="680"/>
      <c r="BW84" s="680"/>
      <c r="BX84" s="680"/>
      <c r="BY84" s="680"/>
      <c r="BZ84" s="680"/>
    </row>
    <row r="85" spans="1:78" ht="15.6" customHeight="1">
      <c r="A85" s="59"/>
      <c r="B85" s="59" t="s">
        <v>49</v>
      </c>
      <c r="C85" s="59"/>
      <c r="D85" s="59"/>
      <c r="E85" s="59"/>
      <c r="F85" s="59"/>
      <c r="G85" s="59"/>
      <c r="H85" s="59"/>
      <c r="I85" s="59"/>
      <c r="J85" s="59"/>
      <c r="K85" s="59"/>
      <c r="L85" s="59"/>
      <c r="M85" s="59"/>
      <c r="N85" s="59"/>
      <c r="O85" s="59"/>
      <c r="P85" s="59"/>
      <c r="Q85" s="59"/>
      <c r="R85" s="680"/>
      <c r="S85" s="680"/>
      <c r="T85" s="680"/>
      <c r="U85" s="680"/>
      <c r="V85" s="680"/>
      <c r="W85" s="680"/>
      <c r="X85" s="680"/>
      <c r="Y85" s="680"/>
      <c r="Z85" s="680"/>
      <c r="AA85" s="680"/>
      <c r="AB85" s="680"/>
      <c r="AC85" s="680"/>
      <c r="AD85" s="680"/>
      <c r="AE85" s="680"/>
      <c r="AF85" s="680"/>
      <c r="AG85" s="680"/>
      <c r="AH85" s="680"/>
      <c r="AI85" s="680"/>
      <c r="AJ85" s="680"/>
      <c r="AK85" s="680"/>
      <c r="AL85" s="680"/>
      <c r="AM85" s="680"/>
      <c r="AN85" s="680"/>
      <c r="AO85" s="680"/>
      <c r="AP85" s="680"/>
      <c r="AQ85" s="680"/>
      <c r="AR85" s="680"/>
      <c r="AS85" s="680"/>
      <c r="AT85" s="680"/>
      <c r="AU85" s="680"/>
      <c r="AV85" s="680"/>
      <c r="AW85" s="680"/>
      <c r="AX85" s="680"/>
      <c r="AY85" s="680"/>
      <c r="AZ85" s="680"/>
      <c r="BA85" s="680"/>
      <c r="BB85" s="680"/>
      <c r="BC85" s="680"/>
      <c r="BD85" s="680"/>
      <c r="BE85" s="680"/>
      <c r="BF85" s="680"/>
      <c r="BG85" s="680"/>
      <c r="BH85" s="680"/>
      <c r="BI85" s="680"/>
      <c r="BJ85" s="680"/>
      <c r="BK85" s="680"/>
      <c r="BL85" s="680"/>
      <c r="BM85" s="680"/>
      <c r="BN85" s="680"/>
      <c r="BO85" s="680"/>
      <c r="BP85" s="680"/>
      <c r="BQ85" s="680"/>
      <c r="BR85" s="680"/>
      <c r="BS85" s="680"/>
      <c r="BT85" s="680"/>
      <c r="BU85" s="680"/>
      <c r="BV85" s="680"/>
      <c r="BW85" s="680"/>
      <c r="BX85" s="680"/>
      <c r="BY85" s="680"/>
      <c r="BZ85" s="680"/>
    </row>
    <row r="86" spans="1:78" ht="15.6" customHeight="1">
      <c r="A86" s="59"/>
      <c r="B86" s="59" t="s">
        <v>74</v>
      </c>
      <c r="C86" s="59"/>
      <c r="D86" s="59"/>
      <c r="E86" s="59"/>
      <c r="F86" s="59"/>
      <c r="G86" s="59"/>
      <c r="H86" s="59"/>
      <c r="I86" s="59"/>
      <c r="J86" s="59"/>
      <c r="K86" s="59"/>
      <c r="L86" s="59"/>
      <c r="M86" s="59"/>
      <c r="N86" s="59"/>
      <c r="O86" s="59"/>
      <c r="P86" s="59"/>
      <c r="Q86" s="59"/>
      <c r="R86" s="122"/>
      <c r="S86" s="122"/>
      <c r="T86" s="122"/>
      <c r="U86" s="59"/>
      <c r="V86" s="59"/>
      <c r="W86" s="59"/>
      <c r="X86" s="59"/>
      <c r="Y86" s="680"/>
      <c r="Z86" s="680"/>
      <c r="AA86" s="680"/>
      <c r="AB86" s="680"/>
      <c r="AC86" s="680"/>
      <c r="AD86" s="680"/>
      <c r="AE86" s="680"/>
      <c r="AF86" s="680"/>
      <c r="AG86" s="680"/>
      <c r="AH86" s="680"/>
      <c r="AI86" s="680"/>
      <c r="AJ86" s="680"/>
      <c r="AK86" s="680"/>
      <c r="AL86" s="680"/>
      <c r="AM86" s="680"/>
      <c r="AN86" s="680"/>
      <c r="AO86" s="680"/>
      <c r="AP86" s="680"/>
      <c r="AQ86" s="680"/>
      <c r="AR86" s="680"/>
      <c r="AS86" s="680"/>
      <c r="AT86" s="680"/>
      <c r="AU86" s="680"/>
      <c r="AV86" s="680"/>
      <c r="AW86" s="680"/>
      <c r="AX86" s="680"/>
      <c r="AY86" s="680"/>
      <c r="AZ86" s="680"/>
      <c r="BA86" s="680"/>
      <c r="BB86" s="680"/>
      <c r="BC86" s="680"/>
      <c r="BD86" s="680"/>
      <c r="BE86" s="680"/>
      <c r="BF86" s="680"/>
      <c r="BG86" s="680"/>
      <c r="BH86" s="680"/>
      <c r="BI86" s="680"/>
      <c r="BJ86" s="680"/>
      <c r="BK86" s="680"/>
      <c r="BL86" s="680"/>
      <c r="BM86" s="680"/>
      <c r="BN86" s="680"/>
      <c r="BO86" s="680"/>
      <c r="BP86" s="680"/>
      <c r="BQ86" s="680"/>
      <c r="BR86" s="680"/>
      <c r="BS86" s="680"/>
      <c r="BT86" s="680"/>
      <c r="BU86" s="680"/>
      <c r="BV86" s="680"/>
      <c r="BW86" s="680"/>
      <c r="BX86" s="680"/>
      <c r="BY86" s="680"/>
      <c r="BZ86" s="680"/>
    </row>
    <row r="87" spans="1:78" ht="3" customHeight="1">
      <c r="A87" s="63"/>
      <c r="B87" s="63"/>
      <c r="C87" s="63"/>
      <c r="D87" s="63"/>
      <c r="E87" s="63"/>
      <c r="F87" s="63"/>
      <c r="G87" s="63"/>
      <c r="H87" s="63"/>
      <c r="I87" s="63"/>
      <c r="J87" s="63"/>
      <c r="K87" s="63"/>
      <c r="L87" s="63"/>
      <c r="M87" s="63"/>
      <c r="N87" s="63"/>
      <c r="O87" s="63"/>
      <c r="P87" s="63"/>
      <c r="Q87" s="63"/>
      <c r="R87" s="63"/>
      <c r="S87" s="63"/>
      <c r="T87" s="63"/>
      <c r="U87" s="63"/>
      <c r="V87" s="63"/>
      <c r="W87" s="63"/>
      <c r="X87" s="63"/>
      <c r="Y87" s="63"/>
      <c r="Z87" s="63"/>
      <c r="AA87" s="63"/>
      <c r="AB87" s="63"/>
      <c r="AC87" s="63"/>
      <c r="AD87" s="63"/>
      <c r="AE87" s="63"/>
      <c r="AF87" s="63"/>
      <c r="AG87" s="63"/>
      <c r="AH87" s="63"/>
      <c r="AI87" s="63"/>
      <c r="AJ87" s="63"/>
      <c r="AK87" s="63"/>
      <c r="AL87" s="63"/>
      <c r="AM87" s="63"/>
      <c r="AN87" s="63"/>
      <c r="AO87" s="63"/>
      <c r="AP87" s="63"/>
      <c r="AQ87" s="63"/>
      <c r="AR87" s="63"/>
      <c r="AS87" s="63"/>
      <c r="AT87" s="63"/>
      <c r="AU87" s="63"/>
      <c r="AV87" s="63"/>
      <c r="AW87" s="63"/>
      <c r="AX87" s="63"/>
      <c r="AY87" s="63"/>
      <c r="AZ87" s="63"/>
      <c r="BA87" s="63"/>
      <c r="BB87" s="63"/>
      <c r="BC87" s="63"/>
      <c r="BD87" s="63"/>
      <c r="BE87" s="63"/>
      <c r="BF87" s="63"/>
      <c r="BG87" s="63"/>
      <c r="BH87" s="63"/>
      <c r="BI87" s="63"/>
      <c r="BJ87" s="63"/>
      <c r="BK87" s="63"/>
      <c r="BL87" s="63"/>
      <c r="BM87" s="63"/>
      <c r="BN87" s="63"/>
      <c r="BO87" s="63"/>
      <c r="BP87" s="63"/>
      <c r="BQ87" s="63"/>
      <c r="BR87" s="63"/>
      <c r="BS87" s="63"/>
      <c r="BT87" s="63"/>
      <c r="BU87" s="63"/>
      <c r="BV87" s="63"/>
      <c r="BW87" s="63"/>
      <c r="BX87" s="63"/>
      <c r="BY87" s="63"/>
      <c r="BZ87" s="63"/>
    </row>
    <row r="88" spans="1:78" s="1" customFormat="1" ht="3" customHeight="1">
      <c r="A88" s="974"/>
      <c r="B88" s="974"/>
      <c r="C88" s="974"/>
      <c r="D88" s="974"/>
      <c r="E88" s="974"/>
      <c r="F88" s="974"/>
      <c r="G88" s="974"/>
      <c r="H88" s="974"/>
      <c r="I88" s="974"/>
      <c r="J88" s="974"/>
      <c r="K88" s="974"/>
      <c r="L88" s="974"/>
      <c r="M88" s="974"/>
      <c r="N88" s="974"/>
      <c r="O88" s="974"/>
      <c r="P88" s="974"/>
      <c r="Q88" s="974"/>
      <c r="R88" s="974"/>
      <c r="S88" s="974"/>
      <c r="T88" s="974"/>
      <c r="U88" s="974"/>
      <c r="V88" s="974"/>
      <c r="W88" s="974"/>
      <c r="X88" s="974"/>
      <c r="Y88" s="974"/>
      <c r="Z88" s="974"/>
      <c r="AA88" s="974"/>
      <c r="AB88" s="974"/>
      <c r="AC88" s="974"/>
      <c r="AD88" s="974"/>
      <c r="AE88" s="974"/>
      <c r="AF88" s="974"/>
      <c r="AG88" s="974"/>
      <c r="AH88" s="974"/>
      <c r="AI88" s="974"/>
      <c r="AJ88" s="974"/>
      <c r="AK88" s="974"/>
      <c r="AL88" s="974"/>
      <c r="AM88" s="974"/>
      <c r="AN88" s="974"/>
      <c r="AO88" s="974"/>
      <c r="AP88" s="974"/>
      <c r="AQ88" s="974"/>
      <c r="AR88" s="974"/>
      <c r="AS88" s="974"/>
      <c r="AT88" s="974"/>
      <c r="AU88" s="974"/>
      <c r="AV88" s="974"/>
      <c r="AW88" s="974"/>
      <c r="AX88" s="974"/>
      <c r="AY88" s="974"/>
      <c r="AZ88" s="974"/>
      <c r="BA88" s="974"/>
      <c r="BB88" s="974"/>
      <c r="BC88" s="974"/>
      <c r="BD88" s="974"/>
      <c r="BE88" s="974"/>
      <c r="BF88" s="974"/>
      <c r="BG88" s="974"/>
      <c r="BH88" s="974"/>
      <c r="BI88" s="974"/>
      <c r="BJ88" s="974"/>
      <c r="BK88" s="974"/>
      <c r="BL88" s="974"/>
      <c r="BM88" s="974"/>
      <c r="BN88" s="974"/>
      <c r="BO88" s="974"/>
      <c r="BP88" s="974"/>
      <c r="BQ88" s="974"/>
      <c r="BR88" s="974"/>
      <c r="BS88" s="974"/>
      <c r="BT88" s="974"/>
      <c r="BU88" s="974"/>
      <c r="BV88" s="974"/>
      <c r="BW88" s="974"/>
      <c r="BX88" s="974"/>
      <c r="BY88" s="974"/>
      <c r="BZ88" s="974"/>
    </row>
    <row r="89" spans="1:78" ht="15.6" customHeight="1">
      <c r="A89" s="59" t="s">
        <v>1642</v>
      </c>
      <c r="B89" s="59"/>
      <c r="C89" s="59"/>
      <c r="D89" s="59"/>
      <c r="E89" s="59"/>
      <c r="F89" s="59"/>
      <c r="G89" s="59"/>
      <c r="H89" s="59"/>
      <c r="I89" s="59"/>
      <c r="J89" s="59"/>
      <c r="K89" s="59"/>
      <c r="L89" s="59"/>
      <c r="M89" s="59"/>
      <c r="N89" s="59"/>
      <c r="O89" s="59"/>
      <c r="P89" s="59"/>
      <c r="Q89" s="59"/>
      <c r="R89" s="59"/>
      <c r="S89" s="59"/>
      <c r="T89" s="59"/>
      <c r="U89" s="59"/>
      <c r="V89" s="59"/>
      <c r="W89" s="59"/>
      <c r="X89" s="59"/>
      <c r="Y89" s="59"/>
      <c r="Z89" s="59"/>
      <c r="AA89" s="59"/>
      <c r="AB89" s="59"/>
      <c r="AC89" s="59"/>
      <c r="AD89" s="59"/>
      <c r="AE89" s="59"/>
      <c r="AF89" s="59"/>
      <c r="AG89" s="59"/>
      <c r="AH89" s="59"/>
      <c r="AI89" s="59"/>
      <c r="AJ89" s="59"/>
      <c r="AK89" s="59"/>
      <c r="AL89" s="59"/>
      <c r="AM89" s="59"/>
      <c r="AN89" s="59"/>
      <c r="AO89" s="59"/>
      <c r="AP89" s="59"/>
      <c r="AQ89" s="59"/>
      <c r="AR89" s="59"/>
      <c r="AS89" s="59"/>
      <c r="AT89" s="59"/>
      <c r="AU89" s="59"/>
      <c r="AV89" s="59"/>
      <c r="AW89" s="59"/>
      <c r="AX89" s="59"/>
      <c r="AY89" s="59"/>
      <c r="AZ89" s="59"/>
      <c r="BA89" s="59"/>
      <c r="BB89" s="59"/>
      <c r="BC89" s="59"/>
      <c r="BD89" s="59"/>
      <c r="BE89" s="59"/>
      <c r="BF89" s="59"/>
      <c r="BG89" s="59"/>
      <c r="BH89" s="59"/>
      <c r="BI89" s="59"/>
      <c r="BJ89" s="59"/>
      <c r="BK89" s="59"/>
      <c r="BL89" s="59"/>
      <c r="BM89" s="59"/>
      <c r="BN89" s="59"/>
      <c r="BO89" s="59"/>
      <c r="BP89" s="59"/>
      <c r="BQ89" s="59"/>
      <c r="BR89" s="59"/>
      <c r="BS89" s="59"/>
      <c r="BT89" s="59"/>
      <c r="BU89" s="59"/>
      <c r="BV89" s="59"/>
      <c r="BW89" s="59"/>
      <c r="BX89" s="59"/>
      <c r="BY89" s="59"/>
      <c r="BZ89" s="59"/>
    </row>
    <row r="90" spans="1:78" ht="15.6" customHeight="1">
      <c r="A90" s="59"/>
      <c r="B90" s="59" t="s">
        <v>1643</v>
      </c>
      <c r="C90" s="59"/>
      <c r="D90" s="59"/>
      <c r="E90" s="59"/>
      <c r="F90" s="59"/>
      <c r="G90" s="59"/>
      <c r="H90" s="59"/>
      <c r="I90" s="59"/>
      <c r="J90" s="59"/>
      <c r="K90" s="59"/>
      <c r="L90" s="59"/>
      <c r="M90" s="59"/>
      <c r="N90" s="59"/>
      <c r="O90" s="59"/>
      <c r="P90" s="59"/>
      <c r="Q90" s="59"/>
      <c r="R90" s="59"/>
      <c r="S90" s="59"/>
      <c r="T90" s="59"/>
      <c r="U90" s="59"/>
      <c r="V90" s="59"/>
      <c r="W90" s="59"/>
      <c r="X90" s="59"/>
      <c r="Y90" s="59"/>
      <c r="Z90" s="59"/>
      <c r="AA90" s="59"/>
      <c r="AB90" s="59"/>
      <c r="AC90" s="59"/>
      <c r="AD90" s="59"/>
      <c r="AE90" s="59"/>
      <c r="AF90" s="59"/>
      <c r="AG90" s="59"/>
      <c r="AH90" s="59"/>
      <c r="AI90" s="59"/>
      <c r="AJ90" s="59"/>
      <c r="AK90" s="59"/>
      <c r="AL90" s="59"/>
      <c r="AM90" s="59"/>
      <c r="AN90" s="59"/>
      <c r="AO90" s="59"/>
      <c r="AP90" s="59"/>
      <c r="AQ90" s="59"/>
      <c r="AR90" s="59"/>
      <c r="AS90" s="59"/>
      <c r="AT90" s="59"/>
      <c r="AU90" s="59"/>
      <c r="AV90" s="59"/>
      <c r="AW90" s="59"/>
      <c r="AX90" s="59"/>
      <c r="AY90" s="59"/>
      <c r="AZ90" s="59"/>
      <c r="BA90" s="59"/>
      <c r="BB90" s="59"/>
      <c r="BC90" s="59"/>
      <c r="BD90" s="59"/>
      <c r="BE90" s="59"/>
      <c r="BF90" s="59"/>
      <c r="BG90" s="59"/>
      <c r="BH90" s="59"/>
      <c r="BI90" s="59"/>
      <c r="BJ90" s="59"/>
      <c r="BK90" s="59"/>
      <c r="BL90" s="59"/>
      <c r="BM90" s="59"/>
      <c r="BN90" s="59"/>
      <c r="BO90" s="59"/>
      <c r="BP90" s="59"/>
      <c r="BQ90" s="59"/>
      <c r="BR90" s="59"/>
      <c r="BS90" s="59"/>
      <c r="BT90" s="59"/>
      <c r="BU90" s="59"/>
      <c r="BV90" s="59"/>
      <c r="BW90" s="59"/>
      <c r="BX90" s="59"/>
      <c r="BY90" s="59"/>
      <c r="BZ90" s="59"/>
    </row>
    <row r="91" spans="1:78" ht="15.6" customHeight="1">
      <c r="A91" s="59"/>
      <c r="B91" s="59" t="s">
        <v>36</v>
      </c>
      <c r="C91" s="59"/>
      <c r="D91" s="59"/>
      <c r="E91" s="59"/>
      <c r="F91" s="59"/>
      <c r="G91" s="59"/>
      <c r="H91" s="59"/>
      <c r="I91" s="59"/>
      <c r="J91" s="59"/>
      <c r="K91" s="59"/>
      <c r="L91" s="59"/>
      <c r="M91" s="59"/>
      <c r="N91" s="59"/>
      <c r="O91" s="59"/>
      <c r="P91" s="59"/>
      <c r="Q91" s="59"/>
      <c r="R91" s="59"/>
      <c r="S91" s="59" t="s">
        <v>37</v>
      </c>
      <c r="T91" s="59"/>
      <c r="U91" s="680"/>
      <c r="V91" s="680"/>
      <c r="W91" s="680"/>
      <c r="X91" s="680"/>
      <c r="Y91" s="122" t="s">
        <v>38</v>
      </c>
      <c r="Z91" s="59"/>
      <c r="AA91" s="59"/>
      <c r="AB91" s="59"/>
      <c r="AC91" s="59"/>
      <c r="AD91" s="59"/>
      <c r="AE91" s="59"/>
      <c r="AF91" s="59"/>
      <c r="AG91" s="59"/>
      <c r="AH91" s="59"/>
      <c r="AI91" s="59" t="s">
        <v>37</v>
      </c>
      <c r="AJ91" s="59"/>
      <c r="AK91" s="672"/>
      <c r="AL91" s="672"/>
      <c r="AM91" s="672"/>
      <c r="AN91" s="672"/>
      <c r="AO91" s="672"/>
      <c r="AP91" s="672"/>
      <c r="AQ91" s="672"/>
      <c r="AR91" s="672"/>
      <c r="AS91" s="672"/>
      <c r="AT91" s="672"/>
      <c r="AU91" s="672"/>
      <c r="AV91" s="672"/>
      <c r="AW91" s="122" t="s">
        <v>39</v>
      </c>
      <c r="AX91" s="59"/>
      <c r="AY91" s="59"/>
      <c r="AZ91" s="59"/>
      <c r="BA91" s="59"/>
      <c r="BB91" s="59"/>
      <c r="BC91" s="59"/>
      <c r="BD91" s="59"/>
      <c r="BE91" s="59"/>
      <c r="BF91" s="680"/>
      <c r="BG91" s="680"/>
      <c r="BH91" s="680"/>
      <c r="BI91" s="680"/>
      <c r="BJ91" s="680"/>
      <c r="BK91" s="680"/>
      <c r="BL91" s="680"/>
      <c r="BM91" s="680"/>
      <c r="BN91" s="680"/>
      <c r="BO91" s="680"/>
      <c r="BP91" s="680"/>
      <c r="BQ91" s="680"/>
      <c r="BR91" s="122" t="s">
        <v>40</v>
      </c>
      <c r="BS91" s="59"/>
      <c r="BT91" s="59"/>
      <c r="BU91" s="59"/>
      <c r="BV91" s="59"/>
      <c r="BW91" s="59"/>
      <c r="BX91" s="59"/>
      <c r="BY91" s="59"/>
      <c r="BZ91" s="59"/>
    </row>
    <row r="92" spans="1:78" ht="15.6" customHeight="1">
      <c r="A92" s="59"/>
      <c r="B92" s="59" t="s">
        <v>31</v>
      </c>
      <c r="C92" s="59"/>
      <c r="D92" s="59"/>
      <c r="E92" s="59"/>
      <c r="F92" s="59"/>
      <c r="G92" s="59"/>
      <c r="H92" s="59"/>
      <c r="I92" s="59"/>
      <c r="J92" s="59"/>
      <c r="K92" s="59"/>
      <c r="L92" s="59"/>
      <c r="M92" s="59"/>
      <c r="N92" s="59"/>
      <c r="O92" s="59"/>
      <c r="P92" s="59"/>
      <c r="Q92" s="59"/>
      <c r="R92" s="680"/>
      <c r="S92" s="680"/>
      <c r="T92" s="680"/>
      <c r="U92" s="680"/>
      <c r="V92" s="680"/>
      <c r="W92" s="680"/>
      <c r="X92" s="680"/>
      <c r="Y92" s="680"/>
      <c r="Z92" s="680"/>
      <c r="AA92" s="680"/>
      <c r="AB92" s="680"/>
      <c r="AC92" s="680"/>
      <c r="AD92" s="680"/>
      <c r="AE92" s="680"/>
      <c r="AF92" s="680"/>
      <c r="AG92" s="680"/>
      <c r="AH92" s="680"/>
      <c r="AI92" s="680"/>
      <c r="AJ92" s="680"/>
      <c r="AK92" s="680"/>
      <c r="AL92" s="680"/>
      <c r="AM92" s="680"/>
      <c r="AN92" s="680"/>
      <c r="AO92" s="680"/>
      <c r="AP92" s="680"/>
      <c r="AQ92" s="680"/>
      <c r="AR92" s="680"/>
      <c r="AS92" s="680"/>
      <c r="AT92" s="680"/>
      <c r="AU92" s="680"/>
      <c r="AV92" s="680"/>
      <c r="AW92" s="680"/>
      <c r="AX92" s="680"/>
      <c r="AY92" s="680"/>
      <c r="AZ92" s="680"/>
      <c r="BA92" s="680"/>
      <c r="BB92" s="680"/>
      <c r="BC92" s="680"/>
      <c r="BD92" s="680"/>
      <c r="BE92" s="680"/>
      <c r="BF92" s="680"/>
      <c r="BG92" s="680"/>
      <c r="BH92" s="680"/>
      <c r="BI92" s="680"/>
      <c r="BJ92" s="680"/>
      <c r="BK92" s="680"/>
      <c r="BL92" s="680"/>
      <c r="BM92" s="680"/>
      <c r="BN92" s="680"/>
      <c r="BO92" s="680"/>
      <c r="BP92" s="680"/>
      <c r="BQ92" s="680"/>
      <c r="BR92" s="680"/>
      <c r="BS92" s="680"/>
      <c r="BT92" s="680"/>
      <c r="BU92" s="680"/>
      <c r="BV92" s="680"/>
      <c r="BW92" s="680"/>
      <c r="BX92" s="680"/>
      <c r="BY92" s="680"/>
      <c r="BZ92" s="680"/>
    </row>
    <row r="93" spans="1:78" ht="15.6" customHeight="1">
      <c r="A93" s="59"/>
      <c r="B93" s="59" t="s">
        <v>42</v>
      </c>
      <c r="C93" s="59"/>
      <c r="D93" s="59"/>
      <c r="E93" s="59"/>
      <c r="F93" s="59"/>
      <c r="G93" s="59"/>
      <c r="H93" s="59"/>
      <c r="I93" s="59"/>
      <c r="J93" s="59"/>
      <c r="K93" s="59"/>
      <c r="L93" s="59"/>
      <c r="M93" s="59"/>
      <c r="N93" s="59"/>
      <c r="O93" s="59"/>
      <c r="P93" s="59"/>
      <c r="Q93" s="59"/>
      <c r="R93" s="59"/>
      <c r="S93" s="59" t="s">
        <v>37</v>
      </c>
      <c r="T93" s="59"/>
      <c r="U93" s="680"/>
      <c r="V93" s="680"/>
      <c r="W93" s="680"/>
      <c r="X93" s="680"/>
      <c r="Y93" s="122" t="s">
        <v>43</v>
      </c>
      <c r="Z93" s="59"/>
      <c r="AA93" s="59"/>
      <c r="AB93" s="59"/>
      <c r="AC93" s="59"/>
      <c r="AD93" s="59"/>
      <c r="AE93" s="59"/>
      <c r="AF93" s="59"/>
      <c r="AG93" s="59"/>
      <c r="AH93" s="59"/>
      <c r="AI93" s="59" t="s">
        <v>37</v>
      </c>
      <c r="AJ93" s="59"/>
      <c r="AK93" s="680"/>
      <c r="AL93" s="680"/>
      <c r="AM93" s="680"/>
      <c r="AN93" s="680"/>
      <c r="AO93" s="680"/>
      <c r="AP93" s="680"/>
      <c r="AQ93" s="680"/>
      <c r="AR93" s="680"/>
      <c r="AS93" s="680"/>
      <c r="AT93" s="59" t="s">
        <v>44</v>
      </c>
      <c r="AU93" s="59"/>
      <c r="AV93" s="59"/>
      <c r="AW93" s="59"/>
      <c r="AX93" s="122"/>
      <c r="AY93" s="59"/>
      <c r="AZ93" s="59"/>
      <c r="BA93" s="59"/>
      <c r="BB93" s="59"/>
      <c r="BC93" s="59"/>
      <c r="BD93" s="59"/>
      <c r="BE93" s="59"/>
      <c r="BF93" s="680"/>
      <c r="BG93" s="680"/>
      <c r="BH93" s="680"/>
      <c r="BI93" s="680"/>
      <c r="BJ93" s="680"/>
      <c r="BK93" s="680"/>
      <c r="BL93" s="680"/>
      <c r="BM93" s="680"/>
      <c r="BN93" s="680"/>
      <c r="BO93" s="680"/>
      <c r="BP93" s="680"/>
      <c r="BQ93" s="680"/>
      <c r="BR93" s="122" t="s">
        <v>40</v>
      </c>
      <c r="BS93" s="59"/>
      <c r="BT93" s="59"/>
      <c r="BU93" s="59"/>
      <c r="BV93" s="59"/>
      <c r="BW93" s="59"/>
      <c r="BX93" s="59"/>
      <c r="BY93" s="59"/>
      <c r="BZ93" s="59"/>
    </row>
    <row r="94" spans="1:78" ht="15.6" customHeight="1">
      <c r="A94" s="59"/>
      <c r="B94" s="59"/>
      <c r="C94" s="59"/>
      <c r="D94" s="59"/>
      <c r="E94" s="59"/>
      <c r="F94" s="59"/>
      <c r="G94" s="59"/>
      <c r="H94" s="59"/>
      <c r="I94" s="59"/>
      <c r="J94" s="59"/>
      <c r="K94" s="59"/>
      <c r="L94" s="59"/>
      <c r="M94" s="59"/>
      <c r="N94" s="59"/>
      <c r="O94" s="59"/>
      <c r="P94" s="59"/>
      <c r="Q94" s="59"/>
      <c r="R94" s="680"/>
      <c r="S94" s="680"/>
      <c r="T94" s="680"/>
      <c r="U94" s="680"/>
      <c r="V94" s="680"/>
      <c r="W94" s="680"/>
      <c r="X94" s="680"/>
      <c r="Y94" s="680"/>
      <c r="Z94" s="680"/>
      <c r="AA94" s="680"/>
      <c r="AB94" s="680"/>
      <c r="AC94" s="680"/>
      <c r="AD94" s="680"/>
      <c r="AE94" s="680"/>
      <c r="AF94" s="680"/>
      <c r="AG94" s="680"/>
      <c r="AH94" s="680"/>
      <c r="AI94" s="680"/>
      <c r="AJ94" s="680"/>
      <c r="AK94" s="680"/>
      <c r="AL94" s="680"/>
      <c r="AM94" s="680"/>
      <c r="AN94" s="680"/>
      <c r="AO94" s="680"/>
      <c r="AP94" s="680"/>
      <c r="AQ94" s="680"/>
      <c r="AR94" s="680"/>
      <c r="AS94" s="680"/>
      <c r="AT94" s="680"/>
      <c r="AU94" s="680"/>
      <c r="AV94" s="680"/>
      <c r="AW94" s="680"/>
      <c r="AX94" s="680"/>
      <c r="AY94" s="680"/>
      <c r="AZ94" s="680"/>
      <c r="BA94" s="680"/>
      <c r="BB94" s="680"/>
      <c r="BC94" s="680"/>
      <c r="BD94" s="680"/>
      <c r="BE94" s="680"/>
      <c r="BF94" s="680"/>
      <c r="BG94" s="680"/>
      <c r="BH94" s="680"/>
      <c r="BI94" s="680"/>
      <c r="BJ94" s="680"/>
      <c r="BK94" s="680"/>
      <c r="BL94" s="680"/>
      <c r="BM94" s="680"/>
      <c r="BN94" s="680"/>
      <c r="BO94" s="680"/>
      <c r="BP94" s="680"/>
      <c r="BQ94" s="680"/>
      <c r="BR94" s="680"/>
      <c r="BS94" s="680"/>
      <c r="BT94" s="680"/>
      <c r="BU94" s="680"/>
      <c r="BV94" s="680"/>
      <c r="BW94" s="680"/>
      <c r="BX94" s="680"/>
      <c r="BY94" s="680"/>
      <c r="BZ94" s="680"/>
    </row>
    <row r="95" spans="1:78" ht="15.6" customHeight="1">
      <c r="A95" s="59"/>
      <c r="B95" s="59" t="s">
        <v>47</v>
      </c>
      <c r="C95" s="59"/>
      <c r="D95" s="59"/>
      <c r="E95" s="59"/>
      <c r="F95" s="59"/>
      <c r="G95" s="59"/>
      <c r="H95" s="59"/>
      <c r="I95" s="59"/>
      <c r="J95" s="59"/>
      <c r="K95" s="59"/>
      <c r="L95" s="59"/>
      <c r="M95" s="59"/>
      <c r="N95" s="59"/>
      <c r="O95" s="59"/>
      <c r="P95" s="59"/>
      <c r="Q95" s="59"/>
      <c r="R95" s="670" t="s">
        <v>1254</v>
      </c>
      <c r="S95" s="670"/>
      <c r="T95" s="670"/>
      <c r="U95" s="680"/>
      <c r="V95" s="680"/>
      <c r="W95" s="680"/>
      <c r="X95" s="680"/>
      <c r="Y95" s="680"/>
      <c r="Z95" s="680"/>
      <c r="AA95" s="680"/>
      <c r="AB95" s="680"/>
      <c r="AC95" s="680"/>
      <c r="AD95" s="680"/>
      <c r="AE95" s="680"/>
      <c r="AF95" s="680"/>
      <c r="AG95" s="680"/>
      <c r="AH95" s="680"/>
      <c r="AI95" s="680"/>
      <c r="AJ95" s="680"/>
      <c r="AK95" s="680"/>
      <c r="AL95" s="680"/>
      <c r="AM95" s="680"/>
      <c r="AN95" s="680"/>
      <c r="AO95" s="680"/>
      <c r="AP95" s="680"/>
      <c r="AQ95" s="680"/>
      <c r="AR95" s="680"/>
      <c r="AS95" s="680"/>
      <c r="AT95" s="680"/>
      <c r="AU95" s="680"/>
      <c r="AV95" s="680"/>
      <c r="AW95" s="680"/>
      <c r="AX95" s="680"/>
      <c r="AY95" s="680"/>
      <c r="AZ95" s="680"/>
      <c r="BA95" s="680"/>
      <c r="BB95" s="680"/>
      <c r="BC95" s="680"/>
      <c r="BD95" s="680"/>
      <c r="BE95" s="680"/>
      <c r="BF95" s="680"/>
      <c r="BG95" s="680"/>
      <c r="BH95" s="680"/>
      <c r="BI95" s="680"/>
      <c r="BJ95" s="680"/>
      <c r="BK95" s="680"/>
      <c r="BL95" s="680"/>
      <c r="BM95" s="680"/>
      <c r="BN95" s="680"/>
      <c r="BO95" s="680"/>
      <c r="BP95" s="680"/>
      <c r="BQ95" s="680"/>
      <c r="BR95" s="680"/>
      <c r="BS95" s="680"/>
      <c r="BT95" s="680"/>
      <c r="BU95" s="680"/>
      <c r="BV95" s="680"/>
      <c r="BW95" s="680"/>
      <c r="BX95" s="680"/>
      <c r="BY95" s="680"/>
      <c r="BZ95" s="680"/>
    </row>
    <row r="96" spans="1:78" ht="15.6" customHeight="1">
      <c r="A96" s="59"/>
      <c r="B96" s="59" t="s">
        <v>48</v>
      </c>
      <c r="C96" s="59"/>
      <c r="D96" s="59"/>
      <c r="E96" s="59"/>
      <c r="F96" s="59"/>
      <c r="G96" s="59"/>
      <c r="H96" s="59"/>
      <c r="I96" s="59"/>
      <c r="J96" s="59"/>
      <c r="K96" s="59"/>
      <c r="L96" s="59"/>
      <c r="M96" s="59"/>
      <c r="N96" s="59"/>
      <c r="O96" s="59"/>
      <c r="P96" s="59"/>
      <c r="Q96" s="59"/>
      <c r="R96" s="680"/>
      <c r="S96" s="680"/>
      <c r="T96" s="680"/>
      <c r="U96" s="680"/>
      <c r="V96" s="680"/>
      <c r="W96" s="680"/>
      <c r="X96" s="680"/>
      <c r="Y96" s="680"/>
      <c r="Z96" s="680"/>
      <c r="AA96" s="680"/>
      <c r="AB96" s="680"/>
      <c r="AC96" s="680"/>
      <c r="AD96" s="680"/>
      <c r="AE96" s="680"/>
      <c r="AF96" s="680"/>
      <c r="AG96" s="680"/>
      <c r="AH96" s="680"/>
      <c r="AI96" s="680"/>
      <c r="AJ96" s="680"/>
      <c r="AK96" s="680"/>
      <c r="AL96" s="680"/>
      <c r="AM96" s="680"/>
      <c r="AN96" s="680"/>
      <c r="AO96" s="680"/>
      <c r="AP96" s="680"/>
      <c r="AQ96" s="680"/>
      <c r="AR96" s="680"/>
      <c r="AS96" s="680"/>
      <c r="AT96" s="680"/>
      <c r="AU96" s="680"/>
      <c r="AV96" s="680"/>
      <c r="AW96" s="680"/>
      <c r="AX96" s="680"/>
      <c r="AY96" s="680"/>
      <c r="AZ96" s="680"/>
      <c r="BA96" s="680"/>
      <c r="BB96" s="680"/>
      <c r="BC96" s="680"/>
      <c r="BD96" s="680"/>
      <c r="BE96" s="680"/>
      <c r="BF96" s="680"/>
      <c r="BG96" s="680"/>
      <c r="BH96" s="680"/>
      <c r="BI96" s="680"/>
      <c r="BJ96" s="680"/>
      <c r="BK96" s="680"/>
      <c r="BL96" s="680"/>
      <c r="BM96" s="680"/>
      <c r="BN96" s="680"/>
      <c r="BO96" s="680"/>
      <c r="BP96" s="680"/>
      <c r="BQ96" s="680"/>
      <c r="BR96" s="680"/>
      <c r="BS96" s="680"/>
      <c r="BT96" s="680"/>
      <c r="BU96" s="680"/>
      <c r="BV96" s="680"/>
      <c r="BW96" s="680"/>
      <c r="BX96" s="680"/>
      <c r="BY96" s="680"/>
      <c r="BZ96" s="680"/>
    </row>
    <row r="97" spans="1:78" ht="15.6" customHeight="1">
      <c r="A97" s="59"/>
      <c r="B97" s="59" t="s">
        <v>49</v>
      </c>
      <c r="C97" s="59"/>
      <c r="D97" s="59"/>
      <c r="E97" s="59"/>
      <c r="F97" s="59"/>
      <c r="G97" s="59"/>
      <c r="H97" s="59"/>
      <c r="I97" s="59"/>
      <c r="J97" s="59"/>
      <c r="K97" s="59"/>
      <c r="L97" s="59"/>
      <c r="M97" s="59"/>
      <c r="N97" s="59"/>
      <c r="O97" s="59"/>
      <c r="P97" s="59"/>
      <c r="Q97" s="59"/>
      <c r="R97" s="680"/>
      <c r="S97" s="680"/>
      <c r="T97" s="680"/>
      <c r="U97" s="680"/>
      <c r="V97" s="680"/>
      <c r="W97" s="680"/>
      <c r="X97" s="680"/>
      <c r="Y97" s="680"/>
      <c r="Z97" s="680"/>
      <c r="AA97" s="680"/>
      <c r="AB97" s="680"/>
      <c r="AC97" s="680"/>
      <c r="AD97" s="680"/>
      <c r="AE97" s="680"/>
      <c r="AF97" s="680"/>
      <c r="AG97" s="680"/>
      <c r="AH97" s="680"/>
      <c r="AI97" s="680"/>
      <c r="AJ97" s="680"/>
      <c r="AK97" s="680"/>
      <c r="AL97" s="680"/>
      <c r="AM97" s="680"/>
      <c r="AN97" s="680"/>
      <c r="AO97" s="680"/>
      <c r="AP97" s="680"/>
      <c r="AQ97" s="680"/>
      <c r="AR97" s="680"/>
      <c r="AS97" s="680"/>
      <c r="AT97" s="680"/>
      <c r="AU97" s="680"/>
      <c r="AV97" s="680"/>
      <c r="AW97" s="680"/>
      <c r="AX97" s="680"/>
      <c r="AY97" s="680"/>
      <c r="AZ97" s="680"/>
      <c r="BA97" s="680"/>
      <c r="BB97" s="680"/>
      <c r="BC97" s="680"/>
      <c r="BD97" s="680"/>
      <c r="BE97" s="680"/>
      <c r="BF97" s="680"/>
      <c r="BG97" s="680"/>
      <c r="BH97" s="680"/>
      <c r="BI97" s="680"/>
      <c r="BJ97" s="680"/>
      <c r="BK97" s="680"/>
      <c r="BL97" s="680"/>
      <c r="BM97" s="680"/>
      <c r="BN97" s="680"/>
      <c r="BO97" s="680"/>
      <c r="BP97" s="680"/>
      <c r="BQ97" s="680"/>
      <c r="BR97" s="680"/>
      <c r="BS97" s="680"/>
      <c r="BT97" s="680"/>
      <c r="BU97" s="680"/>
      <c r="BV97" s="680"/>
      <c r="BW97" s="680"/>
      <c r="BX97" s="680"/>
      <c r="BY97" s="680"/>
      <c r="BZ97" s="680"/>
    </row>
    <row r="98" spans="1:78" ht="15.6" customHeight="1">
      <c r="A98" s="59"/>
      <c r="B98" s="59" t="s">
        <v>74</v>
      </c>
      <c r="C98" s="59"/>
      <c r="D98" s="59"/>
      <c r="E98" s="59"/>
      <c r="F98" s="59"/>
      <c r="G98" s="59"/>
      <c r="H98" s="59"/>
      <c r="I98" s="59"/>
      <c r="J98" s="59"/>
      <c r="K98" s="59"/>
      <c r="L98" s="59"/>
      <c r="M98" s="59"/>
      <c r="N98" s="59"/>
      <c r="O98" s="59"/>
      <c r="P98" s="59"/>
      <c r="Q98" s="59"/>
      <c r="R98" s="122"/>
      <c r="S98" s="122"/>
      <c r="T98" s="122"/>
      <c r="U98" s="59"/>
      <c r="V98" s="59"/>
      <c r="W98" s="59"/>
      <c r="X98" s="59"/>
      <c r="Y98" s="680"/>
      <c r="Z98" s="680"/>
      <c r="AA98" s="680"/>
      <c r="AB98" s="680"/>
      <c r="AC98" s="680"/>
      <c r="AD98" s="680"/>
      <c r="AE98" s="680"/>
      <c r="AF98" s="680"/>
      <c r="AG98" s="680"/>
      <c r="AH98" s="680"/>
      <c r="AI98" s="680"/>
      <c r="AJ98" s="680"/>
      <c r="AK98" s="680"/>
      <c r="AL98" s="680"/>
      <c r="AM98" s="680"/>
      <c r="AN98" s="680"/>
      <c r="AO98" s="680"/>
      <c r="AP98" s="680"/>
      <c r="AQ98" s="680"/>
      <c r="AR98" s="680"/>
      <c r="AS98" s="680"/>
      <c r="AT98" s="680"/>
      <c r="AU98" s="680"/>
      <c r="AV98" s="680"/>
      <c r="AW98" s="680"/>
      <c r="AX98" s="680"/>
      <c r="AY98" s="680"/>
      <c r="AZ98" s="680"/>
      <c r="BA98" s="680"/>
      <c r="BB98" s="680"/>
      <c r="BC98" s="680"/>
      <c r="BD98" s="680"/>
      <c r="BE98" s="680"/>
      <c r="BF98" s="680"/>
      <c r="BG98" s="680"/>
      <c r="BH98" s="680"/>
      <c r="BI98" s="680"/>
      <c r="BJ98" s="680"/>
      <c r="BK98" s="680"/>
      <c r="BL98" s="680"/>
      <c r="BM98" s="680"/>
      <c r="BN98" s="680"/>
      <c r="BO98" s="680"/>
      <c r="BP98" s="680"/>
      <c r="BQ98" s="680"/>
      <c r="BR98" s="680"/>
      <c r="BS98" s="680"/>
      <c r="BT98" s="680"/>
      <c r="BU98" s="680"/>
      <c r="BV98" s="680"/>
      <c r="BW98" s="680"/>
      <c r="BX98" s="680"/>
      <c r="BY98" s="680"/>
      <c r="BZ98" s="680"/>
    </row>
    <row r="99" spans="1:78" ht="3" customHeight="1">
      <c r="A99" s="63"/>
      <c r="B99" s="63"/>
      <c r="C99" s="63"/>
      <c r="D99" s="63"/>
      <c r="E99" s="63"/>
      <c r="F99" s="63"/>
      <c r="G99" s="63"/>
      <c r="H99" s="63"/>
      <c r="I99" s="63"/>
      <c r="J99" s="63"/>
      <c r="K99" s="63"/>
      <c r="L99" s="63"/>
      <c r="M99" s="63"/>
      <c r="N99" s="63"/>
      <c r="O99" s="63"/>
      <c r="P99" s="63"/>
      <c r="Q99" s="63"/>
      <c r="R99" s="63"/>
      <c r="S99" s="63"/>
      <c r="T99" s="63"/>
      <c r="U99" s="63"/>
      <c r="V99" s="63"/>
      <c r="W99" s="63"/>
      <c r="X99" s="63"/>
      <c r="Y99" s="63"/>
      <c r="Z99" s="63"/>
      <c r="AA99" s="63"/>
      <c r="AB99" s="63"/>
      <c r="AC99" s="63"/>
      <c r="AD99" s="63"/>
      <c r="AE99" s="63"/>
      <c r="AF99" s="63"/>
      <c r="AG99" s="63"/>
      <c r="AH99" s="63"/>
      <c r="AI99" s="63"/>
      <c r="AJ99" s="63"/>
      <c r="AK99" s="63"/>
      <c r="AL99" s="63"/>
      <c r="AM99" s="63"/>
      <c r="AN99" s="63"/>
      <c r="AO99" s="63"/>
      <c r="AP99" s="63"/>
      <c r="AQ99" s="63"/>
      <c r="AR99" s="63"/>
      <c r="AS99" s="63"/>
      <c r="AT99" s="63"/>
      <c r="AU99" s="63"/>
      <c r="AV99" s="63"/>
      <c r="AW99" s="63"/>
      <c r="AX99" s="63"/>
      <c r="AY99" s="63"/>
      <c r="AZ99" s="63"/>
      <c r="BA99" s="63"/>
      <c r="BB99" s="63"/>
      <c r="BC99" s="63"/>
      <c r="BD99" s="63"/>
      <c r="BE99" s="63"/>
      <c r="BF99" s="63"/>
      <c r="BG99" s="63"/>
      <c r="BH99" s="63"/>
      <c r="BI99" s="63"/>
      <c r="BJ99" s="63"/>
      <c r="BK99" s="63"/>
      <c r="BL99" s="63"/>
      <c r="BM99" s="63"/>
      <c r="BN99" s="63"/>
      <c r="BO99" s="63"/>
      <c r="BP99" s="63"/>
      <c r="BQ99" s="63"/>
      <c r="BR99" s="63"/>
      <c r="BS99" s="63"/>
      <c r="BT99" s="63"/>
      <c r="BU99" s="63"/>
      <c r="BV99" s="63"/>
      <c r="BW99" s="63"/>
      <c r="BX99" s="63"/>
      <c r="BY99" s="63"/>
      <c r="BZ99" s="63"/>
    </row>
    <row r="100" spans="1:78" s="1" customFormat="1" ht="3" customHeight="1">
      <c r="A100" s="974"/>
      <c r="B100" s="974"/>
      <c r="C100" s="974"/>
      <c r="D100" s="974"/>
      <c r="E100" s="974"/>
      <c r="F100" s="974"/>
      <c r="G100" s="974"/>
      <c r="H100" s="974"/>
      <c r="I100" s="974"/>
      <c r="J100" s="974"/>
      <c r="K100" s="974"/>
      <c r="L100" s="974"/>
      <c r="M100" s="974"/>
      <c r="N100" s="974"/>
      <c r="O100" s="974"/>
      <c r="P100" s="974"/>
      <c r="Q100" s="974"/>
      <c r="R100" s="974"/>
      <c r="S100" s="974"/>
      <c r="T100" s="974"/>
      <c r="U100" s="974"/>
      <c r="V100" s="974"/>
      <c r="W100" s="974"/>
      <c r="X100" s="974"/>
      <c r="Y100" s="974"/>
      <c r="Z100" s="974"/>
      <c r="AA100" s="974"/>
      <c r="AB100" s="974"/>
      <c r="AC100" s="974"/>
      <c r="AD100" s="974"/>
      <c r="AE100" s="974"/>
      <c r="AF100" s="974"/>
      <c r="AG100" s="974"/>
      <c r="AH100" s="974"/>
      <c r="AI100" s="974"/>
      <c r="AJ100" s="974"/>
      <c r="AK100" s="974"/>
      <c r="AL100" s="974"/>
      <c r="AM100" s="974"/>
      <c r="AN100" s="974"/>
      <c r="AO100" s="974"/>
      <c r="AP100" s="974"/>
      <c r="AQ100" s="974"/>
      <c r="AR100" s="974"/>
      <c r="AS100" s="974"/>
      <c r="AT100" s="974"/>
      <c r="AU100" s="974"/>
      <c r="AV100" s="974"/>
      <c r="AW100" s="974"/>
      <c r="AX100" s="974"/>
      <c r="AY100" s="974"/>
      <c r="AZ100" s="974"/>
      <c r="BA100" s="974"/>
      <c r="BB100" s="974"/>
      <c r="BC100" s="974"/>
      <c r="BD100" s="974"/>
      <c r="BE100" s="974"/>
      <c r="BF100" s="974"/>
      <c r="BG100" s="974"/>
      <c r="BH100" s="974"/>
      <c r="BI100" s="974"/>
      <c r="BJ100" s="974"/>
      <c r="BK100" s="974"/>
      <c r="BL100" s="974"/>
      <c r="BM100" s="974"/>
      <c r="BN100" s="974"/>
      <c r="BO100" s="974"/>
      <c r="BP100" s="974"/>
      <c r="BQ100" s="974"/>
      <c r="BR100" s="974"/>
      <c r="BS100" s="974"/>
      <c r="BT100" s="974"/>
      <c r="BU100" s="974"/>
      <c r="BV100" s="974"/>
      <c r="BW100" s="974"/>
      <c r="BX100" s="974"/>
      <c r="BY100" s="974"/>
      <c r="BZ100" s="974"/>
    </row>
    <row r="101" spans="1:78" ht="15.6" customHeight="1">
      <c r="A101" s="59" t="s">
        <v>1642</v>
      </c>
      <c r="B101" s="59"/>
      <c r="C101" s="59"/>
      <c r="D101" s="59"/>
      <c r="E101" s="59"/>
      <c r="F101" s="59"/>
      <c r="G101" s="59"/>
      <c r="H101" s="59"/>
      <c r="I101" s="59"/>
      <c r="J101" s="59"/>
      <c r="K101" s="59"/>
      <c r="L101" s="59"/>
      <c r="M101" s="59"/>
      <c r="N101" s="59"/>
      <c r="O101" s="59"/>
      <c r="P101" s="59"/>
      <c r="Q101" s="59"/>
      <c r="R101" s="59"/>
      <c r="S101" s="59"/>
      <c r="T101" s="59"/>
      <c r="U101" s="59"/>
      <c r="V101" s="59"/>
      <c r="W101" s="59"/>
      <c r="X101" s="59"/>
      <c r="Y101" s="59"/>
      <c r="Z101" s="59"/>
      <c r="AA101" s="59"/>
      <c r="AB101" s="59"/>
      <c r="AC101" s="59"/>
      <c r="AD101" s="59"/>
      <c r="AE101" s="59"/>
      <c r="AF101" s="59"/>
      <c r="AG101" s="59"/>
      <c r="AH101" s="59"/>
      <c r="AI101" s="59"/>
      <c r="AJ101" s="59"/>
      <c r="AK101" s="59"/>
      <c r="AL101" s="59"/>
      <c r="AM101" s="59"/>
      <c r="AN101" s="59"/>
      <c r="AO101" s="59"/>
      <c r="AP101" s="59"/>
      <c r="AQ101" s="59"/>
      <c r="AR101" s="59"/>
      <c r="AS101" s="59"/>
      <c r="AT101" s="59"/>
      <c r="AU101" s="59"/>
      <c r="AV101" s="59"/>
      <c r="AW101" s="59"/>
      <c r="AX101" s="59"/>
      <c r="AY101" s="59"/>
      <c r="AZ101" s="59"/>
      <c r="BA101" s="59"/>
      <c r="BB101" s="59"/>
      <c r="BC101" s="59"/>
      <c r="BD101" s="59"/>
      <c r="BE101" s="59"/>
      <c r="BF101" s="59"/>
      <c r="BG101" s="59"/>
      <c r="BH101" s="59"/>
      <c r="BI101" s="59"/>
      <c r="BJ101" s="59"/>
      <c r="BK101" s="59"/>
      <c r="BL101" s="59"/>
      <c r="BM101" s="59"/>
      <c r="BN101" s="59"/>
      <c r="BO101" s="59"/>
      <c r="BP101" s="59"/>
      <c r="BQ101" s="59"/>
      <c r="BR101" s="59"/>
      <c r="BS101" s="59"/>
      <c r="BT101" s="59"/>
      <c r="BU101" s="59"/>
      <c r="BV101" s="59"/>
      <c r="BW101" s="59"/>
      <c r="BX101" s="59"/>
      <c r="BY101" s="59"/>
      <c r="BZ101" s="59"/>
    </row>
    <row r="102" spans="1:78" ht="15.6" customHeight="1">
      <c r="A102" s="59"/>
      <c r="B102" s="59" t="s">
        <v>1643</v>
      </c>
      <c r="C102" s="59"/>
      <c r="D102" s="59"/>
      <c r="E102" s="59"/>
      <c r="F102" s="59"/>
      <c r="G102" s="59"/>
      <c r="H102" s="59"/>
      <c r="I102" s="59"/>
      <c r="J102" s="59"/>
      <c r="K102" s="59"/>
      <c r="L102" s="59"/>
      <c r="M102" s="59"/>
      <c r="N102" s="59"/>
      <c r="O102" s="59"/>
      <c r="P102" s="59"/>
      <c r="Q102" s="59"/>
      <c r="R102" s="59"/>
      <c r="S102" s="59"/>
      <c r="T102" s="59"/>
      <c r="U102" s="59"/>
      <c r="V102" s="59"/>
      <c r="W102" s="59"/>
      <c r="X102" s="59"/>
      <c r="Y102" s="59"/>
      <c r="Z102" s="59"/>
      <c r="AA102" s="59"/>
      <c r="AB102" s="59"/>
      <c r="AC102" s="59"/>
      <c r="AD102" s="59"/>
      <c r="AE102" s="59"/>
      <c r="AF102" s="59"/>
      <c r="AG102" s="59"/>
      <c r="AH102" s="59"/>
      <c r="AI102" s="59"/>
      <c r="AJ102" s="59"/>
      <c r="AK102" s="59"/>
      <c r="AL102" s="59"/>
      <c r="AM102" s="59"/>
      <c r="AN102" s="59"/>
      <c r="AO102" s="59"/>
      <c r="AP102" s="59"/>
      <c r="AQ102" s="59"/>
      <c r="AR102" s="59"/>
      <c r="AS102" s="59"/>
      <c r="AT102" s="59"/>
      <c r="AU102" s="59"/>
      <c r="AV102" s="59"/>
      <c r="AW102" s="59"/>
      <c r="AX102" s="59"/>
      <c r="AY102" s="59"/>
      <c r="AZ102" s="59"/>
      <c r="BA102" s="59"/>
      <c r="BB102" s="59"/>
      <c r="BC102" s="59"/>
      <c r="BD102" s="59"/>
      <c r="BE102" s="59"/>
      <c r="BF102" s="59"/>
      <c r="BG102" s="59"/>
      <c r="BH102" s="59"/>
      <c r="BI102" s="59"/>
      <c r="BJ102" s="59"/>
      <c r="BK102" s="59"/>
      <c r="BL102" s="59"/>
      <c r="BM102" s="59"/>
      <c r="BN102" s="59"/>
      <c r="BO102" s="59"/>
      <c r="BP102" s="59"/>
      <c r="BQ102" s="59"/>
      <c r="BR102" s="59"/>
      <c r="BS102" s="59"/>
      <c r="BT102" s="59"/>
      <c r="BU102" s="59"/>
      <c r="BV102" s="59"/>
      <c r="BW102" s="59"/>
      <c r="BX102" s="59"/>
      <c r="BY102" s="59"/>
      <c r="BZ102" s="59"/>
    </row>
    <row r="103" spans="1:78" ht="15.6" customHeight="1">
      <c r="A103" s="59"/>
      <c r="B103" s="59" t="s">
        <v>36</v>
      </c>
      <c r="C103" s="59"/>
      <c r="D103" s="59"/>
      <c r="E103" s="59"/>
      <c r="F103" s="59"/>
      <c r="G103" s="59"/>
      <c r="H103" s="59"/>
      <c r="I103" s="59"/>
      <c r="J103" s="59"/>
      <c r="K103" s="59"/>
      <c r="L103" s="59"/>
      <c r="M103" s="59"/>
      <c r="N103" s="59"/>
      <c r="O103" s="59"/>
      <c r="P103" s="59"/>
      <c r="Q103" s="59"/>
      <c r="R103" s="59"/>
      <c r="S103" s="59" t="s">
        <v>37</v>
      </c>
      <c r="T103" s="59"/>
      <c r="U103" s="680"/>
      <c r="V103" s="680"/>
      <c r="W103" s="680"/>
      <c r="X103" s="680"/>
      <c r="Y103" s="122" t="s">
        <v>38</v>
      </c>
      <c r="Z103" s="59"/>
      <c r="AA103" s="59"/>
      <c r="AB103" s="59"/>
      <c r="AC103" s="59"/>
      <c r="AD103" s="59"/>
      <c r="AE103" s="59"/>
      <c r="AF103" s="59"/>
      <c r="AG103" s="59"/>
      <c r="AH103" s="59"/>
      <c r="AI103" s="59" t="s">
        <v>37</v>
      </c>
      <c r="AJ103" s="59"/>
      <c r="AK103" s="672"/>
      <c r="AL103" s="672"/>
      <c r="AM103" s="672"/>
      <c r="AN103" s="672"/>
      <c r="AO103" s="672"/>
      <c r="AP103" s="672"/>
      <c r="AQ103" s="672"/>
      <c r="AR103" s="672"/>
      <c r="AS103" s="672"/>
      <c r="AT103" s="672"/>
      <c r="AU103" s="672"/>
      <c r="AV103" s="672"/>
      <c r="AW103" s="122" t="s">
        <v>39</v>
      </c>
      <c r="AX103" s="59"/>
      <c r="AY103" s="59"/>
      <c r="AZ103" s="59"/>
      <c r="BA103" s="59"/>
      <c r="BB103" s="59"/>
      <c r="BC103" s="59"/>
      <c r="BD103" s="59"/>
      <c r="BE103" s="59"/>
      <c r="BF103" s="680"/>
      <c r="BG103" s="680"/>
      <c r="BH103" s="680"/>
      <c r="BI103" s="680"/>
      <c r="BJ103" s="680"/>
      <c r="BK103" s="680"/>
      <c r="BL103" s="680"/>
      <c r="BM103" s="680"/>
      <c r="BN103" s="680"/>
      <c r="BO103" s="680"/>
      <c r="BP103" s="680"/>
      <c r="BQ103" s="680"/>
      <c r="BR103" s="122" t="s">
        <v>40</v>
      </c>
      <c r="BS103" s="59"/>
      <c r="BT103" s="59"/>
      <c r="BU103" s="59"/>
      <c r="BV103" s="59"/>
      <c r="BW103" s="59"/>
      <c r="BX103" s="59"/>
      <c r="BY103" s="59"/>
      <c r="BZ103" s="59"/>
    </row>
    <row r="104" spans="1:78" ht="15.6" customHeight="1">
      <c r="A104" s="59"/>
      <c r="B104" s="59" t="s">
        <v>31</v>
      </c>
      <c r="C104" s="59"/>
      <c r="D104" s="59"/>
      <c r="E104" s="59"/>
      <c r="F104" s="59"/>
      <c r="G104" s="59"/>
      <c r="H104" s="59"/>
      <c r="I104" s="59"/>
      <c r="J104" s="59"/>
      <c r="K104" s="59"/>
      <c r="L104" s="59"/>
      <c r="M104" s="59"/>
      <c r="N104" s="59"/>
      <c r="O104" s="59"/>
      <c r="P104" s="59"/>
      <c r="Q104" s="59"/>
      <c r="R104" s="680"/>
      <c r="S104" s="680"/>
      <c r="T104" s="680"/>
      <c r="U104" s="680"/>
      <c r="V104" s="680"/>
      <c r="W104" s="680"/>
      <c r="X104" s="680"/>
      <c r="Y104" s="680"/>
      <c r="Z104" s="680"/>
      <c r="AA104" s="680"/>
      <c r="AB104" s="680"/>
      <c r="AC104" s="680"/>
      <c r="AD104" s="680"/>
      <c r="AE104" s="680"/>
      <c r="AF104" s="680"/>
      <c r="AG104" s="680"/>
      <c r="AH104" s="680"/>
      <c r="AI104" s="680"/>
      <c r="AJ104" s="680"/>
      <c r="AK104" s="680"/>
      <c r="AL104" s="680"/>
      <c r="AM104" s="680"/>
      <c r="AN104" s="680"/>
      <c r="AO104" s="680"/>
      <c r="AP104" s="680"/>
      <c r="AQ104" s="680"/>
      <c r="AR104" s="680"/>
      <c r="AS104" s="680"/>
      <c r="AT104" s="680"/>
      <c r="AU104" s="680"/>
      <c r="AV104" s="680"/>
      <c r="AW104" s="680"/>
      <c r="AX104" s="680"/>
      <c r="AY104" s="680"/>
      <c r="AZ104" s="680"/>
      <c r="BA104" s="680"/>
      <c r="BB104" s="680"/>
      <c r="BC104" s="680"/>
      <c r="BD104" s="680"/>
      <c r="BE104" s="680"/>
      <c r="BF104" s="680"/>
      <c r="BG104" s="680"/>
      <c r="BH104" s="680"/>
      <c r="BI104" s="680"/>
      <c r="BJ104" s="680"/>
      <c r="BK104" s="680"/>
      <c r="BL104" s="680"/>
      <c r="BM104" s="680"/>
      <c r="BN104" s="680"/>
      <c r="BO104" s="680"/>
      <c r="BP104" s="680"/>
      <c r="BQ104" s="680"/>
      <c r="BR104" s="680"/>
      <c r="BS104" s="680"/>
      <c r="BT104" s="680"/>
      <c r="BU104" s="680"/>
      <c r="BV104" s="680"/>
      <c r="BW104" s="680"/>
      <c r="BX104" s="680"/>
      <c r="BY104" s="680"/>
      <c r="BZ104" s="680"/>
    </row>
    <row r="105" spans="1:78" ht="15.6" customHeight="1">
      <c r="A105" s="59"/>
      <c r="B105" s="59" t="s">
        <v>42</v>
      </c>
      <c r="C105" s="59"/>
      <c r="D105" s="59"/>
      <c r="E105" s="59"/>
      <c r="F105" s="59"/>
      <c r="G105" s="59"/>
      <c r="H105" s="59"/>
      <c r="I105" s="59"/>
      <c r="J105" s="59"/>
      <c r="K105" s="59"/>
      <c r="L105" s="59"/>
      <c r="M105" s="59"/>
      <c r="N105" s="59"/>
      <c r="O105" s="59"/>
      <c r="P105" s="59"/>
      <c r="Q105" s="59"/>
      <c r="R105" s="59"/>
      <c r="S105" s="59" t="s">
        <v>37</v>
      </c>
      <c r="T105" s="59"/>
      <c r="U105" s="680"/>
      <c r="V105" s="680"/>
      <c r="W105" s="680"/>
      <c r="X105" s="680"/>
      <c r="Y105" s="122" t="s">
        <v>43</v>
      </c>
      <c r="Z105" s="59"/>
      <c r="AA105" s="59"/>
      <c r="AB105" s="59"/>
      <c r="AC105" s="59"/>
      <c r="AD105" s="59"/>
      <c r="AE105" s="59"/>
      <c r="AF105" s="59"/>
      <c r="AG105" s="59"/>
      <c r="AH105" s="59"/>
      <c r="AI105" s="59" t="s">
        <v>37</v>
      </c>
      <c r="AJ105" s="59"/>
      <c r="AK105" s="680"/>
      <c r="AL105" s="680"/>
      <c r="AM105" s="680"/>
      <c r="AN105" s="680"/>
      <c r="AO105" s="680"/>
      <c r="AP105" s="680"/>
      <c r="AQ105" s="680"/>
      <c r="AR105" s="680"/>
      <c r="AS105" s="680"/>
      <c r="AT105" s="59" t="s">
        <v>44</v>
      </c>
      <c r="AU105" s="59"/>
      <c r="AV105" s="59"/>
      <c r="AW105" s="59"/>
      <c r="AX105" s="122"/>
      <c r="AY105" s="59"/>
      <c r="AZ105" s="59"/>
      <c r="BA105" s="59"/>
      <c r="BB105" s="59"/>
      <c r="BC105" s="59"/>
      <c r="BD105" s="59"/>
      <c r="BE105" s="59"/>
      <c r="BF105" s="680"/>
      <c r="BG105" s="680"/>
      <c r="BH105" s="680"/>
      <c r="BI105" s="680"/>
      <c r="BJ105" s="680"/>
      <c r="BK105" s="680"/>
      <c r="BL105" s="680"/>
      <c r="BM105" s="680"/>
      <c r="BN105" s="680"/>
      <c r="BO105" s="680"/>
      <c r="BP105" s="680"/>
      <c r="BQ105" s="680"/>
      <c r="BR105" s="122" t="s">
        <v>40</v>
      </c>
      <c r="BS105" s="59"/>
      <c r="BT105" s="59"/>
      <c r="BU105" s="59"/>
      <c r="BV105" s="59"/>
      <c r="BW105" s="59"/>
      <c r="BX105" s="59"/>
      <c r="BY105" s="59"/>
      <c r="BZ105" s="59"/>
    </row>
    <row r="106" spans="1:78" ht="15.6" customHeight="1">
      <c r="A106" s="59"/>
      <c r="B106" s="59"/>
      <c r="C106" s="59"/>
      <c r="D106" s="59"/>
      <c r="E106" s="59"/>
      <c r="F106" s="59"/>
      <c r="G106" s="59"/>
      <c r="H106" s="59"/>
      <c r="I106" s="59"/>
      <c r="J106" s="59"/>
      <c r="K106" s="59"/>
      <c r="L106" s="59"/>
      <c r="M106" s="59"/>
      <c r="N106" s="59"/>
      <c r="O106" s="59"/>
      <c r="P106" s="59"/>
      <c r="Q106" s="59"/>
      <c r="R106" s="680"/>
      <c r="S106" s="680"/>
      <c r="T106" s="680"/>
      <c r="U106" s="680"/>
      <c r="V106" s="680"/>
      <c r="W106" s="680"/>
      <c r="X106" s="680"/>
      <c r="Y106" s="680"/>
      <c r="Z106" s="680"/>
      <c r="AA106" s="680"/>
      <c r="AB106" s="680"/>
      <c r="AC106" s="680"/>
      <c r="AD106" s="680"/>
      <c r="AE106" s="680"/>
      <c r="AF106" s="680"/>
      <c r="AG106" s="680"/>
      <c r="AH106" s="680"/>
      <c r="AI106" s="680"/>
      <c r="AJ106" s="680"/>
      <c r="AK106" s="680"/>
      <c r="AL106" s="680"/>
      <c r="AM106" s="680"/>
      <c r="AN106" s="680"/>
      <c r="AO106" s="680"/>
      <c r="AP106" s="680"/>
      <c r="AQ106" s="680"/>
      <c r="AR106" s="680"/>
      <c r="AS106" s="680"/>
      <c r="AT106" s="680"/>
      <c r="AU106" s="680"/>
      <c r="AV106" s="680"/>
      <c r="AW106" s="680"/>
      <c r="AX106" s="680"/>
      <c r="AY106" s="680"/>
      <c r="AZ106" s="680"/>
      <c r="BA106" s="680"/>
      <c r="BB106" s="680"/>
      <c r="BC106" s="680"/>
      <c r="BD106" s="680"/>
      <c r="BE106" s="680"/>
      <c r="BF106" s="680"/>
      <c r="BG106" s="680"/>
      <c r="BH106" s="680"/>
      <c r="BI106" s="680"/>
      <c r="BJ106" s="680"/>
      <c r="BK106" s="680"/>
      <c r="BL106" s="680"/>
      <c r="BM106" s="680"/>
      <c r="BN106" s="680"/>
      <c r="BO106" s="680"/>
      <c r="BP106" s="680"/>
      <c r="BQ106" s="680"/>
      <c r="BR106" s="680"/>
      <c r="BS106" s="680"/>
      <c r="BT106" s="680"/>
      <c r="BU106" s="680"/>
      <c r="BV106" s="680"/>
      <c r="BW106" s="680"/>
      <c r="BX106" s="680"/>
      <c r="BY106" s="680"/>
      <c r="BZ106" s="680"/>
    </row>
    <row r="107" spans="1:78" ht="15.6" customHeight="1">
      <c r="A107" s="59"/>
      <c r="B107" s="59" t="s">
        <v>47</v>
      </c>
      <c r="C107" s="59"/>
      <c r="D107" s="59"/>
      <c r="E107" s="59"/>
      <c r="F107" s="59"/>
      <c r="G107" s="59"/>
      <c r="H107" s="59"/>
      <c r="I107" s="59"/>
      <c r="J107" s="59"/>
      <c r="K107" s="59"/>
      <c r="L107" s="59"/>
      <c r="M107" s="59"/>
      <c r="N107" s="59"/>
      <c r="O107" s="59"/>
      <c r="P107" s="59"/>
      <c r="Q107" s="59"/>
      <c r="R107" s="670" t="s">
        <v>1254</v>
      </c>
      <c r="S107" s="670"/>
      <c r="T107" s="670"/>
      <c r="U107" s="680"/>
      <c r="V107" s="680"/>
      <c r="W107" s="680"/>
      <c r="X107" s="680"/>
      <c r="Y107" s="680"/>
      <c r="Z107" s="680"/>
      <c r="AA107" s="680"/>
      <c r="AB107" s="680"/>
      <c r="AC107" s="680"/>
      <c r="AD107" s="680"/>
      <c r="AE107" s="680"/>
      <c r="AF107" s="680"/>
      <c r="AG107" s="680"/>
      <c r="AH107" s="680"/>
      <c r="AI107" s="680"/>
      <c r="AJ107" s="680"/>
      <c r="AK107" s="680"/>
      <c r="AL107" s="680"/>
      <c r="AM107" s="680"/>
      <c r="AN107" s="680"/>
      <c r="AO107" s="680"/>
      <c r="AP107" s="680"/>
      <c r="AQ107" s="680"/>
      <c r="AR107" s="680"/>
      <c r="AS107" s="680"/>
      <c r="AT107" s="680"/>
      <c r="AU107" s="680"/>
      <c r="AV107" s="680"/>
      <c r="AW107" s="680"/>
      <c r="AX107" s="680"/>
      <c r="AY107" s="680"/>
      <c r="AZ107" s="680"/>
      <c r="BA107" s="680"/>
      <c r="BB107" s="680"/>
      <c r="BC107" s="680"/>
      <c r="BD107" s="680"/>
      <c r="BE107" s="680"/>
      <c r="BF107" s="680"/>
      <c r="BG107" s="680"/>
      <c r="BH107" s="680"/>
      <c r="BI107" s="680"/>
      <c r="BJ107" s="680"/>
      <c r="BK107" s="680"/>
      <c r="BL107" s="680"/>
      <c r="BM107" s="680"/>
      <c r="BN107" s="680"/>
      <c r="BO107" s="680"/>
      <c r="BP107" s="680"/>
      <c r="BQ107" s="680"/>
      <c r="BR107" s="680"/>
      <c r="BS107" s="680"/>
      <c r="BT107" s="680"/>
      <c r="BU107" s="680"/>
      <c r="BV107" s="680"/>
      <c r="BW107" s="680"/>
      <c r="BX107" s="680"/>
      <c r="BY107" s="680"/>
      <c r="BZ107" s="680"/>
    </row>
    <row r="108" spans="1:78" ht="15.6" customHeight="1">
      <c r="A108" s="59"/>
      <c r="B108" s="59" t="s">
        <v>48</v>
      </c>
      <c r="C108" s="59"/>
      <c r="D108" s="59"/>
      <c r="E108" s="59"/>
      <c r="F108" s="59"/>
      <c r="G108" s="59"/>
      <c r="H108" s="59"/>
      <c r="I108" s="59"/>
      <c r="J108" s="59"/>
      <c r="K108" s="59"/>
      <c r="L108" s="59"/>
      <c r="M108" s="59"/>
      <c r="N108" s="59"/>
      <c r="O108" s="59"/>
      <c r="P108" s="59"/>
      <c r="Q108" s="59"/>
      <c r="R108" s="680"/>
      <c r="S108" s="680"/>
      <c r="T108" s="680"/>
      <c r="U108" s="680"/>
      <c r="V108" s="680"/>
      <c r="W108" s="680"/>
      <c r="X108" s="680"/>
      <c r="Y108" s="680"/>
      <c r="Z108" s="680"/>
      <c r="AA108" s="680"/>
      <c r="AB108" s="680"/>
      <c r="AC108" s="680"/>
      <c r="AD108" s="680"/>
      <c r="AE108" s="680"/>
      <c r="AF108" s="680"/>
      <c r="AG108" s="680"/>
      <c r="AH108" s="680"/>
      <c r="AI108" s="680"/>
      <c r="AJ108" s="680"/>
      <c r="AK108" s="680"/>
      <c r="AL108" s="680"/>
      <c r="AM108" s="680"/>
      <c r="AN108" s="680"/>
      <c r="AO108" s="680"/>
      <c r="AP108" s="680"/>
      <c r="AQ108" s="680"/>
      <c r="AR108" s="680"/>
      <c r="AS108" s="680"/>
      <c r="AT108" s="680"/>
      <c r="AU108" s="680"/>
      <c r="AV108" s="680"/>
      <c r="AW108" s="680"/>
      <c r="AX108" s="680"/>
      <c r="AY108" s="680"/>
      <c r="AZ108" s="680"/>
      <c r="BA108" s="680"/>
      <c r="BB108" s="680"/>
      <c r="BC108" s="680"/>
      <c r="BD108" s="680"/>
      <c r="BE108" s="680"/>
      <c r="BF108" s="680"/>
      <c r="BG108" s="680"/>
      <c r="BH108" s="680"/>
      <c r="BI108" s="680"/>
      <c r="BJ108" s="680"/>
      <c r="BK108" s="680"/>
      <c r="BL108" s="680"/>
      <c r="BM108" s="680"/>
      <c r="BN108" s="680"/>
      <c r="BO108" s="680"/>
      <c r="BP108" s="680"/>
      <c r="BQ108" s="680"/>
      <c r="BR108" s="680"/>
      <c r="BS108" s="680"/>
      <c r="BT108" s="680"/>
      <c r="BU108" s="680"/>
      <c r="BV108" s="680"/>
      <c r="BW108" s="680"/>
      <c r="BX108" s="680"/>
      <c r="BY108" s="680"/>
      <c r="BZ108" s="680"/>
    </row>
    <row r="109" spans="1:78" ht="15.6" customHeight="1">
      <c r="A109" s="59"/>
      <c r="B109" s="59" t="s">
        <v>49</v>
      </c>
      <c r="C109" s="59"/>
      <c r="D109" s="59"/>
      <c r="E109" s="59"/>
      <c r="F109" s="59"/>
      <c r="G109" s="59"/>
      <c r="H109" s="59"/>
      <c r="I109" s="59"/>
      <c r="J109" s="59"/>
      <c r="K109" s="59"/>
      <c r="L109" s="59"/>
      <c r="M109" s="59"/>
      <c r="N109" s="59"/>
      <c r="O109" s="59"/>
      <c r="P109" s="59"/>
      <c r="Q109" s="59"/>
      <c r="R109" s="680"/>
      <c r="S109" s="680"/>
      <c r="T109" s="680"/>
      <c r="U109" s="680"/>
      <c r="V109" s="680"/>
      <c r="W109" s="680"/>
      <c r="X109" s="680"/>
      <c r="Y109" s="680"/>
      <c r="Z109" s="680"/>
      <c r="AA109" s="680"/>
      <c r="AB109" s="680"/>
      <c r="AC109" s="680"/>
      <c r="AD109" s="680"/>
      <c r="AE109" s="680"/>
      <c r="AF109" s="680"/>
      <c r="AG109" s="680"/>
      <c r="AH109" s="680"/>
      <c r="AI109" s="680"/>
      <c r="AJ109" s="680"/>
      <c r="AK109" s="680"/>
      <c r="AL109" s="680"/>
      <c r="AM109" s="680"/>
      <c r="AN109" s="680"/>
      <c r="AO109" s="680"/>
      <c r="AP109" s="680"/>
      <c r="AQ109" s="680"/>
      <c r="AR109" s="680"/>
      <c r="AS109" s="680"/>
      <c r="AT109" s="680"/>
      <c r="AU109" s="680"/>
      <c r="AV109" s="680"/>
      <c r="AW109" s="680"/>
      <c r="AX109" s="680"/>
      <c r="AY109" s="680"/>
      <c r="AZ109" s="680"/>
      <c r="BA109" s="680"/>
      <c r="BB109" s="680"/>
      <c r="BC109" s="680"/>
      <c r="BD109" s="680"/>
      <c r="BE109" s="680"/>
      <c r="BF109" s="680"/>
      <c r="BG109" s="680"/>
      <c r="BH109" s="680"/>
      <c r="BI109" s="680"/>
      <c r="BJ109" s="680"/>
      <c r="BK109" s="680"/>
      <c r="BL109" s="680"/>
      <c r="BM109" s="680"/>
      <c r="BN109" s="680"/>
      <c r="BO109" s="680"/>
      <c r="BP109" s="680"/>
      <c r="BQ109" s="680"/>
      <c r="BR109" s="680"/>
      <c r="BS109" s="680"/>
      <c r="BT109" s="680"/>
      <c r="BU109" s="680"/>
      <c r="BV109" s="680"/>
      <c r="BW109" s="680"/>
      <c r="BX109" s="680"/>
      <c r="BY109" s="680"/>
      <c r="BZ109" s="680"/>
    </row>
    <row r="110" spans="1:78" ht="15.6" customHeight="1">
      <c r="A110" s="59"/>
      <c r="B110" s="63" t="s">
        <v>74</v>
      </c>
      <c r="C110" s="63"/>
      <c r="D110" s="63"/>
      <c r="E110" s="63"/>
      <c r="F110" s="63"/>
      <c r="G110" s="63"/>
      <c r="H110" s="63"/>
      <c r="I110" s="63"/>
      <c r="J110" s="63"/>
      <c r="K110" s="63"/>
      <c r="L110" s="63"/>
      <c r="M110" s="63"/>
      <c r="N110" s="63"/>
      <c r="O110" s="63"/>
      <c r="P110" s="63"/>
      <c r="Q110" s="63"/>
      <c r="R110" s="64"/>
      <c r="S110" s="64"/>
      <c r="T110" s="64"/>
      <c r="U110" s="63"/>
      <c r="V110" s="63"/>
      <c r="W110" s="63"/>
      <c r="X110" s="63"/>
      <c r="Y110" s="977"/>
      <c r="Z110" s="977"/>
      <c r="AA110" s="977"/>
      <c r="AB110" s="977"/>
      <c r="AC110" s="977"/>
      <c r="AD110" s="977"/>
      <c r="AE110" s="977"/>
      <c r="AF110" s="977"/>
      <c r="AG110" s="977"/>
      <c r="AH110" s="977"/>
      <c r="AI110" s="977"/>
      <c r="AJ110" s="977"/>
      <c r="AK110" s="977"/>
      <c r="AL110" s="977"/>
      <c r="AM110" s="977"/>
      <c r="AN110" s="977"/>
      <c r="AO110" s="977"/>
      <c r="AP110" s="977"/>
      <c r="AQ110" s="977"/>
      <c r="AR110" s="977"/>
      <c r="AS110" s="977"/>
      <c r="AT110" s="977"/>
      <c r="AU110" s="977"/>
      <c r="AV110" s="977"/>
      <c r="AW110" s="977"/>
      <c r="AX110" s="977"/>
      <c r="AY110" s="977"/>
      <c r="AZ110" s="977"/>
      <c r="BA110" s="977"/>
      <c r="BB110" s="977"/>
      <c r="BC110" s="977"/>
      <c r="BD110" s="977"/>
      <c r="BE110" s="977"/>
      <c r="BF110" s="977"/>
      <c r="BG110" s="977"/>
      <c r="BH110" s="977"/>
      <c r="BI110" s="977"/>
      <c r="BJ110" s="977"/>
      <c r="BK110" s="977"/>
      <c r="BL110" s="977"/>
      <c r="BM110" s="977"/>
      <c r="BN110" s="977"/>
      <c r="BO110" s="977"/>
      <c r="BP110" s="977"/>
      <c r="BQ110" s="977"/>
      <c r="BR110" s="977"/>
      <c r="BS110" s="977"/>
      <c r="BT110" s="977"/>
      <c r="BU110" s="977"/>
      <c r="BV110" s="977"/>
      <c r="BW110" s="977"/>
      <c r="BX110" s="977"/>
      <c r="BY110" s="977"/>
      <c r="BZ110" s="977"/>
    </row>
    <row r="111" spans="1:78" ht="15" customHeight="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row>
    <row r="112" spans="1:78" ht="15"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row>
    <row r="113" spans="1:78" ht="15"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row>
    <row r="114" spans="1:78" ht="15"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row>
    <row r="115" spans="1:78" ht="1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row>
    <row r="116" spans="1:78" ht="1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row>
    <row r="117" spans="1:78" ht="15" customHeight="1">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row>
    <row r="118" spans="1:78" ht="15"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row>
    <row r="119" spans="1:78" ht="15"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row>
    <row r="120" spans="1:78" ht="15"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row>
    <row r="121" spans="1:78" ht="15"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row>
    <row r="122" spans="1:78" ht="15" customHeight="1">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row>
    <row r="123" spans="1:78" ht="15" customHeight="1">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row>
    <row r="124" spans="1:78" ht="15"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row>
    <row r="125" spans="1:78" ht="15"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row>
    <row r="126" spans="1:78" ht="15"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row>
    <row r="127" spans="1:78" ht="15"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row>
    <row r="128" spans="1:78" ht="15"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row>
    <row r="129" spans="1:78" ht="15"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row>
    <row r="130" spans="1:78" ht="1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row>
    <row r="131" spans="1:78" ht="1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row>
    <row r="132" spans="1:78" ht="1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row>
    <row r="133" spans="1:78" ht="1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row>
    <row r="134" spans="1:78" ht="1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row>
    <row r="135" spans="1:78" ht="1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row>
    <row r="136" spans="1:78" ht="1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row>
    <row r="137" spans="1:78" ht="1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row>
    <row r="138" spans="1:78" ht="1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row>
    <row r="139" spans="1:78" ht="1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row>
    <row r="140" spans="1:78" ht="1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row>
    <row r="141" spans="1:78" ht="1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row>
    <row r="142" spans="1:78" ht="1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row>
    <row r="143" spans="1:78" ht="1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row>
    <row r="144" spans="1:78" ht="1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row>
    <row r="145" spans="1:78" ht="1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row>
    <row r="146" spans="1:78" ht="1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row>
    <row r="147" spans="1:78" ht="1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row>
    <row r="148" spans="1:78" ht="1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row>
    <row r="149" spans="1:78" ht="1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row>
    <row r="150" spans="1:78" ht="1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row>
    <row r="151" spans="1:78" ht="1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row>
    <row r="152" spans="1:78" ht="1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row>
    <row r="153" spans="1:78" ht="1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row>
    <row r="154" spans="1:78" ht="1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row>
    <row r="155" spans="1:78" ht="1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row>
    <row r="156" spans="1:78" ht="1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row>
    <row r="157" spans="1:78" ht="1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row>
  </sheetData>
  <sheetProtection algorithmName="SHA-512" hashValue="70uIepvMRKGwSa/xC32sS+5yiRNwTNTBbOshtuhA5qbYhJYJ80NvHgVpLm3YOACHrBKhMw1ktVoB8gZYefbTQQ==" saltValue="gkgOAS7u+sbxEBANTrKV6w==" spinCount="100000" sheet="1" formatCells="0" selectLockedCells="1"/>
  <mergeCells count="130">
    <mergeCell ref="R108:Y108"/>
    <mergeCell ref="Z108:BZ108"/>
    <mergeCell ref="R109:BZ109"/>
    <mergeCell ref="Y110:BZ110"/>
    <mergeCell ref="R104:BZ104"/>
    <mergeCell ref="U105:X105"/>
    <mergeCell ref="AK105:AS105"/>
    <mergeCell ref="BF105:BQ105"/>
    <mergeCell ref="R106:BZ106"/>
    <mergeCell ref="R107:T107"/>
    <mergeCell ref="U107:BZ107"/>
    <mergeCell ref="R96:Y96"/>
    <mergeCell ref="Z96:BZ96"/>
    <mergeCell ref="R97:BZ97"/>
    <mergeCell ref="Y98:BZ98"/>
    <mergeCell ref="A100:BZ100"/>
    <mergeCell ref="U103:X103"/>
    <mergeCell ref="AK103:AV103"/>
    <mergeCell ref="BF103:BQ103"/>
    <mergeCell ref="R92:BZ92"/>
    <mergeCell ref="U93:X93"/>
    <mergeCell ref="AK93:AS93"/>
    <mergeCell ref="BF93:BQ93"/>
    <mergeCell ref="R94:BZ94"/>
    <mergeCell ref="R95:T95"/>
    <mergeCell ref="U95:BZ95"/>
    <mergeCell ref="R84:Y84"/>
    <mergeCell ref="Z84:BZ84"/>
    <mergeCell ref="R85:BZ85"/>
    <mergeCell ref="Y86:BZ86"/>
    <mergeCell ref="A88:BZ88"/>
    <mergeCell ref="U91:X91"/>
    <mergeCell ref="AK91:AV91"/>
    <mergeCell ref="BF91:BQ91"/>
    <mergeCell ref="U81:X81"/>
    <mergeCell ref="AK81:AS81"/>
    <mergeCell ref="BF81:BQ81"/>
    <mergeCell ref="R82:BZ82"/>
    <mergeCell ref="R83:T83"/>
    <mergeCell ref="U83:BZ83"/>
    <mergeCell ref="Y74:BZ74"/>
    <mergeCell ref="A76:BZ76"/>
    <mergeCell ref="U79:X79"/>
    <mergeCell ref="AK79:AV79"/>
    <mergeCell ref="BF79:BQ79"/>
    <mergeCell ref="R80:BZ80"/>
    <mergeCell ref="R70:BZ70"/>
    <mergeCell ref="R71:T71"/>
    <mergeCell ref="U71:BZ71"/>
    <mergeCell ref="R72:Y72"/>
    <mergeCell ref="Z72:BZ72"/>
    <mergeCell ref="R73:BZ73"/>
    <mergeCell ref="Y62:BZ62"/>
    <mergeCell ref="U67:X67"/>
    <mergeCell ref="AK67:AV67"/>
    <mergeCell ref="BF67:BQ67"/>
    <mergeCell ref="R68:BZ68"/>
    <mergeCell ref="U69:X69"/>
    <mergeCell ref="AK69:AS69"/>
    <mergeCell ref="BF69:BQ69"/>
    <mergeCell ref="R58:BZ58"/>
    <mergeCell ref="R59:T59"/>
    <mergeCell ref="U59:BZ59"/>
    <mergeCell ref="R60:Y60"/>
    <mergeCell ref="Z60:BZ60"/>
    <mergeCell ref="R61:BZ61"/>
    <mergeCell ref="Y50:BZ50"/>
    <mergeCell ref="U55:X55"/>
    <mergeCell ref="AK55:AV55"/>
    <mergeCell ref="BF55:BQ55"/>
    <mergeCell ref="R56:BZ56"/>
    <mergeCell ref="U57:X57"/>
    <mergeCell ref="AK57:AS57"/>
    <mergeCell ref="BF57:BQ57"/>
    <mergeCell ref="R46:BZ46"/>
    <mergeCell ref="R47:T47"/>
    <mergeCell ref="U47:BZ47"/>
    <mergeCell ref="R48:Y48"/>
    <mergeCell ref="Z48:BZ48"/>
    <mergeCell ref="R49:BZ49"/>
    <mergeCell ref="Y38:BZ38"/>
    <mergeCell ref="U43:X43"/>
    <mergeCell ref="AK43:AV43"/>
    <mergeCell ref="BF43:BQ43"/>
    <mergeCell ref="R44:BZ44"/>
    <mergeCell ref="U45:X45"/>
    <mergeCell ref="AK45:AS45"/>
    <mergeCell ref="BF45:BQ45"/>
    <mergeCell ref="R34:BZ34"/>
    <mergeCell ref="R35:T35"/>
    <mergeCell ref="U35:BZ35"/>
    <mergeCell ref="R36:Y36"/>
    <mergeCell ref="Z36:BZ36"/>
    <mergeCell ref="R37:BZ37"/>
    <mergeCell ref="Y26:BZ26"/>
    <mergeCell ref="U31:X31"/>
    <mergeCell ref="AK31:AV31"/>
    <mergeCell ref="BF31:BQ31"/>
    <mergeCell ref="R32:BZ32"/>
    <mergeCell ref="U33:X33"/>
    <mergeCell ref="AK33:AS33"/>
    <mergeCell ref="BF33:BQ33"/>
    <mergeCell ref="R22:BZ22"/>
    <mergeCell ref="R23:T23"/>
    <mergeCell ref="U23:BZ23"/>
    <mergeCell ref="R24:Y24"/>
    <mergeCell ref="Z24:BZ24"/>
    <mergeCell ref="R25:BZ25"/>
    <mergeCell ref="U19:X19"/>
    <mergeCell ref="AK19:AV19"/>
    <mergeCell ref="BF19:BQ19"/>
    <mergeCell ref="R20:BZ20"/>
    <mergeCell ref="U21:X21"/>
    <mergeCell ref="AK21:AS21"/>
    <mergeCell ref="BF21:BQ21"/>
    <mergeCell ref="R10:BZ10"/>
    <mergeCell ref="R11:T11"/>
    <mergeCell ref="U11:BZ11"/>
    <mergeCell ref="R12:Y12"/>
    <mergeCell ref="Z12:BZ12"/>
    <mergeCell ref="R13:BZ13"/>
    <mergeCell ref="A2:BZ2"/>
    <mergeCell ref="U7:X7"/>
    <mergeCell ref="AK7:AV7"/>
    <mergeCell ref="BF7:BQ7"/>
    <mergeCell ref="R8:BZ8"/>
    <mergeCell ref="U9:X9"/>
    <mergeCell ref="AK9:AS9"/>
    <mergeCell ref="BF9:BQ9"/>
    <mergeCell ref="Y14:BZ14"/>
  </mergeCells>
  <phoneticPr fontId="3"/>
  <dataValidations count="3">
    <dataValidation type="list" allowBlank="1" showInputMessage="1" showErrorMessage="1" sqref="AK7:AV7 AK19:AV19 AK31:AV31 AK43:AV43 AK55:AV55 AK67:AV67 AK79:AV79 AK91:AV91 AK103:AV103" xr:uid="{7C53F2FF-6934-465F-987B-D0C39F9928B5}">
      <formula1>$CO$1:$CO$48</formula1>
    </dataValidation>
    <dataValidation type="list" allowBlank="1" showInputMessage="1" sqref="U7:X7 U9:X9 U19:X19 U21:X21 U31:X31 U33:X33 U43:X43 U45:X45 U55:X55 U57:X57 U67:X67 U69:X69 U79:X79 U81:X81 U91:X91 U93:X93 U103:X103 U105:X105" xr:uid="{7759C5AD-FFF4-49E3-8576-96B63AD6DEF9}">
      <formula1>$CN$1:$CN$3</formula1>
    </dataValidation>
    <dataValidation type="list" allowBlank="1" showInputMessage="1" showErrorMessage="1" sqref="R12:Y12 R24:Y24 R36:Y36 R48:Y48 R60:Y60 R72:Y72 R84:Y84 R96:Y96 R108:Y108 AK9:AS9 AK21:AS21 AK33:AS33 AK45:AS45 AK57:AS57 AK69:AS69 AK81:AS81 AK93:AS93 AK105:AS105" xr:uid="{EE98353A-C29A-4188-82E0-34BE12D71FD3}">
      <formula1>$CM$1:$CM$47</formula1>
    </dataValidation>
  </dataValidations>
  <pageMargins left="0.78740157480314965" right="0.59055118110236227" top="0.78740157480314965" bottom="0.78740157480314965" header="0.51181102362204722" footer="0.51181102362204722"/>
  <pageSetup paperSize="9" orientation="portrait" blackAndWhite="1" r:id="rId1"/>
  <headerFooter alignWithMargins="0"/>
  <rowBreaks count="1" manualBreakCount="1">
    <brk id="51" max="77" man="1"/>
  </rowBreaks>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950610-A92A-4DB6-8CF5-889A657C50D9}">
  <sheetPr>
    <tabColor theme="4" tint="0.79998168889431442"/>
  </sheetPr>
  <dimension ref="A1:CL104"/>
  <sheetViews>
    <sheetView showZeros="0" view="pageBreakPreview" zoomScaleNormal="100" zoomScaleSheetLayoutView="100" workbookViewId="0">
      <selection activeCell="A12" sqref="A12:XFD12"/>
    </sheetView>
  </sheetViews>
  <sheetFormatPr defaultRowHeight="15" customHeight="1"/>
  <cols>
    <col min="1" max="42" width="1.125" style="4" customWidth="1"/>
    <col min="43" max="78" width="1.125" customWidth="1"/>
    <col min="79" max="86" width="1.125" hidden="1" customWidth="1"/>
    <col min="87" max="89" width="0" hidden="1" customWidth="1"/>
  </cols>
  <sheetData>
    <row r="1" spans="1:90" s="2" customFormat="1" ht="15" customHeight="1">
      <c r="A1" s="204"/>
      <c r="B1" s="204"/>
      <c r="C1" s="204"/>
      <c r="D1" s="204"/>
      <c r="E1" s="204"/>
      <c r="F1" s="204"/>
      <c r="G1" s="204"/>
      <c r="H1" s="204"/>
      <c r="I1" s="204"/>
      <c r="J1" s="204"/>
      <c r="K1" s="204"/>
      <c r="L1" s="204"/>
      <c r="M1" s="204"/>
      <c r="N1" s="204"/>
      <c r="O1" s="204"/>
      <c r="P1" s="204"/>
      <c r="Q1" s="204"/>
      <c r="R1" s="204"/>
      <c r="S1" s="204"/>
      <c r="T1" s="204"/>
      <c r="U1" s="204"/>
      <c r="V1" s="204"/>
      <c r="W1" s="204"/>
      <c r="X1" s="204"/>
      <c r="Y1" s="204"/>
      <c r="Z1" s="204"/>
      <c r="AA1" s="204"/>
      <c r="AB1" s="204"/>
      <c r="AC1" s="204"/>
      <c r="AD1" s="204"/>
      <c r="AE1" s="204"/>
      <c r="AF1" s="204"/>
      <c r="AG1" s="204"/>
      <c r="AH1" s="204"/>
      <c r="AI1" s="204"/>
      <c r="AJ1" s="204"/>
      <c r="AK1" s="204"/>
      <c r="AL1" s="204"/>
      <c r="AM1" s="204"/>
      <c r="AN1" s="204"/>
      <c r="AO1" s="204"/>
      <c r="AP1" s="204"/>
      <c r="AQ1" s="204"/>
      <c r="AR1" s="204"/>
      <c r="AS1" s="204"/>
      <c r="AT1" s="204"/>
      <c r="AU1" s="204"/>
      <c r="AV1" s="204"/>
      <c r="AW1" s="204"/>
      <c r="AX1" s="204"/>
      <c r="AY1" s="204"/>
      <c r="AZ1" s="204"/>
      <c r="BA1" s="204"/>
      <c r="BB1" s="204"/>
      <c r="BC1" s="204"/>
      <c r="BD1" s="204"/>
      <c r="BE1" s="204"/>
      <c r="BF1" s="204"/>
      <c r="BG1" s="204"/>
      <c r="BH1" s="204"/>
      <c r="BI1" s="204"/>
      <c r="BJ1" s="204"/>
      <c r="BK1" s="204"/>
      <c r="BL1" s="204"/>
      <c r="BM1" s="204"/>
      <c r="BN1" s="204"/>
      <c r="BO1" s="204"/>
      <c r="BP1" s="204"/>
      <c r="BQ1" s="204"/>
      <c r="BR1" s="204"/>
      <c r="BS1" s="204"/>
      <c r="BT1" s="204"/>
      <c r="BU1" s="204"/>
      <c r="BV1" s="204"/>
      <c r="BW1" s="204"/>
      <c r="BX1" s="204"/>
      <c r="BY1" s="204"/>
      <c r="BZ1" s="204"/>
    </row>
    <row r="2" spans="1:90" s="2" customFormat="1" ht="15" customHeight="1">
      <c r="A2" s="972" t="s">
        <v>1652</v>
      </c>
      <c r="B2" s="972"/>
      <c r="C2" s="972"/>
      <c r="D2" s="972"/>
      <c r="E2" s="972"/>
      <c r="F2" s="972"/>
      <c r="G2" s="972"/>
      <c r="H2" s="972"/>
      <c r="I2" s="972"/>
      <c r="J2" s="972"/>
      <c r="K2" s="972"/>
      <c r="L2" s="972"/>
      <c r="M2" s="972"/>
      <c r="N2" s="972"/>
      <c r="O2" s="972"/>
      <c r="P2" s="972"/>
      <c r="Q2" s="972"/>
      <c r="R2" s="972"/>
      <c r="S2" s="972"/>
      <c r="T2" s="972"/>
      <c r="U2" s="972"/>
      <c r="V2" s="972"/>
      <c r="W2" s="972"/>
      <c r="X2" s="972"/>
      <c r="Y2" s="972"/>
      <c r="Z2" s="972"/>
      <c r="AA2" s="972"/>
      <c r="AB2" s="972"/>
      <c r="AC2" s="972"/>
      <c r="AD2" s="972"/>
      <c r="AE2" s="972"/>
      <c r="AF2" s="972"/>
      <c r="AG2" s="972"/>
      <c r="AH2" s="972"/>
      <c r="AI2" s="972"/>
      <c r="AJ2" s="972"/>
      <c r="AK2" s="972"/>
      <c r="AL2" s="972"/>
      <c r="AM2" s="972"/>
      <c r="AN2" s="972"/>
      <c r="AO2" s="972"/>
      <c r="AP2" s="972"/>
      <c r="AQ2" s="972"/>
      <c r="AR2" s="972"/>
      <c r="AS2" s="972"/>
      <c r="AT2" s="972"/>
      <c r="AU2" s="972"/>
      <c r="AV2" s="972"/>
      <c r="AW2" s="972"/>
      <c r="AX2" s="972"/>
      <c r="AY2" s="972"/>
      <c r="AZ2" s="972"/>
      <c r="BA2" s="972"/>
      <c r="BB2" s="972"/>
      <c r="BC2" s="972"/>
      <c r="BD2" s="972"/>
      <c r="BE2" s="972"/>
      <c r="BF2" s="972"/>
      <c r="BG2" s="972"/>
      <c r="BH2" s="972"/>
      <c r="BI2" s="972"/>
      <c r="BJ2" s="972"/>
      <c r="BK2" s="972"/>
      <c r="BL2" s="972"/>
      <c r="BM2" s="972"/>
      <c r="BN2" s="972"/>
      <c r="BO2" s="972"/>
      <c r="BP2" s="972"/>
      <c r="BQ2" s="972"/>
      <c r="BR2" s="972"/>
      <c r="BS2" s="972"/>
      <c r="BT2" s="972"/>
      <c r="BU2" s="972"/>
      <c r="BV2" s="972"/>
      <c r="BW2" s="972"/>
      <c r="BX2" s="972"/>
      <c r="BY2" s="972"/>
      <c r="BZ2" s="972"/>
    </row>
    <row r="3" spans="1:90" s="2" customFormat="1" ht="7.5" customHeight="1">
      <c r="A3" s="205"/>
      <c r="B3" s="205"/>
      <c r="C3" s="205"/>
      <c r="D3" s="205"/>
      <c r="E3" s="205"/>
      <c r="F3" s="205"/>
      <c r="G3" s="205"/>
      <c r="H3" s="205"/>
      <c r="I3" s="205"/>
      <c r="J3" s="205"/>
      <c r="K3" s="205"/>
      <c r="L3" s="205"/>
      <c r="M3" s="205"/>
      <c r="N3" s="205"/>
      <c r="O3" s="205"/>
      <c r="P3" s="205"/>
      <c r="Q3" s="205"/>
      <c r="R3" s="205"/>
      <c r="S3" s="205"/>
      <c r="T3" s="205"/>
      <c r="U3" s="205"/>
      <c r="V3" s="205"/>
      <c r="W3" s="205"/>
      <c r="X3" s="205"/>
      <c r="Y3" s="205"/>
      <c r="Z3" s="205"/>
      <c r="AA3" s="205"/>
      <c r="AB3" s="205"/>
      <c r="AC3" s="205"/>
      <c r="AD3" s="205"/>
      <c r="AE3" s="205"/>
      <c r="AF3" s="205"/>
      <c r="AG3" s="205"/>
      <c r="AH3" s="205"/>
      <c r="AI3" s="205"/>
      <c r="AJ3" s="205"/>
      <c r="AK3" s="205"/>
      <c r="AL3" s="205"/>
      <c r="AM3" s="205"/>
      <c r="AN3" s="205"/>
      <c r="AO3" s="205"/>
      <c r="AP3" s="205"/>
      <c r="AQ3" s="205"/>
      <c r="AR3" s="205"/>
      <c r="AS3" s="205"/>
      <c r="AT3" s="205"/>
      <c r="AU3" s="205"/>
      <c r="AV3" s="205"/>
      <c r="AW3" s="205"/>
      <c r="AX3" s="205"/>
      <c r="AY3" s="205"/>
      <c r="AZ3" s="205"/>
      <c r="BA3" s="205"/>
      <c r="BB3" s="205"/>
      <c r="BC3" s="205"/>
      <c r="BD3" s="205"/>
      <c r="BE3" s="205"/>
      <c r="BF3" s="205"/>
      <c r="BG3" s="205"/>
      <c r="BH3" s="205"/>
      <c r="BI3" s="205"/>
      <c r="BJ3" s="205"/>
      <c r="BK3" s="205"/>
      <c r="BL3" s="205"/>
      <c r="BM3" s="205"/>
      <c r="BN3" s="205"/>
      <c r="BO3" s="205"/>
      <c r="BP3" s="205"/>
      <c r="BQ3" s="205"/>
      <c r="BR3" s="205"/>
      <c r="BS3" s="205"/>
      <c r="BT3" s="205"/>
      <c r="BU3" s="205"/>
      <c r="BV3" s="205"/>
      <c r="BW3" s="205"/>
      <c r="BX3" s="205"/>
      <c r="BY3" s="205"/>
      <c r="BZ3" s="205"/>
    </row>
    <row r="4" spans="1:90" s="2" customFormat="1" ht="7.5" customHeight="1">
      <c r="A4" s="204"/>
      <c r="B4" s="204"/>
      <c r="C4" s="204"/>
      <c r="D4" s="204"/>
      <c r="E4" s="204"/>
      <c r="F4" s="204"/>
      <c r="G4" s="204"/>
      <c r="H4" s="204"/>
      <c r="I4" s="204"/>
      <c r="J4" s="204"/>
      <c r="K4" s="204"/>
      <c r="L4" s="204"/>
      <c r="M4" s="204"/>
      <c r="N4" s="204"/>
      <c r="O4" s="204"/>
      <c r="P4" s="204"/>
      <c r="Q4" s="204"/>
      <c r="R4" s="204"/>
      <c r="S4" s="204"/>
      <c r="T4" s="204"/>
      <c r="U4" s="204"/>
      <c r="V4" s="204"/>
      <c r="W4" s="204"/>
      <c r="X4" s="204"/>
      <c r="Y4" s="204"/>
      <c r="Z4" s="204"/>
      <c r="AA4" s="204"/>
      <c r="AB4" s="204"/>
      <c r="AC4" s="204"/>
      <c r="AD4" s="204"/>
      <c r="AE4" s="204"/>
      <c r="AF4" s="204"/>
      <c r="AG4" s="204"/>
      <c r="AH4" s="204"/>
      <c r="AI4" s="204"/>
      <c r="AJ4" s="204"/>
      <c r="AK4" s="204"/>
      <c r="AL4" s="204"/>
      <c r="AM4" s="204"/>
      <c r="AN4" s="204"/>
      <c r="AO4" s="204"/>
      <c r="AP4" s="204"/>
      <c r="AQ4" s="204"/>
      <c r="AR4" s="204"/>
      <c r="AS4" s="204"/>
      <c r="AT4" s="204"/>
      <c r="AU4" s="204"/>
      <c r="AV4" s="204"/>
      <c r="AW4" s="204"/>
      <c r="AX4" s="204"/>
      <c r="AY4" s="204"/>
      <c r="AZ4" s="204"/>
      <c r="BA4" s="204"/>
      <c r="BB4" s="204"/>
      <c r="BC4" s="204"/>
      <c r="BD4" s="204"/>
      <c r="BE4" s="204"/>
      <c r="BF4" s="204"/>
      <c r="BG4" s="204"/>
      <c r="BH4" s="204"/>
      <c r="BI4" s="204"/>
      <c r="BJ4" s="204"/>
      <c r="BK4" s="204"/>
      <c r="BL4" s="204"/>
      <c r="BM4" s="204"/>
      <c r="BN4" s="204"/>
      <c r="BO4" s="204"/>
      <c r="BP4" s="204"/>
      <c r="BQ4" s="204"/>
      <c r="BR4" s="204"/>
      <c r="BS4" s="204"/>
      <c r="BT4" s="204"/>
      <c r="BU4" s="204"/>
      <c r="BV4" s="204"/>
      <c r="BW4" s="204"/>
      <c r="BX4" s="204"/>
      <c r="BY4" s="204"/>
      <c r="BZ4" s="204"/>
    </row>
    <row r="5" spans="1:90" s="2" customFormat="1" ht="15.75" customHeight="1">
      <c r="A5" s="204" t="s">
        <v>1715</v>
      </c>
      <c r="B5" s="204"/>
      <c r="C5" s="204"/>
      <c r="D5" s="204"/>
      <c r="E5" s="204"/>
      <c r="F5" s="204"/>
      <c r="G5" s="204"/>
      <c r="H5" s="204"/>
      <c r="I5" s="204"/>
      <c r="J5" s="204"/>
      <c r="K5" s="204"/>
      <c r="L5" s="204"/>
      <c r="M5" s="204"/>
      <c r="N5" s="204"/>
      <c r="O5" s="204"/>
      <c r="P5" s="204"/>
      <c r="Q5" s="204"/>
      <c r="R5" s="204"/>
      <c r="S5" s="204"/>
      <c r="T5" s="204"/>
      <c r="U5" s="204"/>
      <c r="V5" s="204"/>
      <c r="W5" s="204"/>
      <c r="X5" s="204"/>
      <c r="Y5" s="204"/>
      <c r="Z5" s="204"/>
      <c r="AA5" s="204"/>
      <c r="AB5" s="204"/>
      <c r="AC5" s="204"/>
      <c r="AD5" s="204"/>
      <c r="AE5" s="204"/>
      <c r="AF5" s="204"/>
      <c r="AG5" s="204"/>
      <c r="AH5" s="204"/>
      <c r="AI5" s="204"/>
      <c r="AJ5" s="204"/>
      <c r="AK5" s="204"/>
      <c r="AL5" s="204"/>
      <c r="AM5" s="204"/>
      <c r="AN5" s="204"/>
      <c r="AO5" s="204"/>
      <c r="AP5" s="204"/>
      <c r="AQ5" s="204"/>
      <c r="AR5" s="204"/>
      <c r="AS5" s="204"/>
      <c r="AT5" s="204"/>
      <c r="AU5" s="204"/>
      <c r="AV5" s="204"/>
      <c r="AW5" s="204"/>
      <c r="AX5" s="204"/>
      <c r="AY5" s="204"/>
      <c r="AZ5" s="204"/>
      <c r="BA5" s="204"/>
      <c r="BB5" s="204"/>
      <c r="BC5" s="204"/>
      <c r="BD5" s="204"/>
      <c r="BE5" s="204"/>
      <c r="BF5" s="204"/>
      <c r="BG5" s="204"/>
      <c r="BH5" s="204"/>
      <c r="BI5" s="204"/>
      <c r="BJ5" s="204"/>
      <c r="BK5" s="204"/>
      <c r="BL5" s="204"/>
      <c r="BM5" s="204"/>
      <c r="BN5" s="204"/>
      <c r="BO5" s="204"/>
      <c r="BP5" s="204"/>
      <c r="BQ5" s="204"/>
      <c r="BR5" s="204"/>
      <c r="BS5" s="204"/>
      <c r="BT5" s="204"/>
      <c r="BU5" s="204"/>
      <c r="BV5" s="204"/>
      <c r="BW5" s="204"/>
      <c r="BX5" s="204"/>
      <c r="BY5" s="204"/>
      <c r="BZ5" s="204"/>
    </row>
    <row r="6" spans="1:90" s="2" customFormat="1" ht="15" customHeight="1">
      <c r="A6" s="204"/>
      <c r="B6" s="204" t="s">
        <v>36</v>
      </c>
      <c r="C6" s="204"/>
      <c r="D6" s="204"/>
      <c r="E6" s="204"/>
      <c r="F6" s="204"/>
      <c r="G6" s="204"/>
      <c r="H6" s="204"/>
      <c r="I6" s="204"/>
      <c r="J6" s="204"/>
      <c r="K6" s="204"/>
      <c r="L6" s="204"/>
      <c r="M6" s="204"/>
      <c r="N6" s="204"/>
      <c r="O6" s="204"/>
      <c r="P6" s="204"/>
      <c r="Q6" s="204"/>
      <c r="R6" s="204"/>
      <c r="S6" s="204" t="s">
        <v>37</v>
      </c>
      <c r="T6" s="204"/>
      <c r="U6" s="971">
        <f>kouzikanri_shikaku_kenchikushi1</f>
        <v>0</v>
      </c>
      <c r="V6" s="971"/>
      <c r="W6" s="971"/>
      <c r="X6" s="971"/>
      <c r="Y6" s="373" t="s">
        <v>38</v>
      </c>
      <c r="Z6" s="204"/>
      <c r="AA6" s="204"/>
      <c r="AB6" s="204"/>
      <c r="AC6" s="204"/>
      <c r="AD6" s="204"/>
      <c r="AE6" s="204"/>
      <c r="AF6" s="204"/>
      <c r="AG6" s="204"/>
      <c r="AH6" s="204"/>
      <c r="AI6" s="204" t="s">
        <v>37</v>
      </c>
      <c r="AJ6" s="204"/>
      <c r="AK6" s="975">
        <f>kouzikanri_shikaku_toroku1</f>
        <v>0</v>
      </c>
      <c r="AL6" s="975"/>
      <c r="AM6" s="975"/>
      <c r="AN6" s="975"/>
      <c r="AO6" s="975"/>
      <c r="AP6" s="975"/>
      <c r="AQ6" s="975"/>
      <c r="AR6" s="975"/>
      <c r="AS6" s="975"/>
      <c r="AT6" s="975"/>
      <c r="AU6" s="975"/>
      <c r="AV6" s="975"/>
      <c r="AW6" s="373" t="s">
        <v>39</v>
      </c>
      <c r="AX6" s="204"/>
      <c r="AY6" s="204"/>
      <c r="AZ6" s="204"/>
      <c r="BA6" s="204"/>
      <c r="BB6" s="204"/>
      <c r="BC6" s="204"/>
      <c r="BD6" s="204"/>
      <c r="BE6" s="204"/>
      <c r="BF6" s="971">
        <f>kouzikanri_shikaku_go1</f>
        <v>0</v>
      </c>
      <c r="BG6" s="971"/>
      <c r="BH6" s="971"/>
      <c r="BI6" s="971"/>
      <c r="BJ6" s="971"/>
      <c r="BK6" s="971"/>
      <c r="BL6" s="971"/>
      <c r="BM6" s="971"/>
      <c r="BN6" s="971"/>
      <c r="BO6" s="971"/>
      <c r="BP6" s="971"/>
      <c r="BQ6" s="971"/>
      <c r="BR6" s="373" t="s">
        <v>40</v>
      </c>
      <c r="BS6" s="204"/>
      <c r="BT6" s="204"/>
      <c r="BU6" s="204"/>
      <c r="BV6" s="204"/>
      <c r="BW6" s="204"/>
      <c r="BX6" s="204"/>
      <c r="BY6" s="204"/>
      <c r="BZ6" s="204"/>
    </row>
    <row r="7" spans="1:90" s="2" customFormat="1" ht="15" customHeight="1">
      <c r="A7" s="204"/>
      <c r="B7" s="204" t="s">
        <v>31</v>
      </c>
      <c r="C7" s="204"/>
      <c r="D7" s="204"/>
      <c r="E7" s="204"/>
      <c r="F7" s="204"/>
      <c r="G7" s="204"/>
      <c r="H7" s="204"/>
      <c r="I7" s="204"/>
      <c r="J7" s="204"/>
      <c r="K7" s="204"/>
      <c r="L7" s="204"/>
      <c r="M7" s="204"/>
      <c r="N7" s="204"/>
      <c r="O7" s="204"/>
      <c r="P7" s="204"/>
      <c r="Q7" s="204"/>
      <c r="R7" s="971">
        <f>kouzikanri_owner_name1</f>
        <v>0</v>
      </c>
      <c r="S7" s="971"/>
      <c r="T7" s="971"/>
      <c r="U7" s="971"/>
      <c r="V7" s="971"/>
      <c r="W7" s="971"/>
      <c r="X7" s="971"/>
      <c r="Y7" s="971"/>
      <c r="Z7" s="971"/>
      <c r="AA7" s="971"/>
      <c r="AB7" s="971"/>
      <c r="AC7" s="971"/>
      <c r="AD7" s="971"/>
      <c r="AE7" s="971"/>
      <c r="AF7" s="971"/>
      <c r="AG7" s="971"/>
      <c r="AH7" s="971"/>
      <c r="AI7" s="971"/>
      <c r="AJ7" s="971"/>
      <c r="AK7" s="971"/>
      <c r="AL7" s="971"/>
      <c r="AM7" s="971"/>
      <c r="AN7" s="971"/>
      <c r="AO7" s="971"/>
      <c r="AP7" s="971"/>
      <c r="AQ7" s="971"/>
      <c r="AR7" s="971"/>
      <c r="AS7" s="971"/>
      <c r="AT7" s="971"/>
      <c r="AU7" s="971"/>
      <c r="AV7" s="971"/>
      <c r="AW7" s="971"/>
      <c r="AX7" s="971"/>
      <c r="AY7" s="971"/>
      <c r="AZ7" s="971"/>
      <c r="BA7" s="971"/>
      <c r="BB7" s="971"/>
      <c r="BC7" s="971"/>
      <c r="BD7" s="971"/>
      <c r="BE7" s="971"/>
      <c r="BF7" s="971"/>
      <c r="BG7" s="971"/>
      <c r="BH7" s="971"/>
      <c r="BI7" s="971"/>
      <c r="BJ7" s="971"/>
      <c r="BK7" s="971"/>
      <c r="BL7" s="971"/>
      <c r="BM7" s="971"/>
      <c r="BN7" s="971"/>
      <c r="BO7" s="971"/>
      <c r="BP7" s="971"/>
      <c r="BQ7" s="971"/>
      <c r="BR7" s="971"/>
      <c r="BS7" s="971"/>
      <c r="BT7" s="971"/>
      <c r="BU7" s="971"/>
      <c r="BV7" s="971"/>
      <c r="BW7" s="971"/>
      <c r="BX7" s="971"/>
      <c r="BY7" s="971"/>
      <c r="BZ7" s="971"/>
    </row>
    <row r="8" spans="1:90" s="2" customFormat="1" ht="15.75" customHeight="1">
      <c r="A8" s="204"/>
      <c r="B8" s="204" t="s">
        <v>42</v>
      </c>
      <c r="C8" s="204"/>
      <c r="D8" s="204"/>
      <c r="E8" s="204"/>
      <c r="F8" s="204"/>
      <c r="G8" s="204"/>
      <c r="H8" s="204"/>
      <c r="I8" s="204"/>
      <c r="J8" s="204"/>
      <c r="K8" s="204"/>
      <c r="L8" s="204"/>
      <c r="M8" s="204"/>
      <c r="N8" s="204"/>
      <c r="O8" s="204"/>
      <c r="P8" s="204"/>
      <c r="Q8" s="204"/>
      <c r="R8" s="204"/>
      <c r="S8" s="204" t="s">
        <v>37</v>
      </c>
      <c r="T8" s="204"/>
      <c r="U8" s="971">
        <f>kouzikanri_kenchikushizimusyo_name1</f>
        <v>0</v>
      </c>
      <c r="V8" s="971"/>
      <c r="W8" s="971"/>
      <c r="X8" s="971"/>
      <c r="Y8" s="373" t="s">
        <v>43</v>
      </c>
      <c r="Z8" s="204"/>
      <c r="AA8" s="204"/>
      <c r="AB8" s="204"/>
      <c r="AC8" s="204"/>
      <c r="AD8" s="204"/>
      <c r="AE8" s="204"/>
      <c r="AF8" s="204"/>
      <c r="AG8" s="204"/>
      <c r="AH8" s="204"/>
      <c r="AI8" s="204" t="s">
        <v>37</v>
      </c>
      <c r="AJ8" s="204"/>
      <c r="AK8" s="971">
        <f>kouzikanri_kenchikushizimusho_touroku1</f>
        <v>0</v>
      </c>
      <c r="AL8" s="971"/>
      <c r="AM8" s="971"/>
      <c r="AN8" s="971"/>
      <c r="AO8" s="971"/>
      <c r="AP8" s="971"/>
      <c r="AQ8" s="971"/>
      <c r="AR8" s="971"/>
      <c r="AS8" s="971"/>
      <c r="AT8" s="204" t="s">
        <v>44</v>
      </c>
      <c r="AU8" s="204"/>
      <c r="AV8" s="204"/>
      <c r="AW8" s="204"/>
      <c r="AX8" s="373"/>
      <c r="AY8" s="204"/>
      <c r="AZ8" s="204"/>
      <c r="BA8" s="204"/>
      <c r="BB8" s="204"/>
      <c r="BC8" s="204"/>
      <c r="BD8" s="204"/>
      <c r="BE8" s="204"/>
      <c r="BF8" s="971">
        <f>kouzikanri_kenchikushizimusho_go1</f>
        <v>0</v>
      </c>
      <c r="BG8" s="971"/>
      <c r="BH8" s="971"/>
      <c r="BI8" s="971"/>
      <c r="BJ8" s="971"/>
      <c r="BK8" s="971"/>
      <c r="BL8" s="971"/>
      <c r="BM8" s="971"/>
      <c r="BN8" s="971"/>
      <c r="BO8" s="971"/>
      <c r="BP8" s="971"/>
      <c r="BQ8" s="971"/>
      <c r="BR8" s="373" t="s">
        <v>40</v>
      </c>
      <c r="BS8" s="204"/>
      <c r="BT8" s="204"/>
      <c r="BU8" s="204"/>
      <c r="BV8" s="204"/>
      <c r="BW8" s="204"/>
      <c r="BX8" s="204"/>
      <c r="BY8" s="204"/>
      <c r="BZ8" s="204"/>
    </row>
    <row r="9" spans="1:90" s="2" customFormat="1" ht="15.75" customHeight="1">
      <c r="A9" s="204"/>
      <c r="B9" s="204"/>
      <c r="C9" s="204"/>
      <c r="D9" s="204"/>
      <c r="E9" s="204"/>
      <c r="F9" s="204"/>
      <c r="G9" s="204"/>
      <c r="H9" s="204"/>
      <c r="I9" s="204"/>
      <c r="J9" s="204"/>
      <c r="K9" s="204"/>
      <c r="L9" s="204"/>
      <c r="M9" s="204"/>
      <c r="N9" s="204"/>
      <c r="O9" s="204"/>
      <c r="P9" s="204"/>
      <c r="Q9" s="204"/>
      <c r="R9" s="971">
        <f>kouzikanri_kenchikushizimushoname_free1</f>
        <v>0</v>
      </c>
      <c r="S9" s="971"/>
      <c r="T9" s="971"/>
      <c r="U9" s="971"/>
      <c r="V9" s="971"/>
      <c r="W9" s="971"/>
      <c r="X9" s="971"/>
      <c r="Y9" s="971"/>
      <c r="Z9" s="971"/>
      <c r="AA9" s="971"/>
      <c r="AB9" s="971"/>
      <c r="AC9" s="971"/>
      <c r="AD9" s="971"/>
      <c r="AE9" s="971"/>
      <c r="AF9" s="971"/>
      <c r="AG9" s="971"/>
      <c r="AH9" s="971"/>
      <c r="AI9" s="971"/>
      <c r="AJ9" s="971"/>
      <c r="AK9" s="971"/>
      <c r="AL9" s="971"/>
      <c r="AM9" s="971"/>
      <c r="AN9" s="971"/>
      <c r="AO9" s="971"/>
      <c r="AP9" s="971"/>
      <c r="AQ9" s="971"/>
      <c r="AR9" s="971"/>
      <c r="AS9" s="971"/>
      <c r="AT9" s="971"/>
      <c r="AU9" s="971"/>
      <c r="AV9" s="971"/>
      <c r="AW9" s="971"/>
      <c r="AX9" s="971"/>
      <c r="AY9" s="971"/>
      <c r="AZ9" s="971"/>
      <c r="BA9" s="971"/>
      <c r="BB9" s="971"/>
      <c r="BC9" s="971"/>
      <c r="BD9" s="971"/>
      <c r="BE9" s="971"/>
      <c r="BF9" s="971"/>
      <c r="BG9" s="971"/>
      <c r="BH9" s="971"/>
      <c r="BI9" s="971"/>
      <c r="BJ9" s="971"/>
      <c r="BK9" s="971"/>
      <c r="BL9" s="971"/>
      <c r="BM9" s="971"/>
      <c r="BN9" s="971"/>
      <c r="BO9" s="971"/>
      <c r="BP9" s="971"/>
      <c r="BQ9" s="971"/>
      <c r="BR9" s="971"/>
      <c r="BS9" s="971"/>
      <c r="BT9" s="971"/>
      <c r="BU9" s="971"/>
      <c r="BV9" s="971"/>
      <c r="BW9" s="971"/>
      <c r="BX9" s="971"/>
      <c r="BY9" s="971"/>
      <c r="BZ9" s="971"/>
    </row>
    <row r="10" spans="1:90" s="2" customFormat="1" ht="11.25">
      <c r="A10" s="204"/>
      <c r="B10" s="204" t="s">
        <v>47</v>
      </c>
      <c r="C10" s="204"/>
      <c r="D10" s="204"/>
      <c r="E10" s="204"/>
      <c r="F10" s="204"/>
      <c r="G10" s="204"/>
      <c r="H10" s="204"/>
      <c r="I10" s="204"/>
      <c r="J10" s="204"/>
      <c r="K10" s="204"/>
      <c r="L10" s="204"/>
      <c r="M10" s="204"/>
      <c r="N10" s="204"/>
      <c r="O10" s="204"/>
      <c r="P10" s="204"/>
      <c r="Q10" s="204"/>
      <c r="R10" s="976" t="s">
        <v>1254</v>
      </c>
      <c r="S10" s="976"/>
      <c r="T10" s="976"/>
      <c r="U10" s="971">
        <f>kouzikanri_owner_postcode1</f>
        <v>0</v>
      </c>
      <c r="V10" s="971"/>
      <c r="W10" s="971"/>
      <c r="X10" s="971"/>
      <c r="Y10" s="971"/>
      <c r="Z10" s="971"/>
      <c r="AA10" s="971"/>
      <c r="AB10" s="971"/>
      <c r="AC10" s="971"/>
      <c r="AD10" s="971"/>
      <c r="AE10" s="971"/>
      <c r="AF10" s="971"/>
      <c r="AG10" s="971"/>
      <c r="AH10" s="971"/>
      <c r="AI10" s="971"/>
      <c r="AJ10" s="971"/>
      <c r="AK10" s="971"/>
      <c r="AL10" s="971"/>
      <c r="AM10" s="971"/>
      <c r="AN10" s="971"/>
      <c r="AO10" s="971"/>
      <c r="AP10" s="971"/>
      <c r="AQ10" s="971"/>
      <c r="AR10" s="971"/>
      <c r="AS10" s="971"/>
      <c r="AT10" s="971"/>
      <c r="AU10" s="971"/>
      <c r="AV10" s="971"/>
      <c r="AW10" s="971"/>
      <c r="AX10" s="971"/>
      <c r="AY10" s="971"/>
      <c r="AZ10" s="971"/>
      <c r="BA10" s="971"/>
      <c r="BB10" s="971"/>
      <c r="BC10" s="971"/>
      <c r="BD10" s="971"/>
      <c r="BE10" s="971"/>
      <c r="BF10" s="971"/>
      <c r="BG10" s="971"/>
      <c r="BH10" s="971"/>
      <c r="BI10" s="971"/>
      <c r="BJ10" s="971"/>
      <c r="BK10" s="971"/>
      <c r="BL10" s="971"/>
      <c r="BM10" s="971"/>
      <c r="BN10" s="971"/>
      <c r="BO10" s="971"/>
      <c r="BP10" s="971"/>
      <c r="BQ10" s="971"/>
      <c r="BR10" s="971"/>
      <c r="BS10" s="971"/>
      <c r="BT10" s="971"/>
      <c r="BU10" s="971"/>
      <c r="BV10" s="971"/>
      <c r="BW10" s="971"/>
      <c r="BX10" s="971"/>
      <c r="BY10" s="971"/>
      <c r="BZ10" s="971"/>
    </row>
    <row r="11" spans="1:90" s="2" customFormat="1" ht="11.25">
      <c r="A11" s="204"/>
      <c r="B11" s="204" t="s">
        <v>48</v>
      </c>
      <c r="C11" s="204"/>
      <c r="D11" s="204"/>
      <c r="E11" s="204"/>
      <c r="F11" s="204"/>
      <c r="G11" s="204"/>
      <c r="H11" s="204"/>
      <c r="I11" s="204"/>
      <c r="J11" s="204"/>
      <c r="K11" s="204"/>
      <c r="L11" s="204"/>
      <c r="M11" s="204"/>
      <c r="N11" s="204"/>
      <c r="O11" s="204"/>
      <c r="P11" s="204"/>
      <c r="Q11" s="204"/>
      <c r="R11" s="971" t="str">
        <f>kouzikanri_owner_state1&amp;kouzikanri_owner_adress1</f>
        <v/>
      </c>
      <c r="S11" s="971"/>
      <c r="T11" s="971"/>
      <c r="U11" s="971"/>
      <c r="V11" s="971"/>
      <c r="W11" s="971"/>
      <c r="X11" s="971"/>
      <c r="Y11" s="971"/>
      <c r="Z11" s="971"/>
      <c r="AA11" s="971"/>
      <c r="AB11" s="971"/>
      <c r="AC11" s="971"/>
      <c r="AD11" s="971"/>
      <c r="AE11" s="971"/>
      <c r="AF11" s="971"/>
      <c r="AG11" s="971"/>
      <c r="AH11" s="971"/>
      <c r="AI11" s="971"/>
      <c r="AJ11" s="971"/>
      <c r="AK11" s="971"/>
      <c r="AL11" s="971"/>
      <c r="AM11" s="971"/>
      <c r="AN11" s="971"/>
      <c r="AO11" s="971"/>
      <c r="AP11" s="971"/>
      <c r="AQ11" s="971"/>
      <c r="AR11" s="971"/>
      <c r="AS11" s="971"/>
      <c r="AT11" s="971"/>
      <c r="AU11" s="971"/>
      <c r="AV11" s="971"/>
      <c r="AW11" s="971"/>
      <c r="AX11" s="971"/>
      <c r="AY11" s="971"/>
      <c r="AZ11" s="971"/>
      <c r="BA11" s="971"/>
      <c r="BB11" s="971"/>
      <c r="BC11" s="971"/>
      <c r="BD11" s="971"/>
      <c r="BE11" s="971"/>
      <c r="BF11" s="971"/>
      <c r="BG11" s="971"/>
      <c r="BH11" s="971"/>
      <c r="BI11" s="971"/>
      <c r="BJ11" s="971"/>
      <c r="BK11" s="971"/>
      <c r="BL11" s="971"/>
      <c r="BM11" s="971"/>
      <c r="BN11" s="971"/>
      <c r="BO11" s="971"/>
      <c r="BP11" s="971"/>
      <c r="BQ11" s="971"/>
      <c r="BR11" s="971"/>
      <c r="BS11" s="971"/>
      <c r="BT11" s="971"/>
      <c r="BU11" s="971"/>
      <c r="BV11" s="971"/>
      <c r="BW11" s="971"/>
      <c r="BX11" s="971"/>
      <c r="BY11" s="971"/>
      <c r="BZ11" s="971"/>
    </row>
    <row r="12" spans="1:90" s="2" customFormat="1" ht="15.75" customHeight="1">
      <c r="A12" s="204"/>
      <c r="B12" s="204" t="s">
        <v>49</v>
      </c>
      <c r="C12" s="204"/>
      <c r="D12" s="204"/>
      <c r="E12" s="204"/>
      <c r="F12" s="204"/>
      <c r="G12" s="204"/>
      <c r="H12" s="204"/>
      <c r="I12" s="204"/>
      <c r="J12" s="204"/>
      <c r="K12" s="204"/>
      <c r="L12" s="204"/>
      <c r="M12" s="204"/>
      <c r="N12" s="204"/>
      <c r="O12" s="204"/>
      <c r="P12" s="204"/>
      <c r="Q12" s="204"/>
      <c r="R12" s="971">
        <f>kanri_owner_TEL1</f>
        <v>0</v>
      </c>
      <c r="S12" s="971"/>
      <c r="T12" s="971"/>
      <c r="U12" s="971"/>
      <c r="V12" s="971"/>
      <c r="W12" s="971"/>
      <c r="X12" s="971"/>
      <c r="Y12" s="971"/>
      <c r="Z12" s="971"/>
      <c r="AA12" s="971"/>
      <c r="AB12" s="971"/>
      <c r="AC12" s="971"/>
      <c r="AD12" s="971"/>
      <c r="AE12" s="971"/>
      <c r="AF12" s="971"/>
      <c r="AG12" s="971"/>
      <c r="AH12" s="971"/>
      <c r="AI12" s="971"/>
      <c r="AJ12" s="971"/>
      <c r="AK12" s="971"/>
      <c r="AL12" s="971"/>
      <c r="AM12" s="971"/>
      <c r="AN12" s="971"/>
      <c r="AO12" s="971"/>
      <c r="AP12" s="971"/>
      <c r="AQ12" s="971"/>
      <c r="AR12" s="971"/>
      <c r="AS12" s="971"/>
      <c r="AT12" s="971"/>
      <c r="AU12" s="971"/>
      <c r="AV12" s="971"/>
      <c r="AW12" s="971"/>
      <c r="AX12" s="971"/>
      <c r="AY12" s="971"/>
      <c r="AZ12" s="971"/>
      <c r="BA12" s="971"/>
      <c r="BB12" s="971"/>
      <c r="BC12" s="971"/>
      <c r="BD12" s="971"/>
      <c r="BE12" s="971"/>
      <c r="BF12" s="971"/>
      <c r="BG12" s="971"/>
      <c r="BH12" s="971"/>
      <c r="BI12" s="971"/>
      <c r="BJ12" s="971"/>
      <c r="BK12" s="971"/>
      <c r="BL12" s="971"/>
      <c r="BM12" s="971"/>
      <c r="BN12" s="971"/>
      <c r="BO12" s="971"/>
      <c r="BP12" s="971"/>
      <c r="BQ12" s="971"/>
      <c r="BR12" s="971"/>
      <c r="BS12" s="971"/>
      <c r="BT12" s="971"/>
      <c r="BU12" s="971"/>
      <c r="BV12" s="971"/>
      <c r="BW12" s="971"/>
      <c r="BX12" s="971"/>
      <c r="BY12" s="971"/>
      <c r="BZ12" s="971"/>
      <c r="CL12" s="99"/>
    </row>
    <row r="13" spans="1:90" s="2" customFormat="1" ht="15.75" customHeight="1">
      <c r="A13" s="204"/>
      <c r="B13" s="204" t="s">
        <v>52</v>
      </c>
      <c r="C13" s="204"/>
      <c r="D13" s="204"/>
      <c r="E13" s="204"/>
      <c r="F13" s="204"/>
      <c r="G13" s="204"/>
      <c r="H13" s="204"/>
      <c r="I13" s="204"/>
      <c r="J13" s="204"/>
      <c r="K13" s="204"/>
      <c r="L13" s="204"/>
      <c r="M13" s="204"/>
      <c r="N13" s="204"/>
      <c r="O13" s="204"/>
      <c r="P13" s="204"/>
      <c r="Q13" s="204"/>
      <c r="R13" s="204"/>
      <c r="S13" s="204"/>
      <c r="T13" s="204"/>
      <c r="U13" s="204"/>
      <c r="V13" s="204"/>
      <c r="W13" s="204"/>
      <c r="X13" s="204"/>
      <c r="Y13" s="204"/>
      <c r="Z13" s="204"/>
      <c r="AA13" s="971">
        <f>kouzikanri_sekkeitosyo1</f>
        <v>0</v>
      </c>
      <c r="AB13" s="971"/>
      <c r="AC13" s="971"/>
      <c r="AD13" s="971"/>
      <c r="AE13" s="971"/>
      <c r="AF13" s="971"/>
      <c r="AG13" s="971"/>
      <c r="AH13" s="971"/>
      <c r="AI13" s="971"/>
      <c r="AJ13" s="971"/>
      <c r="AK13" s="971"/>
      <c r="AL13" s="971"/>
      <c r="AM13" s="971"/>
      <c r="AN13" s="971"/>
      <c r="AO13" s="971"/>
      <c r="AP13" s="971"/>
      <c r="AQ13" s="971"/>
      <c r="AR13" s="971"/>
      <c r="AS13" s="971"/>
      <c r="AT13" s="971"/>
      <c r="AU13" s="971"/>
      <c r="AV13" s="971"/>
      <c r="AW13" s="971"/>
      <c r="AX13" s="971"/>
      <c r="AY13" s="971"/>
      <c r="AZ13" s="971"/>
      <c r="BA13" s="971"/>
      <c r="BB13" s="971"/>
      <c r="BC13" s="971"/>
      <c r="BD13" s="971"/>
      <c r="BE13" s="971"/>
      <c r="BF13" s="971"/>
      <c r="BG13" s="971"/>
      <c r="BH13" s="971"/>
      <c r="BI13" s="971"/>
      <c r="BJ13" s="971"/>
      <c r="BK13" s="971"/>
      <c r="BL13" s="971"/>
      <c r="BM13" s="971"/>
      <c r="BN13" s="971"/>
      <c r="BO13" s="971"/>
      <c r="BP13" s="971"/>
      <c r="BQ13" s="971"/>
      <c r="BR13" s="971"/>
      <c r="BS13" s="971"/>
      <c r="BT13" s="971"/>
      <c r="BU13" s="971"/>
      <c r="BV13" s="971"/>
      <c r="BW13" s="971"/>
      <c r="BX13" s="971"/>
      <c r="BY13" s="971"/>
      <c r="BZ13" s="971"/>
    </row>
    <row r="14" spans="1:90" s="2" customFormat="1" ht="15.75" customHeight="1">
      <c r="A14" s="205"/>
      <c r="B14" s="205"/>
      <c r="C14" s="205"/>
      <c r="D14" s="205"/>
      <c r="E14" s="205"/>
      <c r="F14" s="205"/>
      <c r="G14" s="205"/>
      <c r="H14" s="205"/>
      <c r="I14" s="205"/>
      <c r="J14" s="205"/>
      <c r="K14" s="205"/>
      <c r="L14" s="205"/>
      <c r="M14" s="205"/>
      <c r="N14" s="205"/>
      <c r="O14" s="205"/>
      <c r="P14" s="205"/>
      <c r="Q14" s="205"/>
      <c r="R14" s="205"/>
      <c r="S14" s="205"/>
      <c r="T14" s="205"/>
      <c r="U14" s="205"/>
      <c r="V14" s="205"/>
      <c r="W14" s="205"/>
      <c r="X14" s="205"/>
      <c r="Y14" s="205"/>
      <c r="Z14" s="205"/>
      <c r="AA14" s="205"/>
      <c r="AB14" s="205"/>
      <c r="AC14" s="205"/>
      <c r="AD14" s="205"/>
      <c r="AE14" s="205"/>
      <c r="AF14" s="205"/>
      <c r="AG14" s="205"/>
      <c r="AH14" s="205"/>
      <c r="AI14" s="205"/>
      <c r="AJ14" s="205"/>
      <c r="AK14" s="205"/>
      <c r="AL14" s="205"/>
      <c r="AM14" s="205"/>
      <c r="AN14" s="205"/>
      <c r="AO14" s="205"/>
      <c r="AP14" s="205"/>
      <c r="AQ14" s="205"/>
      <c r="AR14" s="205"/>
      <c r="AS14" s="205"/>
      <c r="AT14" s="205"/>
      <c r="AU14" s="205"/>
      <c r="AV14" s="205"/>
      <c r="AW14" s="205"/>
      <c r="AX14" s="205"/>
      <c r="AY14" s="205"/>
      <c r="AZ14" s="205"/>
      <c r="BA14" s="205"/>
      <c r="BB14" s="205"/>
      <c r="BC14" s="205"/>
      <c r="BD14" s="205"/>
      <c r="BE14" s="205"/>
      <c r="BF14" s="205"/>
      <c r="BG14" s="205"/>
      <c r="BH14" s="205"/>
      <c r="BI14" s="205"/>
      <c r="BJ14" s="205"/>
      <c r="BK14" s="205"/>
      <c r="BL14" s="205"/>
      <c r="BM14" s="205"/>
      <c r="BN14" s="205"/>
      <c r="BO14" s="205"/>
      <c r="BP14" s="205"/>
      <c r="BQ14" s="205"/>
      <c r="BR14" s="205"/>
      <c r="BS14" s="205"/>
      <c r="BT14" s="205"/>
      <c r="BU14" s="205"/>
      <c r="BV14" s="205"/>
      <c r="BW14" s="205"/>
      <c r="BX14" s="205"/>
      <c r="BY14" s="205"/>
      <c r="BZ14" s="205"/>
    </row>
    <row r="15" spans="1:90" s="2" customFormat="1" ht="15.75" customHeight="1">
      <c r="A15" s="204"/>
      <c r="B15" s="204"/>
      <c r="C15" s="204"/>
      <c r="D15" s="204"/>
      <c r="E15" s="204"/>
      <c r="F15" s="204"/>
      <c r="G15" s="204"/>
      <c r="H15" s="204"/>
      <c r="I15" s="204"/>
      <c r="J15" s="204"/>
      <c r="K15" s="204"/>
      <c r="L15" s="204"/>
      <c r="M15" s="204"/>
      <c r="N15" s="204"/>
      <c r="O15" s="204"/>
      <c r="P15" s="204"/>
      <c r="Q15" s="204"/>
      <c r="R15" s="204"/>
      <c r="S15" s="204"/>
      <c r="T15" s="204"/>
      <c r="U15" s="204"/>
      <c r="V15" s="204"/>
      <c r="W15" s="204"/>
      <c r="X15" s="204"/>
      <c r="Y15" s="204"/>
      <c r="Z15" s="204"/>
      <c r="AA15" s="204"/>
      <c r="AB15" s="204"/>
      <c r="AC15" s="204"/>
      <c r="AD15" s="204"/>
      <c r="AE15" s="204"/>
      <c r="AF15" s="204"/>
      <c r="AG15" s="204"/>
      <c r="AH15" s="204"/>
      <c r="AI15" s="204"/>
      <c r="AJ15" s="204"/>
      <c r="AK15" s="204"/>
      <c r="AL15" s="204"/>
      <c r="AM15" s="204"/>
      <c r="AN15" s="204"/>
      <c r="AO15" s="204"/>
      <c r="AP15" s="204"/>
      <c r="AQ15" s="204"/>
      <c r="AR15" s="204"/>
      <c r="AS15" s="204"/>
      <c r="AT15" s="204"/>
      <c r="AU15" s="204"/>
      <c r="AV15" s="204"/>
      <c r="AW15" s="204"/>
      <c r="AX15" s="204"/>
      <c r="AY15" s="204"/>
      <c r="AZ15" s="204"/>
      <c r="BA15" s="204"/>
      <c r="BB15" s="204"/>
      <c r="BC15" s="204"/>
      <c r="BD15" s="204"/>
      <c r="BE15" s="204"/>
      <c r="BF15" s="204"/>
      <c r="BG15" s="204"/>
      <c r="BH15" s="204"/>
      <c r="BI15" s="204"/>
      <c r="BJ15" s="204"/>
      <c r="BK15" s="204"/>
      <c r="BL15" s="204"/>
      <c r="BM15" s="204"/>
      <c r="BN15" s="204"/>
      <c r="BO15" s="204"/>
      <c r="BP15" s="204"/>
      <c r="BQ15" s="204"/>
      <c r="BR15" s="204"/>
      <c r="BS15" s="204"/>
      <c r="BT15" s="204"/>
      <c r="BU15" s="204"/>
      <c r="BV15" s="204"/>
      <c r="BW15" s="204"/>
      <c r="BX15" s="204"/>
      <c r="BY15" s="204"/>
      <c r="BZ15" s="204"/>
    </row>
    <row r="16" spans="1:90" s="2" customFormat="1" ht="15.75" customHeight="1">
      <c r="A16" s="204" t="s">
        <v>1716</v>
      </c>
      <c r="B16" s="204"/>
      <c r="C16" s="204"/>
      <c r="D16" s="204"/>
      <c r="E16" s="204"/>
      <c r="F16" s="204"/>
      <c r="G16" s="204"/>
      <c r="H16" s="204"/>
      <c r="I16" s="204"/>
      <c r="J16" s="204"/>
      <c r="K16" s="204"/>
      <c r="L16" s="204"/>
      <c r="M16" s="204"/>
      <c r="N16" s="204"/>
      <c r="O16" s="204"/>
      <c r="P16" s="204"/>
      <c r="Q16" s="204"/>
      <c r="R16" s="204"/>
      <c r="S16" s="204"/>
      <c r="T16" s="204"/>
      <c r="U16" s="204"/>
      <c r="V16" s="204"/>
      <c r="W16" s="204"/>
      <c r="X16" s="204"/>
      <c r="Y16" s="204"/>
      <c r="Z16" s="204"/>
      <c r="AA16" s="204"/>
      <c r="AB16" s="204"/>
      <c r="AC16" s="204"/>
      <c r="AD16" s="204"/>
      <c r="AE16" s="204"/>
      <c r="AF16" s="204"/>
      <c r="AG16" s="204"/>
      <c r="AH16" s="204"/>
      <c r="AI16" s="204"/>
      <c r="AJ16" s="204"/>
      <c r="AK16" s="204"/>
      <c r="AL16" s="204"/>
      <c r="AM16" s="204"/>
      <c r="AN16" s="204"/>
      <c r="AO16" s="204"/>
      <c r="AP16" s="204"/>
      <c r="AQ16" s="204"/>
      <c r="AR16" s="204"/>
      <c r="AS16" s="204"/>
      <c r="AT16" s="204"/>
      <c r="AU16" s="204"/>
      <c r="AV16" s="204"/>
      <c r="AW16" s="204"/>
      <c r="AX16" s="204"/>
      <c r="AY16" s="204"/>
      <c r="AZ16" s="204"/>
      <c r="BA16" s="204"/>
      <c r="BB16" s="204"/>
      <c r="BC16" s="204"/>
      <c r="BD16" s="204"/>
      <c r="BE16" s="204"/>
      <c r="BF16" s="204"/>
      <c r="BG16" s="204"/>
      <c r="BH16" s="204"/>
      <c r="BI16" s="204"/>
      <c r="BJ16" s="204"/>
      <c r="BK16" s="204"/>
      <c r="BL16" s="204"/>
      <c r="BM16" s="204"/>
      <c r="BN16" s="204"/>
      <c r="BO16" s="204"/>
      <c r="BP16" s="204"/>
      <c r="BQ16" s="204"/>
      <c r="BR16" s="204"/>
      <c r="BS16" s="204"/>
      <c r="BT16" s="204"/>
      <c r="BU16" s="204"/>
      <c r="BV16" s="204"/>
      <c r="BW16" s="204"/>
      <c r="BX16" s="204"/>
      <c r="BY16" s="204"/>
      <c r="BZ16" s="204"/>
    </row>
    <row r="17" spans="1:90" s="2" customFormat="1" ht="15" customHeight="1">
      <c r="A17" s="204"/>
      <c r="B17" s="204" t="s">
        <v>36</v>
      </c>
      <c r="C17" s="204"/>
      <c r="D17" s="204"/>
      <c r="E17" s="204"/>
      <c r="F17" s="204"/>
      <c r="G17" s="204"/>
      <c r="H17" s="204"/>
      <c r="I17" s="204"/>
      <c r="J17" s="204"/>
      <c r="K17" s="204"/>
      <c r="L17" s="204"/>
      <c r="M17" s="204"/>
      <c r="N17" s="204"/>
      <c r="O17" s="204"/>
      <c r="P17" s="204"/>
      <c r="Q17" s="204"/>
      <c r="R17" s="204"/>
      <c r="S17" s="204" t="s">
        <v>37</v>
      </c>
      <c r="T17" s="204"/>
      <c r="U17" s="971">
        <f>kouzikanri_shikaku_kenchikushi2</f>
        <v>0</v>
      </c>
      <c r="V17" s="971"/>
      <c r="W17" s="971"/>
      <c r="X17" s="971"/>
      <c r="Y17" s="373" t="s">
        <v>38</v>
      </c>
      <c r="Z17" s="204"/>
      <c r="AA17" s="204"/>
      <c r="AB17" s="204"/>
      <c r="AC17" s="204"/>
      <c r="AD17" s="204"/>
      <c r="AE17" s="204"/>
      <c r="AF17" s="204"/>
      <c r="AG17" s="204"/>
      <c r="AH17" s="204"/>
      <c r="AI17" s="204" t="s">
        <v>37</v>
      </c>
      <c r="AJ17" s="204"/>
      <c r="AK17" s="975">
        <f>kouzikanri_shikaku_toroku2</f>
        <v>0</v>
      </c>
      <c r="AL17" s="975"/>
      <c r="AM17" s="975"/>
      <c r="AN17" s="975"/>
      <c r="AO17" s="975"/>
      <c r="AP17" s="975"/>
      <c r="AQ17" s="975"/>
      <c r="AR17" s="975"/>
      <c r="AS17" s="975"/>
      <c r="AT17" s="975"/>
      <c r="AU17" s="975"/>
      <c r="AV17" s="975"/>
      <c r="AW17" s="373" t="s">
        <v>39</v>
      </c>
      <c r="AX17" s="204"/>
      <c r="AY17" s="204"/>
      <c r="AZ17" s="204"/>
      <c r="BA17" s="204"/>
      <c r="BB17" s="204"/>
      <c r="BC17" s="204"/>
      <c r="BD17" s="204"/>
      <c r="BE17" s="204"/>
      <c r="BF17" s="971">
        <f>kouzikanri_shikaku_go2</f>
        <v>0</v>
      </c>
      <c r="BG17" s="971"/>
      <c r="BH17" s="971"/>
      <c r="BI17" s="971"/>
      <c r="BJ17" s="971"/>
      <c r="BK17" s="971"/>
      <c r="BL17" s="971"/>
      <c r="BM17" s="971"/>
      <c r="BN17" s="971"/>
      <c r="BO17" s="971"/>
      <c r="BP17" s="971"/>
      <c r="BQ17" s="971"/>
      <c r="BR17" s="373" t="s">
        <v>40</v>
      </c>
      <c r="BS17" s="204"/>
      <c r="BT17" s="204"/>
      <c r="BU17" s="204"/>
      <c r="BV17" s="204"/>
      <c r="BW17" s="204"/>
      <c r="BX17" s="204"/>
      <c r="BY17" s="204"/>
      <c r="BZ17" s="204"/>
    </row>
    <row r="18" spans="1:90" s="2" customFormat="1" ht="15" customHeight="1">
      <c r="A18" s="204"/>
      <c r="B18" s="204" t="s">
        <v>31</v>
      </c>
      <c r="C18" s="204"/>
      <c r="D18" s="204"/>
      <c r="E18" s="204"/>
      <c r="F18" s="204"/>
      <c r="G18" s="204"/>
      <c r="H18" s="204"/>
      <c r="I18" s="204"/>
      <c r="J18" s="204"/>
      <c r="K18" s="204"/>
      <c r="L18" s="204"/>
      <c r="M18" s="204"/>
      <c r="N18" s="204"/>
      <c r="O18" s="204"/>
      <c r="P18" s="204"/>
      <c r="Q18" s="204"/>
      <c r="R18" s="971">
        <f>kouzikanri_owner_name2</f>
        <v>0</v>
      </c>
      <c r="S18" s="971"/>
      <c r="T18" s="971"/>
      <c r="U18" s="971"/>
      <c r="V18" s="971"/>
      <c r="W18" s="971"/>
      <c r="X18" s="971"/>
      <c r="Y18" s="971"/>
      <c r="Z18" s="971"/>
      <c r="AA18" s="971"/>
      <c r="AB18" s="971"/>
      <c r="AC18" s="971"/>
      <c r="AD18" s="971"/>
      <c r="AE18" s="971"/>
      <c r="AF18" s="971"/>
      <c r="AG18" s="971"/>
      <c r="AH18" s="971"/>
      <c r="AI18" s="971"/>
      <c r="AJ18" s="971"/>
      <c r="AK18" s="971"/>
      <c r="AL18" s="971"/>
      <c r="AM18" s="971"/>
      <c r="AN18" s="971"/>
      <c r="AO18" s="971"/>
      <c r="AP18" s="971"/>
      <c r="AQ18" s="971"/>
      <c r="AR18" s="971"/>
      <c r="AS18" s="971"/>
      <c r="AT18" s="971"/>
      <c r="AU18" s="971"/>
      <c r="AV18" s="971"/>
      <c r="AW18" s="971"/>
      <c r="AX18" s="971"/>
      <c r="AY18" s="971"/>
      <c r="AZ18" s="971"/>
      <c r="BA18" s="971"/>
      <c r="BB18" s="971"/>
      <c r="BC18" s="971"/>
      <c r="BD18" s="971"/>
      <c r="BE18" s="971"/>
      <c r="BF18" s="971"/>
      <c r="BG18" s="971"/>
      <c r="BH18" s="971"/>
      <c r="BI18" s="971"/>
      <c r="BJ18" s="971"/>
      <c r="BK18" s="971"/>
      <c r="BL18" s="971"/>
      <c r="BM18" s="971"/>
      <c r="BN18" s="971"/>
      <c r="BO18" s="971"/>
      <c r="BP18" s="971"/>
      <c r="BQ18" s="971"/>
      <c r="BR18" s="971"/>
      <c r="BS18" s="971"/>
      <c r="BT18" s="971"/>
      <c r="BU18" s="971"/>
      <c r="BV18" s="971"/>
      <c r="BW18" s="971"/>
      <c r="BX18" s="971"/>
      <c r="BY18" s="971"/>
      <c r="BZ18" s="971"/>
    </row>
    <row r="19" spans="1:90" s="2" customFormat="1" ht="11.25">
      <c r="A19" s="204"/>
      <c r="B19" s="204" t="s">
        <v>42</v>
      </c>
      <c r="C19" s="204"/>
      <c r="D19" s="204"/>
      <c r="E19" s="204"/>
      <c r="F19" s="204"/>
      <c r="G19" s="204"/>
      <c r="H19" s="204"/>
      <c r="I19" s="204"/>
      <c r="J19" s="204"/>
      <c r="K19" s="204"/>
      <c r="L19" s="204"/>
      <c r="M19" s="204"/>
      <c r="N19" s="204"/>
      <c r="O19" s="204"/>
      <c r="P19" s="204"/>
      <c r="Q19" s="204"/>
      <c r="R19" s="204"/>
      <c r="S19" s="204" t="s">
        <v>37</v>
      </c>
      <c r="T19" s="204"/>
      <c r="U19" s="971">
        <f>kouzikanri_kenchikushizimusyo_name2</f>
        <v>0</v>
      </c>
      <c r="V19" s="971"/>
      <c r="W19" s="971"/>
      <c r="X19" s="971"/>
      <c r="Y19" s="373" t="s">
        <v>43</v>
      </c>
      <c r="Z19" s="204"/>
      <c r="AA19" s="204"/>
      <c r="AB19" s="204"/>
      <c r="AC19" s="204"/>
      <c r="AD19" s="204"/>
      <c r="AE19" s="204"/>
      <c r="AF19" s="204"/>
      <c r="AG19" s="204"/>
      <c r="AH19" s="204"/>
      <c r="AI19" s="204" t="s">
        <v>37</v>
      </c>
      <c r="AJ19" s="204"/>
      <c r="AK19" s="971">
        <f>kouzikanri_kenchikushizimusho_touroku2</f>
        <v>0</v>
      </c>
      <c r="AL19" s="971"/>
      <c r="AM19" s="971"/>
      <c r="AN19" s="971"/>
      <c r="AO19" s="971"/>
      <c r="AP19" s="971"/>
      <c r="AQ19" s="971"/>
      <c r="AR19" s="971"/>
      <c r="AS19" s="971"/>
      <c r="AT19" s="204" t="s">
        <v>44</v>
      </c>
      <c r="AU19" s="204"/>
      <c r="AV19" s="204"/>
      <c r="AW19" s="204"/>
      <c r="AX19" s="373"/>
      <c r="AY19" s="204"/>
      <c r="AZ19" s="204"/>
      <c r="BA19" s="204"/>
      <c r="BB19" s="204"/>
      <c r="BC19" s="204"/>
      <c r="BD19" s="204"/>
      <c r="BE19" s="204"/>
      <c r="BF19" s="971">
        <f>kouzikanri_kenchikushizimusho_go2</f>
        <v>0</v>
      </c>
      <c r="BG19" s="971"/>
      <c r="BH19" s="971"/>
      <c r="BI19" s="971"/>
      <c r="BJ19" s="971"/>
      <c r="BK19" s="971"/>
      <c r="BL19" s="971"/>
      <c r="BM19" s="971"/>
      <c r="BN19" s="971"/>
      <c r="BO19" s="971"/>
      <c r="BP19" s="971"/>
      <c r="BQ19" s="971"/>
      <c r="BR19" s="373" t="s">
        <v>40</v>
      </c>
      <c r="BS19" s="204"/>
      <c r="BT19" s="204"/>
      <c r="BU19" s="204"/>
      <c r="BV19" s="204"/>
      <c r="BW19" s="204"/>
      <c r="BX19" s="204"/>
      <c r="BY19" s="204"/>
      <c r="BZ19" s="204"/>
    </row>
    <row r="20" spans="1:90" s="2" customFormat="1" ht="15.75" customHeight="1">
      <c r="A20" s="204"/>
      <c r="B20" s="204"/>
      <c r="C20" s="204"/>
      <c r="D20" s="204"/>
      <c r="E20" s="204"/>
      <c r="F20" s="204"/>
      <c r="G20" s="204"/>
      <c r="H20" s="204"/>
      <c r="I20" s="204"/>
      <c r="J20" s="204"/>
      <c r="K20" s="204"/>
      <c r="L20" s="204"/>
      <c r="M20" s="204"/>
      <c r="N20" s="204"/>
      <c r="O20" s="204"/>
      <c r="P20" s="204"/>
      <c r="Q20" s="204"/>
      <c r="R20" s="971">
        <f>kouzikanri_kenchikushizimushoname_free2</f>
        <v>0</v>
      </c>
      <c r="S20" s="971"/>
      <c r="T20" s="971"/>
      <c r="U20" s="971"/>
      <c r="V20" s="971"/>
      <c r="W20" s="971"/>
      <c r="X20" s="971"/>
      <c r="Y20" s="971"/>
      <c r="Z20" s="971"/>
      <c r="AA20" s="971"/>
      <c r="AB20" s="971"/>
      <c r="AC20" s="971"/>
      <c r="AD20" s="971"/>
      <c r="AE20" s="971"/>
      <c r="AF20" s="971"/>
      <c r="AG20" s="971"/>
      <c r="AH20" s="971"/>
      <c r="AI20" s="971"/>
      <c r="AJ20" s="971"/>
      <c r="AK20" s="971"/>
      <c r="AL20" s="971"/>
      <c r="AM20" s="971"/>
      <c r="AN20" s="971"/>
      <c r="AO20" s="971"/>
      <c r="AP20" s="971"/>
      <c r="AQ20" s="971"/>
      <c r="AR20" s="971"/>
      <c r="AS20" s="971"/>
      <c r="AT20" s="971"/>
      <c r="AU20" s="971"/>
      <c r="AV20" s="971"/>
      <c r="AW20" s="971"/>
      <c r="AX20" s="971"/>
      <c r="AY20" s="971"/>
      <c r="AZ20" s="971"/>
      <c r="BA20" s="971"/>
      <c r="BB20" s="971"/>
      <c r="BC20" s="971"/>
      <c r="BD20" s="971"/>
      <c r="BE20" s="971"/>
      <c r="BF20" s="971"/>
      <c r="BG20" s="971"/>
      <c r="BH20" s="971"/>
      <c r="BI20" s="971"/>
      <c r="BJ20" s="971"/>
      <c r="BK20" s="971"/>
      <c r="BL20" s="971"/>
      <c r="BM20" s="971"/>
      <c r="BN20" s="971"/>
      <c r="BO20" s="971"/>
      <c r="BP20" s="971"/>
      <c r="BQ20" s="971"/>
      <c r="BR20" s="971"/>
      <c r="BS20" s="971"/>
      <c r="BT20" s="971"/>
      <c r="BU20" s="971"/>
      <c r="BV20" s="971"/>
      <c r="BW20" s="971"/>
      <c r="BX20" s="971"/>
      <c r="BY20" s="971"/>
      <c r="BZ20" s="971"/>
    </row>
    <row r="21" spans="1:90" s="2" customFormat="1" ht="15.75" customHeight="1">
      <c r="A21" s="204"/>
      <c r="B21" s="204" t="s">
        <v>47</v>
      </c>
      <c r="C21" s="204"/>
      <c r="D21" s="204"/>
      <c r="E21" s="204"/>
      <c r="F21" s="204"/>
      <c r="G21" s="204"/>
      <c r="H21" s="204"/>
      <c r="I21" s="204"/>
      <c r="J21" s="204"/>
      <c r="K21" s="204"/>
      <c r="L21" s="204"/>
      <c r="M21" s="204"/>
      <c r="N21" s="204"/>
      <c r="O21" s="204"/>
      <c r="P21" s="204"/>
      <c r="Q21" s="204"/>
      <c r="R21" s="976" t="s">
        <v>1254</v>
      </c>
      <c r="S21" s="976"/>
      <c r="T21" s="976"/>
      <c r="U21" s="971">
        <f>kouzikanri_owner_postcode2</f>
        <v>0</v>
      </c>
      <c r="V21" s="971"/>
      <c r="W21" s="971"/>
      <c r="X21" s="971"/>
      <c r="Y21" s="971"/>
      <c r="Z21" s="971"/>
      <c r="AA21" s="971"/>
      <c r="AB21" s="971"/>
      <c r="AC21" s="971"/>
      <c r="AD21" s="971"/>
      <c r="AE21" s="971"/>
      <c r="AF21" s="971"/>
      <c r="AG21" s="971"/>
      <c r="AH21" s="971"/>
      <c r="AI21" s="971"/>
      <c r="AJ21" s="971"/>
      <c r="AK21" s="971"/>
      <c r="AL21" s="971"/>
      <c r="AM21" s="971"/>
      <c r="AN21" s="971"/>
      <c r="AO21" s="971"/>
      <c r="AP21" s="971"/>
      <c r="AQ21" s="971"/>
      <c r="AR21" s="971"/>
      <c r="AS21" s="971"/>
      <c r="AT21" s="971"/>
      <c r="AU21" s="971"/>
      <c r="AV21" s="971"/>
      <c r="AW21" s="971"/>
      <c r="AX21" s="971"/>
      <c r="AY21" s="971"/>
      <c r="AZ21" s="971"/>
      <c r="BA21" s="971"/>
      <c r="BB21" s="971"/>
      <c r="BC21" s="971"/>
      <c r="BD21" s="971"/>
      <c r="BE21" s="971"/>
      <c r="BF21" s="971"/>
      <c r="BG21" s="971"/>
      <c r="BH21" s="971"/>
      <c r="BI21" s="971"/>
      <c r="BJ21" s="971"/>
      <c r="BK21" s="971"/>
      <c r="BL21" s="971"/>
      <c r="BM21" s="971"/>
      <c r="BN21" s="971"/>
      <c r="BO21" s="971"/>
      <c r="BP21" s="971"/>
      <c r="BQ21" s="971"/>
      <c r="BR21" s="971"/>
      <c r="BS21" s="971"/>
      <c r="BT21" s="971"/>
      <c r="BU21" s="971"/>
      <c r="BV21" s="971"/>
      <c r="BW21" s="971"/>
      <c r="BX21" s="971"/>
      <c r="BY21" s="971"/>
      <c r="BZ21" s="971"/>
    </row>
    <row r="22" spans="1:90" s="2" customFormat="1" ht="15.75" customHeight="1">
      <c r="A22" s="204"/>
      <c r="B22" s="204" t="s">
        <v>48</v>
      </c>
      <c r="C22" s="204"/>
      <c r="D22" s="204"/>
      <c r="E22" s="204"/>
      <c r="F22" s="204"/>
      <c r="G22" s="204"/>
      <c r="H22" s="204"/>
      <c r="I22" s="204"/>
      <c r="J22" s="204"/>
      <c r="K22" s="204"/>
      <c r="L22" s="204"/>
      <c r="M22" s="204"/>
      <c r="N22" s="204"/>
      <c r="O22" s="204"/>
      <c r="P22" s="204"/>
      <c r="Q22" s="204"/>
      <c r="R22" s="971" t="str">
        <f>kouzikanri_owner_state2&amp;kouzikanri_owner_adress2</f>
        <v/>
      </c>
      <c r="S22" s="971"/>
      <c r="T22" s="971"/>
      <c r="U22" s="971"/>
      <c r="V22" s="971"/>
      <c r="W22" s="971"/>
      <c r="X22" s="971"/>
      <c r="Y22" s="971"/>
      <c r="Z22" s="971"/>
      <c r="AA22" s="971"/>
      <c r="AB22" s="971"/>
      <c r="AC22" s="971"/>
      <c r="AD22" s="971"/>
      <c r="AE22" s="971"/>
      <c r="AF22" s="971"/>
      <c r="AG22" s="971"/>
      <c r="AH22" s="971"/>
      <c r="AI22" s="971"/>
      <c r="AJ22" s="971"/>
      <c r="AK22" s="971"/>
      <c r="AL22" s="971"/>
      <c r="AM22" s="971"/>
      <c r="AN22" s="971"/>
      <c r="AO22" s="971"/>
      <c r="AP22" s="971"/>
      <c r="AQ22" s="971"/>
      <c r="AR22" s="971"/>
      <c r="AS22" s="971"/>
      <c r="AT22" s="971"/>
      <c r="AU22" s="971"/>
      <c r="AV22" s="971"/>
      <c r="AW22" s="971"/>
      <c r="AX22" s="971"/>
      <c r="AY22" s="971"/>
      <c r="AZ22" s="971"/>
      <c r="BA22" s="971"/>
      <c r="BB22" s="971"/>
      <c r="BC22" s="971"/>
      <c r="BD22" s="971"/>
      <c r="BE22" s="971"/>
      <c r="BF22" s="971"/>
      <c r="BG22" s="971"/>
      <c r="BH22" s="971"/>
      <c r="BI22" s="971"/>
      <c r="BJ22" s="971"/>
      <c r="BK22" s="971"/>
      <c r="BL22" s="971"/>
      <c r="BM22" s="971"/>
      <c r="BN22" s="971"/>
      <c r="BO22" s="971"/>
      <c r="BP22" s="971"/>
      <c r="BQ22" s="971"/>
      <c r="BR22" s="971"/>
      <c r="BS22" s="971"/>
      <c r="BT22" s="971"/>
      <c r="BU22" s="971"/>
      <c r="BV22" s="971"/>
      <c r="BW22" s="971"/>
      <c r="BX22" s="971"/>
      <c r="BY22" s="971"/>
      <c r="BZ22" s="971"/>
    </row>
    <row r="23" spans="1:90" s="2" customFormat="1" ht="15.75" customHeight="1">
      <c r="A23" s="204"/>
      <c r="B23" s="204" t="s">
        <v>49</v>
      </c>
      <c r="C23" s="204"/>
      <c r="D23" s="204"/>
      <c r="E23" s="204"/>
      <c r="F23" s="204"/>
      <c r="G23" s="204"/>
      <c r="H23" s="204"/>
      <c r="I23" s="204"/>
      <c r="J23" s="204"/>
      <c r="K23" s="204"/>
      <c r="L23" s="204"/>
      <c r="M23" s="204"/>
      <c r="N23" s="204"/>
      <c r="O23" s="204"/>
      <c r="P23" s="204"/>
      <c r="Q23" s="204"/>
      <c r="R23" s="971">
        <f>kanri_owner_TEL2</f>
        <v>0</v>
      </c>
      <c r="S23" s="971"/>
      <c r="T23" s="971"/>
      <c r="U23" s="971"/>
      <c r="V23" s="971"/>
      <c r="W23" s="971"/>
      <c r="X23" s="971"/>
      <c r="Y23" s="971"/>
      <c r="Z23" s="971"/>
      <c r="AA23" s="971"/>
      <c r="AB23" s="971"/>
      <c r="AC23" s="971"/>
      <c r="AD23" s="971"/>
      <c r="AE23" s="971"/>
      <c r="AF23" s="971"/>
      <c r="AG23" s="971"/>
      <c r="AH23" s="971"/>
      <c r="AI23" s="971"/>
      <c r="AJ23" s="971"/>
      <c r="AK23" s="971"/>
      <c r="AL23" s="971"/>
      <c r="AM23" s="971"/>
      <c r="AN23" s="971"/>
      <c r="AO23" s="971"/>
      <c r="AP23" s="971"/>
      <c r="AQ23" s="971"/>
      <c r="AR23" s="971"/>
      <c r="AS23" s="971"/>
      <c r="AT23" s="971"/>
      <c r="AU23" s="971"/>
      <c r="AV23" s="971"/>
      <c r="AW23" s="971"/>
      <c r="AX23" s="971"/>
      <c r="AY23" s="971"/>
      <c r="AZ23" s="971"/>
      <c r="BA23" s="971"/>
      <c r="BB23" s="971"/>
      <c r="BC23" s="971"/>
      <c r="BD23" s="971"/>
      <c r="BE23" s="971"/>
      <c r="BF23" s="971"/>
      <c r="BG23" s="971"/>
      <c r="BH23" s="971"/>
      <c r="BI23" s="971"/>
      <c r="BJ23" s="971"/>
      <c r="BK23" s="971"/>
      <c r="BL23" s="971"/>
      <c r="BM23" s="971"/>
      <c r="BN23" s="971"/>
      <c r="BO23" s="971"/>
      <c r="BP23" s="971"/>
      <c r="BQ23" s="971"/>
      <c r="BR23" s="971"/>
      <c r="BS23" s="971"/>
      <c r="BT23" s="971"/>
      <c r="BU23" s="971"/>
      <c r="BV23" s="971"/>
      <c r="BW23" s="971"/>
      <c r="BX23" s="971"/>
      <c r="BY23" s="971"/>
      <c r="BZ23" s="971"/>
      <c r="CL23" s="99"/>
    </row>
    <row r="24" spans="1:90" s="2" customFormat="1" ht="15.75" customHeight="1">
      <c r="A24" s="204"/>
      <c r="B24" s="204" t="s">
        <v>52</v>
      </c>
      <c r="C24" s="204"/>
      <c r="D24" s="204"/>
      <c r="E24" s="204"/>
      <c r="F24" s="204"/>
      <c r="G24" s="204"/>
      <c r="H24" s="204"/>
      <c r="I24" s="204"/>
      <c r="J24" s="204"/>
      <c r="K24" s="204"/>
      <c r="L24" s="204"/>
      <c r="M24" s="204"/>
      <c r="N24" s="204"/>
      <c r="O24" s="204"/>
      <c r="P24" s="204"/>
      <c r="Q24" s="204"/>
      <c r="R24" s="204"/>
      <c r="S24" s="204"/>
      <c r="T24" s="204"/>
      <c r="U24" s="204"/>
      <c r="V24" s="204"/>
      <c r="W24" s="204"/>
      <c r="X24" s="204"/>
      <c r="Y24" s="204"/>
      <c r="Z24" s="204"/>
      <c r="AA24" s="971">
        <f>kouzikanri_sekkeitosyo2</f>
        <v>0</v>
      </c>
      <c r="AB24" s="971"/>
      <c r="AC24" s="971"/>
      <c r="AD24" s="971"/>
      <c r="AE24" s="971"/>
      <c r="AF24" s="971"/>
      <c r="AG24" s="971"/>
      <c r="AH24" s="971"/>
      <c r="AI24" s="971"/>
      <c r="AJ24" s="971"/>
      <c r="AK24" s="971"/>
      <c r="AL24" s="971"/>
      <c r="AM24" s="971"/>
      <c r="AN24" s="971"/>
      <c r="AO24" s="971"/>
      <c r="AP24" s="971"/>
      <c r="AQ24" s="971"/>
      <c r="AR24" s="971"/>
      <c r="AS24" s="971"/>
      <c r="AT24" s="971"/>
      <c r="AU24" s="971"/>
      <c r="AV24" s="971"/>
      <c r="AW24" s="971"/>
      <c r="AX24" s="971"/>
      <c r="AY24" s="971"/>
      <c r="AZ24" s="971"/>
      <c r="BA24" s="971"/>
      <c r="BB24" s="971"/>
      <c r="BC24" s="971"/>
      <c r="BD24" s="971"/>
      <c r="BE24" s="971"/>
      <c r="BF24" s="971"/>
      <c r="BG24" s="971"/>
      <c r="BH24" s="971"/>
      <c r="BI24" s="971"/>
      <c r="BJ24" s="971"/>
      <c r="BK24" s="971"/>
      <c r="BL24" s="971"/>
      <c r="BM24" s="971"/>
      <c r="BN24" s="971"/>
      <c r="BO24" s="971"/>
      <c r="BP24" s="971"/>
      <c r="BQ24" s="971"/>
      <c r="BR24" s="971"/>
      <c r="BS24" s="971"/>
      <c r="BT24" s="971"/>
      <c r="BU24" s="971"/>
      <c r="BV24" s="971"/>
      <c r="BW24" s="971"/>
      <c r="BX24" s="971"/>
      <c r="BY24" s="971"/>
      <c r="BZ24" s="971"/>
    </row>
    <row r="25" spans="1:90" s="2" customFormat="1" ht="15.75" customHeight="1">
      <c r="A25" s="205"/>
      <c r="B25" s="205"/>
      <c r="C25" s="205"/>
      <c r="D25" s="205"/>
      <c r="E25" s="205"/>
      <c r="F25" s="205"/>
      <c r="G25" s="205"/>
      <c r="H25" s="205"/>
      <c r="I25" s="205"/>
      <c r="J25" s="205"/>
      <c r="K25" s="205"/>
      <c r="L25" s="205"/>
      <c r="M25" s="205"/>
      <c r="N25" s="205"/>
      <c r="O25" s="205"/>
      <c r="P25" s="205"/>
      <c r="Q25" s="205"/>
      <c r="R25" s="205"/>
      <c r="S25" s="205"/>
      <c r="T25" s="205"/>
      <c r="U25" s="205"/>
      <c r="V25" s="205"/>
      <c r="W25" s="205"/>
      <c r="X25" s="205"/>
      <c r="Y25" s="205"/>
      <c r="Z25" s="205"/>
      <c r="AA25" s="205"/>
      <c r="AB25" s="205"/>
      <c r="AC25" s="205"/>
      <c r="AD25" s="205"/>
      <c r="AE25" s="205"/>
      <c r="AF25" s="205"/>
      <c r="AG25" s="205"/>
      <c r="AH25" s="205"/>
      <c r="AI25" s="205"/>
      <c r="AJ25" s="205"/>
      <c r="AK25" s="205"/>
      <c r="AL25" s="205"/>
      <c r="AM25" s="205"/>
      <c r="AN25" s="205"/>
      <c r="AO25" s="205"/>
      <c r="AP25" s="205"/>
      <c r="AQ25" s="205"/>
      <c r="AR25" s="205"/>
      <c r="AS25" s="205"/>
      <c r="AT25" s="205"/>
      <c r="AU25" s="205"/>
      <c r="AV25" s="205"/>
      <c r="AW25" s="205"/>
      <c r="AX25" s="205"/>
      <c r="AY25" s="205"/>
      <c r="AZ25" s="205"/>
      <c r="BA25" s="205"/>
      <c r="BB25" s="205"/>
      <c r="BC25" s="205"/>
      <c r="BD25" s="205"/>
      <c r="BE25" s="205"/>
      <c r="BF25" s="205"/>
      <c r="BG25" s="205"/>
      <c r="BH25" s="205"/>
      <c r="BI25" s="205"/>
      <c r="BJ25" s="205"/>
      <c r="BK25" s="205"/>
      <c r="BL25" s="205"/>
      <c r="BM25" s="205"/>
      <c r="BN25" s="205"/>
      <c r="BO25" s="205"/>
      <c r="BP25" s="205"/>
      <c r="BQ25" s="205"/>
      <c r="BR25" s="205"/>
      <c r="BS25" s="205"/>
      <c r="BT25" s="205"/>
      <c r="BU25" s="205"/>
      <c r="BV25" s="205"/>
      <c r="BW25" s="205"/>
      <c r="BX25" s="205"/>
      <c r="BY25" s="205"/>
      <c r="BZ25" s="205"/>
    </row>
    <row r="26" spans="1:90" s="2" customFormat="1" ht="7.5" customHeight="1">
      <c r="A26" s="204"/>
      <c r="B26" s="204"/>
      <c r="C26" s="204"/>
      <c r="D26" s="204"/>
      <c r="E26" s="204"/>
      <c r="F26" s="204"/>
      <c r="G26" s="204"/>
      <c r="H26" s="204"/>
      <c r="I26" s="204"/>
      <c r="J26" s="204"/>
      <c r="K26" s="204"/>
      <c r="L26" s="204"/>
      <c r="M26" s="204"/>
      <c r="N26" s="204"/>
      <c r="O26" s="204"/>
      <c r="P26" s="204"/>
      <c r="Q26" s="204"/>
      <c r="R26" s="204"/>
      <c r="S26" s="204"/>
      <c r="T26" s="204"/>
      <c r="U26" s="204"/>
      <c r="V26" s="204"/>
      <c r="W26" s="204"/>
      <c r="X26" s="204"/>
      <c r="Y26" s="204"/>
      <c r="Z26" s="204"/>
      <c r="AA26" s="204"/>
      <c r="AB26" s="204"/>
      <c r="AC26" s="204"/>
      <c r="AD26" s="204"/>
      <c r="AE26" s="204"/>
      <c r="AF26" s="204"/>
      <c r="AG26" s="204"/>
      <c r="AH26" s="204"/>
      <c r="AI26" s="204"/>
      <c r="AJ26" s="204"/>
      <c r="AK26" s="204"/>
      <c r="AL26" s="204"/>
      <c r="AM26" s="204"/>
      <c r="AN26" s="204"/>
      <c r="AO26" s="204"/>
      <c r="AP26" s="204"/>
      <c r="AQ26" s="204"/>
      <c r="AR26" s="204"/>
      <c r="AS26" s="204"/>
      <c r="AT26" s="204"/>
      <c r="AU26" s="204"/>
      <c r="AV26" s="204"/>
      <c r="AW26" s="204"/>
      <c r="AX26" s="204"/>
      <c r="AY26" s="204"/>
      <c r="AZ26" s="204"/>
      <c r="BA26" s="204"/>
      <c r="BB26" s="204"/>
      <c r="BC26" s="204"/>
      <c r="BD26" s="204"/>
      <c r="BE26" s="204"/>
      <c r="BF26" s="204"/>
      <c r="BG26" s="204"/>
      <c r="BH26" s="204"/>
      <c r="BI26" s="204"/>
      <c r="BJ26" s="204"/>
      <c r="BK26" s="204"/>
      <c r="BL26" s="204"/>
      <c r="BM26" s="204"/>
      <c r="BN26" s="204"/>
      <c r="BO26" s="204"/>
      <c r="BP26" s="204"/>
      <c r="BQ26" s="204"/>
      <c r="BR26" s="204"/>
      <c r="BS26" s="204"/>
      <c r="BT26" s="204"/>
      <c r="BU26" s="204"/>
      <c r="BV26" s="204"/>
      <c r="BW26" s="204"/>
      <c r="BX26" s="204"/>
      <c r="BY26" s="204"/>
      <c r="BZ26" s="204"/>
    </row>
    <row r="27" spans="1:90" s="2" customFormat="1" ht="15" customHeight="1">
      <c r="A27" s="204" t="s">
        <v>1715</v>
      </c>
      <c r="B27" s="204"/>
      <c r="C27" s="204"/>
      <c r="D27" s="204"/>
      <c r="E27" s="204"/>
      <c r="F27" s="204"/>
      <c r="G27" s="204"/>
      <c r="H27" s="204"/>
      <c r="I27" s="204"/>
      <c r="J27" s="204"/>
      <c r="K27" s="204"/>
      <c r="L27" s="204"/>
      <c r="M27" s="204"/>
      <c r="N27" s="204"/>
      <c r="O27" s="204"/>
      <c r="P27" s="204"/>
      <c r="Q27" s="204"/>
      <c r="R27" s="204"/>
      <c r="S27" s="204"/>
      <c r="T27" s="204"/>
      <c r="U27" s="204"/>
      <c r="V27" s="204"/>
      <c r="W27" s="204"/>
      <c r="X27" s="204"/>
      <c r="Y27" s="204"/>
      <c r="Z27" s="204"/>
      <c r="AA27" s="204"/>
      <c r="AB27" s="204"/>
      <c r="AC27" s="204"/>
      <c r="AD27" s="204"/>
      <c r="AE27" s="204"/>
      <c r="AF27" s="204"/>
      <c r="AG27" s="204"/>
      <c r="AH27" s="204"/>
      <c r="AI27" s="204"/>
      <c r="AJ27" s="204"/>
      <c r="AK27" s="204"/>
      <c r="AL27" s="204"/>
      <c r="AM27" s="204"/>
      <c r="AN27" s="204"/>
      <c r="AO27" s="204"/>
      <c r="AP27" s="204"/>
      <c r="AQ27" s="204"/>
      <c r="AR27" s="204"/>
      <c r="AS27" s="204"/>
      <c r="AT27" s="204"/>
      <c r="AU27" s="204"/>
      <c r="AV27" s="204"/>
      <c r="AW27" s="204"/>
      <c r="AX27" s="204"/>
      <c r="AY27" s="204"/>
      <c r="AZ27" s="204"/>
      <c r="BA27" s="204"/>
      <c r="BB27" s="204"/>
      <c r="BC27" s="204"/>
      <c r="BD27" s="204"/>
      <c r="BE27" s="204"/>
      <c r="BF27" s="204"/>
      <c r="BG27" s="204"/>
      <c r="BH27" s="204"/>
      <c r="BI27" s="204"/>
      <c r="BJ27" s="204"/>
      <c r="BK27" s="204"/>
      <c r="BL27" s="204"/>
      <c r="BM27" s="204"/>
      <c r="BN27" s="204"/>
      <c r="BO27" s="204"/>
      <c r="BP27" s="204"/>
      <c r="BQ27" s="204"/>
      <c r="BR27" s="204"/>
      <c r="BS27" s="204"/>
      <c r="BT27" s="204"/>
      <c r="BU27" s="204"/>
      <c r="BV27" s="204"/>
      <c r="BW27" s="204"/>
      <c r="BX27" s="204"/>
      <c r="BY27" s="204"/>
      <c r="BZ27" s="204"/>
    </row>
    <row r="28" spans="1:90" s="2" customFormat="1" ht="15" customHeight="1">
      <c r="A28" s="204"/>
      <c r="B28" s="204" t="s">
        <v>36</v>
      </c>
      <c r="C28" s="204"/>
      <c r="D28" s="204"/>
      <c r="E28" s="204"/>
      <c r="F28" s="204"/>
      <c r="G28" s="204"/>
      <c r="H28" s="204"/>
      <c r="I28" s="204"/>
      <c r="J28" s="204"/>
      <c r="K28" s="204"/>
      <c r="L28" s="204"/>
      <c r="M28" s="204"/>
      <c r="N28" s="204"/>
      <c r="O28" s="204"/>
      <c r="P28" s="204"/>
      <c r="Q28" s="204"/>
      <c r="R28" s="204"/>
      <c r="S28" s="204" t="s">
        <v>37</v>
      </c>
      <c r="T28" s="204"/>
      <c r="U28" s="971">
        <f>kouzikanri_shikaku_kenchikushi3</f>
        <v>0</v>
      </c>
      <c r="V28" s="971"/>
      <c r="W28" s="971"/>
      <c r="X28" s="971"/>
      <c r="Y28" s="373" t="s">
        <v>38</v>
      </c>
      <c r="Z28" s="204"/>
      <c r="AA28" s="204"/>
      <c r="AB28" s="204"/>
      <c r="AC28" s="204"/>
      <c r="AD28" s="204"/>
      <c r="AE28" s="204"/>
      <c r="AF28" s="204"/>
      <c r="AG28" s="204"/>
      <c r="AH28" s="204"/>
      <c r="AI28" s="204" t="s">
        <v>37</v>
      </c>
      <c r="AJ28" s="204"/>
      <c r="AK28" s="975">
        <f>kouzikanri_shikaku_toroku3</f>
        <v>0</v>
      </c>
      <c r="AL28" s="975"/>
      <c r="AM28" s="975"/>
      <c r="AN28" s="975"/>
      <c r="AO28" s="975"/>
      <c r="AP28" s="975"/>
      <c r="AQ28" s="975"/>
      <c r="AR28" s="975"/>
      <c r="AS28" s="975"/>
      <c r="AT28" s="975"/>
      <c r="AU28" s="975"/>
      <c r="AV28" s="975"/>
      <c r="AW28" s="373" t="s">
        <v>39</v>
      </c>
      <c r="AX28" s="204"/>
      <c r="AY28" s="204"/>
      <c r="AZ28" s="204"/>
      <c r="BA28" s="204"/>
      <c r="BB28" s="204"/>
      <c r="BC28" s="204"/>
      <c r="BD28" s="204"/>
      <c r="BE28" s="204"/>
      <c r="BF28" s="971">
        <f>kouzikanri_shikaku_go3</f>
        <v>0</v>
      </c>
      <c r="BG28" s="971"/>
      <c r="BH28" s="971"/>
      <c r="BI28" s="971"/>
      <c r="BJ28" s="971"/>
      <c r="BK28" s="971"/>
      <c r="BL28" s="971"/>
      <c r="BM28" s="971"/>
      <c r="BN28" s="971"/>
      <c r="BO28" s="971"/>
      <c r="BP28" s="971"/>
      <c r="BQ28" s="971"/>
      <c r="BR28" s="373" t="s">
        <v>40</v>
      </c>
      <c r="BS28" s="204"/>
      <c r="BT28" s="204"/>
      <c r="BU28" s="204"/>
      <c r="BV28" s="204"/>
      <c r="BW28" s="204"/>
      <c r="BX28" s="204"/>
      <c r="BY28" s="204"/>
      <c r="BZ28" s="204"/>
    </row>
    <row r="29" spans="1:90" s="2" customFormat="1" ht="15" customHeight="1">
      <c r="A29" s="204"/>
      <c r="B29" s="204" t="s">
        <v>31</v>
      </c>
      <c r="C29" s="204"/>
      <c r="D29" s="204"/>
      <c r="E29" s="204"/>
      <c r="F29" s="204"/>
      <c r="G29" s="204"/>
      <c r="H29" s="204"/>
      <c r="I29" s="204"/>
      <c r="J29" s="204"/>
      <c r="K29" s="204"/>
      <c r="L29" s="204"/>
      <c r="M29" s="204"/>
      <c r="N29" s="204"/>
      <c r="O29" s="204"/>
      <c r="P29" s="204"/>
      <c r="Q29" s="204"/>
      <c r="R29" s="971">
        <f>kouzikanri_owner_name3</f>
        <v>0</v>
      </c>
      <c r="S29" s="971"/>
      <c r="T29" s="971"/>
      <c r="U29" s="971"/>
      <c r="V29" s="971"/>
      <c r="W29" s="971"/>
      <c r="X29" s="971"/>
      <c r="Y29" s="971"/>
      <c r="Z29" s="971"/>
      <c r="AA29" s="971"/>
      <c r="AB29" s="971"/>
      <c r="AC29" s="971"/>
      <c r="AD29" s="971"/>
      <c r="AE29" s="971"/>
      <c r="AF29" s="971"/>
      <c r="AG29" s="971"/>
      <c r="AH29" s="971"/>
      <c r="AI29" s="971"/>
      <c r="AJ29" s="971"/>
      <c r="AK29" s="971"/>
      <c r="AL29" s="971"/>
      <c r="AM29" s="971"/>
      <c r="AN29" s="971"/>
      <c r="AO29" s="971"/>
      <c r="AP29" s="971"/>
      <c r="AQ29" s="971"/>
      <c r="AR29" s="971"/>
      <c r="AS29" s="971"/>
      <c r="AT29" s="971"/>
      <c r="AU29" s="971"/>
      <c r="AV29" s="971"/>
      <c r="AW29" s="971"/>
      <c r="AX29" s="971"/>
      <c r="AY29" s="971"/>
      <c r="AZ29" s="971"/>
      <c r="BA29" s="971"/>
      <c r="BB29" s="971"/>
      <c r="BC29" s="971"/>
      <c r="BD29" s="971"/>
      <c r="BE29" s="971"/>
      <c r="BF29" s="971"/>
      <c r="BG29" s="971"/>
      <c r="BH29" s="971"/>
      <c r="BI29" s="971"/>
      <c r="BJ29" s="971"/>
      <c r="BK29" s="971"/>
      <c r="BL29" s="971"/>
      <c r="BM29" s="971"/>
      <c r="BN29" s="971"/>
      <c r="BO29" s="971"/>
      <c r="BP29" s="971"/>
      <c r="BQ29" s="971"/>
      <c r="BR29" s="971"/>
      <c r="BS29" s="971"/>
      <c r="BT29" s="971"/>
      <c r="BU29" s="971"/>
      <c r="BV29" s="971"/>
      <c r="BW29" s="971"/>
      <c r="BX29" s="971"/>
      <c r="BY29" s="971"/>
      <c r="BZ29" s="971"/>
    </row>
    <row r="30" spans="1:90" s="2" customFormat="1" ht="15.75" customHeight="1">
      <c r="A30" s="204"/>
      <c r="B30" s="204" t="s">
        <v>42</v>
      </c>
      <c r="C30" s="204"/>
      <c r="D30" s="204"/>
      <c r="E30" s="204"/>
      <c r="F30" s="204"/>
      <c r="G30" s="204"/>
      <c r="H30" s="204"/>
      <c r="I30" s="204"/>
      <c r="J30" s="204"/>
      <c r="K30" s="204"/>
      <c r="L30" s="204"/>
      <c r="M30" s="204"/>
      <c r="N30" s="204"/>
      <c r="O30" s="204"/>
      <c r="P30" s="204"/>
      <c r="Q30" s="204"/>
      <c r="R30" s="204"/>
      <c r="S30" s="204" t="s">
        <v>37</v>
      </c>
      <c r="T30" s="204"/>
      <c r="U30" s="971">
        <f>kouzikanri_kenchikushizimusyo_name3</f>
        <v>0</v>
      </c>
      <c r="V30" s="971"/>
      <c r="W30" s="971"/>
      <c r="X30" s="971"/>
      <c r="Y30" s="373" t="s">
        <v>43</v>
      </c>
      <c r="Z30" s="204"/>
      <c r="AA30" s="204"/>
      <c r="AB30" s="204"/>
      <c r="AC30" s="204"/>
      <c r="AD30" s="204"/>
      <c r="AE30" s="204"/>
      <c r="AF30" s="204"/>
      <c r="AG30" s="204"/>
      <c r="AH30" s="204"/>
      <c r="AI30" s="204" t="s">
        <v>37</v>
      </c>
      <c r="AJ30" s="204"/>
      <c r="AK30" s="971">
        <f>kouzikanri_kenchikushizimusho_touroku3</f>
        <v>0</v>
      </c>
      <c r="AL30" s="971"/>
      <c r="AM30" s="971"/>
      <c r="AN30" s="971"/>
      <c r="AO30" s="971"/>
      <c r="AP30" s="971"/>
      <c r="AQ30" s="971"/>
      <c r="AR30" s="971"/>
      <c r="AS30" s="971"/>
      <c r="AT30" s="204" t="s">
        <v>44</v>
      </c>
      <c r="AU30" s="204"/>
      <c r="AV30" s="204"/>
      <c r="AW30" s="204"/>
      <c r="AX30" s="373"/>
      <c r="AY30" s="204"/>
      <c r="AZ30" s="204"/>
      <c r="BA30" s="204"/>
      <c r="BB30" s="204"/>
      <c r="BC30" s="204"/>
      <c r="BD30" s="204"/>
      <c r="BE30" s="204"/>
      <c r="BF30" s="971">
        <f>kouzikanri_kenchikushizimusho_go3</f>
        <v>0</v>
      </c>
      <c r="BG30" s="971"/>
      <c r="BH30" s="971"/>
      <c r="BI30" s="971"/>
      <c r="BJ30" s="971"/>
      <c r="BK30" s="971"/>
      <c r="BL30" s="971"/>
      <c r="BM30" s="971"/>
      <c r="BN30" s="971"/>
      <c r="BO30" s="971"/>
      <c r="BP30" s="971"/>
      <c r="BQ30" s="971"/>
      <c r="BR30" s="373" t="s">
        <v>40</v>
      </c>
      <c r="BS30" s="204"/>
      <c r="BT30" s="204"/>
      <c r="BU30" s="204"/>
      <c r="BV30" s="204"/>
      <c r="BW30" s="204"/>
      <c r="BX30" s="204"/>
      <c r="BY30" s="204"/>
      <c r="BZ30" s="204"/>
    </row>
    <row r="31" spans="1:90" s="2" customFormat="1" ht="15.75" customHeight="1">
      <c r="A31" s="204"/>
      <c r="B31" s="204"/>
      <c r="C31" s="204"/>
      <c r="D31" s="204"/>
      <c r="E31" s="204"/>
      <c r="F31" s="204"/>
      <c r="G31" s="204"/>
      <c r="H31" s="204"/>
      <c r="I31" s="204"/>
      <c r="J31" s="204"/>
      <c r="K31" s="204"/>
      <c r="L31" s="204"/>
      <c r="M31" s="204"/>
      <c r="N31" s="204"/>
      <c r="O31" s="204"/>
      <c r="P31" s="204"/>
      <c r="Q31" s="204"/>
      <c r="R31" s="971">
        <f>kouzikanri_kenchikushizimushoname_free3</f>
        <v>0</v>
      </c>
      <c r="S31" s="971"/>
      <c r="T31" s="971"/>
      <c r="U31" s="971"/>
      <c r="V31" s="971"/>
      <c r="W31" s="971"/>
      <c r="X31" s="971"/>
      <c r="Y31" s="971"/>
      <c r="Z31" s="971"/>
      <c r="AA31" s="971"/>
      <c r="AB31" s="971"/>
      <c r="AC31" s="971"/>
      <c r="AD31" s="971"/>
      <c r="AE31" s="971"/>
      <c r="AF31" s="971"/>
      <c r="AG31" s="971"/>
      <c r="AH31" s="971"/>
      <c r="AI31" s="971"/>
      <c r="AJ31" s="971"/>
      <c r="AK31" s="971"/>
      <c r="AL31" s="971"/>
      <c r="AM31" s="971"/>
      <c r="AN31" s="971"/>
      <c r="AO31" s="971"/>
      <c r="AP31" s="971"/>
      <c r="AQ31" s="971"/>
      <c r="AR31" s="971"/>
      <c r="AS31" s="971"/>
      <c r="AT31" s="971"/>
      <c r="AU31" s="971"/>
      <c r="AV31" s="971"/>
      <c r="AW31" s="971"/>
      <c r="AX31" s="971"/>
      <c r="AY31" s="971"/>
      <c r="AZ31" s="971"/>
      <c r="BA31" s="971"/>
      <c r="BB31" s="971"/>
      <c r="BC31" s="971"/>
      <c r="BD31" s="971"/>
      <c r="BE31" s="971"/>
      <c r="BF31" s="971"/>
      <c r="BG31" s="971"/>
      <c r="BH31" s="971"/>
      <c r="BI31" s="971"/>
      <c r="BJ31" s="971"/>
      <c r="BK31" s="971"/>
      <c r="BL31" s="971"/>
      <c r="BM31" s="971"/>
      <c r="BN31" s="971"/>
      <c r="BO31" s="971"/>
      <c r="BP31" s="971"/>
      <c r="BQ31" s="971"/>
      <c r="BR31" s="971"/>
      <c r="BS31" s="971"/>
      <c r="BT31" s="971"/>
      <c r="BU31" s="971"/>
      <c r="BV31" s="971"/>
      <c r="BW31" s="971"/>
      <c r="BX31" s="971"/>
      <c r="BY31" s="971"/>
      <c r="BZ31" s="971"/>
    </row>
    <row r="32" spans="1:90" s="2" customFormat="1" ht="15.75" customHeight="1">
      <c r="A32" s="204"/>
      <c r="B32" s="204" t="s">
        <v>47</v>
      </c>
      <c r="C32" s="204"/>
      <c r="D32" s="204"/>
      <c r="E32" s="204"/>
      <c r="F32" s="204"/>
      <c r="G32" s="204"/>
      <c r="H32" s="204"/>
      <c r="I32" s="204"/>
      <c r="J32" s="204"/>
      <c r="K32" s="204"/>
      <c r="L32" s="204"/>
      <c r="M32" s="204"/>
      <c r="N32" s="204"/>
      <c r="O32" s="204"/>
      <c r="P32" s="204"/>
      <c r="Q32" s="204"/>
      <c r="R32" s="976" t="s">
        <v>1254</v>
      </c>
      <c r="S32" s="976"/>
      <c r="T32" s="976"/>
      <c r="U32" s="971">
        <f>kouzikanri_owner_postcode3</f>
        <v>0</v>
      </c>
      <c r="V32" s="971"/>
      <c r="W32" s="971"/>
      <c r="X32" s="971"/>
      <c r="Y32" s="971"/>
      <c r="Z32" s="971"/>
      <c r="AA32" s="971"/>
      <c r="AB32" s="971"/>
      <c r="AC32" s="971"/>
      <c r="AD32" s="971"/>
      <c r="AE32" s="971"/>
      <c r="AF32" s="971"/>
      <c r="AG32" s="971"/>
      <c r="AH32" s="971"/>
      <c r="AI32" s="971"/>
      <c r="AJ32" s="971"/>
      <c r="AK32" s="971"/>
      <c r="AL32" s="971"/>
      <c r="AM32" s="971"/>
      <c r="AN32" s="971"/>
      <c r="AO32" s="971"/>
      <c r="AP32" s="971"/>
      <c r="AQ32" s="971"/>
      <c r="AR32" s="971"/>
      <c r="AS32" s="971"/>
      <c r="AT32" s="971"/>
      <c r="AU32" s="971"/>
      <c r="AV32" s="971"/>
      <c r="AW32" s="971"/>
      <c r="AX32" s="971"/>
      <c r="AY32" s="971"/>
      <c r="AZ32" s="971"/>
      <c r="BA32" s="971"/>
      <c r="BB32" s="971"/>
      <c r="BC32" s="971"/>
      <c r="BD32" s="971"/>
      <c r="BE32" s="971"/>
      <c r="BF32" s="971"/>
      <c r="BG32" s="971"/>
      <c r="BH32" s="971"/>
      <c r="BI32" s="971"/>
      <c r="BJ32" s="971"/>
      <c r="BK32" s="971"/>
      <c r="BL32" s="971"/>
      <c r="BM32" s="971"/>
      <c r="BN32" s="971"/>
      <c r="BO32" s="971"/>
      <c r="BP32" s="971"/>
      <c r="BQ32" s="971"/>
      <c r="BR32" s="971"/>
      <c r="BS32" s="971"/>
      <c r="BT32" s="971"/>
      <c r="BU32" s="971"/>
      <c r="BV32" s="971"/>
      <c r="BW32" s="971"/>
      <c r="BX32" s="971"/>
      <c r="BY32" s="971"/>
      <c r="BZ32" s="971"/>
    </row>
    <row r="33" spans="1:90" s="2" customFormat="1" ht="11.25">
      <c r="A33" s="204"/>
      <c r="B33" s="204" t="s">
        <v>48</v>
      </c>
      <c r="C33" s="204"/>
      <c r="D33" s="204"/>
      <c r="E33" s="204"/>
      <c r="F33" s="204"/>
      <c r="G33" s="204"/>
      <c r="H33" s="204"/>
      <c r="I33" s="204"/>
      <c r="J33" s="204"/>
      <c r="K33" s="204"/>
      <c r="L33" s="204"/>
      <c r="M33" s="204"/>
      <c r="N33" s="204"/>
      <c r="O33" s="204"/>
      <c r="P33" s="204"/>
      <c r="Q33" s="204"/>
      <c r="R33" s="971" t="str">
        <f>kouzikanri_owner_state3&amp;kouzikanri_owner_adress3</f>
        <v/>
      </c>
      <c r="S33" s="971"/>
      <c r="T33" s="971"/>
      <c r="U33" s="971"/>
      <c r="V33" s="971"/>
      <c r="W33" s="971"/>
      <c r="X33" s="971"/>
      <c r="Y33" s="971"/>
      <c r="Z33" s="971"/>
      <c r="AA33" s="971"/>
      <c r="AB33" s="971"/>
      <c r="AC33" s="971"/>
      <c r="AD33" s="971"/>
      <c r="AE33" s="971"/>
      <c r="AF33" s="971"/>
      <c r="AG33" s="971"/>
      <c r="AH33" s="971"/>
      <c r="AI33" s="971"/>
      <c r="AJ33" s="971"/>
      <c r="AK33" s="971"/>
      <c r="AL33" s="971"/>
      <c r="AM33" s="971"/>
      <c r="AN33" s="971"/>
      <c r="AO33" s="971"/>
      <c r="AP33" s="971"/>
      <c r="AQ33" s="971"/>
      <c r="AR33" s="971"/>
      <c r="AS33" s="971"/>
      <c r="AT33" s="971"/>
      <c r="AU33" s="971"/>
      <c r="AV33" s="971"/>
      <c r="AW33" s="971"/>
      <c r="AX33" s="971"/>
      <c r="AY33" s="971"/>
      <c r="AZ33" s="971"/>
      <c r="BA33" s="971"/>
      <c r="BB33" s="971"/>
      <c r="BC33" s="971"/>
      <c r="BD33" s="971"/>
      <c r="BE33" s="971"/>
      <c r="BF33" s="971"/>
      <c r="BG33" s="971"/>
      <c r="BH33" s="971"/>
      <c r="BI33" s="971"/>
      <c r="BJ33" s="971"/>
      <c r="BK33" s="971"/>
      <c r="BL33" s="971"/>
      <c r="BM33" s="971"/>
      <c r="BN33" s="971"/>
      <c r="BO33" s="971"/>
      <c r="BP33" s="971"/>
      <c r="BQ33" s="971"/>
      <c r="BR33" s="971"/>
      <c r="BS33" s="971"/>
      <c r="BT33" s="971"/>
      <c r="BU33" s="971"/>
      <c r="BV33" s="971"/>
      <c r="BW33" s="971"/>
      <c r="BX33" s="971"/>
      <c r="BY33" s="971"/>
      <c r="BZ33" s="971"/>
    </row>
    <row r="34" spans="1:90" s="2" customFormat="1" ht="15.75" customHeight="1">
      <c r="A34" s="204"/>
      <c r="B34" s="204" t="s">
        <v>49</v>
      </c>
      <c r="C34" s="204"/>
      <c r="D34" s="204"/>
      <c r="E34" s="204"/>
      <c r="F34" s="204"/>
      <c r="G34" s="204"/>
      <c r="H34" s="204"/>
      <c r="I34" s="204"/>
      <c r="J34" s="204"/>
      <c r="K34" s="204"/>
      <c r="L34" s="204"/>
      <c r="M34" s="204"/>
      <c r="N34" s="204"/>
      <c r="O34" s="204"/>
      <c r="P34" s="204"/>
      <c r="Q34" s="204"/>
      <c r="R34" s="971">
        <f>kanri_owner_TEL3</f>
        <v>0</v>
      </c>
      <c r="S34" s="971"/>
      <c r="T34" s="971"/>
      <c r="U34" s="971"/>
      <c r="V34" s="971"/>
      <c r="W34" s="971"/>
      <c r="X34" s="971"/>
      <c r="Y34" s="971"/>
      <c r="Z34" s="971"/>
      <c r="AA34" s="971"/>
      <c r="AB34" s="971"/>
      <c r="AC34" s="971"/>
      <c r="AD34" s="971"/>
      <c r="AE34" s="971"/>
      <c r="AF34" s="971"/>
      <c r="AG34" s="971"/>
      <c r="AH34" s="971"/>
      <c r="AI34" s="971"/>
      <c r="AJ34" s="971"/>
      <c r="AK34" s="971"/>
      <c r="AL34" s="971"/>
      <c r="AM34" s="971"/>
      <c r="AN34" s="971"/>
      <c r="AO34" s="971"/>
      <c r="AP34" s="971"/>
      <c r="AQ34" s="971"/>
      <c r="AR34" s="971"/>
      <c r="AS34" s="971"/>
      <c r="AT34" s="971"/>
      <c r="AU34" s="971"/>
      <c r="AV34" s="971"/>
      <c r="AW34" s="971"/>
      <c r="AX34" s="971"/>
      <c r="AY34" s="971"/>
      <c r="AZ34" s="971"/>
      <c r="BA34" s="971"/>
      <c r="BB34" s="971"/>
      <c r="BC34" s="971"/>
      <c r="BD34" s="971"/>
      <c r="BE34" s="971"/>
      <c r="BF34" s="971"/>
      <c r="BG34" s="971"/>
      <c r="BH34" s="971"/>
      <c r="BI34" s="971"/>
      <c r="BJ34" s="971"/>
      <c r="BK34" s="971"/>
      <c r="BL34" s="971"/>
      <c r="BM34" s="971"/>
      <c r="BN34" s="971"/>
      <c r="BO34" s="971"/>
      <c r="BP34" s="971"/>
      <c r="BQ34" s="971"/>
      <c r="BR34" s="971"/>
      <c r="BS34" s="971"/>
      <c r="BT34" s="971"/>
      <c r="BU34" s="971"/>
      <c r="BV34" s="971"/>
      <c r="BW34" s="971"/>
      <c r="BX34" s="971"/>
      <c r="BY34" s="971"/>
      <c r="BZ34" s="971"/>
      <c r="CL34" s="99"/>
    </row>
    <row r="35" spans="1:90" s="2" customFormat="1" ht="11.25">
      <c r="A35" s="204"/>
      <c r="B35" s="204" t="s">
        <v>52</v>
      </c>
      <c r="C35" s="204"/>
      <c r="D35" s="204"/>
      <c r="E35" s="204"/>
      <c r="F35" s="204"/>
      <c r="G35" s="204"/>
      <c r="H35" s="204"/>
      <c r="I35" s="204"/>
      <c r="J35" s="204"/>
      <c r="K35" s="204"/>
      <c r="L35" s="204"/>
      <c r="M35" s="204"/>
      <c r="N35" s="204"/>
      <c r="O35" s="204"/>
      <c r="P35" s="204"/>
      <c r="Q35" s="204"/>
      <c r="R35" s="204"/>
      <c r="S35" s="204"/>
      <c r="T35" s="204"/>
      <c r="U35" s="204"/>
      <c r="V35" s="204"/>
      <c r="W35" s="204"/>
      <c r="X35" s="204"/>
      <c r="Y35" s="204"/>
      <c r="Z35" s="204"/>
      <c r="AA35" s="971">
        <f>kouzikanri_sekkeitosyo3</f>
        <v>0</v>
      </c>
      <c r="AB35" s="971"/>
      <c r="AC35" s="971"/>
      <c r="AD35" s="971"/>
      <c r="AE35" s="971"/>
      <c r="AF35" s="971"/>
      <c r="AG35" s="971"/>
      <c r="AH35" s="971"/>
      <c r="AI35" s="971"/>
      <c r="AJ35" s="971"/>
      <c r="AK35" s="971"/>
      <c r="AL35" s="971"/>
      <c r="AM35" s="971"/>
      <c r="AN35" s="971"/>
      <c r="AO35" s="971"/>
      <c r="AP35" s="971"/>
      <c r="AQ35" s="971"/>
      <c r="AR35" s="971"/>
      <c r="AS35" s="971"/>
      <c r="AT35" s="971"/>
      <c r="AU35" s="971"/>
      <c r="AV35" s="971"/>
      <c r="AW35" s="971"/>
      <c r="AX35" s="971"/>
      <c r="AY35" s="971"/>
      <c r="AZ35" s="971"/>
      <c r="BA35" s="971"/>
      <c r="BB35" s="971"/>
      <c r="BC35" s="971"/>
      <c r="BD35" s="971"/>
      <c r="BE35" s="971"/>
      <c r="BF35" s="971"/>
      <c r="BG35" s="971"/>
      <c r="BH35" s="971"/>
      <c r="BI35" s="971"/>
      <c r="BJ35" s="971"/>
      <c r="BK35" s="971"/>
      <c r="BL35" s="971"/>
      <c r="BM35" s="971"/>
      <c r="BN35" s="971"/>
      <c r="BO35" s="971"/>
      <c r="BP35" s="971"/>
      <c r="BQ35" s="971"/>
      <c r="BR35" s="971"/>
      <c r="BS35" s="971"/>
      <c r="BT35" s="971"/>
      <c r="BU35" s="971"/>
      <c r="BV35" s="971"/>
      <c r="BW35" s="971"/>
      <c r="BX35" s="971"/>
      <c r="BY35" s="971"/>
      <c r="BZ35" s="971"/>
    </row>
    <row r="36" spans="1:90" s="2" customFormat="1" ht="15.75" customHeight="1">
      <c r="A36" s="205"/>
      <c r="B36" s="205"/>
      <c r="C36" s="205"/>
      <c r="D36" s="205"/>
      <c r="E36" s="205"/>
      <c r="F36" s="205"/>
      <c r="G36" s="205"/>
      <c r="H36" s="205"/>
      <c r="I36" s="205"/>
      <c r="J36" s="205"/>
      <c r="K36" s="205"/>
      <c r="L36" s="205"/>
      <c r="M36" s="205"/>
      <c r="N36" s="205"/>
      <c r="O36" s="205"/>
      <c r="P36" s="205"/>
      <c r="Q36" s="205"/>
      <c r="R36" s="205"/>
      <c r="S36" s="205"/>
      <c r="T36" s="205"/>
      <c r="U36" s="205"/>
      <c r="V36" s="205"/>
      <c r="W36" s="205"/>
      <c r="X36" s="205"/>
      <c r="Y36" s="205"/>
      <c r="Z36" s="205"/>
      <c r="AA36" s="205"/>
      <c r="AB36" s="205"/>
      <c r="AC36" s="205"/>
      <c r="AD36" s="205"/>
      <c r="AE36" s="205"/>
      <c r="AF36" s="205"/>
      <c r="AG36" s="205"/>
      <c r="AH36" s="205"/>
      <c r="AI36" s="205"/>
      <c r="AJ36" s="205"/>
      <c r="AK36" s="205"/>
      <c r="AL36" s="205"/>
      <c r="AM36" s="205"/>
      <c r="AN36" s="205"/>
      <c r="AO36" s="205"/>
      <c r="AP36" s="205"/>
      <c r="AQ36" s="205"/>
      <c r="AR36" s="205"/>
      <c r="AS36" s="205"/>
      <c r="AT36" s="205"/>
      <c r="AU36" s="205"/>
      <c r="AV36" s="205"/>
      <c r="AW36" s="205"/>
      <c r="AX36" s="205"/>
      <c r="AY36" s="205"/>
      <c r="AZ36" s="205"/>
      <c r="BA36" s="205"/>
      <c r="BB36" s="205"/>
      <c r="BC36" s="205"/>
      <c r="BD36" s="205"/>
      <c r="BE36" s="205"/>
      <c r="BF36" s="205"/>
      <c r="BG36" s="205"/>
      <c r="BH36" s="205"/>
      <c r="BI36" s="205"/>
      <c r="BJ36" s="205"/>
      <c r="BK36" s="205"/>
      <c r="BL36" s="205"/>
      <c r="BM36" s="205"/>
      <c r="BN36" s="205"/>
      <c r="BO36" s="205"/>
      <c r="BP36" s="205"/>
      <c r="BQ36" s="205"/>
      <c r="BR36" s="205"/>
      <c r="BS36" s="205"/>
      <c r="BT36" s="205"/>
      <c r="BU36" s="205"/>
      <c r="BV36" s="205"/>
      <c r="BW36" s="205"/>
      <c r="BX36" s="205"/>
      <c r="BY36" s="205"/>
      <c r="BZ36" s="205"/>
    </row>
    <row r="37" spans="1:90" s="2" customFormat="1" ht="15.75" customHeight="1">
      <c r="A37" s="204"/>
      <c r="B37" s="204"/>
      <c r="C37" s="204"/>
      <c r="D37" s="204"/>
      <c r="E37" s="204"/>
      <c r="F37" s="204"/>
      <c r="G37" s="204"/>
      <c r="H37" s="204"/>
      <c r="I37" s="204"/>
      <c r="J37" s="204"/>
      <c r="K37" s="204"/>
      <c r="L37" s="204"/>
      <c r="M37" s="204"/>
      <c r="N37" s="204"/>
      <c r="O37" s="204"/>
      <c r="P37" s="204"/>
      <c r="Q37" s="204"/>
      <c r="R37" s="204"/>
      <c r="S37" s="204"/>
      <c r="T37" s="204"/>
      <c r="U37" s="204"/>
      <c r="V37" s="204"/>
      <c r="W37" s="204"/>
      <c r="X37" s="204"/>
      <c r="Y37" s="204"/>
      <c r="Z37" s="204"/>
      <c r="AA37" s="204"/>
      <c r="AB37" s="204"/>
      <c r="AC37" s="204"/>
      <c r="AD37" s="204"/>
      <c r="AE37" s="204"/>
      <c r="AF37" s="204"/>
      <c r="AG37" s="204"/>
      <c r="AH37" s="204"/>
      <c r="AI37" s="204"/>
      <c r="AJ37" s="204"/>
      <c r="AK37" s="204"/>
      <c r="AL37" s="204"/>
      <c r="AM37" s="204"/>
      <c r="AN37" s="204"/>
      <c r="AO37" s="204"/>
      <c r="AP37" s="204"/>
      <c r="AQ37" s="204"/>
      <c r="AR37" s="204"/>
      <c r="AS37" s="204"/>
      <c r="AT37" s="204"/>
      <c r="AU37" s="204"/>
      <c r="AV37" s="204"/>
      <c r="AW37" s="204"/>
      <c r="AX37" s="204"/>
      <c r="AY37" s="204"/>
      <c r="AZ37" s="204"/>
      <c r="BA37" s="204"/>
      <c r="BB37" s="204"/>
      <c r="BC37" s="204"/>
      <c r="BD37" s="204"/>
      <c r="BE37" s="204"/>
      <c r="BF37" s="204"/>
      <c r="BG37" s="204"/>
      <c r="BH37" s="204"/>
      <c r="BI37" s="204"/>
      <c r="BJ37" s="204"/>
      <c r="BK37" s="204"/>
      <c r="BL37" s="204"/>
      <c r="BM37" s="204"/>
      <c r="BN37" s="204"/>
      <c r="BO37" s="204"/>
      <c r="BP37" s="204"/>
      <c r="BQ37" s="204"/>
      <c r="BR37" s="204"/>
      <c r="BS37" s="204"/>
      <c r="BT37" s="204"/>
      <c r="BU37" s="204"/>
      <c r="BV37" s="204"/>
      <c r="BW37" s="204"/>
      <c r="BX37" s="204"/>
      <c r="BY37" s="204"/>
      <c r="BZ37" s="204"/>
    </row>
    <row r="38" spans="1:90" s="2" customFormat="1" ht="15.75" customHeight="1">
      <c r="A38" s="204" t="s">
        <v>1715</v>
      </c>
      <c r="B38" s="204"/>
      <c r="C38" s="204"/>
      <c r="D38" s="204"/>
      <c r="E38" s="204"/>
      <c r="F38" s="204"/>
      <c r="G38" s="204"/>
      <c r="H38" s="204"/>
      <c r="I38" s="204"/>
      <c r="J38" s="204"/>
      <c r="K38" s="204"/>
      <c r="L38" s="204"/>
      <c r="M38" s="204"/>
      <c r="N38" s="204"/>
      <c r="O38" s="204"/>
      <c r="P38" s="204"/>
      <c r="Q38" s="204"/>
      <c r="R38" s="204"/>
      <c r="S38" s="204"/>
      <c r="T38" s="204"/>
      <c r="U38" s="204"/>
      <c r="V38" s="204"/>
      <c r="W38" s="204"/>
      <c r="X38" s="204"/>
      <c r="Y38" s="204"/>
      <c r="Z38" s="204"/>
      <c r="AA38" s="204"/>
      <c r="AB38" s="204"/>
      <c r="AC38" s="204"/>
      <c r="AD38" s="204"/>
      <c r="AE38" s="204"/>
      <c r="AF38" s="204"/>
      <c r="AG38" s="204"/>
      <c r="AH38" s="204"/>
      <c r="AI38" s="204"/>
      <c r="AJ38" s="204"/>
      <c r="AK38" s="204"/>
      <c r="AL38" s="204"/>
      <c r="AM38" s="204"/>
      <c r="AN38" s="204"/>
      <c r="AO38" s="204"/>
      <c r="AP38" s="204"/>
      <c r="AQ38" s="204"/>
      <c r="AR38" s="204"/>
      <c r="AS38" s="204"/>
      <c r="AT38" s="204"/>
      <c r="AU38" s="204"/>
      <c r="AV38" s="204"/>
      <c r="AW38" s="204"/>
      <c r="AX38" s="204"/>
      <c r="AY38" s="204"/>
      <c r="AZ38" s="204"/>
      <c r="BA38" s="204"/>
      <c r="BB38" s="204"/>
      <c r="BC38" s="204"/>
      <c r="BD38" s="204"/>
      <c r="BE38" s="204"/>
      <c r="BF38" s="204"/>
      <c r="BG38" s="204"/>
      <c r="BH38" s="204"/>
      <c r="BI38" s="204"/>
      <c r="BJ38" s="204"/>
      <c r="BK38" s="204"/>
      <c r="BL38" s="204"/>
      <c r="BM38" s="204"/>
      <c r="BN38" s="204"/>
      <c r="BO38" s="204"/>
      <c r="BP38" s="204"/>
      <c r="BQ38" s="204"/>
      <c r="BR38" s="204"/>
      <c r="BS38" s="204"/>
      <c r="BT38" s="204"/>
      <c r="BU38" s="204"/>
      <c r="BV38" s="204"/>
      <c r="BW38" s="204"/>
      <c r="BX38" s="204"/>
      <c r="BY38" s="204"/>
      <c r="BZ38" s="204"/>
    </row>
    <row r="39" spans="1:90" s="2" customFormat="1" ht="15" customHeight="1">
      <c r="A39" s="204"/>
      <c r="B39" s="204" t="s">
        <v>36</v>
      </c>
      <c r="C39" s="204"/>
      <c r="D39" s="204"/>
      <c r="E39" s="204"/>
      <c r="F39" s="204"/>
      <c r="G39" s="204"/>
      <c r="H39" s="204"/>
      <c r="I39" s="204"/>
      <c r="J39" s="204"/>
      <c r="K39" s="204"/>
      <c r="L39" s="204"/>
      <c r="M39" s="204"/>
      <c r="N39" s="204"/>
      <c r="O39" s="204"/>
      <c r="P39" s="204"/>
      <c r="Q39" s="204"/>
      <c r="R39" s="204"/>
      <c r="S39" s="204" t="s">
        <v>37</v>
      </c>
      <c r="T39" s="204"/>
      <c r="U39" s="971">
        <f>kouzikanri_shikaku_kenchikushi4</f>
        <v>0</v>
      </c>
      <c r="V39" s="971"/>
      <c r="W39" s="971"/>
      <c r="X39" s="971"/>
      <c r="Y39" s="373" t="s">
        <v>38</v>
      </c>
      <c r="Z39" s="204"/>
      <c r="AA39" s="204"/>
      <c r="AB39" s="204"/>
      <c r="AC39" s="204"/>
      <c r="AD39" s="204"/>
      <c r="AE39" s="204"/>
      <c r="AF39" s="204"/>
      <c r="AG39" s="204"/>
      <c r="AH39" s="204"/>
      <c r="AI39" s="204" t="s">
        <v>37</v>
      </c>
      <c r="AJ39" s="204"/>
      <c r="AK39" s="975">
        <f>kouzikanri_shikaku_toroku4</f>
        <v>0</v>
      </c>
      <c r="AL39" s="975"/>
      <c r="AM39" s="975"/>
      <c r="AN39" s="975"/>
      <c r="AO39" s="975"/>
      <c r="AP39" s="975"/>
      <c r="AQ39" s="975"/>
      <c r="AR39" s="975"/>
      <c r="AS39" s="975"/>
      <c r="AT39" s="975"/>
      <c r="AU39" s="975"/>
      <c r="AV39" s="975"/>
      <c r="AW39" s="373" t="s">
        <v>39</v>
      </c>
      <c r="AX39" s="204"/>
      <c r="AY39" s="204"/>
      <c r="AZ39" s="204"/>
      <c r="BA39" s="204"/>
      <c r="BB39" s="204"/>
      <c r="BC39" s="204"/>
      <c r="BD39" s="204"/>
      <c r="BE39" s="204"/>
      <c r="BF39" s="971">
        <f>kouzikanri_shikaku_go4</f>
        <v>0</v>
      </c>
      <c r="BG39" s="971"/>
      <c r="BH39" s="971"/>
      <c r="BI39" s="971"/>
      <c r="BJ39" s="971"/>
      <c r="BK39" s="971"/>
      <c r="BL39" s="971"/>
      <c r="BM39" s="971"/>
      <c r="BN39" s="971"/>
      <c r="BO39" s="971"/>
      <c r="BP39" s="971"/>
      <c r="BQ39" s="971"/>
      <c r="BR39" s="373" t="s">
        <v>40</v>
      </c>
      <c r="BS39" s="204"/>
      <c r="BT39" s="204"/>
      <c r="BU39" s="204"/>
      <c r="BV39" s="204"/>
      <c r="BW39" s="204"/>
      <c r="BX39" s="204"/>
      <c r="BY39" s="204"/>
      <c r="BZ39" s="204"/>
    </row>
    <row r="40" spans="1:90" s="2" customFormat="1" ht="15" customHeight="1">
      <c r="A40" s="204"/>
      <c r="B40" s="204" t="s">
        <v>31</v>
      </c>
      <c r="C40" s="204"/>
      <c r="D40" s="204"/>
      <c r="E40" s="204"/>
      <c r="F40" s="204"/>
      <c r="G40" s="204"/>
      <c r="H40" s="204"/>
      <c r="I40" s="204"/>
      <c r="J40" s="204"/>
      <c r="K40" s="204"/>
      <c r="L40" s="204"/>
      <c r="M40" s="204"/>
      <c r="N40" s="204"/>
      <c r="O40" s="204"/>
      <c r="P40" s="204"/>
      <c r="Q40" s="204"/>
      <c r="R40" s="971">
        <f>kouzikanri_owner_name4</f>
        <v>0</v>
      </c>
      <c r="S40" s="971"/>
      <c r="T40" s="971"/>
      <c r="U40" s="971"/>
      <c r="V40" s="971"/>
      <c r="W40" s="971"/>
      <c r="X40" s="971"/>
      <c r="Y40" s="971"/>
      <c r="Z40" s="971"/>
      <c r="AA40" s="971"/>
      <c r="AB40" s="971"/>
      <c r="AC40" s="971"/>
      <c r="AD40" s="971"/>
      <c r="AE40" s="971"/>
      <c r="AF40" s="971"/>
      <c r="AG40" s="971"/>
      <c r="AH40" s="971"/>
      <c r="AI40" s="971"/>
      <c r="AJ40" s="971"/>
      <c r="AK40" s="971"/>
      <c r="AL40" s="971"/>
      <c r="AM40" s="971"/>
      <c r="AN40" s="971"/>
      <c r="AO40" s="971"/>
      <c r="AP40" s="971"/>
      <c r="AQ40" s="971"/>
      <c r="AR40" s="971"/>
      <c r="AS40" s="971"/>
      <c r="AT40" s="971"/>
      <c r="AU40" s="971"/>
      <c r="AV40" s="971"/>
      <c r="AW40" s="971"/>
      <c r="AX40" s="971"/>
      <c r="AY40" s="971"/>
      <c r="AZ40" s="971"/>
      <c r="BA40" s="971"/>
      <c r="BB40" s="971"/>
      <c r="BC40" s="971"/>
      <c r="BD40" s="971"/>
      <c r="BE40" s="971"/>
      <c r="BF40" s="971"/>
      <c r="BG40" s="971"/>
      <c r="BH40" s="971"/>
      <c r="BI40" s="971"/>
      <c r="BJ40" s="971"/>
      <c r="BK40" s="971"/>
      <c r="BL40" s="971"/>
      <c r="BM40" s="971"/>
      <c r="BN40" s="971"/>
      <c r="BO40" s="971"/>
      <c r="BP40" s="971"/>
      <c r="BQ40" s="971"/>
      <c r="BR40" s="971"/>
      <c r="BS40" s="971"/>
      <c r="BT40" s="971"/>
      <c r="BU40" s="971"/>
      <c r="BV40" s="971"/>
      <c r="BW40" s="971"/>
      <c r="BX40" s="971"/>
      <c r="BY40" s="971"/>
      <c r="BZ40" s="971"/>
    </row>
    <row r="41" spans="1:90" s="2" customFormat="1" ht="11.25">
      <c r="A41" s="204"/>
      <c r="B41" s="204" t="s">
        <v>42</v>
      </c>
      <c r="C41" s="204"/>
      <c r="D41" s="204"/>
      <c r="E41" s="204"/>
      <c r="F41" s="204"/>
      <c r="G41" s="204"/>
      <c r="H41" s="204"/>
      <c r="I41" s="204"/>
      <c r="J41" s="204"/>
      <c r="K41" s="204"/>
      <c r="L41" s="204"/>
      <c r="M41" s="204"/>
      <c r="N41" s="204"/>
      <c r="O41" s="204"/>
      <c r="P41" s="204"/>
      <c r="Q41" s="204"/>
      <c r="R41" s="204"/>
      <c r="S41" s="204" t="s">
        <v>37</v>
      </c>
      <c r="T41" s="204"/>
      <c r="U41" s="971">
        <f>kouzikanri_kenchikushizimusyo_name4</f>
        <v>0</v>
      </c>
      <c r="V41" s="971"/>
      <c r="W41" s="971"/>
      <c r="X41" s="971"/>
      <c r="Y41" s="373" t="s">
        <v>43</v>
      </c>
      <c r="Z41" s="204"/>
      <c r="AA41" s="204"/>
      <c r="AB41" s="204"/>
      <c r="AC41" s="204"/>
      <c r="AD41" s="204"/>
      <c r="AE41" s="204"/>
      <c r="AF41" s="204"/>
      <c r="AG41" s="204"/>
      <c r="AH41" s="204"/>
      <c r="AI41" s="204" t="s">
        <v>37</v>
      </c>
      <c r="AJ41" s="204"/>
      <c r="AK41" s="971">
        <f>kouzikanri_kenchikushizimusho_touroku4</f>
        <v>0</v>
      </c>
      <c r="AL41" s="971"/>
      <c r="AM41" s="971"/>
      <c r="AN41" s="971"/>
      <c r="AO41" s="971"/>
      <c r="AP41" s="971"/>
      <c r="AQ41" s="971"/>
      <c r="AR41" s="971"/>
      <c r="AS41" s="971"/>
      <c r="AT41" s="204" t="s">
        <v>44</v>
      </c>
      <c r="AU41" s="204"/>
      <c r="AV41" s="204"/>
      <c r="AW41" s="204"/>
      <c r="AX41" s="373"/>
      <c r="AY41" s="204"/>
      <c r="AZ41" s="204"/>
      <c r="BA41" s="204"/>
      <c r="BB41" s="204"/>
      <c r="BC41" s="204"/>
      <c r="BD41" s="204"/>
      <c r="BE41" s="204"/>
      <c r="BF41" s="971">
        <f>kouzikanri_kenchikushizimusho_go4</f>
        <v>0</v>
      </c>
      <c r="BG41" s="971"/>
      <c r="BH41" s="971"/>
      <c r="BI41" s="971"/>
      <c r="BJ41" s="971"/>
      <c r="BK41" s="971"/>
      <c r="BL41" s="971"/>
      <c r="BM41" s="971"/>
      <c r="BN41" s="971"/>
      <c r="BO41" s="971"/>
      <c r="BP41" s="971"/>
      <c r="BQ41" s="971"/>
      <c r="BR41" s="373" t="s">
        <v>40</v>
      </c>
      <c r="BS41" s="204"/>
      <c r="BT41" s="204"/>
      <c r="BU41" s="204"/>
      <c r="BV41" s="204"/>
      <c r="BW41" s="204"/>
      <c r="BX41" s="204"/>
      <c r="BY41" s="204"/>
      <c r="BZ41" s="204"/>
    </row>
    <row r="42" spans="1:90" s="2" customFormat="1" ht="11.25">
      <c r="A42" s="204"/>
      <c r="B42" s="204"/>
      <c r="C42" s="204"/>
      <c r="D42" s="204"/>
      <c r="E42" s="204"/>
      <c r="F42" s="204"/>
      <c r="G42" s="204"/>
      <c r="H42" s="204"/>
      <c r="I42" s="204"/>
      <c r="J42" s="204"/>
      <c r="K42" s="204"/>
      <c r="L42" s="204"/>
      <c r="M42" s="204"/>
      <c r="N42" s="204"/>
      <c r="O42" s="204"/>
      <c r="P42" s="204"/>
      <c r="Q42" s="204"/>
      <c r="R42" s="971">
        <f>kouzikanri_kenchikushizimushoname_free4</f>
        <v>0</v>
      </c>
      <c r="S42" s="971"/>
      <c r="T42" s="971"/>
      <c r="U42" s="971"/>
      <c r="V42" s="971"/>
      <c r="W42" s="971"/>
      <c r="X42" s="971"/>
      <c r="Y42" s="971"/>
      <c r="Z42" s="971"/>
      <c r="AA42" s="971"/>
      <c r="AB42" s="971"/>
      <c r="AC42" s="971"/>
      <c r="AD42" s="971"/>
      <c r="AE42" s="971"/>
      <c r="AF42" s="971"/>
      <c r="AG42" s="971"/>
      <c r="AH42" s="971"/>
      <c r="AI42" s="971"/>
      <c r="AJ42" s="971"/>
      <c r="AK42" s="971"/>
      <c r="AL42" s="971"/>
      <c r="AM42" s="971"/>
      <c r="AN42" s="971"/>
      <c r="AO42" s="971"/>
      <c r="AP42" s="971"/>
      <c r="AQ42" s="971"/>
      <c r="AR42" s="971"/>
      <c r="AS42" s="971"/>
      <c r="AT42" s="971"/>
      <c r="AU42" s="971"/>
      <c r="AV42" s="971"/>
      <c r="AW42" s="971"/>
      <c r="AX42" s="971"/>
      <c r="AY42" s="971"/>
      <c r="AZ42" s="971"/>
      <c r="BA42" s="971"/>
      <c r="BB42" s="971"/>
      <c r="BC42" s="971"/>
      <c r="BD42" s="971"/>
      <c r="BE42" s="971"/>
      <c r="BF42" s="971"/>
      <c r="BG42" s="971"/>
      <c r="BH42" s="971"/>
      <c r="BI42" s="971"/>
      <c r="BJ42" s="971"/>
      <c r="BK42" s="971"/>
      <c r="BL42" s="971"/>
      <c r="BM42" s="971"/>
      <c r="BN42" s="971"/>
      <c r="BO42" s="971"/>
      <c r="BP42" s="971"/>
      <c r="BQ42" s="971"/>
      <c r="BR42" s="971"/>
      <c r="BS42" s="971"/>
      <c r="BT42" s="971"/>
      <c r="BU42" s="971"/>
      <c r="BV42" s="971"/>
      <c r="BW42" s="971"/>
      <c r="BX42" s="971"/>
      <c r="BY42" s="971"/>
      <c r="BZ42" s="971"/>
    </row>
    <row r="43" spans="1:90" s="2" customFormat="1" ht="15.75" customHeight="1">
      <c r="A43" s="204"/>
      <c r="B43" s="204" t="s">
        <v>47</v>
      </c>
      <c r="C43" s="204"/>
      <c r="D43" s="204"/>
      <c r="E43" s="204"/>
      <c r="F43" s="204"/>
      <c r="G43" s="204"/>
      <c r="H43" s="204"/>
      <c r="I43" s="204"/>
      <c r="J43" s="204"/>
      <c r="K43" s="204"/>
      <c r="L43" s="204"/>
      <c r="M43" s="204"/>
      <c r="N43" s="204"/>
      <c r="O43" s="204"/>
      <c r="P43" s="204"/>
      <c r="Q43" s="204"/>
      <c r="R43" s="976" t="s">
        <v>1254</v>
      </c>
      <c r="S43" s="976"/>
      <c r="T43" s="976"/>
      <c r="U43" s="971">
        <f>kouzikanri_owner_postcode4</f>
        <v>0</v>
      </c>
      <c r="V43" s="971"/>
      <c r="W43" s="971"/>
      <c r="X43" s="971"/>
      <c r="Y43" s="971"/>
      <c r="Z43" s="971"/>
      <c r="AA43" s="971"/>
      <c r="AB43" s="971"/>
      <c r="AC43" s="971"/>
      <c r="AD43" s="971"/>
      <c r="AE43" s="971"/>
      <c r="AF43" s="971"/>
      <c r="AG43" s="971"/>
      <c r="AH43" s="971"/>
      <c r="AI43" s="971"/>
      <c r="AJ43" s="971"/>
      <c r="AK43" s="971"/>
      <c r="AL43" s="971"/>
      <c r="AM43" s="971"/>
      <c r="AN43" s="971"/>
      <c r="AO43" s="971"/>
      <c r="AP43" s="971"/>
      <c r="AQ43" s="971"/>
      <c r="AR43" s="971"/>
      <c r="AS43" s="971"/>
      <c r="AT43" s="971"/>
      <c r="AU43" s="971"/>
      <c r="AV43" s="971"/>
      <c r="AW43" s="971"/>
      <c r="AX43" s="971"/>
      <c r="AY43" s="971"/>
      <c r="AZ43" s="971"/>
      <c r="BA43" s="971"/>
      <c r="BB43" s="971"/>
      <c r="BC43" s="971"/>
      <c r="BD43" s="971"/>
      <c r="BE43" s="971"/>
      <c r="BF43" s="971"/>
      <c r="BG43" s="971"/>
      <c r="BH43" s="971"/>
      <c r="BI43" s="971"/>
      <c r="BJ43" s="971"/>
      <c r="BK43" s="971"/>
      <c r="BL43" s="971"/>
      <c r="BM43" s="971"/>
      <c r="BN43" s="971"/>
      <c r="BO43" s="971"/>
      <c r="BP43" s="971"/>
      <c r="BQ43" s="971"/>
      <c r="BR43" s="971"/>
      <c r="BS43" s="971"/>
      <c r="BT43" s="971"/>
      <c r="BU43" s="971"/>
      <c r="BV43" s="971"/>
      <c r="BW43" s="971"/>
      <c r="BX43" s="971"/>
      <c r="BY43" s="971"/>
      <c r="BZ43" s="971"/>
    </row>
    <row r="44" spans="1:90" s="2" customFormat="1" ht="15.75" customHeight="1">
      <c r="A44" s="204"/>
      <c r="B44" s="204" t="s">
        <v>48</v>
      </c>
      <c r="C44" s="204"/>
      <c r="D44" s="204"/>
      <c r="E44" s="204"/>
      <c r="F44" s="204"/>
      <c r="G44" s="204"/>
      <c r="H44" s="204"/>
      <c r="I44" s="204"/>
      <c r="J44" s="204"/>
      <c r="K44" s="204"/>
      <c r="L44" s="204"/>
      <c r="M44" s="204"/>
      <c r="N44" s="204"/>
      <c r="O44" s="204"/>
      <c r="P44" s="204"/>
      <c r="Q44" s="204"/>
      <c r="R44" s="971" t="str">
        <f>kouzikanri_owner_state4&amp;kouzikanri_owner_adress4</f>
        <v/>
      </c>
      <c r="S44" s="971"/>
      <c r="T44" s="971"/>
      <c r="U44" s="971"/>
      <c r="V44" s="971"/>
      <c r="W44" s="971"/>
      <c r="X44" s="971"/>
      <c r="Y44" s="971"/>
      <c r="Z44" s="971"/>
      <c r="AA44" s="971"/>
      <c r="AB44" s="971"/>
      <c r="AC44" s="971"/>
      <c r="AD44" s="971"/>
      <c r="AE44" s="971"/>
      <c r="AF44" s="971"/>
      <c r="AG44" s="971"/>
      <c r="AH44" s="971"/>
      <c r="AI44" s="971"/>
      <c r="AJ44" s="971"/>
      <c r="AK44" s="971"/>
      <c r="AL44" s="971"/>
      <c r="AM44" s="971"/>
      <c r="AN44" s="971"/>
      <c r="AO44" s="971"/>
      <c r="AP44" s="971"/>
      <c r="AQ44" s="971"/>
      <c r="AR44" s="971"/>
      <c r="AS44" s="971"/>
      <c r="AT44" s="971"/>
      <c r="AU44" s="971"/>
      <c r="AV44" s="971"/>
      <c r="AW44" s="971"/>
      <c r="AX44" s="971"/>
      <c r="AY44" s="971"/>
      <c r="AZ44" s="971"/>
      <c r="BA44" s="971"/>
      <c r="BB44" s="971"/>
      <c r="BC44" s="971"/>
      <c r="BD44" s="971"/>
      <c r="BE44" s="971"/>
      <c r="BF44" s="971"/>
      <c r="BG44" s="971"/>
      <c r="BH44" s="971"/>
      <c r="BI44" s="971"/>
      <c r="BJ44" s="971"/>
      <c r="BK44" s="971"/>
      <c r="BL44" s="971"/>
      <c r="BM44" s="971"/>
      <c r="BN44" s="971"/>
      <c r="BO44" s="971"/>
      <c r="BP44" s="971"/>
      <c r="BQ44" s="971"/>
      <c r="BR44" s="971"/>
      <c r="BS44" s="971"/>
      <c r="BT44" s="971"/>
      <c r="BU44" s="971"/>
      <c r="BV44" s="971"/>
      <c r="BW44" s="971"/>
      <c r="BX44" s="971"/>
      <c r="BY44" s="971"/>
      <c r="BZ44" s="971"/>
    </row>
    <row r="45" spans="1:90" s="2" customFormat="1" ht="15.75" customHeight="1">
      <c r="A45" s="204"/>
      <c r="B45" s="204" t="s">
        <v>49</v>
      </c>
      <c r="C45" s="204"/>
      <c r="D45" s="204"/>
      <c r="E45" s="204"/>
      <c r="F45" s="204"/>
      <c r="G45" s="204"/>
      <c r="H45" s="204"/>
      <c r="I45" s="204"/>
      <c r="J45" s="204"/>
      <c r="K45" s="204"/>
      <c r="L45" s="204"/>
      <c r="M45" s="204"/>
      <c r="N45" s="204"/>
      <c r="O45" s="204"/>
      <c r="P45" s="204"/>
      <c r="Q45" s="204"/>
      <c r="R45" s="971">
        <f>kanri_owner_TEL4</f>
        <v>0</v>
      </c>
      <c r="S45" s="971"/>
      <c r="T45" s="971"/>
      <c r="U45" s="971"/>
      <c r="V45" s="971"/>
      <c r="W45" s="971"/>
      <c r="X45" s="971"/>
      <c r="Y45" s="971"/>
      <c r="Z45" s="971"/>
      <c r="AA45" s="971"/>
      <c r="AB45" s="971"/>
      <c r="AC45" s="971"/>
      <c r="AD45" s="971"/>
      <c r="AE45" s="971"/>
      <c r="AF45" s="971"/>
      <c r="AG45" s="971"/>
      <c r="AH45" s="971"/>
      <c r="AI45" s="971"/>
      <c r="AJ45" s="971"/>
      <c r="AK45" s="971"/>
      <c r="AL45" s="971"/>
      <c r="AM45" s="971"/>
      <c r="AN45" s="971"/>
      <c r="AO45" s="971"/>
      <c r="AP45" s="971"/>
      <c r="AQ45" s="971"/>
      <c r="AR45" s="971"/>
      <c r="AS45" s="971"/>
      <c r="AT45" s="971"/>
      <c r="AU45" s="971"/>
      <c r="AV45" s="971"/>
      <c r="AW45" s="971"/>
      <c r="AX45" s="971"/>
      <c r="AY45" s="971"/>
      <c r="AZ45" s="971"/>
      <c r="BA45" s="971"/>
      <c r="BB45" s="971"/>
      <c r="BC45" s="971"/>
      <c r="BD45" s="971"/>
      <c r="BE45" s="971"/>
      <c r="BF45" s="971"/>
      <c r="BG45" s="971"/>
      <c r="BH45" s="971"/>
      <c r="BI45" s="971"/>
      <c r="BJ45" s="971"/>
      <c r="BK45" s="971"/>
      <c r="BL45" s="971"/>
      <c r="BM45" s="971"/>
      <c r="BN45" s="971"/>
      <c r="BO45" s="971"/>
      <c r="BP45" s="971"/>
      <c r="BQ45" s="971"/>
      <c r="BR45" s="971"/>
      <c r="BS45" s="971"/>
      <c r="BT45" s="971"/>
      <c r="BU45" s="971"/>
      <c r="BV45" s="971"/>
      <c r="BW45" s="971"/>
      <c r="BX45" s="971"/>
      <c r="BY45" s="971"/>
      <c r="BZ45" s="971"/>
      <c r="CL45" s="99"/>
    </row>
    <row r="46" spans="1:90" s="2" customFormat="1" ht="15.75" customHeight="1">
      <c r="A46" s="204"/>
      <c r="B46" s="204" t="s">
        <v>52</v>
      </c>
      <c r="C46" s="204"/>
      <c r="D46" s="204"/>
      <c r="E46" s="204"/>
      <c r="F46" s="204"/>
      <c r="G46" s="204"/>
      <c r="H46" s="204"/>
      <c r="I46" s="204"/>
      <c r="J46" s="204"/>
      <c r="K46" s="204"/>
      <c r="L46" s="204"/>
      <c r="M46" s="204"/>
      <c r="N46" s="204"/>
      <c r="O46" s="204"/>
      <c r="P46" s="204"/>
      <c r="Q46" s="204"/>
      <c r="R46" s="204"/>
      <c r="S46" s="204"/>
      <c r="T46" s="204"/>
      <c r="U46" s="204"/>
      <c r="V46" s="204"/>
      <c r="W46" s="204"/>
      <c r="X46" s="204"/>
      <c r="Y46" s="204"/>
      <c r="Z46" s="204"/>
      <c r="AA46" s="971">
        <f>kouzikanri_sekkeitosyo4</f>
        <v>0</v>
      </c>
      <c r="AB46" s="971"/>
      <c r="AC46" s="971"/>
      <c r="AD46" s="971"/>
      <c r="AE46" s="971"/>
      <c r="AF46" s="971"/>
      <c r="AG46" s="971"/>
      <c r="AH46" s="971"/>
      <c r="AI46" s="971"/>
      <c r="AJ46" s="971"/>
      <c r="AK46" s="971"/>
      <c r="AL46" s="971"/>
      <c r="AM46" s="971"/>
      <c r="AN46" s="971"/>
      <c r="AO46" s="971"/>
      <c r="AP46" s="971"/>
      <c r="AQ46" s="971"/>
      <c r="AR46" s="971"/>
      <c r="AS46" s="971"/>
      <c r="AT46" s="971"/>
      <c r="AU46" s="971"/>
      <c r="AV46" s="971"/>
      <c r="AW46" s="971"/>
      <c r="AX46" s="971"/>
      <c r="AY46" s="971"/>
      <c r="AZ46" s="971"/>
      <c r="BA46" s="971"/>
      <c r="BB46" s="971"/>
      <c r="BC46" s="971"/>
      <c r="BD46" s="971"/>
      <c r="BE46" s="971"/>
      <c r="BF46" s="971"/>
      <c r="BG46" s="971"/>
      <c r="BH46" s="971"/>
      <c r="BI46" s="971"/>
      <c r="BJ46" s="971"/>
      <c r="BK46" s="971"/>
      <c r="BL46" s="971"/>
      <c r="BM46" s="971"/>
      <c r="BN46" s="971"/>
      <c r="BO46" s="971"/>
      <c r="BP46" s="971"/>
      <c r="BQ46" s="971"/>
      <c r="BR46" s="971"/>
      <c r="BS46" s="971"/>
      <c r="BT46" s="971"/>
      <c r="BU46" s="971"/>
      <c r="BV46" s="971"/>
      <c r="BW46" s="971"/>
      <c r="BX46" s="971"/>
      <c r="BY46" s="971"/>
      <c r="BZ46" s="971"/>
    </row>
    <row r="47" spans="1:90" s="2" customFormat="1" ht="15.75" customHeight="1">
      <c r="A47" s="205"/>
      <c r="B47" s="205"/>
      <c r="C47" s="205"/>
      <c r="D47" s="205"/>
      <c r="E47" s="205"/>
      <c r="F47" s="205"/>
      <c r="G47" s="205"/>
      <c r="H47" s="205"/>
      <c r="I47" s="205"/>
      <c r="J47" s="205"/>
      <c r="K47" s="205"/>
      <c r="L47" s="205"/>
      <c r="M47" s="205"/>
      <c r="N47" s="205"/>
      <c r="O47" s="205"/>
      <c r="P47" s="205"/>
      <c r="Q47" s="205"/>
      <c r="R47" s="205"/>
      <c r="S47" s="205"/>
      <c r="T47" s="205"/>
      <c r="U47" s="205"/>
      <c r="V47" s="205"/>
      <c r="W47" s="205"/>
      <c r="X47" s="205"/>
      <c r="Y47" s="205"/>
      <c r="Z47" s="205"/>
      <c r="AA47" s="205"/>
      <c r="AB47" s="205"/>
      <c r="AC47" s="205"/>
      <c r="AD47" s="205"/>
      <c r="AE47" s="205"/>
      <c r="AF47" s="205"/>
      <c r="AG47" s="205"/>
      <c r="AH47" s="205"/>
      <c r="AI47" s="205"/>
      <c r="AJ47" s="205"/>
      <c r="AK47" s="205"/>
      <c r="AL47" s="205"/>
      <c r="AM47" s="205"/>
      <c r="AN47" s="205"/>
      <c r="AO47" s="205"/>
      <c r="AP47" s="205"/>
      <c r="AQ47" s="205"/>
      <c r="AR47" s="205"/>
      <c r="AS47" s="205"/>
      <c r="AT47" s="205"/>
      <c r="AU47" s="205"/>
      <c r="AV47" s="205"/>
      <c r="AW47" s="205"/>
      <c r="AX47" s="205"/>
      <c r="AY47" s="205"/>
      <c r="AZ47" s="205"/>
      <c r="BA47" s="205"/>
      <c r="BB47" s="205"/>
      <c r="BC47" s="205"/>
      <c r="BD47" s="205"/>
      <c r="BE47" s="205"/>
      <c r="BF47" s="205"/>
      <c r="BG47" s="205"/>
      <c r="BH47" s="205"/>
      <c r="BI47" s="205"/>
      <c r="BJ47" s="205"/>
      <c r="BK47" s="205"/>
      <c r="BL47" s="205"/>
      <c r="BM47" s="205"/>
      <c r="BN47" s="205"/>
      <c r="BO47" s="205"/>
      <c r="BP47" s="205"/>
      <c r="BQ47" s="205"/>
      <c r="BR47" s="205"/>
      <c r="BS47" s="205"/>
      <c r="BT47" s="205"/>
      <c r="BU47" s="205"/>
      <c r="BV47" s="205"/>
      <c r="BW47" s="205"/>
      <c r="BX47" s="205"/>
      <c r="BY47" s="205"/>
      <c r="BZ47" s="205"/>
    </row>
    <row r="48" spans="1:90" s="2" customFormat="1" ht="15.75" customHeight="1">
      <c r="A48" s="204"/>
      <c r="B48" s="204"/>
      <c r="C48" s="204"/>
      <c r="D48" s="204"/>
      <c r="E48" s="204"/>
      <c r="F48" s="204"/>
      <c r="G48" s="204"/>
      <c r="H48" s="204"/>
      <c r="I48" s="204"/>
      <c r="J48" s="204"/>
      <c r="K48" s="204"/>
      <c r="L48" s="204"/>
      <c r="M48" s="204"/>
      <c r="N48" s="204"/>
      <c r="O48" s="204"/>
      <c r="P48" s="204"/>
      <c r="Q48" s="204"/>
      <c r="R48" s="374"/>
      <c r="S48" s="374"/>
      <c r="T48" s="374"/>
      <c r="U48" s="374"/>
      <c r="V48" s="374"/>
      <c r="W48" s="374"/>
      <c r="X48" s="374"/>
      <c r="Y48" s="374"/>
      <c r="Z48" s="374"/>
      <c r="AA48" s="374"/>
      <c r="AB48" s="374"/>
      <c r="AC48" s="374"/>
      <c r="AD48" s="374"/>
      <c r="AE48" s="374"/>
      <c r="AF48" s="374"/>
      <c r="AG48" s="374"/>
      <c r="AH48" s="374"/>
      <c r="AI48" s="374"/>
      <c r="AJ48" s="374"/>
      <c r="AK48" s="374"/>
      <c r="AL48" s="374"/>
      <c r="AM48" s="374"/>
      <c r="AN48" s="374"/>
      <c r="AO48" s="374"/>
      <c r="AP48" s="374"/>
      <c r="AQ48" s="374"/>
      <c r="AR48" s="374"/>
      <c r="AS48" s="374"/>
      <c r="AT48" s="374"/>
      <c r="AU48" s="374"/>
      <c r="AV48" s="374"/>
      <c r="AW48" s="374"/>
      <c r="AX48" s="374"/>
      <c r="AY48" s="374"/>
      <c r="AZ48" s="374"/>
      <c r="BA48" s="374"/>
      <c r="BB48" s="374"/>
      <c r="BC48" s="374"/>
      <c r="BD48" s="374"/>
      <c r="BE48" s="374"/>
      <c r="BF48" s="374"/>
      <c r="BG48" s="374"/>
      <c r="BH48" s="374"/>
      <c r="BI48" s="374"/>
      <c r="BJ48" s="374"/>
      <c r="BK48" s="374"/>
      <c r="BL48" s="374"/>
      <c r="BM48" s="374"/>
      <c r="BN48" s="374"/>
      <c r="BO48" s="374"/>
      <c r="BP48" s="374"/>
      <c r="BQ48" s="374"/>
      <c r="BR48" s="374"/>
      <c r="BS48" s="374"/>
      <c r="BT48" s="374"/>
      <c r="BU48" s="374"/>
      <c r="BV48" s="374"/>
      <c r="BW48" s="374"/>
      <c r="BX48" s="374"/>
      <c r="BY48" s="374"/>
      <c r="BZ48" s="375"/>
    </row>
    <row r="49" spans="1:78" s="2" customFormat="1" ht="11.25">
      <c r="A49" s="204" t="s">
        <v>1715</v>
      </c>
      <c r="B49" s="204"/>
      <c r="C49" s="204"/>
      <c r="D49" s="204"/>
      <c r="E49" s="204"/>
      <c r="F49" s="204"/>
      <c r="G49" s="204"/>
      <c r="H49" s="204"/>
      <c r="I49" s="204"/>
      <c r="J49" s="204"/>
      <c r="K49" s="204"/>
      <c r="L49" s="204"/>
      <c r="M49" s="204"/>
      <c r="N49" s="204"/>
      <c r="O49" s="204"/>
      <c r="P49" s="204"/>
      <c r="Q49" s="204"/>
      <c r="R49" s="204"/>
      <c r="S49" s="204"/>
      <c r="T49" s="204"/>
      <c r="U49" s="204"/>
      <c r="V49" s="204"/>
      <c r="W49" s="204"/>
      <c r="X49" s="204"/>
      <c r="Y49" s="204"/>
      <c r="Z49" s="204"/>
      <c r="AA49" s="204"/>
      <c r="AB49" s="204"/>
      <c r="AC49" s="204"/>
      <c r="AD49" s="204"/>
      <c r="AE49" s="204"/>
      <c r="AF49" s="204"/>
      <c r="AG49" s="204"/>
      <c r="AH49" s="204"/>
      <c r="AI49" s="204"/>
      <c r="AJ49" s="204"/>
      <c r="AK49" s="204"/>
      <c r="AL49" s="204"/>
      <c r="AM49" s="204"/>
      <c r="AN49" s="204"/>
      <c r="AO49" s="204"/>
      <c r="AP49" s="204"/>
      <c r="AQ49" s="204"/>
      <c r="AR49" s="204"/>
      <c r="AS49" s="204"/>
      <c r="AT49" s="204"/>
      <c r="AU49" s="204"/>
      <c r="AV49" s="204"/>
      <c r="AW49" s="204"/>
      <c r="AX49" s="204"/>
      <c r="AY49" s="204"/>
      <c r="AZ49" s="204"/>
      <c r="BA49" s="204"/>
      <c r="BB49" s="204"/>
      <c r="BC49" s="204"/>
      <c r="BD49" s="204"/>
      <c r="BE49" s="204"/>
      <c r="BF49" s="204"/>
      <c r="BG49" s="204"/>
      <c r="BH49" s="204"/>
      <c r="BI49" s="204"/>
      <c r="BJ49" s="204"/>
      <c r="BK49" s="204"/>
      <c r="BL49" s="204"/>
      <c r="BM49" s="204"/>
      <c r="BN49" s="204"/>
      <c r="BO49" s="204"/>
      <c r="BP49" s="204"/>
      <c r="BQ49" s="204"/>
      <c r="BR49" s="204"/>
      <c r="BS49" s="204"/>
      <c r="BT49" s="204"/>
      <c r="BU49" s="204"/>
      <c r="BV49" s="204"/>
      <c r="BW49" s="204"/>
      <c r="BX49" s="204"/>
      <c r="BY49" s="204"/>
      <c r="BZ49" s="376"/>
    </row>
    <row r="50" spans="1:78" s="2" customFormat="1" ht="15" customHeight="1">
      <c r="A50" s="204"/>
      <c r="B50" s="204" t="s">
        <v>36</v>
      </c>
      <c r="C50" s="204"/>
      <c r="D50" s="204"/>
      <c r="E50" s="204"/>
      <c r="F50" s="204"/>
      <c r="G50" s="204"/>
      <c r="H50" s="204"/>
      <c r="I50" s="204"/>
      <c r="J50" s="204"/>
      <c r="K50" s="204"/>
      <c r="L50" s="204"/>
      <c r="M50" s="204"/>
      <c r="N50" s="204"/>
      <c r="O50" s="204"/>
      <c r="P50" s="204"/>
      <c r="Q50" s="204"/>
      <c r="R50" s="204"/>
      <c r="S50" s="204" t="s">
        <v>37</v>
      </c>
      <c r="T50" s="204"/>
      <c r="U50" s="971" t="e">
        <f>sekkei_sikaku_kenchikushi</f>
        <v>#REF!</v>
      </c>
      <c r="V50" s="971"/>
      <c r="W50" s="971"/>
      <c r="X50" s="971"/>
      <c r="Y50" s="373" t="s">
        <v>38</v>
      </c>
      <c r="Z50" s="204"/>
      <c r="AA50" s="204"/>
      <c r="AB50" s="204"/>
      <c r="AC50" s="204"/>
      <c r="AD50" s="204"/>
      <c r="AE50" s="204"/>
      <c r="AF50" s="204"/>
      <c r="AG50" s="204"/>
      <c r="AH50" s="204"/>
      <c r="AI50" s="204" t="s">
        <v>37</v>
      </c>
      <c r="AJ50" s="204"/>
      <c r="AK50" s="975">
        <f>sekkei_shikaku_toroku1</f>
        <v>0</v>
      </c>
      <c r="AL50" s="975"/>
      <c r="AM50" s="975"/>
      <c r="AN50" s="975"/>
      <c r="AO50" s="975"/>
      <c r="AP50" s="975"/>
      <c r="AQ50" s="975"/>
      <c r="AR50" s="975"/>
      <c r="AS50" s="975"/>
      <c r="AT50" s="975"/>
      <c r="AU50" s="975"/>
      <c r="AV50" s="975"/>
      <c r="AW50" s="373" t="s">
        <v>39</v>
      </c>
      <c r="AX50" s="204"/>
      <c r="AY50" s="204"/>
      <c r="AZ50" s="204"/>
      <c r="BA50" s="204"/>
      <c r="BB50" s="204"/>
      <c r="BC50" s="204"/>
      <c r="BD50" s="204"/>
      <c r="BE50" s="204"/>
      <c r="BF50" s="971" t="e">
        <f>sekkei_shikaku_go1</f>
        <v>#REF!</v>
      </c>
      <c r="BG50" s="971"/>
      <c r="BH50" s="971"/>
      <c r="BI50" s="971"/>
      <c r="BJ50" s="971"/>
      <c r="BK50" s="971"/>
      <c r="BL50" s="971"/>
      <c r="BM50" s="971"/>
      <c r="BN50" s="971"/>
      <c r="BO50" s="971"/>
      <c r="BP50" s="971"/>
      <c r="BQ50" s="971"/>
      <c r="BR50" s="373" t="s">
        <v>40</v>
      </c>
      <c r="BS50" s="204"/>
      <c r="BT50" s="204"/>
      <c r="BU50" s="204"/>
      <c r="BV50" s="204"/>
      <c r="BW50" s="204"/>
      <c r="BX50" s="204"/>
      <c r="BY50" s="204"/>
      <c r="BZ50" s="376"/>
    </row>
    <row r="51" spans="1:78" s="2" customFormat="1" ht="15" customHeight="1">
      <c r="A51" s="204"/>
      <c r="B51" s="204" t="s">
        <v>31</v>
      </c>
      <c r="C51" s="204"/>
      <c r="D51" s="204"/>
      <c r="E51" s="204"/>
      <c r="F51" s="204"/>
      <c r="G51" s="204"/>
      <c r="H51" s="204"/>
      <c r="I51" s="204"/>
      <c r="J51" s="204"/>
      <c r="K51" s="204"/>
      <c r="L51" s="204"/>
      <c r="M51" s="204"/>
      <c r="N51" s="204"/>
      <c r="O51" s="204"/>
      <c r="P51" s="204"/>
      <c r="Q51" s="204"/>
      <c r="R51" s="971">
        <f>sekkei_owner_name1</f>
        <v>0</v>
      </c>
      <c r="S51" s="971"/>
      <c r="T51" s="971"/>
      <c r="U51" s="971"/>
      <c r="V51" s="971"/>
      <c r="W51" s="971"/>
      <c r="X51" s="971"/>
      <c r="Y51" s="971"/>
      <c r="Z51" s="971"/>
      <c r="AA51" s="971"/>
      <c r="AB51" s="971"/>
      <c r="AC51" s="971"/>
      <c r="AD51" s="971"/>
      <c r="AE51" s="971"/>
      <c r="AF51" s="971"/>
      <c r="AG51" s="971"/>
      <c r="AH51" s="971"/>
      <c r="AI51" s="971"/>
      <c r="AJ51" s="971"/>
      <c r="AK51" s="971"/>
      <c r="AL51" s="971"/>
      <c r="AM51" s="971"/>
      <c r="AN51" s="971"/>
      <c r="AO51" s="971"/>
      <c r="AP51" s="971"/>
      <c r="AQ51" s="971"/>
      <c r="AR51" s="971"/>
      <c r="AS51" s="971"/>
      <c r="AT51" s="971"/>
      <c r="AU51" s="971"/>
      <c r="AV51" s="971"/>
      <c r="AW51" s="971"/>
      <c r="AX51" s="971"/>
      <c r="AY51" s="971"/>
      <c r="AZ51" s="971"/>
      <c r="BA51" s="971"/>
      <c r="BB51" s="971"/>
      <c r="BC51" s="971"/>
      <c r="BD51" s="971"/>
      <c r="BE51" s="971"/>
      <c r="BF51" s="971"/>
      <c r="BG51" s="971"/>
      <c r="BH51" s="971"/>
      <c r="BI51" s="971"/>
      <c r="BJ51" s="971"/>
      <c r="BK51" s="971"/>
      <c r="BL51" s="971"/>
      <c r="BM51" s="971"/>
      <c r="BN51" s="971"/>
      <c r="BO51" s="971"/>
      <c r="BP51" s="971"/>
      <c r="BQ51" s="971"/>
      <c r="BR51" s="971"/>
      <c r="BS51" s="971"/>
      <c r="BT51" s="971"/>
      <c r="BU51" s="971"/>
      <c r="BV51" s="971"/>
      <c r="BW51" s="971"/>
      <c r="BX51" s="971"/>
      <c r="BY51" s="971"/>
      <c r="BZ51" s="978"/>
    </row>
    <row r="52" spans="1:78" s="1" customFormat="1" ht="15" customHeight="1">
      <c r="A52" s="204"/>
      <c r="B52" s="204" t="s">
        <v>42</v>
      </c>
      <c r="C52" s="204"/>
      <c r="D52" s="204"/>
      <c r="E52" s="204"/>
      <c r="F52" s="204"/>
      <c r="G52" s="204"/>
      <c r="H52" s="204"/>
      <c r="I52" s="204"/>
      <c r="J52" s="204"/>
      <c r="K52" s="204"/>
      <c r="L52" s="204"/>
      <c r="M52" s="204"/>
      <c r="N52" s="204"/>
      <c r="O52" s="204"/>
      <c r="P52" s="204"/>
      <c r="Q52" s="204"/>
      <c r="R52" s="204"/>
      <c r="S52" s="204" t="s">
        <v>37</v>
      </c>
      <c r="T52" s="204"/>
      <c r="U52" s="971">
        <f>sekkei_kenchikushizimusyo_name1</f>
        <v>0</v>
      </c>
      <c r="V52" s="971"/>
      <c r="W52" s="971"/>
      <c r="X52" s="971"/>
      <c r="Y52" s="373" t="s">
        <v>43</v>
      </c>
      <c r="Z52" s="204"/>
      <c r="AA52" s="204"/>
      <c r="AB52" s="204"/>
      <c r="AC52" s="204"/>
      <c r="AD52" s="204"/>
      <c r="AE52" s="204"/>
      <c r="AF52" s="204"/>
      <c r="AG52" s="204"/>
      <c r="AH52" s="204"/>
      <c r="AI52" s="204" t="s">
        <v>37</v>
      </c>
      <c r="AJ52" s="204"/>
      <c r="AK52" s="971">
        <f>kouzikanri_kenchikushizimusho_touroku4</f>
        <v>0</v>
      </c>
      <c r="AL52" s="971"/>
      <c r="AM52" s="971"/>
      <c r="AN52" s="971"/>
      <c r="AO52" s="971"/>
      <c r="AP52" s="971"/>
      <c r="AQ52" s="971"/>
      <c r="AR52" s="971"/>
      <c r="AS52" s="971"/>
      <c r="AT52" s="204" t="s">
        <v>44</v>
      </c>
      <c r="AU52" s="204"/>
      <c r="AV52" s="204"/>
      <c r="AW52" s="204"/>
      <c r="AX52" s="373"/>
      <c r="AY52" s="204"/>
      <c r="AZ52" s="204"/>
      <c r="BA52" s="204"/>
      <c r="BB52" s="204"/>
      <c r="BC52" s="204"/>
      <c r="BD52" s="204"/>
      <c r="BE52" s="204"/>
      <c r="BF52" s="971">
        <f>sekkei_kenchikushizimusho_go1</f>
        <v>0</v>
      </c>
      <c r="BG52" s="971"/>
      <c r="BH52" s="971"/>
      <c r="BI52" s="971"/>
      <c r="BJ52" s="971"/>
      <c r="BK52" s="971"/>
      <c r="BL52" s="971"/>
      <c r="BM52" s="971"/>
      <c r="BN52" s="971"/>
      <c r="BO52" s="971"/>
      <c r="BP52" s="971"/>
      <c r="BQ52" s="971"/>
      <c r="BR52" s="373" t="s">
        <v>40</v>
      </c>
      <c r="BS52" s="204"/>
      <c r="BT52" s="204"/>
      <c r="BU52" s="204"/>
      <c r="BV52" s="204"/>
      <c r="BW52" s="204"/>
      <c r="BX52" s="204"/>
      <c r="BY52" s="204"/>
      <c r="BZ52" s="376"/>
    </row>
    <row r="53" spans="1:78" s="1" customFormat="1" ht="15" customHeight="1">
      <c r="A53" s="204"/>
      <c r="B53" s="204"/>
      <c r="C53" s="204"/>
      <c r="D53" s="204"/>
      <c r="E53" s="204"/>
      <c r="F53" s="204"/>
      <c r="G53" s="204"/>
      <c r="H53" s="204"/>
      <c r="I53" s="204"/>
      <c r="J53" s="204"/>
      <c r="K53" s="204"/>
      <c r="L53" s="204"/>
      <c r="M53" s="204"/>
      <c r="N53" s="204"/>
      <c r="O53" s="204"/>
      <c r="P53" s="204"/>
      <c r="Q53" s="204"/>
      <c r="R53" s="971">
        <f>sekkei_kenchikushizimushoname_free1</f>
        <v>0</v>
      </c>
      <c r="S53" s="971"/>
      <c r="T53" s="971"/>
      <c r="U53" s="971"/>
      <c r="V53" s="971"/>
      <c r="W53" s="971"/>
      <c r="X53" s="971"/>
      <c r="Y53" s="971"/>
      <c r="Z53" s="971"/>
      <c r="AA53" s="971"/>
      <c r="AB53" s="971"/>
      <c r="AC53" s="971"/>
      <c r="AD53" s="971"/>
      <c r="AE53" s="971"/>
      <c r="AF53" s="971"/>
      <c r="AG53" s="971"/>
      <c r="AH53" s="971"/>
      <c r="AI53" s="971"/>
      <c r="AJ53" s="971"/>
      <c r="AK53" s="971"/>
      <c r="AL53" s="971"/>
      <c r="AM53" s="971"/>
      <c r="AN53" s="971"/>
      <c r="AO53" s="971"/>
      <c r="AP53" s="971"/>
      <c r="AQ53" s="971"/>
      <c r="AR53" s="971"/>
      <c r="AS53" s="971"/>
      <c r="AT53" s="971"/>
      <c r="AU53" s="971"/>
      <c r="AV53" s="971"/>
      <c r="AW53" s="971"/>
      <c r="AX53" s="971"/>
      <c r="AY53" s="971"/>
      <c r="AZ53" s="971"/>
      <c r="BA53" s="971"/>
      <c r="BB53" s="971"/>
      <c r="BC53" s="971"/>
      <c r="BD53" s="971"/>
      <c r="BE53" s="971"/>
      <c r="BF53" s="971"/>
      <c r="BG53" s="971"/>
      <c r="BH53" s="971"/>
      <c r="BI53" s="971"/>
      <c r="BJ53" s="971"/>
      <c r="BK53" s="971"/>
      <c r="BL53" s="971"/>
      <c r="BM53" s="971"/>
      <c r="BN53" s="971"/>
      <c r="BO53" s="971"/>
      <c r="BP53" s="971"/>
      <c r="BQ53" s="971"/>
      <c r="BR53" s="971"/>
      <c r="BS53" s="971"/>
      <c r="BT53" s="971"/>
      <c r="BU53" s="971"/>
      <c r="BV53" s="971"/>
      <c r="BW53" s="971"/>
      <c r="BX53" s="971"/>
      <c r="BY53" s="971"/>
      <c r="BZ53" s="978"/>
    </row>
    <row r="54" spans="1:78" s="1" customFormat="1" ht="15" customHeight="1">
      <c r="A54" s="204"/>
      <c r="B54" s="204" t="s">
        <v>47</v>
      </c>
      <c r="C54" s="204"/>
      <c r="D54" s="204"/>
      <c r="E54" s="204"/>
      <c r="F54" s="204"/>
      <c r="G54" s="204"/>
      <c r="H54" s="204"/>
      <c r="I54" s="204"/>
      <c r="J54" s="204"/>
      <c r="K54" s="204"/>
      <c r="L54" s="204"/>
      <c r="M54" s="204"/>
      <c r="N54" s="204"/>
      <c r="O54" s="204"/>
      <c r="P54" s="204"/>
      <c r="Q54" s="204"/>
      <c r="R54" s="976" t="s">
        <v>1254</v>
      </c>
      <c r="S54" s="976"/>
      <c r="T54" s="976"/>
      <c r="U54" s="971">
        <f>kouzikanri_owner_postcode4</f>
        <v>0</v>
      </c>
      <c r="V54" s="971"/>
      <c r="W54" s="971"/>
      <c r="X54" s="971"/>
      <c r="Y54" s="971"/>
      <c r="Z54" s="971"/>
      <c r="AA54" s="971"/>
      <c r="AB54" s="971"/>
      <c r="AC54" s="971"/>
      <c r="AD54" s="971"/>
      <c r="AE54" s="971"/>
      <c r="AF54" s="971"/>
      <c r="AG54" s="971"/>
      <c r="AH54" s="971"/>
      <c r="AI54" s="971"/>
      <c r="AJ54" s="971"/>
      <c r="AK54" s="971"/>
      <c r="AL54" s="971"/>
      <c r="AM54" s="971"/>
      <c r="AN54" s="971"/>
      <c r="AO54" s="971"/>
      <c r="AP54" s="971"/>
      <c r="AQ54" s="971"/>
      <c r="AR54" s="971"/>
      <c r="AS54" s="971"/>
      <c r="AT54" s="971"/>
      <c r="AU54" s="971"/>
      <c r="AV54" s="971"/>
      <c r="AW54" s="971"/>
      <c r="AX54" s="971"/>
      <c r="AY54" s="971"/>
      <c r="AZ54" s="971"/>
      <c r="BA54" s="971"/>
      <c r="BB54" s="971"/>
      <c r="BC54" s="971"/>
      <c r="BD54" s="971"/>
      <c r="BE54" s="971"/>
      <c r="BF54" s="971"/>
      <c r="BG54" s="971"/>
      <c r="BH54" s="971"/>
      <c r="BI54" s="971"/>
      <c r="BJ54" s="971"/>
      <c r="BK54" s="971"/>
      <c r="BL54" s="971"/>
      <c r="BM54" s="971"/>
      <c r="BN54" s="971"/>
      <c r="BO54" s="971"/>
      <c r="BP54" s="971"/>
      <c r="BQ54" s="971"/>
      <c r="BR54" s="971"/>
      <c r="BS54" s="971"/>
      <c r="BT54" s="971"/>
      <c r="BU54" s="971"/>
      <c r="BV54" s="971"/>
      <c r="BW54" s="971"/>
      <c r="BX54" s="971"/>
      <c r="BY54" s="971"/>
      <c r="BZ54" s="978"/>
    </row>
    <row r="55" spans="1:78" s="1" customFormat="1" ht="15" customHeight="1">
      <c r="A55" s="204"/>
      <c r="B55" s="204" t="s">
        <v>48</v>
      </c>
      <c r="C55" s="204"/>
      <c r="D55" s="204"/>
      <c r="E55" s="204"/>
      <c r="F55" s="204"/>
      <c r="G55" s="204"/>
      <c r="H55" s="204"/>
      <c r="I55" s="204"/>
      <c r="J55" s="204"/>
      <c r="K55" s="204"/>
      <c r="L55" s="204"/>
      <c r="M55" s="204"/>
      <c r="N55" s="204"/>
      <c r="O55" s="204"/>
      <c r="P55" s="204"/>
      <c r="Q55" s="204"/>
      <c r="R55" s="971" t="str">
        <f>kouzikanri_owner_state3&amp;kouzikanri_owner_adress3</f>
        <v/>
      </c>
      <c r="S55" s="971"/>
      <c r="T55" s="971"/>
      <c r="U55" s="971"/>
      <c r="V55" s="971"/>
      <c r="W55" s="971"/>
      <c r="X55" s="971"/>
      <c r="Y55" s="971"/>
      <c r="Z55" s="971"/>
      <c r="AA55" s="971"/>
      <c r="AB55" s="971"/>
      <c r="AC55" s="971"/>
      <c r="AD55" s="971"/>
      <c r="AE55" s="971"/>
      <c r="AF55" s="971"/>
      <c r="AG55" s="971"/>
      <c r="AH55" s="971"/>
      <c r="AI55" s="971"/>
      <c r="AJ55" s="971"/>
      <c r="AK55" s="971"/>
      <c r="AL55" s="971"/>
      <c r="AM55" s="971"/>
      <c r="AN55" s="971"/>
      <c r="AO55" s="971"/>
      <c r="AP55" s="971"/>
      <c r="AQ55" s="971"/>
      <c r="AR55" s="971"/>
      <c r="AS55" s="971"/>
      <c r="AT55" s="971"/>
      <c r="AU55" s="971"/>
      <c r="AV55" s="971"/>
      <c r="AW55" s="971"/>
      <c r="AX55" s="971"/>
      <c r="AY55" s="971"/>
      <c r="AZ55" s="971"/>
      <c r="BA55" s="971"/>
      <c r="BB55" s="971"/>
      <c r="BC55" s="971"/>
      <c r="BD55" s="971"/>
      <c r="BE55" s="971"/>
      <c r="BF55" s="971"/>
      <c r="BG55" s="971"/>
      <c r="BH55" s="971"/>
      <c r="BI55" s="971"/>
      <c r="BJ55" s="971"/>
      <c r="BK55" s="971"/>
      <c r="BL55" s="971"/>
      <c r="BM55" s="971"/>
      <c r="BN55" s="971"/>
      <c r="BO55" s="971"/>
      <c r="BP55" s="971"/>
      <c r="BQ55" s="971"/>
      <c r="BR55" s="971"/>
      <c r="BS55" s="971"/>
      <c r="BT55" s="971"/>
      <c r="BU55" s="971"/>
      <c r="BV55" s="971"/>
      <c r="BW55" s="971"/>
      <c r="BX55" s="971"/>
      <c r="BY55" s="971"/>
      <c r="BZ55" s="978"/>
    </row>
    <row r="56" spans="1:78" s="1" customFormat="1" ht="15" customHeight="1">
      <c r="A56" s="204"/>
      <c r="B56" s="204" t="s">
        <v>52</v>
      </c>
      <c r="C56" s="204"/>
      <c r="D56" s="204"/>
      <c r="E56" s="204"/>
      <c r="F56" s="204"/>
      <c r="G56" s="204"/>
      <c r="H56" s="204"/>
      <c r="I56" s="204"/>
      <c r="J56" s="204"/>
      <c r="K56" s="204"/>
      <c r="L56" s="204"/>
      <c r="M56" s="204"/>
      <c r="N56" s="204"/>
      <c r="O56" s="204"/>
      <c r="P56" s="204"/>
      <c r="Q56" s="204"/>
      <c r="R56" s="204"/>
      <c r="S56" s="204"/>
      <c r="T56" s="204"/>
      <c r="U56" s="204"/>
      <c r="V56" s="204"/>
      <c r="W56" s="204"/>
      <c r="X56" s="204"/>
      <c r="Y56" s="204"/>
      <c r="Z56" s="204"/>
      <c r="AA56" s="971" t="e">
        <f>sekkei_sekkeitosyo1</f>
        <v>#REF!</v>
      </c>
      <c r="AB56" s="971"/>
      <c r="AC56" s="971"/>
      <c r="AD56" s="971"/>
      <c r="AE56" s="971"/>
      <c r="AF56" s="971"/>
      <c r="AG56" s="971"/>
      <c r="AH56" s="971"/>
      <c r="AI56" s="971"/>
      <c r="AJ56" s="971"/>
      <c r="AK56" s="971"/>
      <c r="AL56" s="971"/>
      <c r="AM56" s="971"/>
      <c r="AN56" s="971"/>
      <c r="AO56" s="971"/>
      <c r="AP56" s="971"/>
      <c r="AQ56" s="971"/>
      <c r="AR56" s="971"/>
      <c r="AS56" s="971"/>
      <c r="AT56" s="971"/>
      <c r="AU56" s="971"/>
      <c r="AV56" s="971"/>
      <c r="AW56" s="971"/>
      <c r="AX56" s="971"/>
      <c r="AY56" s="971"/>
      <c r="AZ56" s="971"/>
      <c r="BA56" s="971"/>
      <c r="BB56" s="971"/>
      <c r="BC56" s="971"/>
      <c r="BD56" s="971"/>
      <c r="BE56" s="971"/>
      <c r="BF56" s="971"/>
      <c r="BG56" s="971"/>
      <c r="BH56" s="971"/>
      <c r="BI56" s="971"/>
      <c r="BJ56" s="971"/>
      <c r="BK56" s="971"/>
      <c r="BL56" s="971"/>
      <c r="BM56" s="971"/>
      <c r="BN56" s="971"/>
      <c r="BO56" s="971"/>
      <c r="BP56" s="971"/>
      <c r="BQ56" s="971"/>
      <c r="BR56" s="971"/>
      <c r="BS56" s="971"/>
      <c r="BT56" s="971"/>
      <c r="BU56" s="971"/>
      <c r="BV56" s="971"/>
      <c r="BW56" s="971"/>
      <c r="BX56" s="971"/>
      <c r="BY56" s="971"/>
      <c r="BZ56" s="978"/>
    </row>
    <row r="57" spans="1:78" s="1" customFormat="1" ht="15" customHeight="1">
      <c r="A57" s="205"/>
      <c r="B57" s="205"/>
      <c r="C57" s="205"/>
      <c r="D57" s="205"/>
      <c r="E57" s="205"/>
      <c r="F57" s="205"/>
      <c r="G57" s="205"/>
      <c r="H57" s="205"/>
      <c r="I57" s="205"/>
      <c r="J57" s="205"/>
      <c r="K57" s="205"/>
      <c r="L57" s="205"/>
      <c r="M57" s="205"/>
      <c r="N57" s="205"/>
      <c r="O57" s="205"/>
      <c r="P57" s="205"/>
      <c r="Q57" s="205"/>
      <c r="R57" s="205"/>
      <c r="S57" s="205"/>
      <c r="T57" s="205"/>
      <c r="U57" s="205"/>
      <c r="V57" s="205"/>
      <c r="W57" s="205"/>
      <c r="X57" s="205"/>
      <c r="Y57" s="205"/>
      <c r="Z57" s="205"/>
      <c r="AA57" s="205"/>
      <c r="AB57" s="205"/>
      <c r="AC57" s="205"/>
      <c r="AD57" s="205"/>
      <c r="AE57" s="205"/>
      <c r="AF57" s="205"/>
      <c r="AG57" s="205"/>
      <c r="AH57" s="205"/>
      <c r="AI57" s="205"/>
      <c r="AJ57" s="205"/>
      <c r="AK57" s="205"/>
      <c r="AL57" s="205"/>
      <c r="AM57" s="205"/>
      <c r="AN57" s="205"/>
      <c r="AO57" s="205"/>
      <c r="AP57" s="205"/>
      <c r="AQ57" s="205"/>
      <c r="AR57" s="205"/>
      <c r="AS57" s="205"/>
      <c r="AT57" s="205"/>
      <c r="AU57" s="205"/>
      <c r="AV57" s="205"/>
      <c r="AW57" s="205"/>
      <c r="AX57" s="205"/>
      <c r="AY57" s="205"/>
      <c r="AZ57" s="205"/>
      <c r="BA57" s="205"/>
      <c r="BB57" s="205"/>
      <c r="BC57" s="205"/>
      <c r="BD57" s="205"/>
      <c r="BE57" s="205"/>
      <c r="BF57" s="205"/>
      <c r="BG57" s="205"/>
      <c r="BH57" s="205"/>
      <c r="BI57" s="205"/>
      <c r="BJ57" s="205"/>
      <c r="BK57" s="205"/>
      <c r="BL57" s="205"/>
      <c r="BM57" s="205"/>
      <c r="BN57" s="205"/>
      <c r="BO57" s="205"/>
      <c r="BP57" s="205"/>
      <c r="BQ57" s="205"/>
      <c r="BR57" s="205"/>
      <c r="BS57" s="205"/>
      <c r="BT57" s="205"/>
      <c r="BU57" s="205"/>
      <c r="BV57" s="205"/>
      <c r="BW57" s="205"/>
      <c r="BX57" s="205"/>
      <c r="BY57" s="205"/>
      <c r="BZ57" s="377"/>
    </row>
    <row r="58" spans="1:78" s="1" customFormat="1" ht="15" customHeight="1">
      <c r="A58" s="204"/>
      <c r="B58" s="204"/>
      <c r="C58" s="204"/>
      <c r="D58" s="204"/>
      <c r="E58" s="204"/>
      <c r="F58" s="204"/>
      <c r="G58" s="204"/>
      <c r="H58" s="204"/>
      <c r="I58" s="204"/>
      <c r="J58" s="204"/>
      <c r="K58" s="204"/>
      <c r="L58" s="204"/>
      <c r="M58" s="204"/>
      <c r="N58" s="204"/>
      <c r="O58" s="204"/>
      <c r="P58" s="204"/>
      <c r="Q58" s="204"/>
      <c r="R58" s="204"/>
      <c r="S58" s="204"/>
      <c r="T58" s="204"/>
      <c r="U58" s="204"/>
      <c r="V58" s="204"/>
      <c r="W58" s="204"/>
      <c r="X58" s="204"/>
      <c r="Y58" s="204"/>
      <c r="Z58" s="204"/>
      <c r="AA58" s="204"/>
      <c r="AB58" s="204"/>
      <c r="AC58" s="204"/>
      <c r="AD58" s="204"/>
      <c r="AE58" s="204"/>
      <c r="AF58" s="204"/>
      <c r="AG58" s="204"/>
      <c r="AH58" s="204"/>
      <c r="AI58" s="204"/>
      <c r="AJ58" s="204"/>
      <c r="AK58" s="204"/>
      <c r="AL58" s="204"/>
      <c r="AM58" s="204"/>
      <c r="AN58" s="204"/>
      <c r="AO58" s="204"/>
      <c r="AP58" s="204"/>
      <c r="AQ58" s="204"/>
      <c r="AR58" s="204"/>
      <c r="AS58" s="204"/>
      <c r="AT58" s="204"/>
      <c r="AU58" s="204"/>
      <c r="AV58" s="204"/>
      <c r="AW58" s="204"/>
      <c r="AX58" s="204"/>
      <c r="AY58" s="204"/>
      <c r="AZ58" s="204"/>
      <c r="BA58" s="204"/>
      <c r="BB58" s="204"/>
      <c r="BC58" s="204"/>
      <c r="BD58" s="204"/>
      <c r="BE58" s="204"/>
      <c r="BF58" s="204"/>
      <c r="BG58" s="204"/>
      <c r="BH58" s="204"/>
      <c r="BI58" s="204"/>
      <c r="BJ58" s="204"/>
      <c r="BK58" s="204"/>
      <c r="BL58" s="204"/>
      <c r="BM58" s="204"/>
      <c r="BN58" s="204"/>
      <c r="BO58" s="204"/>
      <c r="BP58" s="204"/>
      <c r="BQ58" s="204"/>
      <c r="BR58" s="204"/>
      <c r="BS58" s="204"/>
      <c r="BT58" s="204"/>
      <c r="BU58" s="204"/>
      <c r="BV58" s="204"/>
      <c r="BW58" s="204"/>
      <c r="BX58" s="204"/>
      <c r="BY58" s="204"/>
      <c r="BZ58" s="376"/>
    </row>
    <row r="59" spans="1:78" s="1" customFormat="1" ht="15" customHeight="1">
      <c r="A59" s="204" t="s">
        <v>1715</v>
      </c>
      <c r="B59" s="204"/>
      <c r="C59" s="204"/>
      <c r="D59" s="204"/>
      <c r="E59" s="204"/>
      <c r="F59" s="204"/>
      <c r="G59" s="204"/>
      <c r="H59" s="204"/>
      <c r="I59" s="204"/>
      <c r="J59" s="204"/>
      <c r="K59" s="204"/>
      <c r="L59" s="204"/>
      <c r="M59" s="204"/>
      <c r="N59" s="204"/>
      <c r="O59" s="204"/>
      <c r="P59" s="204"/>
      <c r="Q59" s="204"/>
      <c r="R59" s="204"/>
      <c r="S59" s="204"/>
      <c r="T59" s="204"/>
      <c r="U59" s="204"/>
      <c r="V59" s="204"/>
      <c r="W59" s="204"/>
      <c r="X59" s="204"/>
      <c r="Y59" s="204"/>
      <c r="Z59" s="204"/>
      <c r="AA59" s="204"/>
      <c r="AB59" s="204"/>
      <c r="AC59" s="204"/>
      <c r="AD59" s="204"/>
      <c r="AE59" s="204"/>
      <c r="AF59" s="204"/>
      <c r="AG59" s="204"/>
      <c r="AH59" s="204"/>
      <c r="AI59" s="204"/>
      <c r="AJ59" s="204"/>
      <c r="AK59" s="204"/>
      <c r="AL59" s="204"/>
      <c r="AM59" s="204"/>
      <c r="AN59" s="204"/>
      <c r="AO59" s="204"/>
      <c r="AP59" s="204"/>
      <c r="AQ59" s="204"/>
      <c r="AR59" s="204"/>
      <c r="AS59" s="204"/>
      <c r="AT59" s="204"/>
      <c r="AU59" s="204"/>
      <c r="AV59" s="204"/>
      <c r="AW59" s="204"/>
      <c r="AX59" s="204"/>
      <c r="AY59" s="204"/>
      <c r="AZ59" s="204"/>
      <c r="BA59" s="204"/>
      <c r="BB59" s="204"/>
      <c r="BC59" s="204"/>
      <c r="BD59" s="204"/>
      <c r="BE59" s="204"/>
      <c r="BF59" s="204"/>
      <c r="BG59" s="204"/>
      <c r="BH59" s="204"/>
      <c r="BI59" s="204"/>
      <c r="BJ59" s="204"/>
      <c r="BK59" s="204"/>
      <c r="BL59" s="204"/>
      <c r="BM59" s="204"/>
      <c r="BN59" s="204"/>
      <c r="BO59" s="204"/>
      <c r="BP59" s="204"/>
      <c r="BQ59" s="204"/>
      <c r="BR59" s="204"/>
      <c r="BS59" s="204"/>
      <c r="BT59" s="204"/>
      <c r="BU59" s="204"/>
      <c r="BV59" s="204"/>
      <c r="BW59" s="204"/>
      <c r="BX59" s="204"/>
      <c r="BY59" s="204"/>
      <c r="BZ59" s="376"/>
    </row>
    <row r="60" spans="1:78" s="1" customFormat="1" ht="15" customHeight="1">
      <c r="A60" s="204"/>
      <c r="B60" s="204" t="s">
        <v>36</v>
      </c>
      <c r="C60" s="204"/>
      <c r="D60" s="204"/>
      <c r="E60" s="204"/>
      <c r="F60" s="204"/>
      <c r="G60" s="204"/>
      <c r="H60" s="204"/>
      <c r="I60" s="204"/>
      <c r="J60" s="204"/>
      <c r="K60" s="204"/>
      <c r="L60" s="204"/>
      <c r="M60" s="204"/>
      <c r="N60" s="204"/>
      <c r="O60" s="204"/>
      <c r="P60" s="204"/>
      <c r="Q60" s="204"/>
      <c r="R60" s="204"/>
      <c r="S60" s="204" t="s">
        <v>37</v>
      </c>
      <c r="T60" s="204"/>
      <c r="U60" s="971" t="e">
        <f>sekkei_sikaku_kenchikushi</f>
        <v>#REF!</v>
      </c>
      <c r="V60" s="971"/>
      <c r="W60" s="971"/>
      <c r="X60" s="971"/>
      <c r="Y60" s="373" t="s">
        <v>38</v>
      </c>
      <c r="Z60" s="204"/>
      <c r="AA60" s="204"/>
      <c r="AB60" s="204"/>
      <c r="AC60" s="204"/>
      <c r="AD60" s="204"/>
      <c r="AE60" s="204"/>
      <c r="AF60" s="204"/>
      <c r="AG60" s="204"/>
      <c r="AH60" s="204"/>
      <c r="AI60" s="204" t="s">
        <v>37</v>
      </c>
      <c r="AJ60" s="204"/>
      <c r="AK60" s="975">
        <f>sekkei_shikaku_toroku1</f>
        <v>0</v>
      </c>
      <c r="AL60" s="975"/>
      <c r="AM60" s="975"/>
      <c r="AN60" s="975"/>
      <c r="AO60" s="975"/>
      <c r="AP60" s="975"/>
      <c r="AQ60" s="975"/>
      <c r="AR60" s="975"/>
      <c r="AS60" s="975"/>
      <c r="AT60" s="975"/>
      <c r="AU60" s="975"/>
      <c r="AV60" s="975"/>
      <c r="AW60" s="373" t="s">
        <v>39</v>
      </c>
      <c r="AX60" s="204"/>
      <c r="AY60" s="204"/>
      <c r="AZ60" s="204"/>
      <c r="BA60" s="204"/>
      <c r="BB60" s="204"/>
      <c r="BC60" s="204"/>
      <c r="BD60" s="204"/>
      <c r="BE60" s="204"/>
      <c r="BF60" s="971" t="e">
        <f>sekkei_shikaku_go1</f>
        <v>#REF!</v>
      </c>
      <c r="BG60" s="971"/>
      <c r="BH60" s="971"/>
      <c r="BI60" s="971"/>
      <c r="BJ60" s="971"/>
      <c r="BK60" s="971"/>
      <c r="BL60" s="971"/>
      <c r="BM60" s="971"/>
      <c r="BN60" s="971"/>
      <c r="BO60" s="971"/>
      <c r="BP60" s="971"/>
      <c r="BQ60" s="971"/>
      <c r="BR60" s="373" t="s">
        <v>40</v>
      </c>
      <c r="BS60" s="204"/>
      <c r="BT60" s="204"/>
      <c r="BU60" s="204"/>
      <c r="BV60" s="204"/>
      <c r="BW60" s="204"/>
      <c r="BX60" s="204"/>
      <c r="BY60" s="204"/>
      <c r="BZ60" s="376"/>
    </row>
    <row r="61" spans="1:78" s="1" customFormat="1" ht="15" customHeight="1">
      <c r="A61" s="204"/>
      <c r="B61" s="204" t="s">
        <v>31</v>
      </c>
      <c r="C61" s="204"/>
      <c r="D61" s="204"/>
      <c r="E61" s="204"/>
      <c r="F61" s="204"/>
      <c r="G61" s="204"/>
      <c r="H61" s="204"/>
      <c r="I61" s="204"/>
      <c r="J61" s="204"/>
      <c r="K61" s="204"/>
      <c r="L61" s="204"/>
      <c r="M61" s="204"/>
      <c r="N61" s="204"/>
      <c r="O61" s="204"/>
      <c r="P61" s="204"/>
      <c r="Q61" s="204"/>
      <c r="R61" s="971">
        <f>sekkei_owner_name1</f>
        <v>0</v>
      </c>
      <c r="S61" s="971"/>
      <c r="T61" s="971"/>
      <c r="U61" s="971"/>
      <c r="V61" s="971"/>
      <c r="W61" s="971"/>
      <c r="X61" s="971"/>
      <c r="Y61" s="971"/>
      <c r="Z61" s="971"/>
      <c r="AA61" s="971"/>
      <c r="AB61" s="971"/>
      <c r="AC61" s="971"/>
      <c r="AD61" s="971"/>
      <c r="AE61" s="971"/>
      <c r="AF61" s="971"/>
      <c r="AG61" s="971"/>
      <c r="AH61" s="971"/>
      <c r="AI61" s="971"/>
      <c r="AJ61" s="971"/>
      <c r="AK61" s="971"/>
      <c r="AL61" s="971"/>
      <c r="AM61" s="971"/>
      <c r="AN61" s="971"/>
      <c r="AO61" s="971"/>
      <c r="AP61" s="971"/>
      <c r="AQ61" s="971"/>
      <c r="AR61" s="971"/>
      <c r="AS61" s="971"/>
      <c r="AT61" s="971"/>
      <c r="AU61" s="971"/>
      <c r="AV61" s="971"/>
      <c r="AW61" s="971"/>
      <c r="AX61" s="971"/>
      <c r="AY61" s="971"/>
      <c r="AZ61" s="971"/>
      <c r="BA61" s="971"/>
      <c r="BB61" s="971"/>
      <c r="BC61" s="971"/>
      <c r="BD61" s="971"/>
      <c r="BE61" s="971"/>
      <c r="BF61" s="971"/>
      <c r="BG61" s="971"/>
      <c r="BH61" s="971"/>
      <c r="BI61" s="971"/>
      <c r="BJ61" s="971"/>
      <c r="BK61" s="971"/>
      <c r="BL61" s="971"/>
      <c r="BM61" s="971"/>
      <c r="BN61" s="971"/>
      <c r="BO61" s="971"/>
      <c r="BP61" s="971"/>
      <c r="BQ61" s="971"/>
      <c r="BR61" s="971"/>
      <c r="BS61" s="971"/>
      <c r="BT61" s="971"/>
      <c r="BU61" s="971"/>
      <c r="BV61" s="971"/>
      <c r="BW61" s="971"/>
      <c r="BX61" s="971"/>
      <c r="BY61" s="971"/>
      <c r="BZ61" s="978"/>
    </row>
    <row r="62" spans="1:78" s="1" customFormat="1" ht="15" customHeight="1">
      <c r="A62" s="204"/>
      <c r="B62" s="204" t="s">
        <v>42</v>
      </c>
      <c r="C62" s="204"/>
      <c r="D62" s="204"/>
      <c r="E62" s="204"/>
      <c r="F62" s="204"/>
      <c r="G62" s="204"/>
      <c r="H62" s="204"/>
      <c r="I62" s="204"/>
      <c r="J62" s="204"/>
      <c r="K62" s="204"/>
      <c r="L62" s="204"/>
      <c r="M62" s="204"/>
      <c r="N62" s="204"/>
      <c r="O62" s="204"/>
      <c r="P62" s="204"/>
      <c r="Q62" s="204"/>
      <c r="R62" s="204"/>
      <c r="S62" s="204" t="s">
        <v>37</v>
      </c>
      <c r="T62" s="204"/>
      <c r="U62" s="971">
        <f>sekkei_kenchikushizimusyo_name1</f>
        <v>0</v>
      </c>
      <c r="V62" s="971"/>
      <c r="W62" s="971"/>
      <c r="X62" s="971"/>
      <c r="Y62" s="373" t="s">
        <v>43</v>
      </c>
      <c r="Z62" s="204"/>
      <c r="AA62" s="204"/>
      <c r="AB62" s="204"/>
      <c r="AC62" s="204"/>
      <c r="AD62" s="204"/>
      <c r="AE62" s="204"/>
      <c r="AF62" s="204"/>
      <c r="AG62" s="204"/>
      <c r="AH62" s="204"/>
      <c r="AI62" s="204" t="s">
        <v>37</v>
      </c>
      <c r="AJ62" s="204"/>
      <c r="AK62" s="971">
        <f>sekkei_kenchikushizimusho_touroku1</f>
        <v>0</v>
      </c>
      <c r="AL62" s="971"/>
      <c r="AM62" s="971"/>
      <c r="AN62" s="971"/>
      <c r="AO62" s="971"/>
      <c r="AP62" s="971"/>
      <c r="AQ62" s="971"/>
      <c r="AR62" s="971"/>
      <c r="AS62" s="971"/>
      <c r="AT62" s="204" t="s">
        <v>44</v>
      </c>
      <c r="AU62" s="204"/>
      <c r="AV62" s="204"/>
      <c r="AW62" s="204"/>
      <c r="AX62" s="373"/>
      <c r="AY62" s="204"/>
      <c r="AZ62" s="204"/>
      <c r="BA62" s="204"/>
      <c r="BB62" s="204"/>
      <c r="BC62" s="204"/>
      <c r="BD62" s="204"/>
      <c r="BE62" s="204"/>
      <c r="BF62" s="971">
        <f>sekkei_kenchikushizimusho_go1</f>
        <v>0</v>
      </c>
      <c r="BG62" s="971"/>
      <c r="BH62" s="971"/>
      <c r="BI62" s="971"/>
      <c r="BJ62" s="971"/>
      <c r="BK62" s="971"/>
      <c r="BL62" s="971"/>
      <c r="BM62" s="971"/>
      <c r="BN62" s="971"/>
      <c r="BO62" s="971"/>
      <c r="BP62" s="971"/>
      <c r="BQ62" s="971"/>
      <c r="BR62" s="373" t="s">
        <v>40</v>
      </c>
      <c r="BS62" s="204"/>
      <c r="BT62" s="204"/>
      <c r="BU62" s="204"/>
      <c r="BV62" s="204"/>
      <c r="BW62" s="204"/>
      <c r="BX62" s="204"/>
      <c r="BY62" s="204"/>
      <c r="BZ62" s="376"/>
    </row>
    <row r="63" spans="1:78" s="1" customFormat="1" ht="15" customHeight="1">
      <c r="A63" s="204"/>
      <c r="B63" s="204"/>
      <c r="C63" s="204"/>
      <c r="D63" s="204"/>
      <c r="E63" s="204"/>
      <c r="F63" s="204"/>
      <c r="G63" s="204"/>
      <c r="H63" s="204"/>
      <c r="I63" s="204"/>
      <c r="J63" s="204"/>
      <c r="K63" s="204"/>
      <c r="L63" s="204"/>
      <c r="M63" s="204"/>
      <c r="N63" s="204"/>
      <c r="O63" s="204"/>
      <c r="P63" s="204"/>
      <c r="Q63" s="204"/>
      <c r="R63" s="971">
        <f>sekkei_kenchikushizimushoname_free1</f>
        <v>0</v>
      </c>
      <c r="S63" s="971"/>
      <c r="T63" s="971"/>
      <c r="U63" s="971"/>
      <c r="V63" s="971"/>
      <c r="W63" s="971"/>
      <c r="X63" s="971"/>
      <c r="Y63" s="971"/>
      <c r="Z63" s="971"/>
      <c r="AA63" s="971"/>
      <c r="AB63" s="971"/>
      <c r="AC63" s="971"/>
      <c r="AD63" s="971"/>
      <c r="AE63" s="971"/>
      <c r="AF63" s="971"/>
      <c r="AG63" s="971"/>
      <c r="AH63" s="971"/>
      <c r="AI63" s="971"/>
      <c r="AJ63" s="971"/>
      <c r="AK63" s="971"/>
      <c r="AL63" s="971"/>
      <c r="AM63" s="971"/>
      <c r="AN63" s="971"/>
      <c r="AO63" s="971"/>
      <c r="AP63" s="971"/>
      <c r="AQ63" s="971"/>
      <c r="AR63" s="971"/>
      <c r="AS63" s="971"/>
      <c r="AT63" s="971"/>
      <c r="AU63" s="971"/>
      <c r="AV63" s="971"/>
      <c r="AW63" s="971"/>
      <c r="AX63" s="971"/>
      <c r="AY63" s="971"/>
      <c r="AZ63" s="971"/>
      <c r="BA63" s="971"/>
      <c r="BB63" s="971"/>
      <c r="BC63" s="971"/>
      <c r="BD63" s="971"/>
      <c r="BE63" s="971"/>
      <c r="BF63" s="971"/>
      <c r="BG63" s="971"/>
      <c r="BH63" s="971"/>
      <c r="BI63" s="971"/>
      <c r="BJ63" s="971"/>
      <c r="BK63" s="971"/>
      <c r="BL63" s="971"/>
      <c r="BM63" s="971"/>
      <c r="BN63" s="971"/>
      <c r="BO63" s="971"/>
      <c r="BP63" s="971"/>
      <c r="BQ63" s="971"/>
      <c r="BR63" s="971"/>
      <c r="BS63" s="971"/>
      <c r="BT63" s="971"/>
      <c r="BU63" s="971"/>
      <c r="BV63" s="971"/>
      <c r="BW63" s="971"/>
      <c r="BX63" s="971"/>
      <c r="BY63" s="971"/>
      <c r="BZ63" s="978"/>
    </row>
    <row r="64" spans="1:78" s="1" customFormat="1" ht="15" customHeight="1">
      <c r="A64" s="204"/>
      <c r="B64" s="204" t="s">
        <v>47</v>
      </c>
      <c r="C64" s="204"/>
      <c r="D64" s="204"/>
      <c r="E64" s="204"/>
      <c r="F64" s="204"/>
      <c r="G64" s="204"/>
      <c r="H64" s="204"/>
      <c r="I64" s="204"/>
      <c r="J64" s="204"/>
      <c r="K64" s="204"/>
      <c r="L64" s="204"/>
      <c r="M64" s="204"/>
      <c r="N64" s="204"/>
      <c r="O64" s="204"/>
      <c r="P64" s="204"/>
      <c r="Q64" s="204"/>
      <c r="R64" s="976" t="s">
        <v>1254</v>
      </c>
      <c r="S64" s="976"/>
      <c r="T64" s="976"/>
      <c r="U64" s="971">
        <f>sekkei_owner_postcode1</f>
        <v>0</v>
      </c>
      <c r="V64" s="971"/>
      <c r="W64" s="971"/>
      <c r="X64" s="971"/>
      <c r="Y64" s="971"/>
      <c r="Z64" s="971"/>
      <c r="AA64" s="971"/>
      <c r="AB64" s="971"/>
      <c r="AC64" s="971"/>
      <c r="AD64" s="971"/>
      <c r="AE64" s="971"/>
      <c r="AF64" s="971"/>
      <c r="AG64" s="971"/>
      <c r="AH64" s="971"/>
      <c r="AI64" s="971"/>
      <c r="AJ64" s="971"/>
      <c r="AK64" s="971"/>
      <c r="AL64" s="971"/>
      <c r="AM64" s="971"/>
      <c r="AN64" s="971"/>
      <c r="AO64" s="971"/>
      <c r="AP64" s="971"/>
      <c r="AQ64" s="971"/>
      <c r="AR64" s="971"/>
      <c r="AS64" s="971"/>
      <c r="AT64" s="971"/>
      <c r="AU64" s="971"/>
      <c r="AV64" s="971"/>
      <c r="AW64" s="971"/>
      <c r="AX64" s="971"/>
      <c r="AY64" s="971"/>
      <c r="AZ64" s="971"/>
      <c r="BA64" s="971"/>
      <c r="BB64" s="971"/>
      <c r="BC64" s="971"/>
      <c r="BD64" s="971"/>
      <c r="BE64" s="971"/>
      <c r="BF64" s="971"/>
      <c r="BG64" s="971"/>
      <c r="BH64" s="971"/>
      <c r="BI64" s="971"/>
      <c r="BJ64" s="971"/>
      <c r="BK64" s="971"/>
      <c r="BL64" s="971"/>
      <c r="BM64" s="971"/>
      <c r="BN64" s="971"/>
      <c r="BO64" s="971"/>
      <c r="BP64" s="971"/>
      <c r="BQ64" s="971"/>
      <c r="BR64" s="971"/>
      <c r="BS64" s="971"/>
      <c r="BT64" s="971"/>
      <c r="BU64" s="971"/>
      <c r="BV64" s="971"/>
      <c r="BW64" s="971"/>
      <c r="BX64" s="971"/>
      <c r="BY64" s="971"/>
      <c r="BZ64" s="978"/>
    </row>
    <row r="65" spans="1:78" s="1" customFormat="1" ht="15" customHeight="1">
      <c r="A65" s="204"/>
      <c r="B65" s="204" t="s">
        <v>48</v>
      </c>
      <c r="C65" s="204"/>
      <c r="D65" s="204"/>
      <c r="E65" s="204"/>
      <c r="F65" s="204"/>
      <c r="G65" s="204"/>
      <c r="H65" s="204"/>
      <c r="I65" s="204"/>
      <c r="J65" s="204"/>
      <c r="K65" s="204"/>
      <c r="L65" s="204"/>
      <c r="M65" s="204"/>
      <c r="N65" s="204"/>
      <c r="O65" s="204"/>
      <c r="P65" s="204"/>
      <c r="Q65" s="204"/>
      <c r="R65" s="971" t="str">
        <f>kouzikanri_owner_state4&amp;kouzikanri_owner_adress4</f>
        <v/>
      </c>
      <c r="S65" s="971"/>
      <c r="T65" s="971"/>
      <c r="U65" s="971"/>
      <c r="V65" s="971"/>
      <c r="W65" s="971"/>
      <c r="X65" s="971"/>
      <c r="Y65" s="971"/>
      <c r="Z65" s="971"/>
      <c r="AA65" s="971"/>
      <c r="AB65" s="971"/>
      <c r="AC65" s="971"/>
      <c r="AD65" s="971"/>
      <c r="AE65" s="971"/>
      <c r="AF65" s="971"/>
      <c r="AG65" s="971"/>
      <c r="AH65" s="971"/>
      <c r="AI65" s="971"/>
      <c r="AJ65" s="971"/>
      <c r="AK65" s="971"/>
      <c r="AL65" s="971"/>
      <c r="AM65" s="971"/>
      <c r="AN65" s="971"/>
      <c r="AO65" s="971"/>
      <c r="AP65" s="971"/>
      <c r="AQ65" s="971"/>
      <c r="AR65" s="971"/>
      <c r="AS65" s="971"/>
      <c r="AT65" s="971"/>
      <c r="AU65" s="971"/>
      <c r="AV65" s="971"/>
      <c r="AW65" s="971"/>
      <c r="AX65" s="971"/>
      <c r="AY65" s="971"/>
      <c r="AZ65" s="971"/>
      <c r="BA65" s="971"/>
      <c r="BB65" s="971"/>
      <c r="BC65" s="971"/>
      <c r="BD65" s="971"/>
      <c r="BE65" s="971"/>
      <c r="BF65" s="971"/>
      <c r="BG65" s="971"/>
      <c r="BH65" s="971"/>
      <c r="BI65" s="971"/>
      <c r="BJ65" s="971"/>
      <c r="BK65" s="971"/>
      <c r="BL65" s="971"/>
      <c r="BM65" s="971"/>
      <c r="BN65" s="971"/>
      <c r="BO65" s="971"/>
      <c r="BP65" s="971"/>
      <c r="BQ65" s="971"/>
      <c r="BR65" s="971"/>
      <c r="BS65" s="971"/>
      <c r="BT65" s="971"/>
      <c r="BU65" s="971"/>
      <c r="BV65" s="971"/>
      <c r="BW65" s="971"/>
      <c r="BX65" s="971"/>
      <c r="BY65" s="971"/>
      <c r="BZ65" s="978"/>
    </row>
    <row r="66" spans="1:78" s="1" customFormat="1" ht="15" customHeight="1">
      <c r="A66" s="204"/>
      <c r="B66" s="204" t="s">
        <v>52</v>
      </c>
      <c r="C66" s="204"/>
      <c r="D66" s="204"/>
      <c r="E66" s="204"/>
      <c r="F66" s="204"/>
      <c r="G66" s="204"/>
      <c r="H66" s="204"/>
      <c r="I66" s="204"/>
      <c r="J66" s="204"/>
      <c r="K66" s="204"/>
      <c r="L66" s="204"/>
      <c r="M66" s="204"/>
      <c r="N66" s="204"/>
      <c r="O66" s="204"/>
      <c r="P66" s="204"/>
      <c r="Q66" s="204"/>
      <c r="R66" s="204"/>
      <c r="S66" s="204"/>
      <c r="T66" s="204"/>
      <c r="U66" s="204"/>
      <c r="V66" s="204"/>
      <c r="W66" s="204"/>
      <c r="X66" s="204"/>
      <c r="Y66" s="204"/>
      <c r="Z66" s="204"/>
      <c r="AA66" s="971">
        <f>kouzikanri_sekkeitosyo4</f>
        <v>0</v>
      </c>
      <c r="AB66" s="971"/>
      <c r="AC66" s="971"/>
      <c r="AD66" s="971"/>
      <c r="AE66" s="971"/>
      <c r="AF66" s="971"/>
      <c r="AG66" s="971"/>
      <c r="AH66" s="971"/>
      <c r="AI66" s="971"/>
      <c r="AJ66" s="971"/>
      <c r="AK66" s="971"/>
      <c r="AL66" s="971"/>
      <c r="AM66" s="971"/>
      <c r="AN66" s="971"/>
      <c r="AO66" s="971"/>
      <c r="AP66" s="971"/>
      <c r="AQ66" s="971"/>
      <c r="AR66" s="971"/>
      <c r="AS66" s="971"/>
      <c r="AT66" s="971"/>
      <c r="AU66" s="971"/>
      <c r="AV66" s="971"/>
      <c r="AW66" s="971"/>
      <c r="AX66" s="971"/>
      <c r="AY66" s="971"/>
      <c r="AZ66" s="971"/>
      <c r="BA66" s="971"/>
      <c r="BB66" s="971"/>
      <c r="BC66" s="971"/>
      <c r="BD66" s="971"/>
      <c r="BE66" s="971"/>
      <c r="BF66" s="971"/>
      <c r="BG66" s="971"/>
      <c r="BH66" s="971"/>
      <c r="BI66" s="971"/>
      <c r="BJ66" s="971"/>
      <c r="BK66" s="971"/>
      <c r="BL66" s="971"/>
      <c r="BM66" s="971"/>
      <c r="BN66" s="971"/>
      <c r="BO66" s="971"/>
      <c r="BP66" s="971"/>
      <c r="BQ66" s="971"/>
      <c r="BR66" s="971"/>
      <c r="BS66" s="971"/>
      <c r="BT66" s="971"/>
      <c r="BU66" s="971"/>
      <c r="BV66" s="971"/>
      <c r="BW66" s="971"/>
      <c r="BX66" s="971"/>
      <c r="BY66" s="971"/>
      <c r="BZ66" s="978"/>
    </row>
    <row r="67" spans="1:78" s="1" customFormat="1" ht="15" customHeight="1">
      <c r="A67" s="205"/>
      <c r="B67" s="205"/>
      <c r="C67" s="205"/>
      <c r="D67" s="205"/>
      <c r="E67" s="205"/>
      <c r="F67" s="205"/>
      <c r="G67" s="205"/>
      <c r="H67" s="205"/>
      <c r="I67" s="205"/>
      <c r="J67" s="205"/>
      <c r="K67" s="205"/>
      <c r="L67" s="205"/>
      <c r="M67" s="205"/>
      <c r="N67" s="205"/>
      <c r="O67" s="205"/>
      <c r="P67" s="205"/>
      <c r="Q67" s="205"/>
      <c r="R67" s="205"/>
      <c r="S67" s="205"/>
      <c r="T67" s="205"/>
      <c r="U67" s="205"/>
      <c r="V67" s="205"/>
      <c r="W67" s="205"/>
      <c r="X67" s="205"/>
      <c r="Y67" s="205"/>
      <c r="Z67" s="205"/>
      <c r="AA67" s="205"/>
      <c r="AB67" s="205"/>
      <c r="AC67" s="205"/>
      <c r="AD67" s="205"/>
      <c r="AE67" s="205"/>
      <c r="AF67" s="205"/>
      <c r="AG67" s="205"/>
      <c r="AH67" s="205"/>
      <c r="AI67" s="205"/>
      <c r="AJ67" s="205"/>
      <c r="AK67" s="205"/>
      <c r="AL67" s="205"/>
      <c r="AM67" s="205"/>
      <c r="AN67" s="205"/>
      <c r="AO67" s="205"/>
      <c r="AP67" s="205"/>
      <c r="AQ67" s="205"/>
      <c r="AR67" s="205"/>
      <c r="AS67" s="205"/>
      <c r="AT67" s="205"/>
      <c r="AU67" s="205"/>
      <c r="AV67" s="205"/>
      <c r="AW67" s="205"/>
      <c r="AX67" s="205"/>
      <c r="AY67" s="205"/>
      <c r="AZ67" s="205"/>
      <c r="BA67" s="205"/>
      <c r="BB67" s="205"/>
      <c r="BC67" s="205"/>
      <c r="BD67" s="205"/>
      <c r="BE67" s="205"/>
      <c r="BF67" s="205"/>
      <c r="BG67" s="205"/>
      <c r="BH67" s="205"/>
      <c r="BI67" s="205"/>
      <c r="BJ67" s="205"/>
      <c r="BK67" s="205"/>
      <c r="BL67" s="205"/>
      <c r="BM67" s="205"/>
      <c r="BN67" s="205"/>
      <c r="BO67" s="205"/>
      <c r="BP67" s="205"/>
      <c r="BQ67" s="205"/>
      <c r="BR67" s="205"/>
      <c r="BS67" s="205"/>
      <c r="BT67" s="205"/>
      <c r="BU67" s="205"/>
      <c r="BV67" s="205"/>
      <c r="BW67" s="205"/>
      <c r="BX67" s="205"/>
      <c r="BY67" s="205"/>
      <c r="BZ67" s="377"/>
    </row>
    <row r="68" spans="1:78" s="1" customFormat="1" ht="15" customHeight="1">
      <c r="A68" s="2"/>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row>
    <row r="69" spans="1:78" s="1" customFormat="1" ht="15" customHeight="1">
      <c r="A69" s="2"/>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row>
    <row r="70" spans="1:78" s="1" customFormat="1" ht="15" customHeight="1">
      <c r="A70" s="2"/>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row>
    <row r="71" spans="1:78" s="1" customFormat="1" ht="15" customHeight="1">
      <c r="A71" s="2"/>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row>
    <row r="72" spans="1:78" s="1" customFormat="1" ht="15" customHeight="1">
      <c r="A72" s="2"/>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row>
    <row r="73" spans="1:78" s="1" customFormat="1" ht="15" customHeight="1">
      <c r="A73" s="2"/>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row>
    <row r="74" spans="1:78" s="1" customFormat="1" ht="15" customHeight="1">
      <c r="A74" s="2"/>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row>
    <row r="75" spans="1:78" s="1" customFormat="1" ht="15" customHeight="1">
      <c r="A75" s="2"/>
      <c r="B75" s="2"/>
      <c r="C75" s="2"/>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row>
    <row r="76" spans="1:78" s="1" customFormat="1" ht="15" customHeight="1">
      <c r="A76" s="2"/>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row>
    <row r="77" spans="1:78" s="1" customFormat="1" ht="15" customHeight="1">
      <c r="A77" s="2"/>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row>
    <row r="78" spans="1:78" s="1" customFormat="1" ht="15" customHeight="1">
      <c r="A78" s="2"/>
      <c r="B78" s="2"/>
      <c r="C78" s="2"/>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row>
    <row r="79" spans="1:78" s="1" customFormat="1" ht="15" customHeight="1">
      <c r="A79" s="2"/>
      <c r="B79" s="2"/>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row>
    <row r="80" spans="1:78" s="1" customFormat="1" ht="15" customHeight="1">
      <c r="A80" s="2"/>
      <c r="B80" s="2"/>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row>
    <row r="81" spans="1:42" s="1" customFormat="1" ht="15" customHeight="1">
      <c r="A81" s="2"/>
      <c r="B81" s="2"/>
      <c r="C81" s="2"/>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row>
    <row r="82" spans="1:42" s="1" customFormat="1" ht="15" customHeight="1">
      <c r="A82" s="2"/>
      <c r="B82" s="2"/>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row>
    <row r="83" spans="1:42" s="1" customFormat="1" ht="15" customHeight="1">
      <c r="A83" s="2"/>
      <c r="B83" s="2"/>
      <c r="C83" s="2"/>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row>
    <row r="84" spans="1:42" s="1" customFormat="1" ht="15" customHeight="1">
      <c r="A84" s="2"/>
      <c r="B84" s="2"/>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row>
    <row r="85" spans="1:42" s="1" customFormat="1" ht="15" customHeight="1">
      <c r="A85" s="2"/>
      <c r="B85" s="2"/>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row>
    <row r="86" spans="1:42" s="1" customFormat="1" ht="15" customHeight="1">
      <c r="A86" s="2"/>
      <c r="B86" s="2"/>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row>
    <row r="87" spans="1:42" s="1" customFormat="1" ht="15" customHeight="1">
      <c r="A87" s="2"/>
      <c r="B87" s="2"/>
      <c r="C87" s="2"/>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row>
    <row r="88" spans="1:42" s="1" customFormat="1" ht="15" customHeight="1">
      <c r="A88" s="2"/>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row>
    <row r="89" spans="1:42" s="1" customFormat="1" ht="15" customHeight="1">
      <c r="A89" s="2"/>
      <c r="B89" s="2"/>
      <c r="C89" s="2"/>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row>
    <row r="90" spans="1:42" s="1" customFormat="1" ht="15" customHeight="1">
      <c r="A90" s="2"/>
      <c r="B90" s="2"/>
      <c r="C90" s="2"/>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row>
    <row r="91" spans="1:42" s="1" customFormat="1" ht="15" customHeight="1">
      <c r="A91" s="2"/>
      <c r="B91" s="2"/>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row>
    <row r="92" spans="1:42" s="1" customFormat="1" ht="15" customHeight="1">
      <c r="A92" s="2"/>
      <c r="B92" s="2"/>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row>
    <row r="93" spans="1:42" s="1" customFormat="1" ht="15" customHeight="1">
      <c r="A93" s="2"/>
      <c r="B93" s="2"/>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row>
    <row r="94" spans="1:42" s="1" customFormat="1" ht="15" customHeight="1">
      <c r="A94" s="2"/>
      <c r="B94" s="2"/>
      <c r="C94" s="2"/>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row>
    <row r="95" spans="1:42" s="1" customFormat="1" ht="15" customHeight="1">
      <c r="A95" s="2"/>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row>
    <row r="96" spans="1:42" s="1" customFormat="1" ht="15" customHeight="1">
      <c r="A96" s="2"/>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row>
    <row r="97" spans="1:42" s="1" customFormat="1" ht="15" customHeight="1">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row>
    <row r="98" spans="1:42" s="1" customFormat="1" ht="15" customHeight="1">
      <c r="A98" s="2"/>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row>
    <row r="99" spans="1:42" s="1" customFormat="1" ht="15" customHeight="1">
      <c r="A99" s="2"/>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row>
    <row r="100" spans="1:42" s="1" customFormat="1" ht="1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row>
    <row r="101" spans="1:42" s="1" customFormat="1" ht="15"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row>
    <row r="102" spans="1:42" s="1" customFormat="1" ht="1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row>
    <row r="103" spans="1:42" s="1" customFormat="1" ht="15"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row>
    <row r="104" spans="1:42" s="1" customFormat="1" ht="15"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row>
  </sheetData>
  <sheetProtection algorithmName="SHA-512" hashValue="dYYBjhenP6ui0W5TN65gY50KUjhce6OE+p6ZE1GU2mOGOGE3BvoqTndPIPyq+DFM5KFq7cvwD+KHAmdFXnsg4g==" saltValue="DdHaW5kYx0SHqGVriBIRxg==" spinCount="100000" sheet="1" formatCells="0" selectLockedCells="1"/>
  <mergeCells count="77">
    <mergeCell ref="R12:BZ12"/>
    <mergeCell ref="R23:BZ23"/>
    <mergeCell ref="R34:BZ34"/>
    <mergeCell ref="R45:BZ45"/>
    <mergeCell ref="R65:BZ65"/>
    <mergeCell ref="R61:BZ61"/>
    <mergeCell ref="U52:X52"/>
    <mergeCell ref="AK52:AS52"/>
    <mergeCell ref="BF52:BQ52"/>
    <mergeCell ref="R53:BZ53"/>
    <mergeCell ref="R54:T54"/>
    <mergeCell ref="U54:BZ54"/>
    <mergeCell ref="R55:BZ55"/>
    <mergeCell ref="AA56:BZ56"/>
    <mergeCell ref="U60:X60"/>
    <mergeCell ref="AK60:AV60"/>
    <mergeCell ref="AA66:BZ66"/>
    <mergeCell ref="U62:X62"/>
    <mergeCell ref="AK62:AS62"/>
    <mergeCell ref="BF62:BQ62"/>
    <mergeCell ref="R63:BZ63"/>
    <mergeCell ref="R64:T64"/>
    <mergeCell ref="U64:BZ64"/>
    <mergeCell ref="BF60:BQ60"/>
    <mergeCell ref="R51:BZ51"/>
    <mergeCell ref="U41:X41"/>
    <mergeCell ref="AK41:AS41"/>
    <mergeCell ref="BF41:BQ41"/>
    <mergeCell ref="R42:BZ42"/>
    <mergeCell ref="R43:T43"/>
    <mergeCell ref="U43:BZ43"/>
    <mergeCell ref="R44:BZ44"/>
    <mergeCell ref="AA46:BZ46"/>
    <mergeCell ref="U50:X50"/>
    <mergeCell ref="AK50:AV50"/>
    <mergeCell ref="BF50:BQ50"/>
    <mergeCell ref="R40:BZ40"/>
    <mergeCell ref="U30:X30"/>
    <mergeCell ref="AK30:AS30"/>
    <mergeCell ref="BF30:BQ30"/>
    <mergeCell ref="R31:BZ31"/>
    <mergeCell ref="R32:T32"/>
    <mergeCell ref="U32:BZ32"/>
    <mergeCell ref="R33:BZ33"/>
    <mergeCell ref="AA35:BZ35"/>
    <mergeCell ref="U39:X39"/>
    <mergeCell ref="AK39:AV39"/>
    <mergeCell ref="BF39:BQ39"/>
    <mergeCell ref="R29:BZ29"/>
    <mergeCell ref="R18:BZ18"/>
    <mergeCell ref="U19:X19"/>
    <mergeCell ref="AK19:AS19"/>
    <mergeCell ref="BF19:BQ19"/>
    <mergeCell ref="R20:BZ20"/>
    <mergeCell ref="R21:T21"/>
    <mergeCell ref="U21:BZ21"/>
    <mergeCell ref="R22:BZ22"/>
    <mergeCell ref="AA24:BZ24"/>
    <mergeCell ref="U28:X28"/>
    <mergeCell ref="AK28:AV28"/>
    <mergeCell ref="BF28:BQ28"/>
    <mergeCell ref="U17:X17"/>
    <mergeCell ref="AK17:AV17"/>
    <mergeCell ref="BF17:BQ17"/>
    <mergeCell ref="A2:BZ2"/>
    <mergeCell ref="U6:X6"/>
    <mergeCell ref="AK6:AV6"/>
    <mergeCell ref="BF6:BQ6"/>
    <mergeCell ref="R7:BZ7"/>
    <mergeCell ref="U8:X8"/>
    <mergeCell ref="AK8:AS8"/>
    <mergeCell ref="BF8:BQ8"/>
    <mergeCell ref="R9:BZ9"/>
    <mergeCell ref="R10:T10"/>
    <mergeCell ref="U10:BZ10"/>
    <mergeCell ref="R11:BZ11"/>
    <mergeCell ref="AA13:BZ13"/>
  </mergeCells>
  <phoneticPr fontId="3"/>
  <dataValidations disablePrompts="1" count="1">
    <dataValidation allowBlank="1" showInputMessage="1" sqref="U6:X6 U17:X17 U28:X28 U39:X39 U50:X50 U60:X60" xr:uid="{E06043D4-840B-4333-99CC-15128890F57F}"/>
  </dataValidations>
  <pageMargins left="0.78740157480314965" right="0.59055118110236227" top="0.78740157480314965" bottom="0.78740157480314965" header="0.51181102362204722" footer="0.51181102362204722"/>
  <pageSetup paperSize="9" scale="87" orientation="portrait" blackAndWhite="1" r:id="rId1"/>
  <headerFooter alignWithMargins="0"/>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663647-603F-470C-9E1B-1184730FE78A}">
  <sheetPr>
    <tabColor rgb="FFFFCC00"/>
  </sheetPr>
  <dimension ref="A1:CA116"/>
  <sheetViews>
    <sheetView showZeros="0" view="pageBreakPreview" zoomScaleNormal="100" zoomScaleSheetLayoutView="100" workbookViewId="0">
      <selection activeCell="R6" sqref="R6:BZ6"/>
    </sheetView>
  </sheetViews>
  <sheetFormatPr defaultRowHeight="15" customHeight="1"/>
  <cols>
    <col min="1" max="42" width="1.125" style="4" customWidth="1"/>
    <col min="43" max="78" width="1.125" customWidth="1"/>
    <col min="79" max="79" width="4.75" hidden="1" customWidth="1"/>
    <col min="80" max="80" width="4.75" customWidth="1"/>
    <col min="81" max="84" width="1.125" customWidth="1"/>
    <col min="85" max="87" width="9" customWidth="1"/>
  </cols>
  <sheetData>
    <row r="1" spans="1:79" s="2" customFormat="1" ht="15" customHeight="1">
      <c r="A1" s="59"/>
      <c r="B1" s="59"/>
      <c r="C1" s="59"/>
      <c r="D1" s="59"/>
      <c r="E1" s="59"/>
      <c r="F1" s="59"/>
      <c r="G1" s="59"/>
      <c r="H1" s="59"/>
      <c r="I1" s="59"/>
      <c r="J1" s="59"/>
      <c r="K1" s="59"/>
      <c r="L1" s="59"/>
      <c r="M1" s="59"/>
      <c r="N1" s="59"/>
      <c r="O1" s="59"/>
      <c r="P1" s="59"/>
      <c r="Q1" s="59"/>
      <c r="R1" s="59"/>
      <c r="S1" s="59"/>
      <c r="T1" s="59"/>
      <c r="U1" s="59"/>
      <c r="V1" s="59"/>
      <c r="W1" s="59"/>
      <c r="X1" s="59"/>
      <c r="Y1" s="59"/>
      <c r="Z1" s="59"/>
      <c r="AA1" s="59"/>
      <c r="AB1" s="59"/>
      <c r="AC1" s="59"/>
      <c r="AD1" s="59"/>
      <c r="AE1" s="59"/>
      <c r="AF1" s="59"/>
      <c r="AG1" s="59"/>
      <c r="AH1" s="59"/>
      <c r="AI1" s="59"/>
      <c r="AJ1" s="59"/>
      <c r="AK1" s="59"/>
      <c r="AL1" s="59"/>
      <c r="AM1" s="59"/>
      <c r="AN1" s="59"/>
      <c r="AO1" s="59"/>
      <c r="AP1" s="59"/>
      <c r="AQ1" s="59"/>
      <c r="AR1" s="59"/>
      <c r="AS1" s="59"/>
      <c r="AT1" s="59"/>
      <c r="AU1" s="59"/>
      <c r="AV1" s="59"/>
      <c r="AW1" s="59"/>
      <c r="AX1" s="59"/>
      <c r="AY1" s="59"/>
      <c r="AZ1" s="59"/>
      <c r="BA1" s="59"/>
      <c r="BB1" s="59"/>
      <c r="BC1" s="59"/>
      <c r="BD1" s="59"/>
      <c r="BE1" s="59"/>
      <c r="BF1" s="59"/>
      <c r="BG1" s="59"/>
      <c r="BH1" s="59"/>
      <c r="BI1" s="59"/>
      <c r="BJ1" s="59"/>
      <c r="BK1" s="59"/>
      <c r="BL1" s="59"/>
      <c r="BM1" s="59"/>
      <c r="BN1" s="59"/>
      <c r="BO1" s="59"/>
      <c r="BP1" s="59"/>
      <c r="BQ1" s="59"/>
      <c r="BR1" s="59"/>
      <c r="BS1" s="59"/>
      <c r="BT1" s="59"/>
      <c r="BU1" s="59"/>
      <c r="BV1" s="59"/>
      <c r="BW1" s="59"/>
      <c r="BX1" s="59"/>
      <c r="BY1" s="59"/>
      <c r="BZ1" s="59"/>
      <c r="CA1" s="97" t="s">
        <v>1200</v>
      </c>
    </row>
    <row r="2" spans="1:79" s="2" customFormat="1" ht="15" customHeight="1">
      <c r="A2" s="970" t="s">
        <v>1638</v>
      </c>
      <c r="B2" s="970"/>
      <c r="C2" s="970"/>
      <c r="D2" s="970"/>
      <c r="E2" s="970"/>
      <c r="F2" s="970"/>
      <c r="G2" s="970"/>
      <c r="H2" s="970"/>
      <c r="I2" s="970"/>
      <c r="J2" s="970"/>
      <c r="K2" s="970"/>
      <c r="L2" s="970"/>
      <c r="M2" s="970"/>
      <c r="N2" s="970"/>
      <c r="O2" s="970"/>
      <c r="P2" s="970"/>
      <c r="Q2" s="970"/>
      <c r="R2" s="970"/>
      <c r="S2" s="970"/>
      <c r="T2" s="970"/>
      <c r="U2" s="970"/>
      <c r="V2" s="970"/>
      <c r="W2" s="970"/>
      <c r="X2" s="970"/>
      <c r="Y2" s="970"/>
      <c r="Z2" s="970"/>
      <c r="AA2" s="970"/>
      <c r="AB2" s="970"/>
      <c r="AC2" s="970"/>
      <c r="AD2" s="970"/>
      <c r="AE2" s="970"/>
      <c r="AF2" s="970"/>
      <c r="AG2" s="970"/>
      <c r="AH2" s="970"/>
      <c r="AI2" s="970"/>
      <c r="AJ2" s="970"/>
      <c r="AK2" s="970"/>
      <c r="AL2" s="970"/>
      <c r="AM2" s="970"/>
      <c r="AN2" s="970"/>
      <c r="AO2" s="970"/>
      <c r="AP2" s="970"/>
      <c r="AQ2" s="970"/>
      <c r="AR2" s="970"/>
      <c r="AS2" s="970"/>
      <c r="AT2" s="970"/>
      <c r="AU2" s="970"/>
      <c r="AV2" s="970"/>
      <c r="AW2" s="970"/>
      <c r="AX2" s="970"/>
      <c r="AY2" s="970"/>
      <c r="AZ2" s="970"/>
      <c r="BA2" s="970"/>
      <c r="BB2" s="970"/>
      <c r="BC2" s="970"/>
      <c r="BD2" s="970"/>
      <c r="BE2" s="970"/>
      <c r="BF2" s="970"/>
      <c r="BG2" s="970"/>
      <c r="BH2" s="970"/>
      <c r="BI2" s="970"/>
      <c r="BJ2" s="970"/>
      <c r="BK2" s="970"/>
      <c r="BL2" s="970"/>
      <c r="BM2" s="970"/>
      <c r="BN2" s="970"/>
      <c r="BO2" s="970"/>
      <c r="BP2" s="970"/>
      <c r="BQ2" s="970"/>
      <c r="BR2" s="970"/>
      <c r="BS2" s="970"/>
      <c r="BT2" s="970"/>
      <c r="BU2" s="970"/>
      <c r="BV2" s="970"/>
      <c r="BW2" s="970"/>
      <c r="BX2" s="970"/>
      <c r="BY2" s="970"/>
      <c r="BZ2" s="970"/>
      <c r="CA2" s="97" t="s">
        <v>1201</v>
      </c>
    </row>
    <row r="3" spans="1:79" s="2" customFormat="1" ht="7.5" customHeight="1">
      <c r="A3" s="63"/>
      <c r="B3" s="63"/>
      <c r="C3" s="63"/>
      <c r="D3" s="63"/>
      <c r="E3" s="63"/>
      <c r="F3" s="63"/>
      <c r="G3" s="63"/>
      <c r="H3" s="63"/>
      <c r="I3" s="63"/>
      <c r="J3" s="63"/>
      <c r="K3" s="63"/>
      <c r="L3" s="63"/>
      <c r="M3" s="63"/>
      <c r="N3" s="63"/>
      <c r="O3" s="63"/>
      <c r="P3" s="63"/>
      <c r="Q3" s="63"/>
      <c r="R3" s="63"/>
      <c r="S3" s="63"/>
      <c r="T3" s="63"/>
      <c r="U3" s="63"/>
      <c r="V3" s="63"/>
      <c r="W3" s="63"/>
      <c r="X3" s="63"/>
      <c r="Y3" s="63"/>
      <c r="Z3" s="63"/>
      <c r="AA3" s="63"/>
      <c r="AB3" s="63"/>
      <c r="AC3" s="63"/>
      <c r="AD3" s="63"/>
      <c r="AE3" s="63"/>
      <c r="AF3" s="63"/>
      <c r="AG3" s="63"/>
      <c r="AH3" s="63"/>
      <c r="AI3" s="63"/>
      <c r="AJ3" s="63"/>
      <c r="AK3" s="63"/>
      <c r="AL3" s="63"/>
      <c r="AM3" s="63"/>
      <c r="AN3" s="63"/>
      <c r="AO3" s="63"/>
      <c r="AP3" s="63"/>
      <c r="AQ3" s="63"/>
      <c r="AR3" s="63"/>
      <c r="AS3" s="63"/>
      <c r="AT3" s="63"/>
      <c r="AU3" s="63"/>
      <c r="AV3" s="63"/>
      <c r="AW3" s="63"/>
      <c r="AX3" s="63"/>
      <c r="AY3" s="63"/>
      <c r="AZ3" s="63"/>
      <c r="BA3" s="63"/>
      <c r="BB3" s="63"/>
      <c r="BC3" s="63"/>
      <c r="BD3" s="63"/>
      <c r="BE3" s="63"/>
      <c r="BF3" s="63"/>
      <c r="BG3" s="63"/>
      <c r="BH3" s="63"/>
      <c r="BI3" s="63"/>
      <c r="BJ3" s="63"/>
      <c r="BK3" s="63"/>
      <c r="BL3" s="63"/>
      <c r="BM3" s="63"/>
      <c r="BN3" s="63"/>
      <c r="BO3" s="63"/>
      <c r="BP3" s="63"/>
      <c r="BQ3" s="63"/>
      <c r="BR3" s="63"/>
      <c r="BS3" s="63"/>
      <c r="BT3" s="63"/>
      <c r="BU3" s="63"/>
      <c r="BV3" s="63"/>
      <c r="BW3" s="63"/>
      <c r="BX3" s="63"/>
      <c r="BY3" s="63"/>
      <c r="BZ3" s="63"/>
      <c r="CA3" s="97" t="s">
        <v>1203</v>
      </c>
    </row>
    <row r="4" spans="1:79" s="2" customFormat="1" ht="7.5" customHeight="1">
      <c r="A4" s="59"/>
      <c r="B4" s="59"/>
      <c r="C4" s="59"/>
      <c r="D4" s="59"/>
      <c r="E4" s="59"/>
      <c r="F4" s="59"/>
      <c r="G4" s="59"/>
      <c r="H4" s="59"/>
      <c r="I4" s="59"/>
      <c r="J4" s="59"/>
      <c r="K4" s="59"/>
      <c r="L4" s="59"/>
      <c r="M4" s="59"/>
      <c r="N4" s="59"/>
      <c r="O4" s="59"/>
      <c r="P4" s="59"/>
      <c r="Q4" s="59"/>
      <c r="R4" s="59"/>
      <c r="S4" s="59"/>
      <c r="T4" s="59"/>
      <c r="U4" s="59"/>
      <c r="V4" s="59"/>
      <c r="W4" s="59"/>
      <c r="X4" s="59"/>
      <c r="Y4" s="59"/>
      <c r="Z4" s="59"/>
      <c r="AA4" s="59"/>
      <c r="AB4" s="59"/>
      <c r="AC4" s="59"/>
      <c r="AD4" s="59"/>
      <c r="AE4" s="59"/>
      <c r="AF4" s="59"/>
      <c r="AG4" s="59"/>
      <c r="AH4" s="59"/>
      <c r="AI4" s="59"/>
      <c r="AJ4" s="59"/>
      <c r="AK4" s="59"/>
      <c r="AL4" s="59"/>
      <c r="AM4" s="59"/>
      <c r="AN4" s="59"/>
      <c r="AO4" s="59"/>
      <c r="AP4" s="59"/>
      <c r="AQ4" s="59"/>
      <c r="AR4" s="59"/>
      <c r="AS4" s="59"/>
      <c r="AT4" s="59"/>
      <c r="AU4" s="59"/>
      <c r="AV4" s="59"/>
      <c r="AW4" s="59"/>
      <c r="AX4" s="59"/>
      <c r="AY4" s="59"/>
      <c r="AZ4" s="59"/>
      <c r="BA4" s="59"/>
      <c r="BB4" s="59"/>
      <c r="BC4" s="59"/>
      <c r="BD4" s="59"/>
      <c r="BE4" s="59"/>
      <c r="BF4" s="59"/>
      <c r="BG4" s="59"/>
      <c r="BH4" s="59"/>
      <c r="BI4" s="59"/>
      <c r="BJ4" s="59"/>
      <c r="BK4" s="59"/>
      <c r="BL4" s="59"/>
      <c r="BM4" s="59"/>
      <c r="BN4" s="59"/>
      <c r="BO4" s="59"/>
      <c r="BP4" s="59"/>
      <c r="BQ4" s="59"/>
      <c r="BR4" s="59"/>
      <c r="BS4" s="59"/>
      <c r="BT4" s="59"/>
      <c r="BU4" s="59"/>
      <c r="BV4" s="59"/>
      <c r="BW4" s="59"/>
      <c r="BX4" s="59"/>
      <c r="BY4" s="59"/>
      <c r="BZ4" s="59"/>
      <c r="CA4" s="97" t="s">
        <v>1204</v>
      </c>
    </row>
    <row r="5" spans="1:79" s="2" customFormat="1" ht="16.5" customHeight="1">
      <c r="A5" s="59" t="s">
        <v>76</v>
      </c>
      <c r="B5" s="59"/>
      <c r="C5" s="59"/>
      <c r="D5" s="59"/>
      <c r="E5" s="59"/>
      <c r="F5" s="59"/>
      <c r="G5" s="59"/>
      <c r="H5" s="59"/>
      <c r="I5" s="59"/>
      <c r="J5" s="59"/>
      <c r="K5" s="59"/>
      <c r="L5" s="59"/>
      <c r="M5" s="59"/>
      <c r="N5" s="59"/>
      <c r="O5" s="59"/>
      <c r="P5" s="59"/>
      <c r="Q5" s="59"/>
      <c r="R5" s="59"/>
      <c r="S5" s="59"/>
      <c r="T5" s="59"/>
      <c r="U5" s="59"/>
      <c r="V5" s="59"/>
      <c r="W5" s="59"/>
      <c r="X5" s="59"/>
      <c r="Y5" s="59"/>
      <c r="Z5" s="59"/>
      <c r="AA5" s="59"/>
      <c r="AB5" s="59"/>
      <c r="AC5" s="59"/>
      <c r="AD5" s="59"/>
      <c r="AE5" s="59"/>
      <c r="AF5" s="59"/>
      <c r="AG5" s="59"/>
      <c r="AH5" s="59"/>
      <c r="AI5" s="59"/>
      <c r="AJ5" s="59"/>
      <c r="AK5" s="59"/>
      <c r="AL5" s="59"/>
      <c r="AM5" s="59"/>
      <c r="AN5" s="59"/>
      <c r="AO5" s="59"/>
      <c r="AP5" s="59"/>
      <c r="AQ5" s="59"/>
      <c r="AR5" s="59"/>
      <c r="AS5" s="59"/>
      <c r="AT5" s="59"/>
      <c r="AU5" s="59"/>
      <c r="AV5" s="59"/>
      <c r="AW5" s="59"/>
      <c r="AX5" s="59"/>
      <c r="AY5" s="59"/>
      <c r="AZ5" s="59"/>
      <c r="BA5" s="59"/>
      <c r="BB5" s="59"/>
      <c r="BC5" s="59"/>
      <c r="BD5" s="59"/>
      <c r="BE5" s="59"/>
      <c r="BF5" s="59"/>
      <c r="BG5" s="59"/>
      <c r="BH5" s="59"/>
      <c r="BI5" s="59"/>
      <c r="BJ5" s="59"/>
      <c r="BK5" s="59"/>
      <c r="BL5" s="59"/>
      <c r="BM5" s="59"/>
      <c r="BN5" s="59"/>
      <c r="BO5" s="59"/>
      <c r="BP5" s="59"/>
      <c r="BQ5" s="59"/>
      <c r="BR5" s="59"/>
      <c r="BS5" s="59"/>
      <c r="BT5" s="59"/>
      <c r="BU5" s="59"/>
      <c r="BV5" s="59"/>
      <c r="BW5" s="59"/>
      <c r="BX5" s="59"/>
      <c r="BY5" s="59"/>
      <c r="BZ5" s="59"/>
      <c r="CA5" s="97" t="s">
        <v>1205</v>
      </c>
    </row>
    <row r="6" spans="1:79" s="2" customFormat="1" ht="16.5" customHeight="1">
      <c r="A6" s="59"/>
      <c r="B6" s="59" t="s">
        <v>66</v>
      </c>
      <c r="C6" s="59"/>
      <c r="D6" s="59"/>
      <c r="E6" s="59"/>
      <c r="F6" s="59"/>
      <c r="G6" s="59"/>
      <c r="H6" s="59"/>
      <c r="I6" s="59"/>
      <c r="J6" s="59"/>
      <c r="K6" s="59"/>
      <c r="L6" s="59"/>
      <c r="M6" s="59"/>
      <c r="N6" s="59"/>
      <c r="O6" s="59"/>
      <c r="P6" s="59"/>
      <c r="Q6" s="59"/>
      <c r="R6" s="677"/>
      <c r="S6" s="677"/>
      <c r="T6" s="677"/>
      <c r="U6" s="677"/>
      <c r="V6" s="677"/>
      <c r="W6" s="677"/>
      <c r="X6" s="677"/>
      <c r="Y6" s="677"/>
      <c r="Z6" s="677"/>
      <c r="AA6" s="677"/>
      <c r="AB6" s="677"/>
      <c r="AC6" s="677"/>
      <c r="AD6" s="677"/>
      <c r="AE6" s="677"/>
      <c r="AF6" s="677"/>
      <c r="AG6" s="677"/>
      <c r="AH6" s="677"/>
      <c r="AI6" s="677"/>
      <c r="AJ6" s="677"/>
      <c r="AK6" s="677"/>
      <c r="AL6" s="677"/>
      <c r="AM6" s="677"/>
      <c r="AN6" s="677"/>
      <c r="AO6" s="677"/>
      <c r="AP6" s="677"/>
      <c r="AQ6" s="677"/>
      <c r="AR6" s="677"/>
      <c r="AS6" s="677"/>
      <c r="AT6" s="677"/>
      <c r="AU6" s="677"/>
      <c r="AV6" s="677"/>
      <c r="AW6" s="677"/>
      <c r="AX6" s="677"/>
      <c r="AY6" s="677"/>
      <c r="AZ6" s="677"/>
      <c r="BA6" s="677"/>
      <c r="BB6" s="677"/>
      <c r="BC6" s="677"/>
      <c r="BD6" s="677"/>
      <c r="BE6" s="677"/>
      <c r="BF6" s="677"/>
      <c r="BG6" s="677"/>
      <c r="BH6" s="677"/>
      <c r="BI6" s="677"/>
      <c r="BJ6" s="677"/>
      <c r="BK6" s="677"/>
      <c r="BL6" s="677"/>
      <c r="BM6" s="677"/>
      <c r="BN6" s="677"/>
      <c r="BO6" s="677"/>
      <c r="BP6" s="677"/>
      <c r="BQ6" s="677"/>
      <c r="BR6" s="677"/>
      <c r="BS6" s="677"/>
      <c r="BT6" s="677"/>
      <c r="BU6" s="677"/>
      <c r="BV6" s="677"/>
      <c r="BW6" s="677"/>
      <c r="BX6" s="677"/>
      <c r="BY6" s="677"/>
      <c r="BZ6" s="677"/>
      <c r="CA6" s="98" t="s">
        <v>1206</v>
      </c>
    </row>
    <row r="7" spans="1:79" s="2" customFormat="1" ht="16.5" customHeight="1">
      <c r="A7" s="59"/>
      <c r="B7" s="59" t="s">
        <v>77</v>
      </c>
      <c r="C7" s="59"/>
      <c r="D7" s="59"/>
      <c r="E7" s="59"/>
      <c r="F7" s="59"/>
      <c r="G7" s="59"/>
      <c r="H7" s="59"/>
      <c r="I7" s="59"/>
      <c r="J7" s="59"/>
      <c r="K7" s="59"/>
      <c r="L7" s="59"/>
      <c r="M7" s="59"/>
      <c r="N7" s="59" t="s">
        <v>78</v>
      </c>
      <c r="O7" s="59"/>
      <c r="P7" s="59"/>
      <c r="Q7" s="59"/>
      <c r="R7" s="59"/>
      <c r="S7" s="59"/>
      <c r="T7" s="59"/>
      <c r="U7" s="59"/>
      <c r="V7" s="59"/>
      <c r="W7" s="59"/>
      <c r="X7" s="59"/>
      <c r="Y7" s="59" t="s">
        <v>79</v>
      </c>
      <c r="Z7" s="59"/>
      <c r="AA7" s="678"/>
      <c r="AB7" s="678"/>
      <c r="AC7" s="678"/>
      <c r="AD7" s="678"/>
      <c r="AE7" s="678"/>
      <c r="AF7" s="678"/>
      <c r="AG7" s="678"/>
      <c r="AH7" s="678"/>
      <c r="AI7" s="678"/>
      <c r="AJ7" s="678"/>
      <c r="AK7" s="678"/>
      <c r="AL7" s="678"/>
      <c r="AM7" s="678"/>
      <c r="AN7" s="59" t="s">
        <v>80</v>
      </c>
      <c r="AO7" s="59"/>
      <c r="AP7" s="59"/>
      <c r="AQ7" s="59"/>
      <c r="AR7" s="59"/>
      <c r="AS7" s="59" t="s">
        <v>81</v>
      </c>
      <c r="AT7" s="59"/>
      <c r="AU7" s="678"/>
      <c r="AV7" s="678"/>
      <c r="AW7" s="678"/>
      <c r="AX7" s="678"/>
      <c r="AY7" s="678"/>
      <c r="AZ7" s="678"/>
      <c r="BA7" s="678"/>
      <c r="BB7" s="678"/>
      <c r="BC7" s="678"/>
      <c r="BD7" s="678"/>
      <c r="BE7" s="678"/>
      <c r="BF7" s="678"/>
      <c r="BG7" s="678"/>
      <c r="BH7" s="59" t="s">
        <v>40</v>
      </c>
      <c r="BI7" s="59"/>
      <c r="BJ7" s="59"/>
      <c r="BK7" s="59"/>
      <c r="BL7" s="59"/>
      <c r="BM7" s="59"/>
      <c r="BN7" s="59"/>
      <c r="BO7" s="59"/>
      <c r="BP7" s="59"/>
      <c r="BQ7" s="59"/>
      <c r="BR7" s="59"/>
      <c r="BS7" s="59"/>
      <c r="BT7" s="59"/>
      <c r="BU7" s="59"/>
      <c r="BV7" s="59"/>
      <c r="BW7" s="59"/>
      <c r="BX7" s="59"/>
      <c r="BY7" s="59"/>
      <c r="BZ7" s="59"/>
      <c r="CA7" s="97" t="s">
        <v>1207</v>
      </c>
    </row>
    <row r="8" spans="1:79" s="2" customFormat="1" ht="16.5" customHeight="1">
      <c r="A8" s="59"/>
      <c r="B8" s="59"/>
      <c r="C8" s="59"/>
      <c r="D8" s="59"/>
      <c r="E8" s="59"/>
      <c r="F8" s="59"/>
      <c r="G8" s="59"/>
      <c r="H8" s="59"/>
      <c r="I8" s="59"/>
      <c r="J8" s="59"/>
      <c r="K8" s="59"/>
      <c r="L8" s="59"/>
      <c r="M8" s="59"/>
      <c r="N8" s="59"/>
      <c r="O8" s="59"/>
      <c r="P8" s="59"/>
      <c r="Q8" s="59"/>
      <c r="R8" s="677"/>
      <c r="S8" s="677"/>
      <c r="T8" s="677"/>
      <c r="U8" s="677"/>
      <c r="V8" s="677"/>
      <c r="W8" s="677"/>
      <c r="X8" s="677"/>
      <c r="Y8" s="677"/>
      <c r="Z8" s="677"/>
      <c r="AA8" s="677"/>
      <c r="AB8" s="677"/>
      <c r="AC8" s="677"/>
      <c r="AD8" s="677"/>
      <c r="AE8" s="677"/>
      <c r="AF8" s="677"/>
      <c r="AG8" s="677"/>
      <c r="AH8" s="677"/>
      <c r="AI8" s="677"/>
      <c r="AJ8" s="677"/>
      <c r="AK8" s="677"/>
      <c r="AL8" s="677"/>
      <c r="AM8" s="677"/>
      <c r="AN8" s="677"/>
      <c r="AO8" s="677"/>
      <c r="AP8" s="677"/>
      <c r="AQ8" s="677"/>
      <c r="AR8" s="677"/>
      <c r="AS8" s="677"/>
      <c r="AT8" s="677"/>
      <c r="AU8" s="677"/>
      <c r="AV8" s="677"/>
      <c r="AW8" s="677"/>
      <c r="AX8" s="677"/>
      <c r="AY8" s="677"/>
      <c r="AZ8" s="677"/>
      <c r="BA8" s="677"/>
      <c r="BB8" s="677"/>
      <c r="BC8" s="677"/>
      <c r="BD8" s="677"/>
      <c r="BE8" s="677"/>
      <c r="BF8" s="677"/>
      <c r="BG8" s="677"/>
      <c r="BH8" s="677"/>
      <c r="BI8" s="677"/>
      <c r="BJ8" s="677"/>
      <c r="BK8" s="677"/>
      <c r="BL8" s="677"/>
      <c r="BM8" s="677"/>
      <c r="BN8" s="677"/>
      <c r="BO8" s="677"/>
      <c r="BP8" s="677"/>
      <c r="BQ8" s="677"/>
      <c r="BR8" s="677"/>
      <c r="BS8" s="677"/>
      <c r="BT8" s="677"/>
      <c r="BU8" s="677"/>
      <c r="BV8" s="677"/>
      <c r="BW8" s="677"/>
      <c r="BX8" s="677"/>
      <c r="BY8" s="677"/>
      <c r="BZ8" s="677"/>
      <c r="CA8" s="97" t="s">
        <v>1208</v>
      </c>
    </row>
    <row r="9" spans="1:79" s="2" customFormat="1" ht="16.5" customHeight="1">
      <c r="A9" s="59"/>
      <c r="B9" s="59" t="s">
        <v>32</v>
      </c>
      <c r="C9" s="59"/>
      <c r="D9" s="59"/>
      <c r="E9" s="59"/>
      <c r="F9" s="59"/>
      <c r="G9" s="59"/>
      <c r="H9" s="59"/>
      <c r="I9" s="59"/>
      <c r="J9" s="59"/>
      <c r="K9" s="59"/>
      <c r="L9" s="59"/>
      <c r="M9" s="59"/>
      <c r="N9" s="59"/>
      <c r="O9" s="59"/>
      <c r="P9" s="59"/>
      <c r="Q9" s="59"/>
      <c r="R9" s="670" t="s">
        <v>1254</v>
      </c>
      <c r="S9" s="670"/>
      <c r="T9" s="670"/>
      <c r="U9" s="677"/>
      <c r="V9" s="677"/>
      <c r="W9" s="677"/>
      <c r="X9" s="677"/>
      <c r="Y9" s="677"/>
      <c r="Z9" s="677"/>
      <c r="AA9" s="677"/>
      <c r="AB9" s="677"/>
      <c r="AC9" s="677"/>
      <c r="AD9" s="677"/>
      <c r="AE9" s="677"/>
      <c r="AF9" s="677"/>
      <c r="AG9" s="677"/>
      <c r="AH9" s="677"/>
      <c r="AI9" s="677"/>
      <c r="AJ9" s="677"/>
      <c r="AK9" s="677"/>
      <c r="AL9" s="677"/>
      <c r="AM9" s="677"/>
      <c r="AN9" s="677"/>
      <c r="AO9" s="677"/>
      <c r="AP9" s="677"/>
      <c r="AQ9" s="677"/>
      <c r="AR9" s="677"/>
      <c r="AS9" s="677"/>
      <c r="AT9" s="677"/>
      <c r="AU9" s="677"/>
      <c r="AV9" s="677"/>
      <c r="AW9" s="677"/>
      <c r="AX9" s="677"/>
      <c r="AY9" s="677"/>
      <c r="AZ9" s="677"/>
      <c r="BA9" s="677"/>
      <c r="BB9" s="677"/>
      <c r="BC9" s="677"/>
      <c r="BD9" s="677"/>
      <c r="BE9" s="677"/>
      <c r="BF9" s="677"/>
      <c r="BG9" s="677"/>
      <c r="BH9" s="677"/>
      <c r="BI9" s="677"/>
      <c r="BJ9" s="677"/>
      <c r="BK9" s="677"/>
      <c r="BL9" s="677"/>
      <c r="BM9" s="677"/>
      <c r="BN9" s="677"/>
      <c r="BO9" s="677"/>
      <c r="BP9" s="677"/>
      <c r="BQ9" s="677"/>
      <c r="BR9" s="677"/>
      <c r="BS9" s="677"/>
      <c r="BT9" s="677"/>
      <c r="BU9" s="677"/>
      <c r="BV9" s="677"/>
      <c r="BW9" s="677"/>
      <c r="BX9" s="677"/>
      <c r="BY9" s="677"/>
      <c r="BZ9" s="677"/>
      <c r="CA9" s="97" t="s">
        <v>1210</v>
      </c>
    </row>
    <row r="10" spans="1:79" s="2" customFormat="1" ht="16.5" customHeight="1">
      <c r="A10" s="59"/>
      <c r="B10" s="59" t="s">
        <v>68</v>
      </c>
      <c r="C10" s="59"/>
      <c r="D10" s="59"/>
      <c r="E10" s="59"/>
      <c r="F10" s="59"/>
      <c r="G10" s="59"/>
      <c r="H10" s="59"/>
      <c r="I10" s="59"/>
      <c r="J10" s="59"/>
      <c r="K10" s="59"/>
      <c r="L10" s="59"/>
      <c r="M10" s="59"/>
      <c r="N10" s="59"/>
      <c r="O10" s="59"/>
      <c r="P10" s="59"/>
      <c r="Q10" s="59"/>
      <c r="R10" s="677"/>
      <c r="S10" s="677"/>
      <c r="T10" s="677"/>
      <c r="U10" s="677"/>
      <c r="V10" s="677"/>
      <c r="W10" s="677"/>
      <c r="X10" s="677"/>
      <c r="Y10" s="677"/>
      <c r="Z10" s="677"/>
      <c r="AA10" s="677"/>
      <c r="AB10" s="677"/>
      <c r="AC10" s="677"/>
      <c r="AD10" s="677"/>
      <c r="AE10" s="677"/>
      <c r="AF10" s="677"/>
      <c r="AG10" s="677"/>
      <c r="AH10" s="677"/>
      <c r="AI10" s="677"/>
      <c r="AJ10" s="677"/>
      <c r="AK10" s="677"/>
      <c r="AL10" s="677"/>
      <c r="AM10" s="677"/>
      <c r="AN10" s="677"/>
      <c r="AO10" s="677"/>
      <c r="AP10" s="677"/>
      <c r="AQ10" s="677"/>
      <c r="AR10" s="677"/>
      <c r="AS10" s="677"/>
      <c r="AT10" s="677"/>
      <c r="AU10" s="677"/>
      <c r="AV10" s="677"/>
      <c r="AW10" s="677"/>
      <c r="AX10" s="677"/>
      <c r="AY10" s="677"/>
      <c r="AZ10" s="677"/>
      <c r="BA10" s="677"/>
      <c r="BB10" s="677"/>
      <c r="BC10" s="677"/>
      <c r="BD10" s="677"/>
      <c r="BE10" s="677"/>
      <c r="BF10" s="677"/>
      <c r="BG10" s="677"/>
      <c r="BH10" s="677"/>
      <c r="BI10" s="677"/>
      <c r="BJ10" s="677"/>
      <c r="BK10" s="677"/>
      <c r="BL10" s="677"/>
      <c r="BM10" s="677"/>
      <c r="BN10" s="677"/>
      <c r="BO10" s="677"/>
      <c r="BP10" s="677"/>
      <c r="BQ10" s="677"/>
      <c r="BR10" s="677"/>
      <c r="BS10" s="677"/>
      <c r="BT10" s="677"/>
      <c r="BU10" s="677"/>
      <c r="BV10" s="677"/>
      <c r="BW10" s="677"/>
      <c r="BX10" s="677"/>
      <c r="BY10" s="677"/>
      <c r="BZ10" s="677"/>
      <c r="CA10" s="97" t="s">
        <v>1211</v>
      </c>
    </row>
    <row r="11" spans="1:79" s="2" customFormat="1" ht="16.5" customHeight="1">
      <c r="A11" s="59"/>
      <c r="B11" s="59" t="s">
        <v>34</v>
      </c>
      <c r="C11" s="59"/>
      <c r="D11" s="59"/>
      <c r="E11" s="59"/>
      <c r="F11" s="59"/>
      <c r="G11" s="59"/>
      <c r="H11" s="59"/>
      <c r="I11" s="59"/>
      <c r="J11" s="59"/>
      <c r="K11" s="59"/>
      <c r="L11" s="59"/>
      <c r="M11" s="59"/>
      <c r="N11" s="59"/>
      <c r="O11" s="59"/>
      <c r="P11" s="59"/>
      <c r="Q11" s="59"/>
      <c r="R11" s="677"/>
      <c r="S11" s="677"/>
      <c r="T11" s="677"/>
      <c r="U11" s="677"/>
      <c r="V11" s="677"/>
      <c r="W11" s="677"/>
      <c r="X11" s="677"/>
      <c r="Y11" s="677"/>
      <c r="Z11" s="677"/>
      <c r="AA11" s="677"/>
      <c r="AB11" s="677"/>
      <c r="AC11" s="677"/>
      <c r="AD11" s="677"/>
      <c r="AE11" s="677"/>
      <c r="AF11" s="677"/>
      <c r="AG11" s="677"/>
      <c r="AH11" s="677"/>
      <c r="AI11" s="677"/>
      <c r="AJ11" s="677"/>
      <c r="AK11" s="677"/>
      <c r="AL11" s="677"/>
      <c r="AM11" s="677"/>
      <c r="AN11" s="677"/>
      <c r="AO11" s="677"/>
      <c r="AP11" s="677"/>
      <c r="AQ11" s="677"/>
      <c r="AR11" s="677"/>
      <c r="AS11" s="677"/>
      <c r="AT11" s="677"/>
      <c r="AU11" s="677"/>
      <c r="AV11" s="677"/>
      <c r="AW11" s="677"/>
      <c r="AX11" s="677"/>
      <c r="AY11" s="677"/>
      <c r="AZ11" s="677"/>
      <c r="BA11" s="677"/>
      <c r="BB11" s="677"/>
      <c r="BC11" s="677"/>
      <c r="BD11" s="677"/>
      <c r="BE11" s="677"/>
      <c r="BF11" s="677"/>
      <c r="BG11" s="677"/>
      <c r="BH11" s="677"/>
      <c r="BI11" s="677"/>
      <c r="BJ11" s="677"/>
      <c r="BK11" s="677"/>
      <c r="BL11" s="677"/>
      <c r="BM11" s="677"/>
      <c r="BN11" s="677"/>
      <c r="BO11" s="677"/>
      <c r="BP11" s="677"/>
      <c r="BQ11" s="677"/>
      <c r="BR11" s="677"/>
      <c r="BS11" s="677"/>
      <c r="BT11" s="677"/>
      <c r="BU11" s="677"/>
      <c r="BV11" s="677"/>
      <c r="BW11" s="677"/>
      <c r="BX11" s="677"/>
      <c r="BY11" s="677"/>
      <c r="BZ11" s="677"/>
      <c r="CA11" s="97" t="s">
        <v>1212</v>
      </c>
    </row>
    <row r="12" spans="1:79" s="26" customFormat="1" ht="5.0999999999999996" customHeight="1">
      <c r="A12" s="63"/>
      <c r="B12" s="63"/>
      <c r="C12" s="63"/>
      <c r="D12" s="63"/>
      <c r="E12" s="63"/>
      <c r="F12" s="63"/>
      <c r="G12" s="63"/>
      <c r="H12" s="63"/>
      <c r="I12" s="63"/>
      <c r="J12" s="63"/>
      <c r="K12" s="63"/>
      <c r="L12" s="63"/>
      <c r="M12" s="63"/>
      <c r="N12" s="63"/>
      <c r="O12" s="63"/>
      <c r="P12" s="63"/>
      <c r="Q12" s="63"/>
      <c r="R12" s="63"/>
      <c r="S12" s="63"/>
      <c r="T12" s="63"/>
      <c r="U12" s="63"/>
      <c r="V12" s="63"/>
      <c r="W12" s="63"/>
      <c r="X12" s="63"/>
      <c r="Y12" s="63"/>
      <c r="Z12" s="63"/>
      <c r="AA12" s="63"/>
      <c r="AB12" s="63"/>
      <c r="AC12" s="63"/>
      <c r="AD12" s="63"/>
      <c r="AE12" s="63"/>
      <c r="AF12" s="63"/>
      <c r="AG12" s="63"/>
      <c r="AH12" s="63"/>
      <c r="AI12" s="63"/>
      <c r="AJ12" s="63"/>
      <c r="AK12" s="63"/>
      <c r="AL12" s="63"/>
      <c r="AM12" s="63"/>
      <c r="AN12" s="63"/>
      <c r="AO12" s="63"/>
      <c r="AP12" s="63"/>
      <c r="AQ12" s="63"/>
      <c r="AR12" s="63"/>
      <c r="AS12" s="63"/>
      <c r="AT12" s="63"/>
      <c r="AU12" s="63"/>
      <c r="AV12" s="63"/>
      <c r="AW12" s="63"/>
      <c r="AX12" s="63"/>
      <c r="AY12" s="63"/>
      <c r="AZ12" s="63"/>
      <c r="BA12" s="63"/>
      <c r="BB12" s="63"/>
      <c r="BC12" s="63"/>
      <c r="BD12" s="63"/>
      <c r="BE12" s="63"/>
      <c r="BF12" s="63"/>
      <c r="BG12" s="63"/>
      <c r="BH12" s="63"/>
      <c r="BI12" s="63"/>
      <c r="BJ12" s="63"/>
      <c r="BK12" s="63"/>
      <c r="BL12" s="63"/>
      <c r="BM12" s="63"/>
      <c r="BN12" s="63"/>
      <c r="BO12" s="63"/>
      <c r="BP12" s="63"/>
      <c r="BQ12" s="63"/>
      <c r="BR12" s="63"/>
      <c r="BS12" s="63"/>
      <c r="BT12" s="63"/>
      <c r="BU12" s="63"/>
      <c r="BV12" s="63"/>
      <c r="BW12" s="63"/>
      <c r="BX12" s="63"/>
      <c r="BY12" s="63"/>
      <c r="BZ12" s="63"/>
      <c r="CA12" s="97" t="s">
        <v>1213</v>
      </c>
    </row>
    <row r="13" spans="1:79" s="26" customFormat="1" ht="5.0999999999999996" customHeight="1">
      <c r="A13" s="198"/>
      <c r="B13" s="198"/>
      <c r="C13" s="198"/>
      <c r="D13" s="198"/>
      <c r="E13" s="198"/>
      <c r="F13" s="198"/>
      <c r="G13" s="198"/>
      <c r="H13" s="198"/>
      <c r="I13" s="198"/>
      <c r="J13" s="198"/>
      <c r="K13" s="198"/>
      <c r="L13" s="198"/>
      <c r="M13" s="198"/>
      <c r="N13" s="198"/>
      <c r="O13" s="198"/>
      <c r="P13" s="198"/>
      <c r="Q13" s="198"/>
      <c r="R13" s="198"/>
      <c r="S13" s="198"/>
      <c r="T13" s="198"/>
      <c r="U13" s="198"/>
      <c r="V13" s="198"/>
      <c r="W13" s="198"/>
      <c r="X13" s="198"/>
      <c r="Y13" s="198"/>
      <c r="Z13" s="198"/>
      <c r="AA13" s="198"/>
      <c r="AB13" s="198"/>
      <c r="AC13" s="198"/>
      <c r="AD13" s="198"/>
      <c r="AE13" s="198"/>
      <c r="AF13" s="198"/>
      <c r="AG13" s="198"/>
      <c r="AH13" s="198"/>
      <c r="AI13" s="198"/>
      <c r="AJ13" s="198"/>
      <c r="AK13" s="198"/>
      <c r="AL13" s="198"/>
      <c r="AM13" s="198"/>
      <c r="AN13" s="198"/>
      <c r="AO13" s="198"/>
      <c r="AP13" s="198"/>
      <c r="AQ13" s="198"/>
      <c r="AR13" s="198"/>
      <c r="AS13" s="198"/>
      <c r="AT13" s="198"/>
      <c r="AU13" s="198"/>
      <c r="AV13" s="198"/>
      <c r="AW13" s="198"/>
      <c r="AX13" s="198"/>
      <c r="AY13" s="198"/>
      <c r="AZ13" s="198"/>
      <c r="BA13" s="198"/>
      <c r="BB13" s="198"/>
      <c r="BC13" s="198"/>
      <c r="BD13" s="198"/>
      <c r="BE13" s="198"/>
      <c r="BF13" s="198"/>
      <c r="BG13" s="198"/>
      <c r="BH13" s="198"/>
      <c r="BI13" s="198"/>
      <c r="BJ13" s="198"/>
      <c r="BK13" s="198"/>
      <c r="BL13" s="198"/>
      <c r="BM13" s="198"/>
      <c r="BN13" s="198"/>
      <c r="BO13" s="198"/>
      <c r="BP13" s="198"/>
      <c r="BQ13" s="198"/>
      <c r="BR13" s="198"/>
      <c r="BS13" s="198"/>
      <c r="BT13" s="198"/>
      <c r="BU13" s="198"/>
      <c r="BV13" s="198"/>
      <c r="BW13" s="198"/>
      <c r="BX13" s="198"/>
      <c r="BY13" s="198"/>
      <c r="BZ13" s="198"/>
      <c r="CA13" s="97" t="s">
        <v>1214</v>
      </c>
    </row>
    <row r="14" spans="1:79" s="2" customFormat="1" ht="16.5" customHeight="1">
      <c r="A14" s="59" t="s">
        <v>76</v>
      </c>
      <c r="B14" s="59"/>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59"/>
      <c r="AE14" s="59"/>
      <c r="AF14" s="59"/>
      <c r="AG14" s="59"/>
      <c r="AH14" s="59"/>
      <c r="AI14" s="59"/>
      <c r="AJ14" s="59"/>
      <c r="AK14" s="59"/>
      <c r="AL14" s="59"/>
      <c r="AM14" s="59"/>
      <c r="AN14" s="59"/>
      <c r="AO14" s="59"/>
      <c r="AP14" s="59"/>
      <c r="AQ14" s="59"/>
      <c r="AR14" s="59"/>
      <c r="AS14" s="59"/>
      <c r="AT14" s="59"/>
      <c r="AU14" s="59"/>
      <c r="AV14" s="59"/>
      <c r="AW14" s="59"/>
      <c r="AX14" s="59"/>
      <c r="AY14" s="59"/>
      <c r="AZ14" s="59"/>
      <c r="BA14" s="59"/>
      <c r="BB14" s="59"/>
      <c r="BC14" s="59"/>
      <c r="BD14" s="59"/>
      <c r="BE14" s="59"/>
      <c r="BF14" s="59"/>
      <c r="BG14" s="59"/>
      <c r="BH14" s="59"/>
      <c r="BI14" s="59"/>
      <c r="BJ14" s="59"/>
      <c r="BK14" s="59"/>
      <c r="BL14" s="59"/>
      <c r="BM14" s="59"/>
      <c r="BN14" s="59"/>
      <c r="BO14" s="59"/>
      <c r="BP14" s="59"/>
      <c r="BQ14" s="59"/>
      <c r="BR14" s="59"/>
      <c r="BS14" s="59"/>
      <c r="BT14" s="59"/>
      <c r="BU14" s="59"/>
      <c r="BV14" s="59"/>
      <c r="BW14" s="59"/>
      <c r="BX14" s="59"/>
      <c r="BY14" s="59"/>
      <c r="BZ14" s="59"/>
      <c r="CA14" s="97" t="s">
        <v>1215</v>
      </c>
    </row>
    <row r="15" spans="1:79" s="2" customFormat="1" ht="16.5" customHeight="1">
      <c r="A15" s="59"/>
      <c r="B15" s="59" t="s">
        <v>66</v>
      </c>
      <c r="C15" s="59"/>
      <c r="D15" s="59"/>
      <c r="E15" s="59"/>
      <c r="F15" s="59"/>
      <c r="G15" s="59"/>
      <c r="H15" s="59"/>
      <c r="I15" s="59"/>
      <c r="J15" s="59"/>
      <c r="K15" s="59"/>
      <c r="L15" s="59"/>
      <c r="M15" s="59"/>
      <c r="N15" s="59"/>
      <c r="O15" s="59"/>
      <c r="P15" s="59"/>
      <c r="Q15" s="59"/>
      <c r="R15" s="677"/>
      <c r="S15" s="677"/>
      <c r="T15" s="677"/>
      <c r="U15" s="677"/>
      <c r="V15" s="677"/>
      <c r="W15" s="677"/>
      <c r="X15" s="677"/>
      <c r="Y15" s="677"/>
      <c r="Z15" s="677"/>
      <c r="AA15" s="677"/>
      <c r="AB15" s="677"/>
      <c r="AC15" s="677"/>
      <c r="AD15" s="677"/>
      <c r="AE15" s="677"/>
      <c r="AF15" s="677"/>
      <c r="AG15" s="677"/>
      <c r="AH15" s="677"/>
      <c r="AI15" s="677"/>
      <c r="AJ15" s="677"/>
      <c r="AK15" s="677"/>
      <c r="AL15" s="677"/>
      <c r="AM15" s="677"/>
      <c r="AN15" s="677"/>
      <c r="AO15" s="677"/>
      <c r="AP15" s="677"/>
      <c r="AQ15" s="677"/>
      <c r="AR15" s="677"/>
      <c r="AS15" s="677"/>
      <c r="AT15" s="677"/>
      <c r="AU15" s="677"/>
      <c r="AV15" s="677"/>
      <c r="AW15" s="677"/>
      <c r="AX15" s="677"/>
      <c r="AY15" s="677"/>
      <c r="AZ15" s="677"/>
      <c r="BA15" s="677"/>
      <c r="BB15" s="677"/>
      <c r="BC15" s="677"/>
      <c r="BD15" s="677"/>
      <c r="BE15" s="677"/>
      <c r="BF15" s="677"/>
      <c r="BG15" s="677"/>
      <c r="BH15" s="677"/>
      <c r="BI15" s="677"/>
      <c r="BJ15" s="677"/>
      <c r="BK15" s="677"/>
      <c r="BL15" s="677"/>
      <c r="BM15" s="677"/>
      <c r="BN15" s="677"/>
      <c r="BO15" s="677"/>
      <c r="BP15" s="677"/>
      <c r="BQ15" s="677"/>
      <c r="BR15" s="677"/>
      <c r="BS15" s="677"/>
      <c r="BT15" s="677"/>
      <c r="BU15" s="677"/>
      <c r="BV15" s="677"/>
      <c r="BW15" s="677"/>
      <c r="BX15" s="677"/>
      <c r="BY15" s="677"/>
      <c r="BZ15" s="677"/>
      <c r="CA15" s="97" t="s">
        <v>1216</v>
      </c>
    </row>
    <row r="16" spans="1:79" s="2" customFormat="1" ht="16.5" customHeight="1">
      <c r="A16" s="59"/>
      <c r="B16" s="59" t="s">
        <v>77</v>
      </c>
      <c r="C16" s="59"/>
      <c r="D16" s="59"/>
      <c r="E16" s="59"/>
      <c r="F16" s="59"/>
      <c r="G16" s="59"/>
      <c r="H16" s="59"/>
      <c r="I16" s="59"/>
      <c r="J16" s="59"/>
      <c r="K16" s="59"/>
      <c r="L16" s="59"/>
      <c r="M16" s="59"/>
      <c r="N16" s="59" t="s">
        <v>78</v>
      </c>
      <c r="O16" s="59"/>
      <c r="P16" s="59"/>
      <c r="Q16" s="59"/>
      <c r="R16" s="59"/>
      <c r="S16" s="59"/>
      <c r="T16" s="59"/>
      <c r="U16" s="59"/>
      <c r="V16" s="59"/>
      <c r="W16" s="59"/>
      <c r="X16" s="59"/>
      <c r="Y16" s="59" t="s">
        <v>79</v>
      </c>
      <c r="Z16" s="59"/>
      <c r="AA16" s="678"/>
      <c r="AB16" s="678"/>
      <c r="AC16" s="678"/>
      <c r="AD16" s="678"/>
      <c r="AE16" s="678"/>
      <c r="AF16" s="678"/>
      <c r="AG16" s="678"/>
      <c r="AH16" s="678"/>
      <c r="AI16" s="678"/>
      <c r="AJ16" s="678"/>
      <c r="AK16" s="678"/>
      <c r="AL16" s="678"/>
      <c r="AM16" s="678"/>
      <c r="AN16" s="59" t="s">
        <v>80</v>
      </c>
      <c r="AO16" s="59"/>
      <c r="AP16" s="59"/>
      <c r="AQ16" s="59"/>
      <c r="AR16" s="59"/>
      <c r="AS16" s="59" t="s">
        <v>81</v>
      </c>
      <c r="AT16" s="59"/>
      <c r="AU16" s="678"/>
      <c r="AV16" s="678"/>
      <c r="AW16" s="678"/>
      <c r="AX16" s="678"/>
      <c r="AY16" s="678"/>
      <c r="AZ16" s="678"/>
      <c r="BA16" s="678"/>
      <c r="BB16" s="678"/>
      <c r="BC16" s="678"/>
      <c r="BD16" s="678"/>
      <c r="BE16" s="678"/>
      <c r="BF16" s="678"/>
      <c r="BG16" s="678"/>
      <c r="BH16" s="59" t="s">
        <v>40</v>
      </c>
      <c r="BI16" s="59"/>
      <c r="BJ16" s="59"/>
      <c r="BK16" s="59"/>
      <c r="BL16" s="59"/>
      <c r="BM16" s="59"/>
      <c r="BN16" s="59"/>
      <c r="BO16" s="59"/>
      <c r="BP16" s="59"/>
      <c r="BQ16" s="59"/>
      <c r="BR16" s="59"/>
      <c r="BS16" s="59"/>
      <c r="BT16" s="59"/>
      <c r="BU16" s="59"/>
      <c r="BV16" s="59"/>
      <c r="BW16" s="59"/>
      <c r="BX16" s="59"/>
      <c r="BY16" s="59"/>
      <c r="BZ16" s="59"/>
      <c r="CA16" s="97" t="s">
        <v>1217</v>
      </c>
    </row>
    <row r="17" spans="1:79" s="2" customFormat="1" ht="16.5" customHeight="1">
      <c r="A17" s="59"/>
      <c r="B17" s="59"/>
      <c r="C17" s="59"/>
      <c r="D17" s="59"/>
      <c r="E17" s="59"/>
      <c r="F17" s="59"/>
      <c r="G17" s="59"/>
      <c r="H17" s="59"/>
      <c r="I17" s="59"/>
      <c r="J17" s="59"/>
      <c r="K17" s="59"/>
      <c r="L17" s="59"/>
      <c r="M17" s="59"/>
      <c r="N17" s="59"/>
      <c r="O17" s="59"/>
      <c r="P17" s="59"/>
      <c r="Q17" s="59"/>
      <c r="R17" s="677"/>
      <c r="S17" s="677"/>
      <c r="T17" s="677"/>
      <c r="U17" s="677"/>
      <c r="V17" s="677"/>
      <c r="W17" s="677"/>
      <c r="X17" s="677"/>
      <c r="Y17" s="677"/>
      <c r="Z17" s="677"/>
      <c r="AA17" s="677"/>
      <c r="AB17" s="677"/>
      <c r="AC17" s="677"/>
      <c r="AD17" s="677"/>
      <c r="AE17" s="677"/>
      <c r="AF17" s="677"/>
      <c r="AG17" s="677"/>
      <c r="AH17" s="677"/>
      <c r="AI17" s="677"/>
      <c r="AJ17" s="677"/>
      <c r="AK17" s="677"/>
      <c r="AL17" s="677"/>
      <c r="AM17" s="677"/>
      <c r="AN17" s="677"/>
      <c r="AO17" s="677"/>
      <c r="AP17" s="677"/>
      <c r="AQ17" s="677"/>
      <c r="AR17" s="677"/>
      <c r="AS17" s="677"/>
      <c r="AT17" s="677"/>
      <c r="AU17" s="677"/>
      <c r="AV17" s="677"/>
      <c r="AW17" s="677"/>
      <c r="AX17" s="677"/>
      <c r="AY17" s="677"/>
      <c r="AZ17" s="677"/>
      <c r="BA17" s="677"/>
      <c r="BB17" s="677"/>
      <c r="BC17" s="677"/>
      <c r="BD17" s="677"/>
      <c r="BE17" s="677"/>
      <c r="BF17" s="677"/>
      <c r="BG17" s="677"/>
      <c r="BH17" s="677"/>
      <c r="BI17" s="677"/>
      <c r="BJ17" s="677"/>
      <c r="BK17" s="677"/>
      <c r="BL17" s="677"/>
      <c r="BM17" s="677"/>
      <c r="BN17" s="677"/>
      <c r="BO17" s="677"/>
      <c r="BP17" s="677"/>
      <c r="BQ17" s="677"/>
      <c r="BR17" s="677"/>
      <c r="BS17" s="677"/>
      <c r="BT17" s="677"/>
      <c r="BU17" s="677"/>
      <c r="BV17" s="677"/>
      <c r="BW17" s="677"/>
      <c r="BX17" s="677"/>
      <c r="BY17" s="677"/>
      <c r="BZ17" s="677"/>
      <c r="CA17" s="97" t="s">
        <v>1219</v>
      </c>
    </row>
    <row r="18" spans="1:79" s="2" customFormat="1" ht="16.5" customHeight="1">
      <c r="A18" s="59"/>
      <c r="B18" s="59" t="s">
        <v>32</v>
      </c>
      <c r="C18" s="59"/>
      <c r="D18" s="59"/>
      <c r="E18" s="59"/>
      <c r="F18" s="59"/>
      <c r="G18" s="59"/>
      <c r="H18" s="59"/>
      <c r="I18" s="59"/>
      <c r="J18" s="59"/>
      <c r="K18" s="59"/>
      <c r="L18" s="59"/>
      <c r="M18" s="59"/>
      <c r="N18" s="59"/>
      <c r="O18" s="59"/>
      <c r="P18" s="59"/>
      <c r="Q18" s="59"/>
      <c r="R18" s="670" t="s">
        <v>1254</v>
      </c>
      <c r="S18" s="670"/>
      <c r="T18" s="670"/>
      <c r="U18" s="677"/>
      <c r="V18" s="677"/>
      <c r="W18" s="677"/>
      <c r="X18" s="677"/>
      <c r="Y18" s="677"/>
      <c r="Z18" s="677"/>
      <c r="AA18" s="677"/>
      <c r="AB18" s="677"/>
      <c r="AC18" s="677"/>
      <c r="AD18" s="677"/>
      <c r="AE18" s="677"/>
      <c r="AF18" s="677"/>
      <c r="AG18" s="677"/>
      <c r="AH18" s="677"/>
      <c r="AI18" s="677"/>
      <c r="AJ18" s="677"/>
      <c r="AK18" s="677"/>
      <c r="AL18" s="677"/>
      <c r="AM18" s="677"/>
      <c r="AN18" s="677"/>
      <c r="AO18" s="677"/>
      <c r="AP18" s="677"/>
      <c r="AQ18" s="677"/>
      <c r="AR18" s="677"/>
      <c r="AS18" s="677"/>
      <c r="AT18" s="677"/>
      <c r="AU18" s="677"/>
      <c r="AV18" s="677"/>
      <c r="AW18" s="677"/>
      <c r="AX18" s="677"/>
      <c r="AY18" s="677"/>
      <c r="AZ18" s="677"/>
      <c r="BA18" s="677"/>
      <c r="BB18" s="677"/>
      <c r="BC18" s="677"/>
      <c r="BD18" s="677"/>
      <c r="BE18" s="677"/>
      <c r="BF18" s="677"/>
      <c r="BG18" s="677"/>
      <c r="BH18" s="677"/>
      <c r="BI18" s="677"/>
      <c r="BJ18" s="677"/>
      <c r="BK18" s="677"/>
      <c r="BL18" s="677"/>
      <c r="BM18" s="677"/>
      <c r="BN18" s="677"/>
      <c r="BO18" s="677"/>
      <c r="BP18" s="677"/>
      <c r="BQ18" s="677"/>
      <c r="BR18" s="677"/>
      <c r="BS18" s="677"/>
      <c r="BT18" s="677"/>
      <c r="BU18" s="677"/>
      <c r="BV18" s="677"/>
      <c r="BW18" s="677"/>
      <c r="BX18" s="677"/>
      <c r="BY18" s="677"/>
      <c r="BZ18" s="677"/>
      <c r="CA18" s="97" t="s">
        <v>1220</v>
      </c>
    </row>
    <row r="19" spans="1:79" s="2" customFormat="1" ht="16.5" customHeight="1">
      <c r="A19" s="59"/>
      <c r="B19" s="59" t="s">
        <v>68</v>
      </c>
      <c r="C19" s="59"/>
      <c r="D19" s="59"/>
      <c r="E19" s="59"/>
      <c r="F19" s="59"/>
      <c r="G19" s="59"/>
      <c r="H19" s="59"/>
      <c r="I19" s="59"/>
      <c r="J19" s="59"/>
      <c r="K19" s="59"/>
      <c r="L19" s="59"/>
      <c r="M19" s="59"/>
      <c r="N19" s="59"/>
      <c r="O19" s="59"/>
      <c r="P19" s="59"/>
      <c r="Q19" s="59"/>
      <c r="R19" s="677"/>
      <c r="S19" s="677"/>
      <c r="T19" s="677"/>
      <c r="U19" s="677"/>
      <c r="V19" s="677"/>
      <c r="W19" s="677"/>
      <c r="X19" s="677"/>
      <c r="Y19" s="677"/>
      <c r="Z19" s="677"/>
      <c r="AA19" s="677"/>
      <c r="AB19" s="677"/>
      <c r="AC19" s="677"/>
      <c r="AD19" s="677"/>
      <c r="AE19" s="677"/>
      <c r="AF19" s="677"/>
      <c r="AG19" s="677"/>
      <c r="AH19" s="677"/>
      <c r="AI19" s="677"/>
      <c r="AJ19" s="677"/>
      <c r="AK19" s="677"/>
      <c r="AL19" s="677"/>
      <c r="AM19" s="677"/>
      <c r="AN19" s="677"/>
      <c r="AO19" s="677"/>
      <c r="AP19" s="677"/>
      <c r="AQ19" s="677"/>
      <c r="AR19" s="677"/>
      <c r="AS19" s="677"/>
      <c r="AT19" s="677"/>
      <c r="AU19" s="677"/>
      <c r="AV19" s="677"/>
      <c r="AW19" s="677"/>
      <c r="AX19" s="677"/>
      <c r="AY19" s="677"/>
      <c r="AZ19" s="677"/>
      <c r="BA19" s="677"/>
      <c r="BB19" s="677"/>
      <c r="BC19" s="677"/>
      <c r="BD19" s="677"/>
      <c r="BE19" s="677"/>
      <c r="BF19" s="677"/>
      <c r="BG19" s="677"/>
      <c r="BH19" s="677"/>
      <c r="BI19" s="677"/>
      <c r="BJ19" s="677"/>
      <c r="BK19" s="677"/>
      <c r="BL19" s="677"/>
      <c r="BM19" s="677"/>
      <c r="BN19" s="677"/>
      <c r="BO19" s="677"/>
      <c r="BP19" s="677"/>
      <c r="BQ19" s="677"/>
      <c r="BR19" s="677"/>
      <c r="BS19" s="677"/>
      <c r="BT19" s="677"/>
      <c r="BU19" s="677"/>
      <c r="BV19" s="677"/>
      <c r="BW19" s="677"/>
      <c r="BX19" s="677"/>
      <c r="BY19" s="677"/>
      <c r="BZ19" s="677"/>
      <c r="CA19" s="97" t="s">
        <v>1221</v>
      </c>
    </row>
    <row r="20" spans="1:79" s="2" customFormat="1" ht="16.5" customHeight="1">
      <c r="A20" s="59"/>
      <c r="B20" s="59" t="s">
        <v>34</v>
      </c>
      <c r="C20" s="59"/>
      <c r="D20" s="59"/>
      <c r="E20" s="59"/>
      <c r="F20" s="59"/>
      <c r="G20" s="59"/>
      <c r="H20" s="59"/>
      <c r="I20" s="59"/>
      <c r="J20" s="59"/>
      <c r="K20" s="59"/>
      <c r="L20" s="59"/>
      <c r="M20" s="59"/>
      <c r="N20" s="59"/>
      <c r="O20" s="59"/>
      <c r="P20" s="59"/>
      <c r="Q20" s="59"/>
      <c r="R20" s="677"/>
      <c r="S20" s="677"/>
      <c r="T20" s="677"/>
      <c r="U20" s="677"/>
      <c r="V20" s="677"/>
      <c r="W20" s="677"/>
      <c r="X20" s="677"/>
      <c r="Y20" s="677"/>
      <c r="Z20" s="677"/>
      <c r="AA20" s="677"/>
      <c r="AB20" s="677"/>
      <c r="AC20" s="677"/>
      <c r="AD20" s="677"/>
      <c r="AE20" s="677"/>
      <c r="AF20" s="677"/>
      <c r="AG20" s="677"/>
      <c r="AH20" s="677"/>
      <c r="AI20" s="677"/>
      <c r="AJ20" s="677"/>
      <c r="AK20" s="677"/>
      <c r="AL20" s="677"/>
      <c r="AM20" s="677"/>
      <c r="AN20" s="677"/>
      <c r="AO20" s="677"/>
      <c r="AP20" s="677"/>
      <c r="AQ20" s="677"/>
      <c r="AR20" s="677"/>
      <c r="AS20" s="677"/>
      <c r="AT20" s="677"/>
      <c r="AU20" s="677"/>
      <c r="AV20" s="677"/>
      <c r="AW20" s="677"/>
      <c r="AX20" s="677"/>
      <c r="AY20" s="677"/>
      <c r="AZ20" s="677"/>
      <c r="BA20" s="677"/>
      <c r="BB20" s="677"/>
      <c r="BC20" s="677"/>
      <c r="BD20" s="677"/>
      <c r="BE20" s="677"/>
      <c r="BF20" s="677"/>
      <c r="BG20" s="677"/>
      <c r="BH20" s="677"/>
      <c r="BI20" s="677"/>
      <c r="BJ20" s="677"/>
      <c r="BK20" s="677"/>
      <c r="BL20" s="677"/>
      <c r="BM20" s="677"/>
      <c r="BN20" s="677"/>
      <c r="BO20" s="677"/>
      <c r="BP20" s="677"/>
      <c r="BQ20" s="677"/>
      <c r="BR20" s="677"/>
      <c r="BS20" s="677"/>
      <c r="BT20" s="677"/>
      <c r="BU20" s="677"/>
      <c r="BV20" s="677"/>
      <c r="BW20" s="677"/>
      <c r="BX20" s="677"/>
      <c r="BY20" s="677"/>
      <c r="BZ20" s="677"/>
      <c r="CA20" s="97" t="s">
        <v>1222</v>
      </c>
    </row>
    <row r="21" spans="1:79" s="26" customFormat="1" ht="5.0999999999999996" customHeight="1">
      <c r="A21" s="63"/>
      <c r="B21" s="63"/>
      <c r="C21" s="63"/>
      <c r="D21" s="63"/>
      <c r="E21" s="63"/>
      <c r="F21" s="63"/>
      <c r="G21" s="63"/>
      <c r="H21" s="63"/>
      <c r="I21" s="63"/>
      <c r="J21" s="63"/>
      <c r="K21" s="63"/>
      <c r="L21" s="63"/>
      <c r="M21" s="63"/>
      <c r="N21" s="63"/>
      <c r="O21" s="63"/>
      <c r="P21" s="63"/>
      <c r="Q21" s="63"/>
      <c r="R21" s="63"/>
      <c r="S21" s="63"/>
      <c r="T21" s="63"/>
      <c r="U21" s="63"/>
      <c r="V21" s="63"/>
      <c r="W21" s="63"/>
      <c r="X21" s="63"/>
      <c r="Y21" s="63"/>
      <c r="Z21" s="63"/>
      <c r="AA21" s="63"/>
      <c r="AB21" s="63"/>
      <c r="AC21" s="63"/>
      <c r="AD21" s="63"/>
      <c r="AE21" s="63"/>
      <c r="AF21" s="63"/>
      <c r="AG21" s="63"/>
      <c r="AH21" s="63"/>
      <c r="AI21" s="63"/>
      <c r="AJ21" s="63"/>
      <c r="AK21" s="63"/>
      <c r="AL21" s="63"/>
      <c r="AM21" s="63"/>
      <c r="AN21" s="63"/>
      <c r="AO21" s="63"/>
      <c r="AP21" s="63"/>
      <c r="AQ21" s="63"/>
      <c r="AR21" s="63"/>
      <c r="AS21" s="63"/>
      <c r="AT21" s="63"/>
      <c r="AU21" s="63"/>
      <c r="AV21" s="63"/>
      <c r="AW21" s="63"/>
      <c r="AX21" s="63"/>
      <c r="AY21" s="63"/>
      <c r="AZ21" s="63"/>
      <c r="BA21" s="63"/>
      <c r="BB21" s="63"/>
      <c r="BC21" s="63"/>
      <c r="BD21" s="63"/>
      <c r="BE21" s="63"/>
      <c r="BF21" s="63"/>
      <c r="BG21" s="63"/>
      <c r="BH21" s="63"/>
      <c r="BI21" s="63"/>
      <c r="BJ21" s="63"/>
      <c r="BK21" s="63"/>
      <c r="BL21" s="63"/>
      <c r="BM21" s="63"/>
      <c r="BN21" s="63"/>
      <c r="BO21" s="63"/>
      <c r="BP21" s="63"/>
      <c r="BQ21" s="63"/>
      <c r="BR21" s="63"/>
      <c r="BS21" s="63"/>
      <c r="BT21" s="63"/>
      <c r="BU21" s="63"/>
      <c r="BV21" s="63"/>
      <c r="BW21" s="63"/>
      <c r="BX21" s="63"/>
      <c r="BY21" s="63"/>
      <c r="BZ21" s="63"/>
      <c r="CA21" s="97" t="s">
        <v>1223</v>
      </c>
    </row>
    <row r="22" spans="1:79" s="26" customFormat="1" ht="5.0999999999999996" customHeight="1">
      <c r="A22" s="198"/>
      <c r="B22" s="198"/>
      <c r="C22" s="198"/>
      <c r="D22" s="198"/>
      <c r="E22" s="198"/>
      <c r="F22" s="198"/>
      <c r="G22" s="198"/>
      <c r="H22" s="198"/>
      <c r="I22" s="198"/>
      <c r="J22" s="198"/>
      <c r="K22" s="198"/>
      <c r="L22" s="198"/>
      <c r="M22" s="198"/>
      <c r="N22" s="198"/>
      <c r="O22" s="198"/>
      <c r="P22" s="198"/>
      <c r="Q22" s="198"/>
      <c r="R22" s="198"/>
      <c r="S22" s="198"/>
      <c r="T22" s="198"/>
      <c r="U22" s="198"/>
      <c r="V22" s="198"/>
      <c r="W22" s="198"/>
      <c r="X22" s="198"/>
      <c r="Y22" s="198"/>
      <c r="Z22" s="198"/>
      <c r="AA22" s="198"/>
      <c r="AB22" s="198"/>
      <c r="AC22" s="198"/>
      <c r="AD22" s="198"/>
      <c r="AE22" s="198"/>
      <c r="AF22" s="198"/>
      <c r="AG22" s="198"/>
      <c r="AH22" s="198"/>
      <c r="AI22" s="198"/>
      <c r="AJ22" s="198"/>
      <c r="AK22" s="198"/>
      <c r="AL22" s="198"/>
      <c r="AM22" s="198"/>
      <c r="AN22" s="198"/>
      <c r="AO22" s="198"/>
      <c r="AP22" s="198"/>
      <c r="AQ22" s="198"/>
      <c r="AR22" s="198"/>
      <c r="AS22" s="198"/>
      <c r="AT22" s="198"/>
      <c r="AU22" s="198"/>
      <c r="AV22" s="198"/>
      <c r="AW22" s="198"/>
      <c r="AX22" s="198"/>
      <c r="AY22" s="198"/>
      <c r="AZ22" s="198"/>
      <c r="BA22" s="198"/>
      <c r="BB22" s="198"/>
      <c r="BC22" s="198"/>
      <c r="BD22" s="198"/>
      <c r="BE22" s="198"/>
      <c r="BF22" s="198"/>
      <c r="BG22" s="198"/>
      <c r="BH22" s="198"/>
      <c r="BI22" s="198"/>
      <c r="BJ22" s="198"/>
      <c r="BK22" s="198"/>
      <c r="BL22" s="198"/>
      <c r="BM22" s="198"/>
      <c r="BN22" s="198"/>
      <c r="BO22" s="198"/>
      <c r="BP22" s="198"/>
      <c r="BQ22" s="198"/>
      <c r="BR22" s="198"/>
      <c r="BS22" s="198"/>
      <c r="BT22" s="198"/>
      <c r="BU22" s="198"/>
      <c r="BV22" s="198"/>
      <c r="BW22" s="198"/>
      <c r="BX22" s="198"/>
      <c r="BY22" s="198"/>
      <c r="BZ22" s="198"/>
      <c r="CA22" s="97" t="s">
        <v>1224</v>
      </c>
    </row>
    <row r="23" spans="1:79" s="2" customFormat="1" ht="16.5" customHeight="1">
      <c r="A23" s="59" t="s">
        <v>76</v>
      </c>
      <c r="B23" s="59"/>
      <c r="C23" s="59"/>
      <c r="D23" s="59"/>
      <c r="E23" s="59"/>
      <c r="F23" s="59"/>
      <c r="G23" s="59"/>
      <c r="H23" s="59"/>
      <c r="I23" s="59"/>
      <c r="J23" s="59"/>
      <c r="K23" s="59"/>
      <c r="L23" s="59"/>
      <c r="M23" s="59"/>
      <c r="N23" s="59"/>
      <c r="O23" s="59"/>
      <c r="P23" s="59"/>
      <c r="Q23" s="59"/>
      <c r="R23" s="59"/>
      <c r="S23" s="59"/>
      <c r="T23" s="59"/>
      <c r="U23" s="59"/>
      <c r="V23" s="59"/>
      <c r="W23" s="59"/>
      <c r="X23" s="59"/>
      <c r="Y23" s="59"/>
      <c r="Z23" s="59"/>
      <c r="AA23" s="59"/>
      <c r="AB23" s="59"/>
      <c r="AC23" s="59"/>
      <c r="AD23" s="59"/>
      <c r="AE23" s="59"/>
      <c r="AF23" s="59"/>
      <c r="AG23" s="59"/>
      <c r="AH23" s="59"/>
      <c r="AI23" s="59"/>
      <c r="AJ23" s="59"/>
      <c r="AK23" s="59"/>
      <c r="AL23" s="59"/>
      <c r="AM23" s="59"/>
      <c r="AN23" s="59"/>
      <c r="AO23" s="59"/>
      <c r="AP23" s="59"/>
      <c r="AQ23" s="59"/>
      <c r="AR23" s="59"/>
      <c r="AS23" s="59"/>
      <c r="AT23" s="59"/>
      <c r="AU23" s="59"/>
      <c r="AV23" s="59"/>
      <c r="AW23" s="59"/>
      <c r="AX23" s="59"/>
      <c r="AY23" s="59"/>
      <c r="AZ23" s="59"/>
      <c r="BA23" s="59"/>
      <c r="BB23" s="59"/>
      <c r="BC23" s="59"/>
      <c r="BD23" s="59"/>
      <c r="BE23" s="59"/>
      <c r="BF23" s="59"/>
      <c r="BG23" s="59"/>
      <c r="BH23" s="59"/>
      <c r="BI23" s="59"/>
      <c r="BJ23" s="59"/>
      <c r="BK23" s="59"/>
      <c r="BL23" s="59"/>
      <c r="BM23" s="59"/>
      <c r="BN23" s="59"/>
      <c r="BO23" s="59"/>
      <c r="BP23" s="59"/>
      <c r="BQ23" s="59"/>
      <c r="BR23" s="59"/>
      <c r="BS23" s="59"/>
      <c r="BT23" s="59"/>
      <c r="BU23" s="59"/>
      <c r="BV23" s="59"/>
      <c r="BW23" s="59"/>
      <c r="BX23" s="59"/>
      <c r="BY23" s="59"/>
      <c r="BZ23" s="59"/>
      <c r="CA23" s="97" t="s">
        <v>1225</v>
      </c>
    </row>
    <row r="24" spans="1:79" s="2" customFormat="1" ht="16.5" customHeight="1">
      <c r="A24" s="59"/>
      <c r="B24" s="59" t="s">
        <v>66</v>
      </c>
      <c r="C24" s="59"/>
      <c r="D24" s="59"/>
      <c r="E24" s="59"/>
      <c r="F24" s="59"/>
      <c r="G24" s="59"/>
      <c r="H24" s="59"/>
      <c r="I24" s="59"/>
      <c r="J24" s="59"/>
      <c r="K24" s="59"/>
      <c r="L24" s="59"/>
      <c r="M24" s="59"/>
      <c r="N24" s="59"/>
      <c r="O24" s="59"/>
      <c r="P24" s="59"/>
      <c r="Q24" s="59"/>
      <c r="R24" s="677"/>
      <c r="S24" s="677"/>
      <c r="T24" s="677"/>
      <c r="U24" s="677"/>
      <c r="V24" s="677"/>
      <c r="W24" s="677"/>
      <c r="X24" s="677"/>
      <c r="Y24" s="677"/>
      <c r="Z24" s="677"/>
      <c r="AA24" s="677"/>
      <c r="AB24" s="677"/>
      <c r="AC24" s="677"/>
      <c r="AD24" s="677"/>
      <c r="AE24" s="677"/>
      <c r="AF24" s="677"/>
      <c r="AG24" s="677"/>
      <c r="AH24" s="677"/>
      <c r="AI24" s="677"/>
      <c r="AJ24" s="677"/>
      <c r="AK24" s="677"/>
      <c r="AL24" s="677"/>
      <c r="AM24" s="677"/>
      <c r="AN24" s="677"/>
      <c r="AO24" s="677"/>
      <c r="AP24" s="677"/>
      <c r="AQ24" s="677"/>
      <c r="AR24" s="677"/>
      <c r="AS24" s="677"/>
      <c r="AT24" s="677"/>
      <c r="AU24" s="677"/>
      <c r="AV24" s="677"/>
      <c r="AW24" s="677"/>
      <c r="AX24" s="677"/>
      <c r="AY24" s="677"/>
      <c r="AZ24" s="677"/>
      <c r="BA24" s="677"/>
      <c r="BB24" s="677"/>
      <c r="BC24" s="677"/>
      <c r="BD24" s="677"/>
      <c r="BE24" s="677"/>
      <c r="BF24" s="677"/>
      <c r="BG24" s="677"/>
      <c r="BH24" s="677"/>
      <c r="BI24" s="677"/>
      <c r="BJ24" s="677"/>
      <c r="BK24" s="677"/>
      <c r="BL24" s="677"/>
      <c r="BM24" s="677"/>
      <c r="BN24" s="677"/>
      <c r="BO24" s="677"/>
      <c r="BP24" s="677"/>
      <c r="BQ24" s="677"/>
      <c r="BR24" s="677"/>
      <c r="BS24" s="677"/>
      <c r="BT24" s="677"/>
      <c r="BU24" s="677"/>
      <c r="BV24" s="677"/>
      <c r="BW24" s="677"/>
      <c r="BX24" s="677"/>
      <c r="BY24" s="677"/>
      <c r="BZ24" s="677"/>
      <c r="CA24" s="97" t="s">
        <v>1226</v>
      </c>
    </row>
    <row r="25" spans="1:79" s="2" customFormat="1" ht="16.5" customHeight="1">
      <c r="A25" s="59"/>
      <c r="B25" s="59" t="s">
        <v>77</v>
      </c>
      <c r="C25" s="59"/>
      <c r="D25" s="59"/>
      <c r="E25" s="59"/>
      <c r="F25" s="59"/>
      <c r="G25" s="59"/>
      <c r="H25" s="59"/>
      <c r="I25" s="59"/>
      <c r="J25" s="59"/>
      <c r="K25" s="59"/>
      <c r="L25" s="59"/>
      <c r="M25" s="59"/>
      <c r="N25" s="59" t="s">
        <v>78</v>
      </c>
      <c r="O25" s="59"/>
      <c r="P25" s="59"/>
      <c r="Q25" s="59"/>
      <c r="R25" s="59"/>
      <c r="S25" s="59"/>
      <c r="T25" s="59"/>
      <c r="U25" s="59"/>
      <c r="V25" s="59"/>
      <c r="W25" s="59"/>
      <c r="X25" s="59"/>
      <c r="Y25" s="59" t="s">
        <v>79</v>
      </c>
      <c r="Z25" s="59"/>
      <c r="AA25" s="678"/>
      <c r="AB25" s="678"/>
      <c r="AC25" s="678"/>
      <c r="AD25" s="678"/>
      <c r="AE25" s="678"/>
      <c r="AF25" s="678"/>
      <c r="AG25" s="678"/>
      <c r="AH25" s="678"/>
      <c r="AI25" s="678"/>
      <c r="AJ25" s="678"/>
      <c r="AK25" s="678"/>
      <c r="AL25" s="678"/>
      <c r="AM25" s="678"/>
      <c r="AN25" s="59" t="s">
        <v>80</v>
      </c>
      <c r="AO25" s="59"/>
      <c r="AP25" s="59"/>
      <c r="AQ25" s="59"/>
      <c r="AR25" s="59"/>
      <c r="AS25" s="59" t="s">
        <v>81</v>
      </c>
      <c r="AT25" s="59"/>
      <c r="AU25" s="678"/>
      <c r="AV25" s="678"/>
      <c r="AW25" s="678"/>
      <c r="AX25" s="678"/>
      <c r="AY25" s="678"/>
      <c r="AZ25" s="678"/>
      <c r="BA25" s="678"/>
      <c r="BB25" s="678"/>
      <c r="BC25" s="678"/>
      <c r="BD25" s="678"/>
      <c r="BE25" s="678"/>
      <c r="BF25" s="678"/>
      <c r="BG25" s="678"/>
      <c r="BH25" s="59" t="s">
        <v>40</v>
      </c>
      <c r="BI25" s="59"/>
      <c r="BJ25" s="59"/>
      <c r="BK25" s="59"/>
      <c r="BL25" s="59"/>
      <c r="BM25" s="59"/>
      <c r="BN25" s="59"/>
      <c r="BO25" s="59"/>
      <c r="BP25" s="59"/>
      <c r="BQ25" s="59"/>
      <c r="BR25" s="59"/>
      <c r="BS25" s="59"/>
      <c r="BT25" s="59"/>
      <c r="BU25" s="59"/>
      <c r="BV25" s="59"/>
      <c r="BW25" s="59"/>
      <c r="BX25" s="59"/>
      <c r="BY25" s="59"/>
      <c r="BZ25" s="59"/>
      <c r="CA25" s="97" t="s">
        <v>1227</v>
      </c>
    </row>
    <row r="26" spans="1:79" s="2" customFormat="1" ht="16.5" customHeight="1">
      <c r="A26" s="59"/>
      <c r="B26" s="59"/>
      <c r="C26" s="59"/>
      <c r="D26" s="59"/>
      <c r="E26" s="59"/>
      <c r="F26" s="59"/>
      <c r="G26" s="59"/>
      <c r="H26" s="59"/>
      <c r="I26" s="59"/>
      <c r="J26" s="59"/>
      <c r="K26" s="59"/>
      <c r="L26" s="59"/>
      <c r="M26" s="59"/>
      <c r="N26" s="59"/>
      <c r="O26" s="59"/>
      <c r="P26" s="59"/>
      <c r="Q26" s="59"/>
      <c r="R26" s="677"/>
      <c r="S26" s="677"/>
      <c r="T26" s="677"/>
      <c r="U26" s="677"/>
      <c r="V26" s="677"/>
      <c r="W26" s="677"/>
      <c r="X26" s="677"/>
      <c r="Y26" s="677"/>
      <c r="Z26" s="677"/>
      <c r="AA26" s="677"/>
      <c r="AB26" s="677"/>
      <c r="AC26" s="677"/>
      <c r="AD26" s="677"/>
      <c r="AE26" s="677"/>
      <c r="AF26" s="677"/>
      <c r="AG26" s="677"/>
      <c r="AH26" s="677"/>
      <c r="AI26" s="677"/>
      <c r="AJ26" s="677"/>
      <c r="AK26" s="677"/>
      <c r="AL26" s="677"/>
      <c r="AM26" s="677"/>
      <c r="AN26" s="677"/>
      <c r="AO26" s="677"/>
      <c r="AP26" s="677"/>
      <c r="AQ26" s="677"/>
      <c r="AR26" s="677"/>
      <c r="AS26" s="677"/>
      <c r="AT26" s="677"/>
      <c r="AU26" s="677"/>
      <c r="AV26" s="677"/>
      <c r="AW26" s="677"/>
      <c r="AX26" s="677"/>
      <c r="AY26" s="677"/>
      <c r="AZ26" s="677"/>
      <c r="BA26" s="677"/>
      <c r="BB26" s="677"/>
      <c r="BC26" s="677"/>
      <c r="BD26" s="677"/>
      <c r="BE26" s="677"/>
      <c r="BF26" s="677"/>
      <c r="BG26" s="677"/>
      <c r="BH26" s="677"/>
      <c r="BI26" s="677"/>
      <c r="BJ26" s="677"/>
      <c r="BK26" s="677"/>
      <c r="BL26" s="677"/>
      <c r="BM26" s="677"/>
      <c r="BN26" s="677"/>
      <c r="BO26" s="677"/>
      <c r="BP26" s="677"/>
      <c r="BQ26" s="677"/>
      <c r="BR26" s="677"/>
      <c r="BS26" s="677"/>
      <c r="BT26" s="677"/>
      <c r="BU26" s="677"/>
      <c r="BV26" s="677"/>
      <c r="BW26" s="677"/>
      <c r="BX26" s="677"/>
      <c r="BY26" s="677"/>
      <c r="BZ26" s="677"/>
      <c r="CA26" s="97" t="s">
        <v>1228</v>
      </c>
    </row>
    <row r="27" spans="1:79" s="2" customFormat="1" ht="16.5" customHeight="1">
      <c r="A27" s="59"/>
      <c r="B27" s="59" t="s">
        <v>32</v>
      </c>
      <c r="C27" s="59"/>
      <c r="D27" s="59"/>
      <c r="E27" s="59"/>
      <c r="F27" s="59"/>
      <c r="G27" s="59"/>
      <c r="H27" s="59"/>
      <c r="I27" s="59"/>
      <c r="J27" s="59"/>
      <c r="K27" s="59"/>
      <c r="L27" s="59"/>
      <c r="M27" s="59"/>
      <c r="N27" s="59"/>
      <c r="O27" s="59"/>
      <c r="P27" s="59"/>
      <c r="Q27" s="59"/>
      <c r="R27" s="670" t="s">
        <v>1254</v>
      </c>
      <c r="S27" s="670"/>
      <c r="T27" s="670"/>
      <c r="U27" s="677"/>
      <c r="V27" s="677"/>
      <c r="W27" s="677"/>
      <c r="X27" s="677"/>
      <c r="Y27" s="677"/>
      <c r="Z27" s="677"/>
      <c r="AA27" s="677"/>
      <c r="AB27" s="677"/>
      <c r="AC27" s="677"/>
      <c r="AD27" s="677"/>
      <c r="AE27" s="677"/>
      <c r="AF27" s="677"/>
      <c r="AG27" s="677"/>
      <c r="AH27" s="677"/>
      <c r="AI27" s="677"/>
      <c r="AJ27" s="677"/>
      <c r="AK27" s="677"/>
      <c r="AL27" s="677"/>
      <c r="AM27" s="677"/>
      <c r="AN27" s="677"/>
      <c r="AO27" s="677"/>
      <c r="AP27" s="677"/>
      <c r="AQ27" s="677"/>
      <c r="AR27" s="677"/>
      <c r="AS27" s="677"/>
      <c r="AT27" s="677"/>
      <c r="AU27" s="677"/>
      <c r="AV27" s="677"/>
      <c r="AW27" s="677"/>
      <c r="AX27" s="677"/>
      <c r="AY27" s="677"/>
      <c r="AZ27" s="677"/>
      <c r="BA27" s="677"/>
      <c r="BB27" s="677"/>
      <c r="BC27" s="677"/>
      <c r="BD27" s="677"/>
      <c r="BE27" s="677"/>
      <c r="BF27" s="677"/>
      <c r="BG27" s="677"/>
      <c r="BH27" s="677"/>
      <c r="BI27" s="677"/>
      <c r="BJ27" s="677"/>
      <c r="BK27" s="677"/>
      <c r="BL27" s="677"/>
      <c r="BM27" s="677"/>
      <c r="BN27" s="677"/>
      <c r="BO27" s="677"/>
      <c r="BP27" s="677"/>
      <c r="BQ27" s="677"/>
      <c r="BR27" s="677"/>
      <c r="BS27" s="677"/>
      <c r="BT27" s="677"/>
      <c r="BU27" s="677"/>
      <c r="BV27" s="677"/>
      <c r="BW27" s="677"/>
      <c r="BX27" s="677"/>
      <c r="BY27" s="677"/>
      <c r="BZ27" s="677"/>
      <c r="CA27" s="97" t="s">
        <v>1229</v>
      </c>
    </row>
    <row r="28" spans="1:79" s="2" customFormat="1" ht="16.5" customHeight="1">
      <c r="A28" s="59"/>
      <c r="B28" s="59" t="s">
        <v>68</v>
      </c>
      <c r="C28" s="59"/>
      <c r="D28" s="59"/>
      <c r="E28" s="59"/>
      <c r="F28" s="59"/>
      <c r="G28" s="59"/>
      <c r="H28" s="59"/>
      <c r="I28" s="59"/>
      <c r="J28" s="59"/>
      <c r="K28" s="59"/>
      <c r="L28" s="59"/>
      <c r="M28" s="59"/>
      <c r="N28" s="59"/>
      <c r="O28" s="59"/>
      <c r="P28" s="59"/>
      <c r="Q28" s="59"/>
      <c r="R28" s="677"/>
      <c r="S28" s="677"/>
      <c r="T28" s="677"/>
      <c r="U28" s="677"/>
      <c r="V28" s="677"/>
      <c r="W28" s="677"/>
      <c r="X28" s="677"/>
      <c r="Y28" s="677"/>
      <c r="Z28" s="677"/>
      <c r="AA28" s="677"/>
      <c r="AB28" s="677"/>
      <c r="AC28" s="677"/>
      <c r="AD28" s="677"/>
      <c r="AE28" s="677"/>
      <c r="AF28" s="677"/>
      <c r="AG28" s="677"/>
      <c r="AH28" s="677"/>
      <c r="AI28" s="677"/>
      <c r="AJ28" s="677"/>
      <c r="AK28" s="677"/>
      <c r="AL28" s="677"/>
      <c r="AM28" s="677"/>
      <c r="AN28" s="677"/>
      <c r="AO28" s="677"/>
      <c r="AP28" s="677"/>
      <c r="AQ28" s="677"/>
      <c r="AR28" s="677"/>
      <c r="AS28" s="677"/>
      <c r="AT28" s="677"/>
      <c r="AU28" s="677"/>
      <c r="AV28" s="677"/>
      <c r="AW28" s="677"/>
      <c r="AX28" s="677"/>
      <c r="AY28" s="677"/>
      <c r="AZ28" s="677"/>
      <c r="BA28" s="677"/>
      <c r="BB28" s="677"/>
      <c r="BC28" s="677"/>
      <c r="BD28" s="677"/>
      <c r="BE28" s="677"/>
      <c r="BF28" s="677"/>
      <c r="BG28" s="677"/>
      <c r="BH28" s="677"/>
      <c r="BI28" s="677"/>
      <c r="BJ28" s="677"/>
      <c r="BK28" s="677"/>
      <c r="BL28" s="677"/>
      <c r="BM28" s="677"/>
      <c r="BN28" s="677"/>
      <c r="BO28" s="677"/>
      <c r="BP28" s="677"/>
      <c r="BQ28" s="677"/>
      <c r="BR28" s="677"/>
      <c r="BS28" s="677"/>
      <c r="BT28" s="677"/>
      <c r="BU28" s="677"/>
      <c r="BV28" s="677"/>
      <c r="BW28" s="677"/>
      <c r="BX28" s="677"/>
      <c r="BY28" s="677"/>
      <c r="BZ28" s="677"/>
      <c r="CA28" s="97" t="s">
        <v>1230</v>
      </c>
    </row>
    <row r="29" spans="1:79" s="2" customFormat="1" ht="16.5" customHeight="1">
      <c r="A29" s="59"/>
      <c r="B29" s="59" t="s">
        <v>34</v>
      </c>
      <c r="C29" s="59"/>
      <c r="D29" s="59"/>
      <c r="E29" s="59"/>
      <c r="F29" s="59"/>
      <c r="G29" s="59"/>
      <c r="H29" s="59"/>
      <c r="I29" s="59"/>
      <c r="J29" s="59"/>
      <c r="K29" s="59"/>
      <c r="L29" s="59"/>
      <c r="M29" s="59"/>
      <c r="N29" s="59"/>
      <c r="O29" s="59"/>
      <c r="P29" s="59"/>
      <c r="Q29" s="59"/>
      <c r="R29" s="677"/>
      <c r="S29" s="677"/>
      <c r="T29" s="677"/>
      <c r="U29" s="677"/>
      <c r="V29" s="677"/>
      <c r="W29" s="677"/>
      <c r="X29" s="677"/>
      <c r="Y29" s="677"/>
      <c r="Z29" s="677"/>
      <c r="AA29" s="677"/>
      <c r="AB29" s="677"/>
      <c r="AC29" s="677"/>
      <c r="AD29" s="677"/>
      <c r="AE29" s="677"/>
      <c r="AF29" s="677"/>
      <c r="AG29" s="677"/>
      <c r="AH29" s="677"/>
      <c r="AI29" s="677"/>
      <c r="AJ29" s="677"/>
      <c r="AK29" s="677"/>
      <c r="AL29" s="677"/>
      <c r="AM29" s="677"/>
      <c r="AN29" s="677"/>
      <c r="AO29" s="677"/>
      <c r="AP29" s="677"/>
      <c r="AQ29" s="677"/>
      <c r="AR29" s="677"/>
      <c r="AS29" s="677"/>
      <c r="AT29" s="677"/>
      <c r="AU29" s="677"/>
      <c r="AV29" s="677"/>
      <c r="AW29" s="677"/>
      <c r="AX29" s="677"/>
      <c r="AY29" s="677"/>
      <c r="AZ29" s="677"/>
      <c r="BA29" s="677"/>
      <c r="BB29" s="677"/>
      <c r="BC29" s="677"/>
      <c r="BD29" s="677"/>
      <c r="BE29" s="677"/>
      <c r="BF29" s="677"/>
      <c r="BG29" s="677"/>
      <c r="BH29" s="677"/>
      <c r="BI29" s="677"/>
      <c r="BJ29" s="677"/>
      <c r="BK29" s="677"/>
      <c r="BL29" s="677"/>
      <c r="BM29" s="677"/>
      <c r="BN29" s="677"/>
      <c r="BO29" s="677"/>
      <c r="BP29" s="677"/>
      <c r="BQ29" s="677"/>
      <c r="BR29" s="677"/>
      <c r="BS29" s="677"/>
      <c r="BT29" s="677"/>
      <c r="BU29" s="677"/>
      <c r="BV29" s="677"/>
      <c r="BW29" s="677"/>
      <c r="BX29" s="677"/>
      <c r="BY29" s="677"/>
      <c r="BZ29" s="677"/>
      <c r="CA29" s="97" t="s">
        <v>1231</v>
      </c>
    </row>
    <row r="30" spans="1:79" s="26" customFormat="1" ht="5.0999999999999996" customHeight="1">
      <c r="A30" s="63"/>
      <c r="B30" s="63"/>
      <c r="C30" s="63"/>
      <c r="D30" s="63"/>
      <c r="E30" s="63"/>
      <c r="F30" s="63"/>
      <c r="G30" s="63"/>
      <c r="H30" s="63"/>
      <c r="I30" s="63"/>
      <c r="J30" s="63"/>
      <c r="K30" s="63"/>
      <c r="L30" s="63"/>
      <c r="M30" s="63"/>
      <c r="N30" s="63"/>
      <c r="O30" s="63"/>
      <c r="P30" s="63"/>
      <c r="Q30" s="63"/>
      <c r="R30" s="63"/>
      <c r="S30" s="63"/>
      <c r="T30" s="63"/>
      <c r="U30" s="63"/>
      <c r="V30" s="63"/>
      <c r="W30" s="63"/>
      <c r="X30" s="63"/>
      <c r="Y30" s="63"/>
      <c r="Z30" s="63"/>
      <c r="AA30" s="63"/>
      <c r="AB30" s="63"/>
      <c r="AC30" s="63"/>
      <c r="AD30" s="63"/>
      <c r="AE30" s="63"/>
      <c r="AF30" s="63"/>
      <c r="AG30" s="63"/>
      <c r="AH30" s="63"/>
      <c r="AI30" s="63"/>
      <c r="AJ30" s="63"/>
      <c r="AK30" s="63"/>
      <c r="AL30" s="63"/>
      <c r="AM30" s="63"/>
      <c r="AN30" s="63"/>
      <c r="AO30" s="63"/>
      <c r="AP30" s="63"/>
      <c r="AQ30" s="63"/>
      <c r="AR30" s="63"/>
      <c r="AS30" s="63"/>
      <c r="AT30" s="63"/>
      <c r="AU30" s="63"/>
      <c r="AV30" s="63"/>
      <c r="AW30" s="63"/>
      <c r="AX30" s="63"/>
      <c r="AY30" s="63"/>
      <c r="AZ30" s="63"/>
      <c r="BA30" s="63"/>
      <c r="BB30" s="63"/>
      <c r="BC30" s="63"/>
      <c r="BD30" s="63"/>
      <c r="BE30" s="63"/>
      <c r="BF30" s="63"/>
      <c r="BG30" s="63"/>
      <c r="BH30" s="63"/>
      <c r="BI30" s="63"/>
      <c r="BJ30" s="63"/>
      <c r="BK30" s="63"/>
      <c r="BL30" s="63"/>
      <c r="BM30" s="63"/>
      <c r="BN30" s="63"/>
      <c r="BO30" s="63"/>
      <c r="BP30" s="63"/>
      <c r="BQ30" s="63"/>
      <c r="BR30" s="63"/>
      <c r="BS30" s="63"/>
      <c r="BT30" s="63"/>
      <c r="BU30" s="63"/>
      <c r="BV30" s="63"/>
      <c r="BW30" s="63"/>
      <c r="BX30" s="63"/>
      <c r="BY30" s="63"/>
      <c r="BZ30" s="63"/>
      <c r="CA30" s="97" t="s">
        <v>1232</v>
      </c>
    </row>
    <row r="31" spans="1:79" s="26" customFormat="1" ht="5.0999999999999996" customHeight="1">
      <c r="A31" s="198"/>
      <c r="B31" s="198"/>
      <c r="C31" s="198"/>
      <c r="D31" s="198"/>
      <c r="E31" s="198"/>
      <c r="F31" s="198"/>
      <c r="G31" s="198"/>
      <c r="H31" s="198"/>
      <c r="I31" s="198"/>
      <c r="J31" s="198"/>
      <c r="K31" s="198"/>
      <c r="L31" s="198"/>
      <c r="M31" s="198"/>
      <c r="N31" s="198"/>
      <c r="O31" s="198"/>
      <c r="P31" s="198"/>
      <c r="Q31" s="198"/>
      <c r="R31" s="198"/>
      <c r="S31" s="198"/>
      <c r="T31" s="198"/>
      <c r="U31" s="198"/>
      <c r="V31" s="198"/>
      <c r="W31" s="198"/>
      <c r="X31" s="198"/>
      <c r="Y31" s="198"/>
      <c r="Z31" s="198"/>
      <c r="AA31" s="198"/>
      <c r="AB31" s="198"/>
      <c r="AC31" s="198"/>
      <c r="AD31" s="198"/>
      <c r="AE31" s="198"/>
      <c r="AF31" s="198"/>
      <c r="AG31" s="198"/>
      <c r="AH31" s="198"/>
      <c r="AI31" s="198"/>
      <c r="AJ31" s="198"/>
      <c r="AK31" s="198"/>
      <c r="AL31" s="198"/>
      <c r="AM31" s="198"/>
      <c r="AN31" s="198"/>
      <c r="AO31" s="198"/>
      <c r="AP31" s="198"/>
      <c r="AQ31" s="198"/>
      <c r="AR31" s="198"/>
      <c r="AS31" s="198"/>
      <c r="AT31" s="198"/>
      <c r="AU31" s="198"/>
      <c r="AV31" s="198"/>
      <c r="AW31" s="198"/>
      <c r="AX31" s="198"/>
      <c r="AY31" s="198"/>
      <c r="AZ31" s="198"/>
      <c r="BA31" s="198"/>
      <c r="BB31" s="198"/>
      <c r="BC31" s="198"/>
      <c r="BD31" s="198"/>
      <c r="BE31" s="198"/>
      <c r="BF31" s="198"/>
      <c r="BG31" s="198"/>
      <c r="BH31" s="198"/>
      <c r="BI31" s="198"/>
      <c r="BJ31" s="198"/>
      <c r="BK31" s="198"/>
      <c r="BL31" s="198"/>
      <c r="BM31" s="198"/>
      <c r="BN31" s="198"/>
      <c r="BO31" s="198"/>
      <c r="BP31" s="198"/>
      <c r="BQ31" s="198"/>
      <c r="BR31" s="198"/>
      <c r="BS31" s="198"/>
      <c r="BT31" s="198"/>
      <c r="BU31" s="198"/>
      <c r="BV31" s="198"/>
      <c r="BW31" s="198"/>
      <c r="BX31" s="198"/>
      <c r="BY31" s="198"/>
      <c r="BZ31" s="198"/>
      <c r="CA31" s="97" t="s">
        <v>1233</v>
      </c>
    </row>
    <row r="32" spans="1:79" s="2" customFormat="1" ht="16.5" customHeight="1">
      <c r="A32" s="59" t="s">
        <v>76</v>
      </c>
      <c r="B32" s="59"/>
      <c r="C32" s="59"/>
      <c r="D32" s="59"/>
      <c r="E32" s="59"/>
      <c r="F32" s="59"/>
      <c r="G32" s="59"/>
      <c r="H32" s="59"/>
      <c r="I32" s="59"/>
      <c r="J32" s="59"/>
      <c r="K32" s="59"/>
      <c r="L32" s="59"/>
      <c r="M32" s="59"/>
      <c r="N32" s="59"/>
      <c r="O32" s="59"/>
      <c r="P32" s="59"/>
      <c r="Q32" s="59"/>
      <c r="R32" s="59"/>
      <c r="S32" s="59"/>
      <c r="T32" s="59"/>
      <c r="U32" s="59"/>
      <c r="V32" s="59"/>
      <c r="W32" s="59"/>
      <c r="X32" s="59"/>
      <c r="Y32" s="59"/>
      <c r="Z32" s="59"/>
      <c r="AA32" s="59"/>
      <c r="AB32" s="59"/>
      <c r="AC32" s="59"/>
      <c r="AD32" s="59"/>
      <c r="AE32" s="59"/>
      <c r="AF32" s="59"/>
      <c r="AG32" s="59"/>
      <c r="AH32" s="59"/>
      <c r="AI32" s="59"/>
      <c r="AJ32" s="59"/>
      <c r="AK32" s="59"/>
      <c r="AL32" s="59"/>
      <c r="AM32" s="59"/>
      <c r="AN32" s="59"/>
      <c r="AO32" s="59"/>
      <c r="AP32" s="59"/>
      <c r="AQ32" s="59"/>
      <c r="AR32" s="59"/>
      <c r="AS32" s="59"/>
      <c r="AT32" s="59"/>
      <c r="AU32" s="59"/>
      <c r="AV32" s="59"/>
      <c r="AW32" s="59"/>
      <c r="AX32" s="59"/>
      <c r="AY32" s="59"/>
      <c r="AZ32" s="59"/>
      <c r="BA32" s="59"/>
      <c r="BB32" s="59"/>
      <c r="BC32" s="59"/>
      <c r="BD32" s="59"/>
      <c r="BE32" s="59"/>
      <c r="BF32" s="59"/>
      <c r="BG32" s="59"/>
      <c r="BH32" s="59"/>
      <c r="BI32" s="59"/>
      <c r="BJ32" s="59"/>
      <c r="BK32" s="59"/>
      <c r="BL32" s="59"/>
      <c r="BM32" s="59"/>
      <c r="BN32" s="59"/>
      <c r="BO32" s="59"/>
      <c r="BP32" s="59"/>
      <c r="BQ32" s="59"/>
      <c r="BR32" s="59"/>
      <c r="BS32" s="59"/>
      <c r="BT32" s="59"/>
      <c r="BU32" s="59"/>
      <c r="BV32" s="59"/>
      <c r="BW32" s="59"/>
      <c r="BX32" s="59"/>
      <c r="BY32" s="59"/>
      <c r="BZ32" s="59"/>
      <c r="CA32" s="97" t="s">
        <v>1234</v>
      </c>
    </row>
    <row r="33" spans="1:79" s="2" customFormat="1" ht="16.5" customHeight="1">
      <c r="A33" s="59"/>
      <c r="B33" s="59" t="s">
        <v>66</v>
      </c>
      <c r="C33" s="59"/>
      <c r="D33" s="59"/>
      <c r="E33" s="59"/>
      <c r="F33" s="59"/>
      <c r="G33" s="59"/>
      <c r="H33" s="59"/>
      <c r="I33" s="59"/>
      <c r="J33" s="59"/>
      <c r="K33" s="59"/>
      <c r="L33" s="59"/>
      <c r="M33" s="59"/>
      <c r="N33" s="59"/>
      <c r="O33" s="59"/>
      <c r="P33" s="59"/>
      <c r="Q33" s="59"/>
      <c r="R33" s="677"/>
      <c r="S33" s="677"/>
      <c r="T33" s="677"/>
      <c r="U33" s="677"/>
      <c r="V33" s="677"/>
      <c r="W33" s="677"/>
      <c r="X33" s="677"/>
      <c r="Y33" s="677"/>
      <c r="Z33" s="677"/>
      <c r="AA33" s="677"/>
      <c r="AB33" s="677"/>
      <c r="AC33" s="677"/>
      <c r="AD33" s="677"/>
      <c r="AE33" s="677"/>
      <c r="AF33" s="677"/>
      <c r="AG33" s="677"/>
      <c r="AH33" s="677"/>
      <c r="AI33" s="677"/>
      <c r="AJ33" s="677"/>
      <c r="AK33" s="677"/>
      <c r="AL33" s="677"/>
      <c r="AM33" s="677"/>
      <c r="AN33" s="677"/>
      <c r="AO33" s="677"/>
      <c r="AP33" s="677"/>
      <c r="AQ33" s="677"/>
      <c r="AR33" s="677"/>
      <c r="AS33" s="677"/>
      <c r="AT33" s="677"/>
      <c r="AU33" s="677"/>
      <c r="AV33" s="677"/>
      <c r="AW33" s="677"/>
      <c r="AX33" s="677"/>
      <c r="AY33" s="677"/>
      <c r="AZ33" s="677"/>
      <c r="BA33" s="677"/>
      <c r="BB33" s="677"/>
      <c r="BC33" s="677"/>
      <c r="BD33" s="677"/>
      <c r="BE33" s="677"/>
      <c r="BF33" s="677"/>
      <c r="BG33" s="677"/>
      <c r="BH33" s="677"/>
      <c r="BI33" s="677"/>
      <c r="BJ33" s="677"/>
      <c r="BK33" s="677"/>
      <c r="BL33" s="677"/>
      <c r="BM33" s="677"/>
      <c r="BN33" s="677"/>
      <c r="BO33" s="677"/>
      <c r="BP33" s="677"/>
      <c r="BQ33" s="677"/>
      <c r="BR33" s="677"/>
      <c r="BS33" s="677"/>
      <c r="BT33" s="677"/>
      <c r="BU33" s="677"/>
      <c r="BV33" s="677"/>
      <c r="BW33" s="677"/>
      <c r="BX33" s="677"/>
      <c r="BY33" s="677"/>
      <c r="BZ33" s="677"/>
      <c r="CA33" s="97" t="s">
        <v>1235</v>
      </c>
    </row>
    <row r="34" spans="1:79" s="2" customFormat="1" ht="16.5" customHeight="1">
      <c r="A34" s="59"/>
      <c r="B34" s="59" t="s">
        <v>77</v>
      </c>
      <c r="C34" s="59"/>
      <c r="D34" s="59"/>
      <c r="E34" s="59"/>
      <c r="F34" s="59"/>
      <c r="G34" s="59"/>
      <c r="H34" s="59"/>
      <c r="I34" s="59"/>
      <c r="J34" s="59"/>
      <c r="K34" s="59"/>
      <c r="L34" s="59"/>
      <c r="M34" s="59"/>
      <c r="N34" s="59" t="s">
        <v>78</v>
      </c>
      <c r="O34" s="59"/>
      <c r="P34" s="59"/>
      <c r="Q34" s="59"/>
      <c r="R34" s="59"/>
      <c r="S34" s="59"/>
      <c r="T34" s="59"/>
      <c r="U34" s="59"/>
      <c r="V34" s="59"/>
      <c r="W34" s="59"/>
      <c r="X34" s="59"/>
      <c r="Y34" s="59" t="s">
        <v>79</v>
      </c>
      <c r="Z34" s="59"/>
      <c r="AA34" s="678"/>
      <c r="AB34" s="678"/>
      <c r="AC34" s="678"/>
      <c r="AD34" s="678"/>
      <c r="AE34" s="678"/>
      <c r="AF34" s="678"/>
      <c r="AG34" s="678"/>
      <c r="AH34" s="678"/>
      <c r="AI34" s="678"/>
      <c r="AJ34" s="678"/>
      <c r="AK34" s="678"/>
      <c r="AL34" s="678"/>
      <c r="AM34" s="678"/>
      <c r="AN34" s="59" t="s">
        <v>80</v>
      </c>
      <c r="AO34" s="59"/>
      <c r="AP34" s="59"/>
      <c r="AQ34" s="59"/>
      <c r="AR34" s="59"/>
      <c r="AS34" s="59" t="s">
        <v>81</v>
      </c>
      <c r="AT34" s="59"/>
      <c r="AU34" s="678"/>
      <c r="AV34" s="678"/>
      <c r="AW34" s="678"/>
      <c r="AX34" s="678"/>
      <c r="AY34" s="678"/>
      <c r="AZ34" s="678"/>
      <c r="BA34" s="678"/>
      <c r="BB34" s="678"/>
      <c r="BC34" s="678"/>
      <c r="BD34" s="678"/>
      <c r="BE34" s="678"/>
      <c r="BF34" s="678"/>
      <c r="BG34" s="678"/>
      <c r="BH34" s="59" t="s">
        <v>40</v>
      </c>
      <c r="BI34" s="59"/>
      <c r="BJ34" s="59"/>
      <c r="BK34" s="59"/>
      <c r="BL34" s="59"/>
      <c r="BM34" s="59"/>
      <c r="BN34" s="59"/>
      <c r="BO34" s="59"/>
      <c r="BP34" s="59"/>
      <c r="BQ34" s="59"/>
      <c r="BR34" s="59"/>
      <c r="BS34" s="59"/>
      <c r="BT34" s="59"/>
      <c r="BU34" s="59"/>
      <c r="BV34" s="59"/>
      <c r="BW34" s="59"/>
      <c r="BX34" s="59"/>
      <c r="BY34" s="59"/>
      <c r="BZ34" s="59"/>
      <c r="CA34" s="97" t="s">
        <v>1236</v>
      </c>
    </row>
    <row r="35" spans="1:79" s="2" customFormat="1" ht="16.5" customHeight="1">
      <c r="A35" s="59"/>
      <c r="B35" s="59"/>
      <c r="C35" s="59"/>
      <c r="D35" s="59"/>
      <c r="E35" s="59"/>
      <c r="F35" s="59"/>
      <c r="G35" s="59"/>
      <c r="H35" s="59"/>
      <c r="I35" s="59"/>
      <c r="J35" s="59"/>
      <c r="K35" s="59"/>
      <c r="L35" s="59"/>
      <c r="M35" s="59"/>
      <c r="N35" s="59"/>
      <c r="O35" s="59"/>
      <c r="P35" s="59"/>
      <c r="Q35" s="59"/>
      <c r="R35" s="677"/>
      <c r="S35" s="677"/>
      <c r="T35" s="677"/>
      <c r="U35" s="677"/>
      <c r="V35" s="677"/>
      <c r="W35" s="677"/>
      <c r="X35" s="677"/>
      <c r="Y35" s="677"/>
      <c r="Z35" s="677"/>
      <c r="AA35" s="677"/>
      <c r="AB35" s="677"/>
      <c r="AC35" s="677"/>
      <c r="AD35" s="677"/>
      <c r="AE35" s="677"/>
      <c r="AF35" s="677"/>
      <c r="AG35" s="677"/>
      <c r="AH35" s="677"/>
      <c r="AI35" s="677"/>
      <c r="AJ35" s="677"/>
      <c r="AK35" s="677"/>
      <c r="AL35" s="677"/>
      <c r="AM35" s="677"/>
      <c r="AN35" s="677"/>
      <c r="AO35" s="677"/>
      <c r="AP35" s="677"/>
      <c r="AQ35" s="677"/>
      <c r="AR35" s="677"/>
      <c r="AS35" s="677"/>
      <c r="AT35" s="677"/>
      <c r="AU35" s="677"/>
      <c r="AV35" s="677"/>
      <c r="AW35" s="677"/>
      <c r="AX35" s="677"/>
      <c r="AY35" s="677"/>
      <c r="AZ35" s="677"/>
      <c r="BA35" s="677"/>
      <c r="BB35" s="677"/>
      <c r="BC35" s="677"/>
      <c r="BD35" s="677"/>
      <c r="BE35" s="677"/>
      <c r="BF35" s="677"/>
      <c r="BG35" s="677"/>
      <c r="BH35" s="677"/>
      <c r="BI35" s="677"/>
      <c r="BJ35" s="677"/>
      <c r="BK35" s="677"/>
      <c r="BL35" s="677"/>
      <c r="BM35" s="677"/>
      <c r="BN35" s="677"/>
      <c r="BO35" s="677"/>
      <c r="BP35" s="677"/>
      <c r="BQ35" s="677"/>
      <c r="BR35" s="677"/>
      <c r="BS35" s="677"/>
      <c r="BT35" s="677"/>
      <c r="BU35" s="677"/>
      <c r="BV35" s="677"/>
      <c r="BW35" s="677"/>
      <c r="BX35" s="677"/>
      <c r="BY35" s="677"/>
      <c r="BZ35" s="677"/>
      <c r="CA35" s="97" t="s">
        <v>1237</v>
      </c>
    </row>
    <row r="36" spans="1:79" s="2" customFormat="1" ht="16.5" customHeight="1">
      <c r="A36" s="59"/>
      <c r="B36" s="59" t="s">
        <v>32</v>
      </c>
      <c r="C36" s="59"/>
      <c r="D36" s="59"/>
      <c r="E36" s="59"/>
      <c r="F36" s="59"/>
      <c r="G36" s="59"/>
      <c r="H36" s="59"/>
      <c r="I36" s="59"/>
      <c r="J36" s="59"/>
      <c r="K36" s="59"/>
      <c r="L36" s="59"/>
      <c r="M36" s="59"/>
      <c r="N36" s="59"/>
      <c r="O36" s="59"/>
      <c r="P36" s="59"/>
      <c r="Q36" s="59"/>
      <c r="R36" s="670" t="s">
        <v>1254</v>
      </c>
      <c r="S36" s="670"/>
      <c r="T36" s="670"/>
      <c r="U36" s="677"/>
      <c r="V36" s="677"/>
      <c r="W36" s="677"/>
      <c r="X36" s="677"/>
      <c r="Y36" s="677"/>
      <c r="Z36" s="677"/>
      <c r="AA36" s="677"/>
      <c r="AB36" s="677"/>
      <c r="AC36" s="677"/>
      <c r="AD36" s="677"/>
      <c r="AE36" s="677"/>
      <c r="AF36" s="677"/>
      <c r="AG36" s="677"/>
      <c r="AH36" s="677"/>
      <c r="AI36" s="677"/>
      <c r="AJ36" s="677"/>
      <c r="AK36" s="677"/>
      <c r="AL36" s="677"/>
      <c r="AM36" s="677"/>
      <c r="AN36" s="677"/>
      <c r="AO36" s="677"/>
      <c r="AP36" s="677"/>
      <c r="AQ36" s="677"/>
      <c r="AR36" s="677"/>
      <c r="AS36" s="677"/>
      <c r="AT36" s="677"/>
      <c r="AU36" s="677"/>
      <c r="AV36" s="677"/>
      <c r="AW36" s="677"/>
      <c r="AX36" s="677"/>
      <c r="AY36" s="677"/>
      <c r="AZ36" s="677"/>
      <c r="BA36" s="677"/>
      <c r="BB36" s="677"/>
      <c r="BC36" s="677"/>
      <c r="BD36" s="677"/>
      <c r="BE36" s="677"/>
      <c r="BF36" s="677"/>
      <c r="BG36" s="677"/>
      <c r="BH36" s="677"/>
      <c r="BI36" s="677"/>
      <c r="BJ36" s="677"/>
      <c r="BK36" s="677"/>
      <c r="BL36" s="677"/>
      <c r="BM36" s="677"/>
      <c r="BN36" s="677"/>
      <c r="BO36" s="677"/>
      <c r="BP36" s="677"/>
      <c r="BQ36" s="677"/>
      <c r="BR36" s="677"/>
      <c r="BS36" s="677"/>
      <c r="BT36" s="677"/>
      <c r="BU36" s="677"/>
      <c r="BV36" s="677"/>
      <c r="BW36" s="677"/>
      <c r="BX36" s="677"/>
      <c r="BY36" s="677"/>
      <c r="BZ36" s="677"/>
      <c r="CA36" s="97" t="s">
        <v>1238</v>
      </c>
    </row>
    <row r="37" spans="1:79" s="2" customFormat="1" ht="16.5" customHeight="1">
      <c r="A37" s="59"/>
      <c r="B37" s="59" t="s">
        <v>68</v>
      </c>
      <c r="C37" s="59"/>
      <c r="D37" s="59"/>
      <c r="E37" s="59"/>
      <c r="F37" s="59"/>
      <c r="G37" s="59"/>
      <c r="H37" s="59"/>
      <c r="I37" s="59"/>
      <c r="J37" s="59"/>
      <c r="K37" s="59"/>
      <c r="L37" s="59"/>
      <c r="M37" s="59"/>
      <c r="N37" s="59"/>
      <c r="O37" s="59"/>
      <c r="P37" s="59"/>
      <c r="Q37" s="59"/>
      <c r="R37" s="677"/>
      <c r="S37" s="677"/>
      <c r="T37" s="677"/>
      <c r="U37" s="677"/>
      <c r="V37" s="677"/>
      <c r="W37" s="677"/>
      <c r="X37" s="677"/>
      <c r="Y37" s="677"/>
      <c r="Z37" s="677"/>
      <c r="AA37" s="677"/>
      <c r="AB37" s="677"/>
      <c r="AC37" s="677"/>
      <c r="AD37" s="677"/>
      <c r="AE37" s="677"/>
      <c r="AF37" s="677"/>
      <c r="AG37" s="677"/>
      <c r="AH37" s="677"/>
      <c r="AI37" s="677"/>
      <c r="AJ37" s="677"/>
      <c r="AK37" s="677"/>
      <c r="AL37" s="677"/>
      <c r="AM37" s="677"/>
      <c r="AN37" s="677"/>
      <c r="AO37" s="677"/>
      <c r="AP37" s="677"/>
      <c r="AQ37" s="677"/>
      <c r="AR37" s="677"/>
      <c r="AS37" s="677"/>
      <c r="AT37" s="677"/>
      <c r="AU37" s="677"/>
      <c r="AV37" s="677"/>
      <c r="AW37" s="677"/>
      <c r="AX37" s="677"/>
      <c r="AY37" s="677"/>
      <c r="AZ37" s="677"/>
      <c r="BA37" s="677"/>
      <c r="BB37" s="677"/>
      <c r="BC37" s="677"/>
      <c r="BD37" s="677"/>
      <c r="BE37" s="677"/>
      <c r="BF37" s="677"/>
      <c r="BG37" s="677"/>
      <c r="BH37" s="677"/>
      <c r="BI37" s="677"/>
      <c r="BJ37" s="677"/>
      <c r="BK37" s="677"/>
      <c r="BL37" s="677"/>
      <c r="BM37" s="677"/>
      <c r="BN37" s="677"/>
      <c r="BO37" s="677"/>
      <c r="BP37" s="677"/>
      <c r="BQ37" s="677"/>
      <c r="BR37" s="677"/>
      <c r="BS37" s="677"/>
      <c r="BT37" s="677"/>
      <c r="BU37" s="677"/>
      <c r="BV37" s="677"/>
      <c r="BW37" s="677"/>
      <c r="BX37" s="677"/>
      <c r="BY37" s="677"/>
      <c r="BZ37" s="677"/>
      <c r="CA37" s="97" t="s">
        <v>1239</v>
      </c>
    </row>
    <row r="38" spans="1:79" s="2" customFormat="1" ht="16.5" customHeight="1">
      <c r="A38" s="59"/>
      <c r="B38" s="59" t="s">
        <v>34</v>
      </c>
      <c r="C38" s="59"/>
      <c r="D38" s="59"/>
      <c r="E38" s="59"/>
      <c r="F38" s="59"/>
      <c r="G38" s="59"/>
      <c r="H38" s="59"/>
      <c r="I38" s="59"/>
      <c r="J38" s="59"/>
      <c r="K38" s="59"/>
      <c r="L38" s="59"/>
      <c r="M38" s="59"/>
      <c r="N38" s="59"/>
      <c r="O38" s="59"/>
      <c r="P38" s="59"/>
      <c r="Q38" s="59"/>
      <c r="R38" s="677"/>
      <c r="S38" s="677"/>
      <c r="T38" s="677"/>
      <c r="U38" s="677"/>
      <c r="V38" s="677"/>
      <c r="W38" s="677"/>
      <c r="X38" s="677"/>
      <c r="Y38" s="677"/>
      <c r="Z38" s="677"/>
      <c r="AA38" s="677"/>
      <c r="AB38" s="677"/>
      <c r="AC38" s="677"/>
      <c r="AD38" s="677"/>
      <c r="AE38" s="677"/>
      <c r="AF38" s="677"/>
      <c r="AG38" s="677"/>
      <c r="AH38" s="677"/>
      <c r="AI38" s="677"/>
      <c r="AJ38" s="677"/>
      <c r="AK38" s="677"/>
      <c r="AL38" s="677"/>
      <c r="AM38" s="677"/>
      <c r="AN38" s="677"/>
      <c r="AO38" s="677"/>
      <c r="AP38" s="677"/>
      <c r="AQ38" s="677"/>
      <c r="AR38" s="677"/>
      <c r="AS38" s="677"/>
      <c r="AT38" s="677"/>
      <c r="AU38" s="677"/>
      <c r="AV38" s="677"/>
      <c r="AW38" s="677"/>
      <c r="AX38" s="677"/>
      <c r="AY38" s="677"/>
      <c r="AZ38" s="677"/>
      <c r="BA38" s="677"/>
      <c r="BB38" s="677"/>
      <c r="BC38" s="677"/>
      <c r="BD38" s="677"/>
      <c r="BE38" s="677"/>
      <c r="BF38" s="677"/>
      <c r="BG38" s="677"/>
      <c r="BH38" s="677"/>
      <c r="BI38" s="677"/>
      <c r="BJ38" s="677"/>
      <c r="BK38" s="677"/>
      <c r="BL38" s="677"/>
      <c r="BM38" s="677"/>
      <c r="BN38" s="677"/>
      <c r="BO38" s="677"/>
      <c r="BP38" s="677"/>
      <c r="BQ38" s="677"/>
      <c r="BR38" s="677"/>
      <c r="BS38" s="677"/>
      <c r="BT38" s="677"/>
      <c r="BU38" s="677"/>
      <c r="BV38" s="677"/>
      <c r="BW38" s="677"/>
      <c r="BX38" s="677"/>
      <c r="BY38" s="677"/>
      <c r="BZ38" s="677"/>
      <c r="CA38" s="97" t="s">
        <v>1240</v>
      </c>
    </row>
    <row r="39" spans="1:79" s="26" customFormat="1" ht="5.0999999999999996" customHeight="1">
      <c r="A39" s="63"/>
      <c r="B39" s="63"/>
      <c r="C39" s="63"/>
      <c r="D39" s="63"/>
      <c r="E39" s="63"/>
      <c r="F39" s="63"/>
      <c r="G39" s="63"/>
      <c r="H39" s="63"/>
      <c r="I39" s="63"/>
      <c r="J39" s="63"/>
      <c r="K39" s="63"/>
      <c r="L39" s="63"/>
      <c r="M39" s="63"/>
      <c r="N39" s="63"/>
      <c r="O39" s="63"/>
      <c r="P39" s="63"/>
      <c r="Q39" s="63"/>
      <c r="R39" s="63"/>
      <c r="S39" s="63"/>
      <c r="T39" s="63"/>
      <c r="U39" s="63"/>
      <c r="V39" s="63"/>
      <c r="W39" s="63"/>
      <c r="X39" s="63"/>
      <c r="Y39" s="63"/>
      <c r="Z39" s="63"/>
      <c r="AA39" s="63"/>
      <c r="AB39" s="63"/>
      <c r="AC39" s="63"/>
      <c r="AD39" s="63"/>
      <c r="AE39" s="63"/>
      <c r="AF39" s="63"/>
      <c r="AG39" s="63"/>
      <c r="AH39" s="63"/>
      <c r="AI39" s="63"/>
      <c r="AJ39" s="63"/>
      <c r="AK39" s="63"/>
      <c r="AL39" s="63"/>
      <c r="AM39" s="63"/>
      <c r="AN39" s="63"/>
      <c r="AO39" s="63"/>
      <c r="AP39" s="63"/>
      <c r="AQ39" s="63"/>
      <c r="AR39" s="63"/>
      <c r="AS39" s="63"/>
      <c r="AT39" s="63"/>
      <c r="AU39" s="63"/>
      <c r="AV39" s="63"/>
      <c r="AW39" s="63"/>
      <c r="AX39" s="63"/>
      <c r="AY39" s="63"/>
      <c r="AZ39" s="63"/>
      <c r="BA39" s="63"/>
      <c r="BB39" s="63"/>
      <c r="BC39" s="63"/>
      <c r="BD39" s="63"/>
      <c r="BE39" s="63"/>
      <c r="BF39" s="63"/>
      <c r="BG39" s="63"/>
      <c r="BH39" s="63"/>
      <c r="BI39" s="63"/>
      <c r="BJ39" s="63"/>
      <c r="BK39" s="63"/>
      <c r="BL39" s="63"/>
      <c r="BM39" s="63"/>
      <c r="BN39" s="63"/>
      <c r="BO39" s="63"/>
      <c r="BP39" s="63"/>
      <c r="BQ39" s="63"/>
      <c r="BR39" s="63"/>
      <c r="BS39" s="63"/>
      <c r="BT39" s="63"/>
      <c r="BU39" s="63"/>
      <c r="BV39" s="63"/>
      <c r="BW39" s="63"/>
      <c r="BX39" s="63"/>
      <c r="BY39" s="63"/>
      <c r="BZ39" s="63"/>
      <c r="CA39" s="97" t="s">
        <v>1242</v>
      </c>
    </row>
    <row r="40" spans="1:79" s="26" customFormat="1" ht="5.0999999999999996" customHeight="1">
      <c r="A40" s="198"/>
      <c r="B40" s="198"/>
      <c r="C40" s="198"/>
      <c r="D40" s="198"/>
      <c r="E40" s="198"/>
      <c r="F40" s="198"/>
      <c r="G40" s="198"/>
      <c r="H40" s="198"/>
      <c r="I40" s="198"/>
      <c r="J40" s="198"/>
      <c r="K40" s="198"/>
      <c r="L40" s="198"/>
      <c r="M40" s="198"/>
      <c r="N40" s="198"/>
      <c r="O40" s="198"/>
      <c r="P40" s="198"/>
      <c r="Q40" s="198"/>
      <c r="R40" s="198"/>
      <c r="S40" s="198"/>
      <c r="T40" s="198"/>
      <c r="U40" s="198"/>
      <c r="V40" s="198"/>
      <c r="W40" s="198"/>
      <c r="X40" s="198"/>
      <c r="Y40" s="198"/>
      <c r="Z40" s="198"/>
      <c r="AA40" s="198"/>
      <c r="AB40" s="198"/>
      <c r="AC40" s="198"/>
      <c r="AD40" s="198"/>
      <c r="AE40" s="198"/>
      <c r="AF40" s="198"/>
      <c r="AG40" s="198"/>
      <c r="AH40" s="198"/>
      <c r="AI40" s="198"/>
      <c r="AJ40" s="198"/>
      <c r="AK40" s="198"/>
      <c r="AL40" s="198"/>
      <c r="AM40" s="198"/>
      <c r="AN40" s="198"/>
      <c r="AO40" s="198"/>
      <c r="AP40" s="198"/>
      <c r="AQ40" s="198"/>
      <c r="AR40" s="198"/>
      <c r="AS40" s="198"/>
      <c r="AT40" s="198"/>
      <c r="AU40" s="198"/>
      <c r="AV40" s="198"/>
      <c r="AW40" s="198"/>
      <c r="AX40" s="198"/>
      <c r="AY40" s="198"/>
      <c r="AZ40" s="198"/>
      <c r="BA40" s="198"/>
      <c r="BB40" s="198"/>
      <c r="BC40" s="198"/>
      <c r="BD40" s="198"/>
      <c r="BE40" s="198"/>
      <c r="BF40" s="198"/>
      <c r="BG40" s="198"/>
      <c r="BH40" s="198"/>
      <c r="BI40" s="198"/>
      <c r="BJ40" s="198"/>
      <c r="BK40" s="198"/>
      <c r="BL40" s="198"/>
      <c r="BM40" s="198"/>
      <c r="BN40" s="198"/>
      <c r="BO40" s="198"/>
      <c r="BP40" s="198"/>
      <c r="BQ40" s="198"/>
      <c r="BR40" s="198"/>
      <c r="BS40" s="198"/>
      <c r="BT40" s="198"/>
      <c r="BU40" s="198"/>
      <c r="BV40" s="198"/>
      <c r="BW40" s="198"/>
      <c r="BX40" s="198"/>
      <c r="BY40" s="198"/>
      <c r="BZ40" s="198"/>
      <c r="CA40" s="97" t="s">
        <v>1243</v>
      </c>
    </row>
    <row r="41" spans="1:79" s="2" customFormat="1" ht="16.5" customHeight="1">
      <c r="A41" s="59" t="s">
        <v>76</v>
      </c>
      <c r="B41" s="59"/>
      <c r="C41" s="59"/>
      <c r="D41" s="59"/>
      <c r="E41" s="59"/>
      <c r="F41" s="59"/>
      <c r="G41" s="59"/>
      <c r="H41" s="59"/>
      <c r="I41" s="59"/>
      <c r="J41" s="59"/>
      <c r="K41" s="59"/>
      <c r="L41" s="59"/>
      <c r="M41" s="59"/>
      <c r="N41" s="59"/>
      <c r="O41" s="59"/>
      <c r="P41" s="59"/>
      <c r="Q41" s="59"/>
      <c r="R41" s="59"/>
      <c r="S41" s="59"/>
      <c r="T41" s="59"/>
      <c r="U41" s="59"/>
      <c r="V41" s="59"/>
      <c r="W41" s="59"/>
      <c r="X41" s="59"/>
      <c r="Y41" s="59"/>
      <c r="Z41" s="59"/>
      <c r="AA41" s="59"/>
      <c r="AB41" s="59"/>
      <c r="AC41" s="59"/>
      <c r="AD41" s="59"/>
      <c r="AE41" s="59"/>
      <c r="AF41" s="59"/>
      <c r="AG41" s="59"/>
      <c r="AH41" s="59"/>
      <c r="AI41" s="59"/>
      <c r="AJ41" s="59"/>
      <c r="AK41" s="59"/>
      <c r="AL41" s="59"/>
      <c r="AM41" s="59"/>
      <c r="AN41" s="59"/>
      <c r="AO41" s="59"/>
      <c r="AP41" s="59"/>
      <c r="AQ41" s="59"/>
      <c r="AR41" s="59"/>
      <c r="AS41" s="59"/>
      <c r="AT41" s="59"/>
      <c r="AU41" s="59"/>
      <c r="AV41" s="59"/>
      <c r="AW41" s="59"/>
      <c r="AX41" s="59"/>
      <c r="AY41" s="59"/>
      <c r="AZ41" s="59"/>
      <c r="BA41" s="59"/>
      <c r="BB41" s="59"/>
      <c r="BC41" s="59"/>
      <c r="BD41" s="59"/>
      <c r="BE41" s="59"/>
      <c r="BF41" s="59"/>
      <c r="BG41" s="59"/>
      <c r="BH41" s="59"/>
      <c r="BI41" s="59"/>
      <c r="BJ41" s="59"/>
      <c r="BK41" s="59"/>
      <c r="BL41" s="59"/>
      <c r="BM41" s="59"/>
      <c r="BN41" s="59"/>
      <c r="BO41" s="59"/>
      <c r="BP41" s="59"/>
      <c r="BQ41" s="59"/>
      <c r="BR41" s="59"/>
      <c r="BS41" s="59"/>
      <c r="BT41" s="59"/>
      <c r="BU41" s="59"/>
      <c r="BV41" s="59"/>
      <c r="BW41" s="59"/>
      <c r="BX41" s="59"/>
      <c r="BY41" s="59"/>
      <c r="BZ41" s="59"/>
      <c r="CA41" s="97" t="s">
        <v>1244</v>
      </c>
    </row>
    <row r="42" spans="1:79" s="2" customFormat="1" ht="16.5" customHeight="1">
      <c r="A42" s="59"/>
      <c r="B42" s="59" t="s">
        <v>66</v>
      </c>
      <c r="C42" s="59"/>
      <c r="D42" s="59"/>
      <c r="E42" s="59"/>
      <c r="F42" s="59"/>
      <c r="G42" s="59"/>
      <c r="H42" s="59"/>
      <c r="I42" s="59"/>
      <c r="J42" s="59"/>
      <c r="K42" s="59"/>
      <c r="L42" s="59"/>
      <c r="M42" s="59"/>
      <c r="N42" s="59"/>
      <c r="O42" s="59"/>
      <c r="P42" s="59"/>
      <c r="Q42" s="59"/>
      <c r="R42" s="677"/>
      <c r="S42" s="677"/>
      <c r="T42" s="677"/>
      <c r="U42" s="677"/>
      <c r="V42" s="677"/>
      <c r="W42" s="677"/>
      <c r="X42" s="677"/>
      <c r="Y42" s="677"/>
      <c r="Z42" s="677"/>
      <c r="AA42" s="677"/>
      <c r="AB42" s="677"/>
      <c r="AC42" s="677"/>
      <c r="AD42" s="677"/>
      <c r="AE42" s="677"/>
      <c r="AF42" s="677"/>
      <c r="AG42" s="677"/>
      <c r="AH42" s="677"/>
      <c r="AI42" s="677"/>
      <c r="AJ42" s="677"/>
      <c r="AK42" s="677"/>
      <c r="AL42" s="677"/>
      <c r="AM42" s="677"/>
      <c r="AN42" s="677"/>
      <c r="AO42" s="677"/>
      <c r="AP42" s="677"/>
      <c r="AQ42" s="677"/>
      <c r="AR42" s="677"/>
      <c r="AS42" s="677"/>
      <c r="AT42" s="677"/>
      <c r="AU42" s="677"/>
      <c r="AV42" s="677"/>
      <c r="AW42" s="677"/>
      <c r="AX42" s="677"/>
      <c r="AY42" s="677"/>
      <c r="AZ42" s="677"/>
      <c r="BA42" s="677"/>
      <c r="BB42" s="677"/>
      <c r="BC42" s="677"/>
      <c r="BD42" s="677"/>
      <c r="BE42" s="677"/>
      <c r="BF42" s="677"/>
      <c r="BG42" s="677"/>
      <c r="BH42" s="677"/>
      <c r="BI42" s="677"/>
      <c r="BJ42" s="677"/>
      <c r="BK42" s="677"/>
      <c r="BL42" s="677"/>
      <c r="BM42" s="677"/>
      <c r="BN42" s="677"/>
      <c r="BO42" s="677"/>
      <c r="BP42" s="677"/>
      <c r="BQ42" s="677"/>
      <c r="BR42" s="677"/>
      <c r="BS42" s="677"/>
      <c r="BT42" s="677"/>
      <c r="BU42" s="677"/>
      <c r="BV42" s="677"/>
      <c r="BW42" s="677"/>
      <c r="BX42" s="677"/>
      <c r="BY42" s="677"/>
      <c r="BZ42" s="677"/>
      <c r="CA42" s="97" t="s">
        <v>1245</v>
      </c>
    </row>
    <row r="43" spans="1:79" s="2" customFormat="1" ht="16.5" customHeight="1">
      <c r="A43" s="59"/>
      <c r="B43" s="59" t="s">
        <v>77</v>
      </c>
      <c r="C43" s="59"/>
      <c r="D43" s="59"/>
      <c r="E43" s="59"/>
      <c r="F43" s="59"/>
      <c r="G43" s="59"/>
      <c r="H43" s="59"/>
      <c r="I43" s="59"/>
      <c r="J43" s="59"/>
      <c r="K43" s="59"/>
      <c r="L43" s="59"/>
      <c r="M43" s="59"/>
      <c r="N43" s="59" t="s">
        <v>78</v>
      </c>
      <c r="O43" s="59"/>
      <c r="P43" s="59"/>
      <c r="Q43" s="59"/>
      <c r="R43" s="59"/>
      <c r="S43" s="59"/>
      <c r="T43" s="59"/>
      <c r="U43" s="59"/>
      <c r="V43" s="59"/>
      <c r="W43" s="59"/>
      <c r="X43" s="59"/>
      <c r="Y43" s="59" t="s">
        <v>79</v>
      </c>
      <c r="Z43" s="59"/>
      <c r="AA43" s="678"/>
      <c r="AB43" s="678"/>
      <c r="AC43" s="678"/>
      <c r="AD43" s="678"/>
      <c r="AE43" s="678"/>
      <c r="AF43" s="678"/>
      <c r="AG43" s="678"/>
      <c r="AH43" s="678"/>
      <c r="AI43" s="678"/>
      <c r="AJ43" s="678"/>
      <c r="AK43" s="678"/>
      <c r="AL43" s="678"/>
      <c r="AM43" s="678"/>
      <c r="AN43" s="59" t="s">
        <v>80</v>
      </c>
      <c r="AO43" s="59"/>
      <c r="AP43" s="59"/>
      <c r="AQ43" s="59"/>
      <c r="AR43" s="59"/>
      <c r="AS43" s="59" t="s">
        <v>81</v>
      </c>
      <c r="AT43" s="59"/>
      <c r="AU43" s="678"/>
      <c r="AV43" s="678"/>
      <c r="AW43" s="678"/>
      <c r="AX43" s="678"/>
      <c r="AY43" s="678"/>
      <c r="AZ43" s="678"/>
      <c r="BA43" s="678"/>
      <c r="BB43" s="678"/>
      <c r="BC43" s="678"/>
      <c r="BD43" s="678"/>
      <c r="BE43" s="678"/>
      <c r="BF43" s="678"/>
      <c r="BG43" s="678"/>
      <c r="BH43" s="59" t="s">
        <v>40</v>
      </c>
      <c r="BI43" s="59"/>
      <c r="BJ43" s="59"/>
      <c r="BK43" s="59"/>
      <c r="BL43" s="59"/>
      <c r="BM43" s="59"/>
      <c r="BN43" s="59"/>
      <c r="BO43" s="59"/>
      <c r="BP43" s="59"/>
      <c r="BQ43" s="59"/>
      <c r="BR43" s="59"/>
      <c r="BS43" s="59"/>
      <c r="BT43" s="59"/>
      <c r="BU43" s="59"/>
      <c r="BV43" s="59"/>
      <c r="BW43" s="59"/>
      <c r="BX43" s="59"/>
      <c r="BY43" s="59"/>
      <c r="BZ43" s="59"/>
      <c r="CA43" s="97" t="s">
        <v>1247</v>
      </c>
    </row>
    <row r="44" spans="1:79" s="2" customFormat="1" ht="16.5" customHeight="1">
      <c r="A44" s="59"/>
      <c r="B44" s="59"/>
      <c r="C44" s="59"/>
      <c r="D44" s="59"/>
      <c r="E44" s="59"/>
      <c r="F44" s="59"/>
      <c r="G44" s="59"/>
      <c r="H44" s="59"/>
      <c r="I44" s="59"/>
      <c r="J44" s="59"/>
      <c r="K44" s="59"/>
      <c r="L44" s="59"/>
      <c r="M44" s="59"/>
      <c r="N44" s="59"/>
      <c r="O44" s="59"/>
      <c r="P44" s="59"/>
      <c r="Q44" s="59"/>
      <c r="R44" s="677"/>
      <c r="S44" s="677"/>
      <c r="T44" s="677"/>
      <c r="U44" s="677"/>
      <c r="V44" s="677"/>
      <c r="W44" s="677"/>
      <c r="X44" s="677"/>
      <c r="Y44" s="677"/>
      <c r="Z44" s="677"/>
      <c r="AA44" s="677"/>
      <c r="AB44" s="677"/>
      <c r="AC44" s="677"/>
      <c r="AD44" s="677"/>
      <c r="AE44" s="677"/>
      <c r="AF44" s="677"/>
      <c r="AG44" s="677"/>
      <c r="AH44" s="677"/>
      <c r="AI44" s="677"/>
      <c r="AJ44" s="677"/>
      <c r="AK44" s="677"/>
      <c r="AL44" s="677"/>
      <c r="AM44" s="677"/>
      <c r="AN44" s="677"/>
      <c r="AO44" s="677"/>
      <c r="AP44" s="677"/>
      <c r="AQ44" s="677"/>
      <c r="AR44" s="677"/>
      <c r="AS44" s="677"/>
      <c r="AT44" s="677"/>
      <c r="AU44" s="677"/>
      <c r="AV44" s="677"/>
      <c r="AW44" s="677"/>
      <c r="AX44" s="677"/>
      <c r="AY44" s="677"/>
      <c r="AZ44" s="677"/>
      <c r="BA44" s="677"/>
      <c r="BB44" s="677"/>
      <c r="BC44" s="677"/>
      <c r="BD44" s="677"/>
      <c r="BE44" s="677"/>
      <c r="BF44" s="677"/>
      <c r="BG44" s="677"/>
      <c r="BH44" s="677"/>
      <c r="BI44" s="677"/>
      <c r="BJ44" s="677"/>
      <c r="BK44" s="677"/>
      <c r="BL44" s="677"/>
      <c r="BM44" s="677"/>
      <c r="BN44" s="677"/>
      <c r="BO44" s="677"/>
      <c r="BP44" s="677"/>
      <c r="BQ44" s="677"/>
      <c r="BR44" s="677"/>
      <c r="BS44" s="677"/>
      <c r="BT44" s="677"/>
      <c r="BU44" s="677"/>
      <c r="BV44" s="677"/>
      <c r="BW44" s="677"/>
      <c r="BX44" s="677"/>
      <c r="BY44" s="677"/>
      <c r="BZ44" s="677"/>
      <c r="CA44" s="97" t="s">
        <v>1248</v>
      </c>
    </row>
    <row r="45" spans="1:79" s="2" customFormat="1" ht="16.5" customHeight="1">
      <c r="A45" s="59"/>
      <c r="B45" s="59" t="s">
        <v>32</v>
      </c>
      <c r="C45" s="59"/>
      <c r="D45" s="59"/>
      <c r="E45" s="59"/>
      <c r="F45" s="59"/>
      <c r="G45" s="59"/>
      <c r="H45" s="59"/>
      <c r="I45" s="59"/>
      <c r="J45" s="59"/>
      <c r="K45" s="59"/>
      <c r="L45" s="59"/>
      <c r="M45" s="59"/>
      <c r="N45" s="59"/>
      <c r="O45" s="59"/>
      <c r="P45" s="59"/>
      <c r="Q45" s="59"/>
      <c r="R45" s="670" t="s">
        <v>1254</v>
      </c>
      <c r="S45" s="670"/>
      <c r="T45" s="670"/>
      <c r="U45" s="677"/>
      <c r="V45" s="677"/>
      <c r="W45" s="677"/>
      <c r="X45" s="677"/>
      <c r="Y45" s="677"/>
      <c r="Z45" s="677"/>
      <c r="AA45" s="677"/>
      <c r="AB45" s="677"/>
      <c r="AC45" s="677"/>
      <c r="AD45" s="677"/>
      <c r="AE45" s="677"/>
      <c r="AF45" s="677"/>
      <c r="AG45" s="677"/>
      <c r="AH45" s="677"/>
      <c r="AI45" s="677"/>
      <c r="AJ45" s="677"/>
      <c r="AK45" s="677"/>
      <c r="AL45" s="677"/>
      <c r="AM45" s="677"/>
      <c r="AN45" s="677"/>
      <c r="AO45" s="677"/>
      <c r="AP45" s="677"/>
      <c r="AQ45" s="677"/>
      <c r="AR45" s="677"/>
      <c r="AS45" s="677"/>
      <c r="AT45" s="677"/>
      <c r="AU45" s="677"/>
      <c r="AV45" s="677"/>
      <c r="AW45" s="677"/>
      <c r="AX45" s="677"/>
      <c r="AY45" s="677"/>
      <c r="AZ45" s="677"/>
      <c r="BA45" s="677"/>
      <c r="BB45" s="677"/>
      <c r="BC45" s="677"/>
      <c r="BD45" s="677"/>
      <c r="BE45" s="677"/>
      <c r="BF45" s="677"/>
      <c r="BG45" s="677"/>
      <c r="BH45" s="677"/>
      <c r="BI45" s="677"/>
      <c r="BJ45" s="677"/>
      <c r="BK45" s="677"/>
      <c r="BL45" s="677"/>
      <c r="BM45" s="677"/>
      <c r="BN45" s="677"/>
      <c r="BO45" s="677"/>
      <c r="BP45" s="677"/>
      <c r="BQ45" s="677"/>
      <c r="BR45" s="677"/>
      <c r="BS45" s="677"/>
      <c r="BT45" s="677"/>
      <c r="BU45" s="677"/>
      <c r="BV45" s="677"/>
      <c r="BW45" s="677"/>
      <c r="BX45" s="677"/>
      <c r="BY45" s="677"/>
      <c r="BZ45" s="677"/>
      <c r="CA45" s="97" t="s">
        <v>1250</v>
      </c>
    </row>
    <row r="46" spans="1:79" s="2" customFormat="1" ht="16.5" customHeight="1">
      <c r="A46" s="59"/>
      <c r="B46" s="59" t="s">
        <v>68</v>
      </c>
      <c r="C46" s="59"/>
      <c r="D46" s="59"/>
      <c r="E46" s="59"/>
      <c r="F46" s="59"/>
      <c r="G46" s="59"/>
      <c r="H46" s="59"/>
      <c r="I46" s="59"/>
      <c r="J46" s="59"/>
      <c r="K46" s="59"/>
      <c r="L46" s="59"/>
      <c r="M46" s="59"/>
      <c r="N46" s="59"/>
      <c r="O46" s="59"/>
      <c r="P46" s="59"/>
      <c r="Q46" s="59"/>
      <c r="R46" s="677"/>
      <c r="S46" s="677"/>
      <c r="T46" s="677"/>
      <c r="U46" s="677"/>
      <c r="V46" s="677"/>
      <c r="W46" s="677"/>
      <c r="X46" s="677"/>
      <c r="Y46" s="677"/>
      <c r="Z46" s="677"/>
      <c r="AA46" s="677"/>
      <c r="AB46" s="677"/>
      <c r="AC46" s="677"/>
      <c r="AD46" s="677"/>
      <c r="AE46" s="677"/>
      <c r="AF46" s="677"/>
      <c r="AG46" s="677"/>
      <c r="AH46" s="677"/>
      <c r="AI46" s="677"/>
      <c r="AJ46" s="677"/>
      <c r="AK46" s="677"/>
      <c r="AL46" s="677"/>
      <c r="AM46" s="677"/>
      <c r="AN46" s="677"/>
      <c r="AO46" s="677"/>
      <c r="AP46" s="677"/>
      <c r="AQ46" s="677"/>
      <c r="AR46" s="677"/>
      <c r="AS46" s="677"/>
      <c r="AT46" s="677"/>
      <c r="AU46" s="677"/>
      <c r="AV46" s="677"/>
      <c r="AW46" s="677"/>
      <c r="AX46" s="677"/>
      <c r="AY46" s="677"/>
      <c r="AZ46" s="677"/>
      <c r="BA46" s="677"/>
      <c r="BB46" s="677"/>
      <c r="BC46" s="677"/>
      <c r="BD46" s="677"/>
      <c r="BE46" s="677"/>
      <c r="BF46" s="677"/>
      <c r="BG46" s="677"/>
      <c r="BH46" s="677"/>
      <c r="BI46" s="677"/>
      <c r="BJ46" s="677"/>
      <c r="BK46" s="677"/>
      <c r="BL46" s="677"/>
      <c r="BM46" s="677"/>
      <c r="BN46" s="677"/>
      <c r="BO46" s="677"/>
      <c r="BP46" s="677"/>
      <c r="BQ46" s="677"/>
      <c r="BR46" s="677"/>
      <c r="BS46" s="677"/>
      <c r="BT46" s="677"/>
      <c r="BU46" s="677"/>
      <c r="BV46" s="677"/>
      <c r="BW46" s="677"/>
      <c r="BX46" s="677"/>
      <c r="BY46" s="677"/>
      <c r="BZ46" s="677"/>
      <c r="CA46" s="97" t="s">
        <v>1251</v>
      </c>
    </row>
    <row r="47" spans="1:79" s="2" customFormat="1" ht="16.5" customHeight="1">
      <c r="A47" s="59"/>
      <c r="B47" s="59" t="s">
        <v>34</v>
      </c>
      <c r="C47" s="59"/>
      <c r="D47" s="59"/>
      <c r="E47" s="59"/>
      <c r="F47" s="59"/>
      <c r="G47" s="59"/>
      <c r="H47" s="59"/>
      <c r="I47" s="59"/>
      <c r="J47" s="59"/>
      <c r="K47" s="59"/>
      <c r="L47" s="59"/>
      <c r="M47" s="59"/>
      <c r="N47" s="59"/>
      <c r="O47" s="59"/>
      <c r="P47" s="59"/>
      <c r="Q47" s="59"/>
      <c r="R47" s="677"/>
      <c r="S47" s="677"/>
      <c r="T47" s="677"/>
      <c r="U47" s="677"/>
      <c r="V47" s="677"/>
      <c r="W47" s="677"/>
      <c r="X47" s="677"/>
      <c r="Y47" s="677"/>
      <c r="Z47" s="677"/>
      <c r="AA47" s="677"/>
      <c r="AB47" s="677"/>
      <c r="AC47" s="677"/>
      <c r="AD47" s="677"/>
      <c r="AE47" s="677"/>
      <c r="AF47" s="677"/>
      <c r="AG47" s="677"/>
      <c r="AH47" s="677"/>
      <c r="AI47" s="677"/>
      <c r="AJ47" s="677"/>
      <c r="AK47" s="677"/>
      <c r="AL47" s="677"/>
      <c r="AM47" s="677"/>
      <c r="AN47" s="677"/>
      <c r="AO47" s="677"/>
      <c r="AP47" s="677"/>
      <c r="AQ47" s="677"/>
      <c r="AR47" s="677"/>
      <c r="AS47" s="677"/>
      <c r="AT47" s="677"/>
      <c r="AU47" s="677"/>
      <c r="AV47" s="677"/>
      <c r="AW47" s="677"/>
      <c r="AX47" s="677"/>
      <c r="AY47" s="677"/>
      <c r="AZ47" s="677"/>
      <c r="BA47" s="677"/>
      <c r="BB47" s="677"/>
      <c r="BC47" s="677"/>
      <c r="BD47" s="677"/>
      <c r="BE47" s="677"/>
      <c r="BF47" s="677"/>
      <c r="BG47" s="677"/>
      <c r="BH47" s="677"/>
      <c r="BI47" s="677"/>
      <c r="BJ47" s="677"/>
      <c r="BK47" s="677"/>
      <c r="BL47" s="677"/>
      <c r="BM47" s="677"/>
      <c r="BN47" s="677"/>
      <c r="BO47" s="677"/>
      <c r="BP47" s="677"/>
      <c r="BQ47" s="677"/>
      <c r="BR47" s="677"/>
      <c r="BS47" s="677"/>
      <c r="BT47" s="677"/>
      <c r="BU47" s="677"/>
      <c r="BV47" s="677"/>
      <c r="BW47" s="677"/>
      <c r="BX47" s="677"/>
      <c r="BY47" s="677"/>
      <c r="BZ47" s="677"/>
      <c r="CA47" s="97" t="s">
        <v>1252</v>
      </c>
    </row>
    <row r="48" spans="1:79" s="26" customFormat="1" ht="5.0999999999999996" customHeight="1">
      <c r="A48" s="63"/>
      <c r="B48" s="63"/>
      <c r="C48" s="63"/>
      <c r="D48" s="63"/>
      <c r="E48" s="63"/>
      <c r="F48" s="63"/>
      <c r="G48" s="63"/>
      <c r="H48" s="63"/>
      <c r="I48" s="63"/>
      <c r="J48" s="63"/>
      <c r="K48" s="63"/>
      <c r="L48" s="63"/>
      <c r="M48" s="63"/>
      <c r="N48" s="63"/>
      <c r="O48" s="63"/>
      <c r="P48" s="63"/>
      <c r="Q48" s="63"/>
      <c r="R48" s="63"/>
      <c r="S48" s="63"/>
      <c r="T48" s="63"/>
      <c r="U48" s="63"/>
      <c r="V48" s="63"/>
      <c r="W48" s="63"/>
      <c r="X48" s="63"/>
      <c r="Y48" s="63"/>
      <c r="Z48" s="63"/>
      <c r="AA48" s="63"/>
      <c r="AB48" s="63"/>
      <c r="AC48" s="63"/>
      <c r="AD48" s="63"/>
      <c r="AE48" s="63"/>
      <c r="AF48" s="63"/>
      <c r="AG48" s="63"/>
      <c r="AH48" s="63"/>
      <c r="AI48" s="63"/>
      <c r="AJ48" s="63"/>
      <c r="AK48" s="63"/>
      <c r="AL48" s="63"/>
      <c r="AM48" s="63"/>
      <c r="AN48" s="63"/>
      <c r="AO48" s="63"/>
      <c r="AP48" s="63"/>
      <c r="AQ48" s="63"/>
      <c r="AR48" s="63"/>
      <c r="AS48" s="63"/>
      <c r="AT48" s="63"/>
      <c r="AU48" s="63"/>
      <c r="AV48" s="63"/>
      <c r="AW48" s="63"/>
      <c r="AX48" s="63"/>
      <c r="AY48" s="63"/>
      <c r="AZ48" s="63"/>
      <c r="BA48" s="63"/>
      <c r="BB48" s="63"/>
      <c r="BC48" s="63"/>
      <c r="BD48" s="63"/>
      <c r="BE48" s="63"/>
      <c r="BF48" s="63"/>
      <c r="BG48" s="63"/>
      <c r="BH48" s="63"/>
      <c r="BI48" s="63"/>
      <c r="BJ48" s="63"/>
      <c r="BK48" s="63"/>
      <c r="BL48" s="63"/>
      <c r="BM48" s="63"/>
      <c r="BN48" s="63"/>
      <c r="BO48" s="63"/>
      <c r="BP48" s="63"/>
      <c r="BQ48" s="63"/>
      <c r="BR48" s="63"/>
      <c r="BS48" s="63"/>
      <c r="BT48" s="63"/>
      <c r="BU48" s="63"/>
      <c r="BV48" s="63"/>
      <c r="BW48" s="63"/>
      <c r="BX48" s="63"/>
      <c r="BY48" s="63"/>
      <c r="BZ48" s="63"/>
      <c r="CA48" s="2"/>
    </row>
    <row r="49" spans="1:78" s="26" customFormat="1" ht="5.0999999999999996" customHeight="1">
      <c r="A49" s="198"/>
      <c r="B49" s="198"/>
      <c r="C49" s="198"/>
      <c r="D49" s="198"/>
      <c r="E49" s="198"/>
      <c r="F49" s="198"/>
      <c r="G49" s="198"/>
      <c r="H49" s="198"/>
      <c r="I49" s="198"/>
      <c r="J49" s="198"/>
      <c r="K49" s="198"/>
      <c r="L49" s="198"/>
      <c r="M49" s="198"/>
      <c r="N49" s="198"/>
      <c r="O49" s="198"/>
      <c r="P49" s="198"/>
      <c r="Q49" s="198"/>
      <c r="R49" s="198"/>
      <c r="S49" s="198"/>
      <c r="T49" s="198"/>
      <c r="U49" s="198"/>
      <c r="V49" s="198"/>
      <c r="W49" s="198"/>
      <c r="X49" s="198"/>
      <c r="Y49" s="198"/>
      <c r="Z49" s="198"/>
      <c r="AA49" s="198"/>
      <c r="AB49" s="198"/>
      <c r="AC49" s="198"/>
      <c r="AD49" s="198"/>
      <c r="AE49" s="198"/>
      <c r="AF49" s="198"/>
      <c r="AG49" s="198"/>
      <c r="AH49" s="198"/>
      <c r="AI49" s="198"/>
      <c r="AJ49" s="198"/>
      <c r="AK49" s="198"/>
      <c r="AL49" s="198"/>
      <c r="AM49" s="198"/>
      <c r="AN49" s="198"/>
      <c r="AO49" s="198"/>
      <c r="AP49" s="198"/>
      <c r="AQ49" s="198"/>
      <c r="AR49" s="198"/>
      <c r="AS49" s="198"/>
      <c r="AT49" s="198"/>
      <c r="AU49" s="198"/>
      <c r="AV49" s="198"/>
      <c r="AW49" s="198"/>
      <c r="AX49" s="198"/>
      <c r="AY49" s="198"/>
      <c r="AZ49" s="198"/>
      <c r="BA49" s="198"/>
      <c r="BB49" s="198"/>
      <c r="BC49" s="198"/>
      <c r="BD49" s="198"/>
      <c r="BE49" s="198"/>
      <c r="BF49" s="198"/>
      <c r="BG49" s="198"/>
      <c r="BH49" s="198"/>
      <c r="BI49" s="198"/>
      <c r="BJ49" s="198"/>
      <c r="BK49" s="198"/>
      <c r="BL49" s="198"/>
      <c r="BM49" s="198"/>
      <c r="BN49" s="198"/>
      <c r="BO49" s="198"/>
      <c r="BP49" s="198"/>
      <c r="BQ49" s="198"/>
      <c r="BR49" s="198"/>
      <c r="BS49" s="198"/>
      <c r="BT49" s="198"/>
      <c r="BU49" s="198"/>
      <c r="BV49" s="198"/>
      <c r="BW49" s="198"/>
      <c r="BX49" s="198"/>
      <c r="BY49" s="198"/>
      <c r="BZ49" s="198"/>
    </row>
    <row r="50" spans="1:78" s="2" customFormat="1" ht="16.5" customHeight="1">
      <c r="A50" s="59" t="s">
        <v>76</v>
      </c>
      <c r="B50" s="59"/>
      <c r="C50" s="59"/>
      <c r="D50" s="59"/>
      <c r="E50" s="59"/>
      <c r="F50" s="59"/>
      <c r="G50" s="59"/>
      <c r="H50" s="59"/>
      <c r="I50" s="59"/>
      <c r="J50" s="59"/>
      <c r="K50" s="59"/>
      <c r="L50" s="59"/>
      <c r="M50" s="59"/>
      <c r="N50" s="59"/>
      <c r="O50" s="59"/>
      <c r="P50" s="59"/>
      <c r="Q50" s="59"/>
      <c r="R50" s="59"/>
      <c r="S50" s="59"/>
      <c r="T50" s="59"/>
      <c r="U50" s="59"/>
      <c r="V50" s="59"/>
      <c r="W50" s="59"/>
      <c r="X50" s="59"/>
      <c r="Y50" s="59"/>
      <c r="Z50" s="59"/>
      <c r="AA50" s="59"/>
      <c r="AB50" s="59"/>
      <c r="AC50" s="59"/>
      <c r="AD50" s="59"/>
      <c r="AE50" s="59"/>
      <c r="AF50" s="59"/>
      <c r="AG50" s="59"/>
      <c r="AH50" s="59"/>
      <c r="AI50" s="59"/>
      <c r="AJ50" s="59"/>
      <c r="AK50" s="59"/>
      <c r="AL50" s="59"/>
      <c r="AM50" s="59"/>
      <c r="AN50" s="59"/>
      <c r="AO50" s="59"/>
      <c r="AP50" s="59"/>
      <c r="AQ50" s="59"/>
      <c r="AR50" s="59"/>
      <c r="AS50" s="59"/>
      <c r="AT50" s="59"/>
      <c r="AU50" s="59"/>
      <c r="AV50" s="59"/>
      <c r="AW50" s="59"/>
      <c r="AX50" s="59"/>
      <c r="AY50" s="59"/>
      <c r="AZ50" s="59"/>
      <c r="BA50" s="59"/>
      <c r="BB50" s="59"/>
      <c r="BC50" s="59"/>
      <c r="BD50" s="59"/>
      <c r="BE50" s="59"/>
      <c r="BF50" s="59"/>
      <c r="BG50" s="59"/>
      <c r="BH50" s="59"/>
      <c r="BI50" s="59"/>
      <c r="BJ50" s="59"/>
      <c r="BK50" s="59"/>
      <c r="BL50" s="59"/>
      <c r="BM50" s="59"/>
      <c r="BN50" s="59"/>
      <c r="BO50" s="59"/>
      <c r="BP50" s="59"/>
      <c r="BQ50" s="59"/>
      <c r="BR50" s="59"/>
      <c r="BS50" s="59"/>
      <c r="BT50" s="59"/>
      <c r="BU50" s="59"/>
      <c r="BV50" s="59"/>
      <c r="BW50" s="59"/>
      <c r="BX50" s="59"/>
      <c r="BY50" s="59"/>
      <c r="BZ50" s="59"/>
    </row>
    <row r="51" spans="1:78" s="2" customFormat="1" ht="16.5" customHeight="1">
      <c r="A51" s="59"/>
      <c r="B51" s="59" t="s">
        <v>66</v>
      </c>
      <c r="C51" s="59"/>
      <c r="D51" s="59"/>
      <c r="E51" s="59"/>
      <c r="F51" s="59"/>
      <c r="G51" s="59"/>
      <c r="H51" s="59"/>
      <c r="I51" s="59"/>
      <c r="J51" s="59"/>
      <c r="K51" s="59"/>
      <c r="L51" s="59"/>
      <c r="M51" s="59"/>
      <c r="N51" s="59"/>
      <c r="O51" s="59"/>
      <c r="P51" s="59"/>
      <c r="Q51" s="59"/>
      <c r="R51" s="677"/>
      <c r="S51" s="677"/>
      <c r="T51" s="677"/>
      <c r="U51" s="677"/>
      <c r="V51" s="677"/>
      <c r="W51" s="677"/>
      <c r="X51" s="677"/>
      <c r="Y51" s="677"/>
      <c r="Z51" s="677"/>
      <c r="AA51" s="677"/>
      <c r="AB51" s="677"/>
      <c r="AC51" s="677"/>
      <c r="AD51" s="677"/>
      <c r="AE51" s="677"/>
      <c r="AF51" s="677"/>
      <c r="AG51" s="677"/>
      <c r="AH51" s="677"/>
      <c r="AI51" s="677"/>
      <c r="AJ51" s="677"/>
      <c r="AK51" s="677"/>
      <c r="AL51" s="677"/>
      <c r="AM51" s="677"/>
      <c r="AN51" s="677"/>
      <c r="AO51" s="677"/>
      <c r="AP51" s="677"/>
      <c r="AQ51" s="677"/>
      <c r="AR51" s="677"/>
      <c r="AS51" s="677"/>
      <c r="AT51" s="677"/>
      <c r="AU51" s="677"/>
      <c r="AV51" s="677"/>
      <c r="AW51" s="677"/>
      <c r="AX51" s="677"/>
      <c r="AY51" s="677"/>
      <c r="AZ51" s="677"/>
      <c r="BA51" s="677"/>
      <c r="BB51" s="677"/>
      <c r="BC51" s="677"/>
      <c r="BD51" s="677"/>
      <c r="BE51" s="677"/>
      <c r="BF51" s="677"/>
      <c r="BG51" s="677"/>
      <c r="BH51" s="677"/>
      <c r="BI51" s="677"/>
      <c r="BJ51" s="677"/>
      <c r="BK51" s="677"/>
      <c r="BL51" s="677"/>
      <c r="BM51" s="677"/>
      <c r="BN51" s="677"/>
      <c r="BO51" s="677"/>
      <c r="BP51" s="677"/>
      <c r="BQ51" s="677"/>
      <c r="BR51" s="677"/>
      <c r="BS51" s="677"/>
      <c r="BT51" s="677"/>
      <c r="BU51" s="677"/>
      <c r="BV51" s="677"/>
      <c r="BW51" s="677"/>
      <c r="BX51" s="677"/>
      <c r="BY51" s="677"/>
      <c r="BZ51" s="677"/>
    </row>
    <row r="52" spans="1:78" s="2" customFormat="1" ht="16.5" customHeight="1">
      <c r="A52" s="59"/>
      <c r="B52" s="59" t="s">
        <v>77</v>
      </c>
      <c r="C52" s="59"/>
      <c r="D52" s="59"/>
      <c r="E52" s="59"/>
      <c r="F52" s="59"/>
      <c r="G52" s="59"/>
      <c r="H52" s="59"/>
      <c r="I52" s="59"/>
      <c r="J52" s="59"/>
      <c r="K52" s="59"/>
      <c r="L52" s="59"/>
      <c r="M52" s="59"/>
      <c r="N52" s="59" t="s">
        <v>78</v>
      </c>
      <c r="O52" s="59"/>
      <c r="P52" s="59"/>
      <c r="Q52" s="59"/>
      <c r="R52" s="59"/>
      <c r="S52" s="59"/>
      <c r="T52" s="59"/>
      <c r="U52" s="59"/>
      <c r="V52" s="59"/>
      <c r="W52" s="59"/>
      <c r="X52" s="59"/>
      <c r="Y52" s="59" t="s">
        <v>79</v>
      </c>
      <c r="Z52" s="59"/>
      <c r="AA52" s="678"/>
      <c r="AB52" s="678"/>
      <c r="AC52" s="678"/>
      <c r="AD52" s="678"/>
      <c r="AE52" s="678"/>
      <c r="AF52" s="678"/>
      <c r="AG52" s="678"/>
      <c r="AH52" s="678"/>
      <c r="AI52" s="678"/>
      <c r="AJ52" s="678"/>
      <c r="AK52" s="678"/>
      <c r="AL52" s="678"/>
      <c r="AM52" s="678"/>
      <c r="AN52" s="59" t="s">
        <v>80</v>
      </c>
      <c r="AO52" s="59"/>
      <c r="AP52" s="59"/>
      <c r="AQ52" s="59"/>
      <c r="AR52" s="59"/>
      <c r="AS52" s="59" t="s">
        <v>81</v>
      </c>
      <c r="AT52" s="59"/>
      <c r="AU52" s="678"/>
      <c r="AV52" s="678"/>
      <c r="AW52" s="678"/>
      <c r="AX52" s="678"/>
      <c r="AY52" s="678"/>
      <c r="AZ52" s="678"/>
      <c r="BA52" s="678"/>
      <c r="BB52" s="678"/>
      <c r="BC52" s="678"/>
      <c r="BD52" s="678"/>
      <c r="BE52" s="678"/>
      <c r="BF52" s="678"/>
      <c r="BG52" s="678"/>
      <c r="BH52" s="59" t="s">
        <v>40</v>
      </c>
      <c r="BI52" s="59"/>
      <c r="BJ52" s="59"/>
      <c r="BK52" s="59"/>
      <c r="BL52" s="59"/>
      <c r="BM52" s="59"/>
      <c r="BN52" s="59"/>
      <c r="BO52" s="59"/>
      <c r="BP52" s="59"/>
      <c r="BQ52" s="59"/>
      <c r="BR52" s="59"/>
      <c r="BS52" s="59"/>
      <c r="BT52" s="59"/>
      <c r="BU52" s="59"/>
      <c r="BV52" s="59"/>
      <c r="BW52" s="59"/>
      <c r="BX52" s="59"/>
      <c r="BY52" s="59"/>
      <c r="BZ52" s="59"/>
    </row>
    <row r="53" spans="1:78" s="2" customFormat="1" ht="16.5" customHeight="1">
      <c r="A53" s="59"/>
      <c r="B53" s="59"/>
      <c r="C53" s="59"/>
      <c r="D53" s="59"/>
      <c r="E53" s="59"/>
      <c r="F53" s="59"/>
      <c r="G53" s="59"/>
      <c r="H53" s="59"/>
      <c r="I53" s="59"/>
      <c r="J53" s="59"/>
      <c r="K53" s="59"/>
      <c r="L53" s="59"/>
      <c r="M53" s="59"/>
      <c r="N53" s="59"/>
      <c r="O53" s="59"/>
      <c r="P53" s="59"/>
      <c r="Q53" s="59"/>
      <c r="R53" s="677"/>
      <c r="S53" s="677"/>
      <c r="T53" s="677"/>
      <c r="U53" s="677"/>
      <c r="V53" s="677"/>
      <c r="W53" s="677"/>
      <c r="X53" s="677"/>
      <c r="Y53" s="677"/>
      <c r="Z53" s="677"/>
      <c r="AA53" s="677"/>
      <c r="AB53" s="677"/>
      <c r="AC53" s="677"/>
      <c r="AD53" s="677"/>
      <c r="AE53" s="677"/>
      <c r="AF53" s="677"/>
      <c r="AG53" s="677"/>
      <c r="AH53" s="677"/>
      <c r="AI53" s="677"/>
      <c r="AJ53" s="677"/>
      <c r="AK53" s="677"/>
      <c r="AL53" s="677"/>
      <c r="AM53" s="677"/>
      <c r="AN53" s="677"/>
      <c r="AO53" s="677"/>
      <c r="AP53" s="677"/>
      <c r="AQ53" s="677"/>
      <c r="AR53" s="677"/>
      <c r="AS53" s="677"/>
      <c r="AT53" s="677"/>
      <c r="AU53" s="677"/>
      <c r="AV53" s="677"/>
      <c r="AW53" s="677"/>
      <c r="AX53" s="677"/>
      <c r="AY53" s="677"/>
      <c r="AZ53" s="677"/>
      <c r="BA53" s="677"/>
      <c r="BB53" s="677"/>
      <c r="BC53" s="677"/>
      <c r="BD53" s="677"/>
      <c r="BE53" s="677"/>
      <c r="BF53" s="677"/>
      <c r="BG53" s="677"/>
      <c r="BH53" s="677"/>
      <c r="BI53" s="677"/>
      <c r="BJ53" s="677"/>
      <c r="BK53" s="677"/>
      <c r="BL53" s="677"/>
      <c r="BM53" s="677"/>
      <c r="BN53" s="677"/>
      <c r="BO53" s="677"/>
      <c r="BP53" s="677"/>
      <c r="BQ53" s="677"/>
      <c r="BR53" s="677"/>
      <c r="BS53" s="677"/>
      <c r="BT53" s="677"/>
      <c r="BU53" s="677"/>
      <c r="BV53" s="677"/>
      <c r="BW53" s="677"/>
      <c r="BX53" s="677"/>
      <c r="BY53" s="677"/>
      <c r="BZ53" s="677"/>
    </row>
    <row r="54" spans="1:78" s="2" customFormat="1" ht="16.5" customHeight="1">
      <c r="A54" s="59"/>
      <c r="B54" s="59" t="s">
        <v>32</v>
      </c>
      <c r="C54" s="59"/>
      <c r="D54" s="59"/>
      <c r="E54" s="59"/>
      <c r="F54" s="59"/>
      <c r="G54" s="59"/>
      <c r="H54" s="59"/>
      <c r="I54" s="59"/>
      <c r="J54" s="59"/>
      <c r="K54" s="59"/>
      <c r="L54" s="59"/>
      <c r="M54" s="59"/>
      <c r="N54" s="59"/>
      <c r="O54" s="59"/>
      <c r="P54" s="59"/>
      <c r="Q54" s="59"/>
      <c r="R54" s="670" t="s">
        <v>1254</v>
      </c>
      <c r="S54" s="670"/>
      <c r="T54" s="670"/>
      <c r="U54" s="677"/>
      <c r="V54" s="677"/>
      <c r="W54" s="677"/>
      <c r="X54" s="677"/>
      <c r="Y54" s="677"/>
      <c r="Z54" s="677"/>
      <c r="AA54" s="677"/>
      <c r="AB54" s="677"/>
      <c r="AC54" s="677"/>
      <c r="AD54" s="677"/>
      <c r="AE54" s="677"/>
      <c r="AF54" s="677"/>
      <c r="AG54" s="677"/>
      <c r="AH54" s="677"/>
      <c r="AI54" s="677"/>
      <c r="AJ54" s="677"/>
      <c r="AK54" s="677"/>
      <c r="AL54" s="677"/>
      <c r="AM54" s="677"/>
      <c r="AN54" s="677"/>
      <c r="AO54" s="677"/>
      <c r="AP54" s="677"/>
      <c r="AQ54" s="677"/>
      <c r="AR54" s="677"/>
      <c r="AS54" s="677"/>
      <c r="AT54" s="677"/>
      <c r="AU54" s="677"/>
      <c r="AV54" s="677"/>
      <c r="AW54" s="677"/>
      <c r="AX54" s="677"/>
      <c r="AY54" s="677"/>
      <c r="AZ54" s="677"/>
      <c r="BA54" s="677"/>
      <c r="BB54" s="677"/>
      <c r="BC54" s="677"/>
      <c r="BD54" s="677"/>
      <c r="BE54" s="677"/>
      <c r="BF54" s="677"/>
      <c r="BG54" s="677"/>
      <c r="BH54" s="677"/>
      <c r="BI54" s="677"/>
      <c r="BJ54" s="677"/>
      <c r="BK54" s="677"/>
      <c r="BL54" s="677"/>
      <c r="BM54" s="677"/>
      <c r="BN54" s="677"/>
      <c r="BO54" s="677"/>
      <c r="BP54" s="677"/>
      <c r="BQ54" s="677"/>
      <c r="BR54" s="677"/>
      <c r="BS54" s="677"/>
      <c r="BT54" s="677"/>
      <c r="BU54" s="677"/>
      <c r="BV54" s="677"/>
      <c r="BW54" s="677"/>
      <c r="BX54" s="677"/>
      <c r="BY54" s="677"/>
      <c r="BZ54" s="677"/>
    </row>
    <row r="55" spans="1:78" s="2" customFormat="1" ht="16.5" customHeight="1">
      <c r="A55" s="59"/>
      <c r="B55" s="59" t="s">
        <v>68</v>
      </c>
      <c r="C55" s="59"/>
      <c r="D55" s="59"/>
      <c r="E55" s="59"/>
      <c r="F55" s="59"/>
      <c r="G55" s="59"/>
      <c r="H55" s="59"/>
      <c r="I55" s="59"/>
      <c r="J55" s="59"/>
      <c r="K55" s="59"/>
      <c r="L55" s="59"/>
      <c r="M55" s="59"/>
      <c r="N55" s="59"/>
      <c r="O55" s="59"/>
      <c r="P55" s="59"/>
      <c r="Q55" s="59"/>
      <c r="R55" s="677"/>
      <c r="S55" s="677"/>
      <c r="T55" s="677"/>
      <c r="U55" s="677"/>
      <c r="V55" s="677"/>
      <c r="W55" s="677"/>
      <c r="X55" s="677"/>
      <c r="Y55" s="677"/>
      <c r="Z55" s="677"/>
      <c r="AA55" s="677"/>
      <c r="AB55" s="677"/>
      <c r="AC55" s="677"/>
      <c r="AD55" s="677"/>
      <c r="AE55" s="677"/>
      <c r="AF55" s="677"/>
      <c r="AG55" s="677"/>
      <c r="AH55" s="677"/>
      <c r="AI55" s="677"/>
      <c r="AJ55" s="677"/>
      <c r="AK55" s="677"/>
      <c r="AL55" s="677"/>
      <c r="AM55" s="677"/>
      <c r="AN55" s="677"/>
      <c r="AO55" s="677"/>
      <c r="AP55" s="677"/>
      <c r="AQ55" s="677"/>
      <c r="AR55" s="677"/>
      <c r="AS55" s="677"/>
      <c r="AT55" s="677"/>
      <c r="AU55" s="677"/>
      <c r="AV55" s="677"/>
      <c r="AW55" s="677"/>
      <c r="AX55" s="677"/>
      <c r="AY55" s="677"/>
      <c r="AZ55" s="677"/>
      <c r="BA55" s="677"/>
      <c r="BB55" s="677"/>
      <c r="BC55" s="677"/>
      <c r="BD55" s="677"/>
      <c r="BE55" s="677"/>
      <c r="BF55" s="677"/>
      <c r="BG55" s="677"/>
      <c r="BH55" s="677"/>
      <c r="BI55" s="677"/>
      <c r="BJ55" s="677"/>
      <c r="BK55" s="677"/>
      <c r="BL55" s="677"/>
      <c r="BM55" s="677"/>
      <c r="BN55" s="677"/>
      <c r="BO55" s="677"/>
      <c r="BP55" s="677"/>
      <c r="BQ55" s="677"/>
      <c r="BR55" s="677"/>
      <c r="BS55" s="677"/>
      <c r="BT55" s="677"/>
      <c r="BU55" s="677"/>
      <c r="BV55" s="677"/>
      <c r="BW55" s="677"/>
      <c r="BX55" s="677"/>
      <c r="BY55" s="677"/>
      <c r="BZ55" s="677"/>
    </row>
    <row r="56" spans="1:78" s="2" customFormat="1" ht="16.5" customHeight="1">
      <c r="A56" s="59"/>
      <c r="B56" s="59" t="s">
        <v>34</v>
      </c>
      <c r="C56" s="59"/>
      <c r="D56" s="59"/>
      <c r="E56" s="59"/>
      <c r="F56" s="59"/>
      <c r="G56" s="59"/>
      <c r="H56" s="59"/>
      <c r="I56" s="59"/>
      <c r="J56" s="59"/>
      <c r="K56" s="59"/>
      <c r="L56" s="59"/>
      <c r="M56" s="59"/>
      <c r="N56" s="59"/>
      <c r="O56" s="59"/>
      <c r="P56" s="59"/>
      <c r="Q56" s="59"/>
      <c r="R56" s="677"/>
      <c r="S56" s="677"/>
      <c r="T56" s="677"/>
      <c r="U56" s="677"/>
      <c r="V56" s="677"/>
      <c r="W56" s="677"/>
      <c r="X56" s="677"/>
      <c r="Y56" s="677"/>
      <c r="Z56" s="677"/>
      <c r="AA56" s="677"/>
      <c r="AB56" s="677"/>
      <c r="AC56" s="677"/>
      <c r="AD56" s="677"/>
      <c r="AE56" s="677"/>
      <c r="AF56" s="677"/>
      <c r="AG56" s="677"/>
      <c r="AH56" s="677"/>
      <c r="AI56" s="677"/>
      <c r="AJ56" s="677"/>
      <c r="AK56" s="677"/>
      <c r="AL56" s="677"/>
      <c r="AM56" s="677"/>
      <c r="AN56" s="677"/>
      <c r="AO56" s="677"/>
      <c r="AP56" s="677"/>
      <c r="AQ56" s="677"/>
      <c r="AR56" s="677"/>
      <c r="AS56" s="677"/>
      <c r="AT56" s="677"/>
      <c r="AU56" s="677"/>
      <c r="AV56" s="677"/>
      <c r="AW56" s="677"/>
      <c r="AX56" s="677"/>
      <c r="AY56" s="677"/>
      <c r="AZ56" s="677"/>
      <c r="BA56" s="677"/>
      <c r="BB56" s="677"/>
      <c r="BC56" s="677"/>
      <c r="BD56" s="677"/>
      <c r="BE56" s="677"/>
      <c r="BF56" s="677"/>
      <c r="BG56" s="677"/>
      <c r="BH56" s="677"/>
      <c r="BI56" s="677"/>
      <c r="BJ56" s="677"/>
      <c r="BK56" s="677"/>
      <c r="BL56" s="677"/>
      <c r="BM56" s="677"/>
      <c r="BN56" s="677"/>
      <c r="BO56" s="677"/>
      <c r="BP56" s="677"/>
      <c r="BQ56" s="677"/>
      <c r="BR56" s="677"/>
      <c r="BS56" s="677"/>
      <c r="BT56" s="677"/>
      <c r="BU56" s="677"/>
      <c r="BV56" s="677"/>
      <c r="BW56" s="677"/>
      <c r="BX56" s="677"/>
      <c r="BY56" s="677"/>
      <c r="BZ56" s="677"/>
    </row>
    <row r="57" spans="1:78" s="26" customFormat="1" ht="5.0999999999999996" customHeight="1">
      <c r="A57" s="63"/>
      <c r="B57" s="63"/>
      <c r="C57" s="63"/>
      <c r="D57" s="63"/>
      <c r="E57" s="63"/>
      <c r="F57" s="63"/>
      <c r="G57" s="63"/>
      <c r="H57" s="63"/>
      <c r="I57" s="63"/>
      <c r="J57" s="63"/>
      <c r="K57" s="63"/>
      <c r="L57" s="63"/>
      <c r="M57" s="63"/>
      <c r="N57" s="63"/>
      <c r="O57" s="63"/>
      <c r="P57" s="63"/>
      <c r="Q57" s="63"/>
      <c r="R57" s="63"/>
      <c r="S57" s="63"/>
      <c r="T57" s="63"/>
      <c r="U57" s="63"/>
      <c r="V57" s="63"/>
      <c r="W57" s="63"/>
      <c r="X57" s="63"/>
      <c r="Y57" s="63"/>
      <c r="Z57" s="63"/>
      <c r="AA57" s="63"/>
      <c r="AB57" s="63"/>
      <c r="AC57" s="63"/>
      <c r="AD57" s="63"/>
      <c r="AE57" s="63"/>
      <c r="AF57" s="63"/>
      <c r="AG57" s="63"/>
      <c r="AH57" s="63"/>
      <c r="AI57" s="63"/>
      <c r="AJ57" s="63"/>
      <c r="AK57" s="63"/>
      <c r="AL57" s="63"/>
      <c r="AM57" s="63"/>
      <c r="AN57" s="63"/>
      <c r="AO57" s="63"/>
      <c r="AP57" s="63"/>
      <c r="AQ57" s="63"/>
      <c r="AR57" s="63"/>
      <c r="AS57" s="63"/>
      <c r="AT57" s="63"/>
      <c r="AU57" s="63"/>
      <c r="AV57" s="63"/>
      <c r="AW57" s="63"/>
      <c r="AX57" s="63"/>
      <c r="AY57" s="63"/>
      <c r="AZ57" s="63"/>
      <c r="BA57" s="63"/>
      <c r="BB57" s="63"/>
      <c r="BC57" s="63"/>
      <c r="BD57" s="63"/>
      <c r="BE57" s="63"/>
      <c r="BF57" s="63"/>
      <c r="BG57" s="63"/>
      <c r="BH57" s="63"/>
      <c r="BI57" s="63"/>
      <c r="BJ57" s="63"/>
      <c r="BK57" s="63"/>
      <c r="BL57" s="63"/>
      <c r="BM57" s="63"/>
      <c r="BN57" s="63"/>
      <c r="BO57" s="63"/>
      <c r="BP57" s="63"/>
      <c r="BQ57" s="63"/>
      <c r="BR57" s="63"/>
      <c r="BS57" s="63"/>
      <c r="BT57" s="63"/>
      <c r="BU57" s="63"/>
      <c r="BV57" s="63"/>
      <c r="BW57" s="63"/>
      <c r="BX57" s="63"/>
      <c r="BY57" s="63"/>
      <c r="BZ57" s="63"/>
    </row>
    <row r="58" spans="1:78" s="26" customFormat="1" ht="5.0999999999999996" customHeight="1">
      <c r="A58" s="198"/>
      <c r="B58" s="198"/>
      <c r="C58" s="198"/>
      <c r="D58" s="198"/>
      <c r="E58" s="198"/>
      <c r="F58" s="198"/>
      <c r="G58" s="198"/>
      <c r="H58" s="198"/>
      <c r="I58" s="198"/>
      <c r="J58" s="198"/>
      <c r="K58" s="198"/>
      <c r="L58" s="198"/>
      <c r="M58" s="198"/>
      <c r="N58" s="198"/>
      <c r="O58" s="198"/>
      <c r="P58" s="198"/>
      <c r="Q58" s="198"/>
      <c r="R58" s="198"/>
      <c r="S58" s="198"/>
      <c r="T58" s="198"/>
      <c r="U58" s="198"/>
      <c r="V58" s="198"/>
      <c r="W58" s="198"/>
      <c r="X58" s="198"/>
      <c r="Y58" s="198"/>
      <c r="Z58" s="198"/>
      <c r="AA58" s="198"/>
      <c r="AB58" s="198"/>
      <c r="AC58" s="198"/>
      <c r="AD58" s="198"/>
      <c r="AE58" s="198"/>
      <c r="AF58" s="198"/>
      <c r="AG58" s="198"/>
      <c r="AH58" s="198"/>
      <c r="AI58" s="198"/>
      <c r="AJ58" s="198"/>
      <c r="AK58" s="198"/>
      <c r="AL58" s="198"/>
      <c r="AM58" s="198"/>
      <c r="AN58" s="198"/>
      <c r="AO58" s="198"/>
      <c r="AP58" s="198"/>
      <c r="AQ58" s="198"/>
      <c r="AR58" s="198"/>
      <c r="AS58" s="198"/>
      <c r="AT58" s="198"/>
      <c r="AU58" s="198"/>
      <c r="AV58" s="198"/>
      <c r="AW58" s="198"/>
      <c r="AX58" s="198"/>
      <c r="AY58" s="198"/>
      <c r="AZ58" s="198"/>
      <c r="BA58" s="198"/>
      <c r="BB58" s="198"/>
      <c r="BC58" s="198"/>
      <c r="BD58" s="198"/>
      <c r="BE58" s="198"/>
      <c r="BF58" s="198"/>
      <c r="BG58" s="198"/>
      <c r="BH58" s="198"/>
      <c r="BI58" s="198"/>
      <c r="BJ58" s="198"/>
      <c r="BK58" s="198"/>
      <c r="BL58" s="198"/>
      <c r="BM58" s="198"/>
      <c r="BN58" s="198"/>
      <c r="BO58" s="198"/>
      <c r="BP58" s="198"/>
      <c r="BQ58" s="198"/>
      <c r="BR58" s="198"/>
      <c r="BS58" s="198"/>
      <c r="BT58" s="198"/>
      <c r="BU58" s="198"/>
      <c r="BV58" s="198"/>
      <c r="BW58" s="198"/>
      <c r="BX58" s="198"/>
      <c r="BY58" s="198"/>
      <c r="BZ58" s="198"/>
    </row>
    <row r="59" spans="1:78" s="2" customFormat="1" ht="16.5" customHeight="1">
      <c r="A59" s="59" t="s">
        <v>76</v>
      </c>
      <c r="B59" s="59"/>
      <c r="C59" s="59"/>
      <c r="D59" s="59"/>
      <c r="E59" s="59"/>
      <c r="F59" s="59"/>
      <c r="G59" s="59"/>
      <c r="H59" s="59"/>
      <c r="I59" s="59"/>
      <c r="J59" s="59"/>
      <c r="K59" s="59"/>
      <c r="L59" s="59"/>
      <c r="M59" s="59"/>
      <c r="N59" s="59"/>
      <c r="O59" s="59"/>
      <c r="P59" s="59"/>
      <c r="Q59" s="59"/>
      <c r="R59" s="59"/>
      <c r="S59" s="59"/>
      <c r="T59" s="59"/>
      <c r="U59" s="59"/>
      <c r="V59" s="59"/>
      <c r="W59" s="59"/>
      <c r="X59" s="59"/>
      <c r="Y59" s="59"/>
      <c r="Z59" s="59"/>
      <c r="AA59" s="59"/>
      <c r="AB59" s="59"/>
      <c r="AC59" s="59"/>
      <c r="AD59" s="59"/>
      <c r="AE59" s="59"/>
      <c r="AF59" s="59"/>
      <c r="AG59" s="59"/>
      <c r="AH59" s="59"/>
      <c r="AI59" s="59"/>
      <c r="AJ59" s="59"/>
      <c r="AK59" s="59"/>
      <c r="AL59" s="59"/>
      <c r="AM59" s="59"/>
      <c r="AN59" s="59"/>
      <c r="AO59" s="59"/>
      <c r="AP59" s="59"/>
      <c r="AQ59" s="59"/>
      <c r="AR59" s="59"/>
      <c r="AS59" s="59"/>
      <c r="AT59" s="59"/>
      <c r="AU59" s="59"/>
      <c r="AV59" s="59"/>
      <c r="AW59" s="59"/>
      <c r="AX59" s="59"/>
      <c r="AY59" s="59"/>
      <c r="AZ59" s="59"/>
      <c r="BA59" s="59"/>
      <c r="BB59" s="59"/>
      <c r="BC59" s="59"/>
      <c r="BD59" s="59"/>
      <c r="BE59" s="59"/>
      <c r="BF59" s="59"/>
      <c r="BG59" s="59"/>
      <c r="BH59" s="59"/>
      <c r="BI59" s="59"/>
      <c r="BJ59" s="59"/>
      <c r="BK59" s="59"/>
      <c r="BL59" s="59"/>
      <c r="BM59" s="59"/>
      <c r="BN59" s="59"/>
      <c r="BO59" s="59"/>
      <c r="BP59" s="59"/>
      <c r="BQ59" s="59"/>
      <c r="BR59" s="59"/>
      <c r="BS59" s="59"/>
      <c r="BT59" s="59"/>
      <c r="BU59" s="59"/>
      <c r="BV59" s="59"/>
      <c r="BW59" s="59"/>
      <c r="BX59" s="59"/>
      <c r="BY59" s="59"/>
      <c r="BZ59" s="59"/>
    </row>
    <row r="60" spans="1:78" s="2" customFormat="1" ht="16.5" customHeight="1">
      <c r="A60" s="59"/>
      <c r="B60" s="59" t="s">
        <v>66</v>
      </c>
      <c r="C60" s="59"/>
      <c r="D60" s="59"/>
      <c r="E60" s="59"/>
      <c r="F60" s="59"/>
      <c r="G60" s="59"/>
      <c r="H60" s="59"/>
      <c r="I60" s="59"/>
      <c r="J60" s="59"/>
      <c r="K60" s="59"/>
      <c r="L60" s="59"/>
      <c r="M60" s="59"/>
      <c r="N60" s="59"/>
      <c r="O60" s="59"/>
      <c r="P60" s="59"/>
      <c r="Q60" s="59"/>
      <c r="R60" s="680"/>
      <c r="S60" s="680"/>
      <c r="T60" s="680"/>
      <c r="U60" s="680"/>
      <c r="V60" s="680"/>
      <c r="W60" s="680"/>
      <c r="X60" s="680"/>
      <c r="Y60" s="680"/>
      <c r="Z60" s="680"/>
      <c r="AA60" s="680"/>
      <c r="AB60" s="680"/>
      <c r="AC60" s="680"/>
      <c r="AD60" s="680"/>
      <c r="AE60" s="680"/>
      <c r="AF60" s="680"/>
      <c r="AG60" s="680"/>
      <c r="AH60" s="680"/>
      <c r="AI60" s="680"/>
      <c r="AJ60" s="680"/>
      <c r="AK60" s="680"/>
      <c r="AL60" s="680"/>
      <c r="AM60" s="680"/>
      <c r="AN60" s="680"/>
      <c r="AO60" s="680"/>
      <c r="AP60" s="680"/>
      <c r="AQ60" s="680"/>
      <c r="AR60" s="680"/>
      <c r="AS60" s="680"/>
      <c r="AT60" s="680"/>
      <c r="AU60" s="680"/>
      <c r="AV60" s="680"/>
      <c r="AW60" s="680"/>
      <c r="AX60" s="680"/>
      <c r="AY60" s="680"/>
      <c r="AZ60" s="680"/>
      <c r="BA60" s="680"/>
      <c r="BB60" s="680"/>
      <c r="BC60" s="680"/>
      <c r="BD60" s="680"/>
      <c r="BE60" s="680"/>
      <c r="BF60" s="680"/>
      <c r="BG60" s="680"/>
      <c r="BH60" s="680"/>
      <c r="BI60" s="680"/>
      <c r="BJ60" s="680"/>
      <c r="BK60" s="680"/>
      <c r="BL60" s="680"/>
      <c r="BM60" s="680"/>
      <c r="BN60" s="680"/>
      <c r="BO60" s="680"/>
      <c r="BP60" s="680"/>
      <c r="BQ60" s="680"/>
      <c r="BR60" s="680"/>
      <c r="BS60" s="680"/>
      <c r="BT60" s="680"/>
      <c r="BU60" s="680"/>
      <c r="BV60" s="680"/>
      <c r="BW60" s="680"/>
      <c r="BX60" s="680"/>
      <c r="BY60" s="680"/>
      <c r="BZ60" s="680"/>
    </row>
    <row r="61" spans="1:78" s="2" customFormat="1" ht="16.5" customHeight="1">
      <c r="A61" s="59"/>
      <c r="B61" s="59" t="s">
        <v>77</v>
      </c>
      <c r="C61" s="59"/>
      <c r="D61" s="59"/>
      <c r="E61" s="59"/>
      <c r="F61" s="59"/>
      <c r="G61" s="59"/>
      <c r="H61" s="59"/>
      <c r="I61" s="59"/>
      <c r="J61" s="59"/>
      <c r="K61" s="59"/>
      <c r="L61" s="59"/>
      <c r="M61" s="59"/>
      <c r="N61" s="59" t="s">
        <v>78</v>
      </c>
      <c r="O61" s="59"/>
      <c r="P61" s="59"/>
      <c r="Q61" s="59"/>
      <c r="R61" s="59"/>
      <c r="S61" s="59"/>
      <c r="T61" s="59"/>
      <c r="U61" s="59"/>
      <c r="V61" s="59"/>
      <c r="W61" s="59"/>
      <c r="X61" s="59"/>
      <c r="Y61" s="59" t="s">
        <v>79</v>
      </c>
      <c r="Z61" s="59"/>
      <c r="AA61" s="672"/>
      <c r="AB61" s="672"/>
      <c r="AC61" s="672"/>
      <c r="AD61" s="672"/>
      <c r="AE61" s="672"/>
      <c r="AF61" s="672"/>
      <c r="AG61" s="672"/>
      <c r="AH61" s="672"/>
      <c r="AI61" s="672"/>
      <c r="AJ61" s="672"/>
      <c r="AK61" s="672"/>
      <c r="AL61" s="672"/>
      <c r="AM61" s="672"/>
      <c r="AN61" s="59" t="s">
        <v>80</v>
      </c>
      <c r="AO61" s="59"/>
      <c r="AP61" s="59"/>
      <c r="AQ61" s="59"/>
      <c r="AR61" s="59"/>
      <c r="AS61" s="59" t="s">
        <v>81</v>
      </c>
      <c r="AT61" s="59"/>
      <c r="AU61" s="672"/>
      <c r="AV61" s="672"/>
      <c r="AW61" s="672"/>
      <c r="AX61" s="672"/>
      <c r="AY61" s="672"/>
      <c r="AZ61" s="672"/>
      <c r="BA61" s="672"/>
      <c r="BB61" s="672"/>
      <c r="BC61" s="672"/>
      <c r="BD61" s="672"/>
      <c r="BE61" s="672"/>
      <c r="BF61" s="672"/>
      <c r="BG61" s="672"/>
      <c r="BH61" s="59" t="s">
        <v>40</v>
      </c>
      <c r="BI61" s="59"/>
      <c r="BJ61" s="59"/>
      <c r="BK61" s="59"/>
      <c r="BL61" s="59"/>
      <c r="BM61" s="59"/>
      <c r="BN61" s="59"/>
      <c r="BO61" s="59"/>
      <c r="BP61" s="59"/>
      <c r="BQ61" s="59"/>
      <c r="BR61" s="59"/>
      <c r="BS61" s="59"/>
      <c r="BT61" s="59"/>
      <c r="BU61" s="59"/>
      <c r="BV61" s="59"/>
      <c r="BW61" s="59"/>
      <c r="BX61" s="59"/>
      <c r="BY61" s="59"/>
      <c r="BZ61" s="59"/>
    </row>
    <row r="62" spans="1:78" s="2" customFormat="1" ht="16.5" customHeight="1">
      <c r="A62" s="59"/>
      <c r="B62" s="59"/>
      <c r="C62" s="59"/>
      <c r="D62" s="59"/>
      <c r="E62" s="59"/>
      <c r="F62" s="59"/>
      <c r="G62" s="59"/>
      <c r="H62" s="59"/>
      <c r="I62" s="59"/>
      <c r="J62" s="59"/>
      <c r="K62" s="59"/>
      <c r="L62" s="59"/>
      <c r="M62" s="59"/>
      <c r="N62" s="59"/>
      <c r="O62" s="59"/>
      <c r="P62" s="59"/>
      <c r="Q62" s="59"/>
      <c r="R62" s="680"/>
      <c r="S62" s="680"/>
      <c r="T62" s="680"/>
      <c r="U62" s="680"/>
      <c r="V62" s="680"/>
      <c r="W62" s="680"/>
      <c r="X62" s="680"/>
      <c r="Y62" s="680"/>
      <c r="Z62" s="680"/>
      <c r="AA62" s="680"/>
      <c r="AB62" s="680"/>
      <c r="AC62" s="680"/>
      <c r="AD62" s="680"/>
      <c r="AE62" s="680"/>
      <c r="AF62" s="680"/>
      <c r="AG62" s="680"/>
      <c r="AH62" s="680"/>
      <c r="AI62" s="680"/>
      <c r="AJ62" s="680"/>
      <c r="AK62" s="680"/>
      <c r="AL62" s="680"/>
      <c r="AM62" s="680"/>
      <c r="AN62" s="680"/>
      <c r="AO62" s="680"/>
      <c r="AP62" s="680"/>
      <c r="AQ62" s="680"/>
      <c r="AR62" s="680"/>
      <c r="AS62" s="680"/>
      <c r="AT62" s="680"/>
      <c r="AU62" s="680"/>
      <c r="AV62" s="680"/>
      <c r="AW62" s="680"/>
      <c r="AX62" s="680"/>
      <c r="AY62" s="680"/>
      <c r="AZ62" s="680"/>
      <c r="BA62" s="680"/>
      <c r="BB62" s="680"/>
      <c r="BC62" s="680"/>
      <c r="BD62" s="680"/>
      <c r="BE62" s="680"/>
      <c r="BF62" s="680"/>
      <c r="BG62" s="680"/>
      <c r="BH62" s="680"/>
      <c r="BI62" s="680"/>
      <c r="BJ62" s="680"/>
      <c r="BK62" s="680"/>
      <c r="BL62" s="680"/>
      <c r="BM62" s="680"/>
      <c r="BN62" s="680"/>
      <c r="BO62" s="680"/>
      <c r="BP62" s="680"/>
      <c r="BQ62" s="680"/>
      <c r="BR62" s="680"/>
      <c r="BS62" s="680"/>
      <c r="BT62" s="680"/>
      <c r="BU62" s="680"/>
      <c r="BV62" s="680"/>
      <c r="BW62" s="680"/>
      <c r="BX62" s="680"/>
      <c r="BY62" s="680"/>
      <c r="BZ62" s="680"/>
    </row>
    <row r="63" spans="1:78" s="2" customFormat="1" ht="16.5" customHeight="1">
      <c r="A63" s="59"/>
      <c r="B63" s="59" t="s">
        <v>32</v>
      </c>
      <c r="C63" s="59"/>
      <c r="D63" s="59"/>
      <c r="E63" s="59"/>
      <c r="F63" s="59"/>
      <c r="G63" s="59"/>
      <c r="H63" s="59"/>
      <c r="I63" s="59"/>
      <c r="J63" s="59"/>
      <c r="K63" s="59"/>
      <c r="L63" s="59"/>
      <c r="M63" s="59"/>
      <c r="N63" s="59"/>
      <c r="O63" s="59"/>
      <c r="P63" s="59"/>
      <c r="Q63" s="59"/>
      <c r="R63" s="670" t="s">
        <v>1254</v>
      </c>
      <c r="S63" s="670"/>
      <c r="T63" s="670"/>
      <c r="U63" s="680"/>
      <c r="V63" s="680"/>
      <c r="W63" s="680"/>
      <c r="X63" s="680"/>
      <c r="Y63" s="680"/>
      <c r="Z63" s="680"/>
      <c r="AA63" s="680"/>
      <c r="AB63" s="680"/>
      <c r="AC63" s="680"/>
      <c r="AD63" s="680"/>
      <c r="AE63" s="680"/>
      <c r="AF63" s="680"/>
      <c r="AG63" s="680"/>
      <c r="AH63" s="680"/>
      <c r="AI63" s="680"/>
      <c r="AJ63" s="680"/>
      <c r="AK63" s="680"/>
      <c r="AL63" s="680"/>
      <c r="AM63" s="680"/>
      <c r="AN63" s="680"/>
      <c r="AO63" s="680"/>
      <c r="AP63" s="680"/>
      <c r="AQ63" s="680"/>
      <c r="AR63" s="680"/>
      <c r="AS63" s="680"/>
      <c r="AT63" s="680"/>
      <c r="AU63" s="680"/>
      <c r="AV63" s="680"/>
      <c r="AW63" s="680"/>
      <c r="AX63" s="680"/>
      <c r="AY63" s="680"/>
      <c r="AZ63" s="680"/>
      <c r="BA63" s="680"/>
      <c r="BB63" s="680"/>
      <c r="BC63" s="680"/>
      <c r="BD63" s="680"/>
      <c r="BE63" s="680"/>
      <c r="BF63" s="680"/>
      <c r="BG63" s="680"/>
      <c r="BH63" s="680"/>
      <c r="BI63" s="680"/>
      <c r="BJ63" s="680"/>
      <c r="BK63" s="680"/>
      <c r="BL63" s="680"/>
      <c r="BM63" s="680"/>
      <c r="BN63" s="680"/>
      <c r="BO63" s="680"/>
      <c r="BP63" s="680"/>
      <c r="BQ63" s="680"/>
      <c r="BR63" s="680"/>
      <c r="BS63" s="680"/>
      <c r="BT63" s="680"/>
      <c r="BU63" s="680"/>
      <c r="BV63" s="680"/>
      <c r="BW63" s="680"/>
      <c r="BX63" s="680"/>
      <c r="BY63" s="680"/>
      <c r="BZ63" s="680"/>
    </row>
    <row r="64" spans="1:78" s="2" customFormat="1" ht="16.5" customHeight="1">
      <c r="A64" s="59"/>
      <c r="B64" s="59" t="s">
        <v>68</v>
      </c>
      <c r="C64" s="59"/>
      <c r="D64" s="59"/>
      <c r="E64" s="59"/>
      <c r="F64" s="59"/>
      <c r="G64" s="59"/>
      <c r="H64" s="59"/>
      <c r="I64" s="59"/>
      <c r="J64" s="59"/>
      <c r="K64" s="59"/>
      <c r="L64" s="59"/>
      <c r="M64" s="59"/>
      <c r="N64" s="59"/>
      <c r="O64" s="59"/>
      <c r="P64" s="59"/>
      <c r="Q64" s="59"/>
      <c r="R64" s="680"/>
      <c r="S64" s="680"/>
      <c r="T64" s="680"/>
      <c r="U64" s="680"/>
      <c r="V64" s="680"/>
      <c r="W64" s="680"/>
      <c r="X64" s="680"/>
      <c r="Y64" s="680"/>
      <c r="Z64" s="680"/>
      <c r="AA64" s="680"/>
      <c r="AB64" s="680"/>
      <c r="AC64" s="680"/>
      <c r="AD64" s="680"/>
      <c r="AE64" s="680"/>
      <c r="AF64" s="680"/>
      <c r="AG64" s="680"/>
      <c r="AH64" s="680"/>
      <c r="AI64" s="680"/>
      <c r="AJ64" s="680"/>
      <c r="AK64" s="680"/>
      <c r="AL64" s="680"/>
      <c r="AM64" s="680"/>
      <c r="AN64" s="680"/>
      <c r="AO64" s="680"/>
      <c r="AP64" s="680"/>
      <c r="AQ64" s="680"/>
      <c r="AR64" s="680"/>
      <c r="AS64" s="680"/>
      <c r="AT64" s="680"/>
      <c r="AU64" s="680"/>
      <c r="AV64" s="680"/>
      <c r="AW64" s="680"/>
      <c r="AX64" s="680"/>
      <c r="AY64" s="680"/>
      <c r="AZ64" s="680"/>
      <c r="BA64" s="680"/>
      <c r="BB64" s="680"/>
      <c r="BC64" s="680"/>
      <c r="BD64" s="680"/>
      <c r="BE64" s="680"/>
      <c r="BF64" s="680"/>
      <c r="BG64" s="680"/>
      <c r="BH64" s="680"/>
      <c r="BI64" s="680"/>
      <c r="BJ64" s="680"/>
      <c r="BK64" s="680"/>
      <c r="BL64" s="680"/>
      <c r="BM64" s="680"/>
      <c r="BN64" s="680"/>
      <c r="BO64" s="680"/>
      <c r="BP64" s="680"/>
      <c r="BQ64" s="680"/>
      <c r="BR64" s="680"/>
      <c r="BS64" s="680"/>
      <c r="BT64" s="680"/>
      <c r="BU64" s="680"/>
      <c r="BV64" s="680"/>
      <c r="BW64" s="680"/>
      <c r="BX64" s="680"/>
      <c r="BY64" s="680"/>
      <c r="BZ64" s="680"/>
    </row>
    <row r="65" spans="1:78" s="2" customFormat="1" ht="16.5" customHeight="1">
      <c r="A65" s="59"/>
      <c r="B65" s="59" t="s">
        <v>34</v>
      </c>
      <c r="C65" s="59"/>
      <c r="D65" s="59"/>
      <c r="E65" s="59"/>
      <c r="F65" s="59"/>
      <c r="G65" s="59"/>
      <c r="H65" s="59"/>
      <c r="I65" s="59"/>
      <c r="J65" s="59"/>
      <c r="K65" s="59"/>
      <c r="L65" s="59"/>
      <c r="M65" s="59"/>
      <c r="N65" s="59"/>
      <c r="O65" s="59"/>
      <c r="P65" s="59"/>
      <c r="Q65" s="59"/>
      <c r="R65" s="680"/>
      <c r="S65" s="680"/>
      <c r="T65" s="680"/>
      <c r="U65" s="680"/>
      <c r="V65" s="680"/>
      <c r="W65" s="680"/>
      <c r="X65" s="680"/>
      <c r="Y65" s="680"/>
      <c r="Z65" s="680"/>
      <c r="AA65" s="680"/>
      <c r="AB65" s="680"/>
      <c r="AC65" s="680"/>
      <c r="AD65" s="680"/>
      <c r="AE65" s="680"/>
      <c r="AF65" s="680"/>
      <c r="AG65" s="680"/>
      <c r="AH65" s="680"/>
      <c r="AI65" s="680"/>
      <c r="AJ65" s="680"/>
      <c r="AK65" s="680"/>
      <c r="AL65" s="680"/>
      <c r="AM65" s="680"/>
      <c r="AN65" s="680"/>
      <c r="AO65" s="680"/>
      <c r="AP65" s="680"/>
      <c r="AQ65" s="680"/>
      <c r="AR65" s="680"/>
      <c r="AS65" s="680"/>
      <c r="AT65" s="680"/>
      <c r="AU65" s="680"/>
      <c r="AV65" s="680"/>
      <c r="AW65" s="680"/>
      <c r="AX65" s="680"/>
      <c r="AY65" s="680"/>
      <c r="AZ65" s="680"/>
      <c r="BA65" s="680"/>
      <c r="BB65" s="680"/>
      <c r="BC65" s="680"/>
      <c r="BD65" s="680"/>
      <c r="BE65" s="680"/>
      <c r="BF65" s="680"/>
      <c r="BG65" s="680"/>
      <c r="BH65" s="680"/>
      <c r="BI65" s="680"/>
      <c r="BJ65" s="680"/>
      <c r="BK65" s="680"/>
      <c r="BL65" s="680"/>
      <c r="BM65" s="680"/>
      <c r="BN65" s="680"/>
      <c r="BO65" s="680"/>
      <c r="BP65" s="680"/>
      <c r="BQ65" s="680"/>
      <c r="BR65" s="680"/>
      <c r="BS65" s="680"/>
      <c r="BT65" s="680"/>
      <c r="BU65" s="680"/>
      <c r="BV65" s="680"/>
      <c r="BW65" s="680"/>
      <c r="BX65" s="680"/>
      <c r="BY65" s="680"/>
      <c r="BZ65" s="680"/>
    </row>
    <row r="66" spans="1:78" s="26" customFormat="1" ht="5.0999999999999996" customHeight="1">
      <c r="A66" s="63"/>
      <c r="B66" s="63"/>
      <c r="C66" s="63"/>
      <c r="D66" s="63"/>
      <c r="E66" s="63"/>
      <c r="F66" s="63"/>
      <c r="G66" s="63"/>
      <c r="H66" s="63"/>
      <c r="I66" s="63"/>
      <c r="J66" s="63"/>
      <c r="K66" s="63"/>
      <c r="L66" s="63"/>
      <c r="M66" s="63"/>
      <c r="N66" s="63"/>
      <c r="O66" s="63"/>
      <c r="P66" s="63"/>
      <c r="Q66" s="63"/>
      <c r="R66" s="63"/>
      <c r="S66" s="63"/>
      <c r="T66" s="63"/>
      <c r="U66" s="63"/>
      <c r="V66" s="63"/>
      <c r="W66" s="63"/>
      <c r="X66" s="63"/>
      <c r="Y66" s="63"/>
      <c r="Z66" s="63"/>
      <c r="AA66" s="63"/>
      <c r="AB66" s="63"/>
      <c r="AC66" s="63"/>
      <c r="AD66" s="63"/>
      <c r="AE66" s="63"/>
      <c r="AF66" s="63"/>
      <c r="AG66" s="63"/>
      <c r="AH66" s="63"/>
      <c r="AI66" s="63"/>
      <c r="AJ66" s="63"/>
      <c r="AK66" s="63"/>
      <c r="AL66" s="63"/>
      <c r="AM66" s="63"/>
      <c r="AN66" s="63"/>
      <c r="AO66" s="63"/>
      <c r="AP66" s="63"/>
      <c r="AQ66" s="63"/>
      <c r="AR66" s="63"/>
      <c r="AS66" s="63"/>
      <c r="AT66" s="63"/>
      <c r="AU66" s="63"/>
      <c r="AV66" s="63"/>
      <c r="AW66" s="63"/>
      <c r="AX66" s="63"/>
      <c r="AY66" s="63"/>
      <c r="AZ66" s="63"/>
      <c r="BA66" s="63"/>
      <c r="BB66" s="63"/>
      <c r="BC66" s="63"/>
      <c r="BD66" s="63"/>
      <c r="BE66" s="63"/>
      <c r="BF66" s="63"/>
      <c r="BG66" s="63"/>
      <c r="BH66" s="63"/>
      <c r="BI66" s="63"/>
      <c r="BJ66" s="63"/>
      <c r="BK66" s="63"/>
      <c r="BL66" s="63"/>
      <c r="BM66" s="63"/>
      <c r="BN66" s="63"/>
      <c r="BO66" s="63"/>
      <c r="BP66" s="63"/>
      <c r="BQ66" s="63"/>
      <c r="BR66" s="63"/>
      <c r="BS66" s="63"/>
      <c r="BT66" s="63"/>
      <c r="BU66" s="63"/>
      <c r="BV66" s="63"/>
      <c r="BW66" s="63"/>
      <c r="BX66" s="63"/>
      <c r="BY66" s="63"/>
      <c r="BZ66" s="63"/>
    </row>
    <row r="67" spans="1:78" s="26" customFormat="1" ht="5.0999999999999996" customHeight="1">
      <c r="A67" s="198"/>
      <c r="B67" s="198"/>
      <c r="C67" s="198"/>
      <c r="D67" s="198"/>
      <c r="E67" s="198"/>
      <c r="F67" s="198"/>
      <c r="G67" s="198"/>
      <c r="H67" s="198"/>
      <c r="I67" s="198"/>
      <c r="J67" s="198"/>
      <c r="K67" s="198"/>
      <c r="L67" s="198"/>
      <c r="M67" s="198"/>
      <c r="N67" s="198"/>
      <c r="O67" s="198"/>
      <c r="P67" s="198"/>
      <c r="Q67" s="198"/>
      <c r="R67" s="198"/>
      <c r="S67" s="198"/>
      <c r="T67" s="198"/>
      <c r="U67" s="198"/>
      <c r="V67" s="198"/>
      <c r="W67" s="198"/>
      <c r="X67" s="198"/>
      <c r="Y67" s="198"/>
      <c r="Z67" s="198"/>
      <c r="AA67" s="198"/>
      <c r="AB67" s="198"/>
      <c r="AC67" s="198"/>
      <c r="AD67" s="198"/>
      <c r="AE67" s="198"/>
      <c r="AF67" s="198"/>
      <c r="AG67" s="198"/>
      <c r="AH67" s="198"/>
      <c r="AI67" s="198"/>
      <c r="AJ67" s="198"/>
      <c r="AK67" s="198"/>
      <c r="AL67" s="198"/>
      <c r="AM67" s="198"/>
      <c r="AN67" s="198"/>
      <c r="AO67" s="198"/>
      <c r="AP67" s="198"/>
      <c r="AQ67" s="198"/>
      <c r="AR67" s="198"/>
      <c r="AS67" s="198"/>
      <c r="AT67" s="198"/>
      <c r="AU67" s="198"/>
      <c r="AV67" s="198"/>
      <c r="AW67" s="198"/>
      <c r="AX67" s="198"/>
      <c r="AY67" s="198"/>
      <c r="AZ67" s="198"/>
      <c r="BA67" s="198"/>
      <c r="BB67" s="198"/>
      <c r="BC67" s="198"/>
      <c r="BD67" s="198"/>
      <c r="BE67" s="198"/>
      <c r="BF67" s="198"/>
      <c r="BG67" s="198"/>
      <c r="BH67" s="198"/>
      <c r="BI67" s="198"/>
      <c r="BJ67" s="198"/>
      <c r="BK67" s="198"/>
      <c r="BL67" s="198"/>
      <c r="BM67" s="198"/>
      <c r="BN67" s="198"/>
      <c r="BO67" s="198"/>
      <c r="BP67" s="198"/>
      <c r="BQ67" s="198"/>
      <c r="BR67" s="198"/>
      <c r="BS67" s="198"/>
      <c r="BT67" s="198"/>
      <c r="BU67" s="198"/>
      <c r="BV67" s="198"/>
      <c r="BW67" s="198"/>
      <c r="BX67" s="198"/>
      <c r="BY67" s="198"/>
      <c r="BZ67" s="198"/>
    </row>
    <row r="68" spans="1:78" s="2" customFormat="1" ht="16.5" customHeight="1">
      <c r="A68" s="59" t="s">
        <v>76</v>
      </c>
      <c r="B68" s="59"/>
      <c r="C68" s="59"/>
      <c r="D68" s="59"/>
      <c r="E68" s="59"/>
      <c r="F68" s="59"/>
      <c r="G68" s="59"/>
      <c r="H68" s="59"/>
      <c r="I68" s="59"/>
      <c r="J68" s="59"/>
      <c r="K68" s="59"/>
      <c r="L68" s="59"/>
      <c r="M68" s="59"/>
      <c r="N68" s="59"/>
      <c r="O68" s="59"/>
      <c r="P68" s="59"/>
      <c r="Q68" s="59"/>
      <c r="R68" s="59"/>
      <c r="S68" s="59"/>
      <c r="T68" s="59"/>
      <c r="U68" s="59"/>
      <c r="V68" s="59"/>
      <c r="W68" s="59"/>
      <c r="X68" s="59"/>
      <c r="Y68" s="59"/>
      <c r="Z68" s="59"/>
      <c r="AA68" s="59"/>
      <c r="AB68" s="59"/>
      <c r="AC68" s="59"/>
      <c r="AD68" s="59"/>
      <c r="AE68" s="59"/>
      <c r="AF68" s="59"/>
      <c r="AG68" s="59"/>
      <c r="AH68" s="59"/>
      <c r="AI68" s="59"/>
      <c r="AJ68" s="59"/>
      <c r="AK68" s="59"/>
      <c r="AL68" s="59"/>
      <c r="AM68" s="59"/>
      <c r="AN68" s="59"/>
      <c r="AO68" s="59"/>
      <c r="AP68" s="59"/>
      <c r="AQ68" s="59"/>
      <c r="AR68" s="59"/>
      <c r="AS68" s="59"/>
      <c r="AT68" s="59"/>
      <c r="AU68" s="59"/>
      <c r="AV68" s="59"/>
      <c r="AW68" s="59"/>
      <c r="AX68" s="59"/>
      <c r="AY68" s="59"/>
      <c r="AZ68" s="59"/>
      <c r="BA68" s="59"/>
      <c r="BB68" s="59"/>
      <c r="BC68" s="59"/>
      <c r="BD68" s="59"/>
      <c r="BE68" s="59"/>
      <c r="BF68" s="59"/>
      <c r="BG68" s="59"/>
      <c r="BH68" s="59"/>
      <c r="BI68" s="59"/>
      <c r="BJ68" s="59"/>
      <c r="BK68" s="59"/>
      <c r="BL68" s="59"/>
      <c r="BM68" s="59"/>
      <c r="BN68" s="59"/>
      <c r="BO68" s="59"/>
      <c r="BP68" s="59"/>
      <c r="BQ68" s="59"/>
      <c r="BR68" s="59"/>
      <c r="BS68" s="59"/>
      <c r="BT68" s="59"/>
      <c r="BU68" s="59"/>
      <c r="BV68" s="59"/>
      <c r="BW68" s="59"/>
      <c r="BX68" s="59"/>
      <c r="BY68" s="59"/>
      <c r="BZ68" s="59"/>
    </row>
    <row r="69" spans="1:78" s="2" customFormat="1" ht="16.5" customHeight="1">
      <c r="A69" s="59"/>
      <c r="B69" s="59" t="s">
        <v>66</v>
      </c>
      <c r="C69" s="59"/>
      <c r="D69" s="59"/>
      <c r="E69" s="59"/>
      <c r="F69" s="59"/>
      <c r="G69" s="59"/>
      <c r="H69" s="59"/>
      <c r="I69" s="59"/>
      <c r="J69" s="59"/>
      <c r="K69" s="59"/>
      <c r="L69" s="59"/>
      <c r="M69" s="59"/>
      <c r="N69" s="59"/>
      <c r="O69" s="59"/>
      <c r="P69" s="59"/>
      <c r="Q69" s="59"/>
      <c r="R69" s="680"/>
      <c r="S69" s="680"/>
      <c r="T69" s="680"/>
      <c r="U69" s="680"/>
      <c r="V69" s="680"/>
      <c r="W69" s="680"/>
      <c r="X69" s="680"/>
      <c r="Y69" s="680"/>
      <c r="Z69" s="680"/>
      <c r="AA69" s="680"/>
      <c r="AB69" s="680"/>
      <c r="AC69" s="680"/>
      <c r="AD69" s="680"/>
      <c r="AE69" s="680"/>
      <c r="AF69" s="680"/>
      <c r="AG69" s="680"/>
      <c r="AH69" s="680"/>
      <c r="AI69" s="680"/>
      <c r="AJ69" s="680"/>
      <c r="AK69" s="680"/>
      <c r="AL69" s="680"/>
      <c r="AM69" s="680"/>
      <c r="AN69" s="680"/>
      <c r="AO69" s="680"/>
      <c r="AP69" s="680"/>
      <c r="AQ69" s="680"/>
      <c r="AR69" s="680"/>
      <c r="AS69" s="680"/>
      <c r="AT69" s="680"/>
      <c r="AU69" s="680"/>
      <c r="AV69" s="680"/>
      <c r="AW69" s="680"/>
      <c r="AX69" s="680"/>
      <c r="AY69" s="680"/>
      <c r="AZ69" s="680"/>
      <c r="BA69" s="680"/>
      <c r="BB69" s="680"/>
      <c r="BC69" s="680"/>
      <c r="BD69" s="680"/>
      <c r="BE69" s="680"/>
      <c r="BF69" s="680"/>
      <c r="BG69" s="680"/>
      <c r="BH69" s="680"/>
      <c r="BI69" s="680"/>
      <c r="BJ69" s="680"/>
      <c r="BK69" s="680"/>
      <c r="BL69" s="680"/>
      <c r="BM69" s="680"/>
      <c r="BN69" s="680"/>
      <c r="BO69" s="680"/>
      <c r="BP69" s="680"/>
      <c r="BQ69" s="680"/>
      <c r="BR69" s="680"/>
      <c r="BS69" s="680"/>
      <c r="BT69" s="680"/>
      <c r="BU69" s="680"/>
      <c r="BV69" s="680"/>
      <c r="BW69" s="680"/>
      <c r="BX69" s="680"/>
      <c r="BY69" s="680"/>
      <c r="BZ69" s="680"/>
    </row>
    <row r="70" spans="1:78" s="2" customFormat="1" ht="16.5" customHeight="1">
      <c r="A70" s="59"/>
      <c r="B70" s="59" t="s">
        <v>77</v>
      </c>
      <c r="C70" s="59"/>
      <c r="D70" s="59"/>
      <c r="E70" s="59"/>
      <c r="F70" s="59"/>
      <c r="G70" s="59"/>
      <c r="H70" s="59"/>
      <c r="I70" s="59"/>
      <c r="J70" s="59"/>
      <c r="K70" s="59"/>
      <c r="L70" s="59"/>
      <c r="M70" s="59"/>
      <c r="N70" s="59" t="s">
        <v>78</v>
      </c>
      <c r="O70" s="59"/>
      <c r="P70" s="59"/>
      <c r="Q70" s="59"/>
      <c r="R70" s="59"/>
      <c r="S70" s="59"/>
      <c r="T70" s="59"/>
      <c r="U70" s="59"/>
      <c r="V70" s="59"/>
      <c r="W70" s="59"/>
      <c r="X70" s="59"/>
      <c r="Y70" s="59" t="s">
        <v>79</v>
      </c>
      <c r="Z70" s="59"/>
      <c r="AA70" s="672"/>
      <c r="AB70" s="672"/>
      <c r="AC70" s="672"/>
      <c r="AD70" s="672"/>
      <c r="AE70" s="672"/>
      <c r="AF70" s="672"/>
      <c r="AG70" s="672"/>
      <c r="AH70" s="672"/>
      <c r="AI70" s="672"/>
      <c r="AJ70" s="672"/>
      <c r="AK70" s="672"/>
      <c r="AL70" s="672"/>
      <c r="AM70" s="672"/>
      <c r="AN70" s="59" t="s">
        <v>80</v>
      </c>
      <c r="AO70" s="59"/>
      <c r="AP70" s="59"/>
      <c r="AQ70" s="59"/>
      <c r="AR70" s="59"/>
      <c r="AS70" s="59" t="s">
        <v>81</v>
      </c>
      <c r="AT70" s="59"/>
      <c r="AU70" s="672"/>
      <c r="AV70" s="672"/>
      <c r="AW70" s="672"/>
      <c r="AX70" s="672"/>
      <c r="AY70" s="672"/>
      <c r="AZ70" s="672"/>
      <c r="BA70" s="672"/>
      <c r="BB70" s="672"/>
      <c r="BC70" s="672"/>
      <c r="BD70" s="672"/>
      <c r="BE70" s="672"/>
      <c r="BF70" s="672"/>
      <c r="BG70" s="672"/>
      <c r="BH70" s="59" t="s">
        <v>40</v>
      </c>
      <c r="BI70" s="59"/>
      <c r="BJ70" s="59"/>
      <c r="BK70" s="59"/>
      <c r="BL70" s="59"/>
      <c r="BM70" s="59"/>
      <c r="BN70" s="59"/>
      <c r="BO70" s="59"/>
      <c r="BP70" s="59"/>
      <c r="BQ70" s="59"/>
      <c r="BR70" s="59"/>
      <c r="BS70" s="59"/>
      <c r="BT70" s="59"/>
      <c r="BU70" s="59"/>
      <c r="BV70" s="59"/>
      <c r="BW70" s="59"/>
      <c r="BX70" s="59"/>
      <c r="BY70" s="59"/>
      <c r="BZ70" s="59"/>
    </row>
    <row r="71" spans="1:78" s="2" customFormat="1" ht="16.5" customHeight="1">
      <c r="A71" s="59"/>
      <c r="B71" s="59"/>
      <c r="C71" s="59"/>
      <c r="D71" s="59"/>
      <c r="E71" s="59"/>
      <c r="F71" s="59"/>
      <c r="G71" s="59"/>
      <c r="H71" s="59"/>
      <c r="I71" s="59"/>
      <c r="J71" s="59"/>
      <c r="K71" s="59"/>
      <c r="L71" s="59"/>
      <c r="M71" s="59"/>
      <c r="N71" s="59"/>
      <c r="O71" s="59"/>
      <c r="P71" s="59"/>
      <c r="Q71" s="59"/>
      <c r="R71" s="680"/>
      <c r="S71" s="680"/>
      <c r="T71" s="680"/>
      <c r="U71" s="680"/>
      <c r="V71" s="680"/>
      <c r="W71" s="680"/>
      <c r="X71" s="680"/>
      <c r="Y71" s="680"/>
      <c r="Z71" s="680"/>
      <c r="AA71" s="680"/>
      <c r="AB71" s="680"/>
      <c r="AC71" s="680"/>
      <c r="AD71" s="680"/>
      <c r="AE71" s="680"/>
      <c r="AF71" s="680"/>
      <c r="AG71" s="680"/>
      <c r="AH71" s="680"/>
      <c r="AI71" s="680"/>
      <c r="AJ71" s="680"/>
      <c r="AK71" s="680"/>
      <c r="AL71" s="680"/>
      <c r="AM71" s="680"/>
      <c r="AN71" s="680"/>
      <c r="AO71" s="680"/>
      <c r="AP71" s="680"/>
      <c r="AQ71" s="680"/>
      <c r="AR71" s="680"/>
      <c r="AS71" s="680"/>
      <c r="AT71" s="680"/>
      <c r="AU71" s="680"/>
      <c r="AV71" s="680"/>
      <c r="AW71" s="680"/>
      <c r="AX71" s="680"/>
      <c r="AY71" s="680"/>
      <c r="AZ71" s="680"/>
      <c r="BA71" s="680"/>
      <c r="BB71" s="680"/>
      <c r="BC71" s="680"/>
      <c r="BD71" s="680"/>
      <c r="BE71" s="680"/>
      <c r="BF71" s="680"/>
      <c r="BG71" s="680"/>
      <c r="BH71" s="680"/>
      <c r="BI71" s="680"/>
      <c r="BJ71" s="680"/>
      <c r="BK71" s="680"/>
      <c r="BL71" s="680"/>
      <c r="BM71" s="680"/>
      <c r="BN71" s="680"/>
      <c r="BO71" s="680"/>
      <c r="BP71" s="680"/>
      <c r="BQ71" s="680"/>
      <c r="BR71" s="680"/>
      <c r="BS71" s="680"/>
      <c r="BT71" s="680"/>
      <c r="BU71" s="680"/>
      <c r="BV71" s="680"/>
      <c r="BW71" s="680"/>
      <c r="BX71" s="680"/>
      <c r="BY71" s="680"/>
      <c r="BZ71" s="680"/>
    </row>
    <row r="72" spans="1:78" s="2" customFormat="1" ht="16.5" customHeight="1">
      <c r="A72" s="59"/>
      <c r="B72" s="59" t="s">
        <v>32</v>
      </c>
      <c r="C72" s="59"/>
      <c r="D72" s="59"/>
      <c r="E72" s="59"/>
      <c r="F72" s="59"/>
      <c r="G72" s="59"/>
      <c r="H72" s="59"/>
      <c r="I72" s="59"/>
      <c r="J72" s="59"/>
      <c r="K72" s="59"/>
      <c r="L72" s="59"/>
      <c r="M72" s="59"/>
      <c r="N72" s="59"/>
      <c r="O72" s="59"/>
      <c r="P72" s="59"/>
      <c r="Q72" s="59"/>
      <c r="R72" s="670" t="s">
        <v>1254</v>
      </c>
      <c r="S72" s="670"/>
      <c r="T72" s="670"/>
      <c r="U72" s="680"/>
      <c r="V72" s="680"/>
      <c r="W72" s="680"/>
      <c r="X72" s="680"/>
      <c r="Y72" s="680"/>
      <c r="Z72" s="680"/>
      <c r="AA72" s="680"/>
      <c r="AB72" s="680"/>
      <c r="AC72" s="680"/>
      <c r="AD72" s="680"/>
      <c r="AE72" s="680"/>
      <c r="AF72" s="680"/>
      <c r="AG72" s="680"/>
      <c r="AH72" s="680"/>
      <c r="AI72" s="680"/>
      <c r="AJ72" s="680"/>
      <c r="AK72" s="680"/>
      <c r="AL72" s="680"/>
      <c r="AM72" s="680"/>
      <c r="AN72" s="680"/>
      <c r="AO72" s="680"/>
      <c r="AP72" s="680"/>
      <c r="AQ72" s="680"/>
      <c r="AR72" s="680"/>
      <c r="AS72" s="680"/>
      <c r="AT72" s="680"/>
      <c r="AU72" s="680"/>
      <c r="AV72" s="680"/>
      <c r="AW72" s="680"/>
      <c r="AX72" s="680"/>
      <c r="AY72" s="680"/>
      <c r="AZ72" s="680"/>
      <c r="BA72" s="680"/>
      <c r="BB72" s="680"/>
      <c r="BC72" s="680"/>
      <c r="BD72" s="680"/>
      <c r="BE72" s="680"/>
      <c r="BF72" s="680"/>
      <c r="BG72" s="680"/>
      <c r="BH72" s="680"/>
      <c r="BI72" s="680"/>
      <c r="BJ72" s="680"/>
      <c r="BK72" s="680"/>
      <c r="BL72" s="680"/>
      <c r="BM72" s="680"/>
      <c r="BN72" s="680"/>
      <c r="BO72" s="680"/>
      <c r="BP72" s="680"/>
      <c r="BQ72" s="680"/>
      <c r="BR72" s="680"/>
      <c r="BS72" s="680"/>
      <c r="BT72" s="680"/>
      <c r="BU72" s="680"/>
      <c r="BV72" s="680"/>
      <c r="BW72" s="680"/>
      <c r="BX72" s="680"/>
      <c r="BY72" s="680"/>
      <c r="BZ72" s="680"/>
    </row>
    <row r="73" spans="1:78" s="2" customFormat="1" ht="16.5" customHeight="1">
      <c r="A73" s="59"/>
      <c r="B73" s="59" t="s">
        <v>68</v>
      </c>
      <c r="C73" s="59"/>
      <c r="D73" s="59"/>
      <c r="E73" s="59"/>
      <c r="F73" s="59"/>
      <c r="G73" s="59"/>
      <c r="H73" s="59"/>
      <c r="I73" s="59"/>
      <c r="J73" s="59"/>
      <c r="K73" s="59"/>
      <c r="L73" s="59"/>
      <c r="M73" s="59"/>
      <c r="N73" s="59"/>
      <c r="O73" s="59"/>
      <c r="P73" s="59"/>
      <c r="Q73" s="59"/>
      <c r="R73" s="680"/>
      <c r="S73" s="680"/>
      <c r="T73" s="680"/>
      <c r="U73" s="680"/>
      <c r="V73" s="680"/>
      <c r="W73" s="680"/>
      <c r="X73" s="680"/>
      <c r="Y73" s="680"/>
      <c r="Z73" s="680"/>
      <c r="AA73" s="680"/>
      <c r="AB73" s="680"/>
      <c r="AC73" s="680"/>
      <c r="AD73" s="680"/>
      <c r="AE73" s="680"/>
      <c r="AF73" s="680"/>
      <c r="AG73" s="680"/>
      <c r="AH73" s="680"/>
      <c r="AI73" s="680"/>
      <c r="AJ73" s="680"/>
      <c r="AK73" s="680"/>
      <c r="AL73" s="680"/>
      <c r="AM73" s="680"/>
      <c r="AN73" s="680"/>
      <c r="AO73" s="680"/>
      <c r="AP73" s="680"/>
      <c r="AQ73" s="680"/>
      <c r="AR73" s="680"/>
      <c r="AS73" s="680"/>
      <c r="AT73" s="680"/>
      <c r="AU73" s="680"/>
      <c r="AV73" s="680"/>
      <c r="AW73" s="680"/>
      <c r="AX73" s="680"/>
      <c r="AY73" s="680"/>
      <c r="AZ73" s="680"/>
      <c r="BA73" s="680"/>
      <c r="BB73" s="680"/>
      <c r="BC73" s="680"/>
      <c r="BD73" s="680"/>
      <c r="BE73" s="680"/>
      <c r="BF73" s="680"/>
      <c r="BG73" s="680"/>
      <c r="BH73" s="680"/>
      <c r="BI73" s="680"/>
      <c r="BJ73" s="680"/>
      <c r="BK73" s="680"/>
      <c r="BL73" s="680"/>
      <c r="BM73" s="680"/>
      <c r="BN73" s="680"/>
      <c r="BO73" s="680"/>
      <c r="BP73" s="680"/>
      <c r="BQ73" s="680"/>
      <c r="BR73" s="680"/>
      <c r="BS73" s="680"/>
      <c r="BT73" s="680"/>
      <c r="BU73" s="680"/>
      <c r="BV73" s="680"/>
      <c r="BW73" s="680"/>
      <c r="BX73" s="680"/>
      <c r="BY73" s="680"/>
      <c r="BZ73" s="680"/>
    </row>
    <row r="74" spans="1:78" s="2" customFormat="1" ht="16.5" customHeight="1">
      <c r="A74" s="59"/>
      <c r="B74" s="59" t="s">
        <v>34</v>
      </c>
      <c r="C74" s="59"/>
      <c r="D74" s="59"/>
      <c r="E74" s="59"/>
      <c r="F74" s="59"/>
      <c r="G74" s="59"/>
      <c r="H74" s="59"/>
      <c r="I74" s="59"/>
      <c r="J74" s="59"/>
      <c r="K74" s="59"/>
      <c r="L74" s="59"/>
      <c r="M74" s="59"/>
      <c r="N74" s="59"/>
      <c r="O74" s="59"/>
      <c r="P74" s="59"/>
      <c r="Q74" s="59"/>
      <c r="R74" s="680"/>
      <c r="S74" s="680"/>
      <c r="T74" s="680"/>
      <c r="U74" s="680"/>
      <c r="V74" s="680"/>
      <c r="W74" s="680"/>
      <c r="X74" s="680"/>
      <c r="Y74" s="680"/>
      <c r="Z74" s="680"/>
      <c r="AA74" s="680"/>
      <c r="AB74" s="680"/>
      <c r="AC74" s="680"/>
      <c r="AD74" s="680"/>
      <c r="AE74" s="680"/>
      <c r="AF74" s="680"/>
      <c r="AG74" s="680"/>
      <c r="AH74" s="680"/>
      <c r="AI74" s="680"/>
      <c r="AJ74" s="680"/>
      <c r="AK74" s="680"/>
      <c r="AL74" s="680"/>
      <c r="AM74" s="680"/>
      <c r="AN74" s="680"/>
      <c r="AO74" s="680"/>
      <c r="AP74" s="680"/>
      <c r="AQ74" s="680"/>
      <c r="AR74" s="680"/>
      <c r="AS74" s="680"/>
      <c r="AT74" s="680"/>
      <c r="AU74" s="680"/>
      <c r="AV74" s="680"/>
      <c r="AW74" s="680"/>
      <c r="AX74" s="680"/>
      <c r="AY74" s="680"/>
      <c r="AZ74" s="680"/>
      <c r="BA74" s="680"/>
      <c r="BB74" s="680"/>
      <c r="BC74" s="680"/>
      <c r="BD74" s="680"/>
      <c r="BE74" s="680"/>
      <c r="BF74" s="680"/>
      <c r="BG74" s="680"/>
      <c r="BH74" s="680"/>
      <c r="BI74" s="680"/>
      <c r="BJ74" s="680"/>
      <c r="BK74" s="680"/>
      <c r="BL74" s="680"/>
      <c r="BM74" s="680"/>
      <c r="BN74" s="680"/>
      <c r="BO74" s="680"/>
      <c r="BP74" s="680"/>
      <c r="BQ74" s="680"/>
      <c r="BR74" s="680"/>
      <c r="BS74" s="680"/>
      <c r="BT74" s="680"/>
      <c r="BU74" s="680"/>
      <c r="BV74" s="680"/>
      <c r="BW74" s="680"/>
      <c r="BX74" s="680"/>
      <c r="BY74" s="680"/>
      <c r="BZ74" s="680"/>
    </row>
    <row r="75" spans="1:78" s="26" customFormat="1" ht="5.0999999999999996" customHeight="1">
      <c r="A75" s="63"/>
      <c r="B75" s="63"/>
      <c r="C75" s="63"/>
      <c r="D75" s="63"/>
      <c r="E75" s="63"/>
      <c r="F75" s="63"/>
      <c r="G75" s="63"/>
      <c r="H75" s="63"/>
      <c r="I75" s="63"/>
      <c r="J75" s="63"/>
      <c r="K75" s="63"/>
      <c r="L75" s="63"/>
      <c r="M75" s="63"/>
      <c r="N75" s="63"/>
      <c r="O75" s="63"/>
      <c r="P75" s="63"/>
      <c r="Q75" s="63"/>
      <c r="R75" s="63"/>
      <c r="S75" s="63"/>
      <c r="T75" s="63"/>
      <c r="U75" s="63"/>
      <c r="V75" s="63"/>
      <c r="W75" s="63"/>
      <c r="X75" s="63"/>
      <c r="Y75" s="63"/>
      <c r="Z75" s="63"/>
      <c r="AA75" s="63"/>
      <c r="AB75" s="63"/>
      <c r="AC75" s="63"/>
      <c r="AD75" s="63"/>
      <c r="AE75" s="63"/>
      <c r="AF75" s="63"/>
      <c r="AG75" s="63"/>
      <c r="AH75" s="63"/>
      <c r="AI75" s="63"/>
      <c r="AJ75" s="63"/>
      <c r="AK75" s="63"/>
      <c r="AL75" s="63"/>
      <c r="AM75" s="63"/>
      <c r="AN75" s="63"/>
      <c r="AO75" s="63"/>
      <c r="AP75" s="63"/>
      <c r="AQ75" s="63"/>
      <c r="AR75" s="63"/>
      <c r="AS75" s="63"/>
      <c r="AT75" s="63"/>
      <c r="AU75" s="63"/>
      <c r="AV75" s="63"/>
      <c r="AW75" s="63"/>
      <c r="AX75" s="63"/>
      <c r="AY75" s="63"/>
      <c r="AZ75" s="63"/>
      <c r="BA75" s="63"/>
      <c r="BB75" s="63"/>
      <c r="BC75" s="63"/>
      <c r="BD75" s="63"/>
      <c r="BE75" s="63"/>
      <c r="BF75" s="63"/>
      <c r="BG75" s="63"/>
      <c r="BH75" s="63"/>
      <c r="BI75" s="63"/>
      <c r="BJ75" s="63"/>
      <c r="BK75" s="63"/>
      <c r="BL75" s="63"/>
      <c r="BM75" s="63"/>
      <c r="BN75" s="63"/>
      <c r="BO75" s="63"/>
      <c r="BP75" s="63"/>
      <c r="BQ75" s="63"/>
      <c r="BR75" s="63"/>
      <c r="BS75" s="63"/>
      <c r="BT75" s="63"/>
      <c r="BU75" s="63"/>
      <c r="BV75" s="63"/>
      <c r="BW75" s="63"/>
      <c r="BX75" s="63"/>
      <c r="BY75" s="63"/>
      <c r="BZ75" s="63"/>
    </row>
    <row r="76" spans="1:78" s="26" customFormat="1" ht="5.0999999999999996" customHeight="1">
      <c r="A76" s="198"/>
      <c r="B76" s="198"/>
      <c r="C76" s="198"/>
      <c r="D76" s="198"/>
      <c r="E76" s="198"/>
      <c r="F76" s="198"/>
      <c r="G76" s="198"/>
      <c r="H76" s="198"/>
      <c r="I76" s="198"/>
      <c r="J76" s="198"/>
      <c r="K76" s="198"/>
      <c r="L76" s="198"/>
      <c r="M76" s="198"/>
      <c r="N76" s="198"/>
      <c r="O76" s="198"/>
      <c r="P76" s="198"/>
      <c r="Q76" s="198"/>
      <c r="R76" s="198"/>
      <c r="S76" s="198"/>
      <c r="T76" s="198"/>
      <c r="U76" s="198"/>
      <c r="V76" s="198"/>
      <c r="W76" s="198"/>
      <c r="X76" s="198"/>
      <c r="Y76" s="198"/>
      <c r="Z76" s="198"/>
      <c r="AA76" s="198"/>
      <c r="AB76" s="198"/>
      <c r="AC76" s="198"/>
      <c r="AD76" s="198"/>
      <c r="AE76" s="198"/>
      <c r="AF76" s="198"/>
      <c r="AG76" s="198"/>
      <c r="AH76" s="198"/>
      <c r="AI76" s="198"/>
      <c r="AJ76" s="198"/>
      <c r="AK76" s="198"/>
      <c r="AL76" s="198"/>
      <c r="AM76" s="198"/>
      <c r="AN76" s="198"/>
      <c r="AO76" s="198"/>
      <c r="AP76" s="198"/>
      <c r="AQ76" s="198"/>
      <c r="AR76" s="198"/>
      <c r="AS76" s="198"/>
      <c r="AT76" s="198"/>
      <c r="AU76" s="198"/>
      <c r="AV76" s="198"/>
      <c r="AW76" s="198"/>
      <c r="AX76" s="198"/>
      <c r="AY76" s="198"/>
      <c r="AZ76" s="198"/>
      <c r="BA76" s="198"/>
      <c r="BB76" s="198"/>
      <c r="BC76" s="198"/>
      <c r="BD76" s="198"/>
      <c r="BE76" s="198"/>
      <c r="BF76" s="198"/>
      <c r="BG76" s="198"/>
      <c r="BH76" s="198"/>
      <c r="BI76" s="198"/>
      <c r="BJ76" s="198"/>
      <c r="BK76" s="198"/>
      <c r="BL76" s="198"/>
      <c r="BM76" s="198"/>
      <c r="BN76" s="198"/>
      <c r="BO76" s="198"/>
      <c r="BP76" s="198"/>
      <c r="BQ76" s="198"/>
      <c r="BR76" s="198"/>
      <c r="BS76" s="198"/>
      <c r="BT76" s="198"/>
      <c r="BU76" s="198"/>
      <c r="BV76" s="198"/>
      <c r="BW76" s="198"/>
      <c r="BX76" s="198"/>
      <c r="BY76" s="198"/>
      <c r="BZ76" s="198"/>
    </row>
    <row r="77" spans="1:78" s="2" customFormat="1" ht="16.5" customHeight="1">
      <c r="A77" s="59" t="s">
        <v>76</v>
      </c>
      <c r="B77" s="59"/>
      <c r="C77" s="59"/>
      <c r="D77" s="59"/>
      <c r="E77" s="59"/>
      <c r="F77" s="59"/>
      <c r="G77" s="59"/>
      <c r="H77" s="59"/>
      <c r="I77" s="59"/>
      <c r="J77" s="59"/>
      <c r="K77" s="59"/>
      <c r="L77" s="59"/>
      <c r="M77" s="59"/>
      <c r="N77" s="59"/>
      <c r="O77" s="59"/>
      <c r="P77" s="59"/>
      <c r="Q77" s="59"/>
      <c r="R77" s="59"/>
      <c r="S77" s="59"/>
      <c r="T77" s="59"/>
      <c r="U77" s="59"/>
      <c r="V77" s="59"/>
      <c r="W77" s="59"/>
      <c r="X77" s="59"/>
      <c r="Y77" s="59"/>
      <c r="Z77" s="59"/>
      <c r="AA77" s="59"/>
      <c r="AB77" s="59"/>
      <c r="AC77" s="59"/>
      <c r="AD77" s="59"/>
      <c r="AE77" s="59"/>
      <c r="AF77" s="59"/>
      <c r="AG77" s="59"/>
      <c r="AH77" s="59"/>
      <c r="AI77" s="59"/>
      <c r="AJ77" s="59"/>
      <c r="AK77" s="59"/>
      <c r="AL77" s="59"/>
      <c r="AM77" s="59"/>
      <c r="AN77" s="59"/>
      <c r="AO77" s="59"/>
      <c r="AP77" s="59"/>
      <c r="AQ77" s="59"/>
      <c r="AR77" s="59"/>
      <c r="AS77" s="59"/>
      <c r="AT77" s="59"/>
      <c r="AU77" s="59"/>
      <c r="AV77" s="59"/>
      <c r="AW77" s="59"/>
      <c r="AX77" s="59"/>
      <c r="AY77" s="59"/>
      <c r="AZ77" s="59"/>
      <c r="BA77" s="59"/>
      <c r="BB77" s="59"/>
      <c r="BC77" s="59"/>
      <c r="BD77" s="59"/>
      <c r="BE77" s="59"/>
      <c r="BF77" s="59"/>
      <c r="BG77" s="59"/>
      <c r="BH77" s="59"/>
      <c r="BI77" s="59"/>
      <c r="BJ77" s="59"/>
      <c r="BK77" s="59"/>
      <c r="BL77" s="59"/>
      <c r="BM77" s="59"/>
      <c r="BN77" s="59"/>
      <c r="BO77" s="59"/>
      <c r="BP77" s="59"/>
      <c r="BQ77" s="59"/>
      <c r="BR77" s="59"/>
      <c r="BS77" s="59"/>
      <c r="BT77" s="59"/>
      <c r="BU77" s="59"/>
      <c r="BV77" s="59"/>
      <c r="BW77" s="59"/>
      <c r="BX77" s="59"/>
      <c r="BY77" s="59"/>
      <c r="BZ77" s="59"/>
    </row>
    <row r="78" spans="1:78" s="2" customFormat="1" ht="16.5" customHeight="1">
      <c r="A78" s="59"/>
      <c r="B78" s="59" t="s">
        <v>66</v>
      </c>
      <c r="C78" s="59"/>
      <c r="D78" s="59"/>
      <c r="E78" s="59"/>
      <c r="F78" s="59"/>
      <c r="G78" s="59"/>
      <c r="H78" s="59"/>
      <c r="I78" s="59"/>
      <c r="J78" s="59"/>
      <c r="K78" s="59"/>
      <c r="L78" s="59"/>
      <c r="M78" s="59"/>
      <c r="N78" s="59"/>
      <c r="O78" s="59"/>
      <c r="P78" s="59"/>
      <c r="Q78" s="59"/>
      <c r="R78" s="680"/>
      <c r="S78" s="680"/>
      <c r="T78" s="680"/>
      <c r="U78" s="680"/>
      <c r="V78" s="680"/>
      <c r="W78" s="680"/>
      <c r="X78" s="680"/>
      <c r="Y78" s="680"/>
      <c r="Z78" s="680"/>
      <c r="AA78" s="680"/>
      <c r="AB78" s="680"/>
      <c r="AC78" s="680"/>
      <c r="AD78" s="680"/>
      <c r="AE78" s="680"/>
      <c r="AF78" s="680"/>
      <c r="AG78" s="680"/>
      <c r="AH78" s="680"/>
      <c r="AI78" s="680"/>
      <c r="AJ78" s="680"/>
      <c r="AK78" s="680"/>
      <c r="AL78" s="680"/>
      <c r="AM78" s="680"/>
      <c r="AN78" s="680"/>
      <c r="AO78" s="680"/>
      <c r="AP78" s="680"/>
      <c r="AQ78" s="680"/>
      <c r="AR78" s="680"/>
      <c r="AS78" s="680"/>
      <c r="AT78" s="680"/>
      <c r="AU78" s="680"/>
      <c r="AV78" s="680"/>
      <c r="AW78" s="680"/>
      <c r="AX78" s="680"/>
      <c r="AY78" s="680"/>
      <c r="AZ78" s="680"/>
      <c r="BA78" s="680"/>
      <c r="BB78" s="680"/>
      <c r="BC78" s="680"/>
      <c r="BD78" s="680"/>
      <c r="BE78" s="680"/>
      <c r="BF78" s="680"/>
      <c r="BG78" s="680"/>
      <c r="BH78" s="680"/>
      <c r="BI78" s="680"/>
      <c r="BJ78" s="680"/>
      <c r="BK78" s="680"/>
      <c r="BL78" s="680"/>
      <c r="BM78" s="680"/>
      <c r="BN78" s="680"/>
      <c r="BO78" s="680"/>
      <c r="BP78" s="680"/>
      <c r="BQ78" s="680"/>
      <c r="BR78" s="680"/>
      <c r="BS78" s="680"/>
      <c r="BT78" s="680"/>
      <c r="BU78" s="680"/>
      <c r="BV78" s="680"/>
      <c r="BW78" s="680"/>
      <c r="BX78" s="680"/>
      <c r="BY78" s="680"/>
      <c r="BZ78" s="680"/>
    </row>
    <row r="79" spans="1:78" s="2" customFormat="1" ht="16.5" customHeight="1">
      <c r="A79" s="59"/>
      <c r="B79" s="59" t="s">
        <v>77</v>
      </c>
      <c r="C79" s="59"/>
      <c r="D79" s="59"/>
      <c r="E79" s="59"/>
      <c r="F79" s="59"/>
      <c r="G79" s="59"/>
      <c r="H79" s="59"/>
      <c r="I79" s="59"/>
      <c r="J79" s="59"/>
      <c r="K79" s="59"/>
      <c r="L79" s="59"/>
      <c r="M79" s="59"/>
      <c r="N79" s="59" t="s">
        <v>78</v>
      </c>
      <c r="O79" s="59"/>
      <c r="P79" s="59"/>
      <c r="Q79" s="59"/>
      <c r="R79" s="59"/>
      <c r="S79" s="59"/>
      <c r="T79" s="59"/>
      <c r="U79" s="59"/>
      <c r="V79" s="59"/>
      <c r="W79" s="59"/>
      <c r="X79" s="59"/>
      <c r="Y79" s="59" t="s">
        <v>79</v>
      </c>
      <c r="Z79" s="59"/>
      <c r="AA79" s="672"/>
      <c r="AB79" s="672"/>
      <c r="AC79" s="672"/>
      <c r="AD79" s="672"/>
      <c r="AE79" s="672"/>
      <c r="AF79" s="672"/>
      <c r="AG79" s="672"/>
      <c r="AH79" s="672"/>
      <c r="AI79" s="672"/>
      <c r="AJ79" s="672"/>
      <c r="AK79" s="672"/>
      <c r="AL79" s="672"/>
      <c r="AM79" s="672"/>
      <c r="AN79" s="59" t="s">
        <v>80</v>
      </c>
      <c r="AO79" s="59"/>
      <c r="AP79" s="59"/>
      <c r="AQ79" s="59"/>
      <c r="AR79" s="59"/>
      <c r="AS79" s="59" t="s">
        <v>81</v>
      </c>
      <c r="AT79" s="59"/>
      <c r="AU79" s="672"/>
      <c r="AV79" s="672"/>
      <c r="AW79" s="672"/>
      <c r="AX79" s="672"/>
      <c r="AY79" s="672"/>
      <c r="AZ79" s="672"/>
      <c r="BA79" s="672"/>
      <c r="BB79" s="672"/>
      <c r="BC79" s="672"/>
      <c r="BD79" s="672"/>
      <c r="BE79" s="672"/>
      <c r="BF79" s="672"/>
      <c r="BG79" s="672"/>
      <c r="BH79" s="59" t="s">
        <v>40</v>
      </c>
      <c r="BI79" s="59"/>
      <c r="BJ79" s="59"/>
      <c r="BK79" s="59"/>
      <c r="BL79" s="59"/>
      <c r="BM79" s="59"/>
      <c r="BN79" s="59"/>
      <c r="BO79" s="59"/>
      <c r="BP79" s="59"/>
      <c r="BQ79" s="59"/>
      <c r="BR79" s="59"/>
      <c r="BS79" s="59"/>
      <c r="BT79" s="59"/>
      <c r="BU79" s="59"/>
      <c r="BV79" s="59"/>
      <c r="BW79" s="59"/>
      <c r="BX79" s="59"/>
      <c r="BY79" s="59"/>
      <c r="BZ79" s="59"/>
    </row>
    <row r="80" spans="1:78" s="2" customFormat="1" ht="16.5" customHeight="1">
      <c r="A80" s="59"/>
      <c r="B80" s="59"/>
      <c r="C80" s="59"/>
      <c r="D80" s="59"/>
      <c r="E80" s="59"/>
      <c r="F80" s="59"/>
      <c r="G80" s="59"/>
      <c r="H80" s="59"/>
      <c r="I80" s="59"/>
      <c r="J80" s="59"/>
      <c r="K80" s="59"/>
      <c r="L80" s="59"/>
      <c r="M80" s="59"/>
      <c r="N80" s="59"/>
      <c r="O80" s="59"/>
      <c r="P80" s="59"/>
      <c r="Q80" s="59"/>
      <c r="R80" s="680"/>
      <c r="S80" s="680"/>
      <c r="T80" s="680"/>
      <c r="U80" s="680"/>
      <c r="V80" s="680"/>
      <c r="W80" s="680"/>
      <c r="X80" s="680"/>
      <c r="Y80" s="680"/>
      <c r="Z80" s="680"/>
      <c r="AA80" s="680"/>
      <c r="AB80" s="680"/>
      <c r="AC80" s="680"/>
      <c r="AD80" s="680"/>
      <c r="AE80" s="680"/>
      <c r="AF80" s="680"/>
      <c r="AG80" s="680"/>
      <c r="AH80" s="680"/>
      <c r="AI80" s="680"/>
      <c r="AJ80" s="680"/>
      <c r="AK80" s="680"/>
      <c r="AL80" s="680"/>
      <c r="AM80" s="680"/>
      <c r="AN80" s="680"/>
      <c r="AO80" s="680"/>
      <c r="AP80" s="680"/>
      <c r="AQ80" s="680"/>
      <c r="AR80" s="680"/>
      <c r="AS80" s="680"/>
      <c r="AT80" s="680"/>
      <c r="AU80" s="680"/>
      <c r="AV80" s="680"/>
      <c r="AW80" s="680"/>
      <c r="AX80" s="680"/>
      <c r="AY80" s="680"/>
      <c r="AZ80" s="680"/>
      <c r="BA80" s="680"/>
      <c r="BB80" s="680"/>
      <c r="BC80" s="680"/>
      <c r="BD80" s="680"/>
      <c r="BE80" s="680"/>
      <c r="BF80" s="680"/>
      <c r="BG80" s="680"/>
      <c r="BH80" s="680"/>
      <c r="BI80" s="680"/>
      <c r="BJ80" s="680"/>
      <c r="BK80" s="680"/>
      <c r="BL80" s="680"/>
      <c r="BM80" s="680"/>
      <c r="BN80" s="680"/>
      <c r="BO80" s="680"/>
      <c r="BP80" s="680"/>
      <c r="BQ80" s="680"/>
      <c r="BR80" s="680"/>
      <c r="BS80" s="680"/>
      <c r="BT80" s="680"/>
      <c r="BU80" s="680"/>
      <c r="BV80" s="680"/>
      <c r="BW80" s="680"/>
      <c r="BX80" s="680"/>
      <c r="BY80" s="680"/>
      <c r="BZ80" s="680"/>
    </row>
    <row r="81" spans="1:78" s="2" customFormat="1" ht="16.5" customHeight="1">
      <c r="A81" s="59"/>
      <c r="B81" s="59" t="s">
        <v>32</v>
      </c>
      <c r="C81" s="59"/>
      <c r="D81" s="59"/>
      <c r="E81" s="59"/>
      <c r="F81" s="59"/>
      <c r="G81" s="59"/>
      <c r="H81" s="59"/>
      <c r="I81" s="59"/>
      <c r="J81" s="59"/>
      <c r="K81" s="59"/>
      <c r="L81" s="59"/>
      <c r="M81" s="59"/>
      <c r="N81" s="59"/>
      <c r="O81" s="59"/>
      <c r="P81" s="59"/>
      <c r="Q81" s="59"/>
      <c r="R81" s="670" t="s">
        <v>1254</v>
      </c>
      <c r="S81" s="670"/>
      <c r="T81" s="670"/>
      <c r="U81" s="680"/>
      <c r="V81" s="680"/>
      <c r="W81" s="680"/>
      <c r="X81" s="680"/>
      <c r="Y81" s="680"/>
      <c r="Z81" s="680"/>
      <c r="AA81" s="680"/>
      <c r="AB81" s="680"/>
      <c r="AC81" s="680"/>
      <c r="AD81" s="680"/>
      <c r="AE81" s="680"/>
      <c r="AF81" s="680"/>
      <c r="AG81" s="680"/>
      <c r="AH81" s="680"/>
      <c r="AI81" s="680"/>
      <c r="AJ81" s="680"/>
      <c r="AK81" s="680"/>
      <c r="AL81" s="680"/>
      <c r="AM81" s="680"/>
      <c r="AN81" s="680"/>
      <c r="AO81" s="680"/>
      <c r="AP81" s="680"/>
      <c r="AQ81" s="680"/>
      <c r="AR81" s="680"/>
      <c r="AS81" s="680"/>
      <c r="AT81" s="680"/>
      <c r="AU81" s="680"/>
      <c r="AV81" s="680"/>
      <c r="AW81" s="680"/>
      <c r="AX81" s="680"/>
      <c r="AY81" s="680"/>
      <c r="AZ81" s="680"/>
      <c r="BA81" s="680"/>
      <c r="BB81" s="680"/>
      <c r="BC81" s="680"/>
      <c r="BD81" s="680"/>
      <c r="BE81" s="680"/>
      <c r="BF81" s="680"/>
      <c r="BG81" s="680"/>
      <c r="BH81" s="680"/>
      <c r="BI81" s="680"/>
      <c r="BJ81" s="680"/>
      <c r="BK81" s="680"/>
      <c r="BL81" s="680"/>
      <c r="BM81" s="680"/>
      <c r="BN81" s="680"/>
      <c r="BO81" s="680"/>
      <c r="BP81" s="680"/>
      <c r="BQ81" s="680"/>
      <c r="BR81" s="680"/>
      <c r="BS81" s="680"/>
      <c r="BT81" s="680"/>
      <c r="BU81" s="680"/>
      <c r="BV81" s="680"/>
      <c r="BW81" s="680"/>
      <c r="BX81" s="680"/>
      <c r="BY81" s="680"/>
      <c r="BZ81" s="680"/>
    </row>
    <row r="82" spans="1:78" s="2" customFormat="1" ht="16.5" customHeight="1">
      <c r="A82" s="59"/>
      <c r="B82" s="59" t="s">
        <v>68</v>
      </c>
      <c r="C82" s="59"/>
      <c r="D82" s="59"/>
      <c r="E82" s="59"/>
      <c r="F82" s="59"/>
      <c r="G82" s="59"/>
      <c r="H82" s="59"/>
      <c r="I82" s="59"/>
      <c r="J82" s="59"/>
      <c r="K82" s="59"/>
      <c r="L82" s="59"/>
      <c r="M82" s="59"/>
      <c r="N82" s="59"/>
      <c r="O82" s="59"/>
      <c r="P82" s="59"/>
      <c r="Q82" s="59"/>
      <c r="R82" s="680"/>
      <c r="S82" s="680"/>
      <c r="T82" s="680"/>
      <c r="U82" s="680"/>
      <c r="V82" s="680"/>
      <c r="W82" s="680"/>
      <c r="X82" s="680"/>
      <c r="Y82" s="680"/>
      <c r="Z82" s="680"/>
      <c r="AA82" s="680"/>
      <c r="AB82" s="680"/>
      <c r="AC82" s="680"/>
      <c r="AD82" s="680"/>
      <c r="AE82" s="680"/>
      <c r="AF82" s="680"/>
      <c r="AG82" s="680"/>
      <c r="AH82" s="680"/>
      <c r="AI82" s="680"/>
      <c r="AJ82" s="680"/>
      <c r="AK82" s="680"/>
      <c r="AL82" s="680"/>
      <c r="AM82" s="680"/>
      <c r="AN82" s="680"/>
      <c r="AO82" s="680"/>
      <c r="AP82" s="680"/>
      <c r="AQ82" s="680"/>
      <c r="AR82" s="680"/>
      <c r="AS82" s="680"/>
      <c r="AT82" s="680"/>
      <c r="AU82" s="680"/>
      <c r="AV82" s="680"/>
      <c r="AW82" s="680"/>
      <c r="AX82" s="680"/>
      <c r="AY82" s="680"/>
      <c r="AZ82" s="680"/>
      <c r="BA82" s="680"/>
      <c r="BB82" s="680"/>
      <c r="BC82" s="680"/>
      <c r="BD82" s="680"/>
      <c r="BE82" s="680"/>
      <c r="BF82" s="680"/>
      <c r="BG82" s="680"/>
      <c r="BH82" s="680"/>
      <c r="BI82" s="680"/>
      <c r="BJ82" s="680"/>
      <c r="BK82" s="680"/>
      <c r="BL82" s="680"/>
      <c r="BM82" s="680"/>
      <c r="BN82" s="680"/>
      <c r="BO82" s="680"/>
      <c r="BP82" s="680"/>
      <c r="BQ82" s="680"/>
      <c r="BR82" s="680"/>
      <c r="BS82" s="680"/>
      <c r="BT82" s="680"/>
      <c r="BU82" s="680"/>
      <c r="BV82" s="680"/>
      <c r="BW82" s="680"/>
      <c r="BX82" s="680"/>
      <c r="BY82" s="680"/>
      <c r="BZ82" s="680"/>
    </row>
    <row r="83" spans="1:78" s="2" customFormat="1" ht="16.5" customHeight="1">
      <c r="A83" s="59"/>
      <c r="B83" s="59" t="s">
        <v>34</v>
      </c>
      <c r="C83" s="59"/>
      <c r="D83" s="59"/>
      <c r="E83" s="59"/>
      <c r="F83" s="59"/>
      <c r="G83" s="59"/>
      <c r="H83" s="59"/>
      <c r="I83" s="59"/>
      <c r="J83" s="59"/>
      <c r="K83" s="59"/>
      <c r="L83" s="59"/>
      <c r="M83" s="59"/>
      <c r="N83" s="59"/>
      <c r="O83" s="59"/>
      <c r="P83" s="59"/>
      <c r="Q83" s="59"/>
      <c r="R83" s="680"/>
      <c r="S83" s="680"/>
      <c r="T83" s="680"/>
      <c r="U83" s="680"/>
      <c r="V83" s="680"/>
      <c r="W83" s="680"/>
      <c r="X83" s="680"/>
      <c r="Y83" s="680"/>
      <c r="Z83" s="680"/>
      <c r="AA83" s="680"/>
      <c r="AB83" s="680"/>
      <c r="AC83" s="680"/>
      <c r="AD83" s="680"/>
      <c r="AE83" s="680"/>
      <c r="AF83" s="680"/>
      <c r="AG83" s="680"/>
      <c r="AH83" s="680"/>
      <c r="AI83" s="680"/>
      <c r="AJ83" s="680"/>
      <c r="AK83" s="680"/>
      <c r="AL83" s="680"/>
      <c r="AM83" s="680"/>
      <c r="AN83" s="680"/>
      <c r="AO83" s="680"/>
      <c r="AP83" s="680"/>
      <c r="AQ83" s="680"/>
      <c r="AR83" s="680"/>
      <c r="AS83" s="680"/>
      <c r="AT83" s="680"/>
      <c r="AU83" s="680"/>
      <c r="AV83" s="680"/>
      <c r="AW83" s="680"/>
      <c r="AX83" s="680"/>
      <c r="AY83" s="680"/>
      <c r="AZ83" s="680"/>
      <c r="BA83" s="680"/>
      <c r="BB83" s="680"/>
      <c r="BC83" s="680"/>
      <c r="BD83" s="680"/>
      <c r="BE83" s="680"/>
      <c r="BF83" s="680"/>
      <c r="BG83" s="680"/>
      <c r="BH83" s="680"/>
      <c r="BI83" s="680"/>
      <c r="BJ83" s="680"/>
      <c r="BK83" s="680"/>
      <c r="BL83" s="680"/>
      <c r="BM83" s="680"/>
      <c r="BN83" s="680"/>
      <c r="BO83" s="680"/>
      <c r="BP83" s="680"/>
      <c r="BQ83" s="680"/>
      <c r="BR83" s="680"/>
      <c r="BS83" s="680"/>
      <c r="BT83" s="680"/>
      <c r="BU83" s="680"/>
      <c r="BV83" s="680"/>
      <c r="BW83" s="680"/>
      <c r="BX83" s="680"/>
      <c r="BY83" s="680"/>
      <c r="BZ83" s="680"/>
    </row>
    <row r="84" spans="1:78" s="26" customFormat="1" ht="5.0999999999999996" customHeight="1">
      <c r="A84" s="63"/>
      <c r="B84" s="63"/>
      <c r="C84" s="63"/>
      <c r="D84" s="63"/>
      <c r="E84" s="63"/>
      <c r="F84" s="63"/>
      <c r="G84" s="63"/>
      <c r="H84" s="63"/>
      <c r="I84" s="63"/>
      <c r="J84" s="63"/>
      <c r="K84" s="63"/>
      <c r="L84" s="63"/>
      <c r="M84" s="63"/>
      <c r="N84" s="63"/>
      <c r="O84" s="63"/>
      <c r="P84" s="63"/>
      <c r="Q84" s="63"/>
      <c r="R84" s="63"/>
      <c r="S84" s="63"/>
      <c r="T84" s="63"/>
      <c r="U84" s="63"/>
      <c r="V84" s="63"/>
      <c r="W84" s="63"/>
      <c r="X84" s="63"/>
      <c r="Y84" s="63"/>
      <c r="Z84" s="63"/>
      <c r="AA84" s="63"/>
      <c r="AB84" s="63"/>
      <c r="AC84" s="63"/>
      <c r="AD84" s="63"/>
      <c r="AE84" s="63"/>
      <c r="AF84" s="63"/>
      <c r="AG84" s="63"/>
      <c r="AH84" s="63"/>
      <c r="AI84" s="63"/>
      <c r="AJ84" s="63"/>
      <c r="AK84" s="63"/>
      <c r="AL84" s="63"/>
      <c r="AM84" s="63"/>
      <c r="AN84" s="63"/>
      <c r="AO84" s="63"/>
      <c r="AP84" s="63"/>
      <c r="AQ84" s="63"/>
      <c r="AR84" s="63"/>
      <c r="AS84" s="63"/>
      <c r="AT84" s="63"/>
      <c r="AU84" s="63"/>
      <c r="AV84" s="63"/>
      <c r="AW84" s="63"/>
      <c r="AX84" s="63"/>
      <c r="AY84" s="63"/>
      <c r="AZ84" s="63"/>
      <c r="BA84" s="63"/>
      <c r="BB84" s="63"/>
      <c r="BC84" s="63"/>
      <c r="BD84" s="63"/>
      <c r="BE84" s="63"/>
      <c r="BF84" s="63"/>
      <c r="BG84" s="63"/>
      <c r="BH84" s="63"/>
      <c r="BI84" s="63"/>
      <c r="BJ84" s="63"/>
      <c r="BK84" s="63"/>
      <c r="BL84" s="63"/>
      <c r="BM84" s="63"/>
      <c r="BN84" s="63"/>
      <c r="BO84" s="63"/>
      <c r="BP84" s="63"/>
      <c r="BQ84" s="63"/>
      <c r="BR84" s="63"/>
      <c r="BS84" s="63"/>
      <c r="BT84" s="63"/>
      <c r="BU84" s="63"/>
      <c r="BV84" s="63"/>
      <c r="BW84" s="63"/>
      <c r="BX84" s="63"/>
      <c r="BY84" s="63"/>
      <c r="BZ84" s="63"/>
    </row>
    <row r="85" spans="1:78" s="26" customFormat="1" ht="5.0999999999999996" customHeight="1">
      <c r="A85" s="198"/>
      <c r="B85" s="198"/>
      <c r="C85" s="198"/>
      <c r="D85" s="198"/>
      <c r="E85" s="198"/>
      <c r="F85" s="198"/>
      <c r="G85" s="198"/>
      <c r="H85" s="198"/>
      <c r="I85" s="198"/>
      <c r="J85" s="198"/>
      <c r="K85" s="198"/>
      <c r="L85" s="198"/>
      <c r="M85" s="198"/>
      <c r="N85" s="198"/>
      <c r="O85" s="198"/>
      <c r="P85" s="198"/>
      <c r="Q85" s="198"/>
      <c r="R85" s="198"/>
      <c r="S85" s="198"/>
      <c r="T85" s="198"/>
      <c r="U85" s="198"/>
      <c r="V85" s="198"/>
      <c r="W85" s="198"/>
      <c r="X85" s="198"/>
      <c r="Y85" s="198"/>
      <c r="Z85" s="198"/>
      <c r="AA85" s="198"/>
      <c r="AB85" s="198"/>
      <c r="AC85" s="198"/>
      <c r="AD85" s="198"/>
      <c r="AE85" s="198"/>
      <c r="AF85" s="198"/>
      <c r="AG85" s="198"/>
      <c r="AH85" s="198"/>
      <c r="AI85" s="198"/>
      <c r="AJ85" s="198"/>
      <c r="AK85" s="198"/>
      <c r="AL85" s="198"/>
      <c r="AM85" s="198"/>
      <c r="AN85" s="198"/>
      <c r="AO85" s="198"/>
      <c r="AP85" s="198"/>
      <c r="AQ85" s="198"/>
      <c r="AR85" s="198"/>
      <c r="AS85" s="198"/>
      <c r="AT85" s="198"/>
      <c r="AU85" s="198"/>
      <c r="AV85" s="198"/>
      <c r="AW85" s="198"/>
      <c r="AX85" s="198"/>
      <c r="AY85" s="198"/>
      <c r="AZ85" s="198"/>
      <c r="BA85" s="198"/>
      <c r="BB85" s="198"/>
      <c r="BC85" s="198"/>
      <c r="BD85" s="198"/>
      <c r="BE85" s="198"/>
      <c r="BF85" s="198"/>
      <c r="BG85" s="198"/>
      <c r="BH85" s="198"/>
      <c r="BI85" s="198"/>
      <c r="BJ85" s="198"/>
      <c r="BK85" s="198"/>
      <c r="BL85" s="198"/>
      <c r="BM85" s="198"/>
      <c r="BN85" s="198"/>
      <c r="BO85" s="198"/>
      <c r="BP85" s="198"/>
      <c r="BQ85" s="198"/>
      <c r="BR85" s="198"/>
      <c r="BS85" s="198"/>
      <c r="BT85" s="198"/>
      <c r="BU85" s="198"/>
      <c r="BV85" s="198"/>
      <c r="BW85" s="198"/>
      <c r="BX85" s="198"/>
      <c r="BY85" s="198"/>
      <c r="BZ85" s="198"/>
    </row>
    <row r="86" spans="1:78" s="2" customFormat="1" ht="16.5" customHeight="1">
      <c r="A86" s="59" t="s">
        <v>76</v>
      </c>
      <c r="B86" s="59"/>
      <c r="C86" s="59"/>
      <c r="D86" s="59"/>
      <c r="E86" s="59"/>
      <c r="F86" s="59"/>
      <c r="G86" s="59"/>
      <c r="H86" s="59"/>
      <c r="I86" s="59"/>
      <c r="J86" s="59"/>
      <c r="K86" s="59"/>
      <c r="L86" s="59"/>
      <c r="M86" s="59"/>
      <c r="N86" s="59"/>
      <c r="O86" s="59"/>
      <c r="P86" s="59"/>
      <c r="Q86" s="59"/>
      <c r="R86" s="59"/>
      <c r="S86" s="59"/>
      <c r="T86" s="59"/>
      <c r="U86" s="59"/>
      <c r="V86" s="59"/>
      <c r="W86" s="59"/>
      <c r="X86" s="59"/>
      <c r="Y86" s="59"/>
      <c r="Z86" s="59"/>
      <c r="AA86" s="59"/>
      <c r="AB86" s="59"/>
      <c r="AC86" s="59"/>
      <c r="AD86" s="59"/>
      <c r="AE86" s="59"/>
      <c r="AF86" s="59"/>
      <c r="AG86" s="59"/>
      <c r="AH86" s="59"/>
      <c r="AI86" s="59"/>
      <c r="AJ86" s="59"/>
      <c r="AK86" s="59"/>
      <c r="AL86" s="59"/>
      <c r="AM86" s="59"/>
      <c r="AN86" s="59"/>
      <c r="AO86" s="59"/>
      <c r="AP86" s="59"/>
      <c r="AQ86" s="59"/>
      <c r="AR86" s="59"/>
      <c r="AS86" s="59"/>
      <c r="AT86" s="59"/>
      <c r="AU86" s="59"/>
      <c r="AV86" s="59"/>
      <c r="AW86" s="59"/>
      <c r="AX86" s="59"/>
      <c r="AY86" s="59"/>
      <c r="AZ86" s="59"/>
      <c r="BA86" s="59"/>
      <c r="BB86" s="59"/>
      <c r="BC86" s="59"/>
      <c r="BD86" s="59"/>
      <c r="BE86" s="59"/>
      <c r="BF86" s="59"/>
      <c r="BG86" s="59"/>
      <c r="BH86" s="59"/>
      <c r="BI86" s="59"/>
      <c r="BJ86" s="59"/>
      <c r="BK86" s="59"/>
      <c r="BL86" s="59"/>
      <c r="BM86" s="59"/>
      <c r="BN86" s="59"/>
      <c r="BO86" s="59"/>
      <c r="BP86" s="59"/>
      <c r="BQ86" s="59"/>
      <c r="BR86" s="59"/>
      <c r="BS86" s="59"/>
      <c r="BT86" s="59"/>
      <c r="BU86" s="59"/>
      <c r="BV86" s="59"/>
      <c r="BW86" s="59"/>
      <c r="BX86" s="59"/>
      <c r="BY86" s="59"/>
      <c r="BZ86" s="59"/>
    </row>
    <row r="87" spans="1:78" s="2" customFormat="1" ht="16.5" customHeight="1">
      <c r="A87" s="59"/>
      <c r="B87" s="59" t="s">
        <v>66</v>
      </c>
      <c r="C87" s="59"/>
      <c r="D87" s="59"/>
      <c r="E87" s="59"/>
      <c r="F87" s="59"/>
      <c r="G87" s="59"/>
      <c r="H87" s="59"/>
      <c r="I87" s="59"/>
      <c r="J87" s="59"/>
      <c r="K87" s="59"/>
      <c r="L87" s="59"/>
      <c r="M87" s="59"/>
      <c r="N87" s="59"/>
      <c r="O87" s="59"/>
      <c r="P87" s="59"/>
      <c r="Q87" s="59"/>
      <c r="R87" s="680"/>
      <c r="S87" s="680"/>
      <c r="T87" s="680"/>
      <c r="U87" s="680"/>
      <c r="V87" s="680"/>
      <c r="W87" s="680"/>
      <c r="X87" s="680"/>
      <c r="Y87" s="680"/>
      <c r="Z87" s="680"/>
      <c r="AA87" s="680"/>
      <c r="AB87" s="680"/>
      <c r="AC87" s="680"/>
      <c r="AD87" s="680"/>
      <c r="AE87" s="680"/>
      <c r="AF87" s="680"/>
      <c r="AG87" s="680"/>
      <c r="AH87" s="680"/>
      <c r="AI87" s="680"/>
      <c r="AJ87" s="680"/>
      <c r="AK87" s="680"/>
      <c r="AL87" s="680"/>
      <c r="AM87" s="680"/>
      <c r="AN87" s="680"/>
      <c r="AO87" s="680"/>
      <c r="AP87" s="680"/>
      <c r="AQ87" s="680"/>
      <c r="AR87" s="680"/>
      <c r="AS87" s="680"/>
      <c r="AT87" s="680"/>
      <c r="AU87" s="680"/>
      <c r="AV87" s="680"/>
      <c r="AW87" s="680"/>
      <c r="AX87" s="680"/>
      <c r="AY87" s="680"/>
      <c r="AZ87" s="680"/>
      <c r="BA87" s="680"/>
      <c r="BB87" s="680"/>
      <c r="BC87" s="680"/>
      <c r="BD87" s="680"/>
      <c r="BE87" s="680"/>
      <c r="BF87" s="680"/>
      <c r="BG87" s="680"/>
      <c r="BH87" s="680"/>
      <c r="BI87" s="680"/>
      <c r="BJ87" s="680"/>
      <c r="BK87" s="680"/>
      <c r="BL87" s="680"/>
      <c r="BM87" s="680"/>
      <c r="BN87" s="680"/>
      <c r="BO87" s="680"/>
      <c r="BP87" s="680"/>
      <c r="BQ87" s="680"/>
      <c r="BR87" s="680"/>
      <c r="BS87" s="680"/>
      <c r="BT87" s="680"/>
      <c r="BU87" s="680"/>
      <c r="BV87" s="680"/>
      <c r="BW87" s="680"/>
      <c r="BX87" s="680"/>
      <c r="BY87" s="680"/>
      <c r="BZ87" s="680"/>
    </row>
    <row r="88" spans="1:78" s="2" customFormat="1" ht="16.5" customHeight="1">
      <c r="A88" s="59"/>
      <c r="B88" s="59" t="s">
        <v>77</v>
      </c>
      <c r="C88" s="59"/>
      <c r="D88" s="59"/>
      <c r="E88" s="59"/>
      <c r="F88" s="59"/>
      <c r="G88" s="59"/>
      <c r="H88" s="59"/>
      <c r="I88" s="59"/>
      <c r="J88" s="59"/>
      <c r="K88" s="59"/>
      <c r="L88" s="59"/>
      <c r="M88" s="59"/>
      <c r="N88" s="59" t="s">
        <v>78</v>
      </c>
      <c r="O88" s="59"/>
      <c r="P88" s="59"/>
      <c r="Q88" s="59"/>
      <c r="R88" s="59"/>
      <c r="S88" s="59"/>
      <c r="T88" s="59"/>
      <c r="U88" s="59"/>
      <c r="V88" s="59"/>
      <c r="W88" s="59"/>
      <c r="X88" s="59"/>
      <c r="Y88" s="59" t="s">
        <v>79</v>
      </c>
      <c r="Z88" s="59"/>
      <c r="AA88" s="672"/>
      <c r="AB88" s="672"/>
      <c r="AC88" s="672"/>
      <c r="AD88" s="672"/>
      <c r="AE88" s="672"/>
      <c r="AF88" s="672"/>
      <c r="AG88" s="672"/>
      <c r="AH88" s="672"/>
      <c r="AI88" s="672"/>
      <c r="AJ88" s="672"/>
      <c r="AK88" s="672"/>
      <c r="AL88" s="672"/>
      <c r="AM88" s="672"/>
      <c r="AN88" s="59" t="s">
        <v>80</v>
      </c>
      <c r="AO88" s="59"/>
      <c r="AP88" s="59"/>
      <c r="AQ88" s="59"/>
      <c r="AR88" s="59"/>
      <c r="AS88" s="59" t="s">
        <v>81</v>
      </c>
      <c r="AT88" s="59"/>
      <c r="AU88" s="672"/>
      <c r="AV88" s="672"/>
      <c r="AW88" s="672"/>
      <c r="AX88" s="672"/>
      <c r="AY88" s="672"/>
      <c r="AZ88" s="672"/>
      <c r="BA88" s="672"/>
      <c r="BB88" s="672"/>
      <c r="BC88" s="672"/>
      <c r="BD88" s="672"/>
      <c r="BE88" s="672"/>
      <c r="BF88" s="672"/>
      <c r="BG88" s="672"/>
      <c r="BH88" s="59" t="s">
        <v>40</v>
      </c>
      <c r="BI88" s="59"/>
      <c r="BJ88" s="59"/>
      <c r="BK88" s="59"/>
      <c r="BL88" s="59"/>
      <c r="BM88" s="59"/>
      <c r="BN88" s="59"/>
      <c r="BO88" s="59"/>
      <c r="BP88" s="59"/>
      <c r="BQ88" s="59"/>
      <c r="BR88" s="59"/>
      <c r="BS88" s="59"/>
      <c r="BT88" s="59"/>
      <c r="BU88" s="59"/>
      <c r="BV88" s="59"/>
      <c r="BW88" s="59"/>
      <c r="BX88" s="59"/>
      <c r="BY88" s="59"/>
      <c r="BZ88" s="59"/>
    </row>
    <row r="89" spans="1:78" s="2" customFormat="1" ht="16.5" customHeight="1">
      <c r="A89" s="59"/>
      <c r="B89" s="59"/>
      <c r="C89" s="59"/>
      <c r="D89" s="59"/>
      <c r="E89" s="59"/>
      <c r="F89" s="59"/>
      <c r="G89" s="59"/>
      <c r="H89" s="59"/>
      <c r="I89" s="59"/>
      <c r="J89" s="59"/>
      <c r="K89" s="59"/>
      <c r="L89" s="59"/>
      <c r="M89" s="59"/>
      <c r="N89" s="59"/>
      <c r="O89" s="59"/>
      <c r="P89" s="59"/>
      <c r="Q89" s="59"/>
      <c r="R89" s="680"/>
      <c r="S89" s="680"/>
      <c r="T89" s="680"/>
      <c r="U89" s="680"/>
      <c r="V89" s="680"/>
      <c r="W89" s="680"/>
      <c r="X89" s="680"/>
      <c r="Y89" s="680"/>
      <c r="Z89" s="680"/>
      <c r="AA89" s="680"/>
      <c r="AB89" s="680"/>
      <c r="AC89" s="680"/>
      <c r="AD89" s="680"/>
      <c r="AE89" s="680"/>
      <c r="AF89" s="680"/>
      <c r="AG89" s="680"/>
      <c r="AH89" s="680"/>
      <c r="AI89" s="680"/>
      <c r="AJ89" s="680"/>
      <c r="AK89" s="680"/>
      <c r="AL89" s="680"/>
      <c r="AM89" s="680"/>
      <c r="AN89" s="680"/>
      <c r="AO89" s="680"/>
      <c r="AP89" s="680"/>
      <c r="AQ89" s="680"/>
      <c r="AR89" s="680"/>
      <c r="AS89" s="680"/>
      <c r="AT89" s="680"/>
      <c r="AU89" s="680"/>
      <c r="AV89" s="680"/>
      <c r="AW89" s="680"/>
      <c r="AX89" s="680"/>
      <c r="AY89" s="680"/>
      <c r="AZ89" s="680"/>
      <c r="BA89" s="680"/>
      <c r="BB89" s="680"/>
      <c r="BC89" s="680"/>
      <c r="BD89" s="680"/>
      <c r="BE89" s="680"/>
      <c r="BF89" s="680"/>
      <c r="BG89" s="680"/>
      <c r="BH89" s="680"/>
      <c r="BI89" s="680"/>
      <c r="BJ89" s="680"/>
      <c r="BK89" s="680"/>
      <c r="BL89" s="680"/>
      <c r="BM89" s="680"/>
      <c r="BN89" s="680"/>
      <c r="BO89" s="680"/>
      <c r="BP89" s="680"/>
      <c r="BQ89" s="680"/>
      <c r="BR89" s="680"/>
      <c r="BS89" s="680"/>
      <c r="BT89" s="680"/>
      <c r="BU89" s="680"/>
      <c r="BV89" s="680"/>
      <c r="BW89" s="680"/>
      <c r="BX89" s="680"/>
      <c r="BY89" s="680"/>
      <c r="BZ89" s="680"/>
    </row>
    <row r="90" spans="1:78" s="2" customFormat="1" ht="16.5" customHeight="1">
      <c r="A90" s="59"/>
      <c r="B90" s="59" t="s">
        <v>32</v>
      </c>
      <c r="C90" s="59"/>
      <c r="D90" s="59"/>
      <c r="E90" s="59"/>
      <c r="F90" s="59"/>
      <c r="G90" s="59"/>
      <c r="H90" s="59"/>
      <c r="I90" s="59"/>
      <c r="J90" s="59"/>
      <c r="K90" s="59"/>
      <c r="L90" s="59"/>
      <c r="M90" s="59"/>
      <c r="N90" s="59"/>
      <c r="O90" s="59"/>
      <c r="P90" s="59"/>
      <c r="Q90" s="59"/>
      <c r="R90" s="670" t="s">
        <v>1254</v>
      </c>
      <c r="S90" s="670"/>
      <c r="T90" s="670"/>
      <c r="U90" s="680"/>
      <c r="V90" s="680"/>
      <c r="W90" s="680"/>
      <c r="X90" s="680"/>
      <c r="Y90" s="680"/>
      <c r="Z90" s="680"/>
      <c r="AA90" s="680"/>
      <c r="AB90" s="680"/>
      <c r="AC90" s="680"/>
      <c r="AD90" s="680"/>
      <c r="AE90" s="680"/>
      <c r="AF90" s="680"/>
      <c r="AG90" s="680"/>
      <c r="AH90" s="680"/>
      <c r="AI90" s="680"/>
      <c r="AJ90" s="680"/>
      <c r="AK90" s="680"/>
      <c r="AL90" s="680"/>
      <c r="AM90" s="680"/>
      <c r="AN90" s="680"/>
      <c r="AO90" s="680"/>
      <c r="AP90" s="680"/>
      <c r="AQ90" s="680"/>
      <c r="AR90" s="680"/>
      <c r="AS90" s="680"/>
      <c r="AT90" s="680"/>
      <c r="AU90" s="680"/>
      <c r="AV90" s="680"/>
      <c r="AW90" s="680"/>
      <c r="AX90" s="680"/>
      <c r="AY90" s="680"/>
      <c r="AZ90" s="680"/>
      <c r="BA90" s="680"/>
      <c r="BB90" s="680"/>
      <c r="BC90" s="680"/>
      <c r="BD90" s="680"/>
      <c r="BE90" s="680"/>
      <c r="BF90" s="680"/>
      <c r="BG90" s="680"/>
      <c r="BH90" s="680"/>
      <c r="BI90" s="680"/>
      <c r="BJ90" s="680"/>
      <c r="BK90" s="680"/>
      <c r="BL90" s="680"/>
      <c r="BM90" s="680"/>
      <c r="BN90" s="680"/>
      <c r="BO90" s="680"/>
      <c r="BP90" s="680"/>
      <c r="BQ90" s="680"/>
      <c r="BR90" s="680"/>
      <c r="BS90" s="680"/>
      <c r="BT90" s="680"/>
      <c r="BU90" s="680"/>
      <c r="BV90" s="680"/>
      <c r="BW90" s="680"/>
      <c r="BX90" s="680"/>
      <c r="BY90" s="680"/>
      <c r="BZ90" s="680"/>
    </row>
    <row r="91" spans="1:78" s="2" customFormat="1" ht="16.5" customHeight="1">
      <c r="A91" s="59"/>
      <c r="B91" s="59" t="s">
        <v>68</v>
      </c>
      <c r="C91" s="59"/>
      <c r="D91" s="59"/>
      <c r="E91" s="59"/>
      <c r="F91" s="59"/>
      <c r="G91" s="59"/>
      <c r="H91" s="59"/>
      <c r="I91" s="59"/>
      <c r="J91" s="59"/>
      <c r="K91" s="59"/>
      <c r="L91" s="59"/>
      <c r="M91" s="59"/>
      <c r="N91" s="59"/>
      <c r="O91" s="59"/>
      <c r="P91" s="59"/>
      <c r="Q91" s="59"/>
      <c r="R91" s="680"/>
      <c r="S91" s="680"/>
      <c r="T91" s="680"/>
      <c r="U91" s="680"/>
      <c r="V91" s="680"/>
      <c r="W91" s="680"/>
      <c r="X91" s="680"/>
      <c r="Y91" s="680"/>
      <c r="Z91" s="680"/>
      <c r="AA91" s="680"/>
      <c r="AB91" s="680"/>
      <c r="AC91" s="680"/>
      <c r="AD91" s="680"/>
      <c r="AE91" s="680"/>
      <c r="AF91" s="680"/>
      <c r="AG91" s="680"/>
      <c r="AH91" s="680"/>
      <c r="AI91" s="680"/>
      <c r="AJ91" s="680"/>
      <c r="AK91" s="680"/>
      <c r="AL91" s="680"/>
      <c r="AM91" s="680"/>
      <c r="AN91" s="680"/>
      <c r="AO91" s="680"/>
      <c r="AP91" s="680"/>
      <c r="AQ91" s="680"/>
      <c r="AR91" s="680"/>
      <c r="AS91" s="680"/>
      <c r="AT91" s="680"/>
      <c r="AU91" s="680"/>
      <c r="AV91" s="680"/>
      <c r="AW91" s="680"/>
      <c r="AX91" s="680"/>
      <c r="AY91" s="680"/>
      <c r="AZ91" s="680"/>
      <c r="BA91" s="680"/>
      <c r="BB91" s="680"/>
      <c r="BC91" s="680"/>
      <c r="BD91" s="680"/>
      <c r="BE91" s="680"/>
      <c r="BF91" s="680"/>
      <c r="BG91" s="680"/>
      <c r="BH91" s="680"/>
      <c r="BI91" s="680"/>
      <c r="BJ91" s="680"/>
      <c r="BK91" s="680"/>
      <c r="BL91" s="680"/>
      <c r="BM91" s="680"/>
      <c r="BN91" s="680"/>
      <c r="BO91" s="680"/>
      <c r="BP91" s="680"/>
      <c r="BQ91" s="680"/>
      <c r="BR91" s="680"/>
      <c r="BS91" s="680"/>
      <c r="BT91" s="680"/>
      <c r="BU91" s="680"/>
      <c r="BV91" s="680"/>
      <c r="BW91" s="680"/>
      <c r="BX91" s="680"/>
      <c r="BY91" s="680"/>
      <c r="BZ91" s="680"/>
    </row>
    <row r="92" spans="1:78" s="2" customFormat="1" ht="16.5" customHeight="1">
      <c r="A92" s="59"/>
      <c r="B92" s="59" t="s">
        <v>34</v>
      </c>
      <c r="C92" s="59"/>
      <c r="D92" s="59"/>
      <c r="E92" s="59"/>
      <c r="F92" s="59"/>
      <c r="G92" s="59"/>
      <c r="H92" s="59"/>
      <c r="I92" s="59"/>
      <c r="J92" s="59"/>
      <c r="K92" s="59"/>
      <c r="L92" s="59"/>
      <c r="M92" s="59"/>
      <c r="N92" s="59"/>
      <c r="O92" s="59"/>
      <c r="P92" s="59"/>
      <c r="Q92" s="59"/>
      <c r="R92" s="680"/>
      <c r="S92" s="680"/>
      <c r="T92" s="680"/>
      <c r="U92" s="680"/>
      <c r="V92" s="680"/>
      <c r="W92" s="680"/>
      <c r="X92" s="680"/>
      <c r="Y92" s="680"/>
      <c r="Z92" s="680"/>
      <c r="AA92" s="680"/>
      <c r="AB92" s="680"/>
      <c r="AC92" s="680"/>
      <c r="AD92" s="680"/>
      <c r="AE92" s="680"/>
      <c r="AF92" s="680"/>
      <c r="AG92" s="680"/>
      <c r="AH92" s="680"/>
      <c r="AI92" s="680"/>
      <c r="AJ92" s="680"/>
      <c r="AK92" s="680"/>
      <c r="AL92" s="680"/>
      <c r="AM92" s="680"/>
      <c r="AN92" s="680"/>
      <c r="AO92" s="680"/>
      <c r="AP92" s="680"/>
      <c r="AQ92" s="680"/>
      <c r="AR92" s="680"/>
      <c r="AS92" s="680"/>
      <c r="AT92" s="680"/>
      <c r="AU92" s="680"/>
      <c r="AV92" s="680"/>
      <c r="AW92" s="680"/>
      <c r="AX92" s="680"/>
      <c r="AY92" s="680"/>
      <c r="AZ92" s="680"/>
      <c r="BA92" s="680"/>
      <c r="BB92" s="680"/>
      <c r="BC92" s="680"/>
      <c r="BD92" s="680"/>
      <c r="BE92" s="680"/>
      <c r="BF92" s="680"/>
      <c r="BG92" s="680"/>
      <c r="BH92" s="680"/>
      <c r="BI92" s="680"/>
      <c r="BJ92" s="680"/>
      <c r="BK92" s="680"/>
      <c r="BL92" s="680"/>
      <c r="BM92" s="680"/>
      <c r="BN92" s="680"/>
      <c r="BO92" s="680"/>
      <c r="BP92" s="680"/>
      <c r="BQ92" s="680"/>
      <c r="BR92" s="680"/>
      <c r="BS92" s="680"/>
      <c r="BT92" s="680"/>
      <c r="BU92" s="680"/>
      <c r="BV92" s="680"/>
      <c r="BW92" s="680"/>
      <c r="BX92" s="680"/>
      <c r="BY92" s="680"/>
      <c r="BZ92" s="680"/>
    </row>
    <row r="93" spans="1:78" s="26" customFormat="1" ht="5.0999999999999996" customHeight="1">
      <c r="A93" s="63"/>
      <c r="B93" s="63"/>
      <c r="C93" s="63"/>
      <c r="D93" s="63"/>
      <c r="E93" s="63"/>
      <c r="F93" s="63"/>
      <c r="G93" s="63"/>
      <c r="H93" s="63"/>
      <c r="I93" s="63"/>
      <c r="J93" s="63"/>
      <c r="K93" s="63"/>
      <c r="L93" s="63"/>
      <c r="M93" s="63"/>
      <c r="N93" s="63"/>
      <c r="O93" s="63"/>
      <c r="P93" s="63"/>
      <c r="Q93" s="63"/>
      <c r="R93" s="63"/>
      <c r="S93" s="63"/>
      <c r="T93" s="63"/>
      <c r="U93" s="63"/>
      <c r="V93" s="63"/>
      <c r="W93" s="63"/>
      <c r="X93" s="63"/>
      <c r="Y93" s="63"/>
      <c r="Z93" s="63"/>
      <c r="AA93" s="63"/>
      <c r="AB93" s="63"/>
      <c r="AC93" s="63"/>
      <c r="AD93" s="63"/>
      <c r="AE93" s="63"/>
      <c r="AF93" s="63"/>
      <c r="AG93" s="63"/>
      <c r="AH93" s="63"/>
      <c r="AI93" s="63"/>
      <c r="AJ93" s="63"/>
      <c r="AK93" s="63"/>
      <c r="AL93" s="63"/>
      <c r="AM93" s="63"/>
      <c r="AN93" s="63"/>
      <c r="AO93" s="63"/>
      <c r="AP93" s="63"/>
      <c r="AQ93" s="63"/>
      <c r="AR93" s="63"/>
      <c r="AS93" s="63"/>
      <c r="AT93" s="63"/>
      <c r="AU93" s="63"/>
      <c r="AV93" s="63"/>
      <c r="AW93" s="63"/>
      <c r="AX93" s="63"/>
      <c r="AY93" s="63"/>
      <c r="AZ93" s="63"/>
      <c r="BA93" s="63"/>
      <c r="BB93" s="63"/>
      <c r="BC93" s="63"/>
      <c r="BD93" s="63"/>
      <c r="BE93" s="63"/>
      <c r="BF93" s="63"/>
      <c r="BG93" s="63"/>
      <c r="BH93" s="63"/>
      <c r="BI93" s="63"/>
      <c r="BJ93" s="63"/>
      <c r="BK93" s="63"/>
      <c r="BL93" s="63"/>
      <c r="BM93" s="63"/>
      <c r="BN93" s="63"/>
      <c r="BO93" s="63"/>
      <c r="BP93" s="63"/>
      <c r="BQ93" s="63"/>
      <c r="BR93" s="63"/>
      <c r="BS93" s="63"/>
      <c r="BT93" s="63"/>
      <c r="BU93" s="63"/>
      <c r="BV93" s="63"/>
      <c r="BW93" s="63"/>
      <c r="BX93" s="63"/>
      <c r="BY93" s="63"/>
      <c r="BZ93" s="63"/>
    </row>
    <row r="94" spans="1:78" s="26" customFormat="1" ht="5.0999999999999996" customHeight="1">
      <c r="A94" s="198"/>
      <c r="B94" s="198"/>
      <c r="C94" s="198"/>
      <c r="D94" s="198"/>
      <c r="E94" s="198"/>
      <c r="F94" s="198"/>
      <c r="G94" s="198"/>
      <c r="H94" s="198"/>
      <c r="I94" s="198"/>
      <c r="J94" s="198"/>
      <c r="K94" s="198"/>
      <c r="L94" s="198"/>
      <c r="M94" s="198"/>
      <c r="N94" s="198"/>
      <c r="O94" s="198"/>
      <c r="P94" s="198"/>
      <c r="Q94" s="198"/>
      <c r="R94" s="198"/>
      <c r="S94" s="198"/>
      <c r="T94" s="198"/>
      <c r="U94" s="198"/>
      <c r="V94" s="198"/>
      <c r="W94" s="198"/>
      <c r="X94" s="198"/>
      <c r="Y94" s="198"/>
      <c r="Z94" s="198"/>
      <c r="AA94" s="198"/>
      <c r="AB94" s="198"/>
      <c r="AC94" s="198"/>
      <c r="AD94" s="198"/>
      <c r="AE94" s="198"/>
      <c r="AF94" s="198"/>
      <c r="AG94" s="198"/>
      <c r="AH94" s="198"/>
      <c r="AI94" s="198"/>
      <c r="AJ94" s="198"/>
      <c r="AK94" s="198"/>
      <c r="AL94" s="198"/>
      <c r="AM94" s="198"/>
      <c r="AN94" s="198"/>
      <c r="AO94" s="198"/>
      <c r="AP94" s="198"/>
      <c r="AQ94" s="198"/>
      <c r="AR94" s="198"/>
      <c r="AS94" s="198"/>
      <c r="AT94" s="198"/>
      <c r="AU94" s="198"/>
      <c r="AV94" s="198"/>
      <c r="AW94" s="198"/>
      <c r="AX94" s="198"/>
      <c r="AY94" s="198"/>
      <c r="AZ94" s="198"/>
      <c r="BA94" s="198"/>
      <c r="BB94" s="198"/>
      <c r="BC94" s="198"/>
      <c r="BD94" s="198"/>
      <c r="BE94" s="198"/>
      <c r="BF94" s="198"/>
      <c r="BG94" s="198"/>
      <c r="BH94" s="198"/>
      <c r="BI94" s="198"/>
      <c r="BJ94" s="198"/>
      <c r="BK94" s="198"/>
      <c r="BL94" s="198"/>
      <c r="BM94" s="198"/>
      <c r="BN94" s="198"/>
      <c r="BO94" s="198"/>
      <c r="BP94" s="198"/>
      <c r="BQ94" s="198"/>
      <c r="BR94" s="198"/>
      <c r="BS94" s="198"/>
      <c r="BT94" s="198"/>
      <c r="BU94" s="198"/>
      <c r="BV94" s="198"/>
      <c r="BW94" s="198"/>
      <c r="BX94" s="198"/>
      <c r="BY94" s="198"/>
      <c r="BZ94" s="198"/>
    </row>
    <row r="95" spans="1:78" s="2" customFormat="1" ht="16.5" customHeight="1">
      <c r="A95" s="59" t="s">
        <v>76</v>
      </c>
      <c r="B95" s="59"/>
      <c r="C95" s="59"/>
      <c r="D95" s="59"/>
      <c r="E95" s="59"/>
      <c r="F95" s="59"/>
      <c r="G95" s="59"/>
      <c r="H95" s="59"/>
      <c r="I95" s="59"/>
      <c r="J95" s="59"/>
      <c r="K95" s="59"/>
      <c r="L95" s="59"/>
      <c r="M95" s="59"/>
      <c r="N95" s="59"/>
      <c r="O95" s="59"/>
      <c r="P95" s="59"/>
      <c r="Q95" s="59"/>
      <c r="R95" s="59"/>
      <c r="S95" s="59"/>
      <c r="T95" s="59"/>
      <c r="U95" s="59"/>
      <c r="V95" s="59"/>
      <c r="W95" s="59"/>
      <c r="X95" s="59"/>
      <c r="Y95" s="59"/>
      <c r="Z95" s="59"/>
      <c r="AA95" s="59"/>
      <c r="AB95" s="59"/>
      <c r="AC95" s="59"/>
      <c r="AD95" s="59"/>
      <c r="AE95" s="59"/>
      <c r="AF95" s="59"/>
      <c r="AG95" s="59"/>
      <c r="AH95" s="59"/>
      <c r="AI95" s="59"/>
      <c r="AJ95" s="59"/>
      <c r="AK95" s="59"/>
      <c r="AL95" s="59"/>
      <c r="AM95" s="59"/>
      <c r="AN95" s="59"/>
      <c r="AO95" s="59"/>
      <c r="AP95" s="59"/>
      <c r="AQ95" s="59"/>
      <c r="AR95" s="59"/>
      <c r="AS95" s="59"/>
      <c r="AT95" s="59"/>
      <c r="AU95" s="59"/>
      <c r="AV95" s="59"/>
      <c r="AW95" s="59"/>
      <c r="AX95" s="59"/>
      <c r="AY95" s="59"/>
      <c r="AZ95" s="59"/>
      <c r="BA95" s="59"/>
      <c r="BB95" s="59"/>
      <c r="BC95" s="59"/>
      <c r="BD95" s="59"/>
      <c r="BE95" s="59"/>
      <c r="BF95" s="59"/>
      <c r="BG95" s="59"/>
      <c r="BH95" s="59"/>
      <c r="BI95" s="59"/>
      <c r="BJ95" s="59"/>
      <c r="BK95" s="59"/>
      <c r="BL95" s="59"/>
      <c r="BM95" s="59"/>
      <c r="BN95" s="59"/>
      <c r="BO95" s="59"/>
      <c r="BP95" s="59"/>
      <c r="BQ95" s="59"/>
      <c r="BR95" s="59"/>
      <c r="BS95" s="59"/>
      <c r="BT95" s="59"/>
      <c r="BU95" s="59"/>
      <c r="BV95" s="59"/>
      <c r="BW95" s="59"/>
      <c r="BX95" s="59"/>
      <c r="BY95" s="59"/>
      <c r="BZ95" s="59"/>
    </row>
    <row r="96" spans="1:78" s="2" customFormat="1" ht="16.5" customHeight="1">
      <c r="A96" s="59"/>
      <c r="B96" s="59" t="s">
        <v>66</v>
      </c>
      <c r="C96" s="59"/>
      <c r="D96" s="59"/>
      <c r="E96" s="59"/>
      <c r="F96" s="59"/>
      <c r="G96" s="59"/>
      <c r="H96" s="59"/>
      <c r="I96" s="59"/>
      <c r="J96" s="59"/>
      <c r="K96" s="59"/>
      <c r="L96" s="59"/>
      <c r="M96" s="59"/>
      <c r="N96" s="59"/>
      <c r="O96" s="59"/>
      <c r="P96" s="59"/>
      <c r="Q96" s="59"/>
      <c r="R96" s="680"/>
      <c r="S96" s="680"/>
      <c r="T96" s="680"/>
      <c r="U96" s="680"/>
      <c r="V96" s="680"/>
      <c r="W96" s="680"/>
      <c r="X96" s="680"/>
      <c r="Y96" s="680"/>
      <c r="Z96" s="680"/>
      <c r="AA96" s="680"/>
      <c r="AB96" s="680"/>
      <c r="AC96" s="680"/>
      <c r="AD96" s="680"/>
      <c r="AE96" s="680"/>
      <c r="AF96" s="680"/>
      <c r="AG96" s="680"/>
      <c r="AH96" s="680"/>
      <c r="AI96" s="680"/>
      <c r="AJ96" s="680"/>
      <c r="AK96" s="680"/>
      <c r="AL96" s="680"/>
      <c r="AM96" s="680"/>
      <c r="AN96" s="680"/>
      <c r="AO96" s="680"/>
      <c r="AP96" s="680"/>
      <c r="AQ96" s="680"/>
      <c r="AR96" s="680"/>
      <c r="AS96" s="680"/>
      <c r="AT96" s="680"/>
      <c r="AU96" s="680"/>
      <c r="AV96" s="680"/>
      <c r="AW96" s="680"/>
      <c r="AX96" s="680"/>
      <c r="AY96" s="680"/>
      <c r="AZ96" s="680"/>
      <c r="BA96" s="680"/>
      <c r="BB96" s="680"/>
      <c r="BC96" s="680"/>
      <c r="BD96" s="680"/>
      <c r="BE96" s="680"/>
      <c r="BF96" s="680"/>
      <c r="BG96" s="680"/>
      <c r="BH96" s="680"/>
      <c r="BI96" s="680"/>
      <c r="BJ96" s="680"/>
      <c r="BK96" s="680"/>
      <c r="BL96" s="680"/>
      <c r="BM96" s="680"/>
      <c r="BN96" s="680"/>
      <c r="BO96" s="680"/>
      <c r="BP96" s="680"/>
      <c r="BQ96" s="680"/>
      <c r="BR96" s="680"/>
      <c r="BS96" s="680"/>
      <c r="BT96" s="680"/>
      <c r="BU96" s="680"/>
      <c r="BV96" s="680"/>
      <c r="BW96" s="680"/>
      <c r="BX96" s="680"/>
      <c r="BY96" s="680"/>
      <c r="BZ96" s="680"/>
    </row>
    <row r="97" spans="1:78" s="2" customFormat="1" ht="16.5" customHeight="1">
      <c r="A97" s="59"/>
      <c r="B97" s="59" t="s">
        <v>77</v>
      </c>
      <c r="C97" s="59"/>
      <c r="D97" s="59"/>
      <c r="E97" s="59"/>
      <c r="F97" s="59"/>
      <c r="G97" s="59"/>
      <c r="H97" s="59"/>
      <c r="I97" s="59"/>
      <c r="J97" s="59"/>
      <c r="K97" s="59"/>
      <c r="L97" s="59"/>
      <c r="M97" s="59"/>
      <c r="N97" s="59" t="s">
        <v>78</v>
      </c>
      <c r="O97" s="59"/>
      <c r="P97" s="59"/>
      <c r="Q97" s="59"/>
      <c r="R97" s="59"/>
      <c r="S97" s="59"/>
      <c r="T97" s="59"/>
      <c r="U97" s="59"/>
      <c r="V97" s="59"/>
      <c r="W97" s="59"/>
      <c r="X97" s="59"/>
      <c r="Y97" s="59" t="s">
        <v>79</v>
      </c>
      <c r="Z97" s="59"/>
      <c r="AA97" s="672"/>
      <c r="AB97" s="672"/>
      <c r="AC97" s="672"/>
      <c r="AD97" s="672"/>
      <c r="AE97" s="672"/>
      <c r="AF97" s="672"/>
      <c r="AG97" s="672"/>
      <c r="AH97" s="672"/>
      <c r="AI97" s="672"/>
      <c r="AJ97" s="672"/>
      <c r="AK97" s="672"/>
      <c r="AL97" s="672"/>
      <c r="AM97" s="672"/>
      <c r="AN97" s="59" t="s">
        <v>80</v>
      </c>
      <c r="AO97" s="59"/>
      <c r="AP97" s="59"/>
      <c r="AQ97" s="59"/>
      <c r="AR97" s="59"/>
      <c r="AS97" s="59" t="s">
        <v>81</v>
      </c>
      <c r="AT97" s="59"/>
      <c r="AU97" s="672"/>
      <c r="AV97" s="672"/>
      <c r="AW97" s="672"/>
      <c r="AX97" s="672"/>
      <c r="AY97" s="672"/>
      <c r="AZ97" s="672"/>
      <c r="BA97" s="672"/>
      <c r="BB97" s="672"/>
      <c r="BC97" s="672"/>
      <c r="BD97" s="672"/>
      <c r="BE97" s="672"/>
      <c r="BF97" s="672"/>
      <c r="BG97" s="672"/>
      <c r="BH97" s="59" t="s">
        <v>40</v>
      </c>
      <c r="BI97" s="59"/>
      <c r="BJ97" s="59"/>
      <c r="BK97" s="59"/>
      <c r="BL97" s="59"/>
      <c r="BM97" s="59"/>
      <c r="BN97" s="59"/>
      <c r="BO97" s="59"/>
      <c r="BP97" s="59"/>
      <c r="BQ97" s="59"/>
      <c r="BR97" s="59"/>
      <c r="BS97" s="59"/>
      <c r="BT97" s="59"/>
      <c r="BU97" s="59"/>
      <c r="BV97" s="59"/>
      <c r="BW97" s="59"/>
      <c r="BX97" s="59"/>
      <c r="BY97" s="59"/>
      <c r="BZ97" s="59"/>
    </row>
    <row r="98" spans="1:78" s="2" customFormat="1" ht="16.5" customHeight="1">
      <c r="A98" s="59"/>
      <c r="B98" s="59"/>
      <c r="C98" s="59"/>
      <c r="D98" s="59"/>
      <c r="E98" s="59"/>
      <c r="F98" s="59"/>
      <c r="G98" s="59"/>
      <c r="H98" s="59"/>
      <c r="I98" s="59"/>
      <c r="J98" s="59"/>
      <c r="K98" s="59"/>
      <c r="L98" s="59"/>
      <c r="M98" s="59"/>
      <c r="N98" s="59"/>
      <c r="O98" s="59"/>
      <c r="P98" s="59"/>
      <c r="Q98" s="59"/>
      <c r="R98" s="680"/>
      <c r="S98" s="680"/>
      <c r="T98" s="680"/>
      <c r="U98" s="680"/>
      <c r="V98" s="680"/>
      <c r="W98" s="680"/>
      <c r="X98" s="680"/>
      <c r="Y98" s="680"/>
      <c r="Z98" s="680"/>
      <c r="AA98" s="680"/>
      <c r="AB98" s="680"/>
      <c r="AC98" s="680"/>
      <c r="AD98" s="680"/>
      <c r="AE98" s="680"/>
      <c r="AF98" s="680"/>
      <c r="AG98" s="680"/>
      <c r="AH98" s="680"/>
      <c r="AI98" s="680"/>
      <c r="AJ98" s="680"/>
      <c r="AK98" s="680"/>
      <c r="AL98" s="680"/>
      <c r="AM98" s="680"/>
      <c r="AN98" s="680"/>
      <c r="AO98" s="680"/>
      <c r="AP98" s="680"/>
      <c r="AQ98" s="680"/>
      <c r="AR98" s="680"/>
      <c r="AS98" s="680"/>
      <c r="AT98" s="680"/>
      <c r="AU98" s="680"/>
      <c r="AV98" s="680"/>
      <c r="AW98" s="680"/>
      <c r="AX98" s="680"/>
      <c r="AY98" s="680"/>
      <c r="AZ98" s="680"/>
      <c r="BA98" s="680"/>
      <c r="BB98" s="680"/>
      <c r="BC98" s="680"/>
      <c r="BD98" s="680"/>
      <c r="BE98" s="680"/>
      <c r="BF98" s="680"/>
      <c r="BG98" s="680"/>
      <c r="BH98" s="680"/>
      <c r="BI98" s="680"/>
      <c r="BJ98" s="680"/>
      <c r="BK98" s="680"/>
      <c r="BL98" s="680"/>
      <c r="BM98" s="680"/>
      <c r="BN98" s="680"/>
      <c r="BO98" s="680"/>
      <c r="BP98" s="680"/>
      <c r="BQ98" s="680"/>
      <c r="BR98" s="680"/>
      <c r="BS98" s="680"/>
      <c r="BT98" s="680"/>
      <c r="BU98" s="680"/>
      <c r="BV98" s="680"/>
      <c r="BW98" s="680"/>
      <c r="BX98" s="680"/>
      <c r="BY98" s="680"/>
      <c r="BZ98" s="680"/>
    </row>
    <row r="99" spans="1:78" s="2" customFormat="1" ht="16.5" customHeight="1">
      <c r="A99" s="59"/>
      <c r="B99" s="59" t="s">
        <v>32</v>
      </c>
      <c r="C99" s="59"/>
      <c r="D99" s="59"/>
      <c r="E99" s="59"/>
      <c r="F99" s="59"/>
      <c r="G99" s="59"/>
      <c r="H99" s="59"/>
      <c r="I99" s="59"/>
      <c r="J99" s="59"/>
      <c r="K99" s="59"/>
      <c r="L99" s="59"/>
      <c r="M99" s="59"/>
      <c r="N99" s="59"/>
      <c r="O99" s="59"/>
      <c r="P99" s="59"/>
      <c r="Q99" s="59"/>
      <c r="R99" s="670" t="s">
        <v>1254</v>
      </c>
      <c r="S99" s="670"/>
      <c r="T99" s="670"/>
      <c r="U99" s="680"/>
      <c r="V99" s="680"/>
      <c r="W99" s="680"/>
      <c r="X99" s="680"/>
      <c r="Y99" s="680"/>
      <c r="Z99" s="680"/>
      <c r="AA99" s="680"/>
      <c r="AB99" s="680"/>
      <c r="AC99" s="680"/>
      <c r="AD99" s="680"/>
      <c r="AE99" s="680"/>
      <c r="AF99" s="680"/>
      <c r="AG99" s="680"/>
      <c r="AH99" s="680"/>
      <c r="AI99" s="680"/>
      <c r="AJ99" s="680"/>
      <c r="AK99" s="680"/>
      <c r="AL99" s="680"/>
      <c r="AM99" s="680"/>
      <c r="AN99" s="680"/>
      <c r="AO99" s="680"/>
      <c r="AP99" s="680"/>
      <c r="AQ99" s="680"/>
      <c r="AR99" s="680"/>
      <c r="AS99" s="680"/>
      <c r="AT99" s="680"/>
      <c r="AU99" s="680"/>
      <c r="AV99" s="680"/>
      <c r="AW99" s="680"/>
      <c r="AX99" s="680"/>
      <c r="AY99" s="680"/>
      <c r="AZ99" s="680"/>
      <c r="BA99" s="680"/>
      <c r="BB99" s="680"/>
      <c r="BC99" s="680"/>
      <c r="BD99" s="680"/>
      <c r="BE99" s="680"/>
      <c r="BF99" s="680"/>
      <c r="BG99" s="680"/>
      <c r="BH99" s="680"/>
      <c r="BI99" s="680"/>
      <c r="BJ99" s="680"/>
      <c r="BK99" s="680"/>
      <c r="BL99" s="680"/>
      <c r="BM99" s="680"/>
      <c r="BN99" s="680"/>
      <c r="BO99" s="680"/>
      <c r="BP99" s="680"/>
      <c r="BQ99" s="680"/>
      <c r="BR99" s="680"/>
      <c r="BS99" s="680"/>
      <c r="BT99" s="680"/>
      <c r="BU99" s="680"/>
      <c r="BV99" s="680"/>
      <c r="BW99" s="680"/>
      <c r="BX99" s="680"/>
      <c r="BY99" s="680"/>
      <c r="BZ99" s="680"/>
    </row>
    <row r="100" spans="1:78" s="2" customFormat="1" ht="16.5" customHeight="1">
      <c r="A100" s="59"/>
      <c r="B100" s="59" t="s">
        <v>68</v>
      </c>
      <c r="C100" s="59"/>
      <c r="D100" s="59"/>
      <c r="E100" s="59"/>
      <c r="F100" s="59"/>
      <c r="G100" s="59"/>
      <c r="H100" s="59"/>
      <c r="I100" s="59"/>
      <c r="J100" s="59"/>
      <c r="K100" s="59"/>
      <c r="L100" s="59"/>
      <c r="M100" s="59"/>
      <c r="N100" s="59"/>
      <c r="O100" s="59"/>
      <c r="P100" s="59"/>
      <c r="Q100" s="59"/>
      <c r="R100" s="680"/>
      <c r="S100" s="680"/>
      <c r="T100" s="680"/>
      <c r="U100" s="680"/>
      <c r="V100" s="680"/>
      <c r="W100" s="680"/>
      <c r="X100" s="680"/>
      <c r="Y100" s="680"/>
      <c r="Z100" s="680"/>
      <c r="AA100" s="680"/>
      <c r="AB100" s="680"/>
      <c r="AC100" s="680"/>
      <c r="AD100" s="680"/>
      <c r="AE100" s="680"/>
      <c r="AF100" s="680"/>
      <c r="AG100" s="680"/>
      <c r="AH100" s="680"/>
      <c r="AI100" s="680"/>
      <c r="AJ100" s="680"/>
      <c r="AK100" s="680"/>
      <c r="AL100" s="680"/>
      <c r="AM100" s="680"/>
      <c r="AN100" s="680"/>
      <c r="AO100" s="680"/>
      <c r="AP100" s="680"/>
      <c r="AQ100" s="680"/>
      <c r="AR100" s="680"/>
      <c r="AS100" s="680"/>
      <c r="AT100" s="680"/>
      <c r="AU100" s="680"/>
      <c r="AV100" s="680"/>
      <c r="AW100" s="680"/>
      <c r="AX100" s="680"/>
      <c r="AY100" s="680"/>
      <c r="AZ100" s="680"/>
      <c r="BA100" s="680"/>
      <c r="BB100" s="680"/>
      <c r="BC100" s="680"/>
      <c r="BD100" s="680"/>
      <c r="BE100" s="680"/>
      <c r="BF100" s="680"/>
      <c r="BG100" s="680"/>
      <c r="BH100" s="680"/>
      <c r="BI100" s="680"/>
      <c r="BJ100" s="680"/>
      <c r="BK100" s="680"/>
      <c r="BL100" s="680"/>
      <c r="BM100" s="680"/>
      <c r="BN100" s="680"/>
      <c r="BO100" s="680"/>
      <c r="BP100" s="680"/>
      <c r="BQ100" s="680"/>
      <c r="BR100" s="680"/>
      <c r="BS100" s="680"/>
      <c r="BT100" s="680"/>
      <c r="BU100" s="680"/>
      <c r="BV100" s="680"/>
      <c r="BW100" s="680"/>
      <c r="BX100" s="680"/>
      <c r="BY100" s="680"/>
      <c r="BZ100" s="680"/>
    </row>
    <row r="101" spans="1:78" s="2" customFormat="1" ht="16.5" customHeight="1">
      <c r="A101" s="59"/>
      <c r="B101" s="59" t="s">
        <v>34</v>
      </c>
      <c r="C101" s="59"/>
      <c r="D101" s="59"/>
      <c r="E101" s="59"/>
      <c r="F101" s="59"/>
      <c r="G101" s="59"/>
      <c r="H101" s="59"/>
      <c r="I101" s="59"/>
      <c r="J101" s="59"/>
      <c r="K101" s="59"/>
      <c r="L101" s="59"/>
      <c r="M101" s="59"/>
      <c r="N101" s="59"/>
      <c r="O101" s="59"/>
      <c r="P101" s="59"/>
      <c r="Q101" s="59"/>
      <c r="R101" s="680"/>
      <c r="S101" s="680"/>
      <c r="T101" s="680"/>
      <c r="U101" s="680"/>
      <c r="V101" s="680"/>
      <c r="W101" s="680"/>
      <c r="X101" s="680"/>
      <c r="Y101" s="680"/>
      <c r="Z101" s="680"/>
      <c r="AA101" s="680"/>
      <c r="AB101" s="680"/>
      <c r="AC101" s="680"/>
      <c r="AD101" s="680"/>
      <c r="AE101" s="680"/>
      <c r="AF101" s="680"/>
      <c r="AG101" s="680"/>
      <c r="AH101" s="680"/>
      <c r="AI101" s="680"/>
      <c r="AJ101" s="680"/>
      <c r="AK101" s="680"/>
      <c r="AL101" s="680"/>
      <c r="AM101" s="680"/>
      <c r="AN101" s="680"/>
      <c r="AO101" s="680"/>
      <c r="AP101" s="680"/>
      <c r="AQ101" s="680"/>
      <c r="AR101" s="680"/>
      <c r="AS101" s="680"/>
      <c r="AT101" s="680"/>
      <c r="AU101" s="680"/>
      <c r="AV101" s="680"/>
      <c r="AW101" s="680"/>
      <c r="AX101" s="680"/>
      <c r="AY101" s="680"/>
      <c r="AZ101" s="680"/>
      <c r="BA101" s="680"/>
      <c r="BB101" s="680"/>
      <c r="BC101" s="680"/>
      <c r="BD101" s="680"/>
      <c r="BE101" s="680"/>
      <c r="BF101" s="680"/>
      <c r="BG101" s="680"/>
      <c r="BH101" s="680"/>
      <c r="BI101" s="680"/>
      <c r="BJ101" s="680"/>
      <c r="BK101" s="680"/>
      <c r="BL101" s="680"/>
      <c r="BM101" s="680"/>
      <c r="BN101" s="680"/>
      <c r="BO101" s="680"/>
      <c r="BP101" s="680"/>
      <c r="BQ101" s="680"/>
      <c r="BR101" s="680"/>
      <c r="BS101" s="680"/>
      <c r="BT101" s="680"/>
      <c r="BU101" s="680"/>
      <c r="BV101" s="680"/>
      <c r="BW101" s="680"/>
      <c r="BX101" s="680"/>
      <c r="BY101" s="680"/>
      <c r="BZ101" s="680"/>
    </row>
    <row r="102" spans="1:78" s="26" customFormat="1" ht="5.0999999999999996" customHeight="1">
      <c r="A102" s="63"/>
      <c r="B102" s="63"/>
      <c r="C102" s="63"/>
      <c r="D102" s="63"/>
      <c r="E102" s="63"/>
      <c r="F102" s="63"/>
      <c r="G102" s="63"/>
      <c r="H102" s="63"/>
      <c r="I102" s="63"/>
      <c r="J102" s="63"/>
      <c r="K102" s="63"/>
      <c r="L102" s="63"/>
      <c r="M102" s="63"/>
      <c r="N102" s="63"/>
      <c r="O102" s="63"/>
      <c r="P102" s="63"/>
      <c r="Q102" s="63"/>
      <c r="R102" s="63"/>
      <c r="S102" s="63"/>
      <c r="T102" s="63"/>
      <c r="U102" s="63"/>
      <c r="V102" s="63"/>
      <c r="W102" s="63"/>
      <c r="X102" s="63"/>
      <c r="Y102" s="63"/>
      <c r="Z102" s="63"/>
      <c r="AA102" s="63"/>
      <c r="AB102" s="63"/>
      <c r="AC102" s="63"/>
      <c r="AD102" s="63"/>
      <c r="AE102" s="63"/>
      <c r="AF102" s="63"/>
      <c r="AG102" s="63"/>
      <c r="AH102" s="63"/>
      <c r="AI102" s="63"/>
      <c r="AJ102" s="63"/>
      <c r="AK102" s="63"/>
      <c r="AL102" s="63"/>
      <c r="AM102" s="63"/>
      <c r="AN102" s="63"/>
      <c r="AO102" s="63"/>
      <c r="AP102" s="63"/>
      <c r="AQ102" s="63"/>
      <c r="AR102" s="63"/>
      <c r="AS102" s="63"/>
      <c r="AT102" s="63"/>
      <c r="AU102" s="63"/>
      <c r="AV102" s="63"/>
      <c r="AW102" s="63"/>
      <c r="AX102" s="63"/>
      <c r="AY102" s="63"/>
      <c r="AZ102" s="63"/>
      <c r="BA102" s="63"/>
      <c r="BB102" s="63"/>
      <c r="BC102" s="63"/>
      <c r="BD102" s="63"/>
      <c r="BE102" s="63"/>
      <c r="BF102" s="63"/>
      <c r="BG102" s="63"/>
      <c r="BH102" s="63"/>
      <c r="BI102" s="63"/>
      <c r="BJ102" s="63"/>
      <c r="BK102" s="63"/>
      <c r="BL102" s="63"/>
      <c r="BM102" s="63"/>
      <c r="BN102" s="63"/>
      <c r="BO102" s="63"/>
      <c r="BP102" s="63"/>
      <c r="BQ102" s="63"/>
      <c r="BR102" s="63"/>
      <c r="BS102" s="63"/>
      <c r="BT102" s="63"/>
      <c r="BU102" s="63"/>
      <c r="BV102" s="63"/>
      <c r="BW102" s="63"/>
      <c r="BX102" s="63"/>
      <c r="BY102" s="63"/>
      <c r="BZ102" s="63"/>
    </row>
    <row r="103" spans="1:78" s="26" customFormat="1" ht="5.0999999999999996" customHeight="1">
      <c r="A103" s="198"/>
      <c r="B103" s="198"/>
      <c r="C103" s="198"/>
      <c r="D103" s="198"/>
      <c r="E103" s="198"/>
      <c r="F103" s="198"/>
      <c r="G103" s="198"/>
      <c r="H103" s="198"/>
      <c r="I103" s="198"/>
      <c r="J103" s="198"/>
      <c r="K103" s="198"/>
      <c r="L103" s="198"/>
      <c r="M103" s="198"/>
      <c r="N103" s="198"/>
      <c r="O103" s="198"/>
      <c r="P103" s="198"/>
      <c r="Q103" s="198"/>
      <c r="R103" s="198"/>
      <c r="S103" s="198"/>
      <c r="T103" s="198"/>
      <c r="U103" s="198"/>
      <c r="V103" s="198"/>
      <c r="W103" s="198"/>
      <c r="X103" s="198"/>
      <c r="Y103" s="198"/>
      <c r="Z103" s="198"/>
      <c r="AA103" s="198"/>
      <c r="AB103" s="198"/>
      <c r="AC103" s="198"/>
      <c r="AD103" s="198"/>
      <c r="AE103" s="198"/>
      <c r="AF103" s="198"/>
      <c r="AG103" s="198"/>
      <c r="AH103" s="198"/>
      <c r="AI103" s="198"/>
      <c r="AJ103" s="198"/>
      <c r="AK103" s="198"/>
      <c r="AL103" s="198"/>
      <c r="AM103" s="198"/>
      <c r="AN103" s="198"/>
      <c r="AO103" s="198"/>
      <c r="AP103" s="198"/>
      <c r="AQ103" s="198"/>
      <c r="AR103" s="198"/>
      <c r="AS103" s="198"/>
      <c r="AT103" s="198"/>
      <c r="AU103" s="198"/>
      <c r="AV103" s="198"/>
      <c r="AW103" s="198"/>
      <c r="AX103" s="198"/>
      <c r="AY103" s="198"/>
      <c r="AZ103" s="198"/>
      <c r="BA103" s="198"/>
      <c r="BB103" s="198"/>
      <c r="BC103" s="198"/>
      <c r="BD103" s="198"/>
      <c r="BE103" s="198"/>
      <c r="BF103" s="198"/>
      <c r="BG103" s="198"/>
      <c r="BH103" s="198"/>
      <c r="BI103" s="198"/>
      <c r="BJ103" s="198"/>
      <c r="BK103" s="198"/>
      <c r="BL103" s="198"/>
      <c r="BM103" s="198"/>
      <c r="BN103" s="198"/>
      <c r="BO103" s="198"/>
      <c r="BP103" s="198"/>
      <c r="BQ103" s="198"/>
      <c r="BR103" s="198"/>
      <c r="BS103" s="198"/>
      <c r="BT103" s="198"/>
      <c r="BU103" s="198"/>
      <c r="BV103" s="198"/>
      <c r="BW103" s="198"/>
      <c r="BX103" s="198"/>
      <c r="BY103" s="198"/>
      <c r="BZ103" s="198"/>
    </row>
    <row r="104" spans="1:78" s="2" customFormat="1" ht="16.5" customHeight="1">
      <c r="A104" s="59" t="s">
        <v>76</v>
      </c>
      <c r="B104" s="59"/>
      <c r="C104" s="59"/>
      <c r="D104" s="59"/>
      <c r="E104" s="59"/>
      <c r="F104" s="59"/>
      <c r="G104" s="59"/>
      <c r="H104" s="59"/>
      <c r="I104" s="59"/>
      <c r="J104" s="59"/>
      <c r="K104" s="59"/>
      <c r="L104" s="59"/>
      <c r="M104" s="59"/>
      <c r="N104" s="59"/>
      <c r="O104" s="59"/>
      <c r="P104" s="59"/>
      <c r="Q104" s="59"/>
      <c r="R104" s="59"/>
      <c r="S104" s="59"/>
      <c r="T104" s="59"/>
      <c r="U104" s="59"/>
      <c r="V104" s="59"/>
      <c r="W104" s="59"/>
      <c r="X104" s="59"/>
      <c r="Y104" s="59"/>
      <c r="Z104" s="59"/>
      <c r="AA104" s="59"/>
      <c r="AB104" s="59"/>
      <c r="AC104" s="59"/>
      <c r="AD104" s="59"/>
      <c r="AE104" s="59"/>
      <c r="AF104" s="59"/>
      <c r="AG104" s="59"/>
      <c r="AH104" s="59"/>
      <c r="AI104" s="59"/>
      <c r="AJ104" s="59"/>
      <c r="AK104" s="59"/>
      <c r="AL104" s="59"/>
      <c r="AM104" s="59"/>
      <c r="AN104" s="59"/>
      <c r="AO104" s="59"/>
      <c r="AP104" s="59"/>
      <c r="AQ104" s="59"/>
      <c r="AR104" s="59"/>
      <c r="AS104" s="59"/>
      <c r="AT104" s="59"/>
      <c r="AU104" s="59"/>
      <c r="AV104" s="59"/>
      <c r="AW104" s="59"/>
      <c r="AX104" s="59"/>
      <c r="AY104" s="59"/>
      <c r="AZ104" s="59"/>
      <c r="BA104" s="59"/>
      <c r="BB104" s="59"/>
      <c r="BC104" s="59"/>
      <c r="BD104" s="59"/>
      <c r="BE104" s="59"/>
      <c r="BF104" s="59"/>
      <c r="BG104" s="59"/>
      <c r="BH104" s="59"/>
      <c r="BI104" s="59"/>
      <c r="BJ104" s="59"/>
      <c r="BK104" s="59"/>
      <c r="BL104" s="59"/>
      <c r="BM104" s="59"/>
      <c r="BN104" s="59"/>
      <c r="BO104" s="59"/>
      <c r="BP104" s="59"/>
      <c r="BQ104" s="59"/>
      <c r="BR104" s="59"/>
      <c r="BS104" s="59"/>
      <c r="BT104" s="59"/>
      <c r="BU104" s="59"/>
      <c r="BV104" s="59"/>
      <c r="BW104" s="59"/>
      <c r="BX104" s="59"/>
      <c r="BY104" s="59"/>
      <c r="BZ104" s="59"/>
    </row>
    <row r="105" spans="1:78" s="2" customFormat="1" ht="16.5" customHeight="1">
      <c r="A105" s="59"/>
      <c r="B105" s="59" t="s">
        <v>66</v>
      </c>
      <c r="C105" s="59"/>
      <c r="D105" s="59"/>
      <c r="E105" s="59"/>
      <c r="F105" s="59"/>
      <c r="G105" s="59"/>
      <c r="H105" s="59"/>
      <c r="I105" s="59"/>
      <c r="J105" s="59"/>
      <c r="K105" s="59"/>
      <c r="L105" s="59"/>
      <c r="M105" s="59"/>
      <c r="N105" s="59"/>
      <c r="O105" s="59"/>
      <c r="P105" s="59"/>
      <c r="Q105" s="59"/>
      <c r="R105" s="680"/>
      <c r="S105" s="680"/>
      <c r="T105" s="680"/>
      <c r="U105" s="680"/>
      <c r="V105" s="680"/>
      <c r="W105" s="680"/>
      <c r="X105" s="680"/>
      <c r="Y105" s="680"/>
      <c r="Z105" s="680"/>
      <c r="AA105" s="680"/>
      <c r="AB105" s="680"/>
      <c r="AC105" s="680"/>
      <c r="AD105" s="680"/>
      <c r="AE105" s="680"/>
      <c r="AF105" s="680"/>
      <c r="AG105" s="680"/>
      <c r="AH105" s="680"/>
      <c r="AI105" s="680"/>
      <c r="AJ105" s="680"/>
      <c r="AK105" s="680"/>
      <c r="AL105" s="680"/>
      <c r="AM105" s="680"/>
      <c r="AN105" s="680"/>
      <c r="AO105" s="680"/>
      <c r="AP105" s="680"/>
      <c r="AQ105" s="680"/>
      <c r="AR105" s="680"/>
      <c r="AS105" s="680"/>
      <c r="AT105" s="680"/>
      <c r="AU105" s="680"/>
      <c r="AV105" s="680"/>
      <c r="AW105" s="680"/>
      <c r="AX105" s="680"/>
      <c r="AY105" s="680"/>
      <c r="AZ105" s="680"/>
      <c r="BA105" s="680"/>
      <c r="BB105" s="680"/>
      <c r="BC105" s="680"/>
      <c r="BD105" s="680"/>
      <c r="BE105" s="680"/>
      <c r="BF105" s="680"/>
      <c r="BG105" s="680"/>
      <c r="BH105" s="680"/>
      <c r="BI105" s="680"/>
      <c r="BJ105" s="680"/>
      <c r="BK105" s="680"/>
      <c r="BL105" s="680"/>
      <c r="BM105" s="680"/>
      <c r="BN105" s="680"/>
      <c r="BO105" s="680"/>
      <c r="BP105" s="680"/>
      <c r="BQ105" s="680"/>
      <c r="BR105" s="680"/>
      <c r="BS105" s="680"/>
      <c r="BT105" s="680"/>
      <c r="BU105" s="680"/>
      <c r="BV105" s="680"/>
      <c r="BW105" s="680"/>
      <c r="BX105" s="680"/>
      <c r="BY105" s="680"/>
      <c r="BZ105" s="680"/>
    </row>
    <row r="106" spans="1:78" s="2" customFormat="1" ht="16.5" customHeight="1">
      <c r="A106" s="59"/>
      <c r="B106" s="59" t="s">
        <v>77</v>
      </c>
      <c r="C106" s="59"/>
      <c r="D106" s="59"/>
      <c r="E106" s="59"/>
      <c r="F106" s="59"/>
      <c r="G106" s="59"/>
      <c r="H106" s="59"/>
      <c r="I106" s="59"/>
      <c r="J106" s="59"/>
      <c r="K106" s="59"/>
      <c r="L106" s="59"/>
      <c r="M106" s="59"/>
      <c r="N106" s="59" t="s">
        <v>78</v>
      </c>
      <c r="O106" s="59"/>
      <c r="P106" s="59"/>
      <c r="Q106" s="59"/>
      <c r="R106" s="59"/>
      <c r="S106" s="59"/>
      <c r="T106" s="59"/>
      <c r="U106" s="59"/>
      <c r="V106" s="59"/>
      <c r="W106" s="59"/>
      <c r="X106" s="59"/>
      <c r="Y106" s="59" t="s">
        <v>79</v>
      </c>
      <c r="Z106" s="59"/>
      <c r="AA106" s="672"/>
      <c r="AB106" s="672"/>
      <c r="AC106" s="672"/>
      <c r="AD106" s="672"/>
      <c r="AE106" s="672"/>
      <c r="AF106" s="672"/>
      <c r="AG106" s="672"/>
      <c r="AH106" s="672"/>
      <c r="AI106" s="672"/>
      <c r="AJ106" s="672"/>
      <c r="AK106" s="672"/>
      <c r="AL106" s="672"/>
      <c r="AM106" s="672"/>
      <c r="AN106" s="59" t="s">
        <v>80</v>
      </c>
      <c r="AO106" s="59"/>
      <c r="AP106" s="59"/>
      <c r="AQ106" s="59"/>
      <c r="AR106" s="59"/>
      <c r="AS106" s="59" t="s">
        <v>81</v>
      </c>
      <c r="AT106" s="59"/>
      <c r="AU106" s="672"/>
      <c r="AV106" s="672"/>
      <c r="AW106" s="672"/>
      <c r="AX106" s="672"/>
      <c r="AY106" s="672"/>
      <c r="AZ106" s="672"/>
      <c r="BA106" s="672"/>
      <c r="BB106" s="672"/>
      <c r="BC106" s="672"/>
      <c r="BD106" s="672"/>
      <c r="BE106" s="672"/>
      <c r="BF106" s="672"/>
      <c r="BG106" s="672"/>
      <c r="BH106" s="59" t="s">
        <v>40</v>
      </c>
      <c r="BI106" s="59"/>
      <c r="BJ106" s="59"/>
      <c r="BK106" s="59"/>
      <c r="BL106" s="59"/>
      <c r="BM106" s="59"/>
      <c r="BN106" s="59"/>
      <c r="BO106" s="59"/>
      <c r="BP106" s="59"/>
      <c r="BQ106" s="59"/>
      <c r="BR106" s="59"/>
      <c r="BS106" s="59"/>
      <c r="BT106" s="59"/>
      <c r="BU106" s="59"/>
      <c r="BV106" s="59"/>
      <c r="BW106" s="59"/>
      <c r="BX106" s="59"/>
      <c r="BY106" s="59"/>
      <c r="BZ106" s="59"/>
    </row>
    <row r="107" spans="1:78" s="2" customFormat="1" ht="16.5" customHeight="1">
      <c r="A107" s="59"/>
      <c r="B107" s="59"/>
      <c r="C107" s="59"/>
      <c r="D107" s="59"/>
      <c r="E107" s="59"/>
      <c r="F107" s="59"/>
      <c r="G107" s="59"/>
      <c r="H107" s="59"/>
      <c r="I107" s="59"/>
      <c r="J107" s="59"/>
      <c r="K107" s="59"/>
      <c r="L107" s="59"/>
      <c r="M107" s="59"/>
      <c r="N107" s="59"/>
      <c r="O107" s="59"/>
      <c r="P107" s="59"/>
      <c r="Q107" s="59"/>
      <c r="R107" s="680"/>
      <c r="S107" s="680"/>
      <c r="T107" s="680"/>
      <c r="U107" s="680"/>
      <c r="V107" s="680"/>
      <c r="W107" s="680"/>
      <c r="X107" s="680"/>
      <c r="Y107" s="680"/>
      <c r="Z107" s="680"/>
      <c r="AA107" s="680"/>
      <c r="AB107" s="680"/>
      <c r="AC107" s="680"/>
      <c r="AD107" s="680"/>
      <c r="AE107" s="680"/>
      <c r="AF107" s="680"/>
      <c r="AG107" s="680"/>
      <c r="AH107" s="680"/>
      <c r="AI107" s="680"/>
      <c r="AJ107" s="680"/>
      <c r="AK107" s="680"/>
      <c r="AL107" s="680"/>
      <c r="AM107" s="680"/>
      <c r="AN107" s="680"/>
      <c r="AO107" s="680"/>
      <c r="AP107" s="680"/>
      <c r="AQ107" s="680"/>
      <c r="AR107" s="680"/>
      <c r="AS107" s="680"/>
      <c r="AT107" s="680"/>
      <c r="AU107" s="680"/>
      <c r="AV107" s="680"/>
      <c r="AW107" s="680"/>
      <c r="AX107" s="680"/>
      <c r="AY107" s="680"/>
      <c r="AZ107" s="680"/>
      <c r="BA107" s="680"/>
      <c r="BB107" s="680"/>
      <c r="BC107" s="680"/>
      <c r="BD107" s="680"/>
      <c r="BE107" s="680"/>
      <c r="BF107" s="680"/>
      <c r="BG107" s="680"/>
      <c r="BH107" s="680"/>
      <c r="BI107" s="680"/>
      <c r="BJ107" s="680"/>
      <c r="BK107" s="680"/>
      <c r="BL107" s="680"/>
      <c r="BM107" s="680"/>
      <c r="BN107" s="680"/>
      <c r="BO107" s="680"/>
      <c r="BP107" s="680"/>
      <c r="BQ107" s="680"/>
      <c r="BR107" s="680"/>
      <c r="BS107" s="680"/>
      <c r="BT107" s="680"/>
      <c r="BU107" s="680"/>
      <c r="BV107" s="680"/>
      <c r="BW107" s="680"/>
      <c r="BX107" s="680"/>
      <c r="BY107" s="680"/>
      <c r="BZ107" s="680"/>
    </row>
    <row r="108" spans="1:78" s="2" customFormat="1" ht="16.5" customHeight="1">
      <c r="A108" s="59"/>
      <c r="B108" s="59" t="s">
        <v>32</v>
      </c>
      <c r="C108" s="59"/>
      <c r="D108" s="59"/>
      <c r="E108" s="59"/>
      <c r="F108" s="59"/>
      <c r="G108" s="59"/>
      <c r="H108" s="59"/>
      <c r="I108" s="59"/>
      <c r="J108" s="59"/>
      <c r="K108" s="59"/>
      <c r="L108" s="59"/>
      <c r="M108" s="59"/>
      <c r="N108" s="59"/>
      <c r="O108" s="59"/>
      <c r="P108" s="59"/>
      <c r="Q108" s="59"/>
      <c r="R108" s="670" t="s">
        <v>1254</v>
      </c>
      <c r="S108" s="670"/>
      <c r="T108" s="670"/>
      <c r="U108" s="680"/>
      <c r="V108" s="680"/>
      <c r="W108" s="680"/>
      <c r="X108" s="680"/>
      <c r="Y108" s="680"/>
      <c r="Z108" s="680"/>
      <c r="AA108" s="680"/>
      <c r="AB108" s="680"/>
      <c r="AC108" s="680"/>
      <c r="AD108" s="680"/>
      <c r="AE108" s="680"/>
      <c r="AF108" s="680"/>
      <c r="AG108" s="680"/>
      <c r="AH108" s="680"/>
      <c r="AI108" s="680"/>
      <c r="AJ108" s="680"/>
      <c r="AK108" s="680"/>
      <c r="AL108" s="680"/>
      <c r="AM108" s="680"/>
      <c r="AN108" s="680"/>
      <c r="AO108" s="680"/>
      <c r="AP108" s="680"/>
      <c r="AQ108" s="680"/>
      <c r="AR108" s="680"/>
      <c r="AS108" s="680"/>
      <c r="AT108" s="680"/>
      <c r="AU108" s="680"/>
      <c r="AV108" s="680"/>
      <c r="AW108" s="680"/>
      <c r="AX108" s="680"/>
      <c r="AY108" s="680"/>
      <c r="AZ108" s="680"/>
      <c r="BA108" s="680"/>
      <c r="BB108" s="680"/>
      <c r="BC108" s="680"/>
      <c r="BD108" s="680"/>
      <c r="BE108" s="680"/>
      <c r="BF108" s="680"/>
      <c r="BG108" s="680"/>
      <c r="BH108" s="680"/>
      <c r="BI108" s="680"/>
      <c r="BJ108" s="680"/>
      <c r="BK108" s="680"/>
      <c r="BL108" s="680"/>
      <c r="BM108" s="680"/>
      <c r="BN108" s="680"/>
      <c r="BO108" s="680"/>
      <c r="BP108" s="680"/>
      <c r="BQ108" s="680"/>
      <c r="BR108" s="680"/>
      <c r="BS108" s="680"/>
      <c r="BT108" s="680"/>
      <c r="BU108" s="680"/>
      <c r="BV108" s="680"/>
      <c r="BW108" s="680"/>
      <c r="BX108" s="680"/>
      <c r="BY108" s="680"/>
      <c r="BZ108" s="680"/>
    </row>
    <row r="109" spans="1:78" s="2" customFormat="1" ht="16.5" customHeight="1">
      <c r="A109" s="59"/>
      <c r="B109" s="59" t="s">
        <v>68</v>
      </c>
      <c r="C109" s="59"/>
      <c r="D109" s="59"/>
      <c r="E109" s="59"/>
      <c r="F109" s="59"/>
      <c r="G109" s="59"/>
      <c r="H109" s="59"/>
      <c r="I109" s="59"/>
      <c r="J109" s="59"/>
      <c r="K109" s="59"/>
      <c r="L109" s="59"/>
      <c r="M109" s="59"/>
      <c r="N109" s="59"/>
      <c r="O109" s="59"/>
      <c r="P109" s="59"/>
      <c r="Q109" s="59"/>
      <c r="R109" s="680"/>
      <c r="S109" s="680"/>
      <c r="T109" s="680"/>
      <c r="U109" s="680"/>
      <c r="V109" s="680"/>
      <c r="W109" s="680"/>
      <c r="X109" s="680"/>
      <c r="Y109" s="680"/>
      <c r="Z109" s="680"/>
      <c r="AA109" s="680"/>
      <c r="AB109" s="680"/>
      <c r="AC109" s="680"/>
      <c r="AD109" s="680"/>
      <c r="AE109" s="680"/>
      <c r="AF109" s="680"/>
      <c r="AG109" s="680"/>
      <c r="AH109" s="680"/>
      <c r="AI109" s="680"/>
      <c r="AJ109" s="680"/>
      <c r="AK109" s="680"/>
      <c r="AL109" s="680"/>
      <c r="AM109" s="680"/>
      <c r="AN109" s="680"/>
      <c r="AO109" s="680"/>
      <c r="AP109" s="680"/>
      <c r="AQ109" s="680"/>
      <c r="AR109" s="680"/>
      <c r="AS109" s="680"/>
      <c r="AT109" s="680"/>
      <c r="AU109" s="680"/>
      <c r="AV109" s="680"/>
      <c r="AW109" s="680"/>
      <c r="AX109" s="680"/>
      <c r="AY109" s="680"/>
      <c r="AZ109" s="680"/>
      <c r="BA109" s="680"/>
      <c r="BB109" s="680"/>
      <c r="BC109" s="680"/>
      <c r="BD109" s="680"/>
      <c r="BE109" s="680"/>
      <c r="BF109" s="680"/>
      <c r="BG109" s="680"/>
      <c r="BH109" s="680"/>
      <c r="BI109" s="680"/>
      <c r="BJ109" s="680"/>
      <c r="BK109" s="680"/>
      <c r="BL109" s="680"/>
      <c r="BM109" s="680"/>
      <c r="BN109" s="680"/>
      <c r="BO109" s="680"/>
      <c r="BP109" s="680"/>
      <c r="BQ109" s="680"/>
      <c r="BR109" s="680"/>
      <c r="BS109" s="680"/>
      <c r="BT109" s="680"/>
      <c r="BU109" s="680"/>
      <c r="BV109" s="680"/>
      <c r="BW109" s="680"/>
      <c r="BX109" s="680"/>
      <c r="BY109" s="680"/>
      <c r="BZ109" s="680"/>
    </row>
    <row r="110" spans="1:78" s="2" customFormat="1" ht="16.5" customHeight="1">
      <c r="A110" s="59"/>
      <c r="B110" s="59" t="s">
        <v>34</v>
      </c>
      <c r="C110" s="59"/>
      <c r="D110" s="59"/>
      <c r="E110" s="59"/>
      <c r="F110" s="59"/>
      <c r="G110" s="59"/>
      <c r="H110" s="59"/>
      <c r="I110" s="59"/>
      <c r="J110" s="59"/>
      <c r="K110" s="59"/>
      <c r="L110" s="59"/>
      <c r="M110" s="59"/>
      <c r="N110" s="59"/>
      <c r="O110" s="59"/>
      <c r="P110" s="59"/>
      <c r="Q110" s="59"/>
      <c r="R110" s="680"/>
      <c r="S110" s="680"/>
      <c r="T110" s="680"/>
      <c r="U110" s="680"/>
      <c r="V110" s="680"/>
      <c r="W110" s="680"/>
      <c r="X110" s="680"/>
      <c r="Y110" s="680"/>
      <c r="Z110" s="680"/>
      <c r="AA110" s="680"/>
      <c r="AB110" s="680"/>
      <c r="AC110" s="680"/>
      <c r="AD110" s="680"/>
      <c r="AE110" s="680"/>
      <c r="AF110" s="680"/>
      <c r="AG110" s="680"/>
      <c r="AH110" s="680"/>
      <c r="AI110" s="680"/>
      <c r="AJ110" s="680"/>
      <c r="AK110" s="680"/>
      <c r="AL110" s="680"/>
      <c r="AM110" s="680"/>
      <c r="AN110" s="680"/>
      <c r="AO110" s="680"/>
      <c r="AP110" s="680"/>
      <c r="AQ110" s="680"/>
      <c r="AR110" s="680"/>
      <c r="AS110" s="680"/>
      <c r="AT110" s="680"/>
      <c r="AU110" s="680"/>
      <c r="AV110" s="680"/>
      <c r="AW110" s="680"/>
      <c r="AX110" s="680"/>
      <c r="AY110" s="680"/>
      <c r="AZ110" s="680"/>
      <c r="BA110" s="680"/>
      <c r="BB110" s="680"/>
      <c r="BC110" s="680"/>
      <c r="BD110" s="680"/>
      <c r="BE110" s="680"/>
      <c r="BF110" s="680"/>
      <c r="BG110" s="680"/>
      <c r="BH110" s="680"/>
      <c r="BI110" s="680"/>
      <c r="BJ110" s="680"/>
      <c r="BK110" s="680"/>
      <c r="BL110" s="680"/>
      <c r="BM110" s="680"/>
      <c r="BN110" s="680"/>
      <c r="BO110" s="680"/>
      <c r="BP110" s="680"/>
      <c r="BQ110" s="680"/>
      <c r="BR110" s="680"/>
      <c r="BS110" s="680"/>
      <c r="BT110" s="680"/>
      <c r="BU110" s="680"/>
      <c r="BV110" s="680"/>
      <c r="BW110" s="680"/>
      <c r="BX110" s="680"/>
      <c r="BY110" s="680"/>
      <c r="BZ110" s="680"/>
    </row>
    <row r="111" spans="1:78" s="26" customFormat="1" ht="5.0999999999999996" customHeight="1">
      <c r="A111" s="63"/>
      <c r="B111" s="63"/>
      <c r="C111" s="63"/>
      <c r="D111" s="63"/>
      <c r="E111" s="63"/>
      <c r="F111" s="63"/>
      <c r="G111" s="63"/>
      <c r="H111" s="63"/>
      <c r="I111" s="63"/>
      <c r="J111" s="63"/>
      <c r="K111" s="63"/>
      <c r="L111" s="63"/>
      <c r="M111" s="63"/>
      <c r="N111" s="63"/>
      <c r="O111" s="63"/>
      <c r="P111" s="63"/>
      <c r="Q111" s="63"/>
      <c r="R111" s="63"/>
      <c r="S111" s="63"/>
      <c r="T111" s="63"/>
      <c r="U111" s="63"/>
      <c r="V111" s="63"/>
      <c r="W111" s="63"/>
      <c r="X111" s="63"/>
      <c r="Y111" s="63"/>
      <c r="Z111" s="63"/>
      <c r="AA111" s="63"/>
      <c r="AB111" s="63"/>
      <c r="AC111" s="63"/>
      <c r="AD111" s="63"/>
      <c r="AE111" s="63"/>
      <c r="AF111" s="63"/>
      <c r="AG111" s="63"/>
      <c r="AH111" s="63"/>
      <c r="AI111" s="63"/>
      <c r="AJ111" s="63"/>
      <c r="AK111" s="63"/>
      <c r="AL111" s="63"/>
      <c r="AM111" s="63"/>
      <c r="AN111" s="63"/>
      <c r="AO111" s="63"/>
      <c r="AP111" s="63"/>
      <c r="AQ111" s="63"/>
      <c r="AR111" s="63"/>
      <c r="AS111" s="63"/>
      <c r="AT111" s="63"/>
      <c r="AU111" s="63"/>
      <c r="AV111" s="63"/>
      <c r="AW111" s="63"/>
      <c r="AX111" s="63"/>
      <c r="AY111" s="63"/>
      <c r="AZ111" s="63"/>
      <c r="BA111" s="63"/>
      <c r="BB111" s="63"/>
      <c r="BC111" s="63"/>
      <c r="BD111" s="63"/>
      <c r="BE111" s="63"/>
      <c r="BF111" s="63"/>
      <c r="BG111" s="63"/>
      <c r="BH111" s="63"/>
      <c r="BI111" s="63"/>
      <c r="BJ111" s="63"/>
      <c r="BK111" s="63"/>
      <c r="BL111" s="63"/>
      <c r="BM111" s="63"/>
      <c r="BN111" s="63"/>
      <c r="BO111" s="63"/>
      <c r="BP111" s="63"/>
      <c r="BQ111" s="63"/>
      <c r="BR111" s="63"/>
      <c r="BS111" s="63"/>
      <c r="BT111" s="63"/>
      <c r="BU111" s="63"/>
      <c r="BV111" s="63"/>
      <c r="BW111" s="63"/>
      <c r="BX111" s="63"/>
      <c r="BY111" s="63"/>
      <c r="BZ111" s="63"/>
    </row>
    <row r="112" spans="1:78" s="1" customFormat="1" ht="15"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row>
    <row r="113" spans="1:42" s="1" customFormat="1" ht="15"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row>
    <row r="114" spans="1:42" s="1" customFormat="1" ht="15"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row>
    <row r="115" spans="1:42" s="1" customFormat="1" ht="1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row>
    <row r="116" spans="1:42" s="1" customFormat="1" ht="1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row>
  </sheetData>
  <sheetProtection algorithmName="SHA-512" hashValue="lHbXb5VJvXxc5HUzAaWX87wxeuHzClaKNDtWq3fmJmpg6UlORRwFR1NlSnf9+tQV9SN4tH4ODoOfI5RghPTQpQ==" saltValue="YVmdf0TX5/r4qifuE4LJ5w==" spinCount="100000" sheet="1" formatCells="0" selectLockedCells="1"/>
  <mergeCells count="109">
    <mergeCell ref="R107:BZ107"/>
    <mergeCell ref="R108:T108"/>
    <mergeCell ref="U108:BZ108"/>
    <mergeCell ref="R109:Y109"/>
    <mergeCell ref="Z109:BZ109"/>
    <mergeCell ref="R110:BZ110"/>
    <mergeCell ref="R100:Y100"/>
    <mergeCell ref="Z100:BZ100"/>
    <mergeCell ref="R101:BZ101"/>
    <mergeCell ref="R105:BZ105"/>
    <mergeCell ref="AA106:AM106"/>
    <mergeCell ref="AU106:BG106"/>
    <mergeCell ref="R96:BZ96"/>
    <mergeCell ref="AA97:AM97"/>
    <mergeCell ref="AU97:BG97"/>
    <mergeCell ref="R98:BZ98"/>
    <mergeCell ref="R99:T99"/>
    <mergeCell ref="U99:BZ99"/>
    <mergeCell ref="R89:BZ89"/>
    <mergeCell ref="R90:T90"/>
    <mergeCell ref="U90:BZ90"/>
    <mergeCell ref="R91:Y91"/>
    <mergeCell ref="Z91:BZ91"/>
    <mergeCell ref="R92:BZ92"/>
    <mergeCell ref="R82:Y82"/>
    <mergeCell ref="Z82:BZ82"/>
    <mergeCell ref="R83:BZ83"/>
    <mergeCell ref="R87:BZ87"/>
    <mergeCell ref="AA88:AM88"/>
    <mergeCell ref="AU88:BG88"/>
    <mergeCell ref="R78:BZ78"/>
    <mergeCell ref="AA79:AM79"/>
    <mergeCell ref="AU79:BG79"/>
    <mergeCell ref="R80:BZ80"/>
    <mergeCell ref="R81:T81"/>
    <mergeCell ref="U81:BZ81"/>
    <mergeCell ref="R71:BZ71"/>
    <mergeCell ref="R72:T72"/>
    <mergeCell ref="U72:BZ72"/>
    <mergeCell ref="R73:Y73"/>
    <mergeCell ref="Z73:BZ73"/>
    <mergeCell ref="R74:BZ74"/>
    <mergeCell ref="R64:Y64"/>
    <mergeCell ref="Z64:BZ64"/>
    <mergeCell ref="R65:BZ65"/>
    <mergeCell ref="R69:BZ69"/>
    <mergeCell ref="AA70:AM70"/>
    <mergeCell ref="AU70:BG70"/>
    <mergeCell ref="R60:BZ60"/>
    <mergeCell ref="AA61:AM61"/>
    <mergeCell ref="AU61:BG61"/>
    <mergeCell ref="R62:BZ62"/>
    <mergeCell ref="R63:T63"/>
    <mergeCell ref="U63:BZ63"/>
    <mergeCell ref="R53:BZ53"/>
    <mergeCell ref="R54:T54"/>
    <mergeCell ref="U54:BZ54"/>
    <mergeCell ref="R55:Y55"/>
    <mergeCell ref="Z55:BZ55"/>
    <mergeCell ref="R56:BZ56"/>
    <mergeCell ref="R46:Y46"/>
    <mergeCell ref="Z46:BZ46"/>
    <mergeCell ref="R47:BZ47"/>
    <mergeCell ref="R51:BZ51"/>
    <mergeCell ref="AA52:AM52"/>
    <mergeCell ref="AU52:BG52"/>
    <mergeCell ref="R42:BZ42"/>
    <mergeCell ref="AA43:AM43"/>
    <mergeCell ref="AU43:BG43"/>
    <mergeCell ref="R44:BZ44"/>
    <mergeCell ref="R45:T45"/>
    <mergeCell ref="U45:BZ45"/>
    <mergeCell ref="R35:BZ35"/>
    <mergeCell ref="R36:T36"/>
    <mergeCell ref="U36:BZ36"/>
    <mergeCell ref="R37:Y37"/>
    <mergeCell ref="Z37:BZ37"/>
    <mergeCell ref="R38:BZ38"/>
    <mergeCell ref="R28:Y28"/>
    <mergeCell ref="Z28:BZ28"/>
    <mergeCell ref="R29:BZ29"/>
    <mergeCell ref="R33:BZ33"/>
    <mergeCell ref="AA34:AM34"/>
    <mergeCell ref="AU34:BG34"/>
    <mergeCell ref="R24:BZ24"/>
    <mergeCell ref="AA25:AM25"/>
    <mergeCell ref="AU25:BG25"/>
    <mergeCell ref="R26:BZ26"/>
    <mergeCell ref="R27:T27"/>
    <mergeCell ref="U27:BZ27"/>
    <mergeCell ref="R17:BZ17"/>
    <mergeCell ref="R18:T18"/>
    <mergeCell ref="U18:BZ18"/>
    <mergeCell ref="R19:Y19"/>
    <mergeCell ref="Z19:BZ19"/>
    <mergeCell ref="R20:BZ20"/>
    <mergeCell ref="R10:Y10"/>
    <mergeCell ref="Z10:BZ10"/>
    <mergeCell ref="R11:BZ11"/>
    <mergeCell ref="R15:BZ15"/>
    <mergeCell ref="AA16:AM16"/>
    <mergeCell ref="AU16:BG16"/>
    <mergeCell ref="A2:BZ2"/>
    <mergeCell ref="R6:BZ6"/>
    <mergeCell ref="AA7:AM7"/>
    <mergeCell ref="AU7:BG7"/>
    <mergeCell ref="R8:BZ8"/>
    <mergeCell ref="R9:T9"/>
    <mergeCell ref="U9:BZ9"/>
  </mergeCells>
  <phoneticPr fontId="3"/>
  <dataValidations count="1">
    <dataValidation type="list" allowBlank="1" showInputMessage="1" showErrorMessage="1" sqref="R10:Y10 R19:Y19 R28:Y28 R37:Y37 R55:Y55 R46:Y46 R64:Y64 R73:Y73 R82:Y82 R91:Y91 R100:Y100 R109:Y109" xr:uid="{303C77F1-C34E-4CC0-9B01-07BC5651D89D}">
      <formula1>$CA$1:$CA$47</formula1>
    </dataValidation>
  </dataValidations>
  <pageMargins left="0.78740157480314965" right="0.59055118110236227" top="0.78740157480314965" bottom="0.78740157480314965" header="0.51181102362204722" footer="0.51181102362204722"/>
  <pageSetup paperSize="9" orientation="portrait" blackAndWhite="1" r:id="rId1"/>
  <headerFooter alignWithMargins="0"/>
  <rowBreaks count="1" manualBreakCount="1">
    <brk id="57" max="77" man="1"/>
  </rowBreaks>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F84401-A136-45C0-98A0-E62EE1274A79}">
  <sheetPr>
    <tabColor theme="4" tint="0.79998168889431442"/>
  </sheetPr>
  <dimension ref="A1:CH106"/>
  <sheetViews>
    <sheetView showZeros="0" view="pageBreakPreview" zoomScaleNormal="100" zoomScaleSheetLayoutView="100" workbookViewId="0">
      <selection activeCell="R11" sqref="R11:BZ11"/>
    </sheetView>
  </sheetViews>
  <sheetFormatPr defaultRowHeight="15" customHeight="1"/>
  <cols>
    <col min="1" max="42" width="1.125" style="4" customWidth="1"/>
    <col min="43" max="78" width="1.125" customWidth="1"/>
    <col min="79" max="86" width="1.125" hidden="1" customWidth="1"/>
    <col min="87" max="89" width="0" hidden="1" customWidth="1"/>
  </cols>
  <sheetData>
    <row r="1" spans="1:78" s="2" customFormat="1" ht="15" customHeight="1">
      <c r="A1" s="204"/>
      <c r="B1" s="204"/>
      <c r="C1" s="204"/>
      <c r="D1" s="204"/>
      <c r="E1" s="204"/>
      <c r="F1" s="204"/>
      <c r="G1" s="204"/>
      <c r="H1" s="204"/>
      <c r="I1" s="204"/>
      <c r="J1" s="204"/>
      <c r="K1" s="204"/>
      <c r="L1" s="204"/>
      <c r="M1" s="204"/>
      <c r="N1" s="204"/>
      <c r="O1" s="204"/>
      <c r="P1" s="204"/>
      <c r="Q1" s="204"/>
      <c r="R1" s="204"/>
      <c r="S1" s="204"/>
      <c r="T1" s="204"/>
      <c r="U1" s="204"/>
      <c r="V1" s="204"/>
      <c r="W1" s="204"/>
      <c r="X1" s="204"/>
      <c r="Y1" s="204"/>
      <c r="Z1" s="204"/>
      <c r="AA1" s="204"/>
      <c r="AB1" s="204"/>
      <c r="AC1" s="204"/>
      <c r="AD1" s="204"/>
      <c r="AE1" s="204"/>
      <c r="AF1" s="204"/>
      <c r="AG1" s="204"/>
      <c r="AH1" s="204"/>
      <c r="AI1" s="204"/>
      <c r="AJ1" s="204"/>
      <c r="AK1" s="204"/>
      <c r="AL1" s="204"/>
      <c r="AM1" s="204"/>
      <c r="AN1" s="204"/>
      <c r="AO1" s="204"/>
      <c r="AP1" s="204"/>
      <c r="AQ1" s="204"/>
      <c r="AR1" s="204"/>
      <c r="AS1" s="204"/>
      <c r="AT1" s="204"/>
      <c r="AU1" s="204"/>
      <c r="AV1" s="204"/>
      <c r="AW1" s="204"/>
      <c r="AX1" s="204"/>
      <c r="AY1" s="204"/>
      <c r="AZ1" s="204"/>
      <c r="BA1" s="204"/>
      <c r="BB1" s="204"/>
      <c r="BC1" s="204"/>
      <c r="BD1" s="204"/>
      <c r="BE1" s="204"/>
      <c r="BF1" s="204"/>
      <c r="BG1" s="204"/>
      <c r="BH1" s="204"/>
      <c r="BI1" s="204"/>
      <c r="BJ1" s="204"/>
      <c r="BK1" s="204"/>
      <c r="BL1" s="204"/>
      <c r="BM1" s="204"/>
      <c r="BN1" s="204"/>
      <c r="BO1" s="204"/>
      <c r="BP1" s="204"/>
      <c r="BQ1" s="204"/>
      <c r="BR1" s="204"/>
      <c r="BS1" s="204"/>
      <c r="BT1" s="204"/>
      <c r="BU1" s="204"/>
      <c r="BV1" s="204"/>
      <c r="BW1" s="204"/>
      <c r="BX1" s="204"/>
      <c r="BY1" s="204"/>
      <c r="BZ1" s="204"/>
    </row>
    <row r="2" spans="1:78" s="2" customFormat="1" ht="15" customHeight="1">
      <c r="A2" s="972" t="s">
        <v>1652</v>
      </c>
      <c r="B2" s="972"/>
      <c r="C2" s="972"/>
      <c r="D2" s="972"/>
      <c r="E2" s="972"/>
      <c r="F2" s="972"/>
      <c r="G2" s="972"/>
      <c r="H2" s="972"/>
      <c r="I2" s="972"/>
      <c r="J2" s="972"/>
      <c r="K2" s="972"/>
      <c r="L2" s="972"/>
      <c r="M2" s="972"/>
      <c r="N2" s="972"/>
      <c r="O2" s="972"/>
      <c r="P2" s="972"/>
      <c r="Q2" s="972"/>
      <c r="R2" s="972"/>
      <c r="S2" s="972"/>
      <c r="T2" s="972"/>
      <c r="U2" s="972"/>
      <c r="V2" s="972"/>
      <c r="W2" s="972"/>
      <c r="X2" s="972"/>
      <c r="Y2" s="972"/>
      <c r="Z2" s="972"/>
      <c r="AA2" s="972"/>
      <c r="AB2" s="972"/>
      <c r="AC2" s="972"/>
      <c r="AD2" s="972"/>
      <c r="AE2" s="972"/>
      <c r="AF2" s="972"/>
      <c r="AG2" s="972"/>
      <c r="AH2" s="972"/>
      <c r="AI2" s="972"/>
      <c r="AJ2" s="972"/>
      <c r="AK2" s="972"/>
      <c r="AL2" s="972"/>
      <c r="AM2" s="972"/>
      <c r="AN2" s="972"/>
      <c r="AO2" s="972"/>
      <c r="AP2" s="972"/>
      <c r="AQ2" s="972"/>
      <c r="AR2" s="972"/>
      <c r="AS2" s="972"/>
      <c r="AT2" s="972"/>
      <c r="AU2" s="972"/>
      <c r="AV2" s="972"/>
      <c r="AW2" s="972"/>
      <c r="AX2" s="972"/>
      <c r="AY2" s="972"/>
      <c r="AZ2" s="972"/>
      <c r="BA2" s="972"/>
      <c r="BB2" s="972"/>
      <c r="BC2" s="972"/>
      <c r="BD2" s="972"/>
      <c r="BE2" s="972"/>
      <c r="BF2" s="972"/>
      <c r="BG2" s="972"/>
      <c r="BH2" s="972"/>
      <c r="BI2" s="972"/>
      <c r="BJ2" s="972"/>
      <c r="BK2" s="972"/>
      <c r="BL2" s="972"/>
      <c r="BM2" s="972"/>
      <c r="BN2" s="972"/>
      <c r="BO2" s="972"/>
      <c r="BP2" s="972"/>
      <c r="BQ2" s="972"/>
      <c r="BR2" s="972"/>
      <c r="BS2" s="972"/>
      <c r="BT2" s="972"/>
      <c r="BU2" s="972"/>
      <c r="BV2" s="972"/>
      <c r="BW2" s="972"/>
      <c r="BX2" s="972"/>
      <c r="BY2" s="972"/>
      <c r="BZ2" s="972"/>
    </row>
    <row r="3" spans="1:78" s="2" customFormat="1" ht="7.5" customHeight="1">
      <c r="A3" s="205"/>
      <c r="B3" s="205"/>
      <c r="C3" s="205"/>
      <c r="D3" s="205"/>
      <c r="E3" s="205"/>
      <c r="F3" s="205"/>
      <c r="G3" s="205"/>
      <c r="H3" s="205"/>
      <c r="I3" s="205"/>
      <c r="J3" s="205"/>
      <c r="K3" s="205"/>
      <c r="L3" s="205"/>
      <c r="M3" s="205"/>
      <c r="N3" s="205"/>
      <c r="O3" s="205"/>
      <c r="P3" s="205"/>
      <c r="Q3" s="205"/>
      <c r="R3" s="205"/>
      <c r="S3" s="205"/>
      <c r="T3" s="205"/>
      <c r="U3" s="205"/>
      <c r="V3" s="205"/>
      <c r="W3" s="205"/>
      <c r="X3" s="205"/>
      <c r="Y3" s="205"/>
      <c r="Z3" s="205"/>
      <c r="AA3" s="205"/>
      <c r="AB3" s="205"/>
      <c r="AC3" s="205"/>
      <c r="AD3" s="205"/>
      <c r="AE3" s="205"/>
      <c r="AF3" s="205"/>
      <c r="AG3" s="205"/>
      <c r="AH3" s="205"/>
      <c r="AI3" s="205"/>
      <c r="AJ3" s="205"/>
      <c r="AK3" s="205"/>
      <c r="AL3" s="205"/>
      <c r="AM3" s="205"/>
      <c r="AN3" s="205"/>
      <c r="AO3" s="205"/>
      <c r="AP3" s="205"/>
      <c r="AQ3" s="205"/>
      <c r="AR3" s="205"/>
      <c r="AS3" s="205"/>
      <c r="AT3" s="205"/>
      <c r="AU3" s="205"/>
      <c r="AV3" s="205"/>
      <c r="AW3" s="205"/>
      <c r="AX3" s="205"/>
      <c r="AY3" s="205"/>
      <c r="AZ3" s="205"/>
      <c r="BA3" s="205"/>
      <c r="BB3" s="205"/>
      <c r="BC3" s="205"/>
      <c r="BD3" s="205"/>
      <c r="BE3" s="205"/>
      <c r="BF3" s="205"/>
      <c r="BG3" s="205"/>
      <c r="BH3" s="205"/>
      <c r="BI3" s="205"/>
      <c r="BJ3" s="205"/>
      <c r="BK3" s="205"/>
      <c r="BL3" s="205"/>
      <c r="BM3" s="205"/>
      <c r="BN3" s="205"/>
      <c r="BO3" s="205"/>
      <c r="BP3" s="205"/>
      <c r="BQ3" s="205"/>
      <c r="BR3" s="205"/>
      <c r="BS3" s="205"/>
      <c r="BT3" s="205"/>
      <c r="BU3" s="205"/>
      <c r="BV3" s="205"/>
      <c r="BW3" s="205"/>
      <c r="BX3" s="205"/>
      <c r="BY3" s="205"/>
      <c r="BZ3" s="205"/>
    </row>
    <row r="4" spans="1:78" s="2" customFormat="1" ht="7.5" customHeight="1">
      <c r="A4" s="204"/>
      <c r="B4" s="204"/>
      <c r="C4" s="204"/>
      <c r="D4" s="204"/>
      <c r="E4" s="204"/>
      <c r="F4" s="204"/>
      <c r="G4" s="204"/>
      <c r="H4" s="204"/>
      <c r="I4" s="204"/>
      <c r="J4" s="204"/>
      <c r="K4" s="204"/>
      <c r="L4" s="204"/>
      <c r="M4" s="204"/>
      <c r="N4" s="204"/>
      <c r="O4" s="204"/>
      <c r="P4" s="204"/>
      <c r="Q4" s="204"/>
      <c r="R4" s="204"/>
      <c r="S4" s="204"/>
      <c r="T4" s="204"/>
      <c r="U4" s="204"/>
      <c r="V4" s="204"/>
      <c r="W4" s="204"/>
      <c r="X4" s="204"/>
      <c r="Y4" s="204"/>
      <c r="Z4" s="204"/>
      <c r="AA4" s="204"/>
      <c r="AB4" s="204"/>
      <c r="AC4" s="204"/>
      <c r="AD4" s="204"/>
      <c r="AE4" s="204"/>
      <c r="AF4" s="204"/>
      <c r="AG4" s="204"/>
      <c r="AH4" s="204"/>
      <c r="AI4" s="204"/>
      <c r="AJ4" s="204"/>
      <c r="AK4" s="204"/>
      <c r="AL4" s="204"/>
      <c r="AM4" s="204"/>
      <c r="AN4" s="204"/>
      <c r="AO4" s="204"/>
      <c r="AP4" s="204"/>
      <c r="AQ4" s="204"/>
      <c r="AR4" s="204"/>
      <c r="AS4" s="204"/>
      <c r="AT4" s="204"/>
      <c r="AU4" s="204"/>
      <c r="AV4" s="204"/>
      <c r="AW4" s="204"/>
      <c r="AX4" s="204"/>
      <c r="AY4" s="204"/>
      <c r="AZ4" s="204"/>
      <c r="BA4" s="204"/>
      <c r="BB4" s="204"/>
      <c r="BC4" s="204"/>
      <c r="BD4" s="204"/>
      <c r="BE4" s="204"/>
      <c r="BF4" s="204"/>
      <c r="BG4" s="204"/>
      <c r="BH4" s="204"/>
      <c r="BI4" s="204"/>
      <c r="BJ4" s="204"/>
      <c r="BK4" s="204"/>
      <c r="BL4" s="204"/>
      <c r="BM4" s="204"/>
      <c r="BN4" s="204"/>
      <c r="BO4" s="204"/>
      <c r="BP4" s="204"/>
      <c r="BQ4" s="204"/>
      <c r="BR4" s="204"/>
      <c r="BS4" s="204"/>
      <c r="BT4" s="204"/>
      <c r="BU4" s="204"/>
      <c r="BV4" s="204"/>
      <c r="BW4" s="204"/>
      <c r="BX4" s="204"/>
      <c r="BY4" s="204"/>
      <c r="BZ4" s="204"/>
    </row>
    <row r="5" spans="1:78" s="2" customFormat="1" ht="15.75" customHeight="1">
      <c r="A5" s="204" t="s">
        <v>1717</v>
      </c>
      <c r="B5" s="204"/>
      <c r="C5" s="204"/>
      <c r="D5" s="204"/>
      <c r="E5" s="204"/>
      <c r="F5" s="204"/>
      <c r="G5" s="204"/>
      <c r="H5" s="204"/>
      <c r="I5" s="204"/>
      <c r="J5" s="204"/>
      <c r="K5" s="204"/>
      <c r="L5" s="204"/>
      <c r="M5" s="204"/>
      <c r="N5" s="204"/>
      <c r="O5" s="204"/>
      <c r="P5" s="204"/>
      <c r="Q5" s="204"/>
      <c r="R5" s="204"/>
      <c r="S5" s="204"/>
      <c r="T5" s="204"/>
      <c r="U5" s="204"/>
      <c r="V5" s="204"/>
      <c r="W5" s="204"/>
      <c r="X5" s="204"/>
      <c r="Y5" s="204"/>
      <c r="Z5" s="204"/>
      <c r="AA5" s="204"/>
      <c r="AB5" s="204"/>
      <c r="AC5" s="204"/>
      <c r="AD5" s="204"/>
      <c r="AE5" s="204"/>
      <c r="AF5" s="204"/>
      <c r="AG5" s="204"/>
      <c r="AH5" s="204"/>
      <c r="AI5" s="204"/>
      <c r="AJ5" s="204"/>
      <c r="AK5" s="204"/>
      <c r="AL5" s="204"/>
      <c r="AM5" s="204"/>
      <c r="AN5" s="204"/>
      <c r="AO5" s="204"/>
      <c r="AP5" s="204"/>
      <c r="AQ5" s="204"/>
      <c r="AR5" s="204"/>
      <c r="AS5" s="204"/>
      <c r="AT5" s="204"/>
      <c r="AU5" s="204"/>
      <c r="AV5" s="204"/>
      <c r="AW5" s="204"/>
      <c r="AX5" s="204"/>
      <c r="AY5" s="204"/>
      <c r="AZ5" s="204"/>
      <c r="BA5" s="204"/>
      <c r="BB5" s="204"/>
      <c r="BC5" s="204"/>
      <c r="BD5" s="204"/>
      <c r="BE5" s="204"/>
      <c r="BF5" s="204"/>
      <c r="BG5" s="204"/>
      <c r="BH5" s="204"/>
      <c r="BI5" s="204"/>
      <c r="BJ5" s="204"/>
      <c r="BK5" s="204"/>
      <c r="BL5" s="204"/>
      <c r="BM5" s="204"/>
      <c r="BN5" s="204"/>
      <c r="BO5" s="204"/>
      <c r="BP5" s="204"/>
      <c r="BQ5" s="204"/>
      <c r="BR5" s="204"/>
      <c r="BS5" s="204"/>
      <c r="BT5" s="204"/>
      <c r="BU5" s="204"/>
      <c r="BV5" s="204"/>
      <c r="BW5" s="204"/>
      <c r="BX5" s="204"/>
      <c r="BY5" s="204"/>
      <c r="BZ5" s="204"/>
    </row>
    <row r="6" spans="1:78" s="2" customFormat="1" ht="15.75" customHeight="1">
      <c r="A6" s="204"/>
      <c r="B6" s="204" t="s">
        <v>66</v>
      </c>
      <c r="C6" s="204"/>
      <c r="D6" s="204"/>
      <c r="E6" s="204"/>
      <c r="F6" s="204"/>
      <c r="G6" s="204"/>
      <c r="H6" s="204"/>
      <c r="I6" s="204"/>
      <c r="J6" s="204"/>
      <c r="K6" s="204"/>
      <c r="L6" s="204"/>
      <c r="M6" s="204"/>
      <c r="N6" s="204"/>
      <c r="O6" s="204"/>
      <c r="P6" s="204"/>
      <c r="Q6" s="204"/>
      <c r="R6" s="971">
        <f>kouzisekousya_owner_name1</f>
        <v>0</v>
      </c>
      <c r="S6" s="971"/>
      <c r="T6" s="971"/>
      <c r="U6" s="971"/>
      <c r="V6" s="971"/>
      <c r="W6" s="971"/>
      <c r="X6" s="971"/>
      <c r="Y6" s="971"/>
      <c r="Z6" s="971"/>
      <c r="AA6" s="971"/>
      <c r="AB6" s="971"/>
      <c r="AC6" s="971"/>
      <c r="AD6" s="971"/>
      <c r="AE6" s="971"/>
      <c r="AF6" s="971"/>
      <c r="AG6" s="971"/>
      <c r="AH6" s="971"/>
      <c r="AI6" s="971"/>
      <c r="AJ6" s="971"/>
      <c r="AK6" s="971"/>
      <c r="AL6" s="971"/>
      <c r="AM6" s="971"/>
      <c r="AN6" s="971"/>
      <c r="AO6" s="971"/>
      <c r="AP6" s="971"/>
      <c r="AQ6" s="971"/>
      <c r="AR6" s="971"/>
      <c r="AS6" s="971"/>
      <c r="AT6" s="971"/>
      <c r="AU6" s="971"/>
      <c r="AV6" s="971"/>
      <c r="AW6" s="971"/>
      <c r="AX6" s="971"/>
      <c r="AY6" s="971"/>
      <c r="AZ6" s="971"/>
      <c r="BA6" s="971"/>
      <c r="BB6" s="971"/>
      <c r="BC6" s="971"/>
      <c r="BD6" s="971"/>
      <c r="BE6" s="971"/>
      <c r="BF6" s="971"/>
      <c r="BG6" s="971"/>
      <c r="BH6" s="971"/>
      <c r="BI6" s="971"/>
      <c r="BJ6" s="971"/>
      <c r="BK6" s="971"/>
      <c r="BL6" s="971"/>
      <c r="BM6" s="971"/>
      <c r="BN6" s="971"/>
      <c r="BO6" s="971"/>
      <c r="BP6" s="971"/>
      <c r="BQ6" s="971"/>
      <c r="BR6" s="971"/>
      <c r="BS6" s="971"/>
      <c r="BT6" s="971"/>
      <c r="BU6" s="971"/>
      <c r="BV6" s="971"/>
      <c r="BW6" s="971"/>
      <c r="BX6" s="971"/>
      <c r="BY6" s="971"/>
      <c r="BZ6" s="971"/>
    </row>
    <row r="7" spans="1:78" s="2" customFormat="1" ht="15.75" customHeight="1">
      <c r="A7" s="204"/>
      <c r="B7" s="204" t="s">
        <v>77</v>
      </c>
      <c r="C7" s="204"/>
      <c r="D7" s="204"/>
      <c r="E7" s="204"/>
      <c r="F7" s="204"/>
      <c r="G7" s="204"/>
      <c r="H7" s="204"/>
      <c r="I7" s="204"/>
      <c r="J7" s="204"/>
      <c r="K7" s="204"/>
      <c r="L7" s="204"/>
      <c r="M7" s="204"/>
      <c r="N7" s="204" t="s">
        <v>78</v>
      </c>
      <c r="O7" s="204"/>
      <c r="P7" s="204"/>
      <c r="Q7" s="204"/>
      <c r="R7" s="204"/>
      <c r="S7" s="204"/>
      <c r="T7" s="204"/>
      <c r="U7" s="204"/>
      <c r="V7" s="204"/>
      <c r="W7" s="204"/>
      <c r="X7" s="204"/>
      <c r="Y7" s="204" t="s">
        <v>79</v>
      </c>
      <c r="Z7" s="204"/>
      <c r="AA7" s="975">
        <f>kouzisekousya_eigyousyo_kyoka1</f>
        <v>0</v>
      </c>
      <c r="AB7" s="975"/>
      <c r="AC7" s="975"/>
      <c r="AD7" s="975"/>
      <c r="AE7" s="975"/>
      <c r="AF7" s="975"/>
      <c r="AG7" s="975"/>
      <c r="AH7" s="975"/>
      <c r="AI7" s="975"/>
      <c r="AJ7" s="975"/>
      <c r="AK7" s="975"/>
      <c r="AL7" s="975"/>
      <c r="AM7" s="975"/>
      <c r="AN7" s="204" t="s">
        <v>80</v>
      </c>
      <c r="AO7" s="204"/>
      <c r="AP7" s="204"/>
      <c r="AQ7" s="204"/>
      <c r="AR7" s="204"/>
      <c r="AS7" s="204" t="s">
        <v>81</v>
      </c>
      <c r="AT7" s="204"/>
      <c r="AU7" s="975">
        <f>kouzisekousya_eigyousyo_go1</f>
        <v>0</v>
      </c>
      <c r="AV7" s="975"/>
      <c r="AW7" s="975"/>
      <c r="AX7" s="975"/>
      <c r="AY7" s="975"/>
      <c r="AZ7" s="975"/>
      <c r="BA7" s="975"/>
      <c r="BB7" s="975"/>
      <c r="BC7" s="975"/>
      <c r="BD7" s="975"/>
      <c r="BE7" s="975"/>
      <c r="BF7" s="975"/>
      <c r="BG7" s="975"/>
      <c r="BH7" s="204" t="s">
        <v>40</v>
      </c>
      <c r="BI7" s="204"/>
      <c r="BJ7" s="204"/>
      <c r="BK7" s="204"/>
      <c r="BL7" s="204"/>
      <c r="BM7" s="204"/>
      <c r="BN7" s="204"/>
      <c r="BO7" s="204"/>
      <c r="BP7" s="204"/>
      <c r="BQ7" s="204"/>
      <c r="BR7" s="204"/>
      <c r="BS7" s="204"/>
      <c r="BT7" s="204"/>
      <c r="BU7" s="204"/>
      <c r="BV7" s="204"/>
      <c r="BW7" s="204"/>
      <c r="BX7" s="204"/>
      <c r="BY7" s="204"/>
      <c r="BZ7" s="204"/>
    </row>
    <row r="8" spans="1:78" s="2" customFormat="1" ht="15.75" customHeight="1">
      <c r="A8" s="204"/>
      <c r="B8" s="204"/>
      <c r="C8" s="204"/>
      <c r="D8" s="204"/>
      <c r="E8" s="204"/>
      <c r="F8" s="204"/>
      <c r="G8" s="204"/>
      <c r="H8" s="204"/>
      <c r="I8" s="204"/>
      <c r="J8" s="204"/>
      <c r="K8" s="204"/>
      <c r="L8" s="204"/>
      <c r="M8" s="204"/>
      <c r="N8" s="204"/>
      <c r="O8" s="204"/>
      <c r="P8" s="204"/>
      <c r="Q8" s="204"/>
      <c r="R8" s="971">
        <f>kouzisekousya_kaisya_name1</f>
        <v>0</v>
      </c>
      <c r="S8" s="971"/>
      <c r="T8" s="971"/>
      <c r="U8" s="971"/>
      <c r="V8" s="971"/>
      <c r="W8" s="971"/>
      <c r="X8" s="971"/>
      <c r="Y8" s="971"/>
      <c r="Z8" s="971"/>
      <c r="AA8" s="971"/>
      <c r="AB8" s="971"/>
      <c r="AC8" s="971"/>
      <c r="AD8" s="971"/>
      <c r="AE8" s="971"/>
      <c r="AF8" s="971"/>
      <c r="AG8" s="971"/>
      <c r="AH8" s="971"/>
      <c r="AI8" s="971"/>
      <c r="AJ8" s="971"/>
      <c r="AK8" s="971"/>
      <c r="AL8" s="971"/>
      <c r="AM8" s="971"/>
      <c r="AN8" s="971"/>
      <c r="AO8" s="971"/>
      <c r="AP8" s="971"/>
      <c r="AQ8" s="971"/>
      <c r="AR8" s="971"/>
      <c r="AS8" s="971"/>
      <c r="AT8" s="971"/>
      <c r="AU8" s="971"/>
      <c r="AV8" s="971"/>
      <c r="AW8" s="971"/>
      <c r="AX8" s="971"/>
      <c r="AY8" s="971"/>
      <c r="AZ8" s="971"/>
      <c r="BA8" s="971"/>
      <c r="BB8" s="971"/>
      <c r="BC8" s="971"/>
      <c r="BD8" s="971"/>
      <c r="BE8" s="971"/>
      <c r="BF8" s="971"/>
      <c r="BG8" s="971"/>
      <c r="BH8" s="971"/>
      <c r="BI8" s="971"/>
      <c r="BJ8" s="971"/>
      <c r="BK8" s="971"/>
      <c r="BL8" s="971"/>
      <c r="BM8" s="971"/>
      <c r="BN8" s="971"/>
      <c r="BO8" s="971"/>
      <c r="BP8" s="971"/>
      <c r="BQ8" s="971"/>
      <c r="BR8" s="971"/>
      <c r="BS8" s="971"/>
      <c r="BT8" s="971"/>
      <c r="BU8" s="971"/>
      <c r="BV8" s="971"/>
      <c r="BW8" s="971"/>
      <c r="BX8" s="971"/>
      <c r="BY8" s="971"/>
      <c r="BZ8" s="971"/>
    </row>
    <row r="9" spans="1:78" s="2" customFormat="1" ht="15.75" customHeight="1">
      <c r="A9" s="204"/>
      <c r="B9" s="204" t="s">
        <v>32</v>
      </c>
      <c r="C9" s="204"/>
      <c r="D9" s="204"/>
      <c r="E9" s="204"/>
      <c r="F9" s="204"/>
      <c r="G9" s="204"/>
      <c r="H9" s="204"/>
      <c r="I9" s="204"/>
      <c r="J9" s="204"/>
      <c r="K9" s="204"/>
      <c r="L9" s="204"/>
      <c r="M9" s="204"/>
      <c r="N9" s="204"/>
      <c r="O9" s="204"/>
      <c r="P9" s="204"/>
      <c r="Q9" s="204"/>
      <c r="R9" s="976" t="s">
        <v>1254</v>
      </c>
      <c r="S9" s="976"/>
      <c r="T9" s="976"/>
      <c r="U9" s="971">
        <f>kouzisekousya_kaisya_postcode1</f>
        <v>0</v>
      </c>
      <c r="V9" s="971"/>
      <c r="W9" s="971"/>
      <c r="X9" s="971"/>
      <c r="Y9" s="971"/>
      <c r="Z9" s="971"/>
      <c r="AA9" s="971"/>
      <c r="AB9" s="971"/>
      <c r="AC9" s="971"/>
      <c r="AD9" s="971"/>
      <c r="AE9" s="971"/>
      <c r="AF9" s="971"/>
      <c r="AG9" s="971"/>
      <c r="AH9" s="971"/>
      <c r="AI9" s="971"/>
      <c r="AJ9" s="971"/>
      <c r="AK9" s="971"/>
      <c r="AL9" s="971"/>
      <c r="AM9" s="971"/>
      <c r="AN9" s="971"/>
      <c r="AO9" s="971"/>
      <c r="AP9" s="971"/>
      <c r="AQ9" s="971"/>
      <c r="AR9" s="971"/>
      <c r="AS9" s="971"/>
      <c r="AT9" s="971"/>
      <c r="AU9" s="971"/>
      <c r="AV9" s="971"/>
      <c r="AW9" s="971"/>
      <c r="AX9" s="971"/>
      <c r="AY9" s="971"/>
      <c r="AZ9" s="971"/>
      <c r="BA9" s="971"/>
      <c r="BB9" s="971"/>
      <c r="BC9" s="971"/>
      <c r="BD9" s="971"/>
      <c r="BE9" s="971"/>
      <c r="BF9" s="971"/>
      <c r="BG9" s="971"/>
      <c r="BH9" s="971"/>
      <c r="BI9" s="971"/>
      <c r="BJ9" s="971"/>
      <c r="BK9" s="971"/>
      <c r="BL9" s="971"/>
      <c r="BM9" s="971"/>
      <c r="BN9" s="971"/>
      <c r="BO9" s="971"/>
      <c r="BP9" s="971"/>
      <c r="BQ9" s="971"/>
      <c r="BR9" s="971"/>
      <c r="BS9" s="971"/>
      <c r="BT9" s="971"/>
      <c r="BU9" s="971"/>
      <c r="BV9" s="971"/>
      <c r="BW9" s="971"/>
      <c r="BX9" s="971"/>
      <c r="BY9" s="971"/>
      <c r="BZ9" s="971"/>
    </row>
    <row r="10" spans="1:78" s="2" customFormat="1" ht="15" customHeight="1">
      <c r="A10" s="204"/>
      <c r="B10" s="204" t="s">
        <v>68</v>
      </c>
      <c r="C10" s="204"/>
      <c r="D10" s="204"/>
      <c r="E10" s="204"/>
      <c r="F10" s="204"/>
      <c r="G10" s="204"/>
      <c r="H10" s="204"/>
      <c r="I10" s="204"/>
      <c r="J10" s="204"/>
      <c r="K10" s="204"/>
      <c r="L10" s="204"/>
      <c r="M10" s="204"/>
      <c r="N10" s="204"/>
      <c r="O10" s="204"/>
      <c r="P10" s="204"/>
      <c r="Q10" s="204"/>
      <c r="R10" s="973" t="str">
        <f>kouzisekousya_owner_state1&amp;kouzisekousya_owner_adress1</f>
        <v/>
      </c>
      <c r="S10" s="973"/>
      <c r="T10" s="973"/>
      <c r="U10" s="973"/>
      <c r="V10" s="973"/>
      <c r="W10" s="973"/>
      <c r="X10" s="973"/>
      <c r="Y10" s="973"/>
      <c r="Z10" s="973"/>
      <c r="AA10" s="973"/>
      <c r="AB10" s="973"/>
      <c r="AC10" s="973"/>
      <c r="AD10" s="973"/>
      <c r="AE10" s="973"/>
      <c r="AF10" s="973"/>
      <c r="AG10" s="973"/>
      <c r="AH10" s="973"/>
      <c r="AI10" s="973"/>
      <c r="AJ10" s="973"/>
      <c r="AK10" s="973"/>
      <c r="AL10" s="973"/>
      <c r="AM10" s="973"/>
      <c r="AN10" s="973"/>
      <c r="AO10" s="973"/>
      <c r="AP10" s="973"/>
      <c r="AQ10" s="973"/>
      <c r="AR10" s="973"/>
      <c r="AS10" s="973"/>
      <c r="AT10" s="973"/>
      <c r="AU10" s="973"/>
      <c r="AV10" s="973"/>
      <c r="AW10" s="973"/>
      <c r="AX10" s="973"/>
      <c r="AY10" s="973"/>
      <c r="AZ10" s="973"/>
      <c r="BA10" s="973"/>
      <c r="BB10" s="973"/>
      <c r="BC10" s="973"/>
      <c r="BD10" s="973"/>
      <c r="BE10" s="973"/>
      <c r="BF10" s="973"/>
      <c r="BG10" s="973"/>
      <c r="BH10" s="973"/>
      <c r="BI10" s="973"/>
      <c r="BJ10" s="973"/>
      <c r="BK10" s="973"/>
      <c r="BL10" s="973"/>
      <c r="BM10" s="973"/>
      <c r="BN10" s="973"/>
      <c r="BO10" s="973"/>
      <c r="BP10" s="973"/>
      <c r="BQ10" s="973"/>
      <c r="BR10" s="973"/>
      <c r="BS10" s="973"/>
      <c r="BT10" s="973"/>
      <c r="BU10" s="973"/>
      <c r="BV10" s="973"/>
      <c r="BW10" s="973"/>
      <c r="BX10" s="973"/>
      <c r="BY10" s="973"/>
      <c r="BZ10" s="973"/>
    </row>
    <row r="11" spans="1:78" s="2" customFormat="1" ht="15" customHeight="1">
      <c r="A11" s="204"/>
      <c r="B11" s="204" t="s">
        <v>1748</v>
      </c>
      <c r="C11" s="204"/>
      <c r="D11" s="204"/>
      <c r="E11" s="204"/>
      <c r="F11" s="204"/>
      <c r="G11" s="204"/>
      <c r="H11" s="204"/>
      <c r="I11" s="204"/>
      <c r="J11" s="204"/>
      <c r="K11" s="204"/>
      <c r="L11" s="204"/>
      <c r="M11" s="204"/>
      <c r="N11" s="204"/>
      <c r="O11" s="204"/>
      <c r="P11" s="204"/>
      <c r="Q11" s="204"/>
      <c r="R11" s="973">
        <f>kouzisekousya_owner_TEL1</f>
        <v>0</v>
      </c>
      <c r="S11" s="973"/>
      <c r="T11" s="973"/>
      <c r="U11" s="973"/>
      <c r="V11" s="973"/>
      <c r="W11" s="973"/>
      <c r="X11" s="973"/>
      <c r="Y11" s="973"/>
      <c r="Z11" s="973"/>
      <c r="AA11" s="973"/>
      <c r="AB11" s="973"/>
      <c r="AC11" s="973"/>
      <c r="AD11" s="973"/>
      <c r="AE11" s="973"/>
      <c r="AF11" s="973"/>
      <c r="AG11" s="973"/>
      <c r="AH11" s="973"/>
      <c r="AI11" s="973"/>
      <c r="AJ11" s="973"/>
      <c r="AK11" s="973"/>
      <c r="AL11" s="973"/>
      <c r="AM11" s="973"/>
      <c r="AN11" s="973"/>
      <c r="AO11" s="973"/>
      <c r="AP11" s="973"/>
      <c r="AQ11" s="973"/>
      <c r="AR11" s="973"/>
      <c r="AS11" s="973"/>
      <c r="AT11" s="973"/>
      <c r="AU11" s="973"/>
      <c r="AV11" s="973"/>
      <c r="AW11" s="973"/>
      <c r="AX11" s="973"/>
      <c r="AY11" s="973"/>
      <c r="AZ11" s="973"/>
      <c r="BA11" s="973"/>
      <c r="BB11" s="973"/>
      <c r="BC11" s="973"/>
      <c r="BD11" s="973"/>
      <c r="BE11" s="973"/>
      <c r="BF11" s="973"/>
      <c r="BG11" s="973"/>
      <c r="BH11" s="973"/>
      <c r="BI11" s="973"/>
      <c r="BJ11" s="973"/>
      <c r="BK11" s="973"/>
      <c r="BL11" s="973"/>
      <c r="BM11" s="973"/>
      <c r="BN11" s="973"/>
      <c r="BO11" s="973"/>
      <c r="BP11" s="973"/>
      <c r="BQ11" s="973"/>
      <c r="BR11" s="973"/>
      <c r="BS11" s="973"/>
      <c r="BT11" s="973"/>
      <c r="BU11" s="973"/>
      <c r="BV11" s="973"/>
      <c r="BW11" s="973"/>
      <c r="BX11" s="973"/>
      <c r="BY11" s="973"/>
      <c r="BZ11" s="973"/>
    </row>
    <row r="12" spans="1:78" s="2" customFormat="1" ht="7.5" customHeight="1">
      <c r="A12" s="204"/>
      <c r="B12" s="204"/>
      <c r="C12" s="204"/>
      <c r="D12" s="204"/>
      <c r="E12" s="204"/>
      <c r="F12" s="204"/>
      <c r="G12" s="204"/>
      <c r="H12" s="204"/>
      <c r="I12" s="204"/>
      <c r="J12" s="204"/>
      <c r="K12" s="204"/>
      <c r="L12" s="204"/>
      <c r="M12" s="204"/>
      <c r="N12" s="204"/>
      <c r="O12" s="204"/>
      <c r="P12" s="204"/>
      <c r="Q12" s="204"/>
      <c r="R12" s="204"/>
      <c r="S12" s="204"/>
      <c r="T12" s="204"/>
      <c r="U12" s="204"/>
      <c r="V12" s="204"/>
      <c r="W12" s="204"/>
      <c r="X12" s="204"/>
      <c r="Y12" s="204"/>
      <c r="Z12" s="204"/>
      <c r="AA12" s="204"/>
      <c r="AB12" s="204"/>
      <c r="AC12" s="204"/>
      <c r="AD12" s="204"/>
      <c r="AE12" s="204"/>
      <c r="AF12" s="204"/>
      <c r="AG12" s="204"/>
      <c r="AH12" s="204"/>
      <c r="AI12" s="204"/>
      <c r="AJ12" s="204"/>
      <c r="AK12" s="204"/>
      <c r="AL12" s="204"/>
      <c r="AM12" s="204"/>
      <c r="AN12" s="204"/>
      <c r="AO12" s="204"/>
      <c r="AP12" s="204"/>
      <c r="AQ12" s="204"/>
      <c r="AR12" s="204"/>
      <c r="AS12" s="204"/>
      <c r="AT12" s="204"/>
      <c r="AU12" s="204"/>
      <c r="AV12" s="204"/>
      <c r="AW12" s="204"/>
      <c r="AX12" s="204"/>
      <c r="AY12" s="204"/>
      <c r="AZ12" s="204"/>
      <c r="BA12" s="204"/>
      <c r="BB12" s="204"/>
      <c r="BC12" s="204"/>
      <c r="BD12" s="204"/>
      <c r="BE12" s="204"/>
      <c r="BF12" s="204"/>
      <c r="BG12" s="204"/>
      <c r="BH12" s="204"/>
      <c r="BI12" s="204"/>
      <c r="BJ12" s="204"/>
      <c r="BK12" s="204"/>
      <c r="BL12" s="204"/>
      <c r="BM12" s="204"/>
      <c r="BN12" s="204"/>
      <c r="BO12" s="204"/>
      <c r="BP12" s="204"/>
      <c r="BQ12" s="204"/>
      <c r="BR12" s="204"/>
      <c r="BS12" s="204"/>
      <c r="BT12" s="204"/>
      <c r="BU12" s="204"/>
      <c r="BV12" s="204"/>
      <c r="BW12" s="204"/>
      <c r="BX12" s="204"/>
      <c r="BY12" s="204"/>
      <c r="BZ12" s="204"/>
    </row>
    <row r="13" spans="1:78" s="2" customFormat="1" ht="15.75" customHeight="1">
      <c r="A13" s="374" t="s">
        <v>1717</v>
      </c>
      <c r="B13" s="374"/>
      <c r="C13" s="374"/>
      <c r="D13" s="374"/>
      <c r="E13" s="374"/>
      <c r="F13" s="374"/>
      <c r="G13" s="374"/>
      <c r="H13" s="374"/>
      <c r="I13" s="374"/>
      <c r="J13" s="374"/>
      <c r="K13" s="374"/>
      <c r="L13" s="374"/>
      <c r="M13" s="374"/>
      <c r="N13" s="374"/>
      <c r="O13" s="374"/>
      <c r="P13" s="374"/>
      <c r="Q13" s="374"/>
      <c r="R13" s="374"/>
      <c r="S13" s="374"/>
      <c r="T13" s="374"/>
      <c r="U13" s="374"/>
      <c r="V13" s="374"/>
      <c r="W13" s="374"/>
      <c r="X13" s="374"/>
      <c r="Y13" s="374"/>
      <c r="Z13" s="374"/>
      <c r="AA13" s="374"/>
      <c r="AB13" s="374"/>
      <c r="AC13" s="374"/>
      <c r="AD13" s="374"/>
      <c r="AE13" s="374"/>
      <c r="AF13" s="374"/>
      <c r="AG13" s="374"/>
      <c r="AH13" s="374"/>
      <c r="AI13" s="374"/>
      <c r="AJ13" s="374"/>
      <c r="AK13" s="374"/>
      <c r="AL13" s="374"/>
      <c r="AM13" s="374"/>
      <c r="AN13" s="374"/>
      <c r="AO13" s="374"/>
      <c r="AP13" s="374"/>
      <c r="AQ13" s="374"/>
      <c r="AR13" s="374"/>
      <c r="AS13" s="374"/>
      <c r="AT13" s="374"/>
      <c r="AU13" s="374"/>
      <c r="AV13" s="374"/>
      <c r="AW13" s="374"/>
      <c r="AX13" s="374"/>
      <c r="AY13" s="374"/>
      <c r="AZ13" s="374"/>
      <c r="BA13" s="374"/>
      <c r="BB13" s="374"/>
      <c r="BC13" s="374"/>
      <c r="BD13" s="374"/>
      <c r="BE13" s="374"/>
      <c r="BF13" s="374"/>
      <c r="BG13" s="374"/>
      <c r="BH13" s="374"/>
      <c r="BI13" s="374"/>
      <c r="BJ13" s="374"/>
      <c r="BK13" s="374"/>
      <c r="BL13" s="374"/>
      <c r="BM13" s="374"/>
      <c r="BN13" s="374"/>
      <c r="BO13" s="374"/>
      <c r="BP13" s="374"/>
      <c r="BQ13" s="374"/>
      <c r="BR13" s="374"/>
      <c r="BS13" s="374"/>
      <c r="BT13" s="374"/>
      <c r="BU13" s="374"/>
      <c r="BV13" s="374"/>
      <c r="BW13" s="374"/>
      <c r="BX13" s="374"/>
      <c r="BY13" s="374"/>
      <c r="BZ13" s="374"/>
    </row>
    <row r="14" spans="1:78" s="2" customFormat="1" ht="15.75" customHeight="1">
      <c r="A14" s="204"/>
      <c r="B14" s="204" t="s">
        <v>66</v>
      </c>
      <c r="C14" s="204"/>
      <c r="D14" s="204"/>
      <c r="E14" s="204"/>
      <c r="F14" s="204"/>
      <c r="G14" s="204"/>
      <c r="H14" s="204"/>
      <c r="I14" s="204"/>
      <c r="J14" s="204"/>
      <c r="K14" s="204"/>
      <c r="L14" s="204"/>
      <c r="M14" s="204"/>
      <c r="N14" s="204"/>
      <c r="O14" s="204"/>
      <c r="P14" s="204"/>
      <c r="Q14" s="204"/>
      <c r="R14" s="971">
        <f>kouzisekousya_owner_name2</f>
        <v>0</v>
      </c>
      <c r="S14" s="971"/>
      <c r="T14" s="971"/>
      <c r="U14" s="971"/>
      <c r="V14" s="971"/>
      <c r="W14" s="971"/>
      <c r="X14" s="971"/>
      <c r="Y14" s="971"/>
      <c r="Z14" s="971"/>
      <c r="AA14" s="971"/>
      <c r="AB14" s="971"/>
      <c r="AC14" s="971"/>
      <c r="AD14" s="971"/>
      <c r="AE14" s="971"/>
      <c r="AF14" s="971"/>
      <c r="AG14" s="971"/>
      <c r="AH14" s="971"/>
      <c r="AI14" s="971"/>
      <c r="AJ14" s="971"/>
      <c r="AK14" s="971"/>
      <c r="AL14" s="971"/>
      <c r="AM14" s="971"/>
      <c r="AN14" s="971"/>
      <c r="AO14" s="971"/>
      <c r="AP14" s="971"/>
      <c r="AQ14" s="971"/>
      <c r="AR14" s="971"/>
      <c r="AS14" s="971"/>
      <c r="AT14" s="971"/>
      <c r="AU14" s="971"/>
      <c r="AV14" s="971"/>
      <c r="AW14" s="971"/>
      <c r="AX14" s="971"/>
      <c r="AY14" s="971"/>
      <c r="AZ14" s="971"/>
      <c r="BA14" s="971"/>
      <c r="BB14" s="971"/>
      <c r="BC14" s="971"/>
      <c r="BD14" s="971"/>
      <c r="BE14" s="971"/>
      <c r="BF14" s="971"/>
      <c r="BG14" s="971"/>
      <c r="BH14" s="971"/>
      <c r="BI14" s="971"/>
      <c r="BJ14" s="971"/>
      <c r="BK14" s="971"/>
      <c r="BL14" s="971"/>
      <c r="BM14" s="971"/>
      <c r="BN14" s="971"/>
      <c r="BO14" s="971"/>
      <c r="BP14" s="971"/>
      <c r="BQ14" s="971"/>
      <c r="BR14" s="971"/>
      <c r="BS14" s="971"/>
      <c r="BT14" s="971"/>
      <c r="BU14" s="971"/>
      <c r="BV14" s="971"/>
      <c r="BW14" s="971"/>
      <c r="BX14" s="971"/>
      <c r="BY14" s="971"/>
      <c r="BZ14" s="971"/>
    </row>
    <row r="15" spans="1:78" s="2" customFormat="1" ht="15.75" customHeight="1">
      <c r="A15" s="204"/>
      <c r="B15" s="204" t="s">
        <v>77</v>
      </c>
      <c r="C15" s="204"/>
      <c r="D15" s="204"/>
      <c r="E15" s="204"/>
      <c r="F15" s="204"/>
      <c r="G15" s="204"/>
      <c r="H15" s="204"/>
      <c r="I15" s="204"/>
      <c r="J15" s="204"/>
      <c r="K15" s="204"/>
      <c r="L15" s="204"/>
      <c r="M15" s="204"/>
      <c r="N15" s="204" t="s">
        <v>78</v>
      </c>
      <c r="O15" s="204"/>
      <c r="P15" s="204"/>
      <c r="Q15" s="204"/>
      <c r="R15" s="204"/>
      <c r="S15" s="204"/>
      <c r="T15" s="204"/>
      <c r="U15" s="204"/>
      <c r="V15" s="204"/>
      <c r="W15" s="204"/>
      <c r="X15" s="204"/>
      <c r="Y15" s="204" t="s">
        <v>79</v>
      </c>
      <c r="Z15" s="204"/>
      <c r="AA15" s="975">
        <f>kouzisekousya_eigyousyo_kyoka2</f>
        <v>0</v>
      </c>
      <c r="AB15" s="975"/>
      <c r="AC15" s="975"/>
      <c r="AD15" s="975"/>
      <c r="AE15" s="975"/>
      <c r="AF15" s="975"/>
      <c r="AG15" s="975"/>
      <c r="AH15" s="975"/>
      <c r="AI15" s="975"/>
      <c r="AJ15" s="975"/>
      <c r="AK15" s="975"/>
      <c r="AL15" s="975"/>
      <c r="AM15" s="975"/>
      <c r="AN15" s="204" t="s">
        <v>80</v>
      </c>
      <c r="AO15" s="204"/>
      <c r="AP15" s="204"/>
      <c r="AQ15" s="204"/>
      <c r="AR15" s="204"/>
      <c r="AS15" s="204" t="s">
        <v>81</v>
      </c>
      <c r="AT15" s="204"/>
      <c r="AU15" s="975">
        <f>kouzisekousya_eigyousyo_go2</f>
        <v>0</v>
      </c>
      <c r="AV15" s="975"/>
      <c r="AW15" s="975"/>
      <c r="AX15" s="975"/>
      <c r="AY15" s="975"/>
      <c r="AZ15" s="975"/>
      <c r="BA15" s="975"/>
      <c r="BB15" s="975"/>
      <c r="BC15" s="975"/>
      <c r="BD15" s="975"/>
      <c r="BE15" s="975"/>
      <c r="BF15" s="975"/>
      <c r="BG15" s="975"/>
      <c r="BH15" s="204" t="s">
        <v>40</v>
      </c>
      <c r="BI15" s="204"/>
      <c r="BJ15" s="204"/>
      <c r="BK15" s="204"/>
      <c r="BL15" s="204"/>
      <c r="BM15" s="204"/>
      <c r="BN15" s="204"/>
      <c r="BO15" s="204"/>
      <c r="BP15" s="204"/>
      <c r="BQ15" s="204"/>
      <c r="BR15" s="204"/>
      <c r="BS15" s="204"/>
      <c r="BT15" s="204"/>
      <c r="BU15" s="204"/>
      <c r="BV15" s="204"/>
      <c r="BW15" s="204"/>
      <c r="BX15" s="204"/>
      <c r="BY15" s="204"/>
      <c r="BZ15" s="204"/>
    </row>
    <row r="16" spans="1:78" s="2" customFormat="1" ht="15.75" customHeight="1">
      <c r="A16" s="204"/>
      <c r="B16" s="204"/>
      <c r="C16" s="204"/>
      <c r="D16" s="204"/>
      <c r="E16" s="204"/>
      <c r="F16" s="204"/>
      <c r="G16" s="204"/>
      <c r="H16" s="204"/>
      <c r="I16" s="204"/>
      <c r="J16" s="204"/>
      <c r="K16" s="204"/>
      <c r="L16" s="204"/>
      <c r="M16" s="204"/>
      <c r="N16" s="204"/>
      <c r="O16" s="204"/>
      <c r="P16" s="204"/>
      <c r="Q16" s="204"/>
      <c r="R16" s="971">
        <f>kouzisekousya_kaisya_name2</f>
        <v>0</v>
      </c>
      <c r="S16" s="971"/>
      <c r="T16" s="971"/>
      <c r="U16" s="971"/>
      <c r="V16" s="971"/>
      <c r="W16" s="971"/>
      <c r="X16" s="971"/>
      <c r="Y16" s="971"/>
      <c r="Z16" s="971"/>
      <c r="AA16" s="971"/>
      <c r="AB16" s="971"/>
      <c r="AC16" s="971"/>
      <c r="AD16" s="971"/>
      <c r="AE16" s="971"/>
      <c r="AF16" s="971"/>
      <c r="AG16" s="971"/>
      <c r="AH16" s="971"/>
      <c r="AI16" s="971"/>
      <c r="AJ16" s="971"/>
      <c r="AK16" s="971"/>
      <c r="AL16" s="971"/>
      <c r="AM16" s="971"/>
      <c r="AN16" s="971"/>
      <c r="AO16" s="971"/>
      <c r="AP16" s="971"/>
      <c r="AQ16" s="971"/>
      <c r="AR16" s="971"/>
      <c r="AS16" s="971"/>
      <c r="AT16" s="971"/>
      <c r="AU16" s="971"/>
      <c r="AV16" s="971"/>
      <c r="AW16" s="971"/>
      <c r="AX16" s="971"/>
      <c r="AY16" s="971"/>
      <c r="AZ16" s="971"/>
      <c r="BA16" s="971"/>
      <c r="BB16" s="971"/>
      <c r="BC16" s="971"/>
      <c r="BD16" s="971"/>
      <c r="BE16" s="971"/>
      <c r="BF16" s="971"/>
      <c r="BG16" s="971"/>
      <c r="BH16" s="971"/>
      <c r="BI16" s="971"/>
      <c r="BJ16" s="971"/>
      <c r="BK16" s="971"/>
      <c r="BL16" s="971"/>
      <c r="BM16" s="971"/>
      <c r="BN16" s="971"/>
      <c r="BO16" s="971"/>
      <c r="BP16" s="971"/>
      <c r="BQ16" s="971"/>
      <c r="BR16" s="971"/>
      <c r="BS16" s="971"/>
      <c r="BT16" s="971"/>
      <c r="BU16" s="971"/>
      <c r="BV16" s="971"/>
      <c r="BW16" s="971"/>
      <c r="BX16" s="971"/>
      <c r="BY16" s="971"/>
      <c r="BZ16" s="971"/>
    </row>
    <row r="17" spans="1:78" s="2" customFormat="1" ht="15.75" customHeight="1">
      <c r="A17" s="204"/>
      <c r="B17" s="204" t="s">
        <v>32</v>
      </c>
      <c r="C17" s="204"/>
      <c r="D17" s="204"/>
      <c r="E17" s="204"/>
      <c r="F17" s="204"/>
      <c r="G17" s="204"/>
      <c r="H17" s="204"/>
      <c r="I17" s="204"/>
      <c r="J17" s="204"/>
      <c r="K17" s="204"/>
      <c r="L17" s="204"/>
      <c r="M17" s="204"/>
      <c r="N17" s="204"/>
      <c r="O17" s="204"/>
      <c r="P17" s="204"/>
      <c r="Q17" s="204"/>
      <c r="R17" s="976" t="s">
        <v>1254</v>
      </c>
      <c r="S17" s="976"/>
      <c r="T17" s="976"/>
      <c r="U17" s="971">
        <f>kouzisekousya_kaisya_postcode2</f>
        <v>0</v>
      </c>
      <c r="V17" s="971"/>
      <c r="W17" s="971"/>
      <c r="X17" s="971"/>
      <c r="Y17" s="971"/>
      <c r="Z17" s="971"/>
      <c r="AA17" s="971"/>
      <c r="AB17" s="971"/>
      <c r="AC17" s="971"/>
      <c r="AD17" s="971"/>
      <c r="AE17" s="971"/>
      <c r="AF17" s="971"/>
      <c r="AG17" s="971"/>
      <c r="AH17" s="971"/>
      <c r="AI17" s="971"/>
      <c r="AJ17" s="971"/>
      <c r="AK17" s="971"/>
      <c r="AL17" s="971"/>
      <c r="AM17" s="971"/>
      <c r="AN17" s="971"/>
      <c r="AO17" s="971"/>
      <c r="AP17" s="971"/>
      <c r="AQ17" s="971"/>
      <c r="AR17" s="971"/>
      <c r="AS17" s="971"/>
      <c r="AT17" s="971"/>
      <c r="AU17" s="971"/>
      <c r="AV17" s="971"/>
      <c r="AW17" s="971"/>
      <c r="AX17" s="971"/>
      <c r="AY17" s="971"/>
      <c r="AZ17" s="971"/>
      <c r="BA17" s="971"/>
      <c r="BB17" s="971"/>
      <c r="BC17" s="971"/>
      <c r="BD17" s="971"/>
      <c r="BE17" s="971"/>
      <c r="BF17" s="971"/>
      <c r="BG17" s="971"/>
      <c r="BH17" s="971"/>
      <c r="BI17" s="971"/>
      <c r="BJ17" s="971"/>
      <c r="BK17" s="971"/>
      <c r="BL17" s="971"/>
      <c r="BM17" s="971"/>
      <c r="BN17" s="971"/>
      <c r="BO17" s="971"/>
      <c r="BP17" s="971"/>
      <c r="BQ17" s="971"/>
      <c r="BR17" s="971"/>
      <c r="BS17" s="971"/>
      <c r="BT17" s="971"/>
      <c r="BU17" s="971"/>
      <c r="BV17" s="971"/>
      <c r="BW17" s="971"/>
      <c r="BX17" s="971"/>
      <c r="BY17" s="971"/>
      <c r="BZ17" s="971"/>
    </row>
    <row r="18" spans="1:78" s="2" customFormat="1" ht="15" customHeight="1">
      <c r="A18" s="204"/>
      <c r="B18" s="204" t="s">
        <v>68</v>
      </c>
      <c r="C18" s="204"/>
      <c r="D18" s="204"/>
      <c r="E18" s="204"/>
      <c r="F18" s="204"/>
      <c r="G18" s="204"/>
      <c r="H18" s="204"/>
      <c r="I18" s="204"/>
      <c r="J18" s="204"/>
      <c r="K18" s="204"/>
      <c r="L18" s="204"/>
      <c r="M18" s="204"/>
      <c r="N18" s="204"/>
      <c r="O18" s="204"/>
      <c r="P18" s="204"/>
      <c r="Q18" s="204"/>
      <c r="R18" s="973" t="str">
        <f>kouzisekousya_owner_state2&amp;kouzisekousya_owner_adress2</f>
        <v/>
      </c>
      <c r="S18" s="973"/>
      <c r="T18" s="973"/>
      <c r="U18" s="973"/>
      <c r="V18" s="973"/>
      <c r="W18" s="973"/>
      <c r="X18" s="973"/>
      <c r="Y18" s="973"/>
      <c r="Z18" s="973"/>
      <c r="AA18" s="973"/>
      <c r="AB18" s="973"/>
      <c r="AC18" s="973"/>
      <c r="AD18" s="973"/>
      <c r="AE18" s="973"/>
      <c r="AF18" s="973"/>
      <c r="AG18" s="973"/>
      <c r="AH18" s="973"/>
      <c r="AI18" s="973"/>
      <c r="AJ18" s="973"/>
      <c r="AK18" s="973"/>
      <c r="AL18" s="973"/>
      <c r="AM18" s="973"/>
      <c r="AN18" s="973"/>
      <c r="AO18" s="973"/>
      <c r="AP18" s="973"/>
      <c r="AQ18" s="973"/>
      <c r="AR18" s="973"/>
      <c r="AS18" s="973"/>
      <c r="AT18" s="973"/>
      <c r="AU18" s="973"/>
      <c r="AV18" s="973"/>
      <c r="AW18" s="973"/>
      <c r="AX18" s="973"/>
      <c r="AY18" s="973"/>
      <c r="AZ18" s="973"/>
      <c r="BA18" s="973"/>
      <c r="BB18" s="973"/>
      <c r="BC18" s="973"/>
      <c r="BD18" s="973"/>
      <c r="BE18" s="973"/>
      <c r="BF18" s="973"/>
      <c r="BG18" s="973"/>
      <c r="BH18" s="973"/>
      <c r="BI18" s="973"/>
      <c r="BJ18" s="973"/>
      <c r="BK18" s="973"/>
      <c r="BL18" s="973"/>
      <c r="BM18" s="973"/>
      <c r="BN18" s="973"/>
      <c r="BO18" s="973"/>
      <c r="BP18" s="973"/>
      <c r="BQ18" s="973"/>
      <c r="BR18" s="973"/>
      <c r="BS18" s="973"/>
      <c r="BT18" s="973"/>
      <c r="BU18" s="973"/>
      <c r="BV18" s="973"/>
      <c r="BW18" s="973"/>
      <c r="BX18" s="973"/>
      <c r="BY18" s="973"/>
      <c r="BZ18" s="973"/>
    </row>
    <row r="19" spans="1:78" s="2" customFormat="1" ht="15" customHeight="1">
      <c r="A19" s="204"/>
      <c r="B19" s="204" t="s">
        <v>1748</v>
      </c>
      <c r="C19" s="204"/>
      <c r="D19" s="204"/>
      <c r="E19" s="204"/>
      <c r="F19" s="204"/>
      <c r="G19" s="204"/>
      <c r="H19" s="204"/>
      <c r="I19" s="204"/>
      <c r="J19" s="204"/>
      <c r="K19" s="204"/>
      <c r="L19" s="204"/>
      <c r="M19" s="204"/>
      <c r="N19" s="204"/>
      <c r="O19" s="204"/>
      <c r="P19" s="204"/>
      <c r="Q19" s="204"/>
      <c r="R19" s="973">
        <f>kouzisekousya_owner_TEL2</f>
        <v>0</v>
      </c>
      <c r="S19" s="973"/>
      <c r="T19" s="973"/>
      <c r="U19" s="973"/>
      <c r="V19" s="973"/>
      <c r="W19" s="973"/>
      <c r="X19" s="973"/>
      <c r="Y19" s="973"/>
      <c r="Z19" s="973"/>
      <c r="AA19" s="973"/>
      <c r="AB19" s="973"/>
      <c r="AC19" s="973"/>
      <c r="AD19" s="973"/>
      <c r="AE19" s="973"/>
      <c r="AF19" s="973"/>
      <c r="AG19" s="973"/>
      <c r="AH19" s="973"/>
      <c r="AI19" s="973"/>
      <c r="AJ19" s="973"/>
      <c r="AK19" s="973"/>
      <c r="AL19" s="973"/>
      <c r="AM19" s="973"/>
      <c r="AN19" s="973"/>
      <c r="AO19" s="973"/>
      <c r="AP19" s="973"/>
      <c r="AQ19" s="973"/>
      <c r="AR19" s="973"/>
      <c r="AS19" s="973"/>
      <c r="AT19" s="973"/>
      <c r="AU19" s="973"/>
      <c r="AV19" s="973"/>
      <c r="AW19" s="973"/>
      <c r="AX19" s="973"/>
      <c r="AY19" s="973"/>
      <c r="AZ19" s="973"/>
      <c r="BA19" s="973"/>
      <c r="BB19" s="973"/>
      <c r="BC19" s="973"/>
      <c r="BD19" s="973"/>
      <c r="BE19" s="973"/>
      <c r="BF19" s="973"/>
      <c r="BG19" s="973"/>
      <c r="BH19" s="973"/>
      <c r="BI19" s="973"/>
      <c r="BJ19" s="973"/>
      <c r="BK19" s="973"/>
      <c r="BL19" s="973"/>
      <c r="BM19" s="973"/>
      <c r="BN19" s="973"/>
      <c r="BO19" s="973"/>
      <c r="BP19" s="973"/>
      <c r="BQ19" s="973"/>
      <c r="BR19" s="973"/>
      <c r="BS19" s="973"/>
      <c r="BT19" s="973"/>
      <c r="BU19" s="973"/>
      <c r="BV19" s="973"/>
      <c r="BW19" s="973"/>
      <c r="BX19" s="973"/>
      <c r="BY19" s="973"/>
      <c r="BZ19" s="973"/>
    </row>
    <row r="20" spans="1:78" s="2" customFormat="1" ht="7.5" customHeight="1">
      <c r="A20" s="204"/>
      <c r="B20" s="204"/>
      <c r="C20" s="204"/>
      <c r="D20" s="204"/>
      <c r="E20" s="204"/>
      <c r="F20" s="204"/>
      <c r="G20" s="204"/>
      <c r="H20" s="204"/>
      <c r="I20" s="204"/>
      <c r="J20" s="204"/>
      <c r="K20" s="204"/>
      <c r="L20" s="204"/>
      <c r="M20" s="204"/>
      <c r="N20" s="204"/>
      <c r="O20" s="204"/>
      <c r="P20" s="204"/>
      <c r="Q20" s="204"/>
      <c r="R20" s="204"/>
      <c r="S20" s="204"/>
      <c r="T20" s="204"/>
      <c r="U20" s="204"/>
      <c r="V20" s="204"/>
      <c r="W20" s="204"/>
      <c r="X20" s="204"/>
      <c r="Y20" s="204"/>
      <c r="Z20" s="204"/>
      <c r="AA20" s="204"/>
      <c r="AB20" s="204"/>
      <c r="AC20" s="204"/>
      <c r="AD20" s="204"/>
      <c r="AE20" s="204"/>
      <c r="AF20" s="204"/>
      <c r="AG20" s="204"/>
      <c r="AH20" s="204"/>
      <c r="AI20" s="204"/>
      <c r="AJ20" s="204"/>
      <c r="AK20" s="204"/>
      <c r="AL20" s="204"/>
      <c r="AM20" s="204"/>
      <c r="AN20" s="204"/>
      <c r="AO20" s="204"/>
      <c r="AP20" s="204"/>
      <c r="AQ20" s="204"/>
      <c r="AR20" s="204"/>
      <c r="AS20" s="204"/>
      <c r="AT20" s="204"/>
      <c r="AU20" s="204"/>
      <c r="AV20" s="204"/>
      <c r="AW20" s="204"/>
      <c r="AX20" s="204"/>
      <c r="AY20" s="204"/>
      <c r="AZ20" s="204"/>
      <c r="BA20" s="204"/>
      <c r="BB20" s="204"/>
      <c r="BC20" s="204"/>
      <c r="BD20" s="204"/>
      <c r="BE20" s="204"/>
      <c r="BF20" s="204"/>
      <c r="BG20" s="204"/>
      <c r="BH20" s="204"/>
      <c r="BI20" s="204"/>
      <c r="BJ20" s="204"/>
      <c r="BK20" s="204"/>
      <c r="BL20" s="204"/>
      <c r="BM20" s="204"/>
      <c r="BN20" s="204"/>
      <c r="BO20" s="204"/>
      <c r="BP20" s="204"/>
      <c r="BQ20" s="204"/>
      <c r="BR20" s="204"/>
      <c r="BS20" s="204"/>
      <c r="BT20" s="204"/>
      <c r="BU20" s="204"/>
      <c r="BV20" s="204"/>
      <c r="BW20" s="204"/>
      <c r="BX20" s="204"/>
      <c r="BY20" s="204"/>
      <c r="BZ20" s="204"/>
    </row>
    <row r="21" spans="1:78" s="2" customFormat="1" ht="15.75" customHeight="1">
      <c r="A21" s="374" t="s">
        <v>1717</v>
      </c>
      <c r="B21" s="374"/>
      <c r="C21" s="374"/>
      <c r="D21" s="374"/>
      <c r="E21" s="374"/>
      <c r="F21" s="374"/>
      <c r="G21" s="374"/>
      <c r="H21" s="374"/>
      <c r="I21" s="374"/>
      <c r="J21" s="374"/>
      <c r="K21" s="374"/>
      <c r="L21" s="374"/>
      <c r="M21" s="374"/>
      <c r="N21" s="374"/>
      <c r="O21" s="374"/>
      <c r="P21" s="374"/>
      <c r="Q21" s="374"/>
      <c r="R21" s="374"/>
      <c r="S21" s="374"/>
      <c r="T21" s="374"/>
      <c r="U21" s="374"/>
      <c r="V21" s="374"/>
      <c r="W21" s="374"/>
      <c r="X21" s="374"/>
      <c r="Y21" s="374"/>
      <c r="Z21" s="374"/>
      <c r="AA21" s="374"/>
      <c r="AB21" s="374"/>
      <c r="AC21" s="374"/>
      <c r="AD21" s="374"/>
      <c r="AE21" s="374"/>
      <c r="AF21" s="374"/>
      <c r="AG21" s="374"/>
      <c r="AH21" s="374"/>
      <c r="AI21" s="374"/>
      <c r="AJ21" s="374"/>
      <c r="AK21" s="374"/>
      <c r="AL21" s="374"/>
      <c r="AM21" s="374"/>
      <c r="AN21" s="374"/>
      <c r="AO21" s="374"/>
      <c r="AP21" s="374"/>
      <c r="AQ21" s="374"/>
      <c r="AR21" s="374"/>
      <c r="AS21" s="374"/>
      <c r="AT21" s="374"/>
      <c r="AU21" s="374"/>
      <c r="AV21" s="374"/>
      <c r="AW21" s="374"/>
      <c r="AX21" s="374"/>
      <c r="AY21" s="374"/>
      <c r="AZ21" s="374"/>
      <c r="BA21" s="374"/>
      <c r="BB21" s="374"/>
      <c r="BC21" s="374"/>
      <c r="BD21" s="374"/>
      <c r="BE21" s="374"/>
      <c r="BF21" s="374"/>
      <c r="BG21" s="374"/>
      <c r="BH21" s="374"/>
      <c r="BI21" s="374"/>
      <c r="BJ21" s="374"/>
      <c r="BK21" s="374"/>
      <c r="BL21" s="374"/>
      <c r="BM21" s="374"/>
      <c r="BN21" s="374"/>
      <c r="BO21" s="374"/>
      <c r="BP21" s="374"/>
      <c r="BQ21" s="374"/>
      <c r="BR21" s="374"/>
      <c r="BS21" s="374"/>
      <c r="BT21" s="374"/>
      <c r="BU21" s="374"/>
      <c r="BV21" s="374"/>
      <c r="BW21" s="374"/>
      <c r="BX21" s="374"/>
      <c r="BY21" s="374"/>
      <c r="BZ21" s="374"/>
    </row>
    <row r="22" spans="1:78" s="2" customFormat="1" ht="15.75" customHeight="1">
      <c r="A22" s="204"/>
      <c r="B22" s="204" t="s">
        <v>66</v>
      </c>
      <c r="C22" s="204"/>
      <c r="D22" s="204"/>
      <c r="E22" s="204"/>
      <c r="F22" s="204"/>
      <c r="G22" s="204"/>
      <c r="H22" s="204"/>
      <c r="I22" s="204"/>
      <c r="J22" s="204"/>
      <c r="K22" s="204"/>
      <c r="L22" s="204"/>
      <c r="M22" s="204"/>
      <c r="N22" s="204"/>
      <c r="O22" s="204"/>
      <c r="P22" s="204"/>
      <c r="Q22" s="204"/>
      <c r="R22" s="971">
        <f>kouzisekousya_owner_name3</f>
        <v>0</v>
      </c>
      <c r="S22" s="971"/>
      <c r="T22" s="971"/>
      <c r="U22" s="971"/>
      <c r="V22" s="971"/>
      <c r="W22" s="971"/>
      <c r="X22" s="971"/>
      <c r="Y22" s="971"/>
      <c r="Z22" s="971"/>
      <c r="AA22" s="971"/>
      <c r="AB22" s="971"/>
      <c r="AC22" s="971"/>
      <c r="AD22" s="971"/>
      <c r="AE22" s="971"/>
      <c r="AF22" s="971"/>
      <c r="AG22" s="971"/>
      <c r="AH22" s="971"/>
      <c r="AI22" s="971"/>
      <c r="AJ22" s="971"/>
      <c r="AK22" s="971"/>
      <c r="AL22" s="971"/>
      <c r="AM22" s="971"/>
      <c r="AN22" s="971"/>
      <c r="AO22" s="971"/>
      <c r="AP22" s="971"/>
      <c r="AQ22" s="971"/>
      <c r="AR22" s="971"/>
      <c r="AS22" s="971"/>
      <c r="AT22" s="971"/>
      <c r="AU22" s="971"/>
      <c r="AV22" s="971"/>
      <c r="AW22" s="971"/>
      <c r="AX22" s="971"/>
      <c r="AY22" s="971"/>
      <c r="AZ22" s="971"/>
      <c r="BA22" s="971"/>
      <c r="BB22" s="971"/>
      <c r="BC22" s="971"/>
      <c r="BD22" s="971"/>
      <c r="BE22" s="971"/>
      <c r="BF22" s="971"/>
      <c r="BG22" s="971"/>
      <c r="BH22" s="971"/>
      <c r="BI22" s="971"/>
      <c r="BJ22" s="971"/>
      <c r="BK22" s="971"/>
      <c r="BL22" s="971"/>
      <c r="BM22" s="971"/>
      <c r="BN22" s="971"/>
      <c r="BO22" s="971"/>
      <c r="BP22" s="971"/>
      <c r="BQ22" s="971"/>
      <c r="BR22" s="971"/>
      <c r="BS22" s="971"/>
      <c r="BT22" s="971"/>
      <c r="BU22" s="971"/>
      <c r="BV22" s="971"/>
      <c r="BW22" s="971"/>
      <c r="BX22" s="971"/>
      <c r="BY22" s="971"/>
      <c r="BZ22" s="971"/>
    </row>
    <row r="23" spans="1:78" s="2" customFormat="1" ht="15.75" customHeight="1">
      <c r="A23" s="204"/>
      <c r="B23" s="204" t="s">
        <v>77</v>
      </c>
      <c r="C23" s="204"/>
      <c r="D23" s="204"/>
      <c r="E23" s="204"/>
      <c r="F23" s="204"/>
      <c r="G23" s="204"/>
      <c r="H23" s="204"/>
      <c r="I23" s="204"/>
      <c r="J23" s="204"/>
      <c r="K23" s="204"/>
      <c r="L23" s="204"/>
      <c r="M23" s="204"/>
      <c r="N23" s="204" t="s">
        <v>78</v>
      </c>
      <c r="O23" s="204"/>
      <c r="P23" s="204"/>
      <c r="Q23" s="204"/>
      <c r="R23" s="204"/>
      <c r="S23" s="204"/>
      <c r="T23" s="204"/>
      <c r="U23" s="204"/>
      <c r="V23" s="204"/>
      <c r="W23" s="204"/>
      <c r="X23" s="204"/>
      <c r="Y23" s="204" t="s">
        <v>79</v>
      </c>
      <c r="Z23" s="204"/>
      <c r="AA23" s="975">
        <f>kouzisekousya_eigyousyo_kyoka3</f>
        <v>0</v>
      </c>
      <c r="AB23" s="975"/>
      <c r="AC23" s="975"/>
      <c r="AD23" s="975"/>
      <c r="AE23" s="975"/>
      <c r="AF23" s="975"/>
      <c r="AG23" s="975"/>
      <c r="AH23" s="975"/>
      <c r="AI23" s="975"/>
      <c r="AJ23" s="975"/>
      <c r="AK23" s="975"/>
      <c r="AL23" s="975"/>
      <c r="AM23" s="975"/>
      <c r="AN23" s="204" t="s">
        <v>80</v>
      </c>
      <c r="AO23" s="204"/>
      <c r="AP23" s="204"/>
      <c r="AQ23" s="204"/>
      <c r="AR23" s="204"/>
      <c r="AS23" s="204" t="s">
        <v>81</v>
      </c>
      <c r="AT23" s="204"/>
      <c r="AU23" s="975">
        <f>kouzisekousya_eigyousyo_go3</f>
        <v>0</v>
      </c>
      <c r="AV23" s="975"/>
      <c r="AW23" s="975"/>
      <c r="AX23" s="975"/>
      <c r="AY23" s="975"/>
      <c r="AZ23" s="975"/>
      <c r="BA23" s="975"/>
      <c r="BB23" s="975"/>
      <c r="BC23" s="975"/>
      <c r="BD23" s="975"/>
      <c r="BE23" s="975"/>
      <c r="BF23" s="975"/>
      <c r="BG23" s="975"/>
      <c r="BH23" s="204" t="s">
        <v>40</v>
      </c>
      <c r="BI23" s="204"/>
      <c r="BJ23" s="204"/>
      <c r="BK23" s="204"/>
      <c r="BL23" s="204"/>
      <c r="BM23" s="204"/>
      <c r="BN23" s="204"/>
      <c r="BO23" s="204"/>
      <c r="BP23" s="204"/>
      <c r="BQ23" s="204"/>
      <c r="BR23" s="204"/>
      <c r="BS23" s="204"/>
      <c r="BT23" s="204"/>
      <c r="BU23" s="204"/>
      <c r="BV23" s="204"/>
      <c r="BW23" s="204"/>
      <c r="BX23" s="204"/>
      <c r="BY23" s="204"/>
      <c r="BZ23" s="204"/>
    </row>
    <row r="24" spans="1:78" s="2" customFormat="1" ht="15.75" customHeight="1">
      <c r="A24" s="204"/>
      <c r="B24" s="204"/>
      <c r="C24" s="204"/>
      <c r="D24" s="204"/>
      <c r="E24" s="204"/>
      <c r="F24" s="204"/>
      <c r="G24" s="204"/>
      <c r="H24" s="204"/>
      <c r="I24" s="204"/>
      <c r="J24" s="204"/>
      <c r="K24" s="204"/>
      <c r="L24" s="204"/>
      <c r="M24" s="204"/>
      <c r="N24" s="204"/>
      <c r="O24" s="204"/>
      <c r="P24" s="204"/>
      <c r="Q24" s="204"/>
      <c r="R24" s="971">
        <f>kouzisekousya_kaisya_name3</f>
        <v>0</v>
      </c>
      <c r="S24" s="971"/>
      <c r="T24" s="971"/>
      <c r="U24" s="971"/>
      <c r="V24" s="971"/>
      <c r="W24" s="971"/>
      <c r="X24" s="971"/>
      <c r="Y24" s="971"/>
      <c r="Z24" s="971"/>
      <c r="AA24" s="971"/>
      <c r="AB24" s="971"/>
      <c r="AC24" s="971"/>
      <c r="AD24" s="971"/>
      <c r="AE24" s="971"/>
      <c r="AF24" s="971"/>
      <c r="AG24" s="971"/>
      <c r="AH24" s="971"/>
      <c r="AI24" s="971"/>
      <c r="AJ24" s="971"/>
      <c r="AK24" s="971"/>
      <c r="AL24" s="971"/>
      <c r="AM24" s="971"/>
      <c r="AN24" s="971"/>
      <c r="AO24" s="971"/>
      <c r="AP24" s="971"/>
      <c r="AQ24" s="971"/>
      <c r="AR24" s="971"/>
      <c r="AS24" s="971"/>
      <c r="AT24" s="971"/>
      <c r="AU24" s="971"/>
      <c r="AV24" s="971"/>
      <c r="AW24" s="971"/>
      <c r="AX24" s="971"/>
      <c r="AY24" s="971"/>
      <c r="AZ24" s="971"/>
      <c r="BA24" s="971"/>
      <c r="BB24" s="971"/>
      <c r="BC24" s="971"/>
      <c r="BD24" s="971"/>
      <c r="BE24" s="971"/>
      <c r="BF24" s="971"/>
      <c r="BG24" s="971"/>
      <c r="BH24" s="971"/>
      <c r="BI24" s="971"/>
      <c r="BJ24" s="971"/>
      <c r="BK24" s="971"/>
      <c r="BL24" s="971"/>
      <c r="BM24" s="971"/>
      <c r="BN24" s="971"/>
      <c r="BO24" s="971"/>
      <c r="BP24" s="971"/>
      <c r="BQ24" s="971"/>
      <c r="BR24" s="971"/>
      <c r="BS24" s="971"/>
      <c r="BT24" s="971"/>
      <c r="BU24" s="971"/>
      <c r="BV24" s="971"/>
      <c r="BW24" s="971"/>
      <c r="BX24" s="971"/>
      <c r="BY24" s="971"/>
      <c r="BZ24" s="971"/>
    </row>
    <row r="25" spans="1:78" s="2" customFormat="1" ht="15.75" customHeight="1">
      <c r="A25" s="204"/>
      <c r="B25" s="204" t="s">
        <v>32</v>
      </c>
      <c r="C25" s="204"/>
      <c r="D25" s="204"/>
      <c r="E25" s="204"/>
      <c r="F25" s="204"/>
      <c r="G25" s="204"/>
      <c r="H25" s="204"/>
      <c r="I25" s="204"/>
      <c r="J25" s="204"/>
      <c r="K25" s="204"/>
      <c r="L25" s="204"/>
      <c r="M25" s="204"/>
      <c r="N25" s="204"/>
      <c r="O25" s="204"/>
      <c r="P25" s="204"/>
      <c r="Q25" s="204"/>
      <c r="R25" s="976" t="s">
        <v>1254</v>
      </c>
      <c r="S25" s="976"/>
      <c r="T25" s="976"/>
      <c r="U25" s="971">
        <f>kouzisekousya_kaisya_postcode3</f>
        <v>0</v>
      </c>
      <c r="V25" s="971"/>
      <c r="W25" s="971"/>
      <c r="X25" s="971"/>
      <c r="Y25" s="971"/>
      <c r="Z25" s="971"/>
      <c r="AA25" s="971"/>
      <c r="AB25" s="971"/>
      <c r="AC25" s="971"/>
      <c r="AD25" s="971"/>
      <c r="AE25" s="971"/>
      <c r="AF25" s="971"/>
      <c r="AG25" s="971"/>
      <c r="AH25" s="971"/>
      <c r="AI25" s="971"/>
      <c r="AJ25" s="971"/>
      <c r="AK25" s="971"/>
      <c r="AL25" s="971"/>
      <c r="AM25" s="971"/>
      <c r="AN25" s="971"/>
      <c r="AO25" s="971"/>
      <c r="AP25" s="971"/>
      <c r="AQ25" s="971"/>
      <c r="AR25" s="971"/>
      <c r="AS25" s="971"/>
      <c r="AT25" s="971"/>
      <c r="AU25" s="971"/>
      <c r="AV25" s="971"/>
      <c r="AW25" s="971"/>
      <c r="AX25" s="971"/>
      <c r="AY25" s="971"/>
      <c r="AZ25" s="971"/>
      <c r="BA25" s="971"/>
      <c r="BB25" s="971"/>
      <c r="BC25" s="971"/>
      <c r="BD25" s="971"/>
      <c r="BE25" s="971"/>
      <c r="BF25" s="971"/>
      <c r="BG25" s="971"/>
      <c r="BH25" s="971"/>
      <c r="BI25" s="971"/>
      <c r="BJ25" s="971"/>
      <c r="BK25" s="971"/>
      <c r="BL25" s="971"/>
      <c r="BM25" s="971"/>
      <c r="BN25" s="971"/>
      <c r="BO25" s="971"/>
      <c r="BP25" s="971"/>
      <c r="BQ25" s="971"/>
      <c r="BR25" s="971"/>
      <c r="BS25" s="971"/>
      <c r="BT25" s="971"/>
      <c r="BU25" s="971"/>
      <c r="BV25" s="971"/>
      <c r="BW25" s="971"/>
      <c r="BX25" s="971"/>
      <c r="BY25" s="971"/>
      <c r="BZ25" s="971"/>
    </row>
    <row r="26" spans="1:78" s="2" customFormat="1" ht="15" customHeight="1">
      <c r="A26" s="204"/>
      <c r="B26" s="204" t="s">
        <v>68</v>
      </c>
      <c r="C26" s="204"/>
      <c r="D26" s="204"/>
      <c r="E26" s="204"/>
      <c r="F26" s="204"/>
      <c r="G26" s="204"/>
      <c r="H26" s="204"/>
      <c r="I26" s="204"/>
      <c r="J26" s="204"/>
      <c r="K26" s="204"/>
      <c r="L26" s="204"/>
      <c r="M26" s="204"/>
      <c r="N26" s="204"/>
      <c r="O26" s="204"/>
      <c r="P26" s="204"/>
      <c r="Q26" s="204"/>
      <c r="R26" s="971" t="str">
        <f>kouzisekousya_owner_state3&amp;kouzisekousya_owner_adress3</f>
        <v/>
      </c>
      <c r="S26" s="971"/>
      <c r="T26" s="971"/>
      <c r="U26" s="971"/>
      <c r="V26" s="971"/>
      <c r="W26" s="971"/>
      <c r="X26" s="971"/>
      <c r="Y26" s="971"/>
      <c r="Z26" s="971"/>
      <c r="AA26" s="971"/>
      <c r="AB26" s="971"/>
      <c r="AC26" s="971"/>
      <c r="AD26" s="971"/>
      <c r="AE26" s="971"/>
      <c r="AF26" s="971"/>
      <c r="AG26" s="971"/>
      <c r="AH26" s="971"/>
      <c r="AI26" s="971"/>
      <c r="AJ26" s="971"/>
      <c r="AK26" s="971"/>
      <c r="AL26" s="971"/>
      <c r="AM26" s="971"/>
      <c r="AN26" s="971"/>
      <c r="AO26" s="971"/>
      <c r="AP26" s="971"/>
      <c r="AQ26" s="971"/>
      <c r="AR26" s="971"/>
      <c r="AS26" s="971"/>
      <c r="AT26" s="971"/>
      <c r="AU26" s="971"/>
      <c r="AV26" s="971"/>
      <c r="AW26" s="971"/>
      <c r="AX26" s="971"/>
      <c r="AY26" s="971"/>
      <c r="AZ26" s="971"/>
      <c r="BA26" s="971"/>
      <c r="BB26" s="971"/>
      <c r="BC26" s="971"/>
      <c r="BD26" s="971"/>
      <c r="BE26" s="971"/>
      <c r="BF26" s="971"/>
      <c r="BG26" s="971"/>
      <c r="BH26" s="971"/>
      <c r="BI26" s="971"/>
      <c r="BJ26" s="971"/>
      <c r="BK26" s="971"/>
      <c r="BL26" s="971"/>
      <c r="BM26" s="971"/>
      <c r="BN26" s="971"/>
      <c r="BO26" s="971"/>
      <c r="BP26" s="971"/>
      <c r="BQ26" s="971"/>
      <c r="BR26" s="971"/>
      <c r="BS26" s="971"/>
      <c r="BT26" s="971"/>
      <c r="BU26" s="971"/>
      <c r="BV26" s="971"/>
      <c r="BW26" s="971"/>
      <c r="BX26" s="971"/>
      <c r="BY26" s="971"/>
      <c r="BZ26" s="971"/>
    </row>
    <row r="27" spans="1:78" s="2" customFormat="1" ht="15" customHeight="1">
      <c r="A27" s="204"/>
      <c r="B27" s="204" t="s">
        <v>1748</v>
      </c>
      <c r="C27" s="204"/>
      <c r="D27" s="204"/>
      <c r="E27" s="204"/>
      <c r="F27" s="204"/>
      <c r="G27" s="204"/>
      <c r="H27" s="204"/>
      <c r="I27" s="204"/>
      <c r="J27" s="204"/>
      <c r="K27" s="204"/>
      <c r="L27" s="204"/>
      <c r="M27" s="204"/>
      <c r="N27" s="204"/>
      <c r="O27" s="204"/>
      <c r="P27" s="204"/>
      <c r="Q27" s="204"/>
      <c r="R27" s="973">
        <f>kouzisekousya_owner_TEL3</f>
        <v>0</v>
      </c>
      <c r="S27" s="973"/>
      <c r="T27" s="973"/>
      <c r="U27" s="973"/>
      <c r="V27" s="973"/>
      <c r="W27" s="973"/>
      <c r="X27" s="973"/>
      <c r="Y27" s="973"/>
      <c r="Z27" s="973"/>
      <c r="AA27" s="973"/>
      <c r="AB27" s="973"/>
      <c r="AC27" s="973"/>
      <c r="AD27" s="973"/>
      <c r="AE27" s="973"/>
      <c r="AF27" s="973"/>
      <c r="AG27" s="973"/>
      <c r="AH27" s="973"/>
      <c r="AI27" s="973"/>
      <c r="AJ27" s="973"/>
      <c r="AK27" s="973"/>
      <c r="AL27" s="973"/>
      <c r="AM27" s="973"/>
      <c r="AN27" s="973"/>
      <c r="AO27" s="973"/>
      <c r="AP27" s="973"/>
      <c r="AQ27" s="973"/>
      <c r="AR27" s="973"/>
      <c r="AS27" s="973"/>
      <c r="AT27" s="973"/>
      <c r="AU27" s="973"/>
      <c r="AV27" s="973"/>
      <c r="AW27" s="973"/>
      <c r="AX27" s="973"/>
      <c r="AY27" s="973"/>
      <c r="AZ27" s="973"/>
      <c r="BA27" s="973"/>
      <c r="BB27" s="973"/>
      <c r="BC27" s="973"/>
      <c r="BD27" s="973"/>
      <c r="BE27" s="973"/>
      <c r="BF27" s="973"/>
      <c r="BG27" s="973"/>
      <c r="BH27" s="973"/>
      <c r="BI27" s="973"/>
      <c r="BJ27" s="973"/>
      <c r="BK27" s="973"/>
      <c r="BL27" s="973"/>
      <c r="BM27" s="973"/>
      <c r="BN27" s="973"/>
      <c r="BO27" s="973"/>
      <c r="BP27" s="973"/>
      <c r="BQ27" s="973"/>
      <c r="BR27" s="973"/>
      <c r="BS27" s="973"/>
      <c r="BT27" s="973"/>
      <c r="BU27" s="973"/>
      <c r="BV27" s="973"/>
      <c r="BW27" s="973"/>
      <c r="BX27" s="973"/>
      <c r="BY27" s="973"/>
      <c r="BZ27" s="973"/>
    </row>
    <row r="28" spans="1:78" s="2" customFormat="1" ht="7.5" customHeight="1">
      <c r="A28" s="204"/>
      <c r="B28" s="204"/>
      <c r="C28" s="204"/>
      <c r="D28" s="204"/>
      <c r="E28" s="204"/>
      <c r="F28" s="204"/>
      <c r="G28" s="204"/>
      <c r="H28" s="204"/>
      <c r="I28" s="204"/>
      <c r="J28" s="204"/>
      <c r="K28" s="204"/>
      <c r="L28" s="204"/>
      <c r="M28" s="204"/>
      <c r="N28" s="204"/>
      <c r="O28" s="204"/>
      <c r="P28" s="204"/>
      <c r="Q28" s="204"/>
      <c r="R28" s="204"/>
      <c r="S28" s="204"/>
      <c r="T28" s="204"/>
      <c r="U28" s="204"/>
      <c r="V28" s="204"/>
      <c r="W28" s="204"/>
      <c r="X28" s="204"/>
      <c r="Y28" s="204"/>
      <c r="Z28" s="204"/>
      <c r="AA28" s="204"/>
      <c r="AB28" s="204"/>
      <c r="AC28" s="204"/>
      <c r="AD28" s="204"/>
      <c r="AE28" s="204"/>
      <c r="AF28" s="204"/>
      <c r="AG28" s="204"/>
      <c r="AH28" s="204"/>
      <c r="AI28" s="204"/>
      <c r="AJ28" s="204"/>
      <c r="AK28" s="204"/>
      <c r="AL28" s="204"/>
      <c r="AM28" s="204"/>
      <c r="AN28" s="204"/>
      <c r="AO28" s="204"/>
      <c r="AP28" s="204"/>
      <c r="AQ28" s="204"/>
      <c r="AR28" s="204"/>
      <c r="AS28" s="204"/>
      <c r="AT28" s="204"/>
      <c r="AU28" s="204"/>
      <c r="AV28" s="204"/>
      <c r="AW28" s="204"/>
      <c r="AX28" s="204"/>
      <c r="AY28" s="204"/>
      <c r="AZ28" s="204"/>
      <c r="BA28" s="204"/>
      <c r="BB28" s="204"/>
      <c r="BC28" s="204"/>
      <c r="BD28" s="204"/>
      <c r="BE28" s="204"/>
      <c r="BF28" s="204"/>
      <c r="BG28" s="204"/>
      <c r="BH28" s="204"/>
      <c r="BI28" s="204"/>
      <c r="BJ28" s="204"/>
      <c r="BK28" s="204"/>
      <c r="BL28" s="204"/>
      <c r="BM28" s="204"/>
      <c r="BN28" s="204"/>
      <c r="BO28" s="204"/>
      <c r="BP28" s="204"/>
      <c r="BQ28" s="204"/>
      <c r="BR28" s="204"/>
      <c r="BS28" s="204"/>
      <c r="BT28" s="204"/>
      <c r="BU28" s="204"/>
      <c r="BV28" s="204"/>
      <c r="BW28" s="204"/>
      <c r="BX28" s="204"/>
      <c r="BY28" s="204"/>
      <c r="BZ28" s="204"/>
    </row>
    <row r="29" spans="1:78" s="2" customFormat="1" ht="15.75" customHeight="1">
      <c r="A29" s="374" t="s">
        <v>1717</v>
      </c>
      <c r="B29" s="374"/>
      <c r="C29" s="374"/>
      <c r="D29" s="374"/>
      <c r="E29" s="374"/>
      <c r="F29" s="374"/>
      <c r="G29" s="374"/>
      <c r="H29" s="374"/>
      <c r="I29" s="374"/>
      <c r="J29" s="374"/>
      <c r="K29" s="374"/>
      <c r="L29" s="374"/>
      <c r="M29" s="374"/>
      <c r="N29" s="374"/>
      <c r="O29" s="374"/>
      <c r="P29" s="374"/>
      <c r="Q29" s="374"/>
      <c r="R29" s="374"/>
      <c r="S29" s="374"/>
      <c r="T29" s="374"/>
      <c r="U29" s="374"/>
      <c r="V29" s="374"/>
      <c r="W29" s="374"/>
      <c r="X29" s="374"/>
      <c r="Y29" s="374"/>
      <c r="Z29" s="374"/>
      <c r="AA29" s="374"/>
      <c r="AB29" s="374"/>
      <c r="AC29" s="374"/>
      <c r="AD29" s="374"/>
      <c r="AE29" s="374"/>
      <c r="AF29" s="374"/>
      <c r="AG29" s="374"/>
      <c r="AH29" s="374"/>
      <c r="AI29" s="374"/>
      <c r="AJ29" s="374"/>
      <c r="AK29" s="374"/>
      <c r="AL29" s="374"/>
      <c r="AM29" s="374"/>
      <c r="AN29" s="374"/>
      <c r="AO29" s="374"/>
      <c r="AP29" s="374"/>
      <c r="AQ29" s="374"/>
      <c r="AR29" s="374"/>
      <c r="AS29" s="374"/>
      <c r="AT29" s="374"/>
      <c r="AU29" s="374"/>
      <c r="AV29" s="374"/>
      <c r="AW29" s="374"/>
      <c r="AX29" s="374"/>
      <c r="AY29" s="374"/>
      <c r="AZ29" s="374"/>
      <c r="BA29" s="374"/>
      <c r="BB29" s="374"/>
      <c r="BC29" s="374"/>
      <c r="BD29" s="374"/>
      <c r="BE29" s="374"/>
      <c r="BF29" s="374"/>
      <c r="BG29" s="374"/>
      <c r="BH29" s="374"/>
      <c r="BI29" s="374"/>
      <c r="BJ29" s="374"/>
      <c r="BK29" s="374"/>
      <c r="BL29" s="374"/>
      <c r="BM29" s="374"/>
      <c r="BN29" s="374"/>
      <c r="BO29" s="374"/>
      <c r="BP29" s="374"/>
      <c r="BQ29" s="374"/>
      <c r="BR29" s="374"/>
      <c r="BS29" s="374"/>
      <c r="BT29" s="374"/>
      <c r="BU29" s="374"/>
      <c r="BV29" s="374"/>
      <c r="BW29" s="374"/>
      <c r="BX29" s="374"/>
      <c r="BY29" s="374"/>
      <c r="BZ29" s="374"/>
    </row>
    <row r="30" spans="1:78" s="2" customFormat="1" ht="15.75" customHeight="1">
      <c r="A30" s="204"/>
      <c r="B30" s="204" t="s">
        <v>66</v>
      </c>
      <c r="C30" s="204"/>
      <c r="D30" s="204"/>
      <c r="E30" s="204"/>
      <c r="F30" s="204"/>
      <c r="G30" s="204"/>
      <c r="H30" s="204"/>
      <c r="I30" s="204"/>
      <c r="J30" s="204"/>
      <c r="K30" s="204"/>
      <c r="L30" s="204"/>
      <c r="M30" s="204"/>
      <c r="N30" s="204"/>
      <c r="O30" s="204"/>
      <c r="P30" s="204"/>
      <c r="Q30" s="204"/>
      <c r="R30" s="971">
        <f>kouzisekousya_owner_name4</f>
        <v>0</v>
      </c>
      <c r="S30" s="971"/>
      <c r="T30" s="971"/>
      <c r="U30" s="971"/>
      <c r="V30" s="971"/>
      <c r="W30" s="971"/>
      <c r="X30" s="971"/>
      <c r="Y30" s="971"/>
      <c r="Z30" s="971"/>
      <c r="AA30" s="971"/>
      <c r="AB30" s="971"/>
      <c r="AC30" s="971"/>
      <c r="AD30" s="971"/>
      <c r="AE30" s="971"/>
      <c r="AF30" s="971"/>
      <c r="AG30" s="971"/>
      <c r="AH30" s="971"/>
      <c r="AI30" s="971"/>
      <c r="AJ30" s="971"/>
      <c r="AK30" s="971"/>
      <c r="AL30" s="971"/>
      <c r="AM30" s="971"/>
      <c r="AN30" s="971"/>
      <c r="AO30" s="971"/>
      <c r="AP30" s="971"/>
      <c r="AQ30" s="971"/>
      <c r="AR30" s="971"/>
      <c r="AS30" s="971"/>
      <c r="AT30" s="971"/>
      <c r="AU30" s="971"/>
      <c r="AV30" s="971"/>
      <c r="AW30" s="971"/>
      <c r="AX30" s="971"/>
      <c r="AY30" s="971"/>
      <c r="AZ30" s="971"/>
      <c r="BA30" s="971"/>
      <c r="BB30" s="971"/>
      <c r="BC30" s="971"/>
      <c r="BD30" s="971"/>
      <c r="BE30" s="971"/>
      <c r="BF30" s="971"/>
      <c r="BG30" s="971"/>
      <c r="BH30" s="971"/>
      <c r="BI30" s="971"/>
      <c r="BJ30" s="971"/>
      <c r="BK30" s="971"/>
      <c r="BL30" s="971"/>
      <c r="BM30" s="971"/>
      <c r="BN30" s="971"/>
      <c r="BO30" s="971"/>
      <c r="BP30" s="971"/>
      <c r="BQ30" s="971"/>
      <c r="BR30" s="971"/>
      <c r="BS30" s="971"/>
      <c r="BT30" s="971"/>
      <c r="BU30" s="971"/>
      <c r="BV30" s="971"/>
      <c r="BW30" s="971"/>
      <c r="BX30" s="971"/>
      <c r="BY30" s="971"/>
      <c r="BZ30" s="971"/>
    </row>
    <row r="31" spans="1:78" s="2" customFormat="1" ht="15.75" customHeight="1">
      <c r="A31" s="204"/>
      <c r="B31" s="204" t="s">
        <v>77</v>
      </c>
      <c r="C31" s="204"/>
      <c r="D31" s="204"/>
      <c r="E31" s="204"/>
      <c r="F31" s="204"/>
      <c r="G31" s="204"/>
      <c r="H31" s="204"/>
      <c r="I31" s="204"/>
      <c r="J31" s="204"/>
      <c r="K31" s="204"/>
      <c r="L31" s="204"/>
      <c r="M31" s="204"/>
      <c r="N31" s="204" t="s">
        <v>78</v>
      </c>
      <c r="O31" s="204"/>
      <c r="P31" s="204"/>
      <c r="Q31" s="204"/>
      <c r="R31" s="204"/>
      <c r="S31" s="204"/>
      <c r="T31" s="204"/>
      <c r="U31" s="204"/>
      <c r="V31" s="204"/>
      <c r="W31" s="204"/>
      <c r="X31" s="204"/>
      <c r="Y31" s="204" t="s">
        <v>79</v>
      </c>
      <c r="Z31" s="204"/>
      <c r="AA31" s="975">
        <f>kouzisekousya_eigyousyo_kyoka4</f>
        <v>0</v>
      </c>
      <c r="AB31" s="975"/>
      <c r="AC31" s="975"/>
      <c r="AD31" s="975"/>
      <c r="AE31" s="975"/>
      <c r="AF31" s="975"/>
      <c r="AG31" s="975"/>
      <c r="AH31" s="975"/>
      <c r="AI31" s="975"/>
      <c r="AJ31" s="975"/>
      <c r="AK31" s="975"/>
      <c r="AL31" s="975"/>
      <c r="AM31" s="975"/>
      <c r="AN31" s="204" t="s">
        <v>80</v>
      </c>
      <c r="AO31" s="204"/>
      <c r="AP31" s="204"/>
      <c r="AQ31" s="204"/>
      <c r="AR31" s="204"/>
      <c r="AS31" s="204" t="s">
        <v>81</v>
      </c>
      <c r="AT31" s="204"/>
      <c r="AU31" s="975">
        <f>kouzisekousya_eigyousyo_go4</f>
        <v>0</v>
      </c>
      <c r="AV31" s="975"/>
      <c r="AW31" s="975"/>
      <c r="AX31" s="975"/>
      <c r="AY31" s="975"/>
      <c r="AZ31" s="975"/>
      <c r="BA31" s="975"/>
      <c r="BB31" s="975"/>
      <c r="BC31" s="975"/>
      <c r="BD31" s="975"/>
      <c r="BE31" s="975"/>
      <c r="BF31" s="975"/>
      <c r="BG31" s="975"/>
      <c r="BH31" s="204" t="s">
        <v>40</v>
      </c>
      <c r="BI31" s="204"/>
      <c r="BJ31" s="204"/>
      <c r="BK31" s="204"/>
      <c r="BL31" s="204"/>
      <c r="BM31" s="204"/>
      <c r="BN31" s="204"/>
      <c r="BO31" s="204"/>
      <c r="BP31" s="204"/>
      <c r="BQ31" s="204"/>
      <c r="BR31" s="204"/>
      <c r="BS31" s="204"/>
      <c r="BT31" s="204"/>
      <c r="BU31" s="204"/>
      <c r="BV31" s="204"/>
      <c r="BW31" s="204"/>
      <c r="BX31" s="204"/>
      <c r="BY31" s="204"/>
      <c r="BZ31" s="204"/>
    </row>
    <row r="32" spans="1:78" s="2" customFormat="1" ht="15.75" customHeight="1">
      <c r="A32" s="204"/>
      <c r="B32" s="204"/>
      <c r="C32" s="204"/>
      <c r="D32" s="204"/>
      <c r="E32" s="204"/>
      <c r="F32" s="204"/>
      <c r="G32" s="204"/>
      <c r="H32" s="204"/>
      <c r="I32" s="204"/>
      <c r="J32" s="204"/>
      <c r="K32" s="204"/>
      <c r="L32" s="204"/>
      <c r="M32" s="204"/>
      <c r="N32" s="204"/>
      <c r="O32" s="204"/>
      <c r="P32" s="204"/>
      <c r="Q32" s="204"/>
      <c r="R32" s="971">
        <f>kouzisekousya_kaisya_name4</f>
        <v>0</v>
      </c>
      <c r="S32" s="971"/>
      <c r="T32" s="971"/>
      <c r="U32" s="971"/>
      <c r="V32" s="971"/>
      <c r="W32" s="971"/>
      <c r="X32" s="971"/>
      <c r="Y32" s="971"/>
      <c r="Z32" s="971"/>
      <c r="AA32" s="971"/>
      <c r="AB32" s="971"/>
      <c r="AC32" s="971"/>
      <c r="AD32" s="971"/>
      <c r="AE32" s="971"/>
      <c r="AF32" s="971"/>
      <c r="AG32" s="971"/>
      <c r="AH32" s="971"/>
      <c r="AI32" s="971"/>
      <c r="AJ32" s="971"/>
      <c r="AK32" s="971"/>
      <c r="AL32" s="971"/>
      <c r="AM32" s="971"/>
      <c r="AN32" s="971"/>
      <c r="AO32" s="971"/>
      <c r="AP32" s="971"/>
      <c r="AQ32" s="971"/>
      <c r="AR32" s="971"/>
      <c r="AS32" s="971"/>
      <c r="AT32" s="971"/>
      <c r="AU32" s="971"/>
      <c r="AV32" s="971"/>
      <c r="AW32" s="971"/>
      <c r="AX32" s="971"/>
      <c r="AY32" s="971"/>
      <c r="AZ32" s="971"/>
      <c r="BA32" s="971"/>
      <c r="BB32" s="971"/>
      <c r="BC32" s="971"/>
      <c r="BD32" s="971"/>
      <c r="BE32" s="971"/>
      <c r="BF32" s="971"/>
      <c r="BG32" s="971"/>
      <c r="BH32" s="971"/>
      <c r="BI32" s="971"/>
      <c r="BJ32" s="971"/>
      <c r="BK32" s="971"/>
      <c r="BL32" s="971"/>
      <c r="BM32" s="971"/>
      <c r="BN32" s="971"/>
      <c r="BO32" s="971"/>
      <c r="BP32" s="971"/>
      <c r="BQ32" s="971"/>
      <c r="BR32" s="971"/>
      <c r="BS32" s="971"/>
      <c r="BT32" s="971"/>
      <c r="BU32" s="971"/>
      <c r="BV32" s="971"/>
      <c r="BW32" s="971"/>
      <c r="BX32" s="971"/>
      <c r="BY32" s="971"/>
      <c r="BZ32" s="971"/>
    </row>
    <row r="33" spans="1:78" s="2" customFormat="1" ht="15.75" customHeight="1">
      <c r="A33" s="204"/>
      <c r="B33" s="204" t="s">
        <v>32</v>
      </c>
      <c r="C33" s="204"/>
      <c r="D33" s="204"/>
      <c r="E33" s="204"/>
      <c r="F33" s="204"/>
      <c r="G33" s="204"/>
      <c r="H33" s="204"/>
      <c r="I33" s="204"/>
      <c r="J33" s="204"/>
      <c r="K33" s="204"/>
      <c r="L33" s="204"/>
      <c r="M33" s="204"/>
      <c r="N33" s="204"/>
      <c r="O33" s="204"/>
      <c r="P33" s="204"/>
      <c r="Q33" s="204"/>
      <c r="R33" s="976" t="s">
        <v>1254</v>
      </c>
      <c r="S33" s="976"/>
      <c r="T33" s="976"/>
      <c r="U33" s="971">
        <f>kouzisekousya_kaisya_postcode4</f>
        <v>0</v>
      </c>
      <c r="V33" s="971"/>
      <c r="W33" s="971"/>
      <c r="X33" s="971"/>
      <c r="Y33" s="971"/>
      <c r="Z33" s="971"/>
      <c r="AA33" s="971"/>
      <c r="AB33" s="971"/>
      <c r="AC33" s="971"/>
      <c r="AD33" s="971"/>
      <c r="AE33" s="971"/>
      <c r="AF33" s="971"/>
      <c r="AG33" s="971"/>
      <c r="AH33" s="971"/>
      <c r="AI33" s="971"/>
      <c r="AJ33" s="971"/>
      <c r="AK33" s="971"/>
      <c r="AL33" s="971"/>
      <c r="AM33" s="971"/>
      <c r="AN33" s="971"/>
      <c r="AO33" s="971"/>
      <c r="AP33" s="971"/>
      <c r="AQ33" s="971"/>
      <c r="AR33" s="971"/>
      <c r="AS33" s="971"/>
      <c r="AT33" s="971"/>
      <c r="AU33" s="971"/>
      <c r="AV33" s="971"/>
      <c r="AW33" s="971"/>
      <c r="AX33" s="971"/>
      <c r="AY33" s="971"/>
      <c r="AZ33" s="971"/>
      <c r="BA33" s="971"/>
      <c r="BB33" s="971"/>
      <c r="BC33" s="971"/>
      <c r="BD33" s="971"/>
      <c r="BE33" s="971"/>
      <c r="BF33" s="971"/>
      <c r="BG33" s="971"/>
      <c r="BH33" s="971"/>
      <c r="BI33" s="971"/>
      <c r="BJ33" s="971"/>
      <c r="BK33" s="971"/>
      <c r="BL33" s="971"/>
      <c r="BM33" s="971"/>
      <c r="BN33" s="971"/>
      <c r="BO33" s="971"/>
      <c r="BP33" s="971"/>
      <c r="BQ33" s="971"/>
      <c r="BR33" s="971"/>
      <c r="BS33" s="971"/>
      <c r="BT33" s="971"/>
      <c r="BU33" s="971"/>
      <c r="BV33" s="971"/>
      <c r="BW33" s="971"/>
      <c r="BX33" s="971"/>
      <c r="BY33" s="971"/>
      <c r="BZ33" s="971"/>
    </row>
    <row r="34" spans="1:78" s="2" customFormat="1" ht="15" customHeight="1">
      <c r="A34" s="204"/>
      <c r="B34" s="204" t="s">
        <v>68</v>
      </c>
      <c r="C34" s="204"/>
      <c r="D34" s="204"/>
      <c r="E34" s="204"/>
      <c r="F34" s="204"/>
      <c r="G34" s="204"/>
      <c r="H34" s="204"/>
      <c r="I34" s="204"/>
      <c r="J34" s="204"/>
      <c r="K34" s="204"/>
      <c r="L34" s="204"/>
      <c r="M34" s="204"/>
      <c r="N34" s="204"/>
      <c r="O34" s="204"/>
      <c r="P34" s="204"/>
      <c r="Q34" s="204"/>
      <c r="R34" s="971" t="str">
        <f>kouzisekousya_owner_state4&amp;kouzisekousya_owner_adress4</f>
        <v/>
      </c>
      <c r="S34" s="971"/>
      <c r="T34" s="971"/>
      <c r="U34" s="971"/>
      <c r="V34" s="971"/>
      <c r="W34" s="971"/>
      <c r="X34" s="971"/>
      <c r="Y34" s="971"/>
      <c r="Z34" s="971"/>
      <c r="AA34" s="971"/>
      <c r="AB34" s="971"/>
      <c r="AC34" s="971"/>
      <c r="AD34" s="971"/>
      <c r="AE34" s="971"/>
      <c r="AF34" s="971"/>
      <c r="AG34" s="971"/>
      <c r="AH34" s="971"/>
      <c r="AI34" s="971"/>
      <c r="AJ34" s="971"/>
      <c r="AK34" s="971"/>
      <c r="AL34" s="971"/>
      <c r="AM34" s="971"/>
      <c r="AN34" s="971"/>
      <c r="AO34" s="971"/>
      <c r="AP34" s="971"/>
      <c r="AQ34" s="971"/>
      <c r="AR34" s="971"/>
      <c r="AS34" s="971"/>
      <c r="AT34" s="971"/>
      <c r="AU34" s="971"/>
      <c r="AV34" s="971"/>
      <c r="AW34" s="971"/>
      <c r="AX34" s="971"/>
      <c r="AY34" s="971"/>
      <c r="AZ34" s="971"/>
      <c r="BA34" s="971"/>
      <c r="BB34" s="971"/>
      <c r="BC34" s="971"/>
      <c r="BD34" s="971"/>
      <c r="BE34" s="971"/>
      <c r="BF34" s="971"/>
      <c r="BG34" s="971"/>
      <c r="BH34" s="971"/>
      <c r="BI34" s="971"/>
      <c r="BJ34" s="971"/>
      <c r="BK34" s="971"/>
      <c r="BL34" s="971"/>
      <c r="BM34" s="971"/>
      <c r="BN34" s="971"/>
      <c r="BO34" s="971"/>
      <c r="BP34" s="971"/>
      <c r="BQ34" s="971"/>
      <c r="BR34" s="971"/>
      <c r="BS34" s="971"/>
      <c r="BT34" s="971"/>
      <c r="BU34" s="971"/>
      <c r="BV34" s="971"/>
      <c r="BW34" s="971"/>
      <c r="BX34" s="971"/>
      <c r="BY34" s="971"/>
      <c r="BZ34" s="971"/>
    </row>
    <row r="35" spans="1:78" s="2" customFormat="1" ht="15" customHeight="1">
      <c r="A35" s="204"/>
      <c r="B35" s="204" t="s">
        <v>1748</v>
      </c>
      <c r="C35" s="204"/>
      <c r="D35" s="204"/>
      <c r="E35" s="204"/>
      <c r="F35" s="204"/>
      <c r="G35" s="204"/>
      <c r="H35" s="204"/>
      <c r="I35" s="204"/>
      <c r="J35" s="204"/>
      <c r="K35" s="204"/>
      <c r="L35" s="204"/>
      <c r="M35" s="204"/>
      <c r="N35" s="204"/>
      <c r="O35" s="204"/>
      <c r="P35" s="204"/>
      <c r="Q35" s="204"/>
      <c r="R35" s="973">
        <f>kouzisekousya_owner_TEL4</f>
        <v>0</v>
      </c>
      <c r="S35" s="973"/>
      <c r="T35" s="973"/>
      <c r="U35" s="973"/>
      <c r="V35" s="973"/>
      <c r="W35" s="973"/>
      <c r="X35" s="973"/>
      <c r="Y35" s="973"/>
      <c r="Z35" s="973"/>
      <c r="AA35" s="973"/>
      <c r="AB35" s="973"/>
      <c r="AC35" s="973"/>
      <c r="AD35" s="973"/>
      <c r="AE35" s="973"/>
      <c r="AF35" s="973"/>
      <c r="AG35" s="973"/>
      <c r="AH35" s="973"/>
      <c r="AI35" s="973"/>
      <c r="AJ35" s="973"/>
      <c r="AK35" s="973"/>
      <c r="AL35" s="973"/>
      <c r="AM35" s="973"/>
      <c r="AN35" s="973"/>
      <c r="AO35" s="973"/>
      <c r="AP35" s="973"/>
      <c r="AQ35" s="973"/>
      <c r="AR35" s="973"/>
      <c r="AS35" s="973"/>
      <c r="AT35" s="973"/>
      <c r="AU35" s="973"/>
      <c r="AV35" s="973"/>
      <c r="AW35" s="973"/>
      <c r="AX35" s="973"/>
      <c r="AY35" s="973"/>
      <c r="AZ35" s="973"/>
      <c r="BA35" s="973"/>
      <c r="BB35" s="973"/>
      <c r="BC35" s="973"/>
      <c r="BD35" s="973"/>
      <c r="BE35" s="973"/>
      <c r="BF35" s="973"/>
      <c r="BG35" s="973"/>
      <c r="BH35" s="973"/>
      <c r="BI35" s="973"/>
      <c r="BJ35" s="973"/>
      <c r="BK35" s="973"/>
      <c r="BL35" s="973"/>
      <c r="BM35" s="973"/>
      <c r="BN35" s="973"/>
      <c r="BO35" s="973"/>
      <c r="BP35" s="973"/>
      <c r="BQ35" s="973"/>
      <c r="BR35" s="973"/>
      <c r="BS35" s="973"/>
      <c r="BT35" s="973"/>
      <c r="BU35" s="973"/>
      <c r="BV35" s="973"/>
      <c r="BW35" s="973"/>
      <c r="BX35" s="973"/>
      <c r="BY35" s="973"/>
      <c r="BZ35" s="973"/>
    </row>
    <row r="36" spans="1:78" s="2" customFormat="1" ht="7.5" customHeight="1">
      <c r="A36" s="204"/>
      <c r="B36" s="204"/>
      <c r="C36" s="204"/>
      <c r="D36" s="204"/>
      <c r="E36" s="204"/>
      <c r="F36" s="204"/>
      <c r="G36" s="204"/>
      <c r="H36" s="204"/>
      <c r="I36" s="204"/>
      <c r="J36" s="204"/>
      <c r="K36" s="204"/>
      <c r="L36" s="204"/>
      <c r="M36" s="204"/>
      <c r="N36" s="204"/>
      <c r="O36" s="204"/>
      <c r="P36" s="204"/>
      <c r="Q36" s="204"/>
      <c r="R36" s="204"/>
      <c r="S36" s="204"/>
      <c r="T36" s="204"/>
      <c r="U36" s="204"/>
      <c r="V36" s="204"/>
      <c r="W36" s="204"/>
      <c r="X36" s="204"/>
      <c r="Y36" s="204"/>
      <c r="Z36" s="204"/>
      <c r="AA36" s="204"/>
      <c r="AB36" s="204"/>
      <c r="AC36" s="204"/>
      <c r="AD36" s="204"/>
      <c r="AE36" s="204"/>
      <c r="AF36" s="204"/>
      <c r="AG36" s="204"/>
      <c r="AH36" s="204"/>
      <c r="AI36" s="204"/>
      <c r="AJ36" s="204"/>
      <c r="AK36" s="204"/>
      <c r="AL36" s="204"/>
      <c r="AM36" s="204"/>
      <c r="AN36" s="204"/>
      <c r="AO36" s="204"/>
      <c r="AP36" s="204"/>
      <c r="AQ36" s="204"/>
      <c r="AR36" s="204"/>
      <c r="AS36" s="204"/>
      <c r="AT36" s="204"/>
      <c r="AU36" s="204"/>
      <c r="AV36" s="204"/>
      <c r="AW36" s="204"/>
      <c r="AX36" s="204"/>
      <c r="AY36" s="204"/>
      <c r="AZ36" s="204"/>
      <c r="BA36" s="204"/>
      <c r="BB36" s="204"/>
      <c r="BC36" s="204"/>
      <c r="BD36" s="204"/>
      <c r="BE36" s="204"/>
      <c r="BF36" s="204"/>
      <c r="BG36" s="204"/>
      <c r="BH36" s="204"/>
      <c r="BI36" s="204"/>
      <c r="BJ36" s="204"/>
      <c r="BK36" s="204"/>
      <c r="BL36" s="204"/>
      <c r="BM36" s="204"/>
      <c r="BN36" s="204"/>
      <c r="BO36" s="204"/>
      <c r="BP36" s="204"/>
      <c r="BQ36" s="204"/>
      <c r="BR36" s="204"/>
      <c r="BS36" s="204"/>
      <c r="BT36" s="204"/>
      <c r="BU36" s="204"/>
      <c r="BV36" s="204"/>
      <c r="BW36" s="204"/>
      <c r="BX36" s="204"/>
      <c r="BY36" s="204"/>
      <c r="BZ36" s="204"/>
    </row>
    <row r="37" spans="1:78" s="2" customFormat="1" ht="15.75" customHeight="1">
      <c r="A37" s="374" t="s">
        <v>1717</v>
      </c>
      <c r="B37" s="374"/>
      <c r="C37" s="374"/>
      <c r="D37" s="374"/>
      <c r="E37" s="374"/>
      <c r="F37" s="374"/>
      <c r="G37" s="374"/>
      <c r="H37" s="374"/>
      <c r="I37" s="374"/>
      <c r="J37" s="374"/>
      <c r="K37" s="374"/>
      <c r="L37" s="374"/>
      <c r="M37" s="374"/>
      <c r="N37" s="374"/>
      <c r="O37" s="374"/>
      <c r="P37" s="374"/>
      <c r="Q37" s="374"/>
      <c r="R37" s="374"/>
      <c r="S37" s="374"/>
      <c r="T37" s="374"/>
      <c r="U37" s="374"/>
      <c r="V37" s="374"/>
      <c r="W37" s="374"/>
      <c r="X37" s="374"/>
      <c r="Y37" s="374"/>
      <c r="Z37" s="374"/>
      <c r="AA37" s="374"/>
      <c r="AB37" s="374"/>
      <c r="AC37" s="374"/>
      <c r="AD37" s="374"/>
      <c r="AE37" s="374"/>
      <c r="AF37" s="374"/>
      <c r="AG37" s="374"/>
      <c r="AH37" s="374"/>
      <c r="AI37" s="374"/>
      <c r="AJ37" s="374"/>
      <c r="AK37" s="374"/>
      <c r="AL37" s="374"/>
      <c r="AM37" s="374"/>
      <c r="AN37" s="374"/>
      <c r="AO37" s="374"/>
      <c r="AP37" s="374"/>
      <c r="AQ37" s="374"/>
      <c r="AR37" s="374"/>
      <c r="AS37" s="374"/>
      <c r="AT37" s="374"/>
      <c r="AU37" s="374"/>
      <c r="AV37" s="374"/>
      <c r="AW37" s="374"/>
      <c r="AX37" s="374"/>
      <c r="AY37" s="374"/>
      <c r="AZ37" s="374"/>
      <c r="BA37" s="374"/>
      <c r="BB37" s="374"/>
      <c r="BC37" s="374"/>
      <c r="BD37" s="374"/>
      <c r="BE37" s="374"/>
      <c r="BF37" s="374"/>
      <c r="BG37" s="374"/>
      <c r="BH37" s="374"/>
      <c r="BI37" s="374"/>
      <c r="BJ37" s="374"/>
      <c r="BK37" s="374"/>
      <c r="BL37" s="374"/>
      <c r="BM37" s="374"/>
      <c r="BN37" s="374"/>
      <c r="BO37" s="374"/>
      <c r="BP37" s="374"/>
      <c r="BQ37" s="374"/>
      <c r="BR37" s="374"/>
      <c r="BS37" s="374"/>
      <c r="BT37" s="374"/>
      <c r="BU37" s="374"/>
      <c r="BV37" s="374"/>
      <c r="BW37" s="374"/>
      <c r="BX37" s="374"/>
      <c r="BY37" s="374"/>
      <c r="BZ37" s="374"/>
    </row>
    <row r="38" spans="1:78" s="2" customFormat="1" ht="15.75" customHeight="1">
      <c r="A38" s="204"/>
      <c r="B38" s="204" t="s">
        <v>66</v>
      </c>
      <c r="C38" s="204"/>
      <c r="D38" s="204"/>
      <c r="E38" s="204"/>
      <c r="F38" s="204"/>
      <c r="G38" s="204"/>
      <c r="H38" s="204"/>
      <c r="I38" s="204"/>
      <c r="J38" s="204"/>
      <c r="K38" s="204"/>
      <c r="L38" s="204"/>
      <c r="M38" s="204"/>
      <c r="N38" s="204"/>
      <c r="O38" s="204"/>
      <c r="P38" s="204"/>
      <c r="Q38" s="204"/>
      <c r="R38" s="971">
        <f>kouzisekousya_owner_name5</f>
        <v>0</v>
      </c>
      <c r="S38" s="971"/>
      <c r="T38" s="971"/>
      <c r="U38" s="971"/>
      <c r="V38" s="971"/>
      <c r="W38" s="971"/>
      <c r="X38" s="971"/>
      <c r="Y38" s="971"/>
      <c r="Z38" s="971"/>
      <c r="AA38" s="971"/>
      <c r="AB38" s="971"/>
      <c r="AC38" s="971"/>
      <c r="AD38" s="971"/>
      <c r="AE38" s="971"/>
      <c r="AF38" s="971"/>
      <c r="AG38" s="971"/>
      <c r="AH38" s="971"/>
      <c r="AI38" s="971"/>
      <c r="AJ38" s="971"/>
      <c r="AK38" s="971"/>
      <c r="AL38" s="971"/>
      <c r="AM38" s="971"/>
      <c r="AN38" s="971"/>
      <c r="AO38" s="971"/>
      <c r="AP38" s="971"/>
      <c r="AQ38" s="971"/>
      <c r="AR38" s="971"/>
      <c r="AS38" s="971"/>
      <c r="AT38" s="971"/>
      <c r="AU38" s="971"/>
      <c r="AV38" s="971"/>
      <c r="AW38" s="971"/>
      <c r="AX38" s="971"/>
      <c r="AY38" s="971"/>
      <c r="AZ38" s="971"/>
      <c r="BA38" s="971"/>
      <c r="BB38" s="971"/>
      <c r="BC38" s="971"/>
      <c r="BD38" s="971"/>
      <c r="BE38" s="971"/>
      <c r="BF38" s="971"/>
      <c r="BG38" s="971"/>
      <c r="BH38" s="971"/>
      <c r="BI38" s="971"/>
      <c r="BJ38" s="971"/>
      <c r="BK38" s="971"/>
      <c r="BL38" s="971"/>
      <c r="BM38" s="971"/>
      <c r="BN38" s="971"/>
      <c r="BO38" s="971"/>
      <c r="BP38" s="971"/>
      <c r="BQ38" s="971"/>
      <c r="BR38" s="971"/>
      <c r="BS38" s="971"/>
      <c r="BT38" s="971"/>
      <c r="BU38" s="971"/>
      <c r="BV38" s="971"/>
      <c r="BW38" s="971"/>
      <c r="BX38" s="971"/>
      <c r="BY38" s="971"/>
      <c r="BZ38" s="971"/>
    </row>
    <row r="39" spans="1:78" s="2" customFormat="1" ht="15.75" customHeight="1">
      <c r="A39" s="204"/>
      <c r="B39" s="204" t="s">
        <v>77</v>
      </c>
      <c r="C39" s="204"/>
      <c r="D39" s="204"/>
      <c r="E39" s="204"/>
      <c r="F39" s="204"/>
      <c r="G39" s="204"/>
      <c r="H39" s="204"/>
      <c r="I39" s="204"/>
      <c r="J39" s="204"/>
      <c r="K39" s="204"/>
      <c r="L39" s="204"/>
      <c r="M39" s="204"/>
      <c r="N39" s="204" t="s">
        <v>78</v>
      </c>
      <c r="O39" s="204"/>
      <c r="P39" s="204"/>
      <c r="Q39" s="204"/>
      <c r="R39" s="204"/>
      <c r="S39" s="204"/>
      <c r="T39" s="204"/>
      <c r="U39" s="204"/>
      <c r="V39" s="204"/>
      <c r="W39" s="204"/>
      <c r="X39" s="204"/>
      <c r="Y39" s="204" t="s">
        <v>79</v>
      </c>
      <c r="Z39" s="204"/>
      <c r="AA39" s="975">
        <f>kouzisekousya_eigyousyo_kyoka5</f>
        <v>0</v>
      </c>
      <c r="AB39" s="975"/>
      <c r="AC39" s="975"/>
      <c r="AD39" s="975"/>
      <c r="AE39" s="975"/>
      <c r="AF39" s="975"/>
      <c r="AG39" s="975"/>
      <c r="AH39" s="975"/>
      <c r="AI39" s="975"/>
      <c r="AJ39" s="975"/>
      <c r="AK39" s="975"/>
      <c r="AL39" s="975"/>
      <c r="AM39" s="975"/>
      <c r="AN39" s="204" t="s">
        <v>80</v>
      </c>
      <c r="AO39" s="204"/>
      <c r="AP39" s="204"/>
      <c r="AQ39" s="204"/>
      <c r="AR39" s="204"/>
      <c r="AS39" s="204" t="s">
        <v>81</v>
      </c>
      <c r="AT39" s="204"/>
      <c r="AU39" s="975">
        <f>kouzisekousya_eigyousyo_go5</f>
        <v>0</v>
      </c>
      <c r="AV39" s="975"/>
      <c r="AW39" s="975"/>
      <c r="AX39" s="975"/>
      <c r="AY39" s="975"/>
      <c r="AZ39" s="975"/>
      <c r="BA39" s="975"/>
      <c r="BB39" s="975"/>
      <c r="BC39" s="975"/>
      <c r="BD39" s="975"/>
      <c r="BE39" s="975"/>
      <c r="BF39" s="975"/>
      <c r="BG39" s="975"/>
      <c r="BH39" s="204" t="s">
        <v>40</v>
      </c>
      <c r="BI39" s="204"/>
      <c r="BJ39" s="204"/>
      <c r="BK39" s="204"/>
      <c r="BL39" s="204"/>
      <c r="BM39" s="204"/>
      <c r="BN39" s="204"/>
      <c r="BO39" s="204"/>
      <c r="BP39" s="204"/>
      <c r="BQ39" s="204"/>
      <c r="BR39" s="204"/>
      <c r="BS39" s="204"/>
      <c r="BT39" s="204"/>
      <c r="BU39" s="204"/>
      <c r="BV39" s="204"/>
      <c r="BW39" s="204"/>
      <c r="BX39" s="204"/>
      <c r="BY39" s="204"/>
      <c r="BZ39" s="204"/>
    </row>
    <row r="40" spans="1:78" s="2" customFormat="1" ht="15.75" customHeight="1">
      <c r="A40" s="204"/>
      <c r="B40" s="204"/>
      <c r="C40" s="204"/>
      <c r="D40" s="204"/>
      <c r="E40" s="204"/>
      <c r="F40" s="204"/>
      <c r="G40" s="204"/>
      <c r="H40" s="204"/>
      <c r="I40" s="204"/>
      <c r="J40" s="204"/>
      <c r="K40" s="204"/>
      <c r="L40" s="204"/>
      <c r="M40" s="204"/>
      <c r="N40" s="204"/>
      <c r="O40" s="204"/>
      <c r="P40" s="204"/>
      <c r="Q40" s="204"/>
      <c r="R40" s="971">
        <f>kouzisekousya_kaisya_name5</f>
        <v>0</v>
      </c>
      <c r="S40" s="971"/>
      <c r="T40" s="971"/>
      <c r="U40" s="971"/>
      <c r="V40" s="971"/>
      <c r="W40" s="971"/>
      <c r="X40" s="971"/>
      <c r="Y40" s="971"/>
      <c r="Z40" s="971"/>
      <c r="AA40" s="971"/>
      <c r="AB40" s="971"/>
      <c r="AC40" s="971"/>
      <c r="AD40" s="971"/>
      <c r="AE40" s="971"/>
      <c r="AF40" s="971"/>
      <c r="AG40" s="971"/>
      <c r="AH40" s="971"/>
      <c r="AI40" s="971"/>
      <c r="AJ40" s="971"/>
      <c r="AK40" s="971"/>
      <c r="AL40" s="971"/>
      <c r="AM40" s="971"/>
      <c r="AN40" s="971"/>
      <c r="AO40" s="971"/>
      <c r="AP40" s="971"/>
      <c r="AQ40" s="971"/>
      <c r="AR40" s="971"/>
      <c r="AS40" s="971"/>
      <c r="AT40" s="971"/>
      <c r="AU40" s="971"/>
      <c r="AV40" s="971"/>
      <c r="AW40" s="971"/>
      <c r="AX40" s="971"/>
      <c r="AY40" s="971"/>
      <c r="AZ40" s="971"/>
      <c r="BA40" s="971"/>
      <c r="BB40" s="971"/>
      <c r="BC40" s="971"/>
      <c r="BD40" s="971"/>
      <c r="BE40" s="971"/>
      <c r="BF40" s="971"/>
      <c r="BG40" s="971"/>
      <c r="BH40" s="971"/>
      <c r="BI40" s="971"/>
      <c r="BJ40" s="971"/>
      <c r="BK40" s="971"/>
      <c r="BL40" s="971"/>
      <c r="BM40" s="971"/>
      <c r="BN40" s="971"/>
      <c r="BO40" s="971"/>
      <c r="BP40" s="971"/>
      <c r="BQ40" s="971"/>
      <c r="BR40" s="971"/>
      <c r="BS40" s="971"/>
      <c r="BT40" s="971"/>
      <c r="BU40" s="971"/>
      <c r="BV40" s="971"/>
      <c r="BW40" s="971"/>
      <c r="BX40" s="971"/>
      <c r="BY40" s="971"/>
      <c r="BZ40" s="971"/>
    </row>
    <row r="41" spans="1:78" s="2" customFormat="1" ht="15.75" customHeight="1">
      <c r="A41" s="204"/>
      <c r="B41" s="204" t="s">
        <v>32</v>
      </c>
      <c r="C41" s="204"/>
      <c r="D41" s="204"/>
      <c r="E41" s="204"/>
      <c r="F41" s="204"/>
      <c r="G41" s="204"/>
      <c r="H41" s="204"/>
      <c r="I41" s="204"/>
      <c r="J41" s="204"/>
      <c r="K41" s="204"/>
      <c r="L41" s="204"/>
      <c r="M41" s="204"/>
      <c r="N41" s="204"/>
      <c r="O41" s="204"/>
      <c r="P41" s="204"/>
      <c r="Q41" s="204"/>
      <c r="R41" s="976" t="s">
        <v>1254</v>
      </c>
      <c r="S41" s="976"/>
      <c r="T41" s="976"/>
      <c r="U41" s="971">
        <f>kouzisekousya_kaisya_postcode5</f>
        <v>0</v>
      </c>
      <c r="V41" s="971"/>
      <c r="W41" s="971"/>
      <c r="X41" s="971"/>
      <c r="Y41" s="971"/>
      <c r="Z41" s="971"/>
      <c r="AA41" s="971"/>
      <c r="AB41" s="971"/>
      <c r="AC41" s="971"/>
      <c r="AD41" s="971"/>
      <c r="AE41" s="971"/>
      <c r="AF41" s="971"/>
      <c r="AG41" s="971"/>
      <c r="AH41" s="971"/>
      <c r="AI41" s="971"/>
      <c r="AJ41" s="971"/>
      <c r="AK41" s="971"/>
      <c r="AL41" s="971"/>
      <c r="AM41" s="971"/>
      <c r="AN41" s="971"/>
      <c r="AO41" s="971"/>
      <c r="AP41" s="971"/>
      <c r="AQ41" s="971"/>
      <c r="AR41" s="971"/>
      <c r="AS41" s="971"/>
      <c r="AT41" s="971"/>
      <c r="AU41" s="971"/>
      <c r="AV41" s="971"/>
      <c r="AW41" s="971"/>
      <c r="AX41" s="971"/>
      <c r="AY41" s="971"/>
      <c r="AZ41" s="971"/>
      <c r="BA41" s="971"/>
      <c r="BB41" s="971"/>
      <c r="BC41" s="971"/>
      <c r="BD41" s="971"/>
      <c r="BE41" s="971"/>
      <c r="BF41" s="971"/>
      <c r="BG41" s="971"/>
      <c r="BH41" s="971"/>
      <c r="BI41" s="971"/>
      <c r="BJ41" s="971"/>
      <c r="BK41" s="971"/>
      <c r="BL41" s="971"/>
      <c r="BM41" s="971"/>
      <c r="BN41" s="971"/>
      <c r="BO41" s="971"/>
      <c r="BP41" s="971"/>
      <c r="BQ41" s="971"/>
      <c r="BR41" s="971"/>
      <c r="BS41" s="971"/>
      <c r="BT41" s="971"/>
      <c r="BU41" s="971"/>
      <c r="BV41" s="971"/>
      <c r="BW41" s="971"/>
      <c r="BX41" s="971"/>
      <c r="BY41" s="971"/>
      <c r="BZ41" s="971"/>
    </row>
    <row r="42" spans="1:78" s="2" customFormat="1" ht="15" customHeight="1">
      <c r="A42" s="204"/>
      <c r="B42" s="204" t="s">
        <v>68</v>
      </c>
      <c r="C42" s="204"/>
      <c r="D42" s="204"/>
      <c r="E42" s="204"/>
      <c r="F42" s="204"/>
      <c r="G42" s="204"/>
      <c r="H42" s="204"/>
      <c r="I42" s="204"/>
      <c r="J42" s="204"/>
      <c r="K42" s="204"/>
      <c r="L42" s="204"/>
      <c r="M42" s="204"/>
      <c r="N42" s="204"/>
      <c r="O42" s="204"/>
      <c r="P42" s="204"/>
      <c r="Q42" s="204"/>
      <c r="R42" s="971" t="str">
        <f>kouzisekousya_owner_state5&amp;kouzisekousya_owner_adress5</f>
        <v/>
      </c>
      <c r="S42" s="971"/>
      <c r="T42" s="971"/>
      <c r="U42" s="971"/>
      <c r="V42" s="971"/>
      <c r="W42" s="971"/>
      <c r="X42" s="971"/>
      <c r="Y42" s="971"/>
      <c r="Z42" s="971"/>
      <c r="AA42" s="971"/>
      <c r="AB42" s="971"/>
      <c r="AC42" s="971"/>
      <c r="AD42" s="971"/>
      <c r="AE42" s="971"/>
      <c r="AF42" s="971"/>
      <c r="AG42" s="971"/>
      <c r="AH42" s="971"/>
      <c r="AI42" s="971"/>
      <c r="AJ42" s="971"/>
      <c r="AK42" s="971"/>
      <c r="AL42" s="971"/>
      <c r="AM42" s="971"/>
      <c r="AN42" s="971"/>
      <c r="AO42" s="971"/>
      <c r="AP42" s="971"/>
      <c r="AQ42" s="971"/>
      <c r="AR42" s="971"/>
      <c r="AS42" s="971"/>
      <c r="AT42" s="971"/>
      <c r="AU42" s="971"/>
      <c r="AV42" s="971"/>
      <c r="AW42" s="971"/>
      <c r="AX42" s="971"/>
      <c r="AY42" s="971"/>
      <c r="AZ42" s="971"/>
      <c r="BA42" s="971"/>
      <c r="BB42" s="971"/>
      <c r="BC42" s="971"/>
      <c r="BD42" s="971"/>
      <c r="BE42" s="971"/>
      <c r="BF42" s="971"/>
      <c r="BG42" s="971"/>
      <c r="BH42" s="971"/>
      <c r="BI42" s="971"/>
      <c r="BJ42" s="971"/>
      <c r="BK42" s="971"/>
      <c r="BL42" s="971"/>
      <c r="BM42" s="971"/>
      <c r="BN42" s="971"/>
      <c r="BO42" s="971"/>
      <c r="BP42" s="971"/>
      <c r="BQ42" s="971"/>
      <c r="BR42" s="971"/>
      <c r="BS42" s="971"/>
      <c r="BT42" s="971"/>
      <c r="BU42" s="971"/>
      <c r="BV42" s="971"/>
      <c r="BW42" s="971"/>
      <c r="BX42" s="971"/>
      <c r="BY42" s="971"/>
      <c r="BZ42" s="971"/>
    </row>
    <row r="43" spans="1:78" s="2" customFormat="1" ht="15" customHeight="1">
      <c r="A43" s="204"/>
      <c r="B43" s="204" t="s">
        <v>1748</v>
      </c>
      <c r="C43" s="204"/>
      <c r="D43" s="204"/>
      <c r="E43" s="204"/>
      <c r="F43" s="204"/>
      <c r="G43" s="204"/>
      <c r="H43" s="204"/>
      <c r="I43" s="204"/>
      <c r="J43" s="204"/>
      <c r="K43" s="204"/>
      <c r="L43" s="204"/>
      <c r="M43" s="204"/>
      <c r="N43" s="204"/>
      <c r="O43" s="204"/>
      <c r="P43" s="204"/>
      <c r="Q43" s="204"/>
      <c r="R43" s="973">
        <f>kouzisekousya_owner_TEL5</f>
        <v>0</v>
      </c>
      <c r="S43" s="973"/>
      <c r="T43" s="973"/>
      <c r="U43" s="973"/>
      <c r="V43" s="973"/>
      <c r="W43" s="973"/>
      <c r="X43" s="973"/>
      <c r="Y43" s="973"/>
      <c r="Z43" s="973"/>
      <c r="AA43" s="973"/>
      <c r="AB43" s="973"/>
      <c r="AC43" s="973"/>
      <c r="AD43" s="973"/>
      <c r="AE43" s="973"/>
      <c r="AF43" s="973"/>
      <c r="AG43" s="973"/>
      <c r="AH43" s="973"/>
      <c r="AI43" s="973"/>
      <c r="AJ43" s="973"/>
      <c r="AK43" s="973"/>
      <c r="AL43" s="973"/>
      <c r="AM43" s="973"/>
      <c r="AN43" s="973"/>
      <c r="AO43" s="973"/>
      <c r="AP43" s="973"/>
      <c r="AQ43" s="973"/>
      <c r="AR43" s="973"/>
      <c r="AS43" s="973"/>
      <c r="AT43" s="973"/>
      <c r="AU43" s="973"/>
      <c r="AV43" s="973"/>
      <c r="AW43" s="973"/>
      <c r="AX43" s="973"/>
      <c r="AY43" s="973"/>
      <c r="AZ43" s="973"/>
      <c r="BA43" s="973"/>
      <c r="BB43" s="973"/>
      <c r="BC43" s="973"/>
      <c r="BD43" s="973"/>
      <c r="BE43" s="973"/>
      <c r="BF43" s="973"/>
      <c r="BG43" s="973"/>
      <c r="BH43" s="973"/>
      <c r="BI43" s="973"/>
      <c r="BJ43" s="973"/>
      <c r="BK43" s="973"/>
      <c r="BL43" s="973"/>
      <c r="BM43" s="973"/>
      <c r="BN43" s="973"/>
      <c r="BO43" s="973"/>
      <c r="BP43" s="973"/>
      <c r="BQ43" s="973"/>
      <c r="BR43" s="973"/>
      <c r="BS43" s="973"/>
      <c r="BT43" s="973"/>
      <c r="BU43" s="973"/>
      <c r="BV43" s="973"/>
      <c r="BW43" s="973"/>
      <c r="BX43" s="973"/>
      <c r="BY43" s="973"/>
      <c r="BZ43" s="973"/>
    </row>
    <row r="44" spans="1:78" s="2" customFormat="1" ht="7.5" customHeight="1">
      <c r="A44" s="204"/>
      <c r="B44" s="204"/>
      <c r="C44" s="204"/>
      <c r="D44" s="204"/>
      <c r="E44" s="204"/>
      <c r="F44" s="204"/>
      <c r="G44" s="204"/>
      <c r="H44" s="204"/>
      <c r="I44" s="204"/>
      <c r="J44" s="204"/>
      <c r="K44" s="204"/>
      <c r="L44" s="204"/>
      <c r="M44" s="204"/>
      <c r="N44" s="204"/>
      <c r="O44" s="204"/>
      <c r="P44" s="204"/>
      <c r="Q44" s="204"/>
      <c r="R44" s="204"/>
      <c r="S44" s="204"/>
      <c r="T44" s="204"/>
      <c r="U44" s="204"/>
      <c r="V44" s="204"/>
      <c r="W44" s="204"/>
      <c r="X44" s="204"/>
      <c r="Y44" s="204"/>
      <c r="Z44" s="204"/>
      <c r="AA44" s="204"/>
      <c r="AB44" s="204"/>
      <c r="AC44" s="204"/>
      <c r="AD44" s="204"/>
      <c r="AE44" s="204"/>
      <c r="AF44" s="204"/>
      <c r="AG44" s="204"/>
      <c r="AH44" s="204"/>
      <c r="AI44" s="204"/>
      <c r="AJ44" s="204"/>
      <c r="AK44" s="204"/>
      <c r="AL44" s="204"/>
      <c r="AM44" s="204"/>
      <c r="AN44" s="204"/>
      <c r="AO44" s="204"/>
      <c r="AP44" s="204"/>
      <c r="AQ44" s="204"/>
      <c r="AR44" s="204"/>
      <c r="AS44" s="204"/>
      <c r="AT44" s="204"/>
      <c r="AU44" s="204"/>
      <c r="AV44" s="204"/>
      <c r="AW44" s="204"/>
      <c r="AX44" s="204"/>
      <c r="AY44" s="204"/>
      <c r="AZ44" s="204"/>
      <c r="BA44" s="204"/>
      <c r="BB44" s="204"/>
      <c r="BC44" s="204"/>
      <c r="BD44" s="204"/>
      <c r="BE44" s="204"/>
      <c r="BF44" s="204"/>
      <c r="BG44" s="204"/>
      <c r="BH44" s="204"/>
      <c r="BI44" s="204"/>
      <c r="BJ44" s="204"/>
      <c r="BK44" s="204"/>
      <c r="BL44" s="204"/>
      <c r="BM44" s="204"/>
      <c r="BN44" s="204"/>
      <c r="BO44" s="204"/>
      <c r="BP44" s="204"/>
      <c r="BQ44" s="204"/>
      <c r="BR44" s="204"/>
      <c r="BS44" s="204"/>
      <c r="BT44" s="204"/>
      <c r="BU44" s="204"/>
      <c r="BV44" s="204"/>
      <c r="BW44" s="204"/>
      <c r="BX44" s="204"/>
      <c r="BY44" s="204"/>
      <c r="BZ44" s="204"/>
    </row>
    <row r="45" spans="1:78" s="2" customFormat="1" ht="15.75" customHeight="1">
      <c r="A45" s="374" t="s">
        <v>1717</v>
      </c>
      <c r="B45" s="374"/>
      <c r="C45" s="374"/>
      <c r="D45" s="374"/>
      <c r="E45" s="374"/>
      <c r="F45" s="374"/>
      <c r="G45" s="374"/>
      <c r="H45" s="374"/>
      <c r="I45" s="374"/>
      <c r="J45" s="374"/>
      <c r="K45" s="374"/>
      <c r="L45" s="374"/>
      <c r="M45" s="374"/>
      <c r="N45" s="374"/>
      <c r="O45" s="374"/>
      <c r="P45" s="374"/>
      <c r="Q45" s="374"/>
      <c r="R45" s="374"/>
      <c r="S45" s="374"/>
      <c r="T45" s="374"/>
      <c r="U45" s="374"/>
      <c r="V45" s="374"/>
      <c r="W45" s="374"/>
      <c r="X45" s="374"/>
      <c r="Y45" s="374"/>
      <c r="Z45" s="374"/>
      <c r="AA45" s="374"/>
      <c r="AB45" s="374"/>
      <c r="AC45" s="374"/>
      <c r="AD45" s="374"/>
      <c r="AE45" s="374"/>
      <c r="AF45" s="374"/>
      <c r="AG45" s="374"/>
      <c r="AH45" s="374"/>
      <c r="AI45" s="374"/>
      <c r="AJ45" s="374"/>
      <c r="AK45" s="374"/>
      <c r="AL45" s="374"/>
      <c r="AM45" s="374"/>
      <c r="AN45" s="374"/>
      <c r="AO45" s="374"/>
      <c r="AP45" s="374"/>
      <c r="AQ45" s="374"/>
      <c r="AR45" s="374"/>
      <c r="AS45" s="374"/>
      <c r="AT45" s="374"/>
      <c r="AU45" s="374"/>
      <c r="AV45" s="374"/>
      <c r="AW45" s="374"/>
      <c r="AX45" s="374"/>
      <c r="AY45" s="374"/>
      <c r="AZ45" s="374"/>
      <c r="BA45" s="374"/>
      <c r="BB45" s="374"/>
      <c r="BC45" s="374"/>
      <c r="BD45" s="374"/>
      <c r="BE45" s="374"/>
      <c r="BF45" s="374"/>
      <c r="BG45" s="374"/>
      <c r="BH45" s="374"/>
      <c r="BI45" s="374"/>
      <c r="BJ45" s="374"/>
      <c r="BK45" s="374"/>
      <c r="BL45" s="374"/>
      <c r="BM45" s="374"/>
      <c r="BN45" s="374"/>
      <c r="BO45" s="374"/>
      <c r="BP45" s="374"/>
      <c r="BQ45" s="374"/>
      <c r="BR45" s="374"/>
      <c r="BS45" s="374"/>
      <c r="BT45" s="374"/>
      <c r="BU45" s="374"/>
      <c r="BV45" s="374"/>
      <c r="BW45" s="374"/>
      <c r="BX45" s="374"/>
      <c r="BY45" s="374"/>
      <c r="BZ45" s="374"/>
    </row>
    <row r="46" spans="1:78" s="2" customFormat="1" ht="15.75" customHeight="1">
      <c r="A46" s="204"/>
      <c r="B46" s="204" t="s">
        <v>66</v>
      </c>
      <c r="C46" s="204"/>
      <c r="D46" s="204"/>
      <c r="E46" s="204"/>
      <c r="F46" s="204"/>
      <c r="G46" s="204"/>
      <c r="H46" s="204"/>
      <c r="I46" s="204"/>
      <c r="J46" s="204"/>
      <c r="K46" s="204"/>
      <c r="L46" s="204"/>
      <c r="M46" s="204"/>
      <c r="N46" s="204"/>
      <c r="O46" s="204"/>
      <c r="P46" s="204"/>
      <c r="Q46" s="204"/>
      <c r="R46" s="971">
        <f>kouzisekousya_owner_name6</f>
        <v>0</v>
      </c>
      <c r="S46" s="971"/>
      <c r="T46" s="971"/>
      <c r="U46" s="971"/>
      <c r="V46" s="971"/>
      <c r="W46" s="971"/>
      <c r="X46" s="971"/>
      <c r="Y46" s="971"/>
      <c r="Z46" s="971"/>
      <c r="AA46" s="971"/>
      <c r="AB46" s="971"/>
      <c r="AC46" s="971"/>
      <c r="AD46" s="971"/>
      <c r="AE46" s="971"/>
      <c r="AF46" s="971"/>
      <c r="AG46" s="971"/>
      <c r="AH46" s="971"/>
      <c r="AI46" s="971"/>
      <c r="AJ46" s="971"/>
      <c r="AK46" s="971"/>
      <c r="AL46" s="971"/>
      <c r="AM46" s="971"/>
      <c r="AN46" s="971"/>
      <c r="AO46" s="971"/>
      <c r="AP46" s="971"/>
      <c r="AQ46" s="971"/>
      <c r="AR46" s="971"/>
      <c r="AS46" s="971"/>
      <c r="AT46" s="971"/>
      <c r="AU46" s="971"/>
      <c r="AV46" s="971"/>
      <c r="AW46" s="971"/>
      <c r="AX46" s="971"/>
      <c r="AY46" s="971"/>
      <c r="AZ46" s="971"/>
      <c r="BA46" s="971"/>
      <c r="BB46" s="971"/>
      <c r="BC46" s="971"/>
      <c r="BD46" s="971"/>
      <c r="BE46" s="971"/>
      <c r="BF46" s="971"/>
      <c r="BG46" s="971"/>
      <c r="BH46" s="971"/>
      <c r="BI46" s="971"/>
      <c r="BJ46" s="971"/>
      <c r="BK46" s="971"/>
      <c r="BL46" s="971"/>
      <c r="BM46" s="971"/>
      <c r="BN46" s="971"/>
      <c r="BO46" s="971"/>
      <c r="BP46" s="971"/>
      <c r="BQ46" s="971"/>
      <c r="BR46" s="971"/>
      <c r="BS46" s="971"/>
      <c r="BT46" s="971"/>
      <c r="BU46" s="971"/>
      <c r="BV46" s="971"/>
      <c r="BW46" s="971"/>
      <c r="BX46" s="971"/>
      <c r="BY46" s="971"/>
      <c r="BZ46" s="971"/>
    </row>
    <row r="47" spans="1:78" s="2" customFormat="1" ht="15.75" customHeight="1">
      <c r="A47" s="204"/>
      <c r="B47" s="204" t="s">
        <v>77</v>
      </c>
      <c r="C47" s="204"/>
      <c r="D47" s="204"/>
      <c r="E47" s="204"/>
      <c r="F47" s="204"/>
      <c r="G47" s="204"/>
      <c r="H47" s="204"/>
      <c r="I47" s="204"/>
      <c r="J47" s="204"/>
      <c r="K47" s="204"/>
      <c r="L47" s="204"/>
      <c r="M47" s="204"/>
      <c r="N47" s="204" t="s">
        <v>78</v>
      </c>
      <c r="O47" s="204"/>
      <c r="P47" s="204"/>
      <c r="Q47" s="204"/>
      <c r="R47" s="204"/>
      <c r="S47" s="204"/>
      <c r="T47" s="204"/>
      <c r="U47" s="204"/>
      <c r="V47" s="204"/>
      <c r="W47" s="204"/>
      <c r="X47" s="204"/>
      <c r="Y47" s="204" t="s">
        <v>79</v>
      </c>
      <c r="Z47" s="204"/>
      <c r="AA47" s="975">
        <f>kouzisekousya_eigyousyo_kyoka6</f>
        <v>0</v>
      </c>
      <c r="AB47" s="975"/>
      <c r="AC47" s="975"/>
      <c r="AD47" s="975"/>
      <c r="AE47" s="975"/>
      <c r="AF47" s="975"/>
      <c r="AG47" s="975"/>
      <c r="AH47" s="975"/>
      <c r="AI47" s="975"/>
      <c r="AJ47" s="975"/>
      <c r="AK47" s="975"/>
      <c r="AL47" s="975"/>
      <c r="AM47" s="975"/>
      <c r="AN47" s="204" t="s">
        <v>80</v>
      </c>
      <c r="AO47" s="204"/>
      <c r="AP47" s="204"/>
      <c r="AQ47" s="204"/>
      <c r="AR47" s="204"/>
      <c r="AS47" s="204" t="s">
        <v>81</v>
      </c>
      <c r="AT47" s="204"/>
      <c r="AU47" s="975">
        <f>kouzisekousya_eigyousyo_go6</f>
        <v>0</v>
      </c>
      <c r="AV47" s="975"/>
      <c r="AW47" s="975"/>
      <c r="AX47" s="975"/>
      <c r="AY47" s="975"/>
      <c r="AZ47" s="975"/>
      <c r="BA47" s="975"/>
      <c r="BB47" s="975"/>
      <c r="BC47" s="975"/>
      <c r="BD47" s="975"/>
      <c r="BE47" s="975"/>
      <c r="BF47" s="975"/>
      <c r="BG47" s="975"/>
      <c r="BH47" s="204" t="s">
        <v>40</v>
      </c>
      <c r="BI47" s="204"/>
      <c r="BJ47" s="204"/>
      <c r="BK47" s="204"/>
      <c r="BL47" s="204"/>
      <c r="BM47" s="204"/>
      <c r="BN47" s="204"/>
      <c r="BO47" s="204"/>
      <c r="BP47" s="204"/>
      <c r="BQ47" s="204"/>
      <c r="BR47" s="204"/>
      <c r="BS47" s="204"/>
      <c r="BT47" s="204"/>
      <c r="BU47" s="204"/>
      <c r="BV47" s="204"/>
      <c r="BW47" s="204"/>
      <c r="BX47" s="204"/>
      <c r="BY47" s="204"/>
      <c r="BZ47" s="204"/>
    </row>
    <row r="48" spans="1:78" s="2" customFormat="1" ht="15.75" customHeight="1">
      <c r="A48" s="204"/>
      <c r="B48" s="204"/>
      <c r="C48" s="204"/>
      <c r="D48" s="204"/>
      <c r="E48" s="204"/>
      <c r="F48" s="204"/>
      <c r="G48" s="204"/>
      <c r="H48" s="204"/>
      <c r="I48" s="204"/>
      <c r="J48" s="204"/>
      <c r="K48" s="204"/>
      <c r="L48" s="204"/>
      <c r="M48" s="204"/>
      <c r="N48" s="204"/>
      <c r="O48" s="204"/>
      <c r="P48" s="204"/>
      <c r="Q48" s="204"/>
      <c r="R48" s="971">
        <f>kouzisekousya_kaisya_name6</f>
        <v>0</v>
      </c>
      <c r="S48" s="971"/>
      <c r="T48" s="971"/>
      <c r="U48" s="971"/>
      <c r="V48" s="971"/>
      <c r="W48" s="971"/>
      <c r="X48" s="971"/>
      <c r="Y48" s="971"/>
      <c r="Z48" s="971"/>
      <c r="AA48" s="971"/>
      <c r="AB48" s="971"/>
      <c r="AC48" s="971"/>
      <c r="AD48" s="971"/>
      <c r="AE48" s="971"/>
      <c r="AF48" s="971"/>
      <c r="AG48" s="971"/>
      <c r="AH48" s="971"/>
      <c r="AI48" s="971"/>
      <c r="AJ48" s="971"/>
      <c r="AK48" s="971"/>
      <c r="AL48" s="971"/>
      <c r="AM48" s="971"/>
      <c r="AN48" s="971"/>
      <c r="AO48" s="971"/>
      <c r="AP48" s="971"/>
      <c r="AQ48" s="971"/>
      <c r="AR48" s="971"/>
      <c r="AS48" s="971"/>
      <c r="AT48" s="971"/>
      <c r="AU48" s="971"/>
      <c r="AV48" s="971"/>
      <c r="AW48" s="971"/>
      <c r="AX48" s="971"/>
      <c r="AY48" s="971"/>
      <c r="AZ48" s="971"/>
      <c r="BA48" s="971"/>
      <c r="BB48" s="971"/>
      <c r="BC48" s="971"/>
      <c r="BD48" s="971"/>
      <c r="BE48" s="971"/>
      <c r="BF48" s="971"/>
      <c r="BG48" s="971"/>
      <c r="BH48" s="971"/>
      <c r="BI48" s="971"/>
      <c r="BJ48" s="971"/>
      <c r="BK48" s="971"/>
      <c r="BL48" s="971"/>
      <c r="BM48" s="971"/>
      <c r="BN48" s="971"/>
      <c r="BO48" s="971"/>
      <c r="BP48" s="971"/>
      <c r="BQ48" s="971"/>
      <c r="BR48" s="971"/>
      <c r="BS48" s="971"/>
      <c r="BT48" s="971"/>
      <c r="BU48" s="971"/>
      <c r="BV48" s="971"/>
      <c r="BW48" s="971"/>
      <c r="BX48" s="971"/>
      <c r="BY48" s="971"/>
      <c r="BZ48" s="971"/>
    </row>
    <row r="49" spans="1:78" s="2" customFormat="1" ht="15.75" customHeight="1">
      <c r="A49" s="204"/>
      <c r="B49" s="204" t="s">
        <v>32</v>
      </c>
      <c r="C49" s="204"/>
      <c r="D49" s="204"/>
      <c r="E49" s="204"/>
      <c r="F49" s="204"/>
      <c r="G49" s="204"/>
      <c r="H49" s="204"/>
      <c r="I49" s="204"/>
      <c r="J49" s="204"/>
      <c r="K49" s="204"/>
      <c r="L49" s="204"/>
      <c r="M49" s="204"/>
      <c r="N49" s="204"/>
      <c r="O49" s="204"/>
      <c r="P49" s="204"/>
      <c r="Q49" s="204"/>
      <c r="R49" s="976" t="s">
        <v>1254</v>
      </c>
      <c r="S49" s="976"/>
      <c r="T49" s="976"/>
      <c r="U49" s="971">
        <f>kouzisekousya_kaisya_postcode6</f>
        <v>0</v>
      </c>
      <c r="V49" s="971"/>
      <c r="W49" s="971"/>
      <c r="X49" s="971"/>
      <c r="Y49" s="971"/>
      <c r="Z49" s="971"/>
      <c r="AA49" s="971"/>
      <c r="AB49" s="971"/>
      <c r="AC49" s="971"/>
      <c r="AD49" s="971"/>
      <c r="AE49" s="971"/>
      <c r="AF49" s="971"/>
      <c r="AG49" s="971"/>
      <c r="AH49" s="971"/>
      <c r="AI49" s="971"/>
      <c r="AJ49" s="971"/>
      <c r="AK49" s="971"/>
      <c r="AL49" s="971"/>
      <c r="AM49" s="971"/>
      <c r="AN49" s="971"/>
      <c r="AO49" s="971"/>
      <c r="AP49" s="971"/>
      <c r="AQ49" s="971"/>
      <c r="AR49" s="971"/>
      <c r="AS49" s="971"/>
      <c r="AT49" s="971"/>
      <c r="AU49" s="971"/>
      <c r="AV49" s="971"/>
      <c r="AW49" s="971"/>
      <c r="AX49" s="971"/>
      <c r="AY49" s="971"/>
      <c r="AZ49" s="971"/>
      <c r="BA49" s="971"/>
      <c r="BB49" s="971"/>
      <c r="BC49" s="971"/>
      <c r="BD49" s="971"/>
      <c r="BE49" s="971"/>
      <c r="BF49" s="971"/>
      <c r="BG49" s="971"/>
      <c r="BH49" s="971"/>
      <c r="BI49" s="971"/>
      <c r="BJ49" s="971"/>
      <c r="BK49" s="971"/>
      <c r="BL49" s="971"/>
      <c r="BM49" s="971"/>
      <c r="BN49" s="971"/>
      <c r="BO49" s="971"/>
      <c r="BP49" s="971"/>
      <c r="BQ49" s="971"/>
      <c r="BR49" s="971"/>
      <c r="BS49" s="971"/>
      <c r="BT49" s="971"/>
      <c r="BU49" s="971"/>
      <c r="BV49" s="971"/>
      <c r="BW49" s="971"/>
      <c r="BX49" s="971"/>
      <c r="BY49" s="971"/>
      <c r="BZ49" s="971"/>
    </row>
    <row r="50" spans="1:78" s="2" customFormat="1" ht="15" customHeight="1">
      <c r="A50" s="204"/>
      <c r="B50" s="204" t="s">
        <v>68</v>
      </c>
      <c r="C50" s="204"/>
      <c r="D50" s="204"/>
      <c r="E50" s="204"/>
      <c r="F50" s="204"/>
      <c r="G50" s="204"/>
      <c r="H50" s="204"/>
      <c r="I50" s="204"/>
      <c r="J50" s="204"/>
      <c r="K50" s="204"/>
      <c r="L50" s="204"/>
      <c r="M50" s="204"/>
      <c r="N50" s="204"/>
      <c r="O50" s="204"/>
      <c r="P50" s="204"/>
      <c r="Q50" s="204"/>
      <c r="R50" s="971" t="str">
        <f>kouzisekousya_owner_state6&amp;kouzisekousya_owner_adress6</f>
        <v/>
      </c>
      <c r="S50" s="971"/>
      <c r="T50" s="971"/>
      <c r="U50" s="971"/>
      <c r="V50" s="971"/>
      <c r="W50" s="971"/>
      <c r="X50" s="971"/>
      <c r="Y50" s="971"/>
      <c r="Z50" s="971"/>
      <c r="AA50" s="971"/>
      <c r="AB50" s="971"/>
      <c r="AC50" s="971"/>
      <c r="AD50" s="971"/>
      <c r="AE50" s="971"/>
      <c r="AF50" s="971"/>
      <c r="AG50" s="971"/>
      <c r="AH50" s="971"/>
      <c r="AI50" s="971"/>
      <c r="AJ50" s="971"/>
      <c r="AK50" s="971"/>
      <c r="AL50" s="971"/>
      <c r="AM50" s="971"/>
      <c r="AN50" s="971"/>
      <c r="AO50" s="971"/>
      <c r="AP50" s="971"/>
      <c r="AQ50" s="971"/>
      <c r="AR50" s="971"/>
      <c r="AS50" s="971"/>
      <c r="AT50" s="971"/>
      <c r="AU50" s="971"/>
      <c r="AV50" s="971"/>
      <c r="AW50" s="971"/>
      <c r="AX50" s="971"/>
      <c r="AY50" s="971"/>
      <c r="AZ50" s="971"/>
      <c r="BA50" s="971"/>
      <c r="BB50" s="971"/>
      <c r="BC50" s="971"/>
      <c r="BD50" s="971"/>
      <c r="BE50" s="971"/>
      <c r="BF50" s="971"/>
      <c r="BG50" s="971"/>
      <c r="BH50" s="971"/>
      <c r="BI50" s="971"/>
      <c r="BJ50" s="971"/>
      <c r="BK50" s="971"/>
      <c r="BL50" s="971"/>
      <c r="BM50" s="971"/>
      <c r="BN50" s="971"/>
      <c r="BO50" s="971"/>
      <c r="BP50" s="971"/>
      <c r="BQ50" s="971"/>
      <c r="BR50" s="971"/>
      <c r="BS50" s="971"/>
      <c r="BT50" s="971"/>
      <c r="BU50" s="971"/>
      <c r="BV50" s="971"/>
      <c r="BW50" s="971"/>
      <c r="BX50" s="971"/>
      <c r="BY50" s="971"/>
      <c r="BZ50" s="971"/>
    </row>
    <row r="51" spans="1:78" s="2" customFormat="1" ht="15" customHeight="1">
      <c r="A51" s="204"/>
      <c r="B51" s="204" t="s">
        <v>1748</v>
      </c>
      <c r="C51" s="204"/>
      <c r="D51" s="204"/>
      <c r="E51" s="204"/>
      <c r="F51" s="204"/>
      <c r="G51" s="204"/>
      <c r="H51" s="204"/>
      <c r="I51" s="204"/>
      <c r="J51" s="204"/>
      <c r="K51" s="204"/>
      <c r="L51" s="204"/>
      <c r="M51" s="204"/>
      <c r="N51" s="204"/>
      <c r="O51" s="204"/>
      <c r="P51" s="204"/>
      <c r="Q51" s="204"/>
      <c r="R51" s="973">
        <f>kouzisekousya_owner_TEL6</f>
        <v>0</v>
      </c>
      <c r="S51" s="973"/>
      <c r="T51" s="973"/>
      <c r="U51" s="973"/>
      <c r="V51" s="973"/>
      <c r="W51" s="973"/>
      <c r="X51" s="973"/>
      <c r="Y51" s="973"/>
      <c r="Z51" s="973"/>
      <c r="AA51" s="973"/>
      <c r="AB51" s="973"/>
      <c r="AC51" s="973"/>
      <c r="AD51" s="973"/>
      <c r="AE51" s="973"/>
      <c r="AF51" s="973"/>
      <c r="AG51" s="973"/>
      <c r="AH51" s="973"/>
      <c r="AI51" s="973"/>
      <c r="AJ51" s="973"/>
      <c r="AK51" s="973"/>
      <c r="AL51" s="973"/>
      <c r="AM51" s="973"/>
      <c r="AN51" s="973"/>
      <c r="AO51" s="973"/>
      <c r="AP51" s="973"/>
      <c r="AQ51" s="973"/>
      <c r="AR51" s="973"/>
      <c r="AS51" s="973"/>
      <c r="AT51" s="973"/>
      <c r="AU51" s="973"/>
      <c r="AV51" s="973"/>
      <c r="AW51" s="973"/>
      <c r="AX51" s="973"/>
      <c r="AY51" s="973"/>
      <c r="AZ51" s="973"/>
      <c r="BA51" s="973"/>
      <c r="BB51" s="973"/>
      <c r="BC51" s="973"/>
      <c r="BD51" s="973"/>
      <c r="BE51" s="973"/>
      <c r="BF51" s="973"/>
      <c r="BG51" s="973"/>
      <c r="BH51" s="973"/>
      <c r="BI51" s="973"/>
      <c r="BJ51" s="973"/>
      <c r="BK51" s="973"/>
      <c r="BL51" s="973"/>
      <c r="BM51" s="973"/>
      <c r="BN51" s="973"/>
      <c r="BO51" s="973"/>
      <c r="BP51" s="973"/>
      <c r="BQ51" s="973"/>
      <c r="BR51" s="973"/>
      <c r="BS51" s="973"/>
      <c r="BT51" s="973"/>
      <c r="BU51" s="973"/>
      <c r="BV51" s="973"/>
      <c r="BW51" s="973"/>
      <c r="BX51" s="973"/>
      <c r="BY51" s="973"/>
      <c r="BZ51" s="973"/>
    </row>
    <row r="52" spans="1:78" s="2" customFormat="1" ht="15.75" customHeight="1">
      <c r="A52" s="204"/>
      <c r="B52" s="204"/>
      <c r="C52" s="204"/>
      <c r="D52" s="204"/>
      <c r="E52" s="204"/>
      <c r="F52" s="204"/>
      <c r="G52" s="204"/>
      <c r="H52" s="204"/>
      <c r="I52" s="204"/>
      <c r="J52" s="204"/>
      <c r="K52" s="204"/>
      <c r="L52" s="204"/>
      <c r="M52" s="204"/>
      <c r="N52" s="204"/>
      <c r="O52" s="204"/>
      <c r="P52" s="204"/>
      <c r="Q52" s="204"/>
      <c r="R52" s="973"/>
      <c r="S52" s="973"/>
      <c r="T52" s="973"/>
      <c r="U52" s="973"/>
      <c r="V52" s="973"/>
      <c r="W52" s="973"/>
      <c r="X52" s="973"/>
      <c r="Y52" s="973"/>
      <c r="Z52" s="973"/>
      <c r="AA52" s="973"/>
      <c r="AB52" s="973"/>
      <c r="AC52" s="973"/>
      <c r="AD52" s="973"/>
      <c r="AE52" s="973"/>
      <c r="AF52" s="973"/>
      <c r="AG52" s="973"/>
      <c r="AH52" s="973"/>
      <c r="AI52" s="973"/>
      <c r="AJ52" s="973"/>
      <c r="AK52" s="973"/>
      <c r="AL52" s="973"/>
      <c r="AM52" s="973"/>
      <c r="AN52" s="973"/>
      <c r="AO52" s="973"/>
      <c r="AP52" s="973"/>
      <c r="AQ52" s="973"/>
      <c r="AR52" s="973"/>
      <c r="AS52" s="973"/>
      <c r="AT52" s="973"/>
      <c r="AU52" s="973"/>
      <c r="AV52" s="973"/>
      <c r="AW52" s="973"/>
      <c r="AX52" s="973"/>
      <c r="AY52" s="973"/>
      <c r="AZ52" s="973"/>
      <c r="BA52" s="973"/>
      <c r="BB52" s="973"/>
      <c r="BC52" s="973"/>
      <c r="BD52" s="973"/>
      <c r="BE52" s="973"/>
      <c r="BF52" s="973"/>
      <c r="BG52" s="973"/>
      <c r="BH52" s="973"/>
      <c r="BI52" s="973"/>
      <c r="BJ52" s="973"/>
      <c r="BK52" s="973"/>
      <c r="BL52" s="973"/>
      <c r="BM52" s="973"/>
      <c r="BN52" s="973"/>
      <c r="BO52" s="973"/>
      <c r="BP52" s="973"/>
      <c r="BQ52" s="973"/>
      <c r="BR52" s="973"/>
      <c r="BS52" s="973"/>
      <c r="BT52" s="973"/>
      <c r="BU52" s="973"/>
      <c r="BV52" s="973"/>
      <c r="BW52" s="973"/>
      <c r="BX52" s="973"/>
      <c r="BY52" s="973"/>
      <c r="BZ52" s="973"/>
    </row>
    <row r="53" spans="1:78" s="2" customFormat="1" ht="15.75" customHeight="1">
      <c r="A53" s="973"/>
      <c r="B53" s="973"/>
      <c r="C53" s="973"/>
      <c r="D53" s="973"/>
      <c r="E53" s="973"/>
      <c r="F53" s="973"/>
      <c r="G53" s="973"/>
      <c r="H53" s="973"/>
      <c r="I53" s="973"/>
      <c r="J53" s="973"/>
      <c r="K53" s="973"/>
      <c r="L53" s="973"/>
      <c r="M53" s="973"/>
      <c r="N53" s="973"/>
      <c r="O53" s="973"/>
      <c r="P53" s="973"/>
      <c r="Q53" s="973"/>
      <c r="R53" s="973"/>
      <c r="S53" s="973"/>
      <c r="T53" s="973"/>
      <c r="U53" s="973"/>
      <c r="V53" s="973"/>
      <c r="W53" s="973"/>
      <c r="X53" s="973"/>
      <c r="Y53" s="973"/>
      <c r="Z53" s="973"/>
      <c r="AA53" s="973"/>
      <c r="AB53" s="973"/>
      <c r="AC53" s="973"/>
      <c r="AD53" s="973"/>
      <c r="AE53" s="973"/>
      <c r="AF53" s="973"/>
      <c r="AG53" s="973"/>
      <c r="AH53" s="973"/>
      <c r="AI53" s="973"/>
      <c r="AJ53" s="973"/>
      <c r="AK53" s="973"/>
      <c r="AL53" s="973"/>
      <c r="AM53" s="973"/>
      <c r="AN53" s="973"/>
      <c r="AO53" s="973"/>
      <c r="AP53" s="973"/>
      <c r="AQ53" s="973"/>
      <c r="AR53" s="973"/>
      <c r="AS53" s="973"/>
      <c r="AT53" s="973"/>
      <c r="AU53" s="973"/>
      <c r="AV53" s="973"/>
      <c r="AW53" s="973"/>
      <c r="AX53" s="973"/>
      <c r="AY53" s="973"/>
      <c r="AZ53" s="973"/>
      <c r="BA53" s="973"/>
      <c r="BB53" s="973"/>
      <c r="BC53" s="973"/>
      <c r="BD53" s="973"/>
      <c r="BE53" s="973"/>
      <c r="BF53" s="973"/>
      <c r="BG53" s="973"/>
      <c r="BH53" s="973"/>
      <c r="BI53" s="973"/>
      <c r="BJ53" s="973"/>
      <c r="BK53" s="973"/>
      <c r="BL53" s="973"/>
      <c r="BM53" s="973"/>
      <c r="BN53" s="973"/>
      <c r="BO53" s="973"/>
      <c r="BP53" s="973"/>
      <c r="BQ53" s="973"/>
      <c r="BR53" s="973"/>
      <c r="BS53" s="973"/>
      <c r="BT53" s="973"/>
      <c r="BU53" s="973"/>
      <c r="BV53" s="973"/>
      <c r="BW53" s="973"/>
      <c r="BX53" s="973"/>
      <c r="BY53" s="973"/>
      <c r="BZ53" s="973"/>
    </row>
    <row r="54" spans="1:78" s="1" customFormat="1" ht="15" customHeight="1">
      <c r="A54" s="2"/>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row>
    <row r="55" spans="1:78" s="1" customFormat="1" ht="15" customHeight="1">
      <c r="A55" s="2"/>
      <c r="B55" s="2"/>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row>
    <row r="56" spans="1:78" s="1" customFormat="1" ht="15" customHeight="1">
      <c r="A56" s="2"/>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row>
    <row r="57" spans="1:78" s="1" customFormat="1" ht="15" customHeight="1">
      <c r="A57" s="2"/>
      <c r="B57" s="2"/>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row>
    <row r="58" spans="1:78" s="1" customFormat="1" ht="15" customHeight="1">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row>
    <row r="59" spans="1:78" s="1" customFormat="1" ht="15" customHeight="1">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row>
    <row r="60" spans="1:78" s="1" customFormat="1" ht="15" customHeight="1">
      <c r="A60" s="2"/>
      <c r="B60" s="2"/>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row>
    <row r="61" spans="1:78" s="1" customFormat="1" ht="15" customHeight="1">
      <c r="A61" s="2"/>
      <c r="B61" s="2"/>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row>
    <row r="62" spans="1:78" s="1" customFormat="1" ht="15" customHeight="1">
      <c r="A62" s="2"/>
      <c r="B62" s="2"/>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row>
    <row r="63" spans="1:78" s="1" customFormat="1" ht="15" customHeight="1">
      <c r="A63" s="2"/>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row>
    <row r="64" spans="1:78" s="1" customFormat="1" ht="15" customHeight="1">
      <c r="A64" s="2"/>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row>
    <row r="65" spans="1:42" s="1" customFormat="1" ht="15" customHeight="1">
      <c r="A65" s="2"/>
      <c r="B65" s="2"/>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row>
    <row r="66" spans="1:42" s="1" customFormat="1" ht="15" customHeight="1">
      <c r="A66" s="2"/>
      <c r="B66" s="2"/>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row>
    <row r="67" spans="1:42" s="1" customFormat="1" ht="15" customHeight="1">
      <c r="A67" s="2"/>
      <c r="B67" s="2"/>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row>
    <row r="68" spans="1:42" s="1" customFormat="1" ht="15" customHeight="1">
      <c r="A68" s="2"/>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row>
    <row r="69" spans="1:42" s="1" customFormat="1" ht="15" customHeight="1">
      <c r="A69" s="2"/>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row>
    <row r="70" spans="1:42" s="1" customFormat="1" ht="15" customHeight="1">
      <c r="A70" s="2"/>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row>
    <row r="71" spans="1:42" s="1" customFormat="1" ht="15" customHeight="1">
      <c r="A71" s="2"/>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row>
    <row r="72" spans="1:42" s="1" customFormat="1" ht="15" customHeight="1">
      <c r="A72" s="2"/>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row>
    <row r="73" spans="1:42" s="1" customFormat="1" ht="15" customHeight="1">
      <c r="A73" s="2"/>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row>
    <row r="74" spans="1:42" s="1" customFormat="1" ht="15" customHeight="1">
      <c r="A74" s="2"/>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row>
    <row r="75" spans="1:42" s="1" customFormat="1" ht="15" customHeight="1">
      <c r="A75" s="2"/>
      <c r="B75" s="2"/>
      <c r="C75" s="2"/>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row>
    <row r="76" spans="1:42" s="1" customFormat="1" ht="15" customHeight="1">
      <c r="A76" s="2"/>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row>
    <row r="77" spans="1:42" s="1" customFormat="1" ht="15" customHeight="1">
      <c r="A77" s="2"/>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row>
    <row r="78" spans="1:42" s="1" customFormat="1" ht="15" customHeight="1">
      <c r="A78" s="2"/>
      <c r="B78" s="2"/>
      <c r="C78" s="2"/>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row>
    <row r="79" spans="1:42" s="1" customFormat="1" ht="15" customHeight="1">
      <c r="A79" s="2"/>
      <c r="B79" s="2"/>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row>
    <row r="80" spans="1:42" s="1" customFormat="1" ht="15" customHeight="1">
      <c r="A80" s="2"/>
      <c r="B80" s="2"/>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row>
    <row r="81" spans="1:42" s="1" customFormat="1" ht="15" customHeight="1">
      <c r="A81" s="2"/>
      <c r="B81" s="2"/>
      <c r="C81" s="2"/>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row>
    <row r="82" spans="1:42" s="1" customFormat="1" ht="15" customHeight="1">
      <c r="A82" s="2"/>
      <c r="B82" s="2"/>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row>
    <row r="83" spans="1:42" s="1" customFormat="1" ht="15" customHeight="1">
      <c r="A83" s="2"/>
      <c r="B83" s="2"/>
      <c r="C83" s="2"/>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row>
    <row r="84" spans="1:42" s="1" customFormat="1" ht="15" customHeight="1">
      <c r="A84" s="2"/>
      <c r="B84" s="2"/>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row>
    <row r="85" spans="1:42" s="1" customFormat="1" ht="15" customHeight="1">
      <c r="A85" s="2"/>
      <c r="B85" s="2"/>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row>
    <row r="86" spans="1:42" s="1" customFormat="1" ht="15" customHeight="1">
      <c r="A86" s="2"/>
      <c r="B86" s="2"/>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row>
    <row r="87" spans="1:42" s="1" customFormat="1" ht="15" customHeight="1">
      <c r="A87" s="2"/>
      <c r="B87" s="2"/>
      <c r="C87" s="2"/>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row>
    <row r="88" spans="1:42" s="1" customFormat="1" ht="15" customHeight="1">
      <c r="A88" s="2"/>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row>
    <row r="89" spans="1:42" s="1" customFormat="1" ht="15" customHeight="1">
      <c r="A89" s="2"/>
      <c r="B89" s="2"/>
      <c r="C89" s="2"/>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row>
    <row r="90" spans="1:42" s="1" customFormat="1" ht="15" customHeight="1">
      <c r="A90" s="2"/>
      <c r="B90" s="2"/>
      <c r="C90" s="2"/>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row>
    <row r="91" spans="1:42" s="1" customFormat="1" ht="15" customHeight="1">
      <c r="A91" s="2"/>
      <c r="B91" s="2"/>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row>
    <row r="92" spans="1:42" s="1" customFormat="1" ht="15" customHeight="1">
      <c r="A92" s="2"/>
      <c r="B92" s="2"/>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row>
    <row r="93" spans="1:42" s="1" customFormat="1" ht="15" customHeight="1">
      <c r="A93" s="2"/>
      <c r="B93" s="2"/>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row>
    <row r="94" spans="1:42" s="1" customFormat="1" ht="15" customHeight="1">
      <c r="A94" s="2"/>
      <c r="B94" s="2"/>
      <c r="C94" s="2"/>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row>
    <row r="95" spans="1:42" s="1" customFormat="1" ht="15" customHeight="1">
      <c r="A95" s="2"/>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row>
    <row r="96" spans="1:42" s="1" customFormat="1" ht="15" customHeight="1">
      <c r="A96" s="2"/>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row>
    <row r="97" spans="1:42" s="1" customFormat="1" ht="15" customHeight="1">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row>
    <row r="98" spans="1:42" s="1" customFormat="1" ht="15" customHeight="1">
      <c r="A98" s="2"/>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row>
    <row r="99" spans="1:42" s="1" customFormat="1" ht="15" customHeight="1">
      <c r="A99" s="2"/>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row>
    <row r="100" spans="1:42" s="1" customFormat="1" ht="1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row>
    <row r="101" spans="1:42" s="1" customFormat="1" ht="15"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row>
    <row r="102" spans="1:42" s="1" customFormat="1" ht="1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row>
    <row r="103" spans="1:42" s="1" customFormat="1" ht="15"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row>
    <row r="104" spans="1:42" s="1" customFormat="1" ht="15"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row>
    <row r="105" spans="1:42" s="1" customFormat="1" ht="1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row>
    <row r="106" spans="1:42" s="1" customFormat="1" ht="15"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row>
  </sheetData>
  <sheetProtection algorithmName="SHA-512" hashValue="7ji6e0YmotQC2bcGwH9WONHZQzaPy4PVT/joj7uF6b9wq7b34jClG5hpz5Pg0HtD+1/h+wLYzaS7H/fv4HkAuQ==" saltValue="Va3mbqGPjrRmS5JB2IR9yg==" spinCount="100000" sheet="1" formatCells="0" selectLockedCells="1"/>
  <mergeCells count="51">
    <mergeCell ref="R50:BZ50"/>
    <mergeCell ref="R52:BZ52"/>
    <mergeCell ref="A53:BZ53"/>
    <mergeCell ref="R42:BZ42"/>
    <mergeCell ref="R46:BZ46"/>
    <mergeCell ref="AA47:AM47"/>
    <mergeCell ref="AU47:BG47"/>
    <mergeCell ref="R48:BZ48"/>
    <mergeCell ref="R49:T49"/>
    <mergeCell ref="U49:BZ49"/>
    <mergeCell ref="R43:BZ43"/>
    <mergeCell ref="R51:BZ51"/>
    <mergeCell ref="R41:T41"/>
    <mergeCell ref="U41:BZ41"/>
    <mergeCell ref="R26:BZ26"/>
    <mergeCell ref="R30:BZ30"/>
    <mergeCell ref="AA31:AM31"/>
    <mergeCell ref="AU31:BG31"/>
    <mergeCell ref="R32:BZ32"/>
    <mergeCell ref="R33:T33"/>
    <mergeCell ref="U33:BZ33"/>
    <mergeCell ref="R34:BZ34"/>
    <mergeCell ref="R38:BZ38"/>
    <mergeCell ref="AA39:AM39"/>
    <mergeCell ref="AU39:BG39"/>
    <mergeCell ref="R40:BZ40"/>
    <mergeCell ref="R27:BZ27"/>
    <mergeCell ref="R35:BZ35"/>
    <mergeCell ref="R25:T25"/>
    <mergeCell ref="U25:BZ25"/>
    <mergeCell ref="R10:BZ10"/>
    <mergeCell ref="R14:BZ14"/>
    <mergeCell ref="AA15:AM15"/>
    <mergeCell ref="AU15:BG15"/>
    <mergeCell ref="R16:BZ16"/>
    <mergeCell ref="R17:T17"/>
    <mergeCell ref="U17:BZ17"/>
    <mergeCell ref="R18:BZ18"/>
    <mergeCell ref="R22:BZ22"/>
    <mergeCell ref="AA23:AM23"/>
    <mergeCell ref="AU23:BG23"/>
    <mergeCell ref="R24:BZ24"/>
    <mergeCell ref="R11:BZ11"/>
    <mergeCell ref="R19:BZ19"/>
    <mergeCell ref="R9:T9"/>
    <mergeCell ref="U9:BZ9"/>
    <mergeCell ref="A2:BZ2"/>
    <mergeCell ref="R6:BZ6"/>
    <mergeCell ref="AA7:AM7"/>
    <mergeCell ref="AU7:BG7"/>
    <mergeCell ref="R8:BZ8"/>
  </mergeCells>
  <phoneticPr fontId="3"/>
  <pageMargins left="0.78740157480314965" right="0.59055118110236227" top="0.78740157480314965" bottom="0.78740157480314965" header="0.51181102362204722" footer="0.51181102362204722"/>
  <pageSetup paperSize="9" orientation="portrait" blackAndWhite="1" r:id="rId1"/>
  <headerFooter alignWithMargins="0"/>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rgb="FFFFCC00"/>
  </sheetPr>
  <dimension ref="A1:CM559"/>
  <sheetViews>
    <sheetView showZeros="0" view="pageBreakPreview" zoomScaleNormal="100" zoomScaleSheetLayoutView="100" workbookViewId="0">
      <selection activeCell="E26" sqref="E26:F26"/>
    </sheetView>
  </sheetViews>
  <sheetFormatPr defaultRowHeight="15" customHeight="1"/>
  <cols>
    <col min="1" max="42" width="1.125" style="4" customWidth="1"/>
    <col min="43" max="79" width="1.125" customWidth="1"/>
    <col min="80" max="80" width="5" hidden="1" customWidth="1"/>
    <col min="81" max="81" width="1.125" hidden="1" customWidth="1"/>
    <col min="82" max="86" width="1.125" customWidth="1"/>
    <col min="87" max="89" width="9" customWidth="1"/>
    <col min="90" max="90" width="13.25" customWidth="1"/>
    <col min="91" max="98" width="9" customWidth="1"/>
  </cols>
  <sheetData>
    <row r="1" spans="1:81" s="2" customFormat="1" ht="17.100000000000001" customHeight="1">
      <c r="A1" s="670" t="s">
        <v>199</v>
      </c>
      <c r="B1" s="670"/>
      <c r="C1" s="670"/>
      <c r="D1" s="670"/>
      <c r="E1" s="670"/>
      <c r="F1" s="670"/>
      <c r="G1" s="670"/>
      <c r="H1" s="670"/>
      <c r="I1" s="670"/>
      <c r="J1" s="670"/>
      <c r="K1" s="670"/>
      <c r="L1" s="670"/>
      <c r="M1" s="670"/>
      <c r="N1" s="670"/>
      <c r="O1" s="670"/>
      <c r="P1" s="670"/>
      <c r="Q1" s="670"/>
      <c r="R1" s="670"/>
      <c r="S1" s="670"/>
      <c r="T1" s="670"/>
      <c r="U1" s="670"/>
      <c r="V1" s="670"/>
      <c r="W1" s="670"/>
      <c r="X1" s="670"/>
      <c r="Y1" s="670"/>
      <c r="Z1" s="670"/>
      <c r="AA1" s="670"/>
      <c r="AB1" s="670"/>
      <c r="AC1" s="670"/>
      <c r="AD1" s="670"/>
      <c r="AE1" s="670"/>
      <c r="AF1" s="670"/>
      <c r="AG1" s="670"/>
      <c r="AH1" s="670"/>
      <c r="AI1" s="670"/>
      <c r="AJ1" s="670"/>
      <c r="AK1" s="670"/>
      <c r="AL1" s="670"/>
      <c r="AM1" s="670"/>
      <c r="AN1" s="670"/>
      <c r="AO1" s="670"/>
      <c r="AP1" s="670"/>
      <c r="AQ1" s="670"/>
      <c r="AR1" s="670"/>
      <c r="AS1" s="670"/>
      <c r="AT1" s="670"/>
      <c r="AU1" s="670"/>
      <c r="AV1" s="670"/>
      <c r="AW1" s="670"/>
      <c r="AX1" s="670"/>
      <c r="AY1" s="670"/>
      <c r="AZ1" s="670"/>
      <c r="BA1" s="670"/>
      <c r="BB1" s="670"/>
      <c r="BC1" s="670"/>
      <c r="BD1" s="670"/>
      <c r="BE1" s="670"/>
      <c r="BF1" s="670"/>
      <c r="BG1" s="670"/>
      <c r="BH1" s="670"/>
      <c r="BI1" s="670"/>
      <c r="BJ1" s="670"/>
      <c r="BK1" s="670"/>
      <c r="BL1" s="670"/>
      <c r="BM1" s="670"/>
      <c r="BN1" s="670"/>
      <c r="BO1" s="670"/>
      <c r="BP1" s="670"/>
      <c r="BQ1" s="670"/>
      <c r="BR1" s="670"/>
      <c r="BS1" s="670"/>
      <c r="BT1" s="670"/>
      <c r="BU1" s="670"/>
      <c r="BV1" s="670"/>
      <c r="BW1" s="670"/>
      <c r="BX1" s="670"/>
      <c r="BY1" s="670"/>
      <c r="BZ1" s="670"/>
    </row>
    <row r="2" spans="1:81" s="2" customFormat="1" ht="17.100000000000001" customHeight="1">
      <c r="A2" s="59"/>
      <c r="B2" s="59" t="s">
        <v>200</v>
      </c>
      <c r="C2" s="59"/>
      <c r="D2" s="59"/>
      <c r="E2" s="59"/>
      <c r="F2" s="59"/>
      <c r="G2" s="59"/>
      <c r="H2" s="59"/>
      <c r="I2" s="59"/>
      <c r="J2" s="59"/>
      <c r="K2" s="59"/>
      <c r="L2" s="59"/>
      <c r="M2" s="59"/>
      <c r="N2" s="59"/>
      <c r="O2" s="59"/>
      <c r="P2" s="59"/>
      <c r="Q2" s="59"/>
      <c r="R2" s="59"/>
      <c r="S2" s="59"/>
      <c r="T2" s="59"/>
      <c r="U2" s="59"/>
      <c r="V2" s="59"/>
      <c r="W2" s="59"/>
      <c r="X2" s="59"/>
      <c r="Y2" s="59"/>
      <c r="Z2" s="59"/>
      <c r="AA2" s="59"/>
      <c r="AB2" s="59"/>
      <c r="AC2" s="59"/>
      <c r="AD2" s="59"/>
      <c r="AE2" s="59"/>
      <c r="AF2" s="59"/>
      <c r="AG2" s="59"/>
      <c r="AH2" s="59"/>
      <c r="AI2" s="59"/>
      <c r="AJ2" s="59"/>
      <c r="AK2" s="59"/>
      <c r="AL2" s="59"/>
      <c r="AM2" s="59"/>
      <c r="AN2" s="59"/>
      <c r="AO2" s="59"/>
      <c r="AP2" s="59"/>
      <c r="AQ2" s="59"/>
      <c r="AR2" s="59"/>
      <c r="AS2" s="59"/>
      <c r="AT2" s="59"/>
      <c r="AU2" s="59"/>
      <c r="AV2" s="59"/>
      <c r="AW2" s="59"/>
      <c r="AX2" s="59"/>
      <c r="AY2" s="59"/>
      <c r="AZ2" s="59"/>
      <c r="BA2" s="59"/>
      <c r="BB2" s="59"/>
      <c r="BC2" s="59"/>
      <c r="BD2" s="59"/>
      <c r="BE2" s="59"/>
      <c r="BF2" s="59"/>
      <c r="BG2" s="59"/>
      <c r="BH2" s="59"/>
      <c r="BI2" s="59"/>
      <c r="BJ2" s="59"/>
      <c r="BK2" s="59"/>
      <c r="BL2" s="59"/>
      <c r="BM2" s="59"/>
      <c r="BN2" s="59"/>
      <c r="BO2" s="59"/>
      <c r="BP2" s="59"/>
      <c r="BQ2" s="59"/>
      <c r="BR2" s="59"/>
      <c r="BS2" s="59"/>
      <c r="BT2" s="59"/>
      <c r="BU2" s="59"/>
      <c r="BV2" s="59"/>
      <c r="BW2" s="59"/>
      <c r="BX2" s="59"/>
      <c r="BY2" s="59"/>
      <c r="BZ2" s="59"/>
    </row>
    <row r="3" spans="1:81" s="2" customFormat="1" ht="5.0999999999999996" customHeight="1">
      <c r="A3" s="94"/>
      <c r="B3" s="94"/>
      <c r="C3" s="94"/>
      <c r="D3" s="94"/>
      <c r="E3" s="94"/>
      <c r="F3" s="94"/>
      <c r="G3" s="94"/>
      <c r="H3" s="94"/>
      <c r="I3" s="94"/>
      <c r="J3" s="94"/>
      <c r="K3" s="94"/>
      <c r="L3" s="94"/>
      <c r="M3" s="94"/>
      <c r="N3" s="94"/>
      <c r="O3" s="94"/>
      <c r="P3" s="94"/>
      <c r="Q3" s="94"/>
      <c r="R3" s="94"/>
      <c r="S3" s="94"/>
      <c r="T3" s="94"/>
      <c r="U3" s="94"/>
      <c r="V3" s="94"/>
      <c r="W3" s="94"/>
      <c r="X3" s="94"/>
      <c r="Y3" s="94"/>
      <c r="Z3" s="94"/>
      <c r="AA3" s="94"/>
      <c r="AB3" s="94"/>
      <c r="AC3" s="94"/>
      <c r="AD3" s="94"/>
      <c r="AE3" s="94"/>
      <c r="AF3" s="94"/>
      <c r="AG3" s="94"/>
      <c r="AH3" s="94"/>
      <c r="AI3" s="94"/>
      <c r="AJ3" s="94"/>
      <c r="AK3" s="94"/>
      <c r="AL3" s="94"/>
      <c r="AM3" s="94"/>
      <c r="AN3" s="94"/>
      <c r="AO3" s="94"/>
      <c r="AP3" s="94"/>
      <c r="AQ3" s="94"/>
      <c r="AR3" s="94"/>
      <c r="AS3" s="94"/>
      <c r="AT3" s="94"/>
      <c r="AU3" s="94"/>
      <c r="AV3" s="94"/>
      <c r="AW3" s="94"/>
      <c r="AX3" s="94"/>
      <c r="AY3" s="94"/>
      <c r="AZ3" s="94"/>
      <c r="BA3" s="94"/>
      <c r="BB3" s="94"/>
      <c r="BC3" s="94"/>
      <c r="BD3" s="94"/>
      <c r="BE3" s="94"/>
      <c r="BF3" s="94"/>
      <c r="BG3" s="94"/>
      <c r="BH3" s="94"/>
      <c r="BI3" s="94"/>
      <c r="BJ3" s="94"/>
      <c r="BK3" s="94"/>
      <c r="BL3" s="94"/>
      <c r="BM3" s="94"/>
      <c r="BN3" s="94"/>
      <c r="BO3" s="94"/>
      <c r="BP3" s="94"/>
      <c r="BQ3" s="94"/>
      <c r="BR3" s="94"/>
      <c r="BS3" s="94"/>
      <c r="BT3" s="94"/>
      <c r="BU3" s="94"/>
      <c r="BV3" s="94"/>
      <c r="BW3" s="94"/>
      <c r="BX3" s="94"/>
      <c r="BY3" s="94"/>
      <c r="BZ3" s="94"/>
      <c r="CB3" s="8"/>
    </row>
    <row r="4" spans="1:81" s="2" customFormat="1" ht="5.0999999999999996" customHeight="1">
      <c r="A4" s="203"/>
      <c r="B4" s="203"/>
      <c r="C4" s="203"/>
      <c r="D4" s="203"/>
      <c r="E4" s="203"/>
      <c r="F4" s="203"/>
      <c r="G4" s="203"/>
      <c r="H4" s="203"/>
      <c r="I4" s="203"/>
      <c r="J4" s="203"/>
      <c r="K4" s="203"/>
      <c r="L4" s="203"/>
      <c r="M4" s="203"/>
      <c r="N4" s="203"/>
      <c r="O4" s="203"/>
      <c r="P4" s="203"/>
      <c r="Q4" s="203"/>
      <c r="R4" s="203"/>
      <c r="S4" s="203"/>
      <c r="T4" s="203"/>
      <c r="U4" s="203"/>
      <c r="V4" s="203"/>
      <c r="W4" s="203"/>
      <c r="X4" s="203"/>
      <c r="Y4" s="203"/>
      <c r="Z4" s="203"/>
      <c r="AA4" s="203"/>
      <c r="AB4" s="203"/>
      <c r="AC4" s="203"/>
      <c r="AD4" s="203"/>
      <c r="AE4" s="203"/>
      <c r="AF4" s="203"/>
      <c r="AG4" s="203"/>
      <c r="AH4" s="203"/>
      <c r="AI4" s="203"/>
      <c r="AJ4" s="203"/>
      <c r="AK4" s="203"/>
      <c r="AL4" s="203"/>
      <c r="AM4" s="203"/>
      <c r="AN4" s="203"/>
      <c r="AO4" s="203"/>
      <c r="AP4" s="203"/>
      <c r="AQ4" s="203"/>
      <c r="AR4" s="203"/>
      <c r="AS4" s="203"/>
      <c r="AT4" s="203"/>
      <c r="AU4" s="203"/>
      <c r="AV4" s="203"/>
      <c r="AW4" s="203"/>
      <c r="AX4" s="203"/>
      <c r="AY4" s="203"/>
      <c r="AZ4" s="203"/>
      <c r="BA4" s="203"/>
      <c r="BB4" s="203"/>
      <c r="BC4" s="203"/>
      <c r="BD4" s="203"/>
      <c r="BE4" s="203"/>
      <c r="BF4" s="203"/>
      <c r="BG4" s="203"/>
      <c r="BH4" s="203"/>
      <c r="BI4" s="203"/>
      <c r="BJ4" s="203"/>
      <c r="BK4" s="203"/>
      <c r="BL4" s="203"/>
      <c r="BM4" s="203"/>
      <c r="BN4" s="203"/>
      <c r="BO4" s="203"/>
      <c r="BP4" s="203"/>
      <c r="BQ4" s="203"/>
      <c r="BR4" s="203"/>
      <c r="BS4" s="203"/>
      <c r="BT4" s="203"/>
      <c r="BU4" s="203"/>
      <c r="BV4" s="203"/>
      <c r="BW4" s="203"/>
      <c r="BX4" s="203"/>
      <c r="BY4" s="203"/>
      <c r="BZ4" s="203"/>
      <c r="CB4" s="8" t="s">
        <v>1268</v>
      </c>
      <c r="CC4" s="2" t="s">
        <v>338</v>
      </c>
    </row>
    <row r="5" spans="1:81" s="2" customFormat="1" ht="17.100000000000001" customHeight="1">
      <c r="A5" s="59"/>
      <c r="B5" s="59" t="s">
        <v>201</v>
      </c>
      <c r="C5" s="59"/>
      <c r="D5" s="59"/>
      <c r="E5" s="59"/>
      <c r="F5" s="59"/>
      <c r="G5" s="59"/>
      <c r="H5" s="59"/>
      <c r="I5" s="59"/>
      <c r="J5" s="59"/>
      <c r="K5" s="59"/>
      <c r="L5" s="59"/>
      <c r="M5" s="59"/>
      <c r="N5" s="672"/>
      <c r="O5" s="672"/>
      <c r="P5" s="672"/>
      <c r="Q5" s="672"/>
      <c r="R5" s="672"/>
      <c r="S5" s="672"/>
      <c r="T5" s="672"/>
      <c r="U5" s="672"/>
      <c r="V5" s="59"/>
      <c r="W5" s="59"/>
      <c r="X5" s="59"/>
      <c r="Y5" s="59"/>
      <c r="Z5" s="59"/>
      <c r="AA5" s="59"/>
      <c r="AB5" s="59"/>
      <c r="AC5" s="59"/>
      <c r="AD5" s="59"/>
      <c r="AE5" s="59"/>
      <c r="AF5" s="59"/>
      <c r="AG5" s="59"/>
      <c r="AH5" s="59"/>
      <c r="AI5" s="59"/>
      <c r="AJ5" s="59"/>
      <c r="AK5" s="59"/>
      <c r="AL5" s="59"/>
      <c r="AM5" s="59"/>
      <c r="AN5" s="59"/>
      <c r="AO5" s="59"/>
      <c r="AP5" s="59"/>
      <c r="AQ5" s="59"/>
      <c r="AR5" s="59"/>
      <c r="AS5" s="59"/>
      <c r="AT5" s="59"/>
      <c r="AU5" s="59"/>
      <c r="AV5" s="59"/>
      <c r="AW5" s="59"/>
      <c r="AX5" s="59"/>
      <c r="AY5" s="59"/>
      <c r="AZ5" s="59"/>
      <c r="BA5" s="59"/>
      <c r="BB5" s="59"/>
      <c r="BC5" s="59"/>
      <c r="BD5" s="59"/>
      <c r="BE5" s="59"/>
      <c r="BF5" s="59"/>
      <c r="BG5" s="59"/>
      <c r="BH5" s="59"/>
      <c r="BI5" s="59"/>
      <c r="BJ5" s="59"/>
      <c r="BK5" s="59"/>
      <c r="BL5" s="59"/>
      <c r="BM5" s="59"/>
      <c r="BN5" s="59"/>
      <c r="BO5" s="59"/>
      <c r="BP5" s="59"/>
      <c r="BQ5" s="59"/>
      <c r="BR5" s="59"/>
      <c r="BS5" s="59"/>
      <c r="BT5" s="59"/>
      <c r="BU5" s="59"/>
      <c r="BV5" s="59"/>
      <c r="BW5" s="59"/>
      <c r="BX5" s="59"/>
      <c r="BY5" s="59"/>
      <c r="BZ5" s="59"/>
      <c r="CB5" s="8" t="s">
        <v>1269</v>
      </c>
      <c r="CC5" s="2" t="s">
        <v>340</v>
      </c>
    </row>
    <row r="6" spans="1:81" s="2" customFormat="1" ht="24" customHeight="1">
      <c r="A6" s="59"/>
      <c r="B6" s="59" t="s">
        <v>202</v>
      </c>
      <c r="C6" s="59"/>
      <c r="D6" s="59"/>
      <c r="E6" s="59"/>
      <c r="F6" s="59"/>
      <c r="G6" s="59"/>
      <c r="H6" s="59"/>
      <c r="I6" s="59"/>
      <c r="J6" s="59"/>
      <c r="K6" s="59"/>
      <c r="L6" s="59"/>
      <c r="M6" s="670" t="s">
        <v>203</v>
      </c>
      <c r="N6" s="670"/>
      <c r="O6" s="670"/>
      <c r="P6" s="670"/>
      <c r="Q6" s="670"/>
      <c r="R6" s="697"/>
      <c r="S6" s="697"/>
      <c r="T6" s="697"/>
      <c r="U6" s="697"/>
      <c r="V6" s="697"/>
      <c r="W6" s="697"/>
      <c r="X6" s="697"/>
      <c r="Y6" s="697"/>
      <c r="Z6" s="697"/>
      <c r="AA6" s="59" t="s">
        <v>85</v>
      </c>
      <c r="AB6" s="59"/>
      <c r="AC6" s="59"/>
      <c r="AD6" s="726" t="str">
        <f>IFERROR(VLOOKUP(R6,$CB$4:$CC$78,2,FALSE),"")</f>
        <v/>
      </c>
      <c r="AE6" s="726"/>
      <c r="AF6" s="726"/>
      <c r="AG6" s="726"/>
      <c r="AH6" s="726"/>
      <c r="AI6" s="726"/>
      <c r="AJ6" s="726"/>
      <c r="AK6" s="726"/>
      <c r="AL6" s="726"/>
      <c r="AM6" s="726"/>
      <c r="AN6" s="726"/>
      <c r="AO6" s="726"/>
      <c r="AP6" s="726"/>
      <c r="AQ6" s="726"/>
      <c r="AR6" s="726"/>
      <c r="AS6" s="726"/>
      <c r="AT6" s="726"/>
      <c r="AU6" s="726"/>
      <c r="AV6" s="726"/>
      <c r="AW6" s="726"/>
      <c r="AX6" s="726"/>
      <c r="AY6" s="726"/>
      <c r="AZ6" s="726"/>
      <c r="BA6" s="726"/>
      <c r="BB6" s="726"/>
      <c r="BC6" s="726"/>
      <c r="BD6" s="726"/>
      <c r="BE6" s="726"/>
      <c r="BF6" s="726"/>
      <c r="BG6" s="726"/>
      <c r="BH6" s="726"/>
      <c r="BI6" s="726"/>
      <c r="BJ6" s="726"/>
      <c r="BK6" s="726"/>
      <c r="BL6" s="726"/>
      <c r="BM6" s="726"/>
      <c r="BN6" s="726"/>
      <c r="BO6" s="726"/>
      <c r="BP6" s="59"/>
      <c r="BQ6" s="59"/>
      <c r="BR6" s="59"/>
      <c r="BS6" s="59"/>
      <c r="BT6" s="59"/>
      <c r="BU6" s="59"/>
      <c r="BV6" s="59"/>
      <c r="BW6" s="59"/>
      <c r="BX6" s="59"/>
      <c r="BY6" s="59"/>
      <c r="BZ6" s="59"/>
      <c r="CB6" s="8" t="s">
        <v>1270</v>
      </c>
      <c r="CC6" s="2" t="s">
        <v>342</v>
      </c>
    </row>
    <row r="7" spans="1:81" s="2" customFormat="1" ht="24" customHeight="1">
      <c r="A7" s="59"/>
      <c r="B7" s="59"/>
      <c r="C7" s="59"/>
      <c r="D7" s="59"/>
      <c r="E7" s="59"/>
      <c r="F7" s="59"/>
      <c r="G7" s="59"/>
      <c r="H7" s="59"/>
      <c r="I7" s="59"/>
      <c r="J7" s="59"/>
      <c r="K7" s="59"/>
      <c r="L7" s="59"/>
      <c r="M7" s="670" t="s">
        <v>203</v>
      </c>
      <c r="N7" s="670"/>
      <c r="O7" s="670"/>
      <c r="P7" s="670"/>
      <c r="Q7" s="670"/>
      <c r="R7" s="697"/>
      <c r="S7" s="697"/>
      <c r="T7" s="697"/>
      <c r="U7" s="697"/>
      <c r="V7" s="697"/>
      <c r="W7" s="697"/>
      <c r="X7" s="697"/>
      <c r="Y7" s="697"/>
      <c r="Z7" s="697"/>
      <c r="AA7" s="59" t="s">
        <v>85</v>
      </c>
      <c r="AB7" s="59"/>
      <c r="AC7" s="59"/>
      <c r="AD7" s="726" t="str">
        <f t="shared" ref="AD7:AD10" si="0">IFERROR(VLOOKUP(R7,$CB$4:$CC$78,2,FALSE),"")</f>
        <v/>
      </c>
      <c r="AE7" s="726"/>
      <c r="AF7" s="726"/>
      <c r="AG7" s="726"/>
      <c r="AH7" s="726"/>
      <c r="AI7" s="726"/>
      <c r="AJ7" s="726"/>
      <c r="AK7" s="726"/>
      <c r="AL7" s="726"/>
      <c r="AM7" s="726"/>
      <c r="AN7" s="726"/>
      <c r="AO7" s="726"/>
      <c r="AP7" s="726"/>
      <c r="AQ7" s="726"/>
      <c r="AR7" s="726"/>
      <c r="AS7" s="726"/>
      <c r="AT7" s="726"/>
      <c r="AU7" s="726"/>
      <c r="AV7" s="726"/>
      <c r="AW7" s="726"/>
      <c r="AX7" s="726"/>
      <c r="AY7" s="726"/>
      <c r="AZ7" s="726"/>
      <c r="BA7" s="726"/>
      <c r="BB7" s="726"/>
      <c r="BC7" s="726"/>
      <c r="BD7" s="726"/>
      <c r="BE7" s="726"/>
      <c r="BF7" s="726"/>
      <c r="BG7" s="726"/>
      <c r="BH7" s="726"/>
      <c r="BI7" s="726"/>
      <c r="BJ7" s="726"/>
      <c r="BK7" s="726"/>
      <c r="BL7" s="726"/>
      <c r="BM7" s="726"/>
      <c r="BN7" s="726"/>
      <c r="BO7" s="726"/>
      <c r="BP7" s="59"/>
      <c r="BQ7" s="59"/>
      <c r="BR7" s="59"/>
      <c r="BS7" s="59"/>
      <c r="BT7" s="59"/>
      <c r="BU7" s="59"/>
      <c r="BV7" s="59"/>
      <c r="BW7" s="59"/>
      <c r="BX7" s="59"/>
      <c r="BY7" s="59"/>
      <c r="BZ7" s="59"/>
      <c r="CB7" s="8" t="s">
        <v>345</v>
      </c>
      <c r="CC7" s="2" t="s">
        <v>344</v>
      </c>
    </row>
    <row r="8" spans="1:81" s="2" customFormat="1" ht="24" customHeight="1">
      <c r="A8" s="59"/>
      <c r="B8" s="59"/>
      <c r="C8" s="59"/>
      <c r="D8" s="59"/>
      <c r="E8" s="59"/>
      <c r="F8" s="59"/>
      <c r="G8" s="59"/>
      <c r="H8" s="59"/>
      <c r="I8" s="59"/>
      <c r="J8" s="59"/>
      <c r="K8" s="59"/>
      <c r="L8" s="59"/>
      <c r="M8" s="670" t="s">
        <v>203</v>
      </c>
      <c r="N8" s="670"/>
      <c r="O8" s="670"/>
      <c r="P8" s="670"/>
      <c r="Q8" s="670"/>
      <c r="R8" s="697"/>
      <c r="S8" s="697"/>
      <c r="T8" s="697"/>
      <c r="U8" s="697"/>
      <c r="V8" s="697"/>
      <c r="W8" s="697"/>
      <c r="X8" s="697"/>
      <c r="Y8" s="697"/>
      <c r="Z8" s="697"/>
      <c r="AA8" s="59" t="s">
        <v>85</v>
      </c>
      <c r="AB8" s="59"/>
      <c r="AC8" s="59"/>
      <c r="AD8" s="726" t="str">
        <f t="shared" si="0"/>
        <v/>
      </c>
      <c r="AE8" s="726"/>
      <c r="AF8" s="726"/>
      <c r="AG8" s="726"/>
      <c r="AH8" s="726"/>
      <c r="AI8" s="726"/>
      <c r="AJ8" s="726"/>
      <c r="AK8" s="726"/>
      <c r="AL8" s="726"/>
      <c r="AM8" s="726"/>
      <c r="AN8" s="726"/>
      <c r="AO8" s="726"/>
      <c r="AP8" s="726"/>
      <c r="AQ8" s="726"/>
      <c r="AR8" s="726"/>
      <c r="AS8" s="726"/>
      <c r="AT8" s="726"/>
      <c r="AU8" s="726"/>
      <c r="AV8" s="726"/>
      <c r="AW8" s="726"/>
      <c r="AX8" s="726"/>
      <c r="AY8" s="726"/>
      <c r="AZ8" s="726"/>
      <c r="BA8" s="726"/>
      <c r="BB8" s="726"/>
      <c r="BC8" s="726"/>
      <c r="BD8" s="726"/>
      <c r="BE8" s="726"/>
      <c r="BF8" s="726"/>
      <c r="BG8" s="726"/>
      <c r="BH8" s="726"/>
      <c r="BI8" s="726"/>
      <c r="BJ8" s="726"/>
      <c r="BK8" s="726"/>
      <c r="BL8" s="726"/>
      <c r="BM8" s="726"/>
      <c r="BN8" s="726"/>
      <c r="BO8" s="726"/>
      <c r="BP8" s="59"/>
      <c r="BQ8" s="59"/>
      <c r="BR8" s="59"/>
      <c r="BS8" s="59"/>
      <c r="BT8" s="59"/>
      <c r="BU8" s="59"/>
      <c r="BV8" s="59"/>
      <c r="BW8" s="59"/>
      <c r="BX8" s="59"/>
      <c r="BY8" s="59"/>
      <c r="BZ8" s="59"/>
      <c r="CB8" s="8" t="s">
        <v>347</v>
      </c>
      <c r="CC8" s="2" t="s">
        <v>346</v>
      </c>
    </row>
    <row r="9" spans="1:81" s="2" customFormat="1" ht="24" customHeight="1">
      <c r="A9" s="59"/>
      <c r="B9" s="59"/>
      <c r="C9" s="59"/>
      <c r="D9" s="59"/>
      <c r="E9" s="59"/>
      <c r="F9" s="59"/>
      <c r="G9" s="59"/>
      <c r="H9" s="59"/>
      <c r="I9" s="59"/>
      <c r="J9" s="59"/>
      <c r="K9" s="59"/>
      <c r="L9" s="59"/>
      <c r="M9" s="670" t="s">
        <v>203</v>
      </c>
      <c r="N9" s="670"/>
      <c r="O9" s="670"/>
      <c r="P9" s="670"/>
      <c r="Q9" s="670"/>
      <c r="R9" s="697"/>
      <c r="S9" s="697"/>
      <c r="T9" s="697"/>
      <c r="U9" s="697"/>
      <c r="V9" s="697"/>
      <c r="W9" s="697"/>
      <c r="X9" s="697"/>
      <c r="Y9" s="697"/>
      <c r="Z9" s="697"/>
      <c r="AA9" s="59" t="s">
        <v>85</v>
      </c>
      <c r="AB9" s="59"/>
      <c r="AC9" s="59"/>
      <c r="AD9" s="726" t="str">
        <f t="shared" si="0"/>
        <v/>
      </c>
      <c r="AE9" s="726"/>
      <c r="AF9" s="726"/>
      <c r="AG9" s="726"/>
      <c r="AH9" s="726"/>
      <c r="AI9" s="726"/>
      <c r="AJ9" s="726"/>
      <c r="AK9" s="726"/>
      <c r="AL9" s="726"/>
      <c r="AM9" s="726"/>
      <c r="AN9" s="726"/>
      <c r="AO9" s="726"/>
      <c r="AP9" s="726"/>
      <c r="AQ9" s="726"/>
      <c r="AR9" s="726"/>
      <c r="AS9" s="726"/>
      <c r="AT9" s="726"/>
      <c r="AU9" s="726"/>
      <c r="AV9" s="726"/>
      <c r="AW9" s="726"/>
      <c r="AX9" s="726"/>
      <c r="AY9" s="726"/>
      <c r="AZ9" s="726"/>
      <c r="BA9" s="726"/>
      <c r="BB9" s="726"/>
      <c r="BC9" s="726"/>
      <c r="BD9" s="726"/>
      <c r="BE9" s="726"/>
      <c r="BF9" s="726"/>
      <c r="BG9" s="726"/>
      <c r="BH9" s="726"/>
      <c r="BI9" s="726"/>
      <c r="BJ9" s="726"/>
      <c r="BK9" s="726"/>
      <c r="BL9" s="726"/>
      <c r="BM9" s="726"/>
      <c r="BN9" s="726"/>
      <c r="BO9" s="726"/>
      <c r="BP9" s="59"/>
      <c r="BQ9" s="59"/>
      <c r="BR9" s="59"/>
      <c r="BS9" s="59"/>
      <c r="BT9" s="59"/>
      <c r="BU9" s="59"/>
      <c r="BV9" s="59"/>
      <c r="BW9" s="59"/>
      <c r="BX9" s="59"/>
      <c r="BY9" s="59"/>
      <c r="BZ9" s="59"/>
      <c r="CB9" s="8" t="s">
        <v>1271</v>
      </c>
      <c r="CC9" s="2" t="s">
        <v>348</v>
      </c>
    </row>
    <row r="10" spans="1:81" s="2" customFormat="1" ht="24" customHeight="1">
      <c r="A10" s="59"/>
      <c r="B10" s="59"/>
      <c r="C10" s="59"/>
      <c r="D10" s="59"/>
      <c r="E10" s="59"/>
      <c r="F10" s="59"/>
      <c r="G10" s="59"/>
      <c r="H10" s="59"/>
      <c r="I10" s="59"/>
      <c r="J10" s="59"/>
      <c r="K10" s="59"/>
      <c r="L10" s="59"/>
      <c r="M10" s="670" t="s">
        <v>203</v>
      </c>
      <c r="N10" s="670"/>
      <c r="O10" s="670"/>
      <c r="P10" s="670"/>
      <c r="Q10" s="670"/>
      <c r="R10" s="697"/>
      <c r="S10" s="697"/>
      <c r="T10" s="697"/>
      <c r="U10" s="697"/>
      <c r="V10" s="697"/>
      <c r="W10" s="697"/>
      <c r="X10" s="697"/>
      <c r="Y10" s="697"/>
      <c r="Z10" s="697"/>
      <c r="AA10" s="59" t="s">
        <v>85</v>
      </c>
      <c r="AB10" s="59"/>
      <c r="AC10" s="59"/>
      <c r="AD10" s="726" t="str">
        <f t="shared" si="0"/>
        <v/>
      </c>
      <c r="AE10" s="726"/>
      <c r="AF10" s="726"/>
      <c r="AG10" s="726"/>
      <c r="AH10" s="726"/>
      <c r="AI10" s="726"/>
      <c r="AJ10" s="726"/>
      <c r="AK10" s="726"/>
      <c r="AL10" s="726"/>
      <c r="AM10" s="726"/>
      <c r="AN10" s="726"/>
      <c r="AO10" s="726"/>
      <c r="AP10" s="726"/>
      <c r="AQ10" s="726"/>
      <c r="AR10" s="726"/>
      <c r="AS10" s="726"/>
      <c r="AT10" s="726"/>
      <c r="AU10" s="726"/>
      <c r="AV10" s="726"/>
      <c r="AW10" s="726"/>
      <c r="AX10" s="726"/>
      <c r="AY10" s="726"/>
      <c r="AZ10" s="726"/>
      <c r="BA10" s="726"/>
      <c r="BB10" s="726"/>
      <c r="BC10" s="726"/>
      <c r="BD10" s="726"/>
      <c r="BE10" s="726"/>
      <c r="BF10" s="726"/>
      <c r="BG10" s="726"/>
      <c r="BH10" s="726"/>
      <c r="BI10" s="726"/>
      <c r="BJ10" s="726"/>
      <c r="BK10" s="726"/>
      <c r="BL10" s="726"/>
      <c r="BM10" s="726"/>
      <c r="BN10" s="726"/>
      <c r="BO10" s="726"/>
      <c r="BP10" s="59"/>
      <c r="BQ10" s="59"/>
      <c r="BR10" s="59"/>
      <c r="BS10" s="59"/>
      <c r="BT10" s="59"/>
      <c r="BU10" s="59"/>
      <c r="BV10" s="59"/>
      <c r="BW10" s="59"/>
      <c r="BX10" s="59"/>
      <c r="BY10" s="59"/>
      <c r="BZ10" s="59"/>
      <c r="CB10" s="8" t="s">
        <v>351</v>
      </c>
      <c r="CC10" s="2" t="s">
        <v>350</v>
      </c>
    </row>
    <row r="11" spans="1:81" s="2" customFormat="1" ht="5.0999999999999996" customHeight="1">
      <c r="A11" s="94"/>
      <c r="B11" s="94"/>
      <c r="C11" s="94"/>
      <c r="D11" s="94"/>
      <c r="E11" s="94"/>
      <c r="F11" s="94"/>
      <c r="G11" s="94"/>
      <c r="H11" s="94"/>
      <c r="I11" s="94"/>
      <c r="J11" s="94"/>
      <c r="K11" s="94"/>
      <c r="L11" s="94"/>
      <c r="M11" s="94"/>
      <c r="N11" s="94"/>
      <c r="O11" s="94"/>
      <c r="P11" s="94"/>
      <c r="Q11" s="94"/>
      <c r="R11" s="94"/>
      <c r="S11" s="94"/>
      <c r="T11" s="94"/>
      <c r="U11" s="94"/>
      <c r="V11" s="94"/>
      <c r="W11" s="94"/>
      <c r="X11" s="94"/>
      <c r="Y11" s="94"/>
      <c r="Z11" s="94"/>
      <c r="AA11" s="94"/>
      <c r="AB11" s="94"/>
      <c r="AC11" s="94"/>
      <c r="AD11" s="94"/>
      <c r="AE11" s="94"/>
      <c r="AF11" s="94"/>
      <c r="AG11" s="94"/>
      <c r="AH11" s="94"/>
      <c r="AI11" s="94"/>
      <c r="AJ11" s="94"/>
      <c r="AK11" s="94"/>
      <c r="AL11" s="94"/>
      <c r="AM11" s="94"/>
      <c r="AN11" s="94"/>
      <c r="AO11" s="94"/>
      <c r="AP11" s="94"/>
      <c r="AQ11" s="94"/>
      <c r="AR11" s="94"/>
      <c r="AS11" s="94"/>
      <c r="AT11" s="94"/>
      <c r="AU11" s="94"/>
      <c r="AV11" s="94"/>
      <c r="AW11" s="94"/>
      <c r="AX11" s="94"/>
      <c r="AY11" s="94"/>
      <c r="AZ11" s="94"/>
      <c r="BA11" s="94"/>
      <c r="BB11" s="94"/>
      <c r="BC11" s="94"/>
      <c r="BD11" s="94"/>
      <c r="BE11" s="94"/>
      <c r="BF11" s="94"/>
      <c r="BG11" s="94"/>
      <c r="BH11" s="94"/>
      <c r="BI11" s="94"/>
      <c r="BJ11" s="94"/>
      <c r="BK11" s="94"/>
      <c r="BL11" s="94"/>
      <c r="BM11" s="94"/>
      <c r="BN11" s="94"/>
      <c r="BO11" s="94"/>
      <c r="BP11" s="94"/>
      <c r="BQ11" s="94"/>
      <c r="BR11" s="94"/>
      <c r="BS11" s="94"/>
      <c r="BT11" s="94"/>
      <c r="BU11" s="94"/>
      <c r="BV11" s="94"/>
      <c r="BW11" s="94"/>
      <c r="BX11" s="94"/>
      <c r="BY11" s="94"/>
      <c r="BZ11" s="94"/>
      <c r="CB11" s="8" t="s">
        <v>353</v>
      </c>
      <c r="CC11" s="2" t="s">
        <v>352</v>
      </c>
    </row>
    <row r="12" spans="1:81" s="2" customFormat="1" ht="5.0999999999999996" customHeight="1">
      <c r="A12" s="203"/>
      <c r="B12" s="203"/>
      <c r="C12" s="203"/>
      <c r="D12" s="203"/>
      <c r="E12" s="203"/>
      <c r="F12" s="203"/>
      <c r="G12" s="203"/>
      <c r="H12" s="203"/>
      <c r="I12" s="203"/>
      <c r="J12" s="203"/>
      <c r="K12" s="203"/>
      <c r="L12" s="203"/>
      <c r="M12" s="203"/>
      <c r="N12" s="203"/>
      <c r="O12" s="203"/>
      <c r="P12" s="203"/>
      <c r="Q12" s="203"/>
      <c r="R12" s="203"/>
      <c r="S12" s="203"/>
      <c r="T12" s="203"/>
      <c r="U12" s="203"/>
      <c r="V12" s="203"/>
      <c r="W12" s="203"/>
      <c r="X12" s="203"/>
      <c r="Y12" s="203"/>
      <c r="Z12" s="203"/>
      <c r="AA12" s="203"/>
      <c r="AB12" s="203"/>
      <c r="AC12" s="203"/>
      <c r="AD12" s="203"/>
      <c r="AE12" s="203"/>
      <c r="AF12" s="203"/>
      <c r="AG12" s="203"/>
      <c r="AH12" s="203"/>
      <c r="AI12" s="203"/>
      <c r="AJ12" s="203"/>
      <c r="AK12" s="203"/>
      <c r="AL12" s="203"/>
      <c r="AM12" s="203"/>
      <c r="AN12" s="203"/>
      <c r="AO12" s="203"/>
      <c r="AP12" s="203"/>
      <c r="AQ12" s="203"/>
      <c r="AR12" s="203"/>
      <c r="AS12" s="203"/>
      <c r="AT12" s="203"/>
      <c r="AU12" s="203"/>
      <c r="AV12" s="203"/>
      <c r="AW12" s="203"/>
      <c r="AX12" s="203"/>
      <c r="AY12" s="203"/>
      <c r="AZ12" s="203"/>
      <c r="BA12" s="203"/>
      <c r="BB12" s="203"/>
      <c r="BC12" s="203"/>
      <c r="BD12" s="203"/>
      <c r="BE12" s="203"/>
      <c r="BF12" s="203"/>
      <c r="BG12" s="203"/>
      <c r="BH12" s="203"/>
      <c r="BI12" s="203"/>
      <c r="BJ12" s="203"/>
      <c r="BK12" s="203"/>
      <c r="BL12" s="203"/>
      <c r="BM12" s="203"/>
      <c r="BN12" s="203"/>
      <c r="BO12" s="203"/>
      <c r="BP12" s="203"/>
      <c r="BQ12" s="203"/>
      <c r="BR12" s="203"/>
      <c r="BS12" s="203"/>
      <c r="BT12" s="203"/>
      <c r="BU12" s="203"/>
      <c r="BV12" s="203"/>
      <c r="BW12" s="203"/>
      <c r="BX12" s="203"/>
      <c r="BY12" s="203"/>
      <c r="BZ12" s="203"/>
      <c r="CB12" s="8" t="s">
        <v>1626</v>
      </c>
      <c r="CC12" s="2" t="s">
        <v>1273</v>
      </c>
    </row>
    <row r="13" spans="1:81" s="2" customFormat="1" ht="17.100000000000001" customHeight="1">
      <c r="A13" s="59"/>
      <c r="B13" s="59" t="s">
        <v>204</v>
      </c>
      <c r="C13" s="59"/>
      <c r="D13" s="59"/>
      <c r="E13" s="59"/>
      <c r="F13" s="59"/>
      <c r="G13" s="59"/>
      <c r="H13" s="59"/>
      <c r="I13" s="59"/>
      <c r="J13" s="59"/>
      <c r="K13" s="59"/>
      <c r="L13" s="59"/>
      <c r="M13" s="59"/>
      <c r="N13" s="59"/>
      <c r="O13" s="59"/>
      <c r="P13" s="59"/>
      <c r="Q13" s="59"/>
      <c r="R13" s="59"/>
      <c r="S13" s="59"/>
      <c r="T13" s="59"/>
      <c r="U13" s="59"/>
      <c r="V13" s="59"/>
      <c r="W13" s="59"/>
      <c r="X13" s="59"/>
      <c r="Y13" s="59"/>
      <c r="Z13" s="59"/>
      <c r="AA13" s="59"/>
      <c r="AB13" s="59"/>
      <c r="AC13" s="59"/>
      <c r="AD13" s="59"/>
      <c r="AE13" s="59"/>
      <c r="AF13" s="59"/>
      <c r="AG13" s="59"/>
      <c r="AH13" s="59"/>
      <c r="AI13" s="59"/>
      <c r="AJ13" s="59"/>
      <c r="AK13" s="59"/>
      <c r="AL13" s="59"/>
      <c r="AM13" s="59"/>
      <c r="AN13" s="59"/>
      <c r="AO13" s="59"/>
      <c r="AP13" s="59"/>
      <c r="AQ13" s="59"/>
      <c r="AR13" s="59"/>
      <c r="AS13" s="59"/>
      <c r="AT13" s="59"/>
      <c r="AU13" s="59"/>
      <c r="AV13" s="59"/>
      <c r="AW13" s="59"/>
      <c r="AX13" s="59"/>
      <c r="AY13" s="59"/>
      <c r="AZ13" s="59"/>
      <c r="BA13" s="59"/>
      <c r="BB13" s="59"/>
      <c r="BC13" s="59"/>
      <c r="BD13" s="59"/>
      <c r="BE13" s="59"/>
      <c r="BF13" s="59"/>
      <c r="BG13" s="59"/>
      <c r="BH13" s="59"/>
      <c r="BI13" s="59"/>
      <c r="BJ13" s="59"/>
      <c r="BK13" s="59"/>
      <c r="BL13" s="59"/>
      <c r="BM13" s="59"/>
      <c r="BN13" s="59"/>
      <c r="BO13" s="59"/>
      <c r="BP13" s="59"/>
      <c r="BQ13" s="59"/>
      <c r="BR13" s="59"/>
      <c r="BS13" s="59"/>
      <c r="BT13" s="59"/>
      <c r="BU13" s="59"/>
      <c r="BV13" s="59"/>
      <c r="BW13" s="59"/>
      <c r="BX13" s="59"/>
      <c r="BY13" s="59"/>
      <c r="BZ13" s="59"/>
      <c r="CB13" s="8" t="s">
        <v>358</v>
      </c>
      <c r="CC13" s="2" t="s">
        <v>1274</v>
      </c>
    </row>
    <row r="14" spans="1:81" s="2" customFormat="1" ht="17.100000000000001" customHeight="1">
      <c r="A14" s="59"/>
      <c r="B14" s="59"/>
      <c r="C14" s="59"/>
      <c r="D14" s="59"/>
      <c r="E14" s="672" t="s">
        <v>56</v>
      </c>
      <c r="F14" s="672"/>
      <c r="G14" s="59" t="s">
        <v>143</v>
      </c>
      <c r="H14" s="59"/>
      <c r="I14" s="59"/>
      <c r="J14" s="59"/>
      <c r="K14" s="59"/>
      <c r="L14" s="59"/>
      <c r="M14" s="672" t="s">
        <v>56</v>
      </c>
      <c r="N14" s="672"/>
      <c r="O14" s="59" t="s">
        <v>144</v>
      </c>
      <c r="P14" s="59"/>
      <c r="Q14" s="59"/>
      <c r="R14" s="59"/>
      <c r="S14" s="59"/>
      <c r="T14" s="59"/>
      <c r="U14" s="672" t="s">
        <v>56</v>
      </c>
      <c r="V14" s="672"/>
      <c r="W14" s="59" t="s">
        <v>145</v>
      </c>
      <c r="X14" s="59"/>
      <c r="Y14" s="59"/>
      <c r="Z14" s="59"/>
      <c r="AA14" s="59"/>
      <c r="AB14" s="59"/>
      <c r="AC14" s="672" t="s">
        <v>56</v>
      </c>
      <c r="AD14" s="672"/>
      <c r="AE14" s="59" t="s">
        <v>146</v>
      </c>
      <c r="AF14" s="59"/>
      <c r="AG14" s="59"/>
      <c r="AH14" s="59"/>
      <c r="AI14" s="59"/>
      <c r="AJ14" s="59"/>
      <c r="AK14" s="672" t="s">
        <v>56</v>
      </c>
      <c r="AL14" s="672"/>
      <c r="AM14" s="59" t="s">
        <v>147</v>
      </c>
      <c r="AN14" s="59"/>
      <c r="AO14" s="59"/>
      <c r="AP14" s="59"/>
      <c r="AQ14" s="59"/>
      <c r="AR14" s="59"/>
      <c r="AS14" s="59"/>
      <c r="AT14" s="59"/>
      <c r="AU14" s="59"/>
      <c r="AV14" s="672" t="s">
        <v>56</v>
      </c>
      <c r="AW14" s="672"/>
      <c r="AX14" s="59" t="s">
        <v>148</v>
      </c>
      <c r="AY14" s="59"/>
      <c r="AZ14" s="59"/>
      <c r="BA14" s="59"/>
      <c r="BB14" s="59"/>
      <c r="BC14" s="59"/>
      <c r="BD14" s="59"/>
      <c r="BE14" s="59"/>
      <c r="BF14" s="59"/>
      <c r="BG14" s="59"/>
      <c r="BH14" s="59"/>
      <c r="BI14" s="59"/>
      <c r="BJ14" s="672" t="s">
        <v>56</v>
      </c>
      <c r="BK14" s="672"/>
      <c r="BL14" s="59" t="s">
        <v>149</v>
      </c>
      <c r="BM14" s="59"/>
      <c r="BN14" s="59"/>
      <c r="BO14" s="59"/>
      <c r="BP14" s="59"/>
      <c r="BQ14" s="59"/>
      <c r="BR14" s="59"/>
      <c r="BS14" s="59"/>
      <c r="BT14" s="59"/>
      <c r="BU14" s="59"/>
      <c r="BV14" s="59"/>
      <c r="BW14" s="59"/>
      <c r="BX14" s="59"/>
      <c r="BY14" s="59"/>
      <c r="BZ14" s="59"/>
      <c r="CB14" s="8" t="s">
        <v>361</v>
      </c>
      <c r="CC14" s="2" t="s">
        <v>1275</v>
      </c>
    </row>
    <row r="15" spans="1:81" s="2" customFormat="1" ht="5.0999999999999996" customHeight="1">
      <c r="A15" s="94"/>
      <c r="B15" s="94"/>
      <c r="C15" s="94"/>
      <c r="D15" s="94"/>
      <c r="E15" s="94"/>
      <c r="F15" s="94"/>
      <c r="G15" s="94"/>
      <c r="H15" s="94"/>
      <c r="I15" s="94"/>
      <c r="J15" s="94"/>
      <c r="K15" s="94"/>
      <c r="L15" s="94"/>
      <c r="M15" s="94"/>
      <c r="N15" s="94"/>
      <c r="O15" s="94"/>
      <c r="P15" s="94"/>
      <c r="Q15" s="94"/>
      <c r="R15" s="94"/>
      <c r="S15" s="94"/>
      <c r="T15" s="94"/>
      <c r="U15" s="94"/>
      <c r="V15" s="94"/>
      <c r="W15" s="94"/>
      <c r="X15" s="94"/>
      <c r="Y15" s="94"/>
      <c r="Z15" s="94"/>
      <c r="AA15" s="94"/>
      <c r="AB15" s="94"/>
      <c r="AC15" s="94"/>
      <c r="AD15" s="94"/>
      <c r="AE15" s="94"/>
      <c r="AF15" s="94"/>
      <c r="AG15" s="94"/>
      <c r="AH15" s="94"/>
      <c r="AI15" s="94"/>
      <c r="AJ15" s="94"/>
      <c r="AK15" s="94"/>
      <c r="AL15" s="94"/>
      <c r="AM15" s="94"/>
      <c r="AN15" s="94"/>
      <c r="AO15" s="94"/>
      <c r="AP15" s="94"/>
      <c r="AQ15" s="94"/>
      <c r="AR15" s="94"/>
      <c r="AS15" s="94"/>
      <c r="AT15" s="94"/>
      <c r="AU15" s="94"/>
      <c r="AV15" s="94"/>
      <c r="AW15" s="94"/>
      <c r="AX15" s="94"/>
      <c r="AY15" s="94"/>
      <c r="AZ15" s="94"/>
      <c r="BA15" s="94"/>
      <c r="BB15" s="94"/>
      <c r="BC15" s="94"/>
      <c r="BD15" s="94"/>
      <c r="BE15" s="94"/>
      <c r="BF15" s="94"/>
      <c r="BG15" s="94"/>
      <c r="BH15" s="94"/>
      <c r="BI15" s="94"/>
      <c r="BJ15" s="94"/>
      <c r="BK15" s="94"/>
      <c r="BL15" s="94"/>
      <c r="BM15" s="94"/>
      <c r="BN15" s="94"/>
      <c r="BO15" s="94"/>
      <c r="BP15" s="94"/>
      <c r="BQ15" s="94"/>
      <c r="BR15" s="94"/>
      <c r="BS15" s="94"/>
      <c r="BT15" s="94"/>
      <c r="BU15" s="94"/>
      <c r="BV15" s="94"/>
      <c r="BW15" s="94"/>
      <c r="BX15" s="94"/>
      <c r="BY15" s="94"/>
      <c r="BZ15" s="94"/>
      <c r="CB15" s="8" t="s">
        <v>364</v>
      </c>
      <c r="CC15" s="2" t="s">
        <v>363</v>
      </c>
    </row>
    <row r="16" spans="1:81" s="2" customFormat="1" ht="5.0999999999999996" customHeight="1">
      <c r="A16" s="203"/>
      <c r="B16" s="203"/>
      <c r="C16" s="203"/>
      <c r="D16" s="203"/>
      <c r="E16" s="203"/>
      <c r="F16" s="203"/>
      <c r="G16" s="203"/>
      <c r="H16" s="203"/>
      <c r="I16" s="203"/>
      <c r="J16" s="203"/>
      <c r="K16" s="203"/>
      <c r="L16" s="203"/>
      <c r="M16" s="203"/>
      <c r="N16" s="203"/>
      <c r="O16" s="203"/>
      <c r="P16" s="203"/>
      <c r="Q16" s="203"/>
      <c r="R16" s="203"/>
      <c r="S16" s="203"/>
      <c r="T16" s="203"/>
      <c r="U16" s="203"/>
      <c r="V16" s="203"/>
      <c r="W16" s="203"/>
      <c r="X16" s="203"/>
      <c r="Y16" s="203"/>
      <c r="Z16" s="203"/>
      <c r="AA16" s="203"/>
      <c r="AB16" s="203"/>
      <c r="AC16" s="203"/>
      <c r="AD16" s="203"/>
      <c r="AE16" s="203"/>
      <c r="AF16" s="203"/>
      <c r="AG16" s="203"/>
      <c r="AH16" s="203"/>
      <c r="AI16" s="203"/>
      <c r="AJ16" s="203"/>
      <c r="AK16" s="203"/>
      <c r="AL16" s="203"/>
      <c r="AM16" s="203"/>
      <c r="AN16" s="203"/>
      <c r="AO16" s="203"/>
      <c r="AP16" s="203"/>
      <c r="AQ16" s="203"/>
      <c r="AR16" s="203"/>
      <c r="AS16" s="203"/>
      <c r="AT16" s="203"/>
      <c r="AU16" s="203"/>
      <c r="AV16" s="203"/>
      <c r="AW16" s="203"/>
      <c r="AX16" s="203"/>
      <c r="AY16" s="203"/>
      <c r="AZ16" s="203"/>
      <c r="BA16" s="203"/>
      <c r="BB16" s="203"/>
      <c r="BC16" s="203"/>
      <c r="BD16" s="203"/>
      <c r="BE16" s="203"/>
      <c r="BF16" s="203"/>
      <c r="BG16" s="203"/>
      <c r="BH16" s="203"/>
      <c r="BI16" s="203"/>
      <c r="BJ16" s="203"/>
      <c r="BK16" s="203"/>
      <c r="BL16" s="203"/>
      <c r="BM16" s="203"/>
      <c r="BN16" s="203"/>
      <c r="BO16" s="203"/>
      <c r="BP16" s="203"/>
      <c r="BQ16" s="203"/>
      <c r="BR16" s="203"/>
      <c r="BS16" s="203"/>
      <c r="BT16" s="203"/>
      <c r="BU16" s="203"/>
      <c r="BV16" s="203"/>
      <c r="BW16" s="203"/>
      <c r="BX16" s="203"/>
      <c r="BY16" s="203"/>
      <c r="BZ16" s="203"/>
      <c r="CB16" s="8" t="s">
        <v>367</v>
      </c>
      <c r="CC16" s="2" t="s">
        <v>366</v>
      </c>
    </row>
    <row r="17" spans="1:81" s="2" customFormat="1" ht="17.100000000000001" customHeight="1">
      <c r="A17" s="59"/>
      <c r="B17" s="59" t="s">
        <v>205</v>
      </c>
      <c r="C17" s="59"/>
      <c r="D17" s="59"/>
      <c r="E17" s="59"/>
      <c r="F17" s="59"/>
      <c r="G17" s="59"/>
      <c r="H17" s="59"/>
      <c r="I17" s="59"/>
      <c r="J17" s="59"/>
      <c r="K17" s="59"/>
      <c r="L17" s="59"/>
      <c r="M17" s="59"/>
      <c r="N17" s="59"/>
      <c r="O17" s="59"/>
      <c r="P17" s="59"/>
      <c r="Q17" s="683"/>
      <c r="R17" s="683"/>
      <c r="S17" s="683"/>
      <c r="T17" s="683"/>
      <c r="U17" s="683"/>
      <c r="V17" s="683"/>
      <c r="W17" s="683"/>
      <c r="X17" s="683"/>
      <c r="Y17" s="683"/>
      <c r="Z17" s="683"/>
      <c r="AA17" s="683"/>
      <c r="AB17" s="683"/>
      <c r="AC17" s="683"/>
      <c r="AD17" s="683"/>
      <c r="AE17" s="683"/>
      <c r="AF17" s="683"/>
      <c r="AG17" s="683"/>
      <c r="AH17" s="683"/>
      <c r="AI17" s="683"/>
      <c r="AJ17" s="59" t="s">
        <v>206</v>
      </c>
      <c r="AK17" s="59"/>
      <c r="AL17" s="59"/>
      <c r="AM17" s="59"/>
      <c r="AN17" s="59"/>
      <c r="AO17" s="59"/>
      <c r="AP17" s="59"/>
      <c r="AQ17" s="59"/>
      <c r="AR17" s="59"/>
      <c r="AS17" s="59"/>
      <c r="AT17" s="683"/>
      <c r="AU17" s="683"/>
      <c r="AV17" s="683"/>
      <c r="AW17" s="683"/>
      <c r="AX17" s="683"/>
      <c r="AY17" s="683"/>
      <c r="AZ17" s="683"/>
      <c r="BA17" s="683"/>
      <c r="BB17" s="683"/>
      <c r="BC17" s="683"/>
      <c r="BD17" s="683"/>
      <c r="BE17" s="683"/>
      <c r="BF17" s="683"/>
      <c r="BG17" s="683"/>
      <c r="BH17" s="683"/>
      <c r="BI17" s="683"/>
      <c r="BJ17" s="683"/>
      <c r="BK17" s="683"/>
      <c r="BL17" s="683"/>
      <c r="BM17" s="59" t="s">
        <v>182</v>
      </c>
      <c r="BN17" s="59"/>
      <c r="BO17" s="59"/>
      <c r="BP17" s="59"/>
      <c r="BQ17" s="59"/>
      <c r="BR17" s="59"/>
      <c r="BS17" s="59"/>
      <c r="BT17" s="59"/>
      <c r="BU17" s="59"/>
      <c r="BV17" s="59"/>
      <c r="BW17" s="59"/>
      <c r="BX17" s="59"/>
      <c r="BY17" s="59"/>
      <c r="BZ17" s="59"/>
      <c r="CB17" s="8" t="s">
        <v>370</v>
      </c>
      <c r="CC17" s="2" t="s">
        <v>369</v>
      </c>
    </row>
    <row r="18" spans="1:81" s="2" customFormat="1" ht="5.0999999999999996" customHeight="1">
      <c r="A18" s="94"/>
      <c r="B18" s="94"/>
      <c r="C18" s="94"/>
      <c r="D18" s="94"/>
      <c r="E18" s="94"/>
      <c r="F18" s="94"/>
      <c r="G18" s="94"/>
      <c r="H18" s="94"/>
      <c r="I18" s="94"/>
      <c r="J18" s="94"/>
      <c r="K18" s="94"/>
      <c r="L18" s="94"/>
      <c r="M18" s="94"/>
      <c r="N18" s="94"/>
      <c r="O18" s="94"/>
      <c r="P18" s="94"/>
      <c r="Q18" s="94"/>
      <c r="R18" s="94"/>
      <c r="S18" s="94"/>
      <c r="T18" s="94"/>
      <c r="U18" s="94"/>
      <c r="V18" s="94"/>
      <c r="W18" s="94"/>
      <c r="X18" s="94"/>
      <c r="Y18" s="94"/>
      <c r="Z18" s="94"/>
      <c r="AA18" s="94"/>
      <c r="AB18" s="94"/>
      <c r="AC18" s="94"/>
      <c r="AD18" s="94"/>
      <c r="AE18" s="94"/>
      <c r="AF18" s="94"/>
      <c r="AG18" s="94"/>
      <c r="AH18" s="94"/>
      <c r="AI18" s="94"/>
      <c r="AJ18" s="94"/>
      <c r="AK18" s="94"/>
      <c r="AL18" s="94"/>
      <c r="AM18" s="94"/>
      <c r="AN18" s="94"/>
      <c r="AO18" s="94"/>
      <c r="AP18" s="94"/>
      <c r="AQ18" s="94"/>
      <c r="AR18" s="94"/>
      <c r="AS18" s="94"/>
      <c r="AT18" s="94"/>
      <c r="AU18" s="94"/>
      <c r="AV18" s="94"/>
      <c r="AW18" s="94"/>
      <c r="AX18" s="94"/>
      <c r="AY18" s="94"/>
      <c r="AZ18" s="94"/>
      <c r="BA18" s="94"/>
      <c r="BB18" s="94"/>
      <c r="BC18" s="94"/>
      <c r="BD18" s="94"/>
      <c r="BE18" s="94"/>
      <c r="BF18" s="94"/>
      <c r="BG18" s="94"/>
      <c r="BH18" s="94"/>
      <c r="BI18" s="94"/>
      <c r="BJ18" s="94"/>
      <c r="BK18" s="94"/>
      <c r="BL18" s="94"/>
      <c r="BM18" s="94"/>
      <c r="BN18" s="94"/>
      <c r="BO18" s="94"/>
      <c r="BP18" s="94"/>
      <c r="BQ18" s="94"/>
      <c r="BR18" s="94"/>
      <c r="BS18" s="94"/>
      <c r="BT18" s="94"/>
      <c r="BU18" s="94"/>
      <c r="BV18" s="94"/>
      <c r="BW18" s="94"/>
      <c r="BX18" s="94"/>
      <c r="BY18" s="94"/>
      <c r="BZ18" s="94"/>
      <c r="CB18" s="8" t="s">
        <v>1627</v>
      </c>
      <c r="CC18" s="2" t="s">
        <v>1278</v>
      </c>
    </row>
    <row r="19" spans="1:81" s="2" customFormat="1" ht="5.0999999999999996" customHeight="1">
      <c r="A19" s="203"/>
      <c r="B19" s="203"/>
      <c r="C19" s="203"/>
      <c r="D19" s="203"/>
      <c r="E19" s="203"/>
      <c r="F19" s="203"/>
      <c r="G19" s="203"/>
      <c r="H19" s="203"/>
      <c r="I19" s="203"/>
      <c r="J19" s="203"/>
      <c r="K19" s="203"/>
      <c r="L19" s="203"/>
      <c r="M19" s="203"/>
      <c r="N19" s="203"/>
      <c r="O19" s="203"/>
      <c r="P19" s="203"/>
      <c r="Q19" s="203"/>
      <c r="R19" s="203"/>
      <c r="S19" s="203"/>
      <c r="T19" s="203"/>
      <c r="U19" s="203"/>
      <c r="V19" s="203"/>
      <c r="W19" s="203"/>
      <c r="X19" s="203"/>
      <c r="Y19" s="203"/>
      <c r="Z19" s="203"/>
      <c r="AA19" s="203"/>
      <c r="AB19" s="203"/>
      <c r="AC19" s="203"/>
      <c r="AD19" s="203"/>
      <c r="AE19" s="203"/>
      <c r="AF19" s="203"/>
      <c r="AG19" s="203"/>
      <c r="AH19" s="203"/>
      <c r="AI19" s="203"/>
      <c r="AJ19" s="203"/>
      <c r="AK19" s="203"/>
      <c r="AL19" s="203"/>
      <c r="AM19" s="203"/>
      <c r="AN19" s="203"/>
      <c r="AO19" s="203"/>
      <c r="AP19" s="203"/>
      <c r="AQ19" s="203"/>
      <c r="AR19" s="203"/>
      <c r="AS19" s="203"/>
      <c r="AT19" s="203"/>
      <c r="AU19" s="203"/>
      <c r="AV19" s="203"/>
      <c r="AW19" s="203"/>
      <c r="AX19" s="203"/>
      <c r="AY19" s="203"/>
      <c r="AZ19" s="203"/>
      <c r="BA19" s="203"/>
      <c r="BB19" s="203"/>
      <c r="BC19" s="203"/>
      <c r="BD19" s="203"/>
      <c r="BE19" s="203"/>
      <c r="BF19" s="203"/>
      <c r="BG19" s="203"/>
      <c r="BH19" s="203"/>
      <c r="BI19" s="203"/>
      <c r="BJ19" s="203"/>
      <c r="BK19" s="203"/>
      <c r="BL19" s="203"/>
      <c r="BM19" s="203"/>
      <c r="BN19" s="203"/>
      <c r="BO19" s="203"/>
      <c r="BP19" s="203"/>
      <c r="BQ19" s="203"/>
      <c r="BR19" s="203"/>
      <c r="BS19" s="203"/>
      <c r="BT19" s="203"/>
      <c r="BU19" s="203"/>
      <c r="BV19" s="203"/>
      <c r="BW19" s="203"/>
      <c r="BX19" s="203"/>
      <c r="BY19" s="203"/>
      <c r="BZ19" s="203"/>
      <c r="CB19" s="8" t="s">
        <v>376</v>
      </c>
      <c r="CC19" s="2" t="s">
        <v>1279</v>
      </c>
    </row>
    <row r="20" spans="1:81" s="2" customFormat="1" ht="17.100000000000001" customHeight="1">
      <c r="A20" s="59"/>
      <c r="B20" s="59" t="s">
        <v>1316</v>
      </c>
      <c r="C20" s="59"/>
      <c r="D20" s="59"/>
      <c r="E20" s="59"/>
      <c r="F20" s="59"/>
      <c r="G20" s="59"/>
      <c r="H20" s="59"/>
      <c r="I20" s="59"/>
      <c r="J20" s="59"/>
      <c r="K20" s="59"/>
      <c r="L20" s="59"/>
      <c r="M20" s="59"/>
      <c r="N20" s="59"/>
      <c r="O20" s="59"/>
      <c r="P20" s="59"/>
      <c r="Q20" s="695"/>
      <c r="R20" s="695"/>
      <c r="S20" s="695"/>
      <c r="T20" s="695"/>
      <c r="U20" s="695"/>
      <c r="V20" s="695"/>
      <c r="W20" s="695"/>
      <c r="X20" s="695"/>
      <c r="Y20" s="695"/>
      <c r="Z20" s="695"/>
      <c r="AA20" s="695"/>
      <c r="AB20" s="695"/>
      <c r="AC20" s="695"/>
      <c r="AD20" s="695"/>
      <c r="AE20" s="695"/>
      <c r="AF20" s="695"/>
      <c r="AG20" s="695"/>
      <c r="AH20" s="695"/>
      <c r="AI20" s="695"/>
      <c r="AJ20" s="59"/>
      <c r="AK20" s="59"/>
      <c r="AL20" s="59"/>
      <c r="AM20" s="59"/>
      <c r="AN20" s="59"/>
      <c r="AO20" s="59"/>
      <c r="AP20" s="59"/>
      <c r="AQ20" s="59"/>
      <c r="AR20" s="59"/>
      <c r="AS20" s="59"/>
      <c r="AT20" s="59"/>
      <c r="AU20" s="59"/>
      <c r="AV20" s="59"/>
      <c r="AW20" s="59"/>
      <c r="AX20" s="59"/>
      <c r="AY20" s="59"/>
      <c r="AZ20" s="59"/>
      <c r="BA20" s="59"/>
      <c r="BB20" s="59"/>
      <c r="BC20" s="59"/>
      <c r="BD20" s="59"/>
      <c r="BE20" s="59"/>
      <c r="BF20" s="59"/>
      <c r="BG20" s="59"/>
      <c r="BH20" s="59"/>
      <c r="BI20" s="59"/>
      <c r="BJ20" s="59"/>
      <c r="BK20" s="59"/>
      <c r="BL20" s="59"/>
      <c r="BM20" s="59"/>
      <c r="BN20" s="59"/>
      <c r="BO20" s="59"/>
      <c r="BP20" s="59"/>
      <c r="BQ20" s="59"/>
      <c r="BR20" s="59"/>
      <c r="BS20" s="59"/>
      <c r="BT20" s="59"/>
      <c r="BU20" s="59"/>
      <c r="BV20" s="59"/>
      <c r="BW20" s="59"/>
      <c r="BX20" s="59"/>
      <c r="BY20" s="59"/>
      <c r="BZ20" s="59"/>
      <c r="CB20" s="8" t="s">
        <v>379</v>
      </c>
      <c r="CC20" s="2" t="s">
        <v>1280</v>
      </c>
    </row>
    <row r="21" spans="1:81" s="91" customFormat="1" ht="17.100000000000001" customHeight="1">
      <c r="A21" s="90"/>
      <c r="B21" s="90"/>
      <c r="C21" s="90"/>
      <c r="D21" s="90"/>
      <c r="E21" s="682" t="s">
        <v>56</v>
      </c>
      <c r="F21" s="682"/>
      <c r="G21" s="68" t="s">
        <v>1719</v>
      </c>
      <c r="H21" s="68"/>
      <c r="I21" s="68"/>
      <c r="J21" s="68"/>
      <c r="K21" s="68"/>
      <c r="L21" s="68"/>
      <c r="M21" s="68"/>
      <c r="N21" s="68"/>
      <c r="O21" s="68"/>
      <c r="P21" s="68"/>
      <c r="Q21" s="61"/>
      <c r="R21" s="61"/>
      <c r="S21" s="61"/>
      <c r="T21" s="61"/>
      <c r="U21" s="90"/>
      <c r="V21" s="90"/>
      <c r="W21" s="90"/>
      <c r="X21" s="90"/>
      <c r="Y21" s="90"/>
      <c r="Z21" s="90"/>
      <c r="AA21" s="90"/>
      <c r="AB21" s="68"/>
      <c r="AC21" s="68"/>
      <c r="AD21" s="68"/>
      <c r="AE21" s="68"/>
      <c r="AF21" s="90"/>
      <c r="AG21" s="90"/>
      <c r="AH21" s="90"/>
      <c r="AI21" s="90"/>
      <c r="AJ21" s="90"/>
      <c r="AK21" s="90"/>
      <c r="AL21" s="90"/>
      <c r="AM21" s="90"/>
      <c r="AN21" s="90"/>
      <c r="AO21" s="90"/>
      <c r="AP21" s="68"/>
      <c r="AQ21" s="68"/>
      <c r="AR21" s="68"/>
      <c r="AS21" s="68"/>
      <c r="AT21" s="68"/>
      <c r="AU21" s="68"/>
      <c r="AV21" s="68"/>
      <c r="AW21" s="68"/>
      <c r="AX21" s="68"/>
      <c r="AY21" s="68"/>
      <c r="AZ21" s="68"/>
      <c r="BA21" s="68"/>
      <c r="BB21" s="68"/>
      <c r="BC21" s="61"/>
      <c r="BD21" s="61"/>
      <c r="BE21" s="61"/>
      <c r="BF21" s="61"/>
      <c r="BG21" s="90"/>
      <c r="BH21" s="90"/>
      <c r="BI21" s="90"/>
      <c r="BJ21" s="90"/>
      <c r="BK21" s="68"/>
      <c r="BL21" s="68"/>
      <c r="BM21" s="68"/>
      <c r="BN21" s="68"/>
      <c r="BO21" s="68"/>
      <c r="BP21" s="68"/>
      <c r="BQ21" s="68"/>
      <c r="BR21" s="68"/>
      <c r="BS21" s="68"/>
      <c r="BT21" s="68"/>
      <c r="BU21" s="68"/>
      <c r="BV21" s="61"/>
      <c r="BW21" s="90"/>
      <c r="BX21" s="90"/>
      <c r="BY21" s="90"/>
      <c r="BZ21" s="90"/>
      <c r="CB21" s="8" t="s">
        <v>1628</v>
      </c>
      <c r="CC21" s="2" t="s">
        <v>1283</v>
      </c>
    </row>
    <row r="22" spans="1:81" s="91" customFormat="1" ht="17.100000000000001" customHeight="1">
      <c r="A22" s="90"/>
      <c r="B22" s="90"/>
      <c r="C22" s="90"/>
      <c r="D22" s="90"/>
      <c r="E22" s="682" t="s">
        <v>56</v>
      </c>
      <c r="F22" s="682"/>
      <c r="G22" s="68" t="s">
        <v>1720</v>
      </c>
      <c r="H22" s="90"/>
      <c r="I22" s="68"/>
      <c r="J22" s="68"/>
      <c r="K22" s="68"/>
      <c r="L22" s="68"/>
      <c r="M22" s="68"/>
      <c r="N22" s="68"/>
      <c r="O22" s="68"/>
      <c r="P22" s="68"/>
      <c r="Q22" s="61"/>
      <c r="R22" s="61"/>
      <c r="S22" s="61"/>
      <c r="T22" s="61"/>
      <c r="U22" s="90"/>
      <c r="V22" s="78"/>
      <c r="W22" s="78"/>
      <c r="X22" s="68"/>
      <c r="Y22" s="90"/>
      <c r="Z22" s="90"/>
      <c r="AA22" s="90"/>
      <c r="AB22" s="68"/>
      <c r="AC22" s="68"/>
      <c r="AD22" s="68"/>
      <c r="AE22" s="68"/>
      <c r="AF22" s="90"/>
      <c r="AG22" s="90"/>
      <c r="AH22" s="90"/>
      <c r="AI22" s="90"/>
      <c r="AJ22" s="90"/>
      <c r="AK22" s="90"/>
      <c r="AL22" s="90"/>
      <c r="AM22" s="90"/>
      <c r="AN22" s="90"/>
      <c r="AO22" s="90"/>
      <c r="AP22" s="68"/>
      <c r="AQ22" s="68"/>
      <c r="AR22" s="68"/>
      <c r="AS22" s="68"/>
      <c r="AT22" s="68"/>
      <c r="AU22" s="68"/>
      <c r="AV22" s="68"/>
      <c r="AW22" s="68"/>
      <c r="AX22" s="68"/>
      <c r="AY22" s="68"/>
      <c r="AZ22" s="68"/>
      <c r="BA22" s="68"/>
      <c r="BB22" s="68"/>
      <c r="BC22" s="61"/>
      <c r="BD22" s="61"/>
      <c r="BE22" s="61"/>
      <c r="BF22" s="61"/>
      <c r="BG22" s="78"/>
      <c r="BH22" s="78"/>
      <c r="BI22" s="68"/>
      <c r="BJ22" s="68"/>
      <c r="BK22" s="68"/>
      <c r="BL22" s="68"/>
      <c r="BM22" s="68"/>
      <c r="BN22" s="68"/>
      <c r="BO22" s="68"/>
      <c r="BP22" s="68"/>
      <c r="BQ22" s="68"/>
      <c r="BR22" s="68"/>
      <c r="BS22" s="68"/>
      <c r="BT22" s="68"/>
      <c r="BU22" s="68"/>
      <c r="BV22" s="61"/>
      <c r="BW22" s="90"/>
      <c r="BX22" s="90"/>
      <c r="BY22" s="90"/>
      <c r="BZ22" s="90"/>
      <c r="CB22" s="8" t="s">
        <v>385</v>
      </c>
      <c r="CC22" s="2" t="s">
        <v>384</v>
      </c>
    </row>
    <row r="23" spans="1:81" s="91" customFormat="1" ht="17.100000000000001" customHeight="1">
      <c r="A23" s="90"/>
      <c r="B23" s="90"/>
      <c r="C23" s="90"/>
      <c r="D23" s="90"/>
      <c r="E23" s="682" t="s">
        <v>56</v>
      </c>
      <c r="F23" s="682"/>
      <c r="G23" s="68" t="s">
        <v>1723</v>
      </c>
      <c r="H23" s="90"/>
      <c r="I23" s="68"/>
      <c r="J23" s="68"/>
      <c r="K23" s="68"/>
      <c r="L23" s="68"/>
      <c r="M23" s="68"/>
      <c r="N23" s="68"/>
      <c r="O23" s="68"/>
      <c r="P23" s="68"/>
      <c r="Q23" s="61"/>
      <c r="R23" s="61"/>
      <c r="S23" s="61"/>
      <c r="T23" s="61"/>
      <c r="U23" s="90"/>
      <c r="V23" s="78"/>
      <c r="W23" s="78"/>
      <c r="X23" s="68"/>
      <c r="Y23" s="90"/>
      <c r="Z23" s="90"/>
      <c r="AA23" s="90"/>
      <c r="AB23" s="68"/>
      <c r="AC23" s="68"/>
      <c r="AD23" s="68"/>
      <c r="AE23" s="68"/>
      <c r="AF23" s="90"/>
      <c r="AG23" s="90"/>
      <c r="AH23" s="90"/>
      <c r="AI23" s="90"/>
      <c r="AJ23" s="90"/>
      <c r="AK23" s="90"/>
      <c r="AL23" s="90"/>
      <c r="AM23" s="90"/>
      <c r="AN23" s="90"/>
      <c r="AO23" s="90"/>
      <c r="AP23" s="68"/>
      <c r="AQ23" s="68"/>
      <c r="AR23" s="68"/>
      <c r="AS23" s="68"/>
      <c r="AT23" s="68"/>
      <c r="AU23" s="68"/>
      <c r="AV23" s="68"/>
      <c r="AW23" s="68"/>
      <c r="AX23" s="68"/>
      <c r="AY23" s="68"/>
      <c r="AZ23" s="68"/>
      <c r="BA23" s="68"/>
      <c r="BB23" s="68"/>
      <c r="BC23" s="61"/>
      <c r="BD23" s="61"/>
      <c r="BE23" s="61"/>
      <c r="BF23" s="61"/>
      <c r="BG23" s="78"/>
      <c r="BH23" s="78"/>
      <c r="BI23" s="68"/>
      <c r="BJ23" s="68"/>
      <c r="BK23" s="68"/>
      <c r="BL23" s="68"/>
      <c r="BM23" s="68"/>
      <c r="BN23" s="68"/>
      <c r="BO23" s="68"/>
      <c r="BP23" s="68"/>
      <c r="BQ23" s="68"/>
      <c r="BR23" s="68"/>
      <c r="BS23" s="68"/>
      <c r="BT23" s="68"/>
      <c r="BU23" s="68"/>
      <c r="BV23" s="61"/>
      <c r="BW23" s="90"/>
      <c r="BX23" s="90"/>
      <c r="BY23" s="90"/>
      <c r="BZ23" s="90"/>
      <c r="CB23" s="8" t="s">
        <v>385</v>
      </c>
      <c r="CC23" s="2" t="s">
        <v>384</v>
      </c>
    </row>
    <row r="24" spans="1:81" s="91" customFormat="1" ht="17.100000000000001" customHeight="1">
      <c r="A24" s="90"/>
      <c r="B24" s="90"/>
      <c r="C24" s="90"/>
      <c r="D24" s="90"/>
      <c r="E24" s="682" t="s">
        <v>56</v>
      </c>
      <c r="F24" s="682"/>
      <c r="G24" s="68" t="s">
        <v>970</v>
      </c>
      <c r="H24" s="90"/>
      <c r="I24" s="68"/>
      <c r="J24" s="68"/>
      <c r="K24" s="68"/>
      <c r="L24" s="68"/>
      <c r="M24" s="68"/>
      <c r="N24" s="68"/>
      <c r="O24" s="68"/>
      <c r="P24" s="68"/>
      <c r="Q24" s="61"/>
      <c r="R24" s="61"/>
      <c r="S24" s="61"/>
      <c r="T24" s="61"/>
      <c r="U24" s="90"/>
      <c r="V24" s="78"/>
      <c r="W24" s="78"/>
      <c r="X24" s="68"/>
      <c r="Y24" s="68"/>
      <c r="Z24" s="68"/>
      <c r="AA24" s="68"/>
      <c r="AB24" s="68"/>
      <c r="AC24" s="68"/>
      <c r="AD24" s="68"/>
      <c r="AE24" s="68"/>
      <c r="AF24" s="90"/>
      <c r="AG24" s="90"/>
      <c r="AH24" s="90"/>
      <c r="AI24" s="90"/>
      <c r="AJ24" s="90"/>
      <c r="AK24" s="90"/>
      <c r="AL24" s="90"/>
      <c r="AM24" s="90"/>
      <c r="AN24" s="90"/>
      <c r="AO24" s="90"/>
      <c r="AP24" s="68"/>
      <c r="AQ24" s="68"/>
      <c r="AR24" s="68"/>
      <c r="AS24" s="68"/>
      <c r="AT24" s="68"/>
      <c r="AU24" s="68"/>
      <c r="AV24" s="68"/>
      <c r="AW24" s="68"/>
      <c r="AX24" s="68"/>
      <c r="AY24" s="68"/>
      <c r="AZ24" s="68"/>
      <c r="BA24" s="68"/>
      <c r="BB24" s="68"/>
      <c r="BC24" s="61"/>
      <c r="BD24" s="61"/>
      <c r="BE24" s="61"/>
      <c r="BF24" s="61"/>
      <c r="BG24" s="78"/>
      <c r="BH24" s="78"/>
      <c r="BI24" s="68"/>
      <c r="BJ24" s="68"/>
      <c r="BK24" s="68"/>
      <c r="BL24" s="68"/>
      <c r="BM24" s="68"/>
      <c r="BN24" s="68"/>
      <c r="BO24" s="68"/>
      <c r="BP24" s="68"/>
      <c r="BQ24" s="68"/>
      <c r="BR24" s="68"/>
      <c r="BS24" s="68"/>
      <c r="BT24" s="68"/>
      <c r="BU24" s="68"/>
      <c r="BV24" s="61"/>
      <c r="BW24" s="90"/>
      <c r="BX24" s="90"/>
      <c r="BY24" s="90"/>
      <c r="BZ24" s="90"/>
      <c r="CB24" s="8" t="s">
        <v>388</v>
      </c>
      <c r="CC24" s="2" t="s">
        <v>1629</v>
      </c>
    </row>
    <row r="25" spans="1:81" s="91" customFormat="1" ht="17.100000000000001" customHeight="1">
      <c r="A25" s="90"/>
      <c r="B25" s="90"/>
      <c r="C25" s="90"/>
      <c r="D25" s="90"/>
      <c r="E25" s="682" t="s">
        <v>56</v>
      </c>
      <c r="F25" s="682"/>
      <c r="G25" s="68" t="s">
        <v>1317</v>
      </c>
      <c r="H25" s="68"/>
      <c r="I25" s="68"/>
      <c r="J25" s="68"/>
      <c r="K25" s="68"/>
      <c r="L25" s="68"/>
      <c r="M25" s="68"/>
      <c r="N25" s="68"/>
      <c r="O25" s="68"/>
      <c r="P25" s="68"/>
      <c r="Q25" s="61"/>
      <c r="R25" s="61"/>
      <c r="S25" s="61"/>
      <c r="T25" s="61"/>
      <c r="U25" s="90"/>
      <c r="V25" s="78"/>
      <c r="W25" s="78"/>
      <c r="X25" s="68"/>
      <c r="Y25" s="90"/>
      <c r="Z25" s="90"/>
      <c r="AA25" s="90"/>
      <c r="AB25" s="68"/>
      <c r="AC25" s="68"/>
      <c r="AD25" s="68"/>
      <c r="AE25" s="68"/>
      <c r="AF25" s="90"/>
      <c r="AG25" s="90"/>
      <c r="AH25" s="90"/>
      <c r="AI25" s="90"/>
      <c r="AJ25" s="90"/>
      <c r="AK25" s="90"/>
      <c r="AL25" s="90"/>
      <c r="AM25" s="90"/>
      <c r="AN25" s="90"/>
      <c r="AO25" s="90"/>
      <c r="AP25" s="68"/>
      <c r="AQ25" s="68"/>
      <c r="AR25" s="68"/>
      <c r="AS25" s="68"/>
      <c r="AT25" s="68"/>
      <c r="AU25" s="68"/>
      <c r="AV25" s="68"/>
      <c r="AW25" s="68"/>
      <c r="AX25" s="68"/>
      <c r="AY25" s="68"/>
      <c r="AZ25" s="68"/>
      <c r="BA25" s="68"/>
      <c r="BB25" s="68"/>
      <c r="BC25" s="61"/>
      <c r="BD25" s="61"/>
      <c r="BE25" s="61"/>
      <c r="BF25" s="61"/>
      <c r="BG25" s="78"/>
      <c r="BH25" s="78"/>
      <c r="BI25" s="68"/>
      <c r="BJ25" s="68"/>
      <c r="BK25" s="68"/>
      <c r="BL25" s="68"/>
      <c r="BM25" s="68"/>
      <c r="BN25" s="68"/>
      <c r="BO25" s="68"/>
      <c r="BP25" s="68"/>
      <c r="BQ25" s="68"/>
      <c r="BR25" s="68"/>
      <c r="BS25" s="68"/>
      <c r="BT25" s="68"/>
      <c r="BU25" s="68"/>
      <c r="BV25" s="61"/>
      <c r="BW25" s="90"/>
      <c r="BX25" s="90"/>
      <c r="BY25" s="90"/>
      <c r="BZ25" s="90"/>
      <c r="CB25" s="8" t="s">
        <v>391</v>
      </c>
      <c r="CC25" s="2" t="s">
        <v>390</v>
      </c>
    </row>
    <row r="26" spans="1:81" s="91" customFormat="1" ht="17.100000000000001" customHeight="1">
      <c r="A26" s="90"/>
      <c r="B26" s="90"/>
      <c r="C26" s="90"/>
      <c r="D26" s="90"/>
      <c r="E26" s="682" t="s">
        <v>56</v>
      </c>
      <c r="F26" s="682"/>
      <c r="G26" s="68" t="s">
        <v>1318</v>
      </c>
      <c r="H26" s="68"/>
      <c r="I26" s="68"/>
      <c r="J26" s="68"/>
      <c r="K26" s="68"/>
      <c r="L26" s="68"/>
      <c r="M26" s="68"/>
      <c r="N26" s="68"/>
      <c r="O26" s="68"/>
      <c r="P26" s="68"/>
      <c r="Q26" s="68"/>
      <c r="R26" s="68"/>
      <c r="S26" s="68"/>
      <c r="T26" s="68"/>
      <c r="U26" s="68"/>
      <c r="V26" s="78"/>
      <c r="W26" s="78"/>
      <c r="X26" s="68"/>
      <c r="Y26" s="90"/>
      <c r="Z26" s="90"/>
      <c r="AA26" s="90"/>
      <c r="AB26" s="68"/>
      <c r="AC26" s="68"/>
      <c r="AD26" s="68"/>
      <c r="AE26" s="68"/>
      <c r="AF26" s="90"/>
      <c r="AG26" s="90"/>
      <c r="AH26" s="90"/>
      <c r="AI26" s="90"/>
      <c r="AJ26" s="90"/>
      <c r="AK26" s="90"/>
      <c r="AL26" s="90"/>
      <c r="AM26" s="90"/>
      <c r="AN26" s="90"/>
      <c r="AO26" s="90"/>
      <c r="AP26" s="68"/>
      <c r="AQ26" s="68"/>
      <c r="AR26" s="68"/>
      <c r="AS26" s="68"/>
      <c r="AT26" s="68"/>
      <c r="AU26" s="68"/>
      <c r="AV26" s="68"/>
      <c r="AW26" s="68"/>
      <c r="AX26" s="68"/>
      <c r="AY26" s="68"/>
      <c r="AZ26" s="68"/>
      <c r="BA26" s="68"/>
      <c r="BB26" s="68"/>
      <c r="BC26" s="68"/>
      <c r="BD26" s="68"/>
      <c r="BE26" s="68"/>
      <c r="BF26" s="68"/>
      <c r="BG26" s="78"/>
      <c r="BH26" s="78"/>
      <c r="BI26" s="68"/>
      <c r="BJ26" s="68"/>
      <c r="BK26" s="68"/>
      <c r="BL26" s="61"/>
      <c r="BM26" s="61"/>
      <c r="BN26" s="61"/>
      <c r="BO26" s="90"/>
      <c r="BP26" s="90"/>
      <c r="BQ26" s="90"/>
      <c r="BR26" s="68"/>
      <c r="BS26" s="68"/>
      <c r="BT26" s="68"/>
      <c r="BU26" s="68"/>
      <c r="BV26" s="68"/>
      <c r="BW26" s="90"/>
      <c r="BX26" s="90"/>
      <c r="BY26" s="90"/>
      <c r="BZ26" s="90"/>
      <c r="CB26" s="8" t="s">
        <v>394</v>
      </c>
      <c r="CC26" s="2" t="s">
        <v>1285</v>
      </c>
    </row>
    <row r="27" spans="1:81" s="2" customFormat="1" ht="16.5" customHeight="1">
      <c r="A27" s="90"/>
      <c r="B27" s="90"/>
      <c r="C27" s="90"/>
      <c r="D27" s="90"/>
      <c r="E27" s="682" t="s">
        <v>56</v>
      </c>
      <c r="F27" s="682"/>
      <c r="G27" s="68" t="s">
        <v>700</v>
      </c>
      <c r="H27" s="68"/>
      <c r="I27" s="68"/>
      <c r="J27" s="68"/>
      <c r="K27" s="68"/>
      <c r="L27" s="68"/>
      <c r="M27" s="68"/>
      <c r="N27" s="68"/>
      <c r="O27" s="68"/>
      <c r="P27" s="68"/>
      <c r="Q27" s="68"/>
      <c r="R27" s="68"/>
      <c r="S27" s="68"/>
      <c r="T27" s="68"/>
      <c r="U27" s="68"/>
      <c r="V27" s="78"/>
      <c r="W27" s="78"/>
      <c r="X27" s="68"/>
      <c r="Y27" s="90"/>
      <c r="Z27" s="90"/>
      <c r="AA27" s="90"/>
      <c r="AB27" s="68"/>
      <c r="AC27" s="68"/>
      <c r="AD27" s="68"/>
      <c r="AE27" s="68"/>
      <c r="AF27" s="90"/>
      <c r="AG27" s="90"/>
      <c r="AH27" s="90"/>
      <c r="AI27" s="90"/>
      <c r="AJ27" s="90"/>
      <c r="AK27" s="90"/>
      <c r="AL27" s="90"/>
      <c r="AM27" s="90"/>
      <c r="AN27" s="90"/>
      <c r="AO27" s="90"/>
      <c r="AP27" s="68"/>
      <c r="AQ27" s="68"/>
      <c r="AR27" s="68"/>
      <c r="AS27" s="68"/>
      <c r="AT27" s="68"/>
      <c r="AU27" s="68"/>
      <c r="AV27" s="68"/>
      <c r="AW27" s="68"/>
      <c r="AX27" s="68"/>
      <c r="AY27" s="68"/>
      <c r="AZ27" s="68"/>
      <c r="BA27" s="68"/>
      <c r="BB27" s="68"/>
      <c r="BC27" s="68"/>
      <c r="BD27" s="68"/>
      <c r="BE27" s="68"/>
      <c r="BF27" s="68"/>
      <c r="BG27" s="78"/>
      <c r="BH27" s="78"/>
      <c r="BI27" s="68"/>
      <c r="BJ27" s="68"/>
      <c r="BK27" s="68"/>
      <c r="BL27" s="61"/>
      <c r="BM27" s="61"/>
      <c r="BN27" s="61"/>
      <c r="BO27" s="90"/>
      <c r="BP27" s="90"/>
      <c r="BQ27" s="90"/>
      <c r="BR27" s="68"/>
      <c r="BS27" s="68"/>
      <c r="BT27" s="68"/>
      <c r="BU27" s="68"/>
      <c r="BV27" s="68"/>
      <c r="BW27" s="90"/>
      <c r="BX27" s="90"/>
      <c r="BY27" s="90"/>
      <c r="BZ27" s="90"/>
      <c r="CB27" s="8" t="s">
        <v>1630</v>
      </c>
      <c r="CC27" s="2" t="s">
        <v>1287</v>
      </c>
    </row>
    <row r="28" spans="1:81" s="2" customFormat="1" ht="3.95" customHeight="1">
      <c r="A28" s="94"/>
      <c r="B28" s="94"/>
      <c r="C28" s="94"/>
      <c r="D28" s="94"/>
      <c r="E28" s="94"/>
      <c r="F28" s="94"/>
      <c r="G28" s="94"/>
      <c r="H28" s="94"/>
      <c r="I28" s="94"/>
      <c r="J28" s="94"/>
      <c r="K28" s="94"/>
      <c r="L28" s="94"/>
      <c r="M28" s="94"/>
      <c r="N28" s="94"/>
      <c r="O28" s="94"/>
      <c r="P28" s="94"/>
      <c r="Q28" s="94"/>
      <c r="R28" s="94"/>
      <c r="S28" s="94"/>
      <c r="T28" s="94"/>
      <c r="U28" s="94"/>
      <c r="V28" s="94"/>
      <c r="W28" s="94"/>
      <c r="X28" s="94"/>
      <c r="Y28" s="94"/>
      <c r="Z28" s="94"/>
      <c r="AA28" s="94"/>
      <c r="AB28" s="94"/>
      <c r="AC28" s="94"/>
      <c r="AD28" s="94"/>
      <c r="AE28" s="94"/>
      <c r="AF28" s="94"/>
      <c r="AG28" s="94"/>
      <c r="AH28" s="94"/>
      <c r="AI28" s="94"/>
      <c r="AJ28" s="94"/>
      <c r="AK28" s="94"/>
      <c r="AL28" s="94"/>
      <c r="AM28" s="94"/>
      <c r="AN28" s="94"/>
      <c r="AO28" s="94"/>
      <c r="AP28" s="94"/>
      <c r="AQ28" s="94"/>
      <c r="AR28" s="94"/>
      <c r="AS28" s="94"/>
      <c r="AT28" s="94"/>
      <c r="AU28" s="94"/>
      <c r="AV28" s="94"/>
      <c r="AW28" s="94"/>
      <c r="AX28" s="94"/>
      <c r="AY28" s="94"/>
      <c r="AZ28" s="94"/>
      <c r="BA28" s="94"/>
      <c r="BB28" s="94"/>
      <c r="BC28" s="94"/>
      <c r="BD28" s="94"/>
      <c r="BE28" s="94"/>
      <c r="BF28" s="94"/>
      <c r="BG28" s="94"/>
      <c r="BH28" s="94"/>
      <c r="BI28" s="94"/>
      <c r="BJ28" s="94"/>
      <c r="BK28" s="94"/>
      <c r="BL28" s="94"/>
      <c r="BM28" s="94"/>
      <c r="BN28" s="94"/>
      <c r="BO28" s="94"/>
      <c r="BP28" s="94"/>
      <c r="BQ28" s="94"/>
      <c r="BR28" s="94"/>
      <c r="BS28" s="94"/>
      <c r="BT28" s="94"/>
      <c r="BU28" s="94"/>
      <c r="BV28" s="94"/>
      <c r="BW28" s="94"/>
      <c r="BX28" s="94"/>
      <c r="BY28" s="94"/>
      <c r="BZ28" s="94"/>
      <c r="CB28" s="8" t="s">
        <v>400</v>
      </c>
      <c r="CC28" s="2" t="s">
        <v>1288</v>
      </c>
    </row>
    <row r="29" spans="1:81" s="2" customFormat="1" ht="3.95" customHeight="1">
      <c r="A29" s="203"/>
      <c r="B29" s="203"/>
      <c r="C29" s="203"/>
      <c r="D29" s="203"/>
      <c r="E29" s="203"/>
      <c r="F29" s="203"/>
      <c r="G29" s="203"/>
      <c r="H29" s="203"/>
      <c r="I29" s="203"/>
      <c r="J29" s="203"/>
      <c r="K29" s="203"/>
      <c r="L29" s="203"/>
      <c r="M29" s="203"/>
      <c r="N29" s="203"/>
      <c r="O29" s="203"/>
      <c r="P29" s="203"/>
      <c r="Q29" s="203"/>
      <c r="R29" s="203"/>
      <c r="S29" s="203"/>
      <c r="T29" s="203"/>
      <c r="U29" s="203"/>
      <c r="V29" s="203"/>
      <c r="W29" s="203"/>
      <c r="X29" s="203"/>
      <c r="Y29" s="203"/>
      <c r="Z29" s="203"/>
      <c r="AA29" s="203"/>
      <c r="AB29" s="203"/>
      <c r="AC29" s="203"/>
      <c r="AD29" s="203"/>
      <c r="AE29" s="203"/>
      <c r="AF29" s="203"/>
      <c r="AG29" s="203"/>
      <c r="AH29" s="203"/>
      <c r="AI29" s="203"/>
      <c r="AJ29" s="203"/>
      <c r="AK29" s="203"/>
      <c r="AL29" s="203"/>
      <c r="AM29" s="203"/>
      <c r="AN29" s="203"/>
      <c r="AO29" s="203"/>
      <c r="AP29" s="203"/>
      <c r="AQ29" s="203"/>
      <c r="AR29" s="203"/>
      <c r="AS29" s="203"/>
      <c r="AT29" s="203"/>
      <c r="AU29" s="203"/>
      <c r="AV29" s="203"/>
      <c r="AW29" s="203"/>
      <c r="AX29" s="203"/>
      <c r="AY29" s="203"/>
      <c r="AZ29" s="203"/>
      <c r="BA29" s="203"/>
      <c r="BB29" s="203"/>
      <c r="BC29" s="203"/>
      <c r="BD29" s="203"/>
      <c r="BE29" s="203"/>
      <c r="BF29" s="203"/>
      <c r="BG29" s="203"/>
      <c r="BH29" s="203"/>
      <c r="BI29" s="203"/>
      <c r="BJ29" s="203"/>
      <c r="BK29" s="203"/>
      <c r="BL29" s="203"/>
      <c r="BM29" s="203"/>
      <c r="BN29" s="203"/>
      <c r="BO29" s="203"/>
      <c r="BP29" s="203"/>
      <c r="BQ29" s="203"/>
      <c r="BR29" s="203"/>
      <c r="BS29" s="203"/>
      <c r="BT29" s="203"/>
      <c r="BU29" s="203"/>
      <c r="BV29" s="203"/>
      <c r="BW29" s="203"/>
      <c r="BX29" s="203"/>
      <c r="BY29" s="203"/>
      <c r="BZ29" s="203"/>
      <c r="CB29" s="8" t="s">
        <v>405</v>
      </c>
      <c r="CC29" s="2" t="s">
        <v>1631</v>
      </c>
    </row>
    <row r="30" spans="1:81" s="91" customFormat="1" ht="17.100000000000001" customHeight="1">
      <c r="A30" s="66"/>
      <c r="B30" s="77" t="s">
        <v>1644</v>
      </c>
      <c r="C30" s="66"/>
      <c r="D30" s="66"/>
      <c r="E30" s="66"/>
      <c r="F30" s="66"/>
      <c r="G30" s="66"/>
      <c r="H30" s="66"/>
      <c r="I30" s="66"/>
      <c r="J30" s="66"/>
      <c r="K30" s="66"/>
      <c r="L30" s="66"/>
      <c r="M30" s="66"/>
      <c r="N30" s="66"/>
      <c r="O30" s="66"/>
      <c r="P30" s="66"/>
      <c r="Q30" s="66"/>
      <c r="R30" s="66"/>
      <c r="S30" s="66"/>
      <c r="T30" s="66"/>
      <c r="U30" s="66"/>
      <c r="V30" s="66"/>
      <c r="W30" s="66"/>
      <c r="X30" s="66"/>
      <c r="Y30" s="66"/>
      <c r="Z30" s="66"/>
      <c r="AA30" s="66"/>
      <c r="AB30" s="66"/>
      <c r="AC30" s="66"/>
      <c r="AD30" s="66"/>
      <c r="AE30" s="66"/>
      <c r="AF30" s="66"/>
      <c r="AG30" s="66"/>
      <c r="AH30" s="66"/>
      <c r="AI30" s="66"/>
      <c r="AJ30" s="66"/>
      <c r="AK30" s="66"/>
      <c r="AL30" s="66"/>
      <c r="AM30" s="66"/>
      <c r="AN30" s="66"/>
      <c r="AO30" s="66"/>
      <c r="AP30" s="66"/>
      <c r="AQ30" s="66"/>
      <c r="AR30" s="66"/>
      <c r="AS30" s="66"/>
      <c r="AT30" s="66"/>
      <c r="AU30" s="66"/>
      <c r="AV30" s="66"/>
      <c r="AW30" s="66"/>
      <c r="AX30" s="66"/>
      <c r="AY30" s="66"/>
      <c r="AZ30" s="66"/>
      <c r="BA30" s="66"/>
      <c r="BB30" s="66"/>
      <c r="BC30" s="66"/>
      <c r="BD30" s="66"/>
      <c r="BE30" s="66"/>
      <c r="BF30" s="66"/>
      <c r="BG30" s="66"/>
      <c r="BH30" s="66"/>
      <c r="BI30" s="66"/>
      <c r="BJ30" s="66"/>
      <c r="BK30" s="66"/>
      <c r="BL30" s="66"/>
      <c r="BM30" s="66"/>
      <c r="BN30" s="66"/>
      <c r="BO30" s="66"/>
      <c r="BP30" s="66"/>
      <c r="BQ30" s="66"/>
      <c r="BR30" s="66"/>
      <c r="BS30" s="66"/>
      <c r="BT30" s="66"/>
      <c r="BU30" s="66"/>
      <c r="BV30" s="66"/>
      <c r="BW30" s="66"/>
      <c r="BX30" s="66"/>
      <c r="BY30" s="66"/>
      <c r="BZ30" s="66"/>
      <c r="CB30" s="8" t="s">
        <v>408</v>
      </c>
      <c r="CC30" s="2" t="s">
        <v>407</v>
      </c>
    </row>
    <row r="31" spans="1:81" s="91" customFormat="1" ht="17.100000000000001" customHeight="1">
      <c r="A31" s="59"/>
      <c r="B31" s="90"/>
      <c r="C31" s="90"/>
      <c r="D31" s="90"/>
      <c r="E31" s="682" t="s">
        <v>56</v>
      </c>
      <c r="F31" s="682"/>
      <c r="G31" s="68" t="s">
        <v>1320</v>
      </c>
      <c r="H31" s="68"/>
      <c r="I31" s="68"/>
      <c r="J31" s="68"/>
      <c r="K31" s="68"/>
      <c r="L31" s="68"/>
      <c r="M31" s="68"/>
      <c r="N31" s="68"/>
      <c r="O31" s="61"/>
      <c r="P31" s="61"/>
      <c r="Q31" s="61"/>
      <c r="R31" s="61"/>
      <c r="S31" s="90"/>
      <c r="T31" s="90"/>
      <c r="U31" s="90"/>
      <c r="V31" s="90"/>
      <c r="W31" s="90"/>
      <c r="X31" s="90"/>
      <c r="Y31" s="90"/>
      <c r="Z31" s="68"/>
      <c r="AA31" s="68"/>
      <c r="AB31" s="68"/>
      <c r="AC31" s="68"/>
      <c r="AD31" s="68"/>
      <c r="AE31" s="68"/>
      <c r="AF31" s="90"/>
      <c r="AG31" s="90"/>
      <c r="AH31" s="90"/>
      <c r="AI31" s="90"/>
      <c r="AJ31" s="90"/>
      <c r="AK31" s="90"/>
      <c r="AL31" s="90"/>
      <c r="AM31" s="90"/>
      <c r="AN31" s="90"/>
      <c r="AO31" s="90"/>
      <c r="AP31" s="68"/>
      <c r="AQ31" s="68"/>
      <c r="AR31" s="68"/>
      <c r="AS31" s="68"/>
      <c r="AT31" s="68"/>
      <c r="AU31" s="68"/>
      <c r="AV31" s="68"/>
      <c r="AW31" s="68"/>
      <c r="AX31" s="68"/>
      <c r="AY31" s="68"/>
      <c r="AZ31" s="68"/>
      <c r="BA31" s="68"/>
      <c r="BB31" s="68"/>
      <c r="BC31" s="61"/>
      <c r="BD31" s="61"/>
      <c r="BE31" s="61"/>
      <c r="BF31" s="61"/>
      <c r="BG31" s="90"/>
      <c r="BH31" s="90"/>
      <c r="BI31" s="90"/>
      <c r="BJ31" s="90"/>
      <c r="BK31" s="68"/>
      <c r="BL31" s="68"/>
      <c r="BM31" s="68"/>
      <c r="BN31" s="68"/>
      <c r="BO31" s="68"/>
      <c r="BP31" s="68"/>
      <c r="BQ31" s="68"/>
      <c r="BR31" s="68"/>
      <c r="BS31" s="68"/>
      <c r="BT31" s="68"/>
      <c r="BU31" s="68"/>
      <c r="BV31" s="61"/>
      <c r="BW31" s="90"/>
      <c r="BX31" s="90"/>
      <c r="BY31" s="90"/>
      <c r="BZ31" s="90"/>
      <c r="CB31" s="8" t="s">
        <v>411</v>
      </c>
      <c r="CC31" s="2" t="s">
        <v>410</v>
      </c>
    </row>
    <row r="32" spans="1:81" s="91" customFormat="1" ht="17.100000000000001" customHeight="1">
      <c r="A32" s="90"/>
      <c r="B32" s="90"/>
      <c r="C32" s="90"/>
      <c r="D32" s="90"/>
      <c r="E32" s="682" t="s">
        <v>56</v>
      </c>
      <c r="F32" s="682"/>
      <c r="G32" s="68" t="s">
        <v>1321</v>
      </c>
      <c r="H32" s="90"/>
      <c r="I32" s="68"/>
      <c r="J32" s="68"/>
      <c r="K32" s="68"/>
      <c r="L32" s="68"/>
      <c r="M32" s="68"/>
      <c r="N32" s="68"/>
      <c r="O32" s="61"/>
      <c r="P32" s="61"/>
      <c r="Q32" s="61"/>
      <c r="R32" s="61"/>
      <c r="S32" s="90"/>
      <c r="T32" s="78"/>
      <c r="U32" s="78"/>
      <c r="V32" s="68"/>
      <c r="W32" s="90"/>
      <c r="X32" s="90"/>
      <c r="Y32" s="90"/>
      <c r="Z32" s="68"/>
      <c r="AA32" s="68"/>
      <c r="AB32" s="68"/>
      <c r="AC32" s="68"/>
      <c r="AD32" s="68"/>
      <c r="AE32" s="68"/>
      <c r="AF32" s="90"/>
      <c r="AG32" s="90"/>
      <c r="AH32" s="90"/>
      <c r="AI32" s="90"/>
      <c r="AJ32" s="90"/>
      <c r="AK32" s="90"/>
      <c r="AL32" s="90"/>
      <c r="AM32" s="90"/>
      <c r="AN32" s="90"/>
      <c r="AO32" s="90"/>
      <c r="AP32" s="68"/>
      <c r="AQ32" s="68"/>
      <c r="AR32" s="68"/>
      <c r="AS32" s="68"/>
      <c r="AT32" s="68"/>
      <c r="AU32" s="68"/>
      <c r="AV32" s="68"/>
      <c r="AW32" s="68"/>
      <c r="AX32" s="68"/>
      <c r="AY32" s="68"/>
      <c r="AZ32" s="68"/>
      <c r="BA32" s="68"/>
      <c r="BB32" s="68"/>
      <c r="BC32" s="61"/>
      <c r="BD32" s="61"/>
      <c r="BE32" s="61"/>
      <c r="BF32" s="61"/>
      <c r="BG32" s="90"/>
      <c r="BH32" s="90"/>
      <c r="BI32" s="90"/>
      <c r="BJ32" s="90"/>
      <c r="BK32" s="68"/>
      <c r="BL32" s="68"/>
      <c r="BM32" s="68"/>
      <c r="BN32" s="68"/>
      <c r="BO32" s="68"/>
      <c r="BP32" s="68"/>
      <c r="BQ32" s="68"/>
      <c r="BR32" s="68"/>
      <c r="BS32" s="68"/>
      <c r="BT32" s="68"/>
      <c r="BU32" s="68"/>
      <c r="BV32" s="61"/>
      <c r="BW32" s="90"/>
      <c r="BX32" s="90"/>
      <c r="BY32" s="90"/>
      <c r="BZ32" s="90"/>
      <c r="CB32" s="8" t="s">
        <v>414</v>
      </c>
      <c r="CC32" s="2" t="s">
        <v>413</v>
      </c>
    </row>
    <row r="33" spans="1:81" s="2" customFormat="1" ht="16.5" customHeight="1">
      <c r="A33" s="90"/>
      <c r="B33" s="90"/>
      <c r="C33" s="90"/>
      <c r="D33" s="90"/>
      <c r="E33" s="682" t="s">
        <v>56</v>
      </c>
      <c r="F33" s="682"/>
      <c r="G33" s="68" t="s">
        <v>1724</v>
      </c>
      <c r="H33" s="90"/>
      <c r="I33" s="68"/>
      <c r="J33" s="68"/>
      <c r="K33" s="68"/>
      <c r="L33" s="68"/>
      <c r="M33" s="68"/>
      <c r="N33" s="68"/>
      <c r="O33" s="61"/>
      <c r="P33" s="61"/>
      <c r="Q33" s="61"/>
      <c r="R33" s="61"/>
      <c r="S33" s="90"/>
      <c r="T33" s="78"/>
      <c r="U33" s="78"/>
      <c r="V33" s="68"/>
      <c r="W33" s="90"/>
      <c r="X33" s="90"/>
      <c r="Y33" s="90"/>
      <c r="Z33" s="68"/>
      <c r="AA33" s="68"/>
      <c r="AB33" s="68"/>
      <c r="AC33" s="68"/>
      <c r="AD33" s="68"/>
      <c r="AE33" s="68"/>
      <c r="AF33" s="90"/>
      <c r="AG33" s="90"/>
      <c r="AH33" s="90"/>
      <c r="AI33" s="90"/>
      <c r="AJ33" s="90"/>
      <c r="AK33" s="90"/>
      <c r="AL33" s="90"/>
      <c r="AM33" s="90"/>
      <c r="AN33" s="90"/>
      <c r="AO33" s="90"/>
      <c r="AP33" s="68"/>
      <c r="AQ33" s="68"/>
      <c r="AR33" s="68"/>
      <c r="AS33" s="68"/>
      <c r="AT33" s="68"/>
      <c r="AU33" s="68"/>
      <c r="AV33" s="68"/>
      <c r="AW33" s="68"/>
      <c r="AX33" s="68"/>
      <c r="AY33" s="68"/>
      <c r="AZ33" s="68"/>
      <c r="BA33" s="68"/>
      <c r="BB33" s="68"/>
      <c r="BC33" s="61"/>
      <c r="BD33" s="61"/>
      <c r="BE33" s="61"/>
      <c r="BF33" s="61"/>
      <c r="BG33" s="78"/>
      <c r="BH33" s="78"/>
      <c r="BI33" s="68"/>
      <c r="BJ33" s="68"/>
      <c r="BK33" s="68"/>
      <c r="BL33" s="68"/>
      <c r="BM33" s="68"/>
      <c r="BN33" s="68"/>
      <c r="BO33" s="68"/>
      <c r="BP33" s="68"/>
      <c r="BQ33" s="68"/>
      <c r="BR33" s="68"/>
      <c r="BS33" s="68"/>
      <c r="BT33" s="68"/>
      <c r="BU33" s="68"/>
      <c r="BV33" s="61"/>
      <c r="BW33" s="90"/>
      <c r="BX33" s="90"/>
      <c r="BY33" s="90"/>
      <c r="BZ33" s="90"/>
      <c r="CB33" s="8" t="s">
        <v>417</v>
      </c>
      <c r="CC33" s="2" t="s">
        <v>416</v>
      </c>
    </row>
    <row r="34" spans="1:81" s="2" customFormat="1" ht="16.5" customHeight="1">
      <c r="A34" s="90"/>
      <c r="B34" s="90"/>
      <c r="C34" s="90"/>
      <c r="D34" s="90"/>
      <c r="E34" s="682" t="s">
        <v>56</v>
      </c>
      <c r="F34" s="682"/>
      <c r="G34" s="68" t="s">
        <v>1645</v>
      </c>
      <c r="H34" s="90"/>
      <c r="I34" s="68"/>
      <c r="J34" s="68"/>
      <c r="K34" s="68"/>
      <c r="L34" s="68"/>
      <c r="M34" s="68"/>
      <c r="N34" s="68"/>
      <c r="O34" s="61"/>
      <c r="P34" s="61"/>
      <c r="Q34" s="61"/>
      <c r="R34" s="61"/>
      <c r="S34" s="90"/>
      <c r="T34" s="78"/>
      <c r="U34" s="78"/>
      <c r="V34" s="68"/>
      <c r="W34" s="90"/>
      <c r="X34" s="90"/>
      <c r="Y34" s="90"/>
      <c r="Z34" s="68"/>
      <c r="AA34" s="68"/>
      <c r="AB34" s="68"/>
      <c r="AC34" s="68"/>
      <c r="AD34" s="68"/>
      <c r="AE34" s="68"/>
      <c r="AF34" s="90"/>
      <c r="AG34" s="90"/>
      <c r="AH34" s="90"/>
      <c r="AI34" s="90"/>
      <c r="AJ34" s="90"/>
      <c r="AK34" s="90"/>
      <c r="AL34" s="90"/>
      <c r="AM34" s="90"/>
      <c r="AN34" s="90"/>
      <c r="AO34" s="90"/>
      <c r="AP34" s="68"/>
      <c r="AQ34" s="68"/>
      <c r="AR34" s="68"/>
      <c r="AS34" s="68"/>
      <c r="AT34" s="68"/>
      <c r="AU34" s="68"/>
      <c r="AV34" s="68"/>
      <c r="AW34" s="68"/>
      <c r="AX34" s="68"/>
      <c r="AY34" s="68"/>
      <c r="AZ34" s="68"/>
      <c r="BA34" s="68"/>
      <c r="BB34" s="68"/>
      <c r="BC34" s="61"/>
      <c r="BD34" s="61"/>
      <c r="BE34" s="61"/>
      <c r="BF34" s="61"/>
      <c r="BG34" s="78"/>
      <c r="BH34" s="78"/>
      <c r="BI34" s="68"/>
      <c r="BJ34" s="68"/>
      <c r="BK34" s="68"/>
      <c r="BL34" s="68"/>
      <c r="BM34" s="68"/>
      <c r="BN34" s="68"/>
      <c r="BO34" s="68"/>
      <c r="BP34" s="68"/>
      <c r="BQ34" s="68"/>
      <c r="BR34" s="68"/>
      <c r="BS34" s="68"/>
      <c r="BT34" s="68"/>
      <c r="BU34" s="68"/>
      <c r="BV34" s="61"/>
      <c r="BW34" s="90"/>
      <c r="BX34" s="90"/>
      <c r="BY34" s="90"/>
      <c r="BZ34" s="90"/>
      <c r="CB34" s="8" t="s">
        <v>417</v>
      </c>
      <c r="CC34" s="2" t="s">
        <v>416</v>
      </c>
    </row>
    <row r="35" spans="1:81" s="2" customFormat="1" ht="16.5" customHeight="1">
      <c r="A35" s="90"/>
      <c r="B35" s="90"/>
      <c r="C35" s="90"/>
      <c r="D35" s="90"/>
      <c r="E35" s="682" t="s">
        <v>56</v>
      </c>
      <c r="F35" s="682"/>
      <c r="G35" s="68" t="s">
        <v>700</v>
      </c>
      <c r="H35" s="90"/>
      <c r="I35" s="68"/>
      <c r="J35" s="68"/>
      <c r="K35" s="68"/>
      <c r="L35" s="68"/>
      <c r="M35" s="68"/>
      <c r="N35" s="68"/>
      <c r="O35" s="61"/>
      <c r="P35" s="61"/>
      <c r="Q35" s="61"/>
      <c r="R35" s="61"/>
      <c r="S35" s="61"/>
      <c r="T35" s="61"/>
      <c r="U35" s="61"/>
      <c r="V35" s="61"/>
      <c r="W35" s="61"/>
      <c r="X35" s="61"/>
      <c r="Y35" s="61"/>
      <c r="Z35" s="61"/>
      <c r="AA35" s="61"/>
      <c r="AB35" s="61"/>
      <c r="AC35" s="61"/>
      <c r="AD35" s="61"/>
      <c r="AE35" s="61"/>
      <c r="AF35" s="90"/>
      <c r="AG35" s="90"/>
      <c r="AH35" s="90"/>
      <c r="AI35" s="90"/>
      <c r="AJ35" s="90"/>
      <c r="AK35" s="90"/>
      <c r="AL35" s="90"/>
      <c r="AM35" s="90"/>
      <c r="AN35" s="90"/>
      <c r="AO35" s="90"/>
      <c r="AP35" s="68"/>
      <c r="AQ35" s="68"/>
      <c r="AR35" s="68"/>
      <c r="AS35" s="68"/>
      <c r="AT35" s="68"/>
      <c r="AU35" s="68"/>
      <c r="AV35" s="68"/>
      <c r="AW35" s="68"/>
      <c r="AX35" s="68"/>
      <c r="AY35" s="68"/>
      <c r="AZ35" s="68"/>
      <c r="BA35" s="68"/>
      <c r="BB35" s="68"/>
      <c r="BC35" s="61"/>
      <c r="BD35" s="61"/>
      <c r="BE35" s="61"/>
      <c r="BF35" s="61"/>
      <c r="BG35" s="78"/>
      <c r="BH35" s="78"/>
      <c r="BI35" s="68"/>
      <c r="BJ35" s="68"/>
      <c r="BK35" s="68"/>
      <c r="BL35" s="68"/>
      <c r="BM35" s="68"/>
      <c r="BN35" s="68"/>
      <c r="BO35" s="68"/>
      <c r="BP35" s="68"/>
      <c r="BQ35" s="68"/>
      <c r="BR35" s="68"/>
      <c r="BS35" s="68"/>
      <c r="BT35" s="68"/>
      <c r="BU35" s="68"/>
      <c r="BV35" s="61"/>
      <c r="BW35" s="90"/>
      <c r="BX35" s="90"/>
      <c r="BY35" s="90"/>
      <c r="BZ35" s="90"/>
      <c r="CB35" s="8" t="s">
        <v>420</v>
      </c>
      <c r="CC35" s="2" t="s">
        <v>419</v>
      </c>
    </row>
    <row r="36" spans="1:81" s="2" customFormat="1" ht="16.5" customHeight="1">
      <c r="A36" s="90"/>
      <c r="B36" s="90"/>
      <c r="C36" s="90"/>
      <c r="D36" s="90"/>
      <c r="E36" s="682" t="s">
        <v>56</v>
      </c>
      <c r="F36" s="682"/>
      <c r="G36" s="68" t="s">
        <v>1323</v>
      </c>
      <c r="H36" s="90"/>
      <c r="I36" s="68"/>
      <c r="J36" s="68"/>
      <c r="K36" s="68"/>
      <c r="L36" s="68"/>
      <c r="M36" s="68"/>
      <c r="N36" s="68"/>
      <c r="O36" s="61"/>
      <c r="P36" s="61"/>
      <c r="Q36" s="61"/>
      <c r="R36" s="61"/>
      <c r="S36" s="61"/>
      <c r="T36" s="61"/>
      <c r="U36" s="61"/>
      <c r="V36" s="61"/>
      <c r="W36" s="61"/>
      <c r="X36" s="61"/>
      <c r="Y36" s="61"/>
      <c r="Z36" s="61"/>
      <c r="AA36" s="61"/>
      <c r="AB36" s="61"/>
      <c r="AC36" s="61"/>
      <c r="AD36" s="61"/>
      <c r="AE36" s="61"/>
      <c r="AF36" s="90"/>
      <c r="AG36" s="90"/>
      <c r="AH36" s="90"/>
      <c r="AI36" s="90"/>
      <c r="AJ36" s="90"/>
      <c r="AK36" s="90"/>
      <c r="AL36" s="90"/>
      <c r="AM36" s="90"/>
      <c r="AN36" s="90"/>
      <c r="AO36" s="90"/>
      <c r="AP36" s="68"/>
      <c r="AQ36" s="68"/>
      <c r="AR36" s="68"/>
      <c r="AS36" s="68"/>
      <c r="AT36" s="68"/>
      <c r="AU36" s="68"/>
      <c r="AV36" s="68"/>
      <c r="AW36" s="68"/>
      <c r="AX36" s="68"/>
      <c r="AY36" s="68"/>
      <c r="AZ36" s="68"/>
      <c r="BA36" s="68"/>
      <c r="BB36" s="68"/>
      <c r="BC36" s="61"/>
      <c r="BD36" s="61"/>
      <c r="BE36" s="61"/>
      <c r="BF36" s="61"/>
      <c r="BG36" s="78"/>
      <c r="BH36" s="78"/>
      <c r="BI36" s="68"/>
      <c r="BJ36" s="68"/>
      <c r="BK36" s="68"/>
      <c r="BL36" s="68"/>
      <c r="BM36" s="68"/>
      <c r="BN36" s="68"/>
      <c r="BO36" s="68"/>
      <c r="BP36" s="68"/>
      <c r="BQ36" s="68"/>
      <c r="BR36" s="68"/>
      <c r="BS36" s="68"/>
      <c r="BT36" s="68"/>
      <c r="BU36" s="68"/>
      <c r="BV36" s="61"/>
      <c r="BW36" s="90"/>
      <c r="BX36" s="90"/>
      <c r="BY36" s="90"/>
      <c r="BZ36" s="90"/>
      <c r="CB36" s="8" t="s">
        <v>423</v>
      </c>
      <c r="CC36" s="2" t="s">
        <v>422</v>
      </c>
    </row>
    <row r="37" spans="1:81" s="91" customFormat="1" ht="3.95" customHeight="1">
      <c r="A37" s="94"/>
      <c r="B37" s="94"/>
      <c r="C37" s="94"/>
      <c r="D37" s="94"/>
      <c r="E37" s="94"/>
      <c r="F37" s="94"/>
      <c r="G37" s="94"/>
      <c r="H37" s="94"/>
      <c r="I37" s="94"/>
      <c r="J37" s="94"/>
      <c r="K37" s="94"/>
      <c r="L37" s="94"/>
      <c r="M37" s="94"/>
      <c r="N37" s="94"/>
      <c r="O37" s="94"/>
      <c r="P37" s="94"/>
      <c r="Q37" s="94"/>
      <c r="R37" s="94"/>
      <c r="S37" s="94"/>
      <c r="T37" s="94"/>
      <c r="U37" s="94"/>
      <c r="V37" s="94"/>
      <c r="W37" s="94"/>
      <c r="X37" s="94"/>
      <c r="Y37" s="94"/>
      <c r="Z37" s="94"/>
      <c r="AA37" s="94"/>
      <c r="AB37" s="94"/>
      <c r="AC37" s="94"/>
      <c r="AD37" s="94"/>
      <c r="AE37" s="94"/>
      <c r="AF37" s="94"/>
      <c r="AG37" s="94"/>
      <c r="AH37" s="94"/>
      <c r="AI37" s="94"/>
      <c r="AJ37" s="94"/>
      <c r="AK37" s="94"/>
      <c r="AL37" s="94"/>
      <c r="AM37" s="94"/>
      <c r="AN37" s="94"/>
      <c r="AO37" s="94"/>
      <c r="AP37" s="94"/>
      <c r="AQ37" s="94"/>
      <c r="AR37" s="94"/>
      <c r="AS37" s="94"/>
      <c r="AT37" s="94"/>
      <c r="AU37" s="94"/>
      <c r="AV37" s="94"/>
      <c r="AW37" s="94"/>
      <c r="AX37" s="94"/>
      <c r="AY37" s="94"/>
      <c r="AZ37" s="94"/>
      <c r="BA37" s="94"/>
      <c r="BB37" s="94"/>
      <c r="BC37" s="94"/>
      <c r="BD37" s="94"/>
      <c r="BE37" s="94"/>
      <c r="BF37" s="94"/>
      <c r="BG37" s="94"/>
      <c r="BH37" s="94"/>
      <c r="BI37" s="94"/>
      <c r="BJ37" s="94"/>
      <c r="BK37" s="94"/>
      <c r="BL37" s="94"/>
      <c r="BM37" s="94"/>
      <c r="BN37" s="94"/>
      <c r="BO37" s="94"/>
      <c r="BP37" s="94"/>
      <c r="BQ37" s="94"/>
      <c r="BR37" s="94"/>
      <c r="BS37" s="94"/>
      <c r="BT37" s="94"/>
      <c r="BU37" s="94"/>
      <c r="BV37" s="94"/>
      <c r="BW37" s="94"/>
      <c r="BX37" s="94"/>
      <c r="BY37" s="94"/>
      <c r="BZ37" s="94"/>
      <c r="CB37" s="8" t="s">
        <v>1289</v>
      </c>
      <c r="CC37" s="2" t="s">
        <v>1290</v>
      </c>
    </row>
    <row r="38" spans="1:81" s="91" customFormat="1" ht="3.95" customHeight="1">
      <c r="A38" s="203"/>
      <c r="B38" s="203"/>
      <c r="C38" s="203"/>
      <c r="D38" s="203"/>
      <c r="E38" s="203"/>
      <c r="F38" s="203"/>
      <c r="G38" s="203"/>
      <c r="H38" s="203"/>
      <c r="I38" s="203"/>
      <c r="J38" s="203"/>
      <c r="K38" s="203"/>
      <c r="L38" s="203"/>
      <c r="M38" s="203"/>
      <c r="N38" s="203"/>
      <c r="O38" s="203"/>
      <c r="P38" s="203"/>
      <c r="Q38" s="203"/>
      <c r="R38" s="203"/>
      <c r="S38" s="203"/>
      <c r="T38" s="203"/>
      <c r="U38" s="203"/>
      <c r="V38" s="203"/>
      <c r="W38" s="203"/>
      <c r="X38" s="203"/>
      <c r="Y38" s="203"/>
      <c r="Z38" s="203"/>
      <c r="AA38" s="203"/>
      <c r="AB38" s="203"/>
      <c r="AC38" s="203"/>
      <c r="AD38" s="203"/>
      <c r="AE38" s="203"/>
      <c r="AF38" s="203"/>
      <c r="AG38" s="203"/>
      <c r="AH38" s="203"/>
      <c r="AI38" s="203"/>
      <c r="AJ38" s="203"/>
      <c r="AK38" s="203"/>
      <c r="AL38" s="203"/>
      <c r="AM38" s="203"/>
      <c r="AN38" s="203"/>
      <c r="AO38" s="203"/>
      <c r="AP38" s="203"/>
      <c r="AQ38" s="203"/>
      <c r="AR38" s="203"/>
      <c r="AS38" s="203"/>
      <c r="AT38" s="203"/>
      <c r="AU38" s="203"/>
      <c r="AV38" s="203"/>
      <c r="AW38" s="203"/>
      <c r="AX38" s="203"/>
      <c r="AY38" s="203"/>
      <c r="AZ38" s="203"/>
      <c r="BA38" s="203"/>
      <c r="BB38" s="203"/>
      <c r="BC38" s="203"/>
      <c r="BD38" s="203"/>
      <c r="BE38" s="203"/>
      <c r="BF38" s="203"/>
      <c r="BG38" s="203"/>
      <c r="BH38" s="203"/>
      <c r="BI38" s="203"/>
      <c r="BJ38" s="203"/>
      <c r="BK38" s="203"/>
      <c r="BL38" s="203"/>
      <c r="BM38" s="203"/>
      <c r="BN38" s="203"/>
      <c r="BO38" s="203"/>
      <c r="BP38" s="203"/>
      <c r="BQ38" s="203"/>
      <c r="BR38" s="203"/>
      <c r="BS38" s="203"/>
      <c r="BT38" s="203"/>
      <c r="BU38" s="203"/>
      <c r="BV38" s="203"/>
      <c r="BW38" s="203"/>
      <c r="BX38" s="203"/>
      <c r="BY38" s="203"/>
      <c r="BZ38" s="203"/>
      <c r="CB38" s="8" t="s">
        <v>1291</v>
      </c>
      <c r="CC38" s="2" t="s">
        <v>428</v>
      </c>
    </row>
    <row r="39" spans="1:81" s="91" customFormat="1" ht="16.5" customHeight="1">
      <c r="A39" s="66"/>
      <c r="B39" s="66" t="s">
        <v>1646</v>
      </c>
      <c r="C39" s="66"/>
      <c r="D39" s="66"/>
      <c r="E39" s="66"/>
      <c r="F39" s="66"/>
      <c r="G39" s="66"/>
      <c r="H39" s="66"/>
      <c r="I39" s="66"/>
      <c r="J39" s="66"/>
      <c r="K39" s="66"/>
      <c r="L39" s="66"/>
      <c r="M39" s="66"/>
      <c r="N39" s="66"/>
      <c r="O39" s="66"/>
      <c r="P39" s="66"/>
      <c r="Q39" s="66"/>
      <c r="R39" s="66"/>
      <c r="S39" s="66"/>
      <c r="T39" s="66"/>
      <c r="U39" s="66"/>
      <c r="V39" s="66"/>
      <c r="W39" s="66"/>
      <c r="X39" s="66"/>
      <c r="Y39" s="66"/>
      <c r="Z39" s="66"/>
      <c r="AA39" s="66"/>
      <c r="AB39" s="66"/>
      <c r="AC39" s="66"/>
      <c r="AD39" s="66"/>
      <c r="AE39" s="66"/>
      <c r="AF39" s="66"/>
      <c r="AG39" s="66"/>
      <c r="AH39" s="66"/>
      <c r="AI39" s="66"/>
      <c r="AJ39" s="66"/>
      <c r="AK39" s="66"/>
      <c r="AL39" s="66"/>
      <c r="AM39" s="66"/>
      <c r="AN39" s="66"/>
      <c r="AO39" s="66"/>
      <c r="AP39" s="66"/>
      <c r="AQ39" s="66"/>
      <c r="AR39" s="66"/>
      <c r="AS39" s="66"/>
      <c r="AT39" s="66"/>
      <c r="AU39" s="66"/>
      <c r="AV39" s="66"/>
      <c r="AW39" s="66"/>
      <c r="AX39" s="66"/>
      <c r="AY39" s="66"/>
      <c r="AZ39" s="66"/>
      <c r="BA39" s="66"/>
      <c r="BB39" s="66"/>
      <c r="BC39" s="66"/>
      <c r="BD39" s="66"/>
      <c r="BE39" s="66"/>
      <c r="BF39" s="66"/>
      <c r="BG39" s="66"/>
      <c r="BH39" s="66"/>
      <c r="BI39" s="66"/>
      <c r="BJ39" s="66"/>
      <c r="BK39" s="66"/>
      <c r="BL39" s="66"/>
      <c r="BM39" s="66"/>
      <c r="BN39" s="66"/>
      <c r="BO39" s="66"/>
      <c r="BP39" s="66"/>
      <c r="BQ39" s="66"/>
      <c r="BR39" s="66"/>
      <c r="BS39" s="66"/>
      <c r="BT39" s="66"/>
      <c r="BU39" s="66"/>
      <c r="BV39" s="66"/>
      <c r="BW39" s="66"/>
      <c r="BX39" s="66"/>
      <c r="BY39" s="66"/>
      <c r="BZ39" s="66"/>
      <c r="CB39" s="8" t="s">
        <v>1292</v>
      </c>
      <c r="CC39" s="2" t="s">
        <v>1293</v>
      </c>
    </row>
    <row r="40" spans="1:81" s="2" customFormat="1" ht="16.5" customHeight="1">
      <c r="A40" s="90"/>
      <c r="B40" s="90"/>
      <c r="C40" s="90"/>
      <c r="D40" s="90"/>
      <c r="E40" s="682" t="s">
        <v>56</v>
      </c>
      <c r="F40" s="682"/>
      <c r="G40" s="68" t="s">
        <v>629</v>
      </c>
      <c r="H40" s="68"/>
      <c r="I40" s="68"/>
      <c r="J40" s="68"/>
      <c r="K40" s="68"/>
      <c r="L40" s="68"/>
      <c r="M40" s="68"/>
      <c r="N40" s="68"/>
      <c r="O40" s="61"/>
      <c r="P40" s="61"/>
      <c r="Q40" s="61"/>
      <c r="R40" s="61"/>
      <c r="S40" s="90"/>
      <c r="T40" s="90"/>
      <c r="U40" s="90"/>
      <c r="V40" s="90"/>
      <c r="W40" s="90"/>
      <c r="X40" s="90"/>
      <c r="Y40" s="90"/>
      <c r="Z40" s="68"/>
      <c r="AA40" s="68"/>
      <c r="AB40" s="68"/>
      <c r="AC40" s="68"/>
      <c r="AD40" s="68"/>
      <c r="AE40" s="68"/>
      <c r="AF40" s="90"/>
      <c r="AG40" s="90"/>
      <c r="AH40" s="90"/>
      <c r="AI40" s="90"/>
      <c r="AJ40" s="90"/>
      <c r="AK40" s="90"/>
      <c r="AL40" s="90"/>
      <c r="AM40" s="90"/>
      <c r="AN40" s="90"/>
      <c r="AO40" s="90"/>
      <c r="AP40" s="68"/>
      <c r="AQ40" s="68"/>
      <c r="AR40" s="68"/>
      <c r="AS40" s="68"/>
      <c r="AT40" s="68"/>
      <c r="AU40" s="68"/>
      <c r="AV40" s="68"/>
      <c r="AW40" s="68"/>
      <c r="AX40" s="68"/>
      <c r="AY40" s="68"/>
      <c r="AZ40" s="68"/>
      <c r="BA40" s="68"/>
      <c r="BB40" s="68"/>
      <c r="BC40" s="61"/>
      <c r="BD40" s="61"/>
      <c r="BE40" s="61"/>
      <c r="BF40" s="61"/>
      <c r="BG40" s="90"/>
      <c r="BH40" s="90"/>
      <c r="BI40" s="90"/>
      <c r="BJ40" s="90"/>
      <c r="BK40" s="68"/>
      <c r="BL40" s="68"/>
      <c r="BM40" s="68"/>
      <c r="BN40" s="68"/>
      <c r="BO40" s="68"/>
      <c r="BP40" s="68"/>
      <c r="BQ40" s="68"/>
      <c r="BR40" s="68"/>
      <c r="BS40" s="68"/>
      <c r="BT40" s="68"/>
      <c r="BU40" s="68"/>
      <c r="BV40" s="61"/>
      <c r="BW40" s="90"/>
      <c r="BX40" s="90"/>
      <c r="BY40" s="90"/>
      <c r="BZ40" s="90"/>
      <c r="CB40" s="8" t="s">
        <v>435</v>
      </c>
      <c r="CC40" s="2" t="s">
        <v>1151</v>
      </c>
    </row>
    <row r="41" spans="1:81" s="2" customFormat="1" ht="16.5" customHeight="1">
      <c r="A41" s="90"/>
      <c r="B41" s="90"/>
      <c r="C41" s="90"/>
      <c r="D41" s="90"/>
      <c r="E41" s="682" t="s">
        <v>56</v>
      </c>
      <c r="F41" s="682"/>
      <c r="G41" s="68" t="s">
        <v>1647</v>
      </c>
      <c r="H41" s="68"/>
      <c r="I41" s="68"/>
      <c r="J41" s="68"/>
      <c r="K41" s="68"/>
      <c r="L41" s="68"/>
      <c r="M41" s="68"/>
      <c r="N41" s="68"/>
      <c r="O41" s="61"/>
      <c r="P41" s="61"/>
      <c r="Q41" s="61"/>
      <c r="R41" s="61"/>
      <c r="S41" s="90"/>
      <c r="T41" s="90"/>
      <c r="U41" s="90"/>
      <c r="V41" s="90"/>
      <c r="W41" s="90"/>
      <c r="X41" s="90"/>
      <c r="Y41" s="90"/>
      <c r="Z41" s="68"/>
      <c r="AA41" s="68"/>
      <c r="AB41" s="68"/>
      <c r="AC41" s="68"/>
      <c r="AD41" s="68"/>
      <c r="AE41" s="68"/>
      <c r="AF41" s="90"/>
      <c r="AG41" s="90"/>
      <c r="AH41" s="90"/>
      <c r="AI41" s="90"/>
      <c r="AJ41" s="90"/>
      <c r="AK41" s="90"/>
      <c r="AL41" s="90"/>
      <c r="AM41" s="90"/>
      <c r="AN41" s="90"/>
      <c r="AO41" s="90"/>
      <c r="AP41" s="68"/>
      <c r="AQ41" s="68"/>
      <c r="AR41" s="68"/>
      <c r="AS41" s="68"/>
      <c r="AT41" s="68"/>
      <c r="AU41" s="68"/>
      <c r="AV41" s="68"/>
      <c r="AW41" s="68"/>
      <c r="AX41" s="68"/>
      <c r="AY41" s="68"/>
      <c r="AZ41" s="68"/>
      <c r="BA41" s="68"/>
      <c r="BB41" s="68"/>
      <c r="BC41" s="61"/>
      <c r="BD41" s="61"/>
      <c r="BE41" s="61"/>
      <c r="BF41" s="61"/>
      <c r="BG41" s="90"/>
      <c r="BH41" s="90"/>
      <c r="BI41" s="90"/>
      <c r="BJ41" s="90"/>
      <c r="BK41" s="68"/>
      <c r="BL41" s="68"/>
      <c r="BM41" s="68"/>
      <c r="BN41" s="68"/>
      <c r="BO41" s="68"/>
      <c r="BP41" s="68"/>
      <c r="BQ41" s="68"/>
      <c r="BR41" s="68"/>
      <c r="BS41" s="68"/>
      <c r="BT41" s="68"/>
      <c r="BU41" s="68"/>
      <c r="BV41" s="61"/>
      <c r="BW41" s="90"/>
      <c r="BX41" s="90"/>
      <c r="BY41" s="90"/>
      <c r="BZ41" s="90"/>
      <c r="CB41" s="8" t="s">
        <v>438</v>
      </c>
      <c r="CC41" s="2" t="s">
        <v>437</v>
      </c>
    </row>
    <row r="42" spans="1:81" s="2" customFormat="1" ht="17.100000000000001" customHeight="1">
      <c r="A42" s="90"/>
      <c r="B42" s="90"/>
      <c r="C42" s="90"/>
      <c r="D42" s="90"/>
      <c r="E42" s="682" t="s">
        <v>56</v>
      </c>
      <c r="F42" s="682"/>
      <c r="G42" s="68" t="s">
        <v>996</v>
      </c>
      <c r="H42" s="68"/>
      <c r="I42" s="68"/>
      <c r="J42" s="68"/>
      <c r="K42" s="68"/>
      <c r="L42" s="68"/>
      <c r="M42" s="68"/>
      <c r="N42" s="68"/>
      <c r="O42" s="61"/>
      <c r="P42" s="61"/>
      <c r="Q42" s="61"/>
      <c r="R42" s="61"/>
      <c r="S42" s="90"/>
      <c r="T42" s="90"/>
      <c r="U42" s="90"/>
      <c r="V42" s="90"/>
      <c r="W42" s="90"/>
      <c r="X42" s="90"/>
      <c r="Y42" s="90"/>
      <c r="Z42" s="68"/>
      <c r="AA42" s="68"/>
      <c r="AB42" s="68"/>
      <c r="AC42" s="68"/>
      <c r="AD42" s="68"/>
      <c r="AE42" s="68"/>
      <c r="AF42" s="90"/>
      <c r="AG42" s="90"/>
      <c r="AH42" s="90"/>
      <c r="AI42" s="90"/>
      <c r="AJ42" s="90"/>
      <c r="AK42" s="90"/>
      <c r="AL42" s="90"/>
      <c r="AM42" s="90"/>
      <c r="AN42" s="90"/>
      <c r="AO42" s="90"/>
      <c r="AP42" s="68"/>
      <c r="AQ42" s="68"/>
      <c r="AR42" s="68"/>
      <c r="AS42" s="68"/>
      <c r="AT42" s="68"/>
      <c r="AU42" s="68"/>
      <c r="AV42" s="68"/>
      <c r="AW42" s="68"/>
      <c r="AX42" s="68"/>
      <c r="AY42" s="68"/>
      <c r="AZ42" s="68"/>
      <c r="BA42" s="68"/>
      <c r="BB42" s="68"/>
      <c r="BC42" s="61"/>
      <c r="BD42" s="61"/>
      <c r="BE42" s="61"/>
      <c r="BF42" s="61"/>
      <c r="BG42" s="90"/>
      <c r="BH42" s="90"/>
      <c r="BI42" s="90"/>
      <c r="BJ42" s="90"/>
      <c r="BK42" s="68"/>
      <c r="BL42" s="68"/>
      <c r="BM42" s="68"/>
      <c r="BN42" s="68"/>
      <c r="BO42" s="68"/>
      <c r="BP42" s="68"/>
      <c r="BQ42" s="68"/>
      <c r="BR42" s="68"/>
      <c r="BS42" s="68"/>
      <c r="BT42" s="68"/>
      <c r="BU42" s="68"/>
      <c r="BV42" s="61"/>
      <c r="BW42" s="90"/>
      <c r="BX42" s="90"/>
      <c r="BY42" s="90"/>
      <c r="BZ42" s="90"/>
      <c r="CB42" s="8" t="s">
        <v>441</v>
      </c>
      <c r="CC42" s="2" t="s">
        <v>440</v>
      </c>
    </row>
    <row r="43" spans="1:81" s="2" customFormat="1" ht="17.100000000000001" customHeight="1">
      <c r="A43" s="90"/>
      <c r="B43" s="90"/>
      <c r="C43" s="90"/>
      <c r="D43" s="90"/>
      <c r="E43" s="682" t="s">
        <v>56</v>
      </c>
      <c r="F43" s="682"/>
      <c r="G43" s="68" t="s">
        <v>1325</v>
      </c>
      <c r="H43" s="68"/>
      <c r="I43" s="68"/>
      <c r="J43" s="68"/>
      <c r="K43" s="68"/>
      <c r="L43" s="68"/>
      <c r="M43" s="68"/>
      <c r="N43" s="68"/>
      <c r="O43" s="61"/>
      <c r="P43" s="61"/>
      <c r="Q43" s="61"/>
      <c r="R43" s="61"/>
      <c r="S43" s="90"/>
      <c r="T43" s="90"/>
      <c r="U43" s="90"/>
      <c r="V43" s="90"/>
      <c r="W43" s="90"/>
      <c r="X43" s="90"/>
      <c r="Y43" s="90"/>
      <c r="Z43" s="68"/>
      <c r="AA43" s="68"/>
      <c r="AB43" s="68"/>
      <c r="AC43" s="68"/>
      <c r="AD43" s="68"/>
      <c r="AE43" s="68"/>
      <c r="AF43" s="90"/>
      <c r="AG43" s="90"/>
      <c r="AH43" s="90"/>
      <c r="AI43" s="90"/>
      <c r="AJ43" s="90"/>
      <c r="AK43" s="90"/>
      <c r="AL43" s="90"/>
      <c r="AM43" s="90"/>
      <c r="AN43" s="90"/>
      <c r="AO43" s="90"/>
      <c r="AP43" s="68"/>
      <c r="AQ43" s="68"/>
      <c r="AR43" s="68"/>
      <c r="AS43" s="68"/>
      <c r="AT43" s="68"/>
      <c r="AU43" s="68"/>
      <c r="AV43" s="68"/>
      <c r="AW43" s="68"/>
      <c r="AX43" s="68"/>
      <c r="AY43" s="68"/>
      <c r="AZ43" s="68"/>
      <c r="BA43" s="68"/>
      <c r="BB43" s="68"/>
      <c r="BC43" s="61"/>
      <c r="BD43" s="61"/>
      <c r="BE43" s="61"/>
      <c r="BF43" s="61"/>
      <c r="BG43" s="90"/>
      <c r="BH43" s="90"/>
      <c r="BI43" s="90"/>
      <c r="BJ43" s="90"/>
      <c r="BK43" s="68"/>
      <c r="BL43" s="68"/>
      <c r="BM43" s="68"/>
      <c r="BN43" s="68"/>
      <c r="BO43" s="68"/>
      <c r="BP43" s="68"/>
      <c r="BQ43" s="68"/>
      <c r="BR43" s="68"/>
      <c r="BS43" s="68"/>
      <c r="BT43" s="68"/>
      <c r="BU43" s="68"/>
      <c r="BV43" s="61"/>
      <c r="BW43" s="90"/>
      <c r="BX43" s="90"/>
      <c r="BY43" s="90"/>
      <c r="BZ43" s="90"/>
      <c r="CB43" s="8" t="s">
        <v>444</v>
      </c>
      <c r="CC43" s="2" t="s">
        <v>443</v>
      </c>
    </row>
    <row r="44" spans="1:81" s="2" customFormat="1" ht="16.5" customHeight="1">
      <c r="A44" s="90"/>
      <c r="B44" s="90"/>
      <c r="C44" s="90"/>
      <c r="D44" s="90"/>
      <c r="E44" s="682" t="s">
        <v>56</v>
      </c>
      <c r="F44" s="682"/>
      <c r="G44" s="68" t="s">
        <v>700</v>
      </c>
      <c r="H44" s="90"/>
      <c r="I44" s="68"/>
      <c r="J44" s="68"/>
      <c r="K44" s="68"/>
      <c r="L44" s="68"/>
      <c r="M44" s="68"/>
      <c r="N44" s="68"/>
      <c r="O44" s="61"/>
      <c r="P44" s="61"/>
      <c r="Q44" s="61"/>
      <c r="R44" s="61"/>
      <c r="S44" s="90"/>
      <c r="T44" s="78"/>
      <c r="U44" s="78"/>
      <c r="V44" s="68"/>
      <c r="W44" s="90"/>
      <c r="X44" s="90"/>
      <c r="Y44" s="90"/>
      <c r="Z44" s="68"/>
      <c r="AA44" s="68"/>
      <c r="AB44" s="68"/>
      <c r="AC44" s="68"/>
      <c r="AD44" s="68"/>
      <c r="AE44" s="68"/>
      <c r="AF44" s="90"/>
      <c r="AG44" s="90"/>
      <c r="AH44" s="90"/>
      <c r="AI44" s="90"/>
      <c r="AJ44" s="90"/>
      <c r="AK44" s="90"/>
      <c r="AL44" s="90"/>
      <c r="AM44" s="90"/>
      <c r="AN44" s="90"/>
      <c r="AO44" s="90"/>
      <c r="AP44" s="68"/>
      <c r="AQ44" s="68"/>
      <c r="AR44" s="68"/>
      <c r="AS44" s="68"/>
      <c r="AT44" s="68"/>
      <c r="AU44" s="68"/>
      <c r="AV44" s="68"/>
      <c r="AW44" s="68"/>
      <c r="AX44" s="68"/>
      <c r="AY44" s="68"/>
      <c r="AZ44" s="68"/>
      <c r="BA44" s="68"/>
      <c r="BB44" s="68"/>
      <c r="BC44" s="61"/>
      <c r="BD44" s="61"/>
      <c r="BE44" s="61"/>
      <c r="BF44" s="61"/>
      <c r="BG44" s="78"/>
      <c r="BH44" s="78"/>
      <c r="BI44" s="68"/>
      <c r="BJ44" s="68"/>
      <c r="BK44" s="68"/>
      <c r="BL44" s="68"/>
      <c r="BM44" s="68"/>
      <c r="BN44" s="68"/>
      <c r="BO44" s="68"/>
      <c r="BP44" s="68"/>
      <c r="BQ44" s="68"/>
      <c r="BR44" s="68"/>
      <c r="BS44" s="68"/>
      <c r="BT44" s="68"/>
      <c r="BU44" s="68"/>
      <c r="BV44" s="61"/>
      <c r="BW44" s="90"/>
      <c r="BX44" s="90"/>
      <c r="BY44" s="90"/>
      <c r="BZ44" s="90"/>
      <c r="CB44" s="8" t="s">
        <v>1295</v>
      </c>
      <c r="CC44" s="2" t="s">
        <v>446</v>
      </c>
    </row>
    <row r="45" spans="1:81" s="2" customFormat="1" ht="16.5" customHeight="1">
      <c r="A45" s="90"/>
      <c r="B45" s="90"/>
      <c r="C45" s="90"/>
      <c r="D45" s="90"/>
      <c r="E45" s="682" t="s">
        <v>56</v>
      </c>
      <c r="F45" s="682"/>
      <c r="G45" s="68" t="s">
        <v>1327</v>
      </c>
      <c r="H45" s="90"/>
      <c r="I45" s="68"/>
      <c r="J45" s="68"/>
      <c r="K45" s="68"/>
      <c r="L45" s="68"/>
      <c r="M45" s="68"/>
      <c r="N45" s="68"/>
      <c r="O45" s="61"/>
      <c r="P45" s="61"/>
      <c r="Q45" s="61"/>
      <c r="R45" s="61"/>
      <c r="S45" s="61"/>
      <c r="T45" s="61"/>
      <c r="U45" s="61"/>
      <c r="V45" s="61"/>
      <c r="W45" s="61"/>
      <c r="X45" s="61"/>
      <c r="Y45" s="61"/>
      <c r="Z45" s="61"/>
      <c r="AA45" s="61"/>
      <c r="AB45" s="61"/>
      <c r="AC45" s="61"/>
      <c r="AD45" s="61"/>
      <c r="AE45" s="61"/>
      <c r="AF45" s="90"/>
      <c r="AG45" s="90"/>
      <c r="AH45" s="90"/>
      <c r="AI45" s="90"/>
      <c r="AJ45" s="90"/>
      <c r="AK45" s="90"/>
      <c r="AL45" s="90"/>
      <c r="AM45" s="90"/>
      <c r="AN45" s="90"/>
      <c r="AO45" s="90"/>
      <c r="AP45" s="68"/>
      <c r="AQ45" s="68"/>
      <c r="AR45" s="68"/>
      <c r="AS45" s="68"/>
      <c r="AT45" s="68"/>
      <c r="AU45" s="68"/>
      <c r="AV45" s="68"/>
      <c r="AW45" s="68"/>
      <c r="AX45" s="68"/>
      <c r="AY45" s="68"/>
      <c r="AZ45" s="68"/>
      <c r="BA45" s="68"/>
      <c r="BB45" s="68"/>
      <c r="BC45" s="61"/>
      <c r="BD45" s="61"/>
      <c r="BE45" s="61"/>
      <c r="BF45" s="61"/>
      <c r="BG45" s="78"/>
      <c r="BH45" s="78"/>
      <c r="BI45" s="68"/>
      <c r="BJ45" s="68"/>
      <c r="BK45" s="68"/>
      <c r="BL45" s="68"/>
      <c r="BM45" s="68"/>
      <c r="BN45" s="68"/>
      <c r="BO45" s="68"/>
      <c r="BP45" s="68"/>
      <c r="BQ45" s="68"/>
      <c r="BR45" s="68"/>
      <c r="BS45" s="68"/>
      <c r="BT45" s="68"/>
      <c r="BU45" s="68"/>
      <c r="BV45" s="61"/>
      <c r="BW45" s="90"/>
      <c r="BX45" s="90"/>
      <c r="BY45" s="90"/>
      <c r="BZ45" s="90"/>
      <c r="CB45" s="8" t="s">
        <v>1296</v>
      </c>
      <c r="CC45" s="2" t="s">
        <v>449</v>
      </c>
    </row>
    <row r="46" spans="1:81" s="1" customFormat="1" ht="3.95" customHeight="1">
      <c r="A46" s="94"/>
      <c r="B46" s="94"/>
      <c r="C46" s="94"/>
      <c r="D46" s="94"/>
      <c r="E46" s="94"/>
      <c r="F46" s="94"/>
      <c r="G46" s="94"/>
      <c r="H46" s="94"/>
      <c r="I46" s="94"/>
      <c r="J46" s="94"/>
      <c r="K46" s="94"/>
      <c r="L46" s="94"/>
      <c r="M46" s="94"/>
      <c r="N46" s="94"/>
      <c r="O46" s="94"/>
      <c r="P46" s="94"/>
      <c r="Q46" s="94"/>
      <c r="R46" s="94"/>
      <c r="S46" s="94"/>
      <c r="T46" s="94"/>
      <c r="U46" s="94"/>
      <c r="V46" s="94"/>
      <c r="W46" s="94"/>
      <c r="X46" s="94"/>
      <c r="Y46" s="94"/>
      <c r="Z46" s="94"/>
      <c r="AA46" s="94"/>
      <c r="AB46" s="94"/>
      <c r="AC46" s="94"/>
      <c r="AD46" s="94"/>
      <c r="AE46" s="94"/>
      <c r="AF46" s="94"/>
      <c r="AG46" s="94"/>
      <c r="AH46" s="94"/>
      <c r="AI46" s="94"/>
      <c r="AJ46" s="94"/>
      <c r="AK46" s="94"/>
      <c r="AL46" s="94"/>
      <c r="AM46" s="94"/>
      <c r="AN46" s="94"/>
      <c r="AO46" s="94"/>
      <c r="AP46" s="94"/>
      <c r="AQ46" s="94"/>
      <c r="AR46" s="94"/>
      <c r="AS46" s="94"/>
      <c r="AT46" s="94"/>
      <c r="AU46" s="94"/>
      <c r="AV46" s="94"/>
      <c r="AW46" s="94"/>
      <c r="AX46" s="94"/>
      <c r="AY46" s="94"/>
      <c r="AZ46" s="94"/>
      <c r="BA46" s="94"/>
      <c r="BB46" s="94"/>
      <c r="BC46" s="94"/>
      <c r="BD46" s="94"/>
      <c r="BE46" s="94"/>
      <c r="BF46" s="94"/>
      <c r="BG46" s="94"/>
      <c r="BH46" s="94"/>
      <c r="BI46" s="94"/>
      <c r="BJ46" s="94"/>
      <c r="BK46" s="94"/>
      <c r="BL46" s="94"/>
      <c r="BM46" s="94"/>
      <c r="BN46" s="94"/>
      <c r="BO46" s="94"/>
      <c r="BP46" s="94"/>
      <c r="BQ46" s="94"/>
      <c r="BR46" s="94"/>
      <c r="BS46" s="94"/>
      <c r="BT46" s="94"/>
      <c r="BU46" s="94"/>
      <c r="BV46" s="94"/>
      <c r="BW46" s="94"/>
      <c r="BX46" s="94"/>
      <c r="BY46" s="94"/>
      <c r="BZ46" s="94"/>
      <c r="CB46" s="8" t="s">
        <v>1297</v>
      </c>
      <c r="CC46" s="2" t="s">
        <v>452</v>
      </c>
    </row>
    <row r="47" spans="1:81" s="2" customFormat="1" ht="16.5" customHeight="1">
      <c r="A47" s="59"/>
      <c r="B47" s="59" t="s">
        <v>1328</v>
      </c>
      <c r="C47" s="59"/>
      <c r="D47" s="59"/>
      <c r="E47" s="59"/>
      <c r="F47" s="59"/>
      <c r="G47" s="59"/>
      <c r="H47" s="59"/>
      <c r="I47" s="59"/>
      <c r="J47" s="59"/>
      <c r="K47" s="59"/>
      <c r="L47" s="59"/>
      <c r="M47" s="59"/>
      <c r="N47" s="59"/>
      <c r="O47" s="59"/>
      <c r="P47" s="59"/>
      <c r="Q47" s="59"/>
      <c r="R47" s="59"/>
      <c r="S47" s="59"/>
      <c r="T47" s="59"/>
      <c r="U47" s="59"/>
      <c r="V47" s="59"/>
      <c r="W47" s="59"/>
      <c r="X47" s="59"/>
      <c r="Y47" s="59"/>
      <c r="Z47" s="59"/>
      <c r="AA47" s="59"/>
      <c r="AB47" s="59"/>
      <c r="AC47" s="59"/>
      <c r="AD47" s="59"/>
      <c r="AE47" s="59"/>
      <c r="AF47" s="59"/>
      <c r="AG47" s="59"/>
      <c r="AH47" s="59"/>
      <c r="AI47" s="59"/>
      <c r="AJ47" s="59"/>
      <c r="AK47" s="59"/>
      <c r="AL47" s="59"/>
      <c r="AM47" s="59"/>
      <c r="AN47" s="59"/>
      <c r="AO47" s="59"/>
      <c r="AP47" s="59"/>
      <c r="AQ47" s="59"/>
      <c r="AR47" s="59"/>
      <c r="AS47" s="59"/>
      <c r="AT47" s="59"/>
      <c r="AU47" s="59"/>
      <c r="AV47" s="59"/>
      <c r="AW47" s="59"/>
      <c r="AX47" s="59"/>
      <c r="AY47" s="59"/>
      <c r="AZ47" s="59"/>
      <c r="BA47" s="59"/>
      <c r="BB47" s="59"/>
      <c r="BC47" s="59"/>
      <c r="BD47" s="59"/>
      <c r="BE47" s="59"/>
      <c r="BF47" s="59"/>
      <c r="BG47" s="59"/>
      <c r="BH47" s="59"/>
      <c r="BI47" s="59"/>
      <c r="BJ47" s="59"/>
      <c r="BK47" s="59"/>
      <c r="BL47" s="59"/>
      <c r="BM47" s="59"/>
      <c r="BN47" s="59"/>
      <c r="BO47" s="59"/>
      <c r="BP47" s="59"/>
      <c r="BQ47" s="59"/>
      <c r="BR47" s="59"/>
      <c r="BS47" s="59"/>
      <c r="BT47" s="59"/>
      <c r="BU47" s="59"/>
      <c r="BV47" s="59"/>
      <c r="BW47" s="59"/>
      <c r="BX47" s="59"/>
      <c r="BY47" s="59"/>
      <c r="BZ47" s="59"/>
      <c r="CB47" s="8" t="s">
        <v>456</v>
      </c>
      <c r="CC47" s="2" t="s">
        <v>1632</v>
      </c>
    </row>
    <row r="48" spans="1:81" s="2" customFormat="1" ht="16.5" customHeight="1">
      <c r="A48" s="59"/>
      <c r="B48" s="59"/>
      <c r="C48" s="59"/>
      <c r="D48" s="59" t="s">
        <v>217</v>
      </c>
      <c r="E48" s="59"/>
      <c r="F48" s="59"/>
      <c r="G48" s="59"/>
      <c r="H48" s="59"/>
      <c r="I48" s="59"/>
      <c r="J48" s="59"/>
      <c r="K48" s="59"/>
      <c r="L48" s="59"/>
      <c r="M48" s="59"/>
      <c r="N48" s="59"/>
      <c r="O48" s="59"/>
      <c r="P48" s="59"/>
      <c r="Q48" s="59"/>
      <c r="R48" s="59"/>
      <c r="S48" s="59"/>
      <c r="T48" s="59"/>
      <c r="U48" s="59"/>
      <c r="V48" s="59"/>
      <c r="W48" s="59"/>
      <c r="X48" s="59"/>
      <c r="Y48" s="59"/>
      <c r="Z48" s="694"/>
      <c r="AA48" s="694"/>
      <c r="AB48" s="694"/>
      <c r="AC48" s="694"/>
      <c r="AD48" s="694"/>
      <c r="AE48" s="694"/>
      <c r="AF48" s="694"/>
      <c r="AG48" s="694"/>
      <c r="AH48" s="59"/>
      <c r="AI48" s="59"/>
      <c r="AJ48" s="59"/>
      <c r="AK48" s="59"/>
      <c r="AL48" s="59"/>
      <c r="AM48" s="59"/>
      <c r="AN48" s="59"/>
      <c r="AO48" s="59"/>
      <c r="AP48" s="59"/>
      <c r="AQ48" s="59"/>
      <c r="AR48" s="59"/>
      <c r="AS48" s="59"/>
      <c r="AT48" s="59"/>
      <c r="AU48" s="59"/>
      <c r="AV48" s="59"/>
      <c r="AW48" s="59"/>
      <c r="AX48" s="59"/>
      <c r="AY48" s="59"/>
      <c r="AZ48" s="59"/>
      <c r="BA48" s="59"/>
      <c r="BB48" s="59"/>
      <c r="BC48" s="59"/>
      <c r="BD48" s="59"/>
      <c r="BE48" s="59"/>
      <c r="BF48" s="59"/>
      <c r="BG48" s="59"/>
      <c r="BH48" s="59"/>
      <c r="BI48" s="59"/>
      <c r="BJ48" s="59"/>
      <c r="BK48" s="59"/>
      <c r="BL48" s="59"/>
      <c r="BM48" s="59"/>
      <c r="BN48" s="59"/>
      <c r="BO48" s="59"/>
      <c r="BP48" s="59"/>
      <c r="BQ48" s="59"/>
      <c r="BR48" s="59"/>
      <c r="BS48" s="59"/>
      <c r="BT48" s="59"/>
      <c r="BU48" s="59"/>
      <c r="BV48" s="59"/>
      <c r="BW48" s="59"/>
      <c r="BX48" s="59"/>
      <c r="BY48" s="59"/>
      <c r="BZ48" s="59"/>
      <c r="CB48" s="8" t="s">
        <v>459</v>
      </c>
      <c r="CC48" s="2" t="s">
        <v>458</v>
      </c>
    </row>
    <row r="49" spans="1:81" s="1" customFormat="1" ht="16.5" customHeight="1">
      <c r="A49" s="59"/>
      <c r="B49" s="59"/>
      <c r="C49" s="59"/>
      <c r="D49" s="59" t="s">
        <v>218</v>
      </c>
      <c r="E49" s="59"/>
      <c r="F49" s="59"/>
      <c r="G49" s="59"/>
      <c r="H49" s="59"/>
      <c r="I49" s="59"/>
      <c r="J49" s="59"/>
      <c r="K49" s="59"/>
      <c r="L49" s="59"/>
      <c r="M49" s="59"/>
      <c r="N49" s="59"/>
      <c r="O49" s="59"/>
      <c r="P49" s="59"/>
      <c r="Q49" s="59"/>
      <c r="R49" s="59"/>
      <c r="S49" s="59"/>
      <c r="T49" s="59"/>
      <c r="U49" s="59"/>
      <c r="V49" s="59"/>
      <c r="W49" s="59"/>
      <c r="X49" s="59"/>
      <c r="Y49" s="59"/>
      <c r="Z49" s="694"/>
      <c r="AA49" s="694"/>
      <c r="AB49" s="694"/>
      <c r="AC49" s="694"/>
      <c r="AD49" s="694"/>
      <c r="AE49" s="694"/>
      <c r="AF49" s="694"/>
      <c r="AG49" s="694"/>
      <c r="AH49" s="59"/>
      <c r="AI49" s="59"/>
      <c r="AJ49" s="59"/>
      <c r="AK49" s="59"/>
      <c r="AL49" s="59"/>
      <c r="AM49" s="59"/>
      <c r="AN49" s="59"/>
      <c r="AO49" s="59"/>
      <c r="AP49" s="59"/>
      <c r="AQ49" s="59"/>
      <c r="AR49" s="59"/>
      <c r="AS49" s="59"/>
      <c r="AT49" s="59"/>
      <c r="AU49" s="59"/>
      <c r="AV49" s="59"/>
      <c r="AW49" s="59"/>
      <c r="AX49" s="59"/>
      <c r="AY49" s="59"/>
      <c r="AZ49" s="59"/>
      <c r="BA49" s="59"/>
      <c r="BB49" s="59"/>
      <c r="BC49" s="59"/>
      <c r="BD49" s="59"/>
      <c r="BE49" s="59"/>
      <c r="BF49" s="59"/>
      <c r="BG49" s="59"/>
      <c r="BH49" s="59"/>
      <c r="BI49" s="59"/>
      <c r="BJ49" s="59"/>
      <c r="BK49" s="59"/>
      <c r="BL49" s="59"/>
      <c r="BM49" s="59"/>
      <c r="BN49" s="59"/>
      <c r="BO49" s="59"/>
      <c r="BP49" s="59"/>
      <c r="BQ49" s="59"/>
      <c r="BR49" s="59"/>
      <c r="BS49" s="59"/>
      <c r="BT49" s="59"/>
      <c r="BU49" s="59"/>
      <c r="BV49" s="59"/>
      <c r="BW49" s="59"/>
      <c r="BX49" s="59"/>
      <c r="BY49" s="59"/>
      <c r="BZ49" s="59"/>
      <c r="CB49" s="8" t="s">
        <v>462</v>
      </c>
      <c r="CC49" s="2" t="s">
        <v>461</v>
      </c>
    </row>
    <row r="50" spans="1:81" s="1" customFormat="1" ht="16.5" customHeight="1">
      <c r="A50" s="59"/>
      <c r="B50" s="59"/>
      <c r="C50" s="59"/>
      <c r="D50" s="59" t="s">
        <v>219</v>
      </c>
      <c r="E50" s="59"/>
      <c r="F50" s="59"/>
      <c r="G50" s="59"/>
      <c r="H50" s="59"/>
      <c r="I50" s="59"/>
      <c r="J50" s="59"/>
      <c r="K50" s="59"/>
      <c r="L50" s="59"/>
      <c r="M50" s="59"/>
      <c r="N50" s="59"/>
      <c r="O50" s="59"/>
      <c r="P50" s="59"/>
      <c r="Q50" s="59"/>
      <c r="R50" s="59"/>
      <c r="S50" s="59"/>
      <c r="T50" s="59"/>
      <c r="U50" s="59"/>
      <c r="V50" s="59"/>
      <c r="W50" s="59"/>
      <c r="X50" s="59"/>
      <c r="Y50" s="59"/>
      <c r="Z50" s="694"/>
      <c r="AA50" s="694"/>
      <c r="AB50" s="694"/>
      <c r="AC50" s="694"/>
      <c r="AD50" s="694"/>
      <c r="AE50" s="694"/>
      <c r="AF50" s="694"/>
      <c r="AG50" s="694"/>
      <c r="AH50" s="59"/>
      <c r="AI50" s="59"/>
      <c r="AJ50" s="59"/>
      <c r="AK50" s="59"/>
      <c r="AL50" s="59"/>
      <c r="AM50" s="59"/>
      <c r="AN50" s="59"/>
      <c r="AO50" s="59"/>
      <c r="AP50" s="59"/>
      <c r="AQ50" s="59"/>
      <c r="AR50" s="59"/>
      <c r="AS50" s="59"/>
      <c r="AT50" s="59"/>
      <c r="AU50" s="59"/>
      <c r="AV50" s="59"/>
      <c r="AW50" s="59"/>
      <c r="AX50" s="59"/>
      <c r="AY50" s="59"/>
      <c r="AZ50" s="59"/>
      <c r="BA50" s="59"/>
      <c r="BB50" s="59"/>
      <c r="BC50" s="59"/>
      <c r="BD50" s="59"/>
      <c r="BE50" s="59"/>
      <c r="BF50" s="59"/>
      <c r="BG50" s="59"/>
      <c r="BH50" s="59"/>
      <c r="BI50" s="59"/>
      <c r="BJ50" s="59"/>
      <c r="BK50" s="59"/>
      <c r="BL50" s="59"/>
      <c r="BM50" s="59"/>
      <c r="BN50" s="59"/>
      <c r="BO50" s="59"/>
      <c r="BP50" s="59"/>
      <c r="BQ50" s="59"/>
      <c r="BR50" s="59"/>
      <c r="BS50" s="59"/>
      <c r="BT50" s="59"/>
      <c r="BU50" s="59"/>
      <c r="BV50" s="59"/>
      <c r="BW50" s="59"/>
      <c r="BX50" s="59"/>
      <c r="BY50" s="59"/>
      <c r="BZ50" s="59"/>
      <c r="CB50" s="8" t="s">
        <v>465</v>
      </c>
      <c r="CC50" s="2" t="s">
        <v>464</v>
      </c>
    </row>
    <row r="51" spans="1:81" s="1" customFormat="1" ht="16.5" customHeight="1">
      <c r="A51" s="59"/>
      <c r="B51" s="59"/>
      <c r="C51" s="59"/>
      <c r="D51" s="59" t="s">
        <v>220</v>
      </c>
      <c r="E51" s="59"/>
      <c r="F51" s="59"/>
      <c r="G51" s="59"/>
      <c r="H51" s="59"/>
      <c r="I51" s="59"/>
      <c r="J51" s="59"/>
      <c r="K51" s="59"/>
      <c r="L51" s="59"/>
      <c r="M51" s="59"/>
      <c r="N51" s="59"/>
      <c r="O51" s="59"/>
      <c r="P51" s="59"/>
      <c r="Q51" s="59"/>
      <c r="R51" s="59"/>
      <c r="S51" s="59"/>
      <c r="T51" s="59"/>
      <c r="U51" s="59"/>
      <c r="V51" s="59"/>
      <c r="W51" s="59"/>
      <c r="X51" s="59"/>
      <c r="Y51" s="59"/>
      <c r="Z51" s="694"/>
      <c r="AA51" s="694"/>
      <c r="AB51" s="694"/>
      <c r="AC51" s="694"/>
      <c r="AD51" s="694"/>
      <c r="AE51" s="694"/>
      <c r="AF51" s="694"/>
      <c r="AG51" s="694"/>
      <c r="AH51" s="59"/>
      <c r="AI51" s="59"/>
      <c r="AJ51" s="59"/>
      <c r="AK51" s="59"/>
      <c r="AL51" s="59"/>
      <c r="AM51" s="59"/>
      <c r="AN51" s="59"/>
      <c r="AO51" s="59"/>
      <c r="AP51" s="59"/>
      <c r="AQ51" s="60"/>
      <c r="AR51" s="60"/>
      <c r="AS51" s="60"/>
      <c r="AT51" s="60"/>
      <c r="AU51" s="60"/>
      <c r="AV51" s="60"/>
      <c r="AW51" s="60"/>
      <c r="AX51" s="60"/>
      <c r="AY51" s="60"/>
      <c r="AZ51" s="60"/>
      <c r="BA51" s="60"/>
      <c r="BB51" s="60"/>
      <c r="BC51" s="60"/>
      <c r="BD51" s="60"/>
      <c r="BE51" s="60"/>
      <c r="BF51" s="60"/>
      <c r="BG51" s="60"/>
      <c r="BH51" s="60"/>
      <c r="BI51" s="60"/>
      <c r="BJ51" s="60"/>
      <c r="BK51" s="60"/>
      <c r="BL51" s="60"/>
      <c r="BM51" s="60"/>
      <c r="BN51" s="60"/>
      <c r="BO51" s="60"/>
      <c r="BP51" s="60"/>
      <c r="BQ51" s="60"/>
      <c r="BR51" s="60"/>
      <c r="BS51" s="60"/>
      <c r="BT51" s="60"/>
      <c r="BU51" s="60"/>
      <c r="BV51" s="60"/>
      <c r="BW51" s="60"/>
      <c r="BX51" s="60"/>
      <c r="BY51" s="60"/>
      <c r="BZ51" s="60"/>
      <c r="CB51" s="8" t="s">
        <v>468</v>
      </c>
      <c r="CC51" s="2" t="s">
        <v>467</v>
      </c>
    </row>
    <row r="52" spans="1:81" s="2" customFormat="1" ht="3.95" customHeight="1">
      <c r="A52" s="94"/>
      <c r="B52" s="94"/>
      <c r="C52" s="94"/>
      <c r="D52" s="94"/>
      <c r="E52" s="94"/>
      <c r="F52" s="94"/>
      <c r="G52" s="94"/>
      <c r="H52" s="94"/>
      <c r="I52" s="94"/>
      <c r="J52" s="94"/>
      <c r="K52" s="94"/>
      <c r="L52" s="94"/>
      <c r="M52" s="94"/>
      <c r="N52" s="94"/>
      <c r="O52" s="94"/>
      <c r="P52" s="94"/>
      <c r="Q52" s="94"/>
      <c r="R52" s="94"/>
      <c r="S52" s="94"/>
      <c r="T52" s="94"/>
      <c r="U52" s="94"/>
      <c r="V52" s="94"/>
      <c r="W52" s="94"/>
      <c r="X52" s="94"/>
      <c r="Y52" s="94"/>
      <c r="Z52" s="94"/>
      <c r="AA52" s="94"/>
      <c r="AB52" s="94"/>
      <c r="AC52" s="94"/>
      <c r="AD52" s="94"/>
      <c r="AE52" s="94"/>
      <c r="AF52" s="94"/>
      <c r="AG52" s="94"/>
      <c r="AH52" s="94"/>
      <c r="AI52" s="94"/>
      <c r="AJ52" s="94"/>
      <c r="AK52" s="94"/>
      <c r="AL52" s="94"/>
      <c r="AM52" s="94"/>
      <c r="AN52" s="94"/>
      <c r="AO52" s="94"/>
      <c r="AP52" s="94"/>
      <c r="AQ52" s="94"/>
      <c r="AR52" s="94"/>
      <c r="AS52" s="94"/>
      <c r="AT52" s="94"/>
      <c r="AU52" s="94"/>
      <c r="AV52" s="94"/>
      <c r="AW52" s="94"/>
      <c r="AX52" s="94"/>
      <c r="AY52" s="94"/>
      <c r="AZ52" s="94"/>
      <c r="BA52" s="94"/>
      <c r="BB52" s="94"/>
      <c r="BC52" s="94"/>
      <c r="BD52" s="94"/>
      <c r="BE52" s="94"/>
      <c r="BF52" s="94"/>
      <c r="BG52" s="94"/>
      <c r="BH52" s="94"/>
      <c r="BI52" s="94"/>
      <c r="BJ52" s="94"/>
      <c r="BK52" s="94"/>
      <c r="BL52" s="94"/>
      <c r="BM52" s="94"/>
      <c r="BN52" s="94"/>
      <c r="BO52" s="94"/>
      <c r="BP52" s="94"/>
      <c r="BQ52" s="94"/>
      <c r="BR52" s="94"/>
      <c r="BS52" s="94"/>
      <c r="BT52" s="94"/>
      <c r="BU52" s="94"/>
      <c r="BV52" s="94"/>
      <c r="BW52" s="94"/>
      <c r="BX52" s="94"/>
      <c r="BY52" s="94"/>
      <c r="BZ52" s="94"/>
      <c r="CB52" s="8" t="s">
        <v>1298</v>
      </c>
      <c r="CC52" s="2" t="s">
        <v>470</v>
      </c>
    </row>
    <row r="53" spans="1:81" s="2" customFormat="1" ht="16.5" customHeight="1">
      <c r="A53" s="59"/>
      <c r="B53" s="59" t="s">
        <v>1329</v>
      </c>
      <c r="C53" s="59"/>
      <c r="D53" s="59"/>
      <c r="E53" s="59"/>
      <c r="F53" s="59"/>
      <c r="G53" s="59"/>
      <c r="H53" s="59"/>
      <c r="I53" s="59"/>
      <c r="J53" s="59"/>
      <c r="K53" s="59"/>
      <c r="L53" s="59"/>
      <c r="M53" s="59"/>
      <c r="N53" s="59"/>
      <c r="O53" s="59"/>
      <c r="P53" s="59"/>
      <c r="Q53" s="59"/>
      <c r="R53" s="59"/>
      <c r="S53" s="59"/>
      <c r="T53" s="59"/>
      <c r="U53" s="59"/>
      <c r="V53" s="59"/>
      <c r="W53" s="59"/>
      <c r="X53" s="59"/>
      <c r="Y53" s="59"/>
      <c r="Z53" s="59"/>
      <c r="AA53" s="59"/>
      <c r="AB53" s="59"/>
      <c r="AC53" s="59"/>
      <c r="AD53" s="59"/>
      <c r="AE53" s="59"/>
      <c r="AF53" s="59"/>
      <c r="AG53" s="59"/>
      <c r="AH53" s="59"/>
      <c r="AI53" s="59"/>
      <c r="AJ53" s="59"/>
      <c r="AK53" s="59"/>
      <c r="AL53" s="59"/>
      <c r="AM53" s="59"/>
      <c r="AN53" s="59"/>
      <c r="AO53" s="59"/>
      <c r="AP53" s="59"/>
      <c r="AQ53" s="60"/>
      <c r="AR53" s="60"/>
      <c r="AS53" s="60"/>
      <c r="AT53" s="60"/>
      <c r="AU53" s="60"/>
      <c r="AV53" s="60"/>
      <c r="AW53" s="60"/>
      <c r="AX53" s="60"/>
      <c r="AY53" s="60"/>
      <c r="AZ53" s="60"/>
      <c r="BA53" s="60"/>
      <c r="BB53" s="60"/>
      <c r="BC53" s="60"/>
      <c r="BD53" s="60"/>
      <c r="BE53" s="60"/>
      <c r="BF53" s="60"/>
      <c r="BG53" s="60"/>
      <c r="BH53" s="60"/>
      <c r="BI53" s="60"/>
      <c r="BJ53" s="60"/>
      <c r="BK53" s="60"/>
      <c r="BL53" s="60"/>
      <c r="BM53" s="60"/>
      <c r="BN53" s="60"/>
      <c r="BO53" s="60"/>
      <c r="BP53" s="60"/>
      <c r="BQ53" s="60"/>
      <c r="BR53" s="60"/>
      <c r="BS53" s="60"/>
      <c r="BT53" s="60"/>
      <c r="BU53" s="60"/>
      <c r="BV53" s="60"/>
      <c r="BW53" s="60"/>
      <c r="BX53" s="60"/>
      <c r="BY53" s="60"/>
      <c r="BZ53" s="60"/>
      <c r="CB53" s="8" t="s">
        <v>1299</v>
      </c>
      <c r="CC53" s="2" t="s">
        <v>1300</v>
      </c>
    </row>
    <row r="54" spans="1:81" s="1" customFormat="1" ht="16.5" customHeight="1">
      <c r="A54" s="59"/>
      <c r="B54" s="59"/>
      <c r="C54" s="59"/>
      <c r="D54" s="59" t="s">
        <v>177</v>
      </c>
      <c r="E54" s="59"/>
      <c r="F54" s="59"/>
      <c r="G54" s="59"/>
      <c r="H54" s="59"/>
      <c r="I54" s="59"/>
      <c r="J54" s="59"/>
      <c r="K54" s="59"/>
      <c r="L54" s="59"/>
      <c r="M54" s="59"/>
      <c r="N54" s="59"/>
      <c r="O54" s="59"/>
      <c r="P54" s="59"/>
      <c r="Q54" s="59"/>
      <c r="R54" s="59"/>
      <c r="S54" s="59"/>
      <c r="T54" s="59"/>
      <c r="U54" s="59"/>
      <c r="V54" s="59"/>
      <c r="W54" s="59"/>
      <c r="X54" s="59"/>
      <c r="Y54" s="59"/>
      <c r="Z54" s="690"/>
      <c r="AA54" s="690"/>
      <c r="AB54" s="690"/>
      <c r="AC54" s="690"/>
      <c r="AD54" s="690"/>
      <c r="AE54" s="690"/>
      <c r="AF54" s="690"/>
      <c r="AG54" s="690"/>
      <c r="AH54" s="690"/>
      <c r="AI54" s="690"/>
      <c r="AJ54" s="690"/>
      <c r="AK54" s="690"/>
      <c r="AL54" s="690"/>
      <c r="AM54" s="690"/>
      <c r="AN54" s="690"/>
      <c r="AO54" s="59"/>
      <c r="AP54" s="59"/>
      <c r="AQ54" s="60"/>
      <c r="AR54" s="60"/>
      <c r="AS54" s="60"/>
      <c r="AT54" s="60"/>
      <c r="AU54" s="60"/>
      <c r="AV54" s="60"/>
      <c r="AW54" s="60"/>
      <c r="AX54" s="60"/>
      <c r="AY54" s="60"/>
      <c r="AZ54" s="60"/>
      <c r="BA54" s="60"/>
      <c r="BB54" s="60"/>
      <c r="BC54" s="60"/>
      <c r="BD54" s="60"/>
      <c r="BE54" s="60"/>
      <c r="BF54" s="60"/>
      <c r="BG54" s="60"/>
      <c r="BH54" s="60"/>
      <c r="BI54" s="60"/>
      <c r="BJ54" s="60"/>
      <c r="BK54" s="60"/>
      <c r="BL54" s="60"/>
      <c r="BM54" s="60"/>
      <c r="BN54" s="60"/>
      <c r="BO54" s="60"/>
      <c r="BP54" s="60"/>
      <c r="BQ54" s="60"/>
      <c r="BR54" s="60"/>
      <c r="BS54" s="60"/>
      <c r="BT54" s="60"/>
      <c r="BU54" s="60"/>
      <c r="BV54" s="60"/>
      <c r="BW54" s="60"/>
      <c r="BX54" s="60"/>
      <c r="BY54" s="60"/>
      <c r="BZ54" s="60"/>
      <c r="CB54" s="8" t="s">
        <v>1301</v>
      </c>
      <c r="CC54" s="2" t="s">
        <v>1648</v>
      </c>
    </row>
    <row r="55" spans="1:81" s="2" customFormat="1" ht="16.5" customHeight="1">
      <c r="A55" s="59"/>
      <c r="B55" s="59"/>
      <c r="C55" s="59"/>
      <c r="D55" s="59" t="s">
        <v>222</v>
      </c>
      <c r="E55" s="59"/>
      <c r="F55" s="59"/>
      <c r="G55" s="59"/>
      <c r="H55" s="59"/>
      <c r="I55" s="59"/>
      <c r="J55" s="59"/>
      <c r="K55" s="59"/>
      <c r="L55" s="59"/>
      <c r="M55" s="59"/>
      <c r="N55" s="59"/>
      <c r="O55" s="59"/>
      <c r="P55" s="59"/>
      <c r="Q55" s="59"/>
      <c r="R55" s="59"/>
      <c r="S55" s="59"/>
      <c r="T55" s="59"/>
      <c r="U55" s="59"/>
      <c r="V55" s="59"/>
      <c r="W55" s="59"/>
      <c r="X55" s="59"/>
      <c r="Y55" s="59"/>
      <c r="Z55" s="690"/>
      <c r="AA55" s="690"/>
      <c r="AB55" s="690"/>
      <c r="AC55" s="690"/>
      <c r="AD55" s="690"/>
      <c r="AE55" s="690"/>
      <c r="AF55" s="690"/>
      <c r="AG55" s="690"/>
      <c r="AH55" s="690"/>
      <c r="AI55" s="690"/>
      <c r="AJ55" s="690"/>
      <c r="AK55" s="690"/>
      <c r="AL55" s="690"/>
      <c r="AM55" s="690"/>
      <c r="AN55" s="690"/>
      <c r="AO55" s="59"/>
      <c r="AP55" s="59"/>
      <c r="AQ55" s="60"/>
      <c r="AR55" s="60"/>
      <c r="AS55" s="60"/>
      <c r="AT55" s="60"/>
      <c r="AU55" s="60"/>
      <c r="AV55" s="60"/>
      <c r="AW55" s="60"/>
      <c r="AX55" s="60"/>
      <c r="AY55" s="60"/>
      <c r="AZ55" s="60"/>
      <c r="BA55" s="60"/>
      <c r="BB55" s="60"/>
      <c r="BC55" s="60"/>
      <c r="BD55" s="60"/>
      <c r="BE55" s="60"/>
      <c r="BF55" s="60"/>
      <c r="BG55" s="60"/>
      <c r="BH55" s="60"/>
      <c r="BI55" s="60"/>
      <c r="BJ55" s="60"/>
      <c r="BK55" s="60"/>
      <c r="BL55" s="60"/>
      <c r="BM55" s="60"/>
      <c r="BN55" s="60"/>
      <c r="BO55" s="60"/>
      <c r="BP55" s="60"/>
      <c r="BQ55" s="60"/>
      <c r="BR55" s="60"/>
      <c r="BS55" s="60"/>
      <c r="BT55" s="60"/>
      <c r="BU55" s="60"/>
      <c r="BV55" s="60"/>
      <c r="BW55" s="60"/>
      <c r="BX55" s="60"/>
      <c r="BY55" s="60"/>
      <c r="BZ55" s="60"/>
      <c r="CB55" s="8" t="s">
        <v>1303</v>
      </c>
      <c r="CC55" s="2" t="s">
        <v>479</v>
      </c>
    </row>
    <row r="56" spans="1:81" s="2" customFormat="1" ht="3.95" customHeight="1">
      <c r="A56" s="94"/>
      <c r="B56" s="94"/>
      <c r="C56" s="94"/>
      <c r="D56" s="94"/>
      <c r="E56" s="94"/>
      <c r="F56" s="94"/>
      <c r="G56" s="94"/>
      <c r="H56" s="94"/>
      <c r="I56" s="94"/>
      <c r="J56" s="94"/>
      <c r="K56" s="94"/>
      <c r="L56" s="94"/>
      <c r="M56" s="94"/>
      <c r="N56" s="94"/>
      <c r="O56" s="94"/>
      <c r="P56" s="94"/>
      <c r="Q56" s="94"/>
      <c r="R56" s="94"/>
      <c r="S56" s="94"/>
      <c r="T56" s="94"/>
      <c r="U56" s="94"/>
      <c r="V56" s="94"/>
      <c r="W56" s="94"/>
      <c r="X56" s="94"/>
      <c r="Y56" s="94"/>
      <c r="Z56" s="94"/>
      <c r="AA56" s="94"/>
      <c r="AB56" s="94"/>
      <c r="AC56" s="94"/>
      <c r="AD56" s="94"/>
      <c r="AE56" s="94"/>
      <c r="AF56" s="94"/>
      <c r="AG56" s="94"/>
      <c r="AH56" s="94"/>
      <c r="AI56" s="94"/>
      <c r="AJ56" s="94"/>
      <c r="AK56" s="94"/>
      <c r="AL56" s="94"/>
      <c r="AM56" s="94"/>
      <c r="AN56" s="94"/>
      <c r="AO56" s="94"/>
      <c r="AP56" s="94"/>
      <c r="AQ56" s="94"/>
      <c r="AR56" s="94"/>
      <c r="AS56" s="94"/>
      <c r="AT56" s="94"/>
      <c r="AU56" s="94"/>
      <c r="AV56" s="94"/>
      <c r="AW56" s="94"/>
      <c r="AX56" s="94"/>
      <c r="AY56" s="94"/>
      <c r="AZ56" s="94"/>
      <c r="BA56" s="94"/>
      <c r="BB56" s="94"/>
      <c r="BC56" s="94"/>
      <c r="BD56" s="94"/>
      <c r="BE56" s="94"/>
      <c r="BF56" s="94"/>
      <c r="BG56" s="94"/>
      <c r="BH56" s="94"/>
      <c r="BI56" s="94"/>
      <c r="BJ56" s="94"/>
      <c r="BK56" s="94"/>
      <c r="BL56" s="94"/>
      <c r="BM56" s="94"/>
      <c r="BN56" s="94"/>
      <c r="BO56" s="94"/>
      <c r="BP56" s="94"/>
      <c r="BQ56" s="94"/>
      <c r="BR56" s="94"/>
      <c r="BS56" s="94"/>
      <c r="BT56" s="94"/>
      <c r="BU56" s="94"/>
      <c r="BV56" s="94"/>
      <c r="BW56" s="94"/>
      <c r="BX56" s="94"/>
      <c r="BY56" s="94"/>
      <c r="BZ56" s="94"/>
      <c r="CB56" s="8" t="s">
        <v>1304</v>
      </c>
      <c r="CC56" s="2" t="s">
        <v>1305</v>
      </c>
    </row>
    <row r="57" spans="1:81" s="1" customFormat="1" ht="3.95" customHeight="1">
      <c r="A57" s="203"/>
      <c r="B57" s="203"/>
      <c r="C57" s="203"/>
      <c r="D57" s="203"/>
      <c r="E57" s="203"/>
      <c r="F57" s="203"/>
      <c r="G57" s="203"/>
      <c r="H57" s="203"/>
      <c r="I57" s="203"/>
      <c r="J57" s="203"/>
      <c r="K57" s="203"/>
      <c r="L57" s="203"/>
      <c r="M57" s="203"/>
      <c r="N57" s="203"/>
      <c r="O57" s="203"/>
      <c r="P57" s="203"/>
      <c r="Q57" s="203"/>
      <c r="R57" s="203"/>
      <c r="S57" s="203"/>
      <c r="T57" s="203"/>
      <c r="U57" s="203"/>
      <c r="V57" s="203"/>
      <c r="W57" s="203"/>
      <c r="X57" s="203"/>
      <c r="Y57" s="203"/>
      <c r="Z57" s="203"/>
      <c r="AA57" s="203"/>
      <c r="AB57" s="203"/>
      <c r="AC57" s="203"/>
      <c r="AD57" s="203"/>
      <c r="AE57" s="203"/>
      <c r="AF57" s="203"/>
      <c r="AG57" s="203"/>
      <c r="AH57" s="203"/>
      <c r="AI57" s="203"/>
      <c r="AJ57" s="203"/>
      <c r="AK57" s="203"/>
      <c r="AL57" s="203"/>
      <c r="AM57" s="203"/>
      <c r="AN57" s="203"/>
      <c r="AO57" s="203"/>
      <c r="AP57" s="203"/>
      <c r="AQ57" s="203"/>
      <c r="AR57" s="203"/>
      <c r="AS57" s="203"/>
      <c r="AT57" s="203"/>
      <c r="AU57" s="203"/>
      <c r="AV57" s="203"/>
      <c r="AW57" s="203"/>
      <c r="AX57" s="203"/>
      <c r="AY57" s="203"/>
      <c r="AZ57" s="203"/>
      <c r="BA57" s="203"/>
      <c r="BB57" s="203"/>
      <c r="BC57" s="203"/>
      <c r="BD57" s="203"/>
      <c r="BE57" s="203"/>
      <c r="BF57" s="203"/>
      <c r="BG57" s="203"/>
      <c r="BH57" s="203"/>
      <c r="BI57" s="203"/>
      <c r="BJ57" s="203"/>
      <c r="BK57" s="203"/>
      <c r="BL57" s="203"/>
      <c r="BM57" s="203"/>
      <c r="BN57" s="203"/>
      <c r="BO57" s="203"/>
      <c r="BP57" s="203"/>
      <c r="BQ57" s="203"/>
      <c r="BR57" s="203"/>
      <c r="BS57" s="203"/>
      <c r="BT57" s="203"/>
      <c r="BU57" s="203"/>
      <c r="BV57" s="203"/>
      <c r="BW57" s="203"/>
      <c r="BX57" s="203"/>
      <c r="BY57" s="203"/>
      <c r="BZ57" s="203"/>
      <c r="CB57" s="8" t="s">
        <v>1306</v>
      </c>
      <c r="CC57" s="2" t="s">
        <v>1633</v>
      </c>
    </row>
    <row r="58" spans="1:81" s="1" customFormat="1" ht="24" customHeight="1">
      <c r="A58" s="59"/>
      <c r="B58" s="59" t="s">
        <v>1330</v>
      </c>
      <c r="C58" s="59"/>
      <c r="D58" s="59"/>
      <c r="E58" s="59"/>
      <c r="F58" s="59"/>
      <c r="G58" s="59"/>
      <c r="H58" s="59"/>
      <c r="I58" s="59"/>
      <c r="J58" s="59"/>
      <c r="K58" s="59"/>
      <c r="L58" s="59"/>
      <c r="M58" s="59"/>
      <c r="N58" s="59"/>
      <c r="O58" s="59"/>
      <c r="P58" s="59"/>
      <c r="Q58" s="59"/>
      <c r="R58" s="59"/>
      <c r="S58" s="59"/>
      <c r="T58" s="698"/>
      <c r="U58" s="698"/>
      <c r="V58" s="698"/>
      <c r="W58" s="698"/>
      <c r="X58" s="698"/>
      <c r="Y58" s="698"/>
      <c r="Z58" s="698"/>
      <c r="AA58" s="698"/>
      <c r="AB58" s="698"/>
      <c r="AC58" s="698"/>
      <c r="AD58" s="698"/>
      <c r="AE58" s="698"/>
      <c r="AF58" s="698"/>
      <c r="AG58" s="698"/>
      <c r="AH58" s="698"/>
      <c r="AI58" s="698"/>
      <c r="AJ58" s="698"/>
      <c r="AK58" s="698"/>
      <c r="AL58" s="698"/>
      <c r="AM58" s="698"/>
      <c r="AN58" s="698"/>
      <c r="AO58" s="698"/>
      <c r="AP58" s="698"/>
      <c r="AQ58" s="698"/>
      <c r="AR58" s="698"/>
      <c r="AS58" s="698"/>
      <c r="AT58" s="698"/>
      <c r="AU58" s="698"/>
      <c r="AV58" s="698"/>
      <c r="AW58" s="698"/>
      <c r="AX58" s="698"/>
      <c r="AY58" s="698"/>
      <c r="AZ58" s="698"/>
      <c r="BA58" s="698"/>
      <c r="BB58" s="698"/>
      <c r="BC58" s="698"/>
      <c r="BD58" s="698"/>
      <c r="BE58" s="698"/>
      <c r="BF58" s="698"/>
      <c r="BG58" s="698"/>
      <c r="BH58" s="698"/>
      <c r="BI58" s="698"/>
      <c r="BJ58" s="698"/>
      <c r="BK58" s="698"/>
      <c r="BL58" s="698"/>
      <c r="BM58" s="698"/>
      <c r="BN58" s="698"/>
      <c r="BO58" s="698"/>
      <c r="BP58" s="698"/>
      <c r="BQ58" s="698"/>
      <c r="BR58" s="698"/>
      <c r="BS58" s="698"/>
      <c r="BT58" s="698"/>
      <c r="BU58" s="698"/>
      <c r="BV58" s="698"/>
      <c r="BW58" s="698"/>
      <c r="BX58" s="698"/>
      <c r="BY58" s="698"/>
      <c r="BZ58" s="698"/>
      <c r="CB58" s="8" t="s">
        <v>1307</v>
      </c>
      <c r="CC58" s="2" t="s">
        <v>488</v>
      </c>
    </row>
    <row r="59" spans="1:81" s="1" customFormat="1" ht="3.95" customHeight="1">
      <c r="A59" s="94"/>
      <c r="B59" s="94"/>
      <c r="C59" s="94"/>
      <c r="D59" s="94"/>
      <c r="E59" s="94"/>
      <c r="F59" s="94"/>
      <c r="G59" s="94"/>
      <c r="H59" s="94"/>
      <c r="I59" s="94"/>
      <c r="J59" s="94"/>
      <c r="K59" s="94"/>
      <c r="L59" s="94"/>
      <c r="M59" s="94"/>
      <c r="N59" s="94"/>
      <c r="O59" s="94"/>
      <c r="P59" s="94"/>
      <c r="Q59" s="94"/>
      <c r="R59" s="94"/>
      <c r="S59" s="94"/>
      <c r="T59" s="94"/>
      <c r="U59" s="94"/>
      <c r="V59" s="94"/>
      <c r="W59" s="94"/>
      <c r="X59" s="94"/>
      <c r="Y59" s="94"/>
      <c r="Z59" s="94"/>
      <c r="AA59" s="94"/>
      <c r="AB59" s="94"/>
      <c r="AC59" s="94"/>
      <c r="AD59" s="94"/>
      <c r="AE59" s="94"/>
      <c r="AF59" s="94"/>
      <c r="AG59" s="94"/>
      <c r="AH59" s="94"/>
      <c r="AI59" s="94"/>
      <c r="AJ59" s="94"/>
      <c r="AK59" s="94"/>
      <c r="AL59" s="94"/>
      <c r="AM59" s="94"/>
      <c r="AN59" s="94"/>
      <c r="AO59" s="94"/>
      <c r="AP59" s="94"/>
      <c r="AQ59" s="94"/>
      <c r="AR59" s="94"/>
      <c r="AS59" s="94"/>
      <c r="AT59" s="94"/>
      <c r="AU59" s="94"/>
      <c r="AV59" s="94"/>
      <c r="AW59" s="94"/>
      <c r="AX59" s="94"/>
      <c r="AY59" s="94"/>
      <c r="AZ59" s="94"/>
      <c r="BA59" s="94"/>
      <c r="BB59" s="94"/>
      <c r="BC59" s="94"/>
      <c r="BD59" s="94"/>
      <c r="BE59" s="94"/>
      <c r="BF59" s="94"/>
      <c r="BG59" s="94"/>
      <c r="BH59" s="94"/>
      <c r="BI59" s="94"/>
      <c r="BJ59" s="94"/>
      <c r="BK59" s="94"/>
      <c r="BL59" s="94"/>
      <c r="BM59" s="94"/>
      <c r="BN59" s="94"/>
      <c r="BO59" s="94"/>
      <c r="BP59" s="94"/>
      <c r="BQ59" s="94"/>
      <c r="BR59" s="94"/>
      <c r="BS59" s="94"/>
      <c r="BT59" s="94"/>
      <c r="BU59" s="94"/>
      <c r="BV59" s="94"/>
      <c r="BW59" s="94"/>
      <c r="BX59" s="94"/>
      <c r="BY59" s="94"/>
      <c r="BZ59" s="94"/>
      <c r="CB59" s="8" t="s">
        <v>1308</v>
      </c>
      <c r="CC59" s="2" t="s">
        <v>491</v>
      </c>
    </row>
    <row r="60" spans="1:81" s="1" customFormat="1" ht="3.95" customHeight="1">
      <c r="A60" s="203"/>
      <c r="B60" s="203"/>
      <c r="C60" s="203"/>
      <c r="D60" s="203"/>
      <c r="E60" s="203"/>
      <c r="F60" s="203"/>
      <c r="G60" s="203"/>
      <c r="H60" s="203"/>
      <c r="I60" s="203"/>
      <c r="J60" s="203"/>
      <c r="K60" s="203"/>
      <c r="L60" s="203"/>
      <c r="M60" s="203"/>
      <c r="N60" s="203"/>
      <c r="O60" s="203"/>
      <c r="P60" s="203"/>
      <c r="Q60" s="203"/>
      <c r="R60" s="203"/>
      <c r="S60" s="203"/>
      <c r="T60" s="203"/>
      <c r="U60" s="203"/>
      <c r="V60" s="203"/>
      <c r="W60" s="203"/>
      <c r="X60" s="203"/>
      <c r="Y60" s="203"/>
      <c r="Z60" s="203"/>
      <c r="AA60" s="203"/>
      <c r="AB60" s="203"/>
      <c r="AC60" s="203"/>
      <c r="AD60" s="203"/>
      <c r="AE60" s="203"/>
      <c r="AF60" s="203"/>
      <c r="AG60" s="203"/>
      <c r="AH60" s="203"/>
      <c r="AI60" s="203"/>
      <c r="AJ60" s="203"/>
      <c r="AK60" s="203"/>
      <c r="AL60" s="203"/>
      <c r="AM60" s="203"/>
      <c r="AN60" s="203"/>
      <c r="AO60" s="203"/>
      <c r="AP60" s="203"/>
      <c r="AQ60" s="203"/>
      <c r="AR60" s="203"/>
      <c r="AS60" s="203"/>
      <c r="AT60" s="203"/>
      <c r="AU60" s="203"/>
      <c r="AV60" s="203"/>
      <c r="AW60" s="203"/>
      <c r="AX60" s="203"/>
      <c r="AY60" s="203"/>
      <c r="AZ60" s="203"/>
      <c r="BA60" s="203"/>
      <c r="BB60" s="203"/>
      <c r="BC60" s="203"/>
      <c r="BD60" s="203"/>
      <c r="BE60" s="203"/>
      <c r="BF60" s="203"/>
      <c r="BG60" s="203"/>
      <c r="BH60" s="203"/>
      <c r="BI60" s="203"/>
      <c r="BJ60" s="203"/>
      <c r="BK60" s="203"/>
      <c r="BL60" s="203"/>
      <c r="BM60" s="203"/>
      <c r="BN60" s="203"/>
      <c r="BO60" s="203"/>
      <c r="BP60" s="203"/>
      <c r="BQ60" s="203"/>
      <c r="BR60" s="203"/>
      <c r="BS60" s="203"/>
      <c r="BT60" s="203"/>
      <c r="BU60" s="203"/>
      <c r="BV60" s="203"/>
      <c r="BW60" s="203"/>
      <c r="BX60" s="203"/>
      <c r="BY60" s="203"/>
      <c r="BZ60" s="203"/>
      <c r="CB60" s="8" t="s">
        <v>495</v>
      </c>
      <c r="CC60" s="2" t="s">
        <v>494</v>
      </c>
    </row>
    <row r="61" spans="1:81" s="1" customFormat="1" ht="17.100000000000001" customHeight="1">
      <c r="A61" s="59"/>
      <c r="B61" s="78" t="s">
        <v>1331</v>
      </c>
      <c r="C61" s="78"/>
      <c r="D61" s="78"/>
      <c r="E61" s="78"/>
      <c r="F61" s="78"/>
      <c r="G61" s="78"/>
      <c r="H61" s="78"/>
      <c r="I61" s="78"/>
      <c r="J61" s="78"/>
      <c r="K61" s="78"/>
      <c r="L61" s="78"/>
      <c r="M61" s="78"/>
      <c r="N61" s="78"/>
      <c r="O61" s="78"/>
      <c r="P61" s="78"/>
      <c r="Q61" s="78"/>
      <c r="R61" s="78"/>
      <c r="S61" s="78"/>
      <c r="T61" s="78"/>
      <c r="U61" s="78"/>
      <c r="V61" s="78"/>
      <c r="W61" s="78"/>
      <c r="X61" s="78"/>
      <c r="Y61" s="78"/>
      <c r="Z61" s="78"/>
      <c r="AA61" s="78"/>
      <c r="AB61" s="78"/>
      <c r="AC61" s="78"/>
      <c r="AD61" s="78"/>
      <c r="AE61" s="78"/>
      <c r="AF61" s="78"/>
      <c r="AG61" s="78"/>
      <c r="AH61" s="78"/>
      <c r="AI61" s="78"/>
      <c r="AJ61" s="78"/>
      <c r="AK61" s="78"/>
      <c r="AL61" s="78"/>
      <c r="AM61" s="78"/>
      <c r="AN61" s="78"/>
      <c r="AO61" s="78"/>
      <c r="AP61" s="78"/>
      <c r="AQ61" s="79"/>
      <c r="AR61" s="79"/>
      <c r="AS61" s="79"/>
      <c r="AT61" s="79"/>
      <c r="AU61" s="79"/>
      <c r="AV61" s="79"/>
      <c r="AW61" s="79"/>
      <c r="AX61" s="79"/>
      <c r="AY61" s="79"/>
      <c r="AZ61" s="79"/>
      <c r="BA61" s="79"/>
      <c r="BB61" s="79"/>
      <c r="BC61" s="79"/>
      <c r="BD61" s="79"/>
      <c r="BE61" s="79"/>
      <c r="BF61" s="79"/>
      <c r="BG61" s="79"/>
      <c r="BH61" s="79"/>
      <c r="BI61" s="79"/>
      <c r="BJ61" s="79"/>
      <c r="BK61" s="79"/>
      <c r="BL61" s="79"/>
      <c r="BM61" s="79"/>
      <c r="BN61" s="79"/>
      <c r="BO61" s="79"/>
      <c r="BP61" s="79"/>
      <c r="BQ61" s="79"/>
      <c r="BR61" s="79"/>
      <c r="BS61" s="79"/>
      <c r="BT61" s="79"/>
      <c r="BU61" s="79"/>
      <c r="BV61" s="79"/>
      <c r="BW61" s="79"/>
      <c r="BX61" s="79"/>
      <c r="BY61" s="79"/>
      <c r="BZ61" s="79"/>
      <c r="CB61" s="8" t="s">
        <v>498</v>
      </c>
      <c r="CC61" s="2" t="s">
        <v>497</v>
      </c>
    </row>
    <row r="62" spans="1:81" s="1" customFormat="1" ht="17.100000000000001" customHeight="1">
      <c r="A62" s="59"/>
      <c r="B62" s="78"/>
      <c r="C62" s="78"/>
      <c r="D62" s="78" t="s">
        <v>225</v>
      </c>
      <c r="E62" s="78"/>
      <c r="F62" s="78"/>
      <c r="G62" s="78"/>
      <c r="H62" s="78"/>
      <c r="I62" s="78"/>
      <c r="J62" s="78"/>
      <c r="K62" s="78"/>
      <c r="L62" s="78"/>
      <c r="M62" s="78"/>
      <c r="N62" s="78"/>
      <c r="O62" s="78"/>
      <c r="P62" s="78"/>
      <c r="Q62" s="78"/>
      <c r="R62" s="78"/>
      <c r="S62" s="78"/>
      <c r="T62" s="78"/>
      <c r="U62" s="78"/>
      <c r="V62" s="78"/>
      <c r="W62" s="78"/>
      <c r="X62" s="78"/>
      <c r="Y62" s="78"/>
      <c r="Z62" s="78"/>
      <c r="AA62" s="78"/>
      <c r="AB62" s="78"/>
      <c r="AC62" s="78"/>
      <c r="AD62" s="78"/>
      <c r="AE62" s="78"/>
      <c r="AF62" s="78"/>
      <c r="AG62" s="78"/>
      <c r="AH62" s="78"/>
      <c r="AI62" s="78"/>
      <c r="AJ62" s="78"/>
      <c r="AK62" s="78"/>
      <c r="AL62" s="78"/>
      <c r="AM62" s="78"/>
      <c r="AN62" s="78"/>
      <c r="AO62" s="78"/>
      <c r="AP62" s="78"/>
      <c r="AQ62" s="79"/>
      <c r="AR62" s="79"/>
      <c r="AS62" s="79"/>
      <c r="AT62" s="79"/>
      <c r="AU62" s="79"/>
      <c r="AV62" s="79"/>
      <c r="AW62" s="79"/>
      <c r="AX62" s="79"/>
      <c r="AY62" s="79"/>
      <c r="AZ62" s="79"/>
      <c r="BA62" s="79"/>
      <c r="BB62" s="79"/>
      <c r="BC62" s="79"/>
      <c r="BD62" s="79"/>
      <c r="BE62" s="79"/>
      <c r="BF62" s="79"/>
      <c r="BG62" s="79"/>
      <c r="BH62" s="79"/>
      <c r="BI62" s="79"/>
      <c r="BJ62" s="79"/>
      <c r="BK62" s="79"/>
      <c r="BL62" s="79"/>
      <c r="BM62" s="79"/>
      <c r="BN62" s="79"/>
      <c r="BO62" s="79"/>
      <c r="BP62" s="79"/>
      <c r="BQ62" s="79"/>
      <c r="BR62" s="79"/>
      <c r="BS62" s="79"/>
      <c r="BT62" s="79"/>
      <c r="BU62" s="79"/>
      <c r="BV62" s="79"/>
      <c r="BW62" s="79"/>
      <c r="BX62" s="79"/>
      <c r="BY62" s="79"/>
      <c r="BZ62" s="79"/>
      <c r="CB62" s="8" t="s">
        <v>501</v>
      </c>
      <c r="CC62" s="2" t="s">
        <v>500</v>
      </c>
    </row>
    <row r="63" spans="1:81" s="1" customFormat="1" ht="17.100000000000001" customHeight="1">
      <c r="A63" s="59"/>
      <c r="B63" s="78"/>
      <c r="C63" s="78"/>
      <c r="D63" s="78"/>
      <c r="E63" s="78"/>
      <c r="F63" s="78"/>
      <c r="G63" s="78"/>
      <c r="H63" s="78"/>
      <c r="I63" s="78"/>
      <c r="J63" s="78"/>
      <c r="K63" s="78"/>
      <c r="L63" s="78"/>
      <c r="M63" s="78"/>
      <c r="N63" s="78"/>
      <c r="O63" s="78"/>
      <c r="P63" s="78"/>
      <c r="Q63" s="78"/>
      <c r="R63" s="78"/>
      <c r="S63" s="78"/>
      <c r="T63" s="78"/>
      <c r="U63" s="78"/>
      <c r="V63" s="78"/>
      <c r="W63" s="78"/>
      <c r="X63" s="78"/>
      <c r="Y63" s="78"/>
      <c r="Z63" s="78"/>
      <c r="AA63" s="78"/>
      <c r="AB63" s="78"/>
      <c r="AC63" s="78"/>
      <c r="AD63" s="78"/>
      <c r="AE63" s="78"/>
      <c r="AF63" s="78"/>
      <c r="AG63" s="78"/>
      <c r="AH63" s="78"/>
      <c r="AI63" s="78"/>
      <c r="AJ63" s="78"/>
      <c r="AK63" s="78"/>
      <c r="AL63" s="78"/>
      <c r="AM63" s="78"/>
      <c r="AN63" s="78"/>
      <c r="AO63" s="78"/>
      <c r="AP63" s="78"/>
      <c r="AQ63" s="79"/>
      <c r="AR63" s="79"/>
      <c r="AS63" s="79"/>
      <c r="AT63" s="79"/>
      <c r="AU63" s="79"/>
      <c r="AV63" s="79"/>
      <c r="AW63" s="79"/>
      <c r="AX63" s="79"/>
      <c r="AY63" s="79"/>
      <c r="AZ63" s="79"/>
      <c r="BA63" s="79"/>
      <c r="BB63" s="79"/>
      <c r="BC63" s="682" t="s">
        <v>56</v>
      </c>
      <c r="BD63" s="682"/>
      <c r="BE63" s="78"/>
      <c r="BF63" s="78" t="s">
        <v>184</v>
      </c>
      <c r="BG63" s="78"/>
      <c r="BH63" s="78"/>
      <c r="BI63" s="78"/>
      <c r="BJ63" s="78"/>
      <c r="BK63" s="682" t="s">
        <v>56</v>
      </c>
      <c r="BL63" s="682"/>
      <c r="BM63" s="78"/>
      <c r="BN63" s="78" t="s">
        <v>185</v>
      </c>
      <c r="BO63" s="78"/>
      <c r="BP63" s="78"/>
      <c r="BQ63" s="78"/>
      <c r="BR63" s="78"/>
      <c r="BS63" s="79"/>
      <c r="BT63" s="79"/>
      <c r="BU63" s="79"/>
      <c r="BV63" s="79"/>
      <c r="BW63" s="79"/>
      <c r="BX63" s="79"/>
      <c r="BY63" s="79"/>
      <c r="BZ63" s="79"/>
      <c r="CB63" s="8" t="s">
        <v>504</v>
      </c>
      <c r="CC63" s="2" t="s">
        <v>503</v>
      </c>
    </row>
    <row r="64" spans="1:81" s="1" customFormat="1" ht="17.100000000000001" customHeight="1">
      <c r="A64" s="59"/>
      <c r="B64" s="78"/>
      <c r="C64" s="78"/>
      <c r="D64" s="78" t="s">
        <v>226</v>
      </c>
      <c r="E64" s="78"/>
      <c r="F64" s="78"/>
      <c r="G64" s="78"/>
      <c r="H64" s="78"/>
      <c r="I64" s="78"/>
      <c r="J64" s="78"/>
      <c r="K64" s="78"/>
      <c r="L64" s="78"/>
      <c r="M64" s="78"/>
      <c r="N64" s="78"/>
      <c r="O64" s="78"/>
      <c r="P64" s="78"/>
      <c r="Q64" s="78"/>
      <c r="R64" s="78"/>
      <c r="S64" s="78"/>
      <c r="T64" s="78"/>
      <c r="U64" s="78"/>
      <c r="V64" s="78"/>
      <c r="W64" s="78"/>
      <c r="X64" s="78"/>
      <c r="Y64" s="78"/>
      <c r="Z64" s="78"/>
      <c r="AA64" s="78"/>
      <c r="AB64" s="78"/>
      <c r="AC64" s="78"/>
      <c r="AD64" s="78"/>
      <c r="AE64" s="78"/>
      <c r="AF64" s="78"/>
      <c r="AG64" s="78"/>
      <c r="AH64" s="78"/>
      <c r="AI64" s="78"/>
      <c r="AJ64" s="78"/>
      <c r="AK64" s="78"/>
      <c r="AL64" s="78"/>
      <c r="AM64" s="78"/>
      <c r="AN64" s="78"/>
      <c r="AO64" s="78"/>
      <c r="AP64" s="78"/>
      <c r="AQ64" s="79"/>
      <c r="AR64" s="79"/>
      <c r="AS64" s="79"/>
      <c r="AT64" s="79"/>
      <c r="AU64" s="79"/>
      <c r="AV64" s="79"/>
      <c r="AW64" s="79"/>
      <c r="AX64" s="79"/>
      <c r="AY64" s="79"/>
      <c r="AZ64" s="79"/>
      <c r="BA64" s="79"/>
      <c r="BB64" s="79"/>
      <c r="BC64" s="682" t="s">
        <v>56</v>
      </c>
      <c r="BD64" s="682"/>
      <c r="BE64" s="78"/>
      <c r="BF64" s="78" t="s">
        <v>184</v>
      </c>
      <c r="BG64" s="78"/>
      <c r="BH64" s="78"/>
      <c r="BI64" s="78"/>
      <c r="BJ64" s="78"/>
      <c r="BK64" s="682" t="s">
        <v>56</v>
      </c>
      <c r="BL64" s="682"/>
      <c r="BM64" s="78"/>
      <c r="BN64" s="78" t="s">
        <v>185</v>
      </c>
      <c r="BO64" s="78"/>
      <c r="BP64" s="78"/>
      <c r="BQ64" s="78"/>
      <c r="BR64" s="78"/>
      <c r="BS64" s="79"/>
      <c r="BT64" s="79"/>
      <c r="BU64" s="79"/>
      <c r="BV64" s="79"/>
      <c r="BW64" s="79"/>
      <c r="BX64" s="79"/>
      <c r="BY64" s="79"/>
      <c r="BZ64" s="79"/>
      <c r="CB64" s="8" t="s">
        <v>507</v>
      </c>
      <c r="CC64" s="2" t="s">
        <v>506</v>
      </c>
    </row>
    <row r="65" spans="1:87" s="1" customFormat="1" ht="17.100000000000001" customHeight="1">
      <c r="A65" s="59"/>
      <c r="B65" s="78"/>
      <c r="C65" s="78"/>
      <c r="D65" s="78" t="s">
        <v>1332</v>
      </c>
      <c r="E65" s="78"/>
      <c r="F65" s="78"/>
      <c r="G65" s="78"/>
      <c r="H65" s="78"/>
      <c r="I65" s="78"/>
      <c r="J65" s="78"/>
      <c r="K65" s="78"/>
      <c r="L65" s="78"/>
      <c r="M65" s="78"/>
      <c r="N65" s="78"/>
      <c r="O65" s="78"/>
      <c r="P65" s="78"/>
      <c r="Q65" s="78"/>
      <c r="R65" s="78"/>
      <c r="S65" s="78"/>
      <c r="T65" s="78"/>
      <c r="U65" s="78"/>
      <c r="V65" s="78"/>
      <c r="W65" s="78"/>
      <c r="X65" s="78"/>
      <c r="Y65" s="78"/>
      <c r="Z65" s="78"/>
      <c r="AA65" s="78"/>
      <c r="AB65" s="78"/>
      <c r="AC65" s="78"/>
      <c r="AD65" s="78"/>
      <c r="AE65" s="78"/>
      <c r="AF65" s="78"/>
      <c r="AG65" s="78"/>
      <c r="AH65" s="78"/>
      <c r="AI65" s="78"/>
      <c r="AJ65" s="78"/>
      <c r="AK65" s="78"/>
      <c r="AL65" s="78"/>
      <c r="AM65" s="78"/>
      <c r="AN65" s="78"/>
      <c r="AO65" s="78"/>
      <c r="AP65" s="78"/>
      <c r="AQ65" s="79"/>
      <c r="AR65" s="79"/>
      <c r="AS65" s="79"/>
      <c r="AT65" s="79"/>
      <c r="AU65" s="79"/>
      <c r="AV65" s="78" t="s">
        <v>81</v>
      </c>
      <c r="AW65" s="78"/>
      <c r="AX65" s="691"/>
      <c r="AY65" s="691"/>
      <c r="AZ65" s="691"/>
      <c r="BA65" s="691"/>
      <c r="BB65" s="691"/>
      <c r="BC65" s="691"/>
      <c r="BD65" s="691"/>
      <c r="BE65" s="691"/>
      <c r="BF65" s="691"/>
      <c r="BG65" s="691"/>
      <c r="BH65" s="691"/>
      <c r="BI65" s="78" t="s">
        <v>40</v>
      </c>
      <c r="BJ65" s="79"/>
      <c r="BK65" s="79"/>
      <c r="BL65" s="79"/>
      <c r="BM65" s="79"/>
      <c r="BN65" s="79"/>
      <c r="BO65" s="79"/>
      <c r="BP65" s="79"/>
      <c r="BQ65" s="79"/>
      <c r="BR65" s="79"/>
      <c r="BS65" s="79"/>
      <c r="BT65" s="79"/>
      <c r="BU65" s="79"/>
      <c r="BV65" s="79"/>
      <c r="BW65" s="79"/>
      <c r="BX65" s="79"/>
      <c r="BY65" s="79"/>
      <c r="BZ65" s="79"/>
      <c r="CB65" s="8" t="s">
        <v>510</v>
      </c>
      <c r="CC65" s="2" t="s">
        <v>509</v>
      </c>
    </row>
    <row r="66" spans="1:87" s="1" customFormat="1" ht="17.100000000000001" customHeight="1">
      <c r="A66" s="59"/>
      <c r="B66" s="78"/>
      <c r="C66" s="78"/>
      <c r="D66" s="78" t="s">
        <v>228</v>
      </c>
      <c r="E66" s="78"/>
      <c r="F66" s="78"/>
      <c r="G66" s="78"/>
      <c r="H66" s="78"/>
      <c r="I66" s="78"/>
      <c r="J66" s="78"/>
      <c r="K66" s="78"/>
      <c r="L66" s="78"/>
      <c r="M66" s="78"/>
      <c r="N66" s="78"/>
      <c r="O66" s="78"/>
      <c r="P66" s="78"/>
      <c r="Q66" s="78"/>
      <c r="R66" s="78"/>
      <c r="S66" s="78"/>
      <c r="T66" s="78"/>
      <c r="U66" s="78"/>
      <c r="V66" s="78"/>
      <c r="W66" s="78"/>
      <c r="X66" s="78"/>
      <c r="Y66" s="78"/>
      <c r="Z66" s="78"/>
      <c r="AA66" s="78"/>
      <c r="AB66" s="78"/>
      <c r="AC66" s="78"/>
      <c r="AD66" s="78"/>
      <c r="AE66" s="78"/>
      <c r="AF66" s="78"/>
      <c r="AG66" s="78"/>
      <c r="AH66" s="78"/>
      <c r="AI66" s="78" t="s">
        <v>81</v>
      </c>
      <c r="AJ66" s="78"/>
      <c r="AK66" s="691"/>
      <c r="AL66" s="691"/>
      <c r="AM66" s="691"/>
      <c r="AN66" s="691"/>
      <c r="AO66" s="691"/>
      <c r="AP66" s="691"/>
      <c r="AQ66" s="691"/>
      <c r="AR66" s="691"/>
      <c r="AS66" s="691"/>
      <c r="AT66" s="691"/>
      <c r="AU66" s="691"/>
      <c r="AV66" s="78" t="s">
        <v>40</v>
      </c>
      <c r="AW66" s="79"/>
      <c r="AX66" s="79"/>
      <c r="AY66" s="79"/>
      <c r="AZ66" s="79"/>
      <c r="BA66" s="79"/>
      <c r="BB66" s="79"/>
      <c r="BC66" s="79"/>
      <c r="BD66" s="79"/>
      <c r="BE66" s="79"/>
      <c r="BF66" s="79"/>
      <c r="BG66" s="79"/>
      <c r="BH66" s="79"/>
      <c r="BI66" s="79"/>
      <c r="BJ66" s="79"/>
      <c r="BK66" s="79"/>
      <c r="BL66" s="79"/>
      <c r="BM66" s="79"/>
      <c r="BN66" s="79"/>
      <c r="BO66" s="79"/>
      <c r="BP66" s="79"/>
      <c r="BQ66" s="79"/>
      <c r="BR66" s="79"/>
      <c r="BS66" s="79"/>
      <c r="BT66" s="79"/>
      <c r="BU66" s="79"/>
      <c r="BV66" s="79"/>
      <c r="BW66" s="79"/>
      <c r="BX66" s="79"/>
      <c r="BY66" s="79"/>
      <c r="BZ66" s="79"/>
      <c r="CB66" s="8" t="s">
        <v>513</v>
      </c>
      <c r="CC66" s="2" t="s">
        <v>512</v>
      </c>
    </row>
    <row r="67" spans="1:87" s="2" customFormat="1" ht="16.5" customHeight="1">
      <c r="A67" s="59"/>
      <c r="B67" s="78"/>
      <c r="C67" s="78"/>
      <c r="D67" s="78" t="s">
        <v>229</v>
      </c>
      <c r="E67" s="78"/>
      <c r="F67" s="78"/>
      <c r="G67" s="78"/>
      <c r="H67" s="78"/>
      <c r="I67" s="78"/>
      <c r="J67" s="78"/>
      <c r="K67" s="78"/>
      <c r="L67" s="78"/>
      <c r="M67" s="78"/>
      <c r="N67" s="78"/>
      <c r="O67" s="78"/>
      <c r="P67" s="78"/>
      <c r="Q67" s="78"/>
      <c r="R67" s="78"/>
      <c r="S67" s="78"/>
      <c r="T67" s="78"/>
      <c r="U67" s="78"/>
      <c r="V67" s="78"/>
      <c r="W67" s="78"/>
      <c r="X67" s="78"/>
      <c r="Y67" s="78"/>
      <c r="Z67" s="78"/>
      <c r="AA67" s="78"/>
      <c r="AB67" s="682" t="s">
        <v>56</v>
      </c>
      <c r="AC67" s="682"/>
      <c r="AD67" s="78"/>
      <c r="AE67" s="78" t="s">
        <v>230</v>
      </c>
      <c r="AF67" s="78"/>
      <c r="AG67" s="78"/>
      <c r="AH67" s="78"/>
      <c r="AI67" s="60"/>
      <c r="AJ67" s="60"/>
      <c r="AK67" s="60"/>
      <c r="AL67" s="60"/>
      <c r="AM67" s="60"/>
      <c r="AN67" s="60"/>
      <c r="AO67" s="60"/>
      <c r="AP67" s="60"/>
      <c r="AQ67" s="60"/>
      <c r="AR67" s="60"/>
      <c r="AS67" s="60"/>
      <c r="AT67" s="60"/>
      <c r="AU67" s="60"/>
      <c r="AV67" s="60"/>
      <c r="AW67" s="60"/>
      <c r="AX67" s="60"/>
      <c r="AY67" s="79"/>
      <c r="AZ67" s="79"/>
      <c r="BA67" s="79"/>
      <c r="BB67" s="79"/>
      <c r="BC67" s="79"/>
      <c r="BD67" s="79"/>
      <c r="BE67" s="79"/>
      <c r="BF67" s="79"/>
      <c r="BG67" s="79"/>
      <c r="BH67" s="79"/>
      <c r="BI67" s="79"/>
      <c r="BJ67" s="79"/>
      <c r="BK67" s="79"/>
      <c r="BL67" s="79"/>
      <c r="BM67" s="79"/>
      <c r="BN67" s="79"/>
      <c r="BO67" s="79"/>
      <c r="BP67" s="79"/>
      <c r="BQ67" s="79"/>
      <c r="BR67" s="79"/>
      <c r="BS67" s="79"/>
      <c r="BT67" s="79"/>
      <c r="BU67" s="79"/>
      <c r="BV67" s="79"/>
      <c r="BW67" s="79"/>
      <c r="BX67" s="79"/>
      <c r="BY67" s="79"/>
      <c r="BZ67" s="79"/>
      <c r="CB67" s="8" t="s">
        <v>516</v>
      </c>
      <c r="CC67" s="2" t="s">
        <v>515</v>
      </c>
      <c r="CI67" s="1"/>
    </row>
    <row r="68" spans="1:87" s="1" customFormat="1" ht="16.5" customHeight="1">
      <c r="A68" s="59"/>
      <c r="B68" s="78"/>
      <c r="C68" s="78"/>
      <c r="D68" s="78"/>
      <c r="E68" s="78"/>
      <c r="F68" s="78"/>
      <c r="G68" s="78"/>
      <c r="H68" s="78"/>
      <c r="I68" s="78"/>
      <c r="J68" s="78"/>
      <c r="K68" s="78"/>
      <c r="L68" s="78"/>
      <c r="M68" s="78"/>
      <c r="N68" s="78"/>
      <c r="O68" s="78"/>
      <c r="P68" s="78"/>
      <c r="Q68" s="78"/>
      <c r="R68" s="78"/>
      <c r="S68" s="78"/>
      <c r="T68" s="78"/>
      <c r="U68" s="78"/>
      <c r="V68" s="78"/>
      <c r="W68" s="78"/>
      <c r="X68" s="78"/>
      <c r="Y68" s="78"/>
      <c r="Z68" s="78"/>
      <c r="AA68" s="78"/>
      <c r="AB68" s="682" t="s">
        <v>56</v>
      </c>
      <c r="AC68" s="682"/>
      <c r="AD68" s="78"/>
      <c r="AE68" s="78" t="s">
        <v>231</v>
      </c>
      <c r="AF68" s="78"/>
      <c r="AG68" s="78"/>
      <c r="AH68" s="78"/>
      <c r="AI68" s="78"/>
      <c r="AJ68" s="78"/>
      <c r="AK68" s="80"/>
      <c r="AL68" s="80"/>
      <c r="AM68" s="80"/>
      <c r="AN68" s="80"/>
      <c r="AO68" s="80"/>
      <c r="AP68" s="80"/>
      <c r="AQ68" s="80"/>
      <c r="AR68" s="80"/>
      <c r="AS68" s="80"/>
      <c r="AT68" s="80"/>
      <c r="AU68" s="80"/>
      <c r="AV68" s="78"/>
      <c r="AW68" s="79"/>
      <c r="AX68" s="79"/>
      <c r="AY68" s="79"/>
      <c r="AZ68" s="79"/>
      <c r="BA68" s="79"/>
      <c r="BB68" s="79"/>
      <c r="BC68" s="79"/>
      <c r="BD68" s="79"/>
      <c r="BE68" s="79"/>
      <c r="BF68" s="79"/>
      <c r="BG68" s="79"/>
      <c r="BH68" s="79"/>
      <c r="BI68" s="79"/>
      <c r="BJ68" s="79"/>
      <c r="BK68" s="79"/>
      <c r="BL68" s="79"/>
      <c r="BM68" s="79"/>
      <c r="BN68" s="79"/>
      <c r="BO68" s="79"/>
      <c r="BP68" s="79"/>
      <c r="BQ68" s="79"/>
      <c r="BR68" s="79"/>
      <c r="BS68" s="79"/>
      <c r="BT68" s="79"/>
      <c r="BU68" s="79"/>
      <c r="BV68" s="79"/>
      <c r="BW68" s="79"/>
      <c r="BX68" s="79"/>
      <c r="BY68" s="79"/>
      <c r="BZ68" s="79"/>
      <c r="CB68" s="8" t="s">
        <v>1649</v>
      </c>
      <c r="CC68" s="2" t="s">
        <v>1650</v>
      </c>
      <c r="CD68" s="2"/>
      <c r="CE68" s="2"/>
      <c r="CF68" s="2"/>
      <c r="CG68" s="2"/>
      <c r="CH68" s="2"/>
    </row>
    <row r="69" spans="1:87" s="1" customFormat="1" ht="16.5" customHeight="1">
      <c r="A69" s="59"/>
      <c r="B69" s="78"/>
      <c r="C69" s="78"/>
      <c r="D69" s="78" t="s">
        <v>232</v>
      </c>
      <c r="E69" s="78"/>
      <c r="F69" s="78"/>
      <c r="G69" s="78"/>
      <c r="H69" s="78"/>
      <c r="I69" s="78"/>
      <c r="J69" s="78"/>
      <c r="K69" s="78"/>
      <c r="L69" s="78"/>
      <c r="M69" s="78"/>
      <c r="N69" s="78"/>
      <c r="O69" s="78"/>
      <c r="P69" s="78"/>
      <c r="Q69" s="78"/>
      <c r="R69" s="78"/>
      <c r="S69" s="78"/>
      <c r="T69" s="78"/>
      <c r="U69" s="78"/>
      <c r="V69" s="78"/>
      <c r="W69" s="78"/>
      <c r="X69" s="78"/>
      <c r="Y69" s="78"/>
      <c r="Z69" s="78"/>
      <c r="AA69" s="78"/>
      <c r="AB69" s="692"/>
      <c r="AC69" s="692"/>
      <c r="AD69" s="692"/>
      <c r="AE69" s="692"/>
      <c r="AF69" s="692"/>
      <c r="AG69" s="692"/>
      <c r="AH69" s="692"/>
      <c r="AI69" s="692"/>
      <c r="AJ69" s="692"/>
      <c r="AK69" s="692"/>
      <c r="AL69" s="692"/>
      <c r="AM69" s="692"/>
      <c r="AN69" s="692"/>
      <c r="AO69" s="692"/>
      <c r="AP69" s="692"/>
      <c r="AQ69" s="692"/>
      <c r="AR69" s="692"/>
      <c r="AS69" s="692"/>
      <c r="AT69" s="692"/>
      <c r="AU69" s="692"/>
      <c r="AV69" s="692"/>
      <c r="AW69" s="692"/>
      <c r="AX69" s="692"/>
      <c r="AY69" s="692"/>
      <c r="AZ69" s="692"/>
      <c r="BA69" s="692"/>
      <c r="BB69" s="692"/>
      <c r="BC69" s="692"/>
      <c r="BD69" s="79"/>
      <c r="BE69" s="79"/>
      <c r="BF69" s="79"/>
      <c r="BG69" s="79"/>
      <c r="BH69" s="79"/>
      <c r="BI69" s="79"/>
      <c r="BJ69" s="79"/>
      <c r="BK69" s="79"/>
      <c r="BL69" s="79"/>
      <c r="BM69" s="79"/>
      <c r="BN69" s="79"/>
      <c r="BO69" s="79"/>
      <c r="BP69" s="79"/>
      <c r="BQ69" s="79"/>
      <c r="BR69" s="79"/>
      <c r="BS69" s="79"/>
      <c r="BT69" s="79"/>
      <c r="BU69" s="79"/>
      <c r="BV69" s="79"/>
      <c r="BW69" s="79"/>
      <c r="BX69" s="79"/>
      <c r="BY69" s="79"/>
      <c r="BZ69" s="79"/>
      <c r="CB69" s="8" t="s">
        <v>522</v>
      </c>
      <c r="CC69" s="2" t="s">
        <v>521</v>
      </c>
    </row>
    <row r="70" spans="1:87" s="1" customFormat="1" ht="3.95" customHeight="1">
      <c r="A70" s="94"/>
      <c r="B70" s="94"/>
      <c r="C70" s="94"/>
      <c r="D70" s="94"/>
      <c r="E70" s="94"/>
      <c r="F70" s="94"/>
      <c r="G70" s="94"/>
      <c r="H70" s="94"/>
      <c r="I70" s="94"/>
      <c r="J70" s="94"/>
      <c r="K70" s="94"/>
      <c r="L70" s="94"/>
      <c r="M70" s="94"/>
      <c r="N70" s="94"/>
      <c r="O70" s="94"/>
      <c r="P70" s="94"/>
      <c r="Q70" s="94"/>
      <c r="R70" s="94"/>
      <c r="S70" s="94"/>
      <c r="T70" s="94"/>
      <c r="U70" s="94"/>
      <c r="V70" s="94"/>
      <c r="W70" s="94"/>
      <c r="X70" s="94"/>
      <c r="Y70" s="94"/>
      <c r="Z70" s="94"/>
      <c r="AA70" s="94"/>
      <c r="AB70" s="94"/>
      <c r="AC70" s="94"/>
      <c r="AD70" s="94"/>
      <c r="AE70" s="94"/>
      <c r="AF70" s="94"/>
      <c r="AG70" s="94"/>
      <c r="AH70" s="94"/>
      <c r="AI70" s="94"/>
      <c r="AJ70" s="94"/>
      <c r="AK70" s="94"/>
      <c r="AL70" s="94"/>
      <c r="AM70" s="94"/>
      <c r="AN70" s="94"/>
      <c r="AO70" s="94"/>
      <c r="AP70" s="94"/>
      <c r="AQ70" s="94"/>
      <c r="AR70" s="94"/>
      <c r="AS70" s="94"/>
      <c r="AT70" s="94"/>
      <c r="AU70" s="94"/>
      <c r="AV70" s="94"/>
      <c r="AW70" s="94"/>
      <c r="AX70" s="94"/>
      <c r="AY70" s="94"/>
      <c r="AZ70" s="94"/>
      <c r="BA70" s="94"/>
      <c r="BB70" s="94"/>
      <c r="BC70" s="94"/>
      <c r="BD70" s="94"/>
      <c r="BE70" s="94"/>
      <c r="BF70" s="94"/>
      <c r="BG70" s="94"/>
      <c r="BH70" s="94"/>
      <c r="BI70" s="94"/>
      <c r="BJ70" s="94"/>
      <c r="BK70" s="94"/>
      <c r="BL70" s="94"/>
      <c r="BM70" s="94"/>
      <c r="BN70" s="94"/>
      <c r="BO70" s="94"/>
      <c r="BP70" s="94"/>
      <c r="BQ70" s="94"/>
      <c r="BR70" s="94"/>
      <c r="BS70" s="94"/>
      <c r="BT70" s="94"/>
      <c r="BU70" s="94"/>
      <c r="BV70" s="94"/>
      <c r="BW70" s="94"/>
      <c r="BX70" s="94"/>
      <c r="BY70" s="94"/>
      <c r="BZ70" s="94"/>
      <c r="CB70" s="8" t="s">
        <v>525</v>
      </c>
      <c r="CC70" s="2" t="s">
        <v>524</v>
      </c>
    </row>
    <row r="71" spans="1:87" s="1" customFormat="1" ht="5.0999999999999996" customHeight="1">
      <c r="A71" s="203"/>
      <c r="B71" s="203"/>
      <c r="C71" s="203"/>
      <c r="D71" s="203"/>
      <c r="E71" s="203"/>
      <c r="F71" s="203"/>
      <c r="G71" s="203"/>
      <c r="H71" s="203"/>
      <c r="I71" s="203"/>
      <c r="J71" s="203"/>
      <c r="K71" s="203"/>
      <c r="L71" s="203"/>
      <c r="M71" s="203"/>
      <c r="N71" s="203"/>
      <c r="O71" s="203"/>
      <c r="P71" s="203"/>
      <c r="Q71" s="203"/>
      <c r="R71" s="203"/>
      <c r="S71" s="203"/>
      <c r="T71" s="203"/>
      <c r="U71" s="203"/>
      <c r="V71" s="203"/>
      <c r="W71" s="203"/>
      <c r="X71" s="203"/>
      <c r="Y71" s="203"/>
      <c r="Z71" s="203"/>
      <c r="AA71" s="203"/>
      <c r="AB71" s="203"/>
      <c r="AC71" s="203"/>
      <c r="AD71" s="203"/>
      <c r="AE71" s="203"/>
      <c r="AF71" s="203"/>
      <c r="AG71" s="203"/>
      <c r="AH71" s="203"/>
      <c r="AI71" s="203"/>
      <c r="AJ71" s="203"/>
      <c r="AK71" s="203"/>
      <c r="AL71" s="203"/>
      <c r="AM71" s="203"/>
      <c r="AN71" s="203"/>
      <c r="AO71" s="203"/>
      <c r="AP71" s="203"/>
      <c r="AQ71" s="203"/>
      <c r="AR71" s="203"/>
      <c r="AS71" s="203"/>
      <c r="AT71" s="203"/>
      <c r="AU71" s="203"/>
      <c r="AV71" s="203"/>
      <c r="AW71" s="203"/>
      <c r="AX71" s="203"/>
      <c r="AY71" s="203"/>
      <c r="AZ71" s="203"/>
      <c r="BA71" s="203"/>
      <c r="BB71" s="203"/>
      <c r="BC71" s="203"/>
      <c r="BD71" s="203"/>
      <c r="BE71" s="203"/>
      <c r="BF71" s="203"/>
      <c r="BG71" s="203"/>
      <c r="BH71" s="203"/>
      <c r="BI71" s="203"/>
      <c r="BJ71" s="203"/>
      <c r="BK71" s="203"/>
      <c r="BL71" s="203"/>
      <c r="BM71" s="203"/>
      <c r="BN71" s="203"/>
      <c r="BO71" s="203"/>
      <c r="BP71" s="203"/>
      <c r="BQ71" s="203"/>
      <c r="BR71" s="203"/>
      <c r="BS71" s="203"/>
      <c r="BT71" s="203"/>
      <c r="BU71" s="203"/>
      <c r="BV71" s="203"/>
      <c r="BW71" s="203"/>
      <c r="BX71" s="203"/>
      <c r="BY71" s="203"/>
      <c r="BZ71" s="203"/>
      <c r="CB71" s="8" t="s">
        <v>528</v>
      </c>
      <c r="CC71" s="2" t="s">
        <v>527</v>
      </c>
    </row>
    <row r="72" spans="1:87" s="1" customFormat="1" ht="17.100000000000001" customHeight="1">
      <c r="A72" s="59"/>
      <c r="B72" s="59" t="s">
        <v>1333</v>
      </c>
      <c r="C72" s="59"/>
      <c r="D72" s="59"/>
      <c r="E72" s="59"/>
      <c r="F72" s="59"/>
      <c r="G72" s="59"/>
      <c r="H72" s="59"/>
      <c r="I72" s="59"/>
      <c r="J72" s="59"/>
      <c r="K72" s="59"/>
      <c r="L72" s="59"/>
      <c r="M72" s="59"/>
      <c r="N72" s="59"/>
      <c r="O72" s="59"/>
      <c r="P72" s="59"/>
      <c r="Q72" s="59"/>
      <c r="R72" s="59"/>
      <c r="S72" s="59"/>
      <c r="T72" s="59"/>
      <c r="U72" s="59"/>
      <c r="V72" s="59" t="s">
        <v>151</v>
      </c>
      <c r="W72" s="59"/>
      <c r="X72" s="59"/>
      <c r="Y72" s="59"/>
      <c r="Z72" s="59"/>
      <c r="AA72" s="59"/>
      <c r="AB72" s="59"/>
      <c r="AC72" s="59"/>
      <c r="AD72" s="59"/>
      <c r="AE72" s="59"/>
      <c r="AF72" s="59"/>
      <c r="AG72" s="59"/>
      <c r="AH72" s="59"/>
      <c r="AI72" s="59"/>
      <c r="AJ72" s="59"/>
      <c r="AK72" s="59"/>
      <c r="AL72" s="59" t="s">
        <v>152</v>
      </c>
      <c r="AM72" s="59"/>
      <c r="AN72" s="59"/>
      <c r="AO72" s="59"/>
      <c r="AP72" s="59"/>
      <c r="AQ72" s="59"/>
      <c r="AR72" s="59"/>
      <c r="AS72" s="59"/>
      <c r="AT72" s="59"/>
      <c r="AU72" s="59"/>
      <c r="AV72" s="59"/>
      <c r="AW72" s="59"/>
      <c r="AX72" s="59"/>
      <c r="AY72" s="59"/>
      <c r="AZ72" s="59"/>
      <c r="BA72" s="59"/>
      <c r="BB72" s="59"/>
      <c r="BC72" s="59" t="s">
        <v>153</v>
      </c>
      <c r="BD72" s="59"/>
      <c r="BE72" s="59"/>
      <c r="BF72" s="59"/>
      <c r="BG72" s="59"/>
      <c r="BH72" s="59"/>
      <c r="BI72" s="59"/>
      <c r="BJ72" s="59"/>
      <c r="BK72" s="59"/>
      <c r="BL72" s="59"/>
      <c r="BM72" s="59"/>
      <c r="BN72" s="59"/>
      <c r="BO72" s="59"/>
      <c r="BP72" s="59"/>
      <c r="BQ72" s="59"/>
      <c r="BR72" s="59"/>
      <c r="BS72" s="59"/>
      <c r="BT72" s="59"/>
      <c r="BU72" s="59" t="s">
        <v>85</v>
      </c>
      <c r="BV72" s="59"/>
      <c r="BW72" s="59"/>
      <c r="BX72" s="59"/>
      <c r="BY72" s="59"/>
      <c r="BZ72" s="59"/>
      <c r="CB72" s="8" t="s">
        <v>531</v>
      </c>
      <c r="CC72" s="2" t="s">
        <v>1634</v>
      </c>
    </row>
    <row r="73" spans="1:87" s="1" customFormat="1" ht="17.100000000000001" customHeight="1">
      <c r="A73" s="59"/>
      <c r="B73" s="59"/>
      <c r="C73" s="59"/>
      <c r="D73" s="699" t="s">
        <v>234</v>
      </c>
      <c r="E73" s="699"/>
      <c r="F73" s="699"/>
      <c r="G73" s="699"/>
      <c r="H73" s="699"/>
      <c r="I73" s="699"/>
      <c r="J73" s="699"/>
      <c r="K73" s="699"/>
      <c r="L73" s="59" t="s">
        <v>37</v>
      </c>
      <c r="M73" s="59"/>
      <c r="N73" s="693"/>
      <c r="O73" s="693"/>
      <c r="P73" s="693"/>
      <c r="Q73" s="693"/>
      <c r="R73" s="670" t="s">
        <v>235</v>
      </c>
      <c r="S73" s="670"/>
      <c r="T73" s="670"/>
      <c r="U73" s="59"/>
      <c r="V73" s="59" t="s">
        <v>37</v>
      </c>
      <c r="W73" s="688"/>
      <c r="X73" s="688"/>
      <c r="Y73" s="688"/>
      <c r="Z73" s="688"/>
      <c r="AA73" s="688"/>
      <c r="AB73" s="688"/>
      <c r="AC73" s="688"/>
      <c r="AD73" s="688"/>
      <c r="AE73" s="688"/>
      <c r="AF73" s="688"/>
      <c r="AG73" s="688"/>
      <c r="AH73" s="688"/>
      <c r="AI73" s="688"/>
      <c r="AJ73" s="688"/>
      <c r="AK73" s="688"/>
      <c r="AL73" s="59" t="s">
        <v>117</v>
      </c>
      <c r="AM73" s="59"/>
      <c r="AN73" s="688"/>
      <c r="AO73" s="688"/>
      <c r="AP73" s="688"/>
      <c r="AQ73" s="688"/>
      <c r="AR73" s="688"/>
      <c r="AS73" s="688"/>
      <c r="AT73" s="688"/>
      <c r="AU73" s="688"/>
      <c r="AV73" s="688"/>
      <c r="AW73" s="688"/>
      <c r="AX73" s="688"/>
      <c r="AY73" s="688"/>
      <c r="AZ73" s="688"/>
      <c r="BA73" s="688"/>
      <c r="BB73" s="688"/>
      <c r="BC73" s="59" t="s">
        <v>117</v>
      </c>
      <c r="BD73" s="59"/>
      <c r="BE73" s="689">
        <f>W73+AN73</f>
        <v>0</v>
      </c>
      <c r="BF73" s="689"/>
      <c r="BG73" s="689"/>
      <c r="BH73" s="689"/>
      <c r="BI73" s="689"/>
      <c r="BJ73" s="689"/>
      <c r="BK73" s="689"/>
      <c r="BL73" s="689"/>
      <c r="BM73" s="689"/>
      <c r="BN73" s="689"/>
      <c r="BO73" s="689"/>
      <c r="BP73" s="689"/>
      <c r="BQ73" s="689"/>
      <c r="BR73" s="689"/>
      <c r="BS73" s="689"/>
      <c r="BT73" s="123"/>
      <c r="BU73" s="119" t="s">
        <v>85</v>
      </c>
      <c r="BV73" s="119"/>
      <c r="BW73" s="119"/>
      <c r="BX73" s="119"/>
      <c r="BY73" s="119"/>
      <c r="BZ73" s="59"/>
      <c r="CB73" s="8" t="s">
        <v>534</v>
      </c>
      <c r="CC73" s="2" t="s">
        <v>533</v>
      </c>
    </row>
    <row r="74" spans="1:87" s="1" customFormat="1" ht="17.100000000000001" customHeight="1">
      <c r="A74" s="59"/>
      <c r="B74" s="59"/>
      <c r="C74" s="59"/>
      <c r="D74" s="59"/>
      <c r="E74" s="59"/>
      <c r="F74" s="59"/>
      <c r="G74" s="59"/>
      <c r="H74" s="59"/>
      <c r="I74" s="59"/>
      <c r="J74" s="59"/>
      <c r="K74" s="59"/>
      <c r="L74" s="59" t="s">
        <v>37</v>
      </c>
      <c r="M74" s="59"/>
      <c r="N74" s="693"/>
      <c r="O74" s="693"/>
      <c r="P74" s="693"/>
      <c r="Q74" s="693"/>
      <c r="R74" s="670" t="s">
        <v>235</v>
      </c>
      <c r="S74" s="670"/>
      <c r="T74" s="670"/>
      <c r="U74" s="59"/>
      <c r="V74" s="59" t="s">
        <v>37</v>
      </c>
      <c r="W74" s="688"/>
      <c r="X74" s="688"/>
      <c r="Y74" s="688"/>
      <c r="Z74" s="688"/>
      <c r="AA74" s="688"/>
      <c r="AB74" s="688"/>
      <c r="AC74" s="688"/>
      <c r="AD74" s="688"/>
      <c r="AE74" s="688"/>
      <c r="AF74" s="688"/>
      <c r="AG74" s="688"/>
      <c r="AH74" s="688"/>
      <c r="AI74" s="688"/>
      <c r="AJ74" s="688"/>
      <c r="AK74" s="688"/>
      <c r="AL74" s="59" t="s">
        <v>117</v>
      </c>
      <c r="AM74" s="59"/>
      <c r="AN74" s="688"/>
      <c r="AO74" s="688"/>
      <c r="AP74" s="688"/>
      <c r="AQ74" s="688"/>
      <c r="AR74" s="688"/>
      <c r="AS74" s="688"/>
      <c r="AT74" s="688"/>
      <c r="AU74" s="688"/>
      <c r="AV74" s="688"/>
      <c r="AW74" s="688"/>
      <c r="AX74" s="688"/>
      <c r="AY74" s="688"/>
      <c r="AZ74" s="688"/>
      <c r="BA74" s="688"/>
      <c r="BB74" s="688"/>
      <c r="BC74" s="59" t="s">
        <v>117</v>
      </c>
      <c r="BD74" s="59"/>
      <c r="BE74" s="689">
        <f t="shared" ref="BE74:BE81" si="1">W74+AN74</f>
        <v>0</v>
      </c>
      <c r="BF74" s="689"/>
      <c r="BG74" s="689"/>
      <c r="BH74" s="689"/>
      <c r="BI74" s="689"/>
      <c r="BJ74" s="689"/>
      <c r="BK74" s="689"/>
      <c r="BL74" s="689"/>
      <c r="BM74" s="689"/>
      <c r="BN74" s="689"/>
      <c r="BO74" s="689"/>
      <c r="BP74" s="689"/>
      <c r="BQ74" s="689"/>
      <c r="BR74" s="689"/>
      <c r="BS74" s="689"/>
      <c r="BT74" s="123"/>
      <c r="BU74" s="119" t="s">
        <v>85</v>
      </c>
      <c r="BV74" s="119"/>
      <c r="BW74" s="119"/>
      <c r="BX74" s="119"/>
      <c r="BY74" s="119"/>
      <c r="BZ74" s="59"/>
      <c r="CB74" s="8" t="s">
        <v>537</v>
      </c>
      <c r="CC74" s="2" t="s">
        <v>536</v>
      </c>
    </row>
    <row r="75" spans="1:87" s="1" customFormat="1" ht="17.100000000000001" customHeight="1">
      <c r="A75" s="59"/>
      <c r="B75" s="59"/>
      <c r="C75" s="59"/>
      <c r="D75" s="59"/>
      <c r="E75" s="59"/>
      <c r="F75" s="59"/>
      <c r="G75" s="59"/>
      <c r="H75" s="59"/>
      <c r="I75" s="59"/>
      <c r="J75" s="59"/>
      <c r="K75" s="59"/>
      <c r="L75" s="59" t="s">
        <v>37</v>
      </c>
      <c r="M75" s="59"/>
      <c r="N75" s="693"/>
      <c r="O75" s="693"/>
      <c r="P75" s="693"/>
      <c r="Q75" s="693"/>
      <c r="R75" s="670" t="s">
        <v>235</v>
      </c>
      <c r="S75" s="670"/>
      <c r="T75" s="670"/>
      <c r="U75" s="59"/>
      <c r="V75" s="59" t="s">
        <v>37</v>
      </c>
      <c r="W75" s="688"/>
      <c r="X75" s="688"/>
      <c r="Y75" s="688"/>
      <c r="Z75" s="688"/>
      <c r="AA75" s="688"/>
      <c r="AB75" s="688"/>
      <c r="AC75" s="688"/>
      <c r="AD75" s="688"/>
      <c r="AE75" s="688"/>
      <c r="AF75" s="688"/>
      <c r="AG75" s="688"/>
      <c r="AH75" s="688"/>
      <c r="AI75" s="688"/>
      <c r="AJ75" s="688"/>
      <c r="AK75" s="688"/>
      <c r="AL75" s="59" t="s">
        <v>117</v>
      </c>
      <c r="AM75" s="59"/>
      <c r="AN75" s="688"/>
      <c r="AO75" s="688"/>
      <c r="AP75" s="688"/>
      <c r="AQ75" s="688"/>
      <c r="AR75" s="688"/>
      <c r="AS75" s="688"/>
      <c r="AT75" s="688"/>
      <c r="AU75" s="688"/>
      <c r="AV75" s="688"/>
      <c r="AW75" s="688"/>
      <c r="AX75" s="688"/>
      <c r="AY75" s="688"/>
      <c r="AZ75" s="688"/>
      <c r="BA75" s="688"/>
      <c r="BB75" s="688"/>
      <c r="BC75" s="59" t="s">
        <v>117</v>
      </c>
      <c r="BD75" s="59"/>
      <c r="BE75" s="689">
        <f t="shared" si="1"/>
        <v>0</v>
      </c>
      <c r="BF75" s="689"/>
      <c r="BG75" s="689"/>
      <c r="BH75" s="689"/>
      <c r="BI75" s="689"/>
      <c r="BJ75" s="689"/>
      <c r="BK75" s="689"/>
      <c r="BL75" s="689"/>
      <c r="BM75" s="689"/>
      <c r="BN75" s="689"/>
      <c r="BO75" s="689"/>
      <c r="BP75" s="689"/>
      <c r="BQ75" s="689"/>
      <c r="BR75" s="689"/>
      <c r="BS75" s="689"/>
      <c r="BT75" s="123"/>
      <c r="BU75" s="119" t="s">
        <v>85</v>
      </c>
      <c r="BV75" s="119"/>
      <c r="BW75" s="119"/>
      <c r="BX75" s="119"/>
      <c r="BY75" s="119"/>
      <c r="BZ75" s="59"/>
      <c r="CB75" s="8" t="s">
        <v>1635</v>
      </c>
      <c r="CC75" s="2" t="s">
        <v>1310</v>
      </c>
    </row>
    <row r="76" spans="1:87" s="1" customFormat="1" ht="17.100000000000001" customHeight="1">
      <c r="A76" s="59"/>
      <c r="B76" s="59"/>
      <c r="C76" s="59"/>
      <c r="D76" s="59"/>
      <c r="E76" s="59"/>
      <c r="F76" s="59"/>
      <c r="G76" s="59"/>
      <c r="H76" s="59"/>
      <c r="I76" s="59"/>
      <c r="J76" s="59"/>
      <c r="K76" s="59"/>
      <c r="L76" s="59" t="s">
        <v>37</v>
      </c>
      <c r="M76" s="59"/>
      <c r="N76" s="693"/>
      <c r="O76" s="693"/>
      <c r="P76" s="693"/>
      <c r="Q76" s="693"/>
      <c r="R76" s="670" t="s">
        <v>235</v>
      </c>
      <c r="S76" s="670"/>
      <c r="T76" s="670"/>
      <c r="U76" s="59"/>
      <c r="V76" s="59" t="s">
        <v>37</v>
      </c>
      <c r="W76" s="688"/>
      <c r="X76" s="688"/>
      <c r="Y76" s="688"/>
      <c r="Z76" s="688"/>
      <c r="AA76" s="688"/>
      <c r="AB76" s="688"/>
      <c r="AC76" s="688"/>
      <c r="AD76" s="688"/>
      <c r="AE76" s="688"/>
      <c r="AF76" s="688"/>
      <c r="AG76" s="688"/>
      <c r="AH76" s="688"/>
      <c r="AI76" s="688"/>
      <c r="AJ76" s="688"/>
      <c r="AK76" s="688"/>
      <c r="AL76" s="59" t="s">
        <v>117</v>
      </c>
      <c r="AM76" s="59"/>
      <c r="AN76" s="688"/>
      <c r="AO76" s="688"/>
      <c r="AP76" s="688"/>
      <c r="AQ76" s="688"/>
      <c r="AR76" s="688"/>
      <c r="AS76" s="688"/>
      <c r="AT76" s="688"/>
      <c r="AU76" s="688"/>
      <c r="AV76" s="688"/>
      <c r="AW76" s="688"/>
      <c r="AX76" s="688"/>
      <c r="AY76" s="688"/>
      <c r="AZ76" s="688"/>
      <c r="BA76" s="688"/>
      <c r="BB76" s="688"/>
      <c r="BC76" s="59" t="s">
        <v>117</v>
      </c>
      <c r="BD76" s="59"/>
      <c r="BE76" s="689">
        <f t="shared" si="1"/>
        <v>0</v>
      </c>
      <c r="BF76" s="689"/>
      <c r="BG76" s="689"/>
      <c r="BH76" s="689"/>
      <c r="BI76" s="689"/>
      <c r="BJ76" s="689"/>
      <c r="BK76" s="689"/>
      <c r="BL76" s="689"/>
      <c r="BM76" s="689"/>
      <c r="BN76" s="689"/>
      <c r="BO76" s="689"/>
      <c r="BP76" s="689"/>
      <c r="BQ76" s="689"/>
      <c r="BR76" s="689"/>
      <c r="BS76" s="689"/>
      <c r="BT76" s="123"/>
      <c r="BU76" s="119" t="s">
        <v>85</v>
      </c>
      <c r="BV76" s="119"/>
      <c r="BW76" s="119"/>
      <c r="BX76" s="119"/>
      <c r="BY76" s="119"/>
      <c r="BZ76" s="59"/>
      <c r="CB76" s="8" t="s">
        <v>1636</v>
      </c>
      <c r="CC76" s="2" t="s">
        <v>1312</v>
      </c>
    </row>
    <row r="77" spans="1:87" s="1" customFormat="1" ht="17.100000000000001" customHeight="1">
      <c r="A77" s="59"/>
      <c r="B77" s="59"/>
      <c r="C77" s="59"/>
      <c r="D77" s="59"/>
      <c r="E77" s="59"/>
      <c r="F77" s="59"/>
      <c r="G77" s="59"/>
      <c r="H77" s="59"/>
      <c r="I77" s="59"/>
      <c r="J77" s="59"/>
      <c r="K77" s="59"/>
      <c r="L77" s="59" t="s">
        <v>37</v>
      </c>
      <c r="M77" s="59"/>
      <c r="N77" s="693"/>
      <c r="O77" s="693"/>
      <c r="P77" s="693"/>
      <c r="Q77" s="693"/>
      <c r="R77" s="670" t="s">
        <v>235</v>
      </c>
      <c r="S77" s="670"/>
      <c r="T77" s="670"/>
      <c r="U77" s="59"/>
      <c r="V77" s="59" t="s">
        <v>37</v>
      </c>
      <c r="W77" s="688"/>
      <c r="X77" s="688"/>
      <c r="Y77" s="688"/>
      <c r="Z77" s="688"/>
      <c r="AA77" s="688"/>
      <c r="AB77" s="688"/>
      <c r="AC77" s="688"/>
      <c r="AD77" s="688"/>
      <c r="AE77" s="688"/>
      <c r="AF77" s="688"/>
      <c r="AG77" s="688"/>
      <c r="AH77" s="688"/>
      <c r="AI77" s="688"/>
      <c r="AJ77" s="688"/>
      <c r="AK77" s="688"/>
      <c r="AL77" s="59" t="s">
        <v>117</v>
      </c>
      <c r="AM77" s="59"/>
      <c r="AN77" s="688"/>
      <c r="AO77" s="688"/>
      <c r="AP77" s="688"/>
      <c r="AQ77" s="688"/>
      <c r="AR77" s="688"/>
      <c r="AS77" s="688"/>
      <c r="AT77" s="688"/>
      <c r="AU77" s="688"/>
      <c r="AV77" s="688"/>
      <c r="AW77" s="688"/>
      <c r="AX77" s="688"/>
      <c r="AY77" s="688"/>
      <c r="AZ77" s="688"/>
      <c r="BA77" s="688"/>
      <c r="BB77" s="688"/>
      <c r="BC77" s="59" t="s">
        <v>117</v>
      </c>
      <c r="BD77" s="59"/>
      <c r="BE77" s="689">
        <f t="shared" si="1"/>
        <v>0</v>
      </c>
      <c r="BF77" s="689"/>
      <c r="BG77" s="689"/>
      <c r="BH77" s="689"/>
      <c r="BI77" s="689"/>
      <c r="BJ77" s="689"/>
      <c r="BK77" s="689"/>
      <c r="BL77" s="689"/>
      <c r="BM77" s="689"/>
      <c r="BN77" s="689"/>
      <c r="BO77" s="689"/>
      <c r="BP77" s="689"/>
      <c r="BQ77" s="689"/>
      <c r="BR77" s="689"/>
      <c r="BS77" s="689"/>
      <c r="BT77" s="123"/>
      <c r="BU77" s="119" t="s">
        <v>85</v>
      </c>
      <c r="BV77" s="119"/>
      <c r="BW77" s="119"/>
      <c r="BX77" s="119"/>
      <c r="BY77" s="119"/>
      <c r="BZ77" s="59"/>
      <c r="CB77" s="8" t="s">
        <v>1637</v>
      </c>
      <c r="CC77" s="2" t="s">
        <v>1314</v>
      </c>
    </row>
    <row r="78" spans="1:87" s="1" customFormat="1" ht="18" customHeight="1">
      <c r="A78" s="59"/>
      <c r="B78" s="59"/>
      <c r="C78" s="59"/>
      <c r="D78" s="59"/>
      <c r="E78" s="59"/>
      <c r="F78" s="59"/>
      <c r="G78" s="59"/>
      <c r="H78" s="59"/>
      <c r="I78" s="59"/>
      <c r="J78" s="59"/>
      <c r="K78" s="59"/>
      <c r="L78" s="59" t="s">
        <v>37</v>
      </c>
      <c r="M78" s="59"/>
      <c r="N78" s="693"/>
      <c r="O78" s="693"/>
      <c r="P78" s="693"/>
      <c r="Q78" s="693"/>
      <c r="R78" s="670" t="s">
        <v>235</v>
      </c>
      <c r="S78" s="670"/>
      <c r="T78" s="670"/>
      <c r="U78" s="59"/>
      <c r="V78" s="59" t="s">
        <v>37</v>
      </c>
      <c r="W78" s="688"/>
      <c r="X78" s="688"/>
      <c r="Y78" s="688"/>
      <c r="Z78" s="688"/>
      <c r="AA78" s="688"/>
      <c r="AB78" s="688"/>
      <c r="AC78" s="688"/>
      <c r="AD78" s="688"/>
      <c r="AE78" s="688"/>
      <c r="AF78" s="688"/>
      <c r="AG78" s="688"/>
      <c r="AH78" s="688"/>
      <c r="AI78" s="688"/>
      <c r="AJ78" s="688"/>
      <c r="AK78" s="688"/>
      <c r="AL78" s="59" t="s">
        <v>117</v>
      </c>
      <c r="AM78" s="59"/>
      <c r="AN78" s="688"/>
      <c r="AO78" s="688"/>
      <c r="AP78" s="688"/>
      <c r="AQ78" s="688"/>
      <c r="AR78" s="688"/>
      <c r="AS78" s="688"/>
      <c r="AT78" s="688"/>
      <c r="AU78" s="688"/>
      <c r="AV78" s="688"/>
      <c r="AW78" s="688"/>
      <c r="AX78" s="688"/>
      <c r="AY78" s="688"/>
      <c r="AZ78" s="688"/>
      <c r="BA78" s="688"/>
      <c r="BB78" s="688"/>
      <c r="BC78" s="59" t="s">
        <v>117</v>
      </c>
      <c r="BD78" s="59"/>
      <c r="BE78" s="689">
        <f t="shared" si="1"/>
        <v>0</v>
      </c>
      <c r="BF78" s="689"/>
      <c r="BG78" s="689"/>
      <c r="BH78" s="689"/>
      <c r="BI78" s="689"/>
      <c r="BJ78" s="689"/>
      <c r="BK78" s="689"/>
      <c r="BL78" s="689"/>
      <c r="BM78" s="689"/>
      <c r="BN78" s="689"/>
      <c r="BO78" s="689"/>
      <c r="BP78" s="689"/>
      <c r="BQ78" s="689"/>
      <c r="BR78" s="689"/>
      <c r="BS78" s="689"/>
      <c r="BT78" s="123"/>
      <c r="BU78" s="119" t="s">
        <v>85</v>
      </c>
      <c r="BV78" s="119"/>
      <c r="BW78" s="119"/>
      <c r="BX78" s="119"/>
      <c r="BY78" s="119"/>
      <c r="BZ78" s="59"/>
      <c r="CB78" s="8" t="s">
        <v>1315</v>
      </c>
      <c r="CC78" s="2" t="s">
        <v>548</v>
      </c>
    </row>
    <row r="79" spans="1:87" s="2" customFormat="1" ht="16.5" customHeight="1">
      <c r="A79" s="59"/>
      <c r="B79" s="59"/>
      <c r="C79" s="59"/>
      <c r="D79" s="59"/>
      <c r="E79" s="59"/>
      <c r="F79" s="59"/>
      <c r="G79" s="59"/>
      <c r="H79" s="59"/>
      <c r="I79" s="59"/>
      <c r="J79" s="59"/>
      <c r="K79" s="59"/>
      <c r="L79" s="59" t="s">
        <v>37</v>
      </c>
      <c r="M79" s="59"/>
      <c r="N79" s="693"/>
      <c r="O79" s="693"/>
      <c r="P79" s="693"/>
      <c r="Q79" s="693"/>
      <c r="R79" s="670" t="s">
        <v>235</v>
      </c>
      <c r="S79" s="670"/>
      <c r="T79" s="670"/>
      <c r="U79" s="59"/>
      <c r="V79" s="59" t="s">
        <v>37</v>
      </c>
      <c r="W79" s="688"/>
      <c r="X79" s="688"/>
      <c r="Y79" s="688"/>
      <c r="Z79" s="688"/>
      <c r="AA79" s="688"/>
      <c r="AB79" s="688"/>
      <c r="AC79" s="688"/>
      <c r="AD79" s="688"/>
      <c r="AE79" s="688"/>
      <c r="AF79" s="688"/>
      <c r="AG79" s="688"/>
      <c r="AH79" s="688"/>
      <c r="AI79" s="688"/>
      <c r="AJ79" s="688"/>
      <c r="AK79" s="688"/>
      <c r="AL79" s="59" t="s">
        <v>117</v>
      </c>
      <c r="AM79" s="59"/>
      <c r="AN79" s="688"/>
      <c r="AO79" s="688"/>
      <c r="AP79" s="688"/>
      <c r="AQ79" s="688"/>
      <c r="AR79" s="688"/>
      <c r="AS79" s="688"/>
      <c r="AT79" s="688"/>
      <c r="AU79" s="688"/>
      <c r="AV79" s="688"/>
      <c r="AW79" s="688"/>
      <c r="AX79" s="688"/>
      <c r="AY79" s="688"/>
      <c r="AZ79" s="688"/>
      <c r="BA79" s="688"/>
      <c r="BB79" s="688"/>
      <c r="BC79" s="59" t="s">
        <v>117</v>
      </c>
      <c r="BD79" s="59"/>
      <c r="BE79" s="689">
        <f t="shared" si="1"/>
        <v>0</v>
      </c>
      <c r="BF79" s="689"/>
      <c r="BG79" s="689"/>
      <c r="BH79" s="689"/>
      <c r="BI79" s="689"/>
      <c r="BJ79" s="689"/>
      <c r="BK79" s="689"/>
      <c r="BL79" s="689"/>
      <c r="BM79" s="689"/>
      <c r="BN79" s="689"/>
      <c r="BO79" s="689"/>
      <c r="BP79" s="689"/>
      <c r="BQ79" s="689"/>
      <c r="BR79" s="689"/>
      <c r="BS79" s="689"/>
      <c r="BT79" s="123"/>
      <c r="BU79" s="119" t="s">
        <v>85</v>
      </c>
      <c r="BV79" s="119"/>
      <c r="BW79" s="119"/>
      <c r="BX79" s="119"/>
      <c r="BY79" s="119"/>
      <c r="BZ79" s="59"/>
      <c r="CB79" s="1"/>
      <c r="CC79" s="1"/>
      <c r="CD79" s="1"/>
      <c r="CE79" s="1"/>
      <c r="CF79" s="1"/>
      <c r="CG79" s="1"/>
      <c r="CH79" s="1"/>
    </row>
    <row r="80" spans="1:87" s="2" customFormat="1" ht="16.5" customHeight="1">
      <c r="A80" s="59"/>
      <c r="B80" s="59"/>
      <c r="C80" s="59"/>
      <c r="D80" s="59"/>
      <c r="E80" s="59"/>
      <c r="F80" s="59"/>
      <c r="G80" s="59"/>
      <c r="H80" s="59"/>
      <c r="I80" s="59"/>
      <c r="J80" s="59"/>
      <c r="K80" s="59"/>
      <c r="L80" s="59" t="s">
        <v>37</v>
      </c>
      <c r="M80" s="59"/>
      <c r="N80" s="693"/>
      <c r="O80" s="693"/>
      <c r="P80" s="693"/>
      <c r="Q80" s="693"/>
      <c r="R80" s="670" t="s">
        <v>235</v>
      </c>
      <c r="S80" s="670"/>
      <c r="T80" s="670"/>
      <c r="U80" s="59"/>
      <c r="V80" s="59" t="s">
        <v>37</v>
      </c>
      <c r="W80" s="688"/>
      <c r="X80" s="688"/>
      <c r="Y80" s="688"/>
      <c r="Z80" s="688"/>
      <c r="AA80" s="688"/>
      <c r="AB80" s="688"/>
      <c r="AC80" s="688"/>
      <c r="AD80" s="688"/>
      <c r="AE80" s="688"/>
      <c r="AF80" s="688"/>
      <c r="AG80" s="688"/>
      <c r="AH80" s="688"/>
      <c r="AI80" s="688"/>
      <c r="AJ80" s="688"/>
      <c r="AK80" s="688"/>
      <c r="AL80" s="59" t="s">
        <v>117</v>
      </c>
      <c r="AM80" s="59"/>
      <c r="AN80" s="688"/>
      <c r="AO80" s="688"/>
      <c r="AP80" s="688"/>
      <c r="AQ80" s="688"/>
      <c r="AR80" s="688"/>
      <c r="AS80" s="688"/>
      <c r="AT80" s="688"/>
      <c r="AU80" s="688"/>
      <c r="AV80" s="688"/>
      <c r="AW80" s="688"/>
      <c r="AX80" s="688"/>
      <c r="AY80" s="688"/>
      <c r="AZ80" s="688"/>
      <c r="BA80" s="688"/>
      <c r="BB80" s="688"/>
      <c r="BC80" s="59" t="s">
        <v>117</v>
      </c>
      <c r="BD80" s="59"/>
      <c r="BE80" s="689">
        <f t="shared" si="1"/>
        <v>0</v>
      </c>
      <c r="BF80" s="689"/>
      <c r="BG80" s="689"/>
      <c r="BH80" s="689"/>
      <c r="BI80" s="689"/>
      <c r="BJ80" s="689"/>
      <c r="BK80" s="689"/>
      <c r="BL80" s="689"/>
      <c r="BM80" s="689"/>
      <c r="BN80" s="689"/>
      <c r="BO80" s="689"/>
      <c r="BP80" s="689"/>
      <c r="BQ80" s="689"/>
      <c r="BR80" s="689"/>
      <c r="BS80" s="689"/>
      <c r="BT80" s="123"/>
      <c r="BU80" s="119" t="s">
        <v>85</v>
      </c>
      <c r="BV80" s="119"/>
      <c r="BW80" s="119"/>
      <c r="BX80" s="119"/>
      <c r="BY80" s="119"/>
      <c r="BZ80" s="59"/>
      <c r="CB80" s="8"/>
    </row>
    <row r="81" spans="1:86" s="1" customFormat="1" ht="16.5" customHeight="1">
      <c r="A81" s="59"/>
      <c r="B81" s="59"/>
      <c r="C81" s="59"/>
      <c r="D81" s="59"/>
      <c r="E81" s="59"/>
      <c r="F81" s="59"/>
      <c r="G81" s="59"/>
      <c r="H81" s="59"/>
      <c r="I81" s="59"/>
      <c r="J81" s="59"/>
      <c r="K81" s="59"/>
      <c r="L81" s="59" t="s">
        <v>37</v>
      </c>
      <c r="M81" s="59"/>
      <c r="N81" s="693"/>
      <c r="O81" s="693"/>
      <c r="P81" s="693"/>
      <c r="Q81" s="693"/>
      <c r="R81" s="670" t="s">
        <v>235</v>
      </c>
      <c r="S81" s="670"/>
      <c r="T81" s="670"/>
      <c r="U81" s="59"/>
      <c r="V81" s="59" t="s">
        <v>37</v>
      </c>
      <c r="W81" s="688"/>
      <c r="X81" s="688"/>
      <c r="Y81" s="688"/>
      <c r="Z81" s="688"/>
      <c r="AA81" s="688"/>
      <c r="AB81" s="688"/>
      <c r="AC81" s="688"/>
      <c r="AD81" s="688"/>
      <c r="AE81" s="688"/>
      <c r="AF81" s="688"/>
      <c r="AG81" s="688"/>
      <c r="AH81" s="688"/>
      <c r="AI81" s="688"/>
      <c r="AJ81" s="688"/>
      <c r="AK81" s="688"/>
      <c r="AL81" s="59" t="s">
        <v>117</v>
      </c>
      <c r="AM81" s="59"/>
      <c r="AN81" s="688"/>
      <c r="AO81" s="688"/>
      <c r="AP81" s="688"/>
      <c r="AQ81" s="688"/>
      <c r="AR81" s="688"/>
      <c r="AS81" s="688"/>
      <c r="AT81" s="688"/>
      <c r="AU81" s="688"/>
      <c r="AV81" s="688"/>
      <c r="AW81" s="688"/>
      <c r="AX81" s="688"/>
      <c r="AY81" s="688"/>
      <c r="AZ81" s="688"/>
      <c r="BA81" s="688"/>
      <c r="BB81" s="688"/>
      <c r="BC81" s="59" t="s">
        <v>117</v>
      </c>
      <c r="BD81" s="59"/>
      <c r="BE81" s="689">
        <f t="shared" si="1"/>
        <v>0</v>
      </c>
      <c r="BF81" s="689"/>
      <c r="BG81" s="689"/>
      <c r="BH81" s="689"/>
      <c r="BI81" s="689"/>
      <c r="BJ81" s="689"/>
      <c r="BK81" s="689"/>
      <c r="BL81" s="689"/>
      <c r="BM81" s="689"/>
      <c r="BN81" s="689"/>
      <c r="BO81" s="689"/>
      <c r="BP81" s="689"/>
      <c r="BQ81" s="689"/>
      <c r="BR81" s="689"/>
      <c r="BS81" s="689"/>
      <c r="BT81" s="123"/>
      <c r="BU81" s="119" t="s">
        <v>85</v>
      </c>
      <c r="BV81" s="119"/>
      <c r="BW81" s="119"/>
      <c r="BX81" s="119"/>
      <c r="BY81" s="119"/>
      <c r="BZ81" s="59"/>
      <c r="CB81" s="8"/>
      <c r="CC81" s="2"/>
      <c r="CD81" s="2"/>
      <c r="CE81" s="2"/>
      <c r="CF81" s="2"/>
      <c r="CG81" s="2"/>
      <c r="CH81" s="2"/>
    </row>
    <row r="82" spans="1:86" s="2" customFormat="1" ht="16.5" customHeight="1">
      <c r="A82" s="59"/>
      <c r="B82" s="59"/>
      <c r="C82" s="59"/>
      <c r="D82" s="699" t="s">
        <v>236</v>
      </c>
      <c r="E82" s="699"/>
      <c r="F82" s="699"/>
      <c r="G82" s="699"/>
      <c r="H82" s="699"/>
      <c r="I82" s="699"/>
      <c r="J82" s="699"/>
      <c r="K82" s="699"/>
      <c r="L82" s="59"/>
      <c r="M82" s="59"/>
      <c r="N82" s="59"/>
      <c r="O82" s="59"/>
      <c r="P82" s="59"/>
      <c r="Q82" s="59"/>
      <c r="R82" s="59"/>
      <c r="S82" s="59"/>
      <c r="T82" s="59"/>
      <c r="U82" s="59"/>
      <c r="V82" s="59" t="s">
        <v>37</v>
      </c>
      <c r="W82" s="689">
        <f>SUM(W73:AK81)</f>
        <v>0</v>
      </c>
      <c r="X82" s="689"/>
      <c r="Y82" s="689"/>
      <c r="Z82" s="689"/>
      <c r="AA82" s="689"/>
      <c r="AB82" s="689"/>
      <c r="AC82" s="689"/>
      <c r="AD82" s="689"/>
      <c r="AE82" s="689"/>
      <c r="AF82" s="689"/>
      <c r="AG82" s="689"/>
      <c r="AH82" s="689"/>
      <c r="AI82" s="689"/>
      <c r="AJ82" s="689"/>
      <c r="AK82" s="689"/>
      <c r="AL82" s="59" t="s">
        <v>117</v>
      </c>
      <c r="AM82" s="59"/>
      <c r="AN82" s="689">
        <f>SUM(AN73:BB81)</f>
        <v>0</v>
      </c>
      <c r="AO82" s="689"/>
      <c r="AP82" s="689"/>
      <c r="AQ82" s="689"/>
      <c r="AR82" s="689"/>
      <c r="AS82" s="689"/>
      <c r="AT82" s="689"/>
      <c r="AU82" s="689"/>
      <c r="AV82" s="689"/>
      <c r="AW82" s="689"/>
      <c r="AX82" s="689"/>
      <c r="AY82" s="689"/>
      <c r="AZ82" s="689"/>
      <c r="BA82" s="689"/>
      <c r="BB82" s="689"/>
      <c r="BC82" s="59" t="s">
        <v>117</v>
      </c>
      <c r="BD82" s="59"/>
      <c r="BE82" s="689">
        <f>W82+AN82</f>
        <v>0</v>
      </c>
      <c r="BF82" s="689"/>
      <c r="BG82" s="689"/>
      <c r="BH82" s="689"/>
      <c r="BI82" s="689"/>
      <c r="BJ82" s="689"/>
      <c r="BK82" s="689"/>
      <c r="BL82" s="689"/>
      <c r="BM82" s="689"/>
      <c r="BN82" s="689"/>
      <c r="BO82" s="689"/>
      <c r="BP82" s="689"/>
      <c r="BQ82" s="689"/>
      <c r="BR82" s="689"/>
      <c r="BS82" s="689"/>
      <c r="BT82" s="123"/>
      <c r="BU82" s="119" t="s">
        <v>85</v>
      </c>
      <c r="BV82" s="119"/>
      <c r="BW82" s="119"/>
      <c r="BX82" s="119"/>
      <c r="BY82" s="119"/>
      <c r="BZ82" s="60"/>
      <c r="CB82" s="1"/>
      <c r="CC82" s="1"/>
      <c r="CD82" s="1"/>
      <c r="CE82" s="1"/>
      <c r="CF82" s="1"/>
      <c r="CG82" s="1"/>
      <c r="CH82" s="1"/>
    </row>
    <row r="83" spans="1:86" s="2" customFormat="1" ht="3.95" customHeight="1">
      <c r="A83" s="94"/>
      <c r="B83" s="94"/>
      <c r="C83" s="94"/>
      <c r="D83" s="94"/>
      <c r="E83" s="94"/>
      <c r="F83" s="94"/>
      <c r="G83" s="94"/>
      <c r="H83" s="94"/>
      <c r="I83" s="94"/>
      <c r="J83" s="94"/>
      <c r="K83" s="94"/>
      <c r="L83" s="94"/>
      <c r="M83" s="94"/>
      <c r="N83" s="94"/>
      <c r="O83" s="94"/>
      <c r="P83" s="94"/>
      <c r="Q83" s="94"/>
      <c r="R83" s="94"/>
      <c r="S83" s="94"/>
      <c r="T83" s="94"/>
      <c r="U83" s="94"/>
      <c r="V83" s="94"/>
      <c r="W83" s="94"/>
      <c r="X83" s="94"/>
      <c r="Y83" s="94"/>
      <c r="Z83" s="94"/>
      <c r="AA83" s="94"/>
      <c r="AB83" s="94"/>
      <c r="AC83" s="94"/>
      <c r="AD83" s="94"/>
      <c r="AE83" s="94"/>
      <c r="AF83" s="94"/>
      <c r="AG83" s="94"/>
      <c r="AH83" s="94"/>
      <c r="AI83" s="94"/>
      <c r="AJ83" s="94"/>
      <c r="AK83" s="94"/>
      <c r="AL83" s="94"/>
      <c r="AM83" s="94"/>
      <c r="AN83" s="94"/>
      <c r="AO83" s="94"/>
      <c r="AP83" s="94"/>
      <c r="AQ83" s="94"/>
      <c r="AR83" s="94"/>
      <c r="AS83" s="94"/>
      <c r="AT83" s="94"/>
      <c r="AU83" s="94"/>
      <c r="AV83" s="94"/>
      <c r="AW83" s="94"/>
      <c r="AX83" s="94"/>
      <c r="AY83" s="94"/>
      <c r="AZ83" s="94"/>
      <c r="BA83" s="94"/>
      <c r="BB83" s="94"/>
      <c r="BC83" s="94"/>
      <c r="BD83" s="94"/>
      <c r="BE83" s="94"/>
      <c r="BF83" s="94"/>
      <c r="BG83" s="94"/>
      <c r="BH83" s="94"/>
      <c r="BI83" s="94"/>
      <c r="BJ83" s="94"/>
      <c r="BK83" s="94"/>
      <c r="BL83" s="94"/>
      <c r="BM83" s="94"/>
      <c r="BN83" s="94"/>
      <c r="BO83" s="94"/>
      <c r="BP83" s="94"/>
      <c r="BQ83" s="94"/>
      <c r="BR83" s="94"/>
      <c r="BS83" s="94"/>
      <c r="BT83" s="94"/>
      <c r="BU83" s="94"/>
      <c r="BV83" s="94"/>
      <c r="BW83" s="94"/>
      <c r="BX83" s="94"/>
      <c r="BY83" s="94"/>
      <c r="BZ83" s="94"/>
      <c r="CB83" s="8"/>
    </row>
    <row r="84" spans="1:86" s="1" customFormat="1" ht="3.95" customHeight="1">
      <c r="A84" s="203"/>
      <c r="B84" s="203"/>
      <c r="C84" s="203"/>
      <c r="D84" s="203"/>
      <c r="E84" s="203"/>
      <c r="F84" s="203"/>
      <c r="G84" s="203"/>
      <c r="H84" s="203"/>
      <c r="I84" s="203"/>
      <c r="J84" s="203"/>
      <c r="K84" s="203"/>
      <c r="L84" s="203"/>
      <c r="M84" s="203"/>
      <c r="N84" s="203"/>
      <c r="O84" s="203"/>
      <c r="P84" s="203"/>
      <c r="Q84" s="203"/>
      <c r="R84" s="203"/>
      <c r="S84" s="203"/>
      <c r="T84" s="203"/>
      <c r="U84" s="203"/>
      <c r="V84" s="203"/>
      <c r="W84" s="203"/>
      <c r="X84" s="203"/>
      <c r="Y84" s="203"/>
      <c r="Z84" s="203"/>
      <c r="AA84" s="203"/>
      <c r="AB84" s="203"/>
      <c r="AC84" s="203"/>
      <c r="AD84" s="203"/>
      <c r="AE84" s="203"/>
      <c r="AF84" s="203"/>
      <c r="AG84" s="203"/>
      <c r="AH84" s="203"/>
      <c r="AI84" s="203"/>
      <c r="AJ84" s="203"/>
      <c r="AK84" s="203"/>
      <c r="AL84" s="203"/>
      <c r="AM84" s="203"/>
      <c r="AN84" s="203"/>
      <c r="AO84" s="203"/>
      <c r="AP84" s="203"/>
      <c r="AQ84" s="203"/>
      <c r="AR84" s="203"/>
      <c r="AS84" s="203"/>
      <c r="AT84" s="203"/>
      <c r="AU84" s="203"/>
      <c r="AV84" s="203"/>
      <c r="AW84" s="203"/>
      <c r="AX84" s="203"/>
      <c r="AY84" s="203"/>
      <c r="AZ84" s="203"/>
      <c r="BA84" s="203"/>
      <c r="BB84" s="203"/>
      <c r="BC84" s="203"/>
      <c r="BD84" s="203"/>
      <c r="BE84" s="203"/>
      <c r="BF84" s="203"/>
      <c r="BG84" s="203"/>
      <c r="BH84" s="203"/>
      <c r="BI84" s="203"/>
      <c r="BJ84" s="203"/>
      <c r="BK84" s="203"/>
      <c r="BL84" s="203"/>
      <c r="BM84" s="203"/>
      <c r="BN84" s="203"/>
      <c r="BO84" s="203"/>
      <c r="BP84" s="203"/>
      <c r="BQ84" s="203"/>
      <c r="BR84" s="203"/>
      <c r="BS84" s="203"/>
      <c r="BT84" s="203"/>
      <c r="BU84" s="203"/>
      <c r="BV84" s="203"/>
      <c r="BW84" s="203"/>
      <c r="BX84" s="203"/>
      <c r="BY84" s="203"/>
      <c r="BZ84" s="203"/>
      <c r="CB84" s="8"/>
      <c r="CC84" s="2"/>
      <c r="CD84" s="2"/>
      <c r="CE84" s="2"/>
      <c r="CF84" s="2"/>
      <c r="CG84" s="2"/>
      <c r="CH84" s="2"/>
    </row>
    <row r="85" spans="1:86" s="2" customFormat="1" ht="16.5" customHeight="1">
      <c r="A85" s="59"/>
      <c r="B85" s="59" t="s">
        <v>1334</v>
      </c>
      <c r="C85" s="59"/>
      <c r="D85" s="59"/>
      <c r="E85" s="59"/>
      <c r="F85" s="59"/>
      <c r="G85" s="59"/>
      <c r="H85" s="59"/>
      <c r="I85" s="59"/>
      <c r="J85" s="59"/>
      <c r="K85" s="59"/>
      <c r="L85" s="59"/>
      <c r="M85" s="59"/>
      <c r="N85" s="59"/>
      <c r="O85" s="59"/>
      <c r="P85" s="59"/>
      <c r="Q85" s="59"/>
      <c r="R85" s="677"/>
      <c r="S85" s="677"/>
      <c r="T85" s="677"/>
      <c r="U85" s="677"/>
      <c r="V85" s="677"/>
      <c r="W85" s="677"/>
      <c r="X85" s="677"/>
      <c r="Y85" s="677"/>
      <c r="Z85" s="677"/>
      <c r="AA85" s="677"/>
      <c r="AB85" s="677"/>
      <c r="AC85" s="677"/>
      <c r="AD85" s="677"/>
      <c r="AE85" s="677"/>
      <c r="AF85" s="677"/>
      <c r="AG85" s="677"/>
      <c r="AH85" s="677"/>
      <c r="AI85" s="677"/>
      <c r="AJ85" s="677"/>
      <c r="AK85" s="677"/>
      <c r="AL85" s="677"/>
      <c r="AM85" s="677"/>
      <c r="AN85" s="677"/>
      <c r="AO85" s="677"/>
      <c r="AP85" s="677"/>
      <c r="AQ85" s="677"/>
      <c r="AR85" s="677"/>
      <c r="AS85" s="677"/>
      <c r="AT85" s="677"/>
      <c r="AU85" s="677"/>
      <c r="AV85" s="677"/>
      <c r="AW85" s="677"/>
      <c r="AX85" s="677"/>
      <c r="AY85" s="677"/>
      <c r="AZ85" s="677"/>
      <c r="BA85" s="677"/>
      <c r="BB85" s="677"/>
      <c r="BC85" s="677"/>
      <c r="BD85" s="677"/>
      <c r="BE85" s="677"/>
      <c r="BF85" s="677"/>
      <c r="BG85" s="677"/>
      <c r="BH85" s="677"/>
      <c r="BI85" s="677"/>
      <c r="BJ85" s="677"/>
      <c r="BK85" s="677"/>
      <c r="BL85" s="677"/>
      <c r="BM85" s="677"/>
      <c r="BN85" s="677"/>
      <c r="BO85" s="677"/>
      <c r="BP85" s="677"/>
      <c r="BQ85" s="677"/>
      <c r="BR85" s="677"/>
      <c r="BS85" s="677"/>
      <c r="BT85" s="677"/>
      <c r="BU85" s="677"/>
      <c r="BV85" s="677"/>
      <c r="BW85" s="677"/>
      <c r="BX85" s="677"/>
      <c r="BY85" s="677"/>
      <c r="BZ85" s="677"/>
      <c r="CB85" s="1"/>
      <c r="CC85" s="1"/>
      <c r="CD85" s="1"/>
      <c r="CE85" s="1"/>
      <c r="CF85" s="1"/>
      <c r="CG85" s="1"/>
      <c r="CH85" s="1"/>
    </row>
    <row r="86" spans="1:86" s="2" customFormat="1" ht="3.95" customHeight="1">
      <c r="A86" s="94"/>
      <c r="B86" s="94"/>
      <c r="C86" s="94"/>
      <c r="D86" s="94"/>
      <c r="E86" s="94"/>
      <c r="F86" s="94"/>
      <c r="G86" s="94"/>
      <c r="H86" s="94"/>
      <c r="I86" s="94"/>
      <c r="J86" s="94"/>
      <c r="K86" s="94"/>
      <c r="L86" s="94"/>
      <c r="M86" s="94"/>
      <c r="N86" s="94"/>
      <c r="O86" s="94"/>
      <c r="P86" s="94"/>
      <c r="Q86" s="94"/>
      <c r="R86" s="94"/>
      <c r="S86" s="94"/>
      <c r="T86" s="94"/>
      <c r="U86" s="94"/>
      <c r="V86" s="94"/>
      <c r="W86" s="94"/>
      <c r="X86" s="94"/>
      <c r="Y86" s="94"/>
      <c r="Z86" s="94"/>
      <c r="AA86" s="94"/>
      <c r="AB86" s="94"/>
      <c r="AC86" s="94"/>
      <c r="AD86" s="94"/>
      <c r="AE86" s="94"/>
      <c r="AF86" s="94"/>
      <c r="AG86" s="94"/>
      <c r="AH86" s="94"/>
      <c r="AI86" s="94"/>
      <c r="AJ86" s="94"/>
      <c r="AK86" s="94"/>
      <c r="AL86" s="94"/>
      <c r="AM86" s="94"/>
      <c r="AN86" s="94"/>
      <c r="AO86" s="94"/>
      <c r="AP86" s="94"/>
      <c r="AQ86" s="94"/>
      <c r="AR86" s="94"/>
      <c r="AS86" s="94"/>
      <c r="AT86" s="94"/>
      <c r="AU86" s="94"/>
      <c r="AV86" s="94"/>
      <c r="AW86" s="94"/>
      <c r="AX86" s="94"/>
      <c r="AY86" s="94"/>
      <c r="AZ86" s="94"/>
      <c r="BA86" s="94"/>
      <c r="BB86" s="94"/>
      <c r="BC86" s="94"/>
      <c r="BD86" s="94"/>
      <c r="BE86" s="94"/>
      <c r="BF86" s="94"/>
      <c r="BG86" s="94"/>
      <c r="BH86" s="94"/>
      <c r="BI86" s="94"/>
      <c r="BJ86" s="94"/>
      <c r="BK86" s="94"/>
      <c r="BL86" s="94"/>
      <c r="BM86" s="94"/>
      <c r="BN86" s="94"/>
      <c r="BO86" s="94"/>
      <c r="BP86" s="94"/>
      <c r="BQ86" s="94"/>
      <c r="BR86" s="94"/>
      <c r="BS86" s="94"/>
      <c r="BT86" s="94"/>
      <c r="BU86" s="94"/>
      <c r="BV86" s="94"/>
      <c r="BW86" s="94"/>
      <c r="BX86" s="94"/>
      <c r="BY86" s="94"/>
      <c r="BZ86" s="94"/>
      <c r="CB86" s="8"/>
    </row>
    <row r="87" spans="1:86" s="1" customFormat="1" ht="3.95" customHeight="1">
      <c r="A87" s="203"/>
      <c r="B87" s="203"/>
      <c r="C87" s="203"/>
      <c r="D87" s="203"/>
      <c r="E87" s="203"/>
      <c r="F87" s="203"/>
      <c r="G87" s="203"/>
      <c r="H87" s="203"/>
      <c r="I87" s="203"/>
      <c r="J87" s="203"/>
      <c r="K87" s="203"/>
      <c r="L87" s="203"/>
      <c r="M87" s="203"/>
      <c r="N87" s="203"/>
      <c r="O87" s="203"/>
      <c r="P87" s="203"/>
      <c r="Q87" s="203"/>
      <c r="R87" s="203"/>
      <c r="S87" s="203"/>
      <c r="T87" s="203"/>
      <c r="U87" s="203"/>
      <c r="V87" s="203"/>
      <c r="W87" s="203"/>
      <c r="X87" s="203"/>
      <c r="Y87" s="203"/>
      <c r="Z87" s="203"/>
      <c r="AA87" s="203"/>
      <c r="AB87" s="203"/>
      <c r="AC87" s="203"/>
      <c r="AD87" s="203"/>
      <c r="AE87" s="203"/>
      <c r="AF87" s="203"/>
      <c r="AG87" s="203"/>
      <c r="AH87" s="203"/>
      <c r="AI87" s="203"/>
      <c r="AJ87" s="203"/>
      <c r="AK87" s="203"/>
      <c r="AL87" s="203"/>
      <c r="AM87" s="203"/>
      <c r="AN87" s="203"/>
      <c r="AO87" s="203"/>
      <c r="AP87" s="203"/>
      <c r="AQ87" s="203"/>
      <c r="AR87" s="203"/>
      <c r="AS87" s="203"/>
      <c r="AT87" s="203"/>
      <c r="AU87" s="203"/>
      <c r="AV87" s="203"/>
      <c r="AW87" s="203"/>
      <c r="AX87" s="203"/>
      <c r="AY87" s="203"/>
      <c r="AZ87" s="203"/>
      <c r="BA87" s="203"/>
      <c r="BB87" s="203"/>
      <c r="BC87" s="203"/>
      <c r="BD87" s="203"/>
      <c r="BE87" s="203"/>
      <c r="BF87" s="203"/>
      <c r="BG87" s="203"/>
      <c r="BH87" s="203"/>
      <c r="BI87" s="203"/>
      <c r="BJ87" s="203"/>
      <c r="BK87" s="203"/>
      <c r="BL87" s="203"/>
      <c r="BM87" s="203"/>
      <c r="BN87" s="203"/>
      <c r="BO87" s="203"/>
      <c r="BP87" s="203"/>
      <c r="BQ87" s="203"/>
      <c r="BR87" s="203"/>
      <c r="BS87" s="203"/>
      <c r="BT87" s="203"/>
      <c r="BU87" s="203"/>
      <c r="BV87" s="203"/>
      <c r="BW87" s="203"/>
      <c r="BX87" s="203"/>
      <c r="BY87" s="203"/>
      <c r="BZ87" s="203"/>
      <c r="CB87" s="8"/>
      <c r="CC87" s="2"/>
      <c r="CD87" s="2"/>
      <c r="CE87" s="2"/>
      <c r="CF87" s="2"/>
      <c r="CG87" s="2"/>
      <c r="CH87" s="2"/>
    </row>
    <row r="88" spans="1:86" s="2" customFormat="1" ht="16.5" customHeight="1">
      <c r="A88" s="59"/>
      <c r="B88" s="59" t="s">
        <v>1335</v>
      </c>
      <c r="C88" s="59"/>
      <c r="D88" s="59"/>
      <c r="E88" s="59"/>
      <c r="F88" s="59"/>
      <c r="G88" s="59"/>
      <c r="H88" s="59"/>
      <c r="I88" s="59"/>
      <c r="J88" s="59"/>
      <c r="K88" s="59"/>
      <c r="L88" s="59"/>
      <c r="M88" s="59"/>
      <c r="N88" s="59"/>
      <c r="O88" s="59"/>
      <c r="P88" s="59"/>
      <c r="Q88" s="59"/>
      <c r="R88" s="677"/>
      <c r="S88" s="677"/>
      <c r="T88" s="677"/>
      <c r="U88" s="677"/>
      <c r="V88" s="677"/>
      <c r="W88" s="677"/>
      <c r="X88" s="677"/>
      <c r="Y88" s="677"/>
      <c r="Z88" s="677"/>
      <c r="AA88" s="677"/>
      <c r="AB88" s="677"/>
      <c r="AC88" s="677"/>
      <c r="AD88" s="677"/>
      <c r="AE88" s="677"/>
      <c r="AF88" s="677"/>
      <c r="AG88" s="677"/>
      <c r="AH88" s="677"/>
      <c r="AI88" s="677"/>
      <c r="AJ88" s="677"/>
      <c r="AK88" s="677"/>
      <c r="AL88" s="677"/>
      <c r="AM88" s="677"/>
      <c r="AN88" s="677"/>
      <c r="AO88" s="677"/>
      <c r="AP88" s="677"/>
      <c r="AQ88" s="677"/>
      <c r="AR88" s="677"/>
      <c r="AS88" s="677"/>
      <c r="AT88" s="677"/>
      <c r="AU88" s="677"/>
      <c r="AV88" s="677"/>
      <c r="AW88" s="677"/>
      <c r="AX88" s="677"/>
      <c r="AY88" s="677"/>
      <c r="AZ88" s="677"/>
      <c r="BA88" s="677"/>
      <c r="BB88" s="677"/>
      <c r="BC88" s="677"/>
      <c r="BD88" s="677"/>
      <c r="BE88" s="677"/>
      <c r="BF88" s="677"/>
      <c r="BG88" s="677"/>
      <c r="BH88" s="677"/>
      <c r="BI88" s="677"/>
      <c r="BJ88" s="677"/>
      <c r="BK88" s="677"/>
      <c r="BL88" s="677"/>
      <c r="BM88" s="677"/>
      <c r="BN88" s="677"/>
      <c r="BO88" s="677"/>
      <c r="BP88" s="677"/>
      <c r="BQ88" s="677"/>
      <c r="BR88" s="677"/>
      <c r="BS88" s="677"/>
      <c r="BT88" s="677"/>
      <c r="BU88" s="677"/>
      <c r="BV88" s="677"/>
      <c r="BW88" s="677"/>
      <c r="BX88" s="677"/>
      <c r="BY88" s="677"/>
      <c r="BZ88" s="677"/>
      <c r="CB88" s="1"/>
      <c r="CC88" s="1"/>
      <c r="CD88" s="1"/>
      <c r="CE88" s="1"/>
      <c r="CF88" s="1"/>
      <c r="CG88" s="1"/>
      <c r="CH88" s="1"/>
    </row>
    <row r="89" spans="1:86" s="2" customFormat="1" ht="3.95" customHeight="1">
      <c r="A89" s="94"/>
      <c r="B89" s="94"/>
      <c r="C89" s="94"/>
      <c r="D89" s="94"/>
      <c r="E89" s="94"/>
      <c r="F89" s="94"/>
      <c r="G89" s="94"/>
      <c r="H89" s="94"/>
      <c r="I89" s="94"/>
      <c r="J89" s="94"/>
      <c r="K89" s="94"/>
      <c r="L89" s="94"/>
      <c r="M89" s="94"/>
      <c r="N89" s="94"/>
      <c r="O89" s="94"/>
      <c r="P89" s="94"/>
      <c r="Q89" s="94"/>
      <c r="R89" s="94"/>
      <c r="S89" s="94"/>
      <c r="T89" s="94"/>
      <c r="U89" s="94"/>
      <c r="V89" s="94"/>
      <c r="W89" s="94"/>
      <c r="X89" s="94"/>
      <c r="Y89" s="94"/>
      <c r="Z89" s="94"/>
      <c r="AA89" s="94"/>
      <c r="AB89" s="94"/>
      <c r="AC89" s="94"/>
      <c r="AD89" s="94"/>
      <c r="AE89" s="94"/>
      <c r="AF89" s="94"/>
      <c r="AG89" s="94"/>
      <c r="AH89" s="94"/>
      <c r="AI89" s="94"/>
      <c r="AJ89" s="94"/>
      <c r="AK89" s="94"/>
      <c r="AL89" s="94"/>
      <c r="AM89" s="94"/>
      <c r="AN89" s="94"/>
      <c r="AO89" s="94"/>
      <c r="AP89" s="94"/>
      <c r="AQ89" s="94"/>
      <c r="AR89" s="94"/>
      <c r="AS89" s="94"/>
      <c r="AT89" s="94"/>
      <c r="AU89" s="94"/>
      <c r="AV89" s="94"/>
      <c r="AW89" s="94"/>
      <c r="AX89" s="94"/>
      <c r="AY89" s="94"/>
      <c r="AZ89" s="94"/>
      <c r="BA89" s="94"/>
      <c r="BB89" s="94"/>
      <c r="BC89" s="94"/>
      <c r="BD89" s="94"/>
      <c r="BE89" s="94"/>
      <c r="BF89" s="94"/>
      <c r="BG89" s="94"/>
      <c r="BH89" s="94"/>
      <c r="BI89" s="94"/>
      <c r="BJ89" s="94"/>
      <c r="BK89" s="94"/>
      <c r="BL89" s="94"/>
      <c r="BM89" s="94"/>
      <c r="BN89" s="94"/>
      <c r="BO89" s="94"/>
      <c r="BP89" s="94"/>
      <c r="BQ89" s="94"/>
      <c r="BR89" s="94"/>
      <c r="BS89" s="94"/>
      <c r="BT89" s="94"/>
      <c r="BU89" s="94"/>
      <c r="BV89" s="94"/>
      <c r="BW89" s="94"/>
      <c r="BX89" s="94"/>
      <c r="BY89" s="94"/>
      <c r="BZ89" s="94"/>
      <c r="CB89" s="8"/>
    </row>
    <row r="90" spans="1:86" s="1" customFormat="1" ht="3.95" customHeight="1">
      <c r="A90" s="203"/>
      <c r="B90" s="203"/>
      <c r="C90" s="203"/>
      <c r="D90" s="203"/>
      <c r="E90" s="203"/>
      <c r="F90" s="203"/>
      <c r="G90" s="203"/>
      <c r="H90" s="203"/>
      <c r="I90" s="203"/>
      <c r="J90" s="203"/>
      <c r="K90" s="203"/>
      <c r="L90" s="203"/>
      <c r="M90" s="203"/>
      <c r="N90" s="203"/>
      <c r="O90" s="203"/>
      <c r="P90" s="203"/>
      <c r="Q90" s="203"/>
      <c r="R90" s="203"/>
      <c r="S90" s="203"/>
      <c r="T90" s="203"/>
      <c r="U90" s="203"/>
      <c r="V90" s="203"/>
      <c r="W90" s="203"/>
      <c r="X90" s="203"/>
      <c r="Y90" s="203"/>
      <c r="Z90" s="203"/>
      <c r="AA90" s="203"/>
      <c r="AB90" s="203"/>
      <c r="AC90" s="203"/>
      <c r="AD90" s="203"/>
      <c r="AE90" s="203"/>
      <c r="AF90" s="203"/>
      <c r="AG90" s="203"/>
      <c r="AH90" s="203"/>
      <c r="AI90" s="203"/>
      <c r="AJ90" s="203"/>
      <c r="AK90" s="203"/>
      <c r="AL90" s="203"/>
      <c r="AM90" s="203"/>
      <c r="AN90" s="203"/>
      <c r="AO90" s="203"/>
      <c r="AP90" s="203"/>
      <c r="AQ90" s="203"/>
      <c r="AR90" s="203"/>
      <c r="AS90" s="203"/>
      <c r="AT90" s="203"/>
      <c r="AU90" s="203"/>
      <c r="AV90" s="203"/>
      <c r="AW90" s="203"/>
      <c r="AX90" s="203"/>
      <c r="AY90" s="203"/>
      <c r="AZ90" s="203"/>
      <c r="BA90" s="203"/>
      <c r="BB90" s="203"/>
      <c r="BC90" s="203"/>
      <c r="BD90" s="203"/>
      <c r="BE90" s="203"/>
      <c r="BF90" s="203"/>
      <c r="BG90" s="203"/>
      <c r="BH90" s="203"/>
      <c r="BI90" s="203"/>
      <c r="BJ90" s="203"/>
      <c r="BK90" s="203"/>
      <c r="BL90" s="203"/>
      <c r="BM90" s="203"/>
      <c r="BN90" s="203"/>
      <c r="BO90" s="203"/>
      <c r="BP90" s="203"/>
      <c r="BQ90" s="203"/>
      <c r="BR90" s="203"/>
      <c r="BS90" s="203"/>
      <c r="BT90" s="203"/>
      <c r="BU90" s="203"/>
      <c r="BV90" s="203"/>
      <c r="BW90" s="203"/>
      <c r="BX90" s="203"/>
      <c r="BY90" s="203"/>
      <c r="BZ90" s="203"/>
      <c r="CB90" s="8"/>
      <c r="CC90" s="2"/>
      <c r="CD90" s="2"/>
      <c r="CE90" s="2"/>
      <c r="CF90" s="2"/>
      <c r="CG90" s="2"/>
      <c r="CH90" s="2"/>
    </row>
    <row r="91" spans="1:86" s="2" customFormat="1" ht="16.5" customHeight="1">
      <c r="A91" s="59"/>
      <c r="B91" s="59" t="s">
        <v>1336</v>
      </c>
      <c r="C91" s="59"/>
      <c r="D91" s="59"/>
      <c r="E91" s="59"/>
      <c r="F91" s="59"/>
      <c r="G91" s="59"/>
      <c r="H91" s="59"/>
      <c r="I91" s="59"/>
      <c r="J91" s="59"/>
      <c r="K91" s="59"/>
      <c r="L91" s="59"/>
      <c r="M91" s="59"/>
      <c r="N91" s="59"/>
      <c r="O91" s="59"/>
      <c r="P91" s="59"/>
      <c r="Q91" s="59"/>
      <c r="R91" s="677"/>
      <c r="S91" s="677"/>
      <c r="T91" s="677"/>
      <c r="U91" s="677"/>
      <c r="V91" s="677"/>
      <c r="W91" s="677"/>
      <c r="X91" s="677"/>
      <c r="Y91" s="677"/>
      <c r="Z91" s="677"/>
      <c r="AA91" s="677"/>
      <c r="AB91" s="677"/>
      <c r="AC91" s="677"/>
      <c r="AD91" s="677"/>
      <c r="AE91" s="677"/>
      <c r="AF91" s="677"/>
      <c r="AG91" s="677"/>
      <c r="AH91" s="677"/>
      <c r="AI91" s="677"/>
      <c r="AJ91" s="677"/>
      <c r="AK91" s="677"/>
      <c r="AL91" s="677"/>
      <c r="AM91" s="677"/>
      <c r="AN91" s="677"/>
      <c r="AO91" s="677"/>
      <c r="AP91" s="677"/>
      <c r="AQ91" s="677"/>
      <c r="AR91" s="677"/>
      <c r="AS91" s="677"/>
      <c r="AT91" s="677"/>
      <c r="AU91" s="677"/>
      <c r="AV91" s="677"/>
      <c r="AW91" s="677"/>
      <c r="AX91" s="677"/>
      <c r="AY91" s="677"/>
      <c r="AZ91" s="677"/>
      <c r="BA91" s="677"/>
      <c r="BB91" s="677"/>
      <c r="BC91" s="677"/>
      <c r="BD91" s="677"/>
      <c r="BE91" s="677"/>
      <c r="BF91" s="677"/>
      <c r="BG91" s="677"/>
      <c r="BH91" s="677"/>
      <c r="BI91" s="677"/>
      <c r="BJ91" s="677"/>
      <c r="BK91" s="677"/>
      <c r="BL91" s="677"/>
      <c r="BM91" s="677"/>
      <c r="BN91" s="677"/>
      <c r="BO91" s="677"/>
      <c r="BP91" s="677"/>
      <c r="BQ91" s="677"/>
      <c r="BR91" s="677"/>
      <c r="BS91" s="677"/>
      <c r="BT91" s="677"/>
      <c r="BU91" s="677"/>
      <c r="BV91" s="677"/>
      <c r="BW91" s="677"/>
      <c r="BX91" s="677"/>
      <c r="BY91" s="677"/>
      <c r="BZ91" s="677"/>
      <c r="CB91" s="1"/>
      <c r="CC91" s="1"/>
      <c r="CD91" s="1"/>
      <c r="CE91" s="1"/>
      <c r="CF91" s="1"/>
      <c r="CG91" s="1"/>
      <c r="CH91" s="1"/>
    </row>
    <row r="92" spans="1:86" s="2" customFormat="1" ht="3.95" customHeight="1">
      <c r="A92" s="94"/>
      <c r="B92" s="94"/>
      <c r="C92" s="94"/>
      <c r="D92" s="94"/>
      <c r="E92" s="94"/>
      <c r="F92" s="94"/>
      <c r="G92" s="94"/>
      <c r="H92" s="94"/>
      <c r="I92" s="94"/>
      <c r="J92" s="94"/>
      <c r="K92" s="94"/>
      <c r="L92" s="94"/>
      <c r="M92" s="94"/>
      <c r="N92" s="94"/>
      <c r="O92" s="94"/>
      <c r="P92" s="94"/>
      <c r="Q92" s="94"/>
      <c r="R92" s="94"/>
      <c r="S92" s="94"/>
      <c r="T92" s="94"/>
      <c r="U92" s="94"/>
      <c r="V92" s="94"/>
      <c r="W92" s="94"/>
      <c r="X92" s="94"/>
      <c r="Y92" s="94"/>
      <c r="Z92" s="94"/>
      <c r="AA92" s="94"/>
      <c r="AB92" s="94"/>
      <c r="AC92" s="94"/>
      <c r="AD92" s="94"/>
      <c r="AE92" s="94"/>
      <c r="AF92" s="94"/>
      <c r="AG92" s="94"/>
      <c r="AH92" s="94"/>
      <c r="AI92" s="94"/>
      <c r="AJ92" s="94"/>
      <c r="AK92" s="94"/>
      <c r="AL92" s="94"/>
      <c r="AM92" s="94"/>
      <c r="AN92" s="94"/>
      <c r="AO92" s="94"/>
      <c r="AP92" s="94"/>
      <c r="AQ92" s="94"/>
      <c r="AR92" s="94"/>
      <c r="AS92" s="94"/>
      <c r="AT92" s="94"/>
      <c r="AU92" s="94"/>
      <c r="AV92" s="94"/>
      <c r="AW92" s="94"/>
      <c r="AX92" s="94"/>
      <c r="AY92" s="94"/>
      <c r="AZ92" s="94"/>
      <c r="BA92" s="94"/>
      <c r="BB92" s="94"/>
      <c r="BC92" s="94"/>
      <c r="BD92" s="94"/>
      <c r="BE92" s="94"/>
      <c r="BF92" s="94"/>
      <c r="BG92" s="94"/>
      <c r="BH92" s="94"/>
      <c r="BI92" s="94"/>
      <c r="BJ92" s="94"/>
      <c r="BK92" s="94"/>
      <c r="BL92" s="94"/>
      <c r="BM92" s="94"/>
      <c r="BN92" s="94"/>
      <c r="BO92" s="94"/>
      <c r="BP92" s="94"/>
      <c r="BQ92" s="94"/>
      <c r="BR92" s="94"/>
      <c r="BS92" s="94"/>
      <c r="BT92" s="94"/>
      <c r="BU92" s="94"/>
      <c r="BV92" s="94"/>
      <c r="BW92" s="94"/>
      <c r="BX92" s="94"/>
      <c r="BY92" s="94"/>
      <c r="BZ92" s="94"/>
      <c r="CB92" s="8"/>
    </row>
    <row r="93" spans="1:86" s="2" customFormat="1" ht="5.0999999999999996" customHeight="1">
      <c r="A93" s="203"/>
      <c r="B93" s="203"/>
      <c r="C93" s="203"/>
      <c r="D93" s="203"/>
      <c r="E93" s="203"/>
      <c r="F93" s="203"/>
      <c r="G93" s="203"/>
      <c r="H93" s="203"/>
      <c r="I93" s="203"/>
      <c r="J93" s="203"/>
      <c r="K93" s="203"/>
      <c r="L93" s="203"/>
      <c r="M93" s="203"/>
      <c r="N93" s="203"/>
      <c r="O93" s="203"/>
      <c r="P93" s="203"/>
      <c r="Q93" s="203"/>
      <c r="R93" s="203"/>
      <c r="S93" s="203"/>
      <c r="T93" s="203"/>
      <c r="U93" s="203"/>
      <c r="V93" s="203"/>
      <c r="W93" s="203"/>
      <c r="X93" s="203"/>
      <c r="Y93" s="203"/>
      <c r="Z93" s="203"/>
      <c r="AA93" s="203"/>
      <c r="AB93" s="203"/>
      <c r="AC93" s="203"/>
      <c r="AD93" s="203"/>
      <c r="AE93" s="203"/>
      <c r="AF93" s="203"/>
      <c r="AG93" s="203"/>
      <c r="AH93" s="203"/>
      <c r="AI93" s="203"/>
      <c r="AJ93" s="203"/>
      <c r="AK93" s="203"/>
      <c r="AL93" s="203"/>
      <c r="AM93" s="203"/>
      <c r="AN93" s="203"/>
      <c r="AO93" s="203"/>
      <c r="AP93" s="203"/>
      <c r="AQ93" s="203"/>
      <c r="AR93" s="203"/>
      <c r="AS93" s="203"/>
      <c r="AT93" s="203"/>
      <c r="AU93" s="203"/>
      <c r="AV93" s="203"/>
      <c r="AW93" s="203"/>
      <c r="AX93" s="203"/>
      <c r="AY93" s="203"/>
      <c r="AZ93" s="203"/>
      <c r="BA93" s="203"/>
      <c r="BB93" s="203"/>
      <c r="BC93" s="203"/>
      <c r="BD93" s="203"/>
      <c r="BE93" s="203"/>
      <c r="BF93" s="203"/>
      <c r="BG93" s="203"/>
      <c r="BH93" s="203"/>
      <c r="BI93" s="203"/>
      <c r="BJ93" s="203"/>
      <c r="BK93" s="203"/>
      <c r="BL93" s="203"/>
      <c r="BM93" s="203"/>
      <c r="BN93" s="203"/>
      <c r="BO93" s="203"/>
      <c r="BP93" s="203"/>
      <c r="BQ93" s="203"/>
      <c r="BR93" s="203"/>
      <c r="BS93" s="203"/>
      <c r="BT93" s="203"/>
      <c r="BU93" s="203"/>
      <c r="BV93" s="203"/>
      <c r="BW93" s="203"/>
      <c r="BX93" s="203"/>
      <c r="BY93" s="203"/>
      <c r="BZ93" s="203"/>
      <c r="CB93" s="8"/>
    </row>
    <row r="94" spans="1:86" s="2" customFormat="1" ht="16.5" customHeight="1">
      <c r="A94" s="59"/>
      <c r="B94" s="59" t="s">
        <v>1337</v>
      </c>
      <c r="C94" s="59"/>
      <c r="D94" s="59"/>
      <c r="E94" s="59"/>
      <c r="F94" s="59"/>
      <c r="G94" s="59"/>
      <c r="H94" s="59"/>
      <c r="I94" s="59"/>
      <c r="J94" s="59"/>
      <c r="K94" s="59"/>
      <c r="L94" s="59"/>
      <c r="M94" s="59"/>
      <c r="N94" s="59"/>
      <c r="O94" s="59"/>
      <c r="P94" s="59"/>
      <c r="Q94" s="59"/>
      <c r="R94" s="677"/>
      <c r="S94" s="677"/>
      <c r="T94" s="677"/>
      <c r="U94" s="677"/>
      <c r="V94" s="677"/>
      <c r="W94" s="677"/>
      <c r="X94" s="677"/>
      <c r="Y94" s="677"/>
      <c r="Z94" s="677"/>
      <c r="AA94" s="677"/>
      <c r="AB94" s="677"/>
      <c r="AC94" s="677"/>
      <c r="AD94" s="677"/>
      <c r="AE94" s="677"/>
      <c r="AF94" s="677"/>
      <c r="AG94" s="677"/>
      <c r="AH94" s="677"/>
      <c r="AI94" s="677"/>
      <c r="AJ94" s="677"/>
      <c r="AK94" s="677"/>
      <c r="AL94" s="677"/>
      <c r="AM94" s="677"/>
      <c r="AN94" s="677"/>
      <c r="AO94" s="677"/>
      <c r="AP94" s="677"/>
      <c r="AQ94" s="677"/>
      <c r="AR94" s="677"/>
      <c r="AS94" s="677"/>
      <c r="AT94" s="677"/>
      <c r="AU94" s="677"/>
      <c r="AV94" s="677"/>
      <c r="AW94" s="677"/>
      <c r="AX94" s="677"/>
      <c r="AY94" s="677"/>
      <c r="AZ94" s="677"/>
      <c r="BA94" s="677"/>
      <c r="BB94" s="677"/>
      <c r="BC94" s="677"/>
      <c r="BD94" s="677"/>
      <c r="BE94" s="677"/>
      <c r="BF94" s="677"/>
      <c r="BG94" s="677"/>
      <c r="BH94" s="677"/>
      <c r="BI94" s="677"/>
      <c r="BJ94" s="677"/>
      <c r="BK94" s="677"/>
      <c r="BL94" s="677"/>
      <c r="BM94" s="677"/>
      <c r="BN94" s="677"/>
      <c r="BO94" s="677"/>
      <c r="BP94" s="677"/>
      <c r="BQ94" s="677"/>
      <c r="BR94" s="677"/>
      <c r="BS94" s="677"/>
      <c r="BT94" s="677"/>
      <c r="BU94" s="677"/>
      <c r="BV94" s="677"/>
      <c r="BW94" s="677"/>
      <c r="BX94" s="677"/>
      <c r="BY94" s="677"/>
      <c r="BZ94" s="677"/>
      <c r="CB94" s="8"/>
    </row>
    <row r="95" spans="1:86" s="1" customFormat="1" ht="3.95" customHeight="1">
      <c r="A95" s="94"/>
      <c r="B95" s="94"/>
      <c r="C95" s="94"/>
      <c r="D95" s="94"/>
      <c r="E95" s="94"/>
      <c r="F95" s="94"/>
      <c r="G95" s="94"/>
      <c r="H95" s="94"/>
      <c r="I95" s="94"/>
      <c r="J95" s="94"/>
      <c r="K95" s="94"/>
      <c r="L95" s="94"/>
      <c r="M95" s="94"/>
      <c r="N95" s="94"/>
      <c r="O95" s="94"/>
      <c r="P95" s="94"/>
      <c r="Q95" s="94"/>
      <c r="R95" s="94"/>
      <c r="S95" s="94"/>
      <c r="T95" s="94"/>
      <c r="U95" s="94"/>
      <c r="V95" s="94"/>
      <c r="W95" s="94"/>
      <c r="X95" s="94"/>
      <c r="Y95" s="94"/>
      <c r="Z95" s="94"/>
      <c r="AA95" s="94"/>
      <c r="AB95" s="94"/>
      <c r="AC95" s="94"/>
      <c r="AD95" s="94"/>
      <c r="AE95" s="94"/>
      <c r="AF95" s="94"/>
      <c r="AG95" s="94"/>
      <c r="AH95" s="94"/>
      <c r="AI95" s="94"/>
      <c r="AJ95" s="94"/>
      <c r="AK95" s="94"/>
      <c r="AL95" s="94"/>
      <c r="AM95" s="94"/>
      <c r="AN95" s="94"/>
      <c r="AO95" s="94"/>
      <c r="AP95" s="94"/>
      <c r="AQ95" s="94"/>
      <c r="AR95" s="94"/>
      <c r="AS95" s="94"/>
      <c r="AT95" s="94"/>
      <c r="AU95" s="94"/>
      <c r="AV95" s="94"/>
      <c r="AW95" s="94"/>
      <c r="AX95" s="94"/>
      <c r="AY95" s="94"/>
      <c r="AZ95" s="94"/>
      <c r="BA95" s="94"/>
      <c r="BB95" s="94"/>
      <c r="BC95" s="94"/>
      <c r="BD95" s="94"/>
      <c r="BE95" s="94"/>
      <c r="BF95" s="94"/>
      <c r="BG95" s="94"/>
      <c r="BH95" s="94"/>
      <c r="BI95" s="94"/>
      <c r="BJ95" s="94"/>
      <c r="BK95" s="94"/>
      <c r="BL95" s="94"/>
      <c r="BM95" s="94"/>
      <c r="BN95" s="94"/>
      <c r="BO95" s="94"/>
      <c r="BP95" s="94"/>
      <c r="BQ95" s="94"/>
      <c r="BR95" s="94"/>
      <c r="BS95" s="94"/>
      <c r="BT95" s="94"/>
      <c r="BU95" s="94"/>
      <c r="BV95" s="94"/>
      <c r="BW95" s="94"/>
      <c r="BX95" s="94"/>
      <c r="BY95" s="94"/>
      <c r="BZ95" s="94"/>
      <c r="CB95" s="8"/>
      <c r="CC95" s="2"/>
      <c r="CD95" s="2"/>
      <c r="CE95" s="2"/>
      <c r="CF95" s="2"/>
      <c r="CG95" s="2"/>
      <c r="CH95" s="2"/>
    </row>
    <row r="96" spans="1:86" s="1" customFormat="1" ht="3.95" customHeight="1">
      <c r="A96" s="66"/>
      <c r="B96" s="66"/>
      <c r="C96" s="66"/>
      <c r="D96" s="66"/>
      <c r="E96" s="66"/>
      <c r="F96" s="66"/>
      <c r="G96" s="66"/>
      <c r="H96" s="66"/>
      <c r="I96" s="66"/>
      <c r="J96" s="66"/>
      <c r="K96" s="66"/>
      <c r="L96" s="66"/>
      <c r="M96" s="66"/>
      <c r="N96" s="66"/>
      <c r="O96" s="66"/>
      <c r="P96" s="66"/>
      <c r="Q96" s="66"/>
      <c r="R96" s="66"/>
      <c r="S96" s="66"/>
      <c r="T96" s="66"/>
      <c r="U96" s="66"/>
      <c r="V96" s="66"/>
      <c r="W96" s="66"/>
      <c r="X96" s="66"/>
      <c r="Y96" s="66"/>
      <c r="Z96" s="66"/>
      <c r="AA96" s="66"/>
      <c r="AB96" s="66"/>
      <c r="AC96" s="66"/>
      <c r="AD96" s="66"/>
      <c r="AE96" s="66"/>
      <c r="AF96" s="66"/>
      <c r="AG96" s="66"/>
      <c r="AH96" s="66"/>
      <c r="AI96" s="66"/>
      <c r="AJ96" s="66"/>
      <c r="AK96" s="66"/>
      <c r="AL96" s="66"/>
      <c r="AM96" s="66"/>
      <c r="AN96" s="66"/>
      <c r="AO96" s="66"/>
      <c r="AP96" s="66"/>
      <c r="AQ96" s="66"/>
      <c r="AR96" s="66"/>
      <c r="AS96" s="66"/>
      <c r="AT96" s="66"/>
      <c r="AU96" s="66"/>
      <c r="AV96" s="66"/>
      <c r="AW96" s="66"/>
      <c r="AX96" s="66"/>
      <c r="AY96" s="66"/>
      <c r="AZ96" s="66"/>
      <c r="BA96" s="66"/>
      <c r="BB96" s="66"/>
      <c r="BC96" s="66"/>
      <c r="BD96" s="66"/>
      <c r="BE96" s="66"/>
      <c r="BF96" s="66"/>
      <c r="BG96" s="66"/>
      <c r="BH96" s="66"/>
      <c r="BI96" s="66"/>
      <c r="BJ96" s="66"/>
      <c r="BK96" s="66"/>
      <c r="BL96" s="66"/>
      <c r="BM96" s="66"/>
      <c r="BN96" s="66"/>
      <c r="BO96" s="66"/>
      <c r="BP96" s="66"/>
      <c r="BQ96" s="66"/>
      <c r="BR96" s="66"/>
      <c r="BS96" s="66"/>
      <c r="BT96" s="66"/>
      <c r="BU96" s="66"/>
      <c r="BV96" s="66"/>
      <c r="BW96" s="66"/>
      <c r="BX96" s="66"/>
      <c r="BY96" s="66"/>
      <c r="BZ96" s="66"/>
    </row>
    <row r="97" spans="1:91" s="1" customFormat="1" ht="16.5" customHeight="1">
      <c r="A97" s="59"/>
      <c r="B97" s="59" t="s">
        <v>1338</v>
      </c>
      <c r="C97" s="59"/>
      <c r="D97" s="59"/>
      <c r="E97" s="59"/>
      <c r="F97" s="59"/>
      <c r="G97" s="59"/>
      <c r="H97" s="59"/>
      <c r="I97" s="59"/>
      <c r="J97" s="59"/>
      <c r="K97" s="59"/>
      <c r="L97" s="59"/>
      <c r="M97" s="59"/>
      <c r="N97" s="59"/>
      <c r="O97" s="59"/>
      <c r="P97" s="59"/>
      <c r="Q97" s="59"/>
      <c r="R97" s="677"/>
      <c r="S97" s="677"/>
      <c r="T97" s="677"/>
      <c r="U97" s="677"/>
      <c r="V97" s="677"/>
      <c r="W97" s="677"/>
      <c r="X97" s="677"/>
      <c r="Y97" s="677"/>
      <c r="Z97" s="677"/>
      <c r="AA97" s="677"/>
      <c r="AB97" s="677"/>
      <c r="AC97" s="677"/>
      <c r="AD97" s="677"/>
      <c r="AE97" s="677"/>
      <c r="AF97" s="677"/>
      <c r="AG97" s="677"/>
      <c r="AH97" s="677"/>
      <c r="AI97" s="677"/>
      <c r="AJ97" s="677"/>
      <c r="AK97" s="677"/>
      <c r="AL97" s="677"/>
      <c r="AM97" s="677"/>
      <c r="AN97" s="677"/>
      <c r="AO97" s="677"/>
      <c r="AP97" s="677"/>
      <c r="AQ97" s="677"/>
      <c r="AR97" s="677"/>
      <c r="AS97" s="677"/>
      <c r="AT97" s="677"/>
      <c r="AU97" s="677"/>
      <c r="AV97" s="677"/>
      <c r="AW97" s="677"/>
      <c r="AX97" s="677"/>
      <c r="AY97" s="677"/>
      <c r="AZ97" s="677"/>
      <c r="BA97" s="677"/>
      <c r="BB97" s="677"/>
      <c r="BC97" s="677"/>
      <c r="BD97" s="677"/>
      <c r="BE97" s="677"/>
      <c r="BF97" s="677"/>
      <c r="BG97" s="677"/>
      <c r="BH97" s="677"/>
      <c r="BI97" s="677"/>
      <c r="BJ97" s="677"/>
      <c r="BK97" s="677"/>
      <c r="BL97" s="677"/>
      <c r="BM97" s="677"/>
      <c r="BN97" s="677"/>
      <c r="BO97" s="677"/>
      <c r="BP97" s="677"/>
      <c r="BQ97" s="677"/>
      <c r="BR97" s="677"/>
      <c r="BS97" s="677"/>
      <c r="BT97" s="677"/>
      <c r="BU97" s="677"/>
      <c r="BV97" s="677"/>
      <c r="BW97" s="677"/>
      <c r="BX97" s="677"/>
      <c r="BY97" s="677"/>
      <c r="BZ97" s="677"/>
    </row>
    <row r="98" spans="1:91" s="2" customFormat="1" ht="3.95" customHeight="1">
      <c r="A98" s="94"/>
      <c r="B98" s="94"/>
      <c r="C98" s="94"/>
      <c r="D98" s="94"/>
      <c r="E98" s="94"/>
      <c r="F98" s="94"/>
      <c r="G98" s="94"/>
      <c r="H98" s="94"/>
      <c r="I98" s="94"/>
      <c r="J98" s="94"/>
      <c r="K98" s="94"/>
      <c r="L98" s="94"/>
      <c r="M98" s="94"/>
      <c r="N98" s="94"/>
      <c r="O98" s="94"/>
      <c r="P98" s="94"/>
      <c r="Q98" s="94"/>
      <c r="R98" s="94"/>
      <c r="S98" s="94"/>
      <c r="T98" s="94"/>
      <c r="U98" s="94"/>
      <c r="V98" s="94"/>
      <c r="W98" s="94"/>
      <c r="X98" s="94"/>
      <c r="Y98" s="94"/>
      <c r="Z98" s="94"/>
      <c r="AA98" s="94"/>
      <c r="AB98" s="94"/>
      <c r="AC98" s="94"/>
      <c r="AD98" s="94"/>
      <c r="AE98" s="94"/>
      <c r="AF98" s="94"/>
      <c r="AG98" s="94"/>
      <c r="AH98" s="94"/>
      <c r="AI98" s="94"/>
      <c r="AJ98" s="94"/>
      <c r="AK98" s="94"/>
      <c r="AL98" s="94"/>
      <c r="AM98" s="94"/>
      <c r="AN98" s="94"/>
      <c r="AO98" s="94"/>
      <c r="AP98" s="94"/>
      <c r="AQ98" s="94"/>
      <c r="AR98" s="94"/>
      <c r="AS98" s="94"/>
      <c r="AT98" s="94"/>
      <c r="AU98" s="94"/>
      <c r="AV98" s="94"/>
      <c r="AW98" s="94"/>
      <c r="AX98" s="94"/>
      <c r="AY98" s="94"/>
      <c r="AZ98" s="94"/>
      <c r="BA98" s="94"/>
      <c r="BB98" s="94"/>
      <c r="BC98" s="94"/>
      <c r="BD98" s="94"/>
      <c r="BE98" s="94"/>
      <c r="BF98" s="94"/>
      <c r="BG98" s="94"/>
      <c r="BH98" s="94"/>
      <c r="BI98" s="94"/>
      <c r="BJ98" s="94"/>
      <c r="BK98" s="94"/>
      <c r="BL98" s="94"/>
      <c r="BM98" s="94"/>
      <c r="BN98" s="94"/>
      <c r="BO98" s="94"/>
      <c r="BP98" s="94"/>
      <c r="BQ98" s="94"/>
      <c r="BR98" s="94"/>
      <c r="BS98" s="94"/>
      <c r="BT98" s="94"/>
      <c r="BU98" s="94"/>
      <c r="BV98" s="94"/>
      <c r="BW98" s="94"/>
      <c r="BX98" s="94"/>
      <c r="BY98" s="94"/>
      <c r="BZ98" s="94"/>
      <c r="CB98" s="1"/>
      <c r="CC98" s="1"/>
      <c r="CD98" s="1"/>
      <c r="CE98" s="1"/>
      <c r="CF98" s="1"/>
      <c r="CG98" s="1"/>
      <c r="CH98" s="1"/>
    </row>
    <row r="99" spans="1:91" s="2" customFormat="1" ht="3.95" customHeight="1">
      <c r="A99" s="203"/>
      <c r="B99" s="203"/>
      <c r="C99" s="203"/>
      <c r="D99" s="203"/>
      <c r="E99" s="203"/>
      <c r="F99" s="203"/>
      <c r="G99" s="203"/>
      <c r="H99" s="203"/>
      <c r="I99" s="203"/>
      <c r="J99" s="203"/>
      <c r="K99" s="203"/>
      <c r="L99" s="203"/>
      <c r="M99" s="203"/>
      <c r="N99" s="203"/>
      <c r="O99" s="203"/>
      <c r="P99" s="203"/>
      <c r="Q99" s="203"/>
      <c r="R99" s="203"/>
      <c r="S99" s="203"/>
      <c r="T99" s="203"/>
      <c r="U99" s="203"/>
      <c r="V99" s="203"/>
      <c r="W99" s="203"/>
      <c r="X99" s="203"/>
      <c r="Y99" s="203"/>
      <c r="Z99" s="203"/>
      <c r="AA99" s="203"/>
      <c r="AB99" s="203"/>
      <c r="AC99" s="203"/>
      <c r="AD99" s="203"/>
      <c r="AE99" s="203"/>
      <c r="AF99" s="203"/>
      <c r="AG99" s="203"/>
      <c r="AH99" s="203"/>
      <c r="AI99" s="203"/>
      <c r="AJ99" s="203"/>
      <c r="AK99" s="203"/>
      <c r="AL99" s="203"/>
      <c r="AM99" s="203"/>
      <c r="AN99" s="203"/>
      <c r="AO99" s="203"/>
      <c r="AP99" s="203"/>
      <c r="AQ99" s="203"/>
      <c r="AR99" s="203"/>
      <c r="AS99" s="203"/>
      <c r="AT99" s="203"/>
      <c r="AU99" s="203"/>
      <c r="AV99" s="203"/>
      <c r="AW99" s="203"/>
      <c r="AX99" s="203"/>
      <c r="AY99" s="203"/>
      <c r="AZ99" s="203"/>
      <c r="BA99" s="203"/>
      <c r="BB99" s="203"/>
      <c r="BC99" s="203"/>
      <c r="BD99" s="203"/>
      <c r="BE99" s="203"/>
      <c r="BF99" s="203"/>
      <c r="BG99" s="203"/>
      <c r="BH99" s="203"/>
      <c r="BI99" s="203"/>
      <c r="BJ99" s="203"/>
      <c r="BK99" s="203"/>
      <c r="BL99" s="203"/>
      <c r="BM99" s="203"/>
      <c r="BN99" s="203"/>
      <c r="BO99" s="203"/>
      <c r="BP99" s="203"/>
      <c r="BQ99" s="203"/>
      <c r="BR99" s="203"/>
      <c r="BS99" s="203"/>
      <c r="BT99" s="203"/>
      <c r="BU99" s="203"/>
      <c r="BV99" s="203"/>
      <c r="BW99" s="203"/>
      <c r="BX99" s="203"/>
      <c r="BY99" s="203"/>
      <c r="BZ99" s="203"/>
      <c r="CB99" s="8"/>
    </row>
    <row r="100" spans="1:91" s="1" customFormat="1" ht="16.5" customHeight="1">
      <c r="A100" s="59"/>
      <c r="B100" s="699" t="s">
        <v>1339</v>
      </c>
      <c r="C100" s="699"/>
      <c r="D100" s="699"/>
      <c r="E100" s="699"/>
      <c r="F100" s="699"/>
      <c r="G100" s="699"/>
      <c r="H100" s="699"/>
      <c r="I100" s="699"/>
      <c r="J100" s="699"/>
      <c r="K100" s="699"/>
      <c r="L100" s="699"/>
      <c r="M100" s="699"/>
      <c r="N100" s="699"/>
      <c r="O100" s="699"/>
      <c r="P100" s="699"/>
      <c r="Q100" s="699"/>
      <c r="R100" s="699"/>
      <c r="S100" s="677"/>
      <c r="T100" s="677"/>
      <c r="U100" s="677"/>
      <c r="V100" s="677"/>
      <c r="W100" s="677"/>
      <c r="X100" s="677"/>
      <c r="Y100" s="677"/>
      <c r="Z100" s="677"/>
      <c r="AA100" s="677"/>
      <c r="AB100" s="677"/>
      <c r="AC100" s="677"/>
      <c r="AD100" s="677"/>
      <c r="AE100" s="677"/>
      <c r="AF100" s="677"/>
      <c r="AG100" s="677"/>
      <c r="AH100" s="677"/>
      <c r="AI100" s="677"/>
      <c r="AJ100" s="677"/>
      <c r="AK100" s="677"/>
      <c r="AL100" s="677"/>
      <c r="AM100" s="677"/>
      <c r="AN100" s="677"/>
      <c r="AO100" s="677"/>
      <c r="AP100" s="677"/>
      <c r="AQ100" s="677"/>
      <c r="AR100" s="677"/>
      <c r="AS100" s="677"/>
      <c r="AT100" s="677"/>
      <c r="AU100" s="677"/>
      <c r="AV100" s="677"/>
      <c r="AW100" s="677"/>
      <c r="AX100" s="677"/>
      <c r="AY100" s="677"/>
      <c r="AZ100" s="677"/>
      <c r="BA100" s="677"/>
      <c r="BB100" s="677"/>
      <c r="BC100" s="677"/>
      <c r="BD100" s="677"/>
      <c r="BE100" s="677"/>
      <c r="BF100" s="677"/>
      <c r="BG100" s="677"/>
      <c r="BH100" s="677"/>
      <c r="BI100" s="677"/>
      <c r="BJ100" s="677"/>
      <c r="BK100" s="677"/>
      <c r="BL100" s="677"/>
      <c r="BM100" s="677"/>
      <c r="BN100" s="677"/>
      <c r="BO100" s="677"/>
      <c r="BP100" s="677"/>
      <c r="BQ100" s="677"/>
      <c r="BR100" s="677"/>
      <c r="BS100" s="677"/>
      <c r="BT100" s="677"/>
      <c r="BU100" s="677"/>
      <c r="BV100" s="677"/>
      <c r="BW100" s="677"/>
      <c r="BX100" s="677"/>
      <c r="BY100" s="677"/>
      <c r="BZ100" s="677"/>
      <c r="CB100" s="8"/>
      <c r="CC100" s="2"/>
      <c r="CD100" s="2"/>
      <c r="CE100" s="2"/>
      <c r="CF100" s="2"/>
      <c r="CG100" s="2"/>
      <c r="CH100" s="2"/>
    </row>
    <row r="101" spans="1:91" s="1" customFormat="1" ht="16.5" customHeight="1">
      <c r="A101" s="59"/>
      <c r="B101" s="59"/>
      <c r="C101" s="59"/>
      <c r="D101" s="59"/>
      <c r="E101" s="59"/>
      <c r="F101" s="59"/>
      <c r="G101" s="59"/>
      <c r="H101" s="59"/>
      <c r="I101" s="59"/>
      <c r="J101" s="59"/>
      <c r="K101" s="59"/>
      <c r="L101" s="59"/>
      <c r="M101" s="59"/>
      <c r="N101" s="59"/>
      <c r="O101" s="59"/>
      <c r="P101" s="59"/>
      <c r="Q101" s="59"/>
      <c r="R101" s="677"/>
      <c r="S101" s="677"/>
      <c r="T101" s="677"/>
      <c r="U101" s="677"/>
      <c r="V101" s="677"/>
      <c r="W101" s="677"/>
      <c r="X101" s="677"/>
      <c r="Y101" s="677"/>
      <c r="Z101" s="677"/>
      <c r="AA101" s="677"/>
      <c r="AB101" s="677"/>
      <c r="AC101" s="677"/>
      <c r="AD101" s="677"/>
      <c r="AE101" s="677"/>
      <c r="AF101" s="677"/>
      <c r="AG101" s="677"/>
      <c r="AH101" s="677"/>
      <c r="AI101" s="677"/>
      <c r="AJ101" s="677"/>
      <c r="AK101" s="677"/>
      <c r="AL101" s="677"/>
      <c r="AM101" s="677"/>
      <c r="AN101" s="677"/>
      <c r="AO101" s="677"/>
      <c r="AP101" s="677"/>
      <c r="AQ101" s="677"/>
      <c r="AR101" s="677"/>
      <c r="AS101" s="677"/>
      <c r="AT101" s="677"/>
      <c r="AU101" s="677"/>
      <c r="AV101" s="677"/>
      <c r="AW101" s="677"/>
      <c r="AX101" s="677"/>
      <c r="AY101" s="677"/>
      <c r="AZ101" s="677"/>
      <c r="BA101" s="677"/>
      <c r="BB101" s="677"/>
      <c r="BC101" s="677"/>
      <c r="BD101" s="677"/>
      <c r="BE101" s="677"/>
      <c r="BF101" s="677"/>
      <c r="BG101" s="677"/>
      <c r="BH101" s="677"/>
      <c r="BI101" s="677"/>
      <c r="BJ101" s="677"/>
      <c r="BK101" s="677"/>
      <c r="BL101" s="677"/>
      <c r="BM101" s="677"/>
      <c r="BN101" s="677"/>
      <c r="BO101" s="677"/>
      <c r="BP101" s="677"/>
      <c r="BQ101" s="677"/>
      <c r="BR101" s="677"/>
      <c r="BS101" s="677"/>
      <c r="BT101" s="677"/>
      <c r="BU101" s="677"/>
      <c r="BV101" s="677"/>
      <c r="BW101" s="677"/>
      <c r="BX101" s="677"/>
      <c r="BY101" s="677"/>
      <c r="BZ101" s="677"/>
    </row>
    <row r="102" spans="1:91" s="1" customFormat="1" ht="3.95" customHeight="1">
      <c r="A102" s="94"/>
      <c r="B102" s="94"/>
      <c r="C102" s="94"/>
      <c r="D102" s="94"/>
      <c r="E102" s="94"/>
      <c r="F102" s="94"/>
      <c r="G102" s="94"/>
      <c r="H102" s="94"/>
      <c r="I102" s="94"/>
      <c r="J102" s="94"/>
      <c r="K102" s="94"/>
      <c r="L102" s="94"/>
      <c r="M102" s="94"/>
      <c r="N102" s="94"/>
      <c r="O102" s="94"/>
      <c r="P102" s="94"/>
      <c r="Q102" s="94"/>
      <c r="R102" s="94"/>
      <c r="S102" s="94"/>
      <c r="T102" s="94"/>
      <c r="U102" s="94"/>
      <c r="V102" s="94"/>
      <c r="W102" s="94"/>
      <c r="X102" s="94"/>
      <c r="Y102" s="94"/>
      <c r="Z102" s="94"/>
      <c r="AA102" s="94"/>
      <c r="AB102" s="94"/>
      <c r="AC102" s="94"/>
      <c r="AD102" s="94"/>
      <c r="AE102" s="94"/>
      <c r="AF102" s="94"/>
      <c r="AG102" s="94"/>
      <c r="AH102" s="94"/>
      <c r="AI102" s="94"/>
      <c r="AJ102" s="94"/>
      <c r="AK102" s="94"/>
      <c r="AL102" s="94"/>
      <c r="AM102" s="94"/>
      <c r="AN102" s="94"/>
      <c r="AO102" s="94"/>
      <c r="AP102" s="94"/>
      <c r="AQ102" s="94"/>
      <c r="AR102" s="94"/>
      <c r="AS102" s="94"/>
      <c r="AT102" s="94"/>
      <c r="AU102" s="94"/>
      <c r="AV102" s="94"/>
      <c r="AW102" s="94"/>
      <c r="AX102" s="94"/>
      <c r="AY102" s="94"/>
      <c r="AZ102" s="94"/>
      <c r="BA102" s="94"/>
      <c r="BB102" s="94"/>
      <c r="BC102" s="94"/>
      <c r="BD102" s="94"/>
      <c r="BE102" s="94"/>
      <c r="BF102" s="94"/>
      <c r="BG102" s="94"/>
      <c r="BH102" s="94"/>
      <c r="BI102" s="94"/>
      <c r="BJ102" s="94"/>
      <c r="BK102" s="94"/>
      <c r="BL102" s="94"/>
      <c r="BM102" s="94"/>
      <c r="BN102" s="94"/>
      <c r="BO102" s="94"/>
      <c r="BP102" s="94"/>
      <c r="BQ102" s="94"/>
      <c r="BR102" s="94"/>
      <c r="BS102" s="94"/>
      <c r="BT102" s="94"/>
      <c r="BU102" s="94"/>
      <c r="BV102" s="94"/>
      <c r="BW102" s="94"/>
      <c r="BX102" s="94"/>
      <c r="BY102" s="94"/>
      <c r="BZ102" s="94"/>
    </row>
    <row r="103" spans="1:91" s="2" customFormat="1" ht="3.95" customHeight="1">
      <c r="A103" s="203"/>
      <c r="B103" s="203"/>
      <c r="C103" s="203"/>
      <c r="D103" s="203"/>
      <c r="E103" s="203"/>
      <c r="F103" s="203"/>
      <c r="G103" s="203"/>
      <c r="H103" s="203"/>
      <c r="I103" s="203"/>
      <c r="J103" s="203"/>
      <c r="K103" s="203"/>
      <c r="L103" s="203"/>
      <c r="M103" s="203"/>
      <c r="N103" s="203"/>
      <c r="O103" s="203"/>
      <c r="P103" s="203"/>
      <c r="Q103" s="203"/>
      <c r="R103" s="203"/>
      <c r="S103" s="203"/>
      <c r="T103" s="203"/>
      <c r="U103" s="203"/>
      <c r="V103" s="203"/>
      <c r="W103" s="203"/>
      <c r="X103" s="203"/>
      <c r="Y103" s="203"/>
      <c r="Z103" s="203"/>
      <c r="AA103" s="203"/>
      <c r="AB103" s="203"/>
      <c r="AC103" s="203"/>
      <c r="AD103" s="203"/>
      <c r="AE103" s="203"/>
      <c r="AF103" s="203"/>
      <c r="AG103" s="203"/>
      <c r="AH103" s="203"/>
      <c r="AI103" s="203"/>
      <c r="AJ103" s="203"/>
      <c r="AK103" s="203"/>
      <c r="AL103" s="203"/>
      <c r="AM103" s="203"/>
      <c r="AN103" s="203"/>
      <c r="AO103" s="203"/>
      <c r="AP103" s="203"/>
      <c r="AQ103" s="203"/>
      <c r="AR103" s="203"/>
      <c r="AS103" s="203"/>
      <c r="AT103" s="203"/>
      <c r="AU103" s="203"/>
      <c r="AV103" s="203"/>
      <c r="AW103" s="203"/>
      <c r="AX103" s="203"/>
      <c r="AY103" s="203"/>
      <c r="AZ103" s="203"/>
      <c r="BA103" s="203"/>
      <c r="BB103" s="203"/>
      <c r="BC103" s="203"/>
      <c r="BD103" s="203"/>
      <c r="BE103" s="203"/>
      <c r="BF103" s="203"/>
      <c r="BG103" s="203"/>
      <c r="BH103" s="203"/>
      <c r="BI103" s="203"/>
      <c r="BJ103" s="203"/>
      <c r="BK103" s="203"/>
      <c r="BL103" s="203"/>
      <c r="BM103" s="203"/>
      <c r="BN103" s="203"/>
      <c r="BO103" s="203"/>
      <c r="BP103" s="203"/>
      <c r="BQ103" s="203"/>
      <c r="BR103" s="203"/>
      <c r="BS103" s="203"/>
      <c r="BT103" s="203"/>
      <c r="BU103" s="203"/>
      <c r="BV103" s="203"/>
      <c r="BW103" s="203"/>
      <c r="BX103" s="203"/>
      <c r="BY103" s="203"/>
      <c r="BZ103" s="203"/>
      <c r="CB103" s="1"/>
      <c r="CC103" s="1"/>
      <c r="CD103" s="1"/>
      <c r="CE103" s="1"/>
      <c r="CF103" s="1"/>
      <c r="CG103" s="1"/>
      <c r="CH103" s="1"/>
    </row>
    <row r="104" spans="1:91" s="2" customFormat="1" ht="17.100000000000001" customHeight="1">
      <c r="A104" s="59"/>
      <c r="B104" s="59" t="s">
        <v>1340</v>
      </c>
      <c r="C104" s="59"/>
      <c r="D104" s="59"/>
      <c r="E104" s="59"/>
      <c r="F104" s="59"/>
      <c r="G104" s="59"/>
      <c r="H104" s="59"/>
      <c r="I104" s="59"/>
      <c r="J104" s="59"/>
      <c r="K104" s="59"/>
      <c r="L104" s="59"/>
      <c r="M104" s="59"/>
      <c r="N104" s="59"/>
      <c r="O104" s="59"/>
      <c r="P104" s="59"/>
      <c r="Q104" s="59"/>
      <c r="R104" s="59"/>
      <c r="S104" s="59"/>
      <c r="T104" s="59"/>
      <c r="U104" s="59"/>
      <c r="V104" s="59"/>
      <c r="W104" s="59"/>
      <c r="X104" s="59"/>
      <c r="Y104" s="59"/>
      <c r="Z104" s="59"/>
      <c r="AA104" s="59"/>
      <c r="AB104" s="59"/>
      <c r="AC104" s="59"/>
      <c r="AD104" s="59"/>
      <c r="AE104" s="59"/>
      <c r="AF104" s="59"/>
      <c r="AG104" s="59"/>
      <c r="AH104" s="59"/>
      <c r="AI104" s="59"/>
      <c r="AJ104" s="59"/>
      <c r="AK104" s="59"/>
      <c r="AL104" s="59"/>
      <c r="AM104" s="59"/>
      <c r="AN104" s="59"/>
      <c r="AO104" s="59"/>
      <c r="AP104" s="59"/>
      <c r="AQ104" s="59"/>
      <c r="AR104" s="59"/>
      <c r="AS104" s="59"/>
      <c r="AT104" s="59"/>
      <c r="AU104" s="59"/>
      <c r="AV104" s="59"/>
      <c r="AW104" s="59"/>
      <c r="AX104" s="59"/>
      <c r="AY104" s="59"/>
      <c r="AZ104" s="59"/>
      <c r="BA104" s="59"/>
      <c r="BB104" s="59"/>
      <c r="BC104" s="59"/>
      <c r="BD104" s="59"/>
      <c r="BE104" s="59"/>
      <c r="BF104" s="59"/>
      <c r="BG104" s="59"/>
      <c r="BH104" s="59"/>
      <c r="BI104" s="59"/>
      <c r="BJ104" s="59"/>
      <c r="BK104" s="59"/>
      <c r="BL104" s="59"/>
      <c r="BM104" s="59"/>
      <c r="BN104" s="59"/>
      <c r="BO104" s="59"/>
      <c r="BP104" s="59"/>
      <c r="BQ104" s="59"/>
      <c r="BR104" s="59"/>
      <c r="BS104" s="59"/>
      <c r="BT104" s="59"/>
      <c r="BU104" s="59"/>
      <c r="BV104" s="59"/>
      <c r="BW104" s="59"/>
      <c r="BX104" s="59"/>
      <c r="BY104" s="59"/>
      <c r="BZ104" s="59"/>
      <c r="CB104" s="8"/>
      <c r="CM104" s="2" t="s">
        <v>1730</v>
      </c>
    </row>
    <row r="105" spans="1:91" s="2" customFormat="1" ht="17.100000000000001" customHeight="1">
      <c r="A105" s="59"/>
      <c r="B105" s="59"/>
      <c r="C105" s="677"/>
      <c r="D105" s="677"/>
      <c r="E105" s="677"/>
      <c r="F105" s="677"/>
      <c r="G105" s="677"/>
      <c r="H105" s="677"/>
      <c r="I105" s="677"/>
      <c r="J105" s="677"/>
      <c r="K105" s="677"/>
      <c r="L105" s="677"/>
      <c r="M105" s="677"/>
      <c r="N105" s="677"/>
      <c r="O105" s="677"/>
      <c r="P105" s="677"/>
      <c r="Q105" s="677"/>
      <c r="R105" s="677"/>
      <c r="S105" s="677"/>
      <c r="T105" s="677"/>
      <c r="U105" s="677"/>
      <c r="V105" s="677"/>
      <c r="W105" s="677"/>
      <c r="X105" s="677"/>
      <c r="Y105" s="677"/>
      <c r="Z105" s="677"/>
      <c r="AA105" s="677"/>
      <c r="AB105" s="677"/>
      <c r="AC105" s="677"/>
      <c r="AD105" s="677"/>
      <c r="AE105" s="677"/>
      <c r="AF105" s="677"/>
      <c r="AG105" s="677"/>
      <c r="AH105" s="677"/>
      <c r="AI105" s="677"/>
      <c r="AJ105" s="677"/>
      <c r="AK105" s="677"/>
      <c r="AL105" s="677"/>
      <c r="AM105" s="677"/>
      <c r="AN105" s="677"/>
      <c r="AO105" s="677"/>
      <c r="AP105" s="677"/>
      <c r="AQ105" s="677"/>
      <c r="AR105" s="677"/>
      <c r="AS105" s="677"/>
      <c r="AT105" s="677"/>
      <c r="AU105" s="677"/>
      <c r="AV105" s="677"/>
      <c r="AW105" s="677"/>
      <c r="AX105" s="677"/>
      <c r="AY105" s="677"/>
      <c r="AZ105" s="677"/>
      <c r="BA105" s="677"/>
      <c r="BB105" s="677"/>
      <c r="BC105" s="677"/>
      <c r="BD105" s="677"/>
      <c r="BE105" s="677"/>
      <c r="BF105" s="677"/>
      <c r="BG105" s="677"/>
      <c r="BH105" s="677"/>
      <c r="BI105" s="677"/>
      <c r="BJ105" s="677"/>
      <c r="BK105" s="677"/>
      <c r="BL105" s="677"/>
      <c r="BM105" s="677"/>
      <c r="BN105" s="677"/>
      <c r="BO105" s="677"/>
      <c r="BP105" s="677"/>
      <c r="BQ105" s="677"/>
      <c r="BR105" s="677"/>
      <c r="BS105" s="677"/>
      <c r="BT105" s="677"/>
      <c r="BU105" s="677"/>
      <c r="BV105" s="677"/>
      <c r="BW105" s="677"/>
      <c r="BX105" s="677"/>
      <c r="BY105" s="677"/>
      <c r="BZ105" s="677"/>
      <c r="CB105" s="8"/>
      <c r="CM105" s="2" t="s">
        <v>1731</v>
      </c>
    </row>
    <row r="106" spans="1:91" s="2" customFormat="1" ht="17.100000000000001" customHeight="1">
      <c r="A106" s="59"/>
      <c r="B106" s="59"/>
      <c r="C106" s="677"/>
      <c r="D106" s="677"/>
      <c r="E106" s="677"/>
      <c r="F106" s="677"/>
      <c r="G106" s="677"/>
      <c r="H106" s="677"/>
      <c r="I106" s="677"/>
      <c r="J106" s="677"/>
      <c r="K106" s="677"/>
      <c r="L106" s="677"/>
      <c r="M106" s="677"/>
      <c r="N106" s="677"/>
      <c r="O106" s="677"/>
      <c r="P106" s="677"/>
      <c r="Q106" s="677"/>
      <c r="R106" s="677"/>
      <c r="S106" s="677"/>
      <c r="T106" s="677"/>
      <c r="U106" s="677"/>
      <c r="V106" s="677"/>
      <c r="W106" s="677"/>
      <c r="X106" s="677"/>
      <c r="Y106" s="677"/>
      <c r="Z106" s="677"/>
      <c r="AA106" s="677"/>
      <c r="AB106" s="677"/>
      <c r="AC106" s="677"/>
      <c r="AD106" s="677"/>
      <c r="AE106" s="677"/>
      <c r="AF106" s="677"/>
      <c r="AG106" s="677"/>
      <c r="AH106" s="677"/>
      <c r="AI106" s="677"/>
      <c r="AJ106" s="677"/>
      <c r="AK106" s="677"/>
      <c r="AL106" s="677"/>
      <c r="AM106" s="677"/>
      <c r="AN106" s="677"/>
      <c r="AO106" s="677"/>
      <c r="AP106" s="677"/>
      <c r="AQ106" s="677"/>
      <c r="AR106" s="677"/>
      <c r="AS106" s="677"/>
      <c r="AT106" s="677"/>
      <c r="AU106" s="677"/>
      <c r="AV106" s="677"/>
      <c r="AW106" s="677"/>
      <c r="AX106" s="677"/>
      <c r="AY106" s="677"/>
      <c r="AZ106" s="677"/>
      <c r="BA106" s="677"/>
      <c r="BB106" s="677"/>
      <c r="BC106" s="677"/>
      <c r="BD106" s="677"/>
      <c r="BE106" s="677"/>
      <c r="BF106" s="677"/>
      <c r="BG106" s="677"/>
      <c r="BH106" s="677"/>
      <c r="BI106" s="677"/>
      <c r="BJ106" s="677"/>
      <c r="BK106" s="677"/>
      <c r="BL106" s="677"/>
      <c r="BM106" s="677"/>
      <c r="BN106" s="677"/>
      <c r="BO106" s="677"/>
      <c r="BP106" s="677"/>
      <c r="BQ106" s="677"/>
      <c r="BR106" s="677"/>
      <c r="BS106" s="677"/>
      <c r="BT106" s="677"/>
      <c r="BU106" s="677"/>
      <c r="BV106" s="677"/>
      <c r="BW106" s="677"/>
      <c r="BX106" s="677"/>
      <c r="BY106" s="677"/>
      <c r="BZ106" s="677"/>
      <c r="CB106" s="8"/>
      <c r="CM106" s="2" t="s">
        <v>1732</v>
      </c>
    </row>
    <row r="107" spans="1:91" s="2" customFormat="1" ht="17.100000000000001" customHeight="1">
      <c r="A107" s="59"/>
      <c r="B107" s="59"/>
      <c r="C107" s="677"/>
      <c r="D107" s="677"/>
      <c r="E107" s="677"/>
      <c r="F107" s="677"/>
      <c r="G107" s="677"/>
      <c r="H107" s="677"/>
      <c r="I107" s="677"/>
      <c r="J107" s="677"/>
      <c r="K107" s="677"/>
      <c r="L107" s="677"/>
      <c r="M107" s="677"/>
      <c r="N107" s="677"/>
      <c r="O107" s="677"/>
      <c r="P107" s="677"/>
      <c r="Q107" s="677"/>
      <c r="R107" s="677"/>
      <c r="S107" s="677"/>
      <c r="T107" s="677"/>
      <c r="U107" s="677"/>
      <c r="V107" s="677"/>
      <c r="W107" s="677"/>
      <c r="X107" s="677"/>
      <c r="Y107" s="677"/>
      <c r="Z107" s="677"/>
      <c r="AA107" s="677"/>
      <c r="AB107" s="677"/>
      <c r="AC107" s="677"/>
      <c r="AD107" s="677"/>
      <c r="AE107" s="677"/>
      <c r="AF107" s="677"/>
      <c r="AG107" s="677"/>
      <c r="AH107" s="677"/>
      <c r="AI107" s="677"/>
      <c r="AJ107" s="677"/>
      <c r="AK107" s="677"/>
      <c r="AL107" s="677"/>
      <c r="AM107" s="677"/>
      <c r="AN107" s="677"/>
      <c r="AO107" s="677"/>
      <c r="AP107" s="677"/>
      <c r="AQ107" s="677"/>
      <c r="AR107" s="677"/>
      <c r="AS107" s="677"/>
      <c r="AT107" s="677"/>
      <c r="AU107" s="677"/>
      <c r="AV107" s="677"/>
      <c r="AW107" s="677"/>
      <c r="AX107" s="677"/>
      <c r="AY107" s="677"/>
      <c r="AZ107" s="677"/>
      <c r="BA107" s="677"/>
      <c r="BB107" s="677"/>
      <c r="BC107" s="677"/>
      <c r="BD107" s="677"/>
      <c r="BE107" s="677"/>
      <c r="BF107" s="677"/>
      <c r="BG107" s="677"/>
      <c r="BH107" s="677"/>
      <c r="BI107" s="677"/>
      <c r="BJ107" s="677"/>
      <c r="BK107" s="677"/>
      <c r="BL107" s="677"/>
      <c r="BM107" s="677"/>
      <c r="BN107" s="677"/>
      <c r="BO107" s="677"/>
      <c r="BP107" s="677"/>
      <c r="BQ107" s="677"/>
      <c r="BR107" s="677"/>
      <c r="BS107" s="677"/>
      <c r="BT107" s="677"/>
      <c r="BU107" s="677"/>
      <c r="BV107" s="677"/>
      <c r="BW107" s="677"/>
      <c r="BX107" s="677"/>
      <c r="BY107" s="677"/>
      <c r="BZ107" s="677"/>
      <c r="CB107" s="8"/>
      <c r="CM107" s="2" t="s">
        <v>1729</v>
      </c>
    </row>
    <row r="108" spans="1:91" s="2" customFormat="1" ht="16.5" customHeight="1">
      <c r="A108" s="59"/>
      <c r="B108" s="59"/>
      <c r="C108" s="677"/>
      <c r="D108" s="677"/>
      <c r="E108" s="677"/>
      <c r="F108" s="677"/>
      <c r="G108" s="677"/>
      <c r="H108" s="677"/>
      <c r="I108" s="677"/>
      <c r="J108" s="677"/>
      <c r="K108" s="677"/>
      <c r="L108" s="677"/>
      <c r="M108" s="677"/>
      <c r="N108" s="677"/>
      <c r="O108" s="677"/>
      <c r="P108" s="677"/>
      <c r="Q108" s="677"/>
      <c r="R108" s="677"/>
      <c r="S108" s="677"/>
      <c r="T108" s="677"/>
      <c r="U108" s="677"/>
      <c r="V108" s="677"/>
      <c r="W108" s="677"/>
      <c r="X108" s="677"/>
      <c r="Y108" s="677"/>
      <c r="Z108" s="677"/>
      <c r="AA108" s="677"/>
      <c r="AB108" s="677"/>
      <c r="AC108" s="677"/>
      <c r="AD108" s="677"/>
      <c r="AE108" s="677"/>
      <c r="AF108" s="677"/>
      <c r="AG108" s="677"/>
      <c r="AH108" s="677"/>
      <c r="AI108" s="677"/>
      <c r="AJ108" s="677"/>
      <c r="AK108" s="677"/>
      <c r="AL108" s="677"/>
      <c r="AM108" s="677"/>
      <c r="AN108" s="677"/>
      <c r="AO108" s="677"/>
      <c r="AP108" s="677"/>
      <c r="AQ108" s="677"/>
      <c r="AR108" s="677"/>
      <c r="AS108" s="677"/>
      <c r="AT108" s="677"/>
      <c r="AU108" s="677"/>
      <c r="AV108" s="677"/>
      <c r="AW108" s="677"/>
      <c r="AX108" s="677"/>
      <c r="AY108" s="677"/>
      <c r="AZ108" s="677"/>
      <c r="BA108" s="677"/>
      <c r="BB108" s="677"/>
      <c r="BC108" s="677"/>
      <c r="BD108" s="677"/>
      <c r="BE108" s="677"/>
      <c r="BF108" s="677"/>
      <c r="BG108" s="677"/>
      <c r="BH108" s="677"/>
      <c r="BI108" s="677"/>
      <c r="BJ108" s="677"/>
      <c r="BK108" s="677"/>
      <c r="BL108" s="677"/>
      <c r="BM108" s="677"/>
      <c r="BN108" s="677"/>
      <c r="BO108" s="677"/>
      <c r="BP108" s="677"/>
      <c r="BQ108" s="677"/>
      <c r="BR108" s="677"/>
      <c r="BS108" s="677"/>
      <c r="BT108" s="677"/>
      <c r="BU108" s="677"/>
      <c r="BV108" s="677"/>
      <c r="BW108" s="677"/>
      <c r="BX108" s="677"/>
      <c r="BY108" s="677"/>
      <c r="BZ108" s="677"/>
    </row>
    <row r="109" spans="1:91" s="2" customFormat="1" ht="16.5" customHeight="1">
      <c r="A109" s="59"/>
      <c r="B109" s="59"/>
      <c r="C109" s="677"/>
      <c r="D109" s="677"/>
      <c r="E109" s="677"/>
      <c r="F109" s="677"/>
      <c r="G109" s="677"/>
      <c r="H109" s="677"/>
      <c r="I109" s="677"/>
      <c r="J109" s="677"/>
      <c r="K109" s="677"/>
      <c r="L109" s="677"/>
      <c r="M109" s="677"/>
      <c r="N109" s="677"/>
      <c r="O109" s="677"/>
      <c r="P109" s="677"/>
      <c r="Q109" s="677"/>
      <c r="R109" s="677"/>
      <c r="S109" s="677"/>
      <c r="T109" s="677"/>
      <c r="U109" s="677"/>
      <c r="V109" s="677"/>
      <c r="W109" s="677"/>
      <c r="X109" s="677"/>
      <c r="Y109" s="677"/>
      <c r="Z109" s="677"/>
      <c r="AA109" s="677"/>
      <c r="AB109" s="677"/>
      <c r="AC109" s="677"/>
      <c r="AD109" s="677"/>
      <c r="AE109" s="677"/>
      <c r="AF109" s="677"/>
      <c r="AG109" s="677"/>
      <c r="AH109" s="677"/>
      <c r="AI109" s="677"/>
      <c r="AJ109" s="677"/>
      <c r="AK109" s="677"/>
      <c r="AL109" s="677"/>
      <c r="AM109" s="677"/>
      <c r="AN109" s="677"/>
      <c r="AO109" s="677"/>
      <c r="AP109" s="677"/>
      <c r="AQ109" s="677"/>
      <c r="AR109" s="677"/>
      <c r="AS109" s="677"/>
      <c r="AT109" s="677"/>
      <c r="AU109" s="677"/>
      <c r="AV109" s="677"/>
      <c r="AW109" s="677"/>
      <c r="AX109" s="677"/>
      <c r="AY109" s="677"/>
      <c r="AZ109" s="677"/>
      <c r="BA109" s="677"/>
      <c r="BB109" s="677"/>
      <c r="BC109" s="677"/>
      <c r="BD109" s="677"/>
      <c r="BE109" s="677"/>
      <c r="BF109" s="677"/>
      <c r="BG109" s="677"/>
      <c r="BH109" s="677"/>
      <c r="BI109" s="677"/>
      <c r="BJ109" s="677"/>
      <c r="BK109" s="677"/>
      <c r="BL109" s="677"/>
      <c r="BM109" s="677"/>
      <c r="BN109" s="677"/>
      <c r="BO109" s="677"/>
      <c r="BP109" s="677"/>
      <c r="BQ109" s="677"/>
      <c r="BR109" s="677"/>
      <c r="BS109" s="677"/>
      <c r="BT109" s="677"/>
      <c r="BU109" s="677"/>
      <c r="BV109" s="677"/>
      <c r="BW109" s="677"/>
      <c r="BX109" s="677"/>
      <c r="BY109" s="677"/>
      <c r="BZ109" s="677"/>
    </row>
    <row r="110" spans="1:91" s="2" customFormat="1" ht="3.95" customHeight="1">
      <c r="A110" s="94"/>
      <c r="B110" s="94"/>
      <c r="C110" s="94"/>
      <c r="D110" s="94"/>
      <c r="E110" s="94"/>
      <c r="F110" s="94"/>
      <c r="G110" s="94"/>
      <c r="H110" s="94"/>
      <c r="I110" s="94"/>
      <c r="J110" s="94"/>
      <c r="K110" s="94"/>
      <c r="L110" s="94"/>
      <c r="M110" s="94"/>
      <c r="N110" s="94"/>
      <c r="O110" s="94"/>
      <c r="P110" s="94"/>
      <c r="Q110" s="94"/>
      <c r="R110" s="94"/>
      <c r="S110" s="94"/>
      <c r="T110" s="94"/>
      <c r="U110" s="94"/>
      <c r="V110" s="94"/>
      <c r="W110" s="94"/>
      <c r="X110" s="94"/>
      <c r="Y110" s="94"/>
      <c r="Z110" s="94"/>
      <c r="AA110" s="94"/>
      <c r="AB110" s="94"/>
      <c r="AC110" s="94"/>
      <c r="AD110" s="94"/>
      <c r="AE110" s="94"/>
      <c r="AF110" s="94"/>
      <c r="AG110" s="94"/>
      <c r="AH110" s="94"/>
      <c r="AI110" s="94"/>
      <c r="AJ110" s="94"/>
      <c r="AK110" s="94"/>
      <c r="AL110" s="94"/>
      <c r="AM110" s="94"/>
      <c r="AN110" s="94"/>
      <c r="AO110" s="94"/>
      <c r="AP110" s="94"/>
      <c r="AQ110" s="94"/>
      <c r="AR110" s="94"/>
      <c r="AS110" s="94"/>
      <c r="AT110" s="94"/>
      <c r="AU110" s="94"/>
      <c r="AV110" s="94"/>
      <c r="AW110" s="94"/>
      <c r="AX110" s="94"/>
      <c r="AY110" s="94"/>
      <c r="AZ110" s="94"/>
      <c r="BA110" s="94"/>
      <c r="BB110" s="94"/>
      <c r="BC110" s="94"/>
      <c r="BD110" s="94"/>
      <c r="BE110" s="94"/>
      <c r="BF110" s="94"/>
      <c r="BG110" s="94"/>
      <c r="BH110" s="94"/>
      <c r="BI110" s="94"/>
      <c r="BJ110" s="94"/>
      <c r="BK110" s="94"/>
      <c r="BL110" s="94"/>
      <c r="BM110" s="94"/>
      <c r="BN110" s="94"/>
      <c r="BO110" s="94"/>
      <c r="BP110" s="94"/>
      <c r="BQ110" s="94"/>
      <c r="BR110" s="94"/>
      <c r="BS110" s="94"/>
      <c r="BT110" s="94"/>
      <c r="BU110" s="94"/>
      <c r="BV110" s="94"/>
      <c r="BW110" s="94"/>
      <c r="BX110" s="94"/>
      <c r="BY110" s="94"/>
      <c r="BZ110" s="94"/>
      <c r="CB110" s="8"/>
    </row>
    <row r="111" spans="1:91" s="2" customFormat="1" ht="16.5" customHeight="1">
      <c r="A111" s="717" t="s">
        <v>199</v>
      </c>
      <c r="B111" s="717"/>
      <c r="C111" s="717"/>
      <c r="D111" s="717"/>
      <c r="E111" s="717"/>
      <c r="F111" s="717"/>
      <c r="G111" s="717"/>
      <c r="H111" s="717"/>
      <c r="I111" s="717"/>
      <c r="J111" s="717"/>
      <c r="K111" s="717"/>
      <c r="L111" s="717"/>
      <c r="M111" s="717"/>
      <c r="N111" s="717"/>
      <c r="O111" s="717"/>
      <c r="P111" s="717"/>
      <c r="Q111" s="717"/>
      <c r="R111" s="717"/>
      <c r="S111" s="717"/>
      <c r="T111" s="717"/>
      <c r="U111" s="717"/>
      <c r="V111" s="717"/>
      <c r="W111" s="717"/>
      <c r="X111" s="717"/>
      <c r="Y111" s="717"/>
      <c r="Z111" s="717"/>
      <c r="AA111" s="717"/>
      <c r="AB111" s="717"/>
      <c r="AC111" s="717"/>
      <c r="AD111" s="717"/>
      <c r="AE111" s="717"/>
      <c r="AF111" s="717"/>
      <c r="AG111" s="717"/>
      <c r="AH111" s="717"/>
      <c r="AI111" s="717"/>
      <c r="AJ111" s="717"/>
      <c r="AK111" s="717"/>
      <c r="AL111" s="717"/>
      <c r="AM111" s="717"/>
      <c r="AN111" s="717"/>
      <c r="AO111" s="717"/>
      <c r="AP111" s="717"/>
      <c r="AQ111" s="717"/>
      <c r="AR111" s="717"/>
      <c r="AS111" s="717"/>
      <c r="AT111" s="717"/>
      <c r="AU111" s="717"/>
      <c r="AV111" s="717"/>
      <c r="AW111" s="717"/>
      <c r="AX111" s="717"/>
      <c r="AY111" s="717"/>
      <c r="AZ111" s="717"/>
      <c r="BA111" s="717"/>
      <c r="BB111" s="717"/>
      <c r="BC111" s="717"/>
      <c r="BD111" s="717"/>
      <c r="BE111" s="717"/>
      <c r="BF111" s="717"/>
      <c r="BG111" s="717"/>
      <c r="BH111" s="717"/>
      <c r="BI111" s="717"/>
      <c r="BJ111" s="717"/>
      <c r="BK111" s="717"/>
      <c r="BL111" s="717"/>
      <c r="BM111" s="717"/>
      <c r="BN111" s="717"/>
      <c r="BO111" s="717"/>
      <c r="BP111" s="717"/>
      <c r="BQ111" s="717"/>
      <c r="BR111" s="717"/>
      <c r="BS111" s="717"/>
      <c r="BT111" s="717"/>
      <c r="BU111" s="717"/>
      <c r="BV111" s="717"/>
      <c r="BW111" s="717"/>
      <c r="BX111" s="717"/>
      <c r="BY111" s="717"/>
      <c r="BZ111" s="717"/>
      <c r="CB111" s="8"/>
    </row>
    <row r="112" spans="1:91" s="2" customFormat="1" ht="16.5" customHeight="1">
      <c r="A112" s="59"/>
      <c r="B112" s="59" t="s">
        <v>200</v>
      </c>
      <c r="C112" s="59"/>
      <c r="D112" s="59"/>
      <c r="E112" s="59"/>
      <c r="F112" s="59"/>
      <c r="G112" s="59"/>
      <c r="H112" s="59"/>
      <c r="I112" s="59"/>
      <c r="J112" s="59"/>
      <c r="K112" s="59"/>
      <c r="L112" s="59"/>
      <c r="M112" s="59"/>
      <c r="N112" s="59"/>
      <c r="O112" s="59"/>
      <c r="P112" s="59"/>
      <c r="Q112" s="59"/>
      <c r="R112" s="59"/>
      <c r="S112" s="59"/>
      <c r="T112" s="59"/>
      <c r="U112" s="59"/>
      <c r="V112" s="59"/>
      <c r="W112" s="59"/>
      <c r="X112" s="59"/>
      <c r="Y112" s="59"/>
      <c r="Z112" s="59"/>
      <c r="AA112" s="59"/>
      <c r="AB112" s="59"/>
      <c r="AC112" s="59"/>
      <c r="AD112" s="59"/>
      <c r="AE112" s="59"/>
      <c r="AF112" s="59"/>
      <c r="AG112" s="59"/>
      <c r="AH112" s="59"/>
      <c r="AI112" s="59"/>
      <c r="AJ112" s="59"/>
      <c r="AK112" s="59"/>
      <c r="AL112" s="59"/>
      <c r="AM112" s="59"/>
      <c r="AN112" s="59"/>
      <c r="AO112" s="59"/>
      <c r="AP112" s="59"/>
      <c r="AQ112" s="59"/>
      <c r="AR112" s="59"/>
      <c r="AS112" s="59"/>
      <c r="AT112" s="59"/>
      <c r="AU112" s="59"/>
      <c r="AV112" s="59"/>
      <c r="AW112" s="59"/>
      <c r="AX112" s="59"/>
      <c r="AY112" s="59"/>
      <c r="AZ112" s="59"/>
      <c r="BA112" s="59"/>
      <c r="BB112" s="59"/>
      <c r="BC112" s="59"/>
      <c r="BD112" s="59"/>
      <c r="BE112" s="59"/>
      <c r="BF112" s="59"/>
      <c r="BG112" s="59"/>
      <c r="BH112" s="59"/>
      <c r="BI112" s="59"/>
      <c r="BJ112" s="59"/>
      <c r="BK112" s="59"/>
      <c r="BL112" s="59"/>
      <c r="BM112" s="59"/>
      <c r="BN112" s="59"/>
      <c r="BO112" s="59"/>
      <c r="BP112" s="59"/>
      <c r="BQ112" s="59"/>
      <c r="BR112" s="59"/>
      <c r="BS112" s="59"/>
      <c r="BT112" s="59"/>
      <c r="BU112" s="59"/>
      <c r="BV112" s="59"/>
      <c r="BW112" s="59"/>
      <c r="BX112" s="59"/>
      <c r="BY112" s="59"/>
      <c r="BZ112" s="59"/>
    </row>
    <row r="113" spans="1:86" s="2" customFormat="1" ht="3.95" customHeight="1">
      <c r="A113" s="94"/>
      <c r="B113" s="94"/>
      <c r="C113" s="94"/>
      <c r="D113" s="94"/>
      <c r="E113" s="94"/>
      <c r="F113" s="94"/>
      <c r="G113" s="94"/>
      <c r="H113" s="94"/>
      <c r="I113" s="94"/>
      <c r="J113" s="94"/>
      <c r="K113" s="94"/>
      <c r="L113" s="94"/>
      <c r="M113" s="94"/>
      <c r="N113" s="94"/>
      <c r="O113" s="94"/>
      <c r="P113" s="94"/>
      <c r="Q113" s="94"/>
      <c r="R113" s="94"/>
      <c r="S113" s="94"/>
      <c r="T113" s="94"/>
      <c r="U113" s="94"/>
      <c r="V113" s="94"/>
      <c r="W113" s="94"/>
      <c r="X113" s="94"/>
      <c r="Y113" s="94"/>
      <c r="Z113" s="94"/>
      <c r="AA113" s="94"/>
      <c r="AB113" s="94"/>
      <c r="AC113" s="94"/>
      <c r="AD113" s="94"/>
      <c r="AE113" s="94"/>
      <c r="AF113" s="94"/>
      <c r="AG113" s="94"/>
      <c r="AH113" s="94"/>
      <c r="AI113" s="94"/>
      <c r="AJ113" s="94"/>
      <c r="AK113" s="94"/>
      <c r="AL113" s="94"/>
      <c r="AM113" s="94"/>
      <c r="AN113" s="94"/>
      <c r="AO113" s="94"/>
      <c r="AP113" s="94"/>
      <c r="AQ113" s="94"/>
      <c r="AR113" s="94"/>
      <c r="AS113" s="94"/>
      <c r="AT113" s="94"/>
      <c r="AU113" s="94"/>
      <c r="AV113" s="94"/>
      <c r="AW113" s="94"/>
      <c r="AX113" s="94"/>
      <c r="AY113" s="94"/>
      <c r="AZ113" s="94"/>
      <c r="BA113" s="94"/>
      <c r="BB113" s="94"/>
      <c r="BC113" s="94"/>
      <c r="BD113" s="94"/>
      <c r="BE113" s="94"/>
      <c r="BF113" s="94"/>
      <c r="BG113" s="94"/>
      <c r="BH113" s="94"/>
      <c r="BI113" s="94"/>
      <c r="BJ113" s="94"/>
      <c r="BK113" s="94"/>
      <c r="BL113" s="94"/>
      <c r="BM113" s="94"/>
      <c r="BN113" s="94"/>
      <c r="BO113" s="94"/>
      <c r="BP113" s="94"/>
      <c r="BQ113" s="94"/>
      <c r="BR113" s="94"/>
      <c r="BS113" s="94"/>
      <c r="BT113" s="94"/>
      <c r="BU113" s="94"/>
      <c r="BV113" s="94"/>
      <c r="BW113" s="94"/>
      <c r="BX113" s="94"/>
      <c r="BY113" s="94"/>
      <c r="BZ113" s="94"/>
    </row>
    <row r="114" spans="1:86" s="2" customFormat="1" ht="3.95" customHeight="1">
      <c r="A114" s="203"/>
      <c r="B114" s="203"/>
      <c r="C114" s="203"/>
      <c r="D114" s="203"/>
      <c r="E114" s="203"/>
      <c r="F114" s="203"/>
      <c r="G114" s="203"/>
      <c r="H114" s="203"/>
      <c r="I114" s="203"/>
      <c r="J114" s="203"/>
      <c r="K114" s="203"/>
      <c r="L114" s="203"/>
      <c r="M114" s="203"/>
      <c r="N114" s="203"/>
      <c r="O114" s="203"/>
      <c r="P114" s="203"/>
      <c r="Q114" s="203"/>
      <c r="R114" s="203"/>
      <c r="S114" s="203"/>
      <c r="T114" s="203"/>
      <c r="U114" s="203"/>
      <c r="V114" s="203"/>
      <c r="W114" s="203"/>
      <c r="X114" s="203"/>
      <c r="Y114" s="203"/>
      <c r="Z114" s="203"/>
      <c r="AA114" s="203"/>
      <c r="AB114" s="203"/>
      <c r="AC114" s="203"/>
      <c r="AD114" s="203"/>
      <c r="AE114" s="203"/>
      <c r="AF114" s="203"/>
      <c r="AG114" s="203"/>
      <c r="AH114" s="203"/>
      <c r="AI114" s="203"/>
      <c r="AJ114" s="203"/>
      <c r="AK114" s="203"/>
      <c r="AL114" s="203"/>
      <c r="AM114" s="203"/>
      <c r="AN114" s="203"/>
      <c r="AO114" s="203"/>
      <c r="AP114" s="203"/>
      <c r="AQ114" s="203"/>
      <c r="AR114" s="203"/>
      <c r="AS114" s="203"/>
      <c r="AT114" s="203"/>
      <c r="AU114" s="203"/>
      <c r="AV114" s="203"/>
      <c r="AW114" s="203"/>
      <c r="AX114" s="203"/>
      <c r="AY114" s="203"/>
      <c r="AZ114" s="203"/>
      <c r="BA114" s="203"/>
      <c r="BB114" s="203"/>
      <c r="BC114" s="203"/>
      <c r="BD114" s="203"/>
      <c r="BE114" s="203"/>
      <c r="BF114" s="203"/>
      <c r="BG114" s="203"/>
      <c r="BH114" s="203"/>
      <c r="BI114" s="203"/>
      <c r="BJ114" s="203"/>
      <c r="BK114" s="203"/>
      <c r="BL114" s="203"/>
      <c r="BM114" s="203"/>
      <c r="BN114" s="203"/>
      <c r="BO114" s="203"/>
      <c r="BP114" s="203"/>
      <c r="BQ114" s="203"/>
      <c r="BR114" s="203"/>
      <c r="BS114" s="203"/>
      <c r="BT114" s="203"/>
      <c r="BU114" s="203"/>
      <c r="BV114" s="203"/>
      <c r="BW114" s="203"/>
      <c r="BX114" s="203"/>
      <c r="BY114" s="203"/>
      <c r="BZ114" s="203"/>
    </row>
    <row r="115" spans="1:86" s="2" customFormat="1" ht="17.100000000000001" customHeight="1">
      <c r="A115" s="59"/>
      <c r="B115" s="59" t="s">
        <v>201</v>
      </c>
      <c r="C115" s="59"/>
      <c r="D115" s="59"/>
      <c r="E115" s="59"/>
      <c r="F115" s="59"/>
      <c r="G115" s="59"/>
      <c r="H115" s="59"/>
      <c r="I115" s="59"/>
      <c r="J115" s="59"/>
      <c r="K115" s="59"/>
      <c r="L115" s="59"/>
      <c r="M115" s="59"/>
      <c r="N115" s="672"/>
      <c r="O115" s="672"/>
      <c r="P115" s="672"/>
      <c r="Q115" s="672"/>
      <c r="R115" s="672"/>
      <c r="S115" s="672"/>
      <c r="T115" s="672"/>
      <c r="U115" s="672"/>
      <c r="V115" s="59"/>
      <c r="W115" s="59"/>
      <c r="X115" s="59"/>
      <c r="Y115" s="59"/>
      <c r="Z115" s="59"/>
      <c r="AA115" s="59"/>
      <c r="AB115" s="59"/>
      <c r="AC115" s="59"/>
      <c r="AD115" s="59"/>
      <c r="AE115" s="59"/>
      <c r="AF115" s="59"/>
      <c r="AG115" s="59"/>
      <c r="AH115" s="59"/>
      <c r="AI115" s="59"/>
      <c r="AJ115" s="59"/>
      <c r="AK115" s="59"/>
      <c r="AL115" s="59"/>
      <c r="AM115" s="59"/>
      <c r="AN115" s="59"/>
      <c r="AO115" s="59"/>
      <c r="AP115" s="59"/>
      <c r="AQ115" s="59"/>
      <c r="AR115" s="59"/>
      <c r="AS115" s="59"/>
      <c r="AT115" s="59"/>
      <c r="AU115" s="59"/>
      <c r="AV115" s="59"/>
      <c r="AW115" s="59"/>
      <c r="AX115" s="59"/>
      <c r="AY115" s="59"/>
      <c r="AZ115" s="59"/>
      <c r="BA115" s="59"/>
      <c r="BB115" s="59"/>
      <c r="BC115" s="59"/>
      <c r="BD115" s="59"/>
      <c r="BE115" s="59"/>
      <c r="BF115" s="59"/>
      <c r="BG115" s="59"/>
      <c r="BH115" s="59"/>
      <c r="BI115" s="59"/>
      <c r="BJ115" s="59"/>
      <c r="BK115" s="59"/>
      <c r="BL115" s="59"/>
      <c r="BM115" s="59"/>
      <c r="BN115" s="59"/>
      <c r="BO115" s="59"/>
      <c r="BP115" s="59"/>
      <c r="BQ115" s="59"/>
      <c r="BR115" s="59"/>
      <c r="BS115" s="59"/>
      <c r="BT115" s="59"/>
      <c r="BU115" s="59"/>
      <c r="BV115" s="59"/>
      <c r="BW115" s="59"/>
      <c r="BX115" s="59"/>
      <c r="BY115" s="59"/>
      <c r="BZ115" s="59"/>
    </row>
    <row r="116" spans="1:86" s="2" customFormat="1" ht="17.100000000000001" customHeight="1">
      <c r="A116" s="59"/>
      <c r="B116" s="59" t="s">
        <v>202</v>
      </c>
      <c r="C116" s="59"/>
      <c r="D116" s="59"/>
      <c r="E116" s="59"/>
      <c r="F116" s="59"/>
      <c r="G116" s="59"/>
      <c r="H116" s="59"/>
      <c r="I116" s="59"/>
      <c r="J116" s="59"/>
      <c r="K116" s="59"/>
      <c r="L116" s="59"/>
      <c r="M116" s="670" t="s">
        <v>203</v>
      </c>
      <c r="N116" s="670"/>
      <c r="O116" s="670"/>
      <c r="P116" s="670"/>
      <c r="Q116" s="670"/>
      <c r="R116" s="697"/>
      <c r="S116" s="697"/>
      <c r="T116" s="697"/>
      <c r="U116" s="697"/>
      <c r="V116" s="697"/>
      <c r="W116" s="697"/>
      <c r="X116" s="697"/>
      <c r="Y116" s="697"/>
      <c r="Z116" s="697"/>
      <c r="AA116" s="59" t="s">
        <v>85</v>
      </c>
      <c r="AB116" s="59"/>
      <c r="AC116" s="59"/>
      <c r="AD116" s="677" t="str">
        <f t="shared" ref="AD116:AD120" si="2">IFERROR(VLOOKUP(R116,$CB$4:$CC$78,2,FALSE),"")</f>
        <v/>
      </c>
      <c r="AE116" s="677"/>
      <c r="AF116" s="677"/>
      <c r="AG116" s="677"/>
      <c r="AH116" s="677"/>
      <c r="AI116" s="677"/>
      <c r="AJ116" s="677"/>
      <c r="AK116" s="677"/>
      <c r="AL116" s="677"/>
      <c r="AM116" s="677"/>
      <c r="AN116" s="677"/>
      <c r="AO116" s="677"/>
      <c r="AP116" s="677"/>
      <c r="AQ116" s="677"/>
      <c r="AR116" s="677"/>
      <c r="AS116" s="677"/>
      <c r="AT116" s="677"/>
      <c r="AU116" s="677"/>
      <c r="AV116" s="677"/>
      <c r="AW116" s="677"/>
      <c r="AX116" s="677"/>
      <c r="AY116" s="677"/>
      <c r="AZ116" s="677"/>
      <c r="BA116" s="677"/>
      <c r="BB116" s="677"/>
      <c r="BC116" s="677"/>
      <c r="BD116" s="677"/>
      <c r="BE116" s="677"/>
      <c r="BF116" s="677"/>
      <c r="BG116" s="677"/>
      <c r="BH116" s="677"/>
      <c r="BI116" s="677"/>
      <c r="BJ116" s="677"/>
      <c r="BK116" s="677"/>
      <c r="BL116" s="677"/>
      <c r="BM116" s="677"/>
      <c r="BN116" s="677"/>
      <c r="BO116" s="677"/>
      <c r="BP116" s="59"/>
      <c r="BQ116" s="59"/>
      <c r="BR116" s="59"/>
      <c r="BS116" s="59"/>
      <c r="BT116" s="59"/>
      <c r="BU116" s="59"/>
      <c r="BV116" s="59"/>
      <c r="BW116" s="59"/>
      <c r="BX116" s="59"/>
      <c r="BY116" s="59"/>
      <c r="BZ116" s="59"/>
    </row>
    <row r="117" spans="1:86" s="2" customFormat="1" ht="16.5" customHeight="1">
      <c r="A117" s="59"/>
      <c r="B117" s="59"/>
      <c r="C117" s="59"/>
      <c r="D117" s="59"/>
      <c r="E117" s="59"/>
      <c r="F117" s="59"/>
      <c r="G117" s="59"/>
      <c r="H117" s="59"/>
      <c r="I117" s="59"/>
      <c r="J117" s="59"/>
      <c r="K117" s="59"/>
      <c r="L117" s="59"/>
      <c r="M117" s="670" t="s">
        <v>203</v>
      </c>
      <c r="N117" s="670"/>
      <c r="O117" s="670"/>
      <c r="P117" s="670"/>
      <c r="Q117" s="670"/>
      <c r="R117" s="697"/>
      <c r="S117" s="697"/>
      <c r="T117" s="697"/>
      <c r="U117" s="697"/>
      <c r="V117" s="697"/>
      <c r="W117" s="697"/>
      <c r="X117" s="697"/>
      <c r="Y117" s="697"/>
      <c r="Z117" s="697"/>
      <c r="AA117" s="59" t="s">
        <v>85</v>
      </c>
      <c r="AB117" s="59"/>
      <c r="AC117" s="59"/>
      <c r="AD117" s="677" t="str">
        <f t="shared" si="2"/>
        <v/>
      </c>
      <c r="AE117" s="677"/>
      <c r="AF117" s="677"/>
      <c r="AG117" s="677"/>
      <c r="AH117" s="677"/>
      <c r="AI117" s="677"/>
      <c r="AJ117" s="677"/>
      <c r="AK117" s="677"/>
      <c r="AL117" s="677"/>
      <c r="AM117" s="677"/>
      <c r="AN117" s="677"/>
      <c r="AO117" s="677"/>
      <c r="AP117" s="677"/>
      <c r="AQ117" s="677"/>
      <c r="AR117" s="677"/>
      <c r="AS117" s="677"/>
      <c r="AT117" s="677"/>
      <c r="AU117" s="677"/>
      <c r="AV117" s="677"/>
      <c r="AW117" s="677"/>
      <c r="AX117" s="677"/>
      <c r="AY117" s="677"/>
      <c r="AZ117" s="677"/>
      <c r="BA117" s="677"/>
      <c r="BB117" s="677"/>
      <c r="BC117" s="677"/>
      <c r="BD117" s="677"/>
      <c r="BE117" s="677"/>
      <c r="BF117" s="677"/>
      <c r="BG117" s="677"/>
      <c r="BH117" s="677"/>
      <c r="BI117" s="677"/>
      <c r="BJ117" s="677"/>
      <c r="BK117" s="677"/>
      <c r="BL117" s="677"/>
      <c r="BM117" s="677"/>
      <c r="BN117" s="677"/>
      <c r="BO117" s="677"/>
      <c r="BP117" s="59"/>
      <c r="BQ117" s="59"/>
      <c r="BR117" s="59"/>
      <c r="BS117" s="59"/>
      <c r="BT117" s="59"/>
      <c r="BU117" s="59"/>
      <c r="BV117" s="59"/>
      <c r="BW117" s="59"/>
      <c r="BX117" s="59"/>
      <c r="BY117" s="59"/>
      <c r="BZ117" s="59"/>
    </row>
    <row r="118" spans="1:86" s="2" customFormat="1" ht="16.5" customHeight="1">
      <c r="A118" s="59"/>
      <c r="B118" s="59"/>
      <c r="C118" s="59"/>
      <c r="D118" s="59"/>
      <c r="E118" s="59"/>
      <c r="F118" s="59"/>
      <c r="G118" s="59"/>
      <c r="H118" s="59"/>
      <c r="I118" s="59"/>
      <c r="J118" s="59"/>
      <c r="K118" s="59"/>
      <c r="L118" s="59"/>
      <c r="M118" s="670" t="s">
        <v>203</v>
      </c>
      <c r="N118" s="670"/>
      <c r="O118" s="670"/>
      <c r="P118" s="670"/>
      <c r="Q118" s="670"/>
      <c r="R118" s="697"/>
      <c r="S118" s="697"/>
      <c r="T118" s="697"/>
      <c r="U118" s="697"/>
      <c r="V118" s="697"/>
      <c r="W118" s="697"/>
      <c r="X118" s="697"/>
      <c r="Y118" s="697"/>
      <c r="Z118" s="697"/>
      <c r="AA118" s="59" t="s">
        <v>85</v>
      </c>
      <c r="AB118" s="59"/>
      <c r="AC118" s="59"/>
      <c r="AD118" s="677" t="str">
        <f t="shared" si="2"/>
        <v/>
      </c>
      <c r="AE118" s="677"/>
      <c r="AF118" s="677"/>
      <c r="AG118" s="677"/>
      <c r="AH118" s="677"/>
      <c r="AI118" s="677"/>
      <c r="AJ118" s="677"/>
      <c r="AK118" s="677"/>
      <c r="AL118" s="677"/>
      <c r="AM118" s="677"/>
      <c r="AN118" s="677"/>
      <c r="AO118" s="677"/>
      <c r="AP118" s="677"/>
      <c r="AQ118" s="677"/>
      <c r="AR118" s="677"/>
      <c r="AS118" s="677"/>
      <c r="AT118" s="677"/>
      <c r="AU118" s="677"/>
      <c r="AV118" s="677"/>
      <c r="AW118" s="677"/>
      <c r="AX118" s="677"/>
      <c r="AY118" s="677"/>
      <c r="AZ118" s="677"/>
      <c r="BA118" s="677"/>
      <c r="BB118" s="677"/>
      <c r="BC118" s="677"/>
      <c r="BD118" s="677"/>
      <c r="BE118" s="677"/>
      <c r="BF118" s="677"/>
      <c r="BG118" s="677"/>
      <c r="BH118" s="677"/>
      <c r="BI118" s="677"/>
      <c r="BJ118" s="677"/>
      <c r="BK118" s="677"/>
      <c r="BL118" s="677"/>
      <c r="BM118" s="677"/>
      <c r="BN118" s="677"/>
      <c r="BO118" s="677"/>
      <c r="BP118" s="59"/>
      <c r="BQ118" s="59"/>
      <c r="BR118" s="59"/>
      <c r="BS118" s="59"/>
      <c r="BT118" s="59"/>
      <c r="BU118" s="59"/>
      <c r="BV118" s="59"/>
      <c r="BW118" s="59"/>
      <c r="BX118" s="59"/>
      <c r="BY118" s="59"/>
      <c r="BZ118" s="59"/>
      <c r="CB118" s="8"/>
    </row>
    <row r="119" spans="1:86" s="2" customFormat="1" ht="16.5" customHeight="1">
      <c r="A119" s="59"/>
      <c r="B119" s="59"/>
      <c r="C119" s="59"/>
      <c r="D119" s="59"/>
      <c r="E119" s="59"/>
      <c r="F119" s="59"/>
      <c r="G119" s="59"/>
      <c r="H119" s="59"/>
      <c r="I119" s="59"/>
      <c r="J119" s="59"/>
      <c r="K119" s="59"/>
      <c r="L119" s="59"/>
      <c r="M119" s="670" t="s">
        <v>203</v>
      </c>
      <c r="N119" s="670"/>
      <c r="O119" s="670"/>
      <c r="P119" s="670"/>
      <c r="Q119" s="670"/>
      <c r="R119" s="697"/>
      <c r="S119" s="697"/>
      <c r="T119" s="697"/>
      <c r="U119" s="697"/>
      <c r="V119" s="697"/>
      <c r="W119" s="697"/>
      <c r="X119" s="697"/>
      <c r="Y119" s="697"/>
      <c r="Z119" s="697"/>
      <c r="AA119" s="59" t="s">
        <v>85</v>
      </c>
      <c r="AB119" s="59"/>
      <c r="AC119" s="59"/>
      <c r="AD119" s="677" t="str">
        <f t="shared" si="2"/>
        <v/>
      </c>
      <c r="AE119" s="677"/>
      <c r="AF119" s="677"/>
      <c r="AG119" s="677"/>
      <c r="AH119" s="677"/>
      <c r="AI119" s="677"/>
      <c r="AJ119" s="677"/>
      <c r="AK119" s="677"/>
      <c r="AL119" s="677"/>
      <c r="AM119" s="677"/>
      <c r="AN119" s="677"/>
      <c r="AO119" s="677"/>
      <c r="AP119" s="677"/>
      <c r="AQ119" s="677"/>
      <c r="AR119" s="677"/>
      <c r="AS119" s="677"/>
      <c r="AT119" s="677"/>
      <c r="AU119" s="677"/>
      <c r="AV119" s="677"/>
      <c r="AW119" s="677"/>
      <c r="AX119" s="677"/>
      <c r="AY119" s="677"/>
      <c r="AZ119" s="677"/>
      <c r="BA119" s="677"/>
      <c r="BB119" s="677"/>
      <c r="BC119" s="677"/>
      <c r="BD119" s="677"/>
      <c r="BE119" s="677"/>
      <c r="BF119" s="677"/>
      <c r="BG119" s="677"/>
      <c r="BH119" s="677"/>
      <c r="BI119" s="677"/>
      <c r="BJ119" s="677"/>
      <c r="BK119" s="677"/>
      <c r="BL119" s="677"/>
      <c r="BM119" s="677"/>
      <c r="BN119" s="677"/>
      <c r="BO119" s="677"/>
      <c r="BP119" s="59"/>
      <c r="BQ119" s="59"/>
      <c r="BR119" s="59"/>
      <c r="BS119" s="59"/>
      <c r="BT119" s="59"/>
      <c r="BU119" s="59"/>
      <c r="BV119" s="59"/>
      <c r="BW119" s="59"/>
      <c r="BX119" s="59"/>
      <c r="BY119" s="59"/>
      <c r="BZ119" s="59"/>
      <c r="CB119" s="8"/>
    </row>
    <row r="120" spans="1:86" s="2" customFormat="1" ht="16.5" customHeight="1">
      <c r="A120" s="59"/>
      <c r="B120" s="59"/>
      <c r="C120" s="59"/>
      <c r="D120" s="59"/>
      <c r="E120" s="59"/>
      <c r="F120" s="59"/>
      <c r="G120" s="59"/>
      <c r="H120" s="59"/>
      <c r="I120" s="59"/>
      <c r="J120" s="59"/>
      <c r="K120" s="59"/>
      <c r="L120" s="59"/>
      <c r="M120" s="670" t="s">
        <v>203</v>
      </c>
      <c r="N120" s="670"/>
      <c r="O120" s="670"/>
      <c r="P120" s="670"/>
      <c r="Q120" s="670"/>
      <c r="R120" s="697"/>
      <c r="S120" s="697"/>
      <c r="T120" s="697"/>
      <c r="U120" s="697"/>
      <c r="V120" s="697"/>
      <c r="W120" s="697"/>
      <c r="X120" s="697"/>
      <c r="Y120" s="697"/>
      <c r="Z120" s="697"/>
      <c r="AA120" s="59" t="s">
        <v>85</v>
      </c>
      <c r="AB120" s="59"/>
      <c r="AC120" s="59"/>
      <c r="AD120" s="677" t="str">
        <f t="shared" si="2"/>
        <v/>
      </c>
      <c r="AE120" s="677"/>
      <c r="AF120" s="677"/>
      <c r="AG120" s="677"/>
      <c r="AH120" s="677"/>
      <c r="AI120" s="677"/>
      <c r="AJ120" s="677"/>
      <c r="AK120" s="677"/>
      <c r="AL120" s="677"/>
      <c r="AM120" s="677"/>
      <c r="AN120" s="677"/>
      <c r="AO120" s="677"/>
      <c r="AP120" s="677"/>
      <c r="AQ120" s="677"/>
      <c r="AR120" s="677"/>
      <c r="AS120" s="677"/>
      <c r="AT120" s="677"/>
      <c r="AU120" s="677"/>
      <c r="AV120" s="677"/>
      <c r="AW120" s="677"/>
      <c r="AX120" s="677"/>
      <c r="AY120" s="677"/>
      <c r="AZ120" s="677"/>
      <c r="BA120" s="677"/>
      <c r="BB120" s="677"/>
      <c r="BC120" s="677"/>
      <c r="BD120" s="677"/>
      <c r="BE120" s="677"/>
      <c r="BF120" s="677"/>
      <c r="BG120" s="677"/>
      <c r="BH120" s="677"/>
      <c r="BI120" s="677"/>
      <c r="BJ120" s="677"/>
      <c r="BK120" s="677"/>
      <c r="BL120" s="677"/>
      <c r="BM120" s="677"/>
      <c r="BN120" s="677"/>
      <c r="BO120" s="677"/>
      <c r="BP120" s="59"/>
      <c r="BQ120" s="59"/>
      <c r="BR120" s="59"/>
      <c r="BS120" s="59"/>
      <c r="BT120" s="59"/>
      <c r="BU120" s="59"/>
      <c r="BV120" s="59"/>
      <c r="BW120" s="59"/>
      <c r="BX120" s="59"/>
      <c r="BY120" s="59"/>
      <c r="BZ120" s="59"/>
    </row>
    <row r="121" spans="1:86" s="2" customFormat="1" ht="5.0999999999999996" customHeight="1">
      <c r="A121" s="94"/>
      <c r="B121" s="94"/>
      <c r="C121" s="94"/>
      <c r="D121" s="94"/>
      <c r="E121" s="94"/>
      <c r="F121" s="94"/>
      <c r="G121" s="94"/>
      <c r="H121" s="94"/>
      <c r="I121" s="94"/>
      <c r="J121" s="94"/>
      <c r="K121" s="94"/>
      <c r="L121" s="94"/>
      <c r="M121" s="94"/>
      <c r="N121" s="94"/>
      <c r="O121" s="94"/>
      <c r="P121" s="94"/>
      <c r="Q121" s="94"/>
      <c r="R121" s="94"/>
      <c r="S121" s="94"/>
      <c r="T121" s="94"/>
      <c r="U121" s="94"/>
      <c r="V121" s="94"/>
      <c r="W121" s="94"/>
      <c r="X121" s="94"/>
      <c r="Y121" s="94"/>
      <c r="Z121" s="94"/>
      <c r="AA121" s="94"/>
      <c r="AB121" s="94"/>
      <c r="AC121" s="94"/>
      <c r="AD121" s="94"/>
      <c r="AE121" s="94"/>
      <c r="AF121" s="94"/>
      <c r="AG121" s="94"/>
      <c r="AH121" s="94"/>
      <c r="AI121" s="94"/>
      <c r="AJ121" s="94"/>
      <c r="AK121" s="94"/>
      <c r="AL121" s="94"/>
      <c r="AM121" s="94"/>
      <c r="AN121" s="94"/>
      <c r="AO121" s="94"/>
      <c r="AP121" s="94"/>
      <c r="AQ121" s="94"/>
      <c r="AR121" s="94"/>
      <c r="AS121" s="94"/>
      <c r="AT121" s="94"/>
      <c r="AU121" s="94"/>
      <c r="AV121" s="94"/>
      <c r="AW121" s="94"/>
      <c r="AX121" s="94"/>
      <c r="AY121" s="94"/>
      <c r="AZ121" s="94"/>
      <c r="BA121" s="94"/>
      <c r="BB121" s="94"/>
      <c r="BC121" s="94"/>
      <c r="BD121" s="94"/>
      <c r="BE121" s="94"/>
      <c r="BF121" s="94"/>
      <c r="BG121" s="94"/>
      <c r="BH121" s="94"/>
      <c r="BI121" s="94"/>
      <c r="BJ121" s="94"/>
      <c r="BK121" s="94"/>
      <c r="BL121" s="94"/>
      <c r="BM121" s="94"/>
      <c r="BN121" s="94"/>
      <c r="BO121" s="94"/>
      <c r="BP121" s="94"/>
      <c r="BQ121" s="94"/>
      <c r="BR121" s="94"/>
      <c r="BS121" s="94"/>
      <c r="BT121" s="94"/>
      <c r="BU121" s="94"/>
      <c r="BV121" s="94"/>
      <c r="BW121" s="94"/>
      <c r="BX121" s="94"/>
      <c r="BY121" s="94"/>
      <c r="BZ121" s="94"/>
    </row>
    <row r="122" spans="1:86" s="2" customFormat="1" ht="3.95" customHeight="1">
      <c r="A122" s="203"/>
      <c r="B122" s="203"/>
      <c r="C122" s="203"/>
      <c r="D122" s="203"/>
      <c r="E122" s="203"/>
      <c r="F122" s="203"/>
      <c r="G122" s="203"/>
      <c r="H122" s="203"/>
      <c r="I122" s="203"/>
      <c r="J122" s="203"/>
      <c r="K122" s="203"/>
      <c r="L122" s="203"/>
      <c r="M122" s="203"/>
      <c r="N122" s="203"/>
      <c r="O122" s="203"/>
      <c r="P122" s="203"/>
      <c r="Q122" s="203"/>
      <c r="R122" s="203"/>
      <c r="S122" s="203"/>
      <c r="T122" s="203"/>
      <c r="U122" s="203"/>
      <c r="V122" s="203"/>
      <c r="W122" s="203"/>
      <c r="X122" s="203"/>
      <c r="Y122" s="203"/>
      <c r="Z122" s="203"/>
      <c r="AA122" s="203"/>
      <c r="AB122" s="203"/>
      <c r="AC122" s="203"/>
      <c r="AD122" s="203"/>
      <c r="AE122" s="203"/>
      <c r="AF122" s="203"/>
      <c r="AG122" s="203"/>
      <c r="AH122" s="203"/>
      <c r="AI122" s="203"/>
      <c r="AJ122" s="203"/>
      <c r="AK122" s="203"/>
      <c r="AL122" s="203"/>
      <c r="AM122" s="203"/>
      <c r="AN122" s="203"/>
      <c r="AO122" s="203"/>
      <c r="AP122" s="203"/>
      <c r="AQ122" s="203"/>
      <c r="AR122" s="203"/>
      <c r="AS122" s="203"/>
      <c r="AT122" s="203"/>
      <c r="AU122" s="203"/>
      <c r="AV122" s="203"/>
      <c r="AW122" s="203"/>
      <c r="AX122" s="203"/>
      <c r="AY122" s="203"/>
      <c r="AZ122" s="203"/>
      <c r="BA122" s="203"/>
      <c r="BB122" s="203"/>
      <c r="BC122" s="203"/>
      <c r="BD122" s="203"/>
      <c r="BE122" s="203"/>
      <c r="BF122" s="203"/>
      <c r="BG122" s="203"/>
      <c r="BH122" s="203"/>
      <c r="BI122" s="203"/>
      <c r="BJ122" s="203"/>
      <c r="BK122" s="203"/>
      <c r="BL122" s="203"/>
      <c r="BM122" s="203"/>
      <c r="BN122" s="203"/>
      <c r="BO122" s="203"/>
      <c r="BP122" s="203"/>
      <c r="BQ122" s="203"/>
      <c r="BR122" s="203"/>
      <c r="BS122" s="203"/>
      <c r="BT122" s="203"/>
      <c r="BU122" s="203"/>
      <c r="BV122" s="203"/>
      <c r="BW122" s="203"/>
      <c r="BX122" s="203"/>
      <c r="BY122" s="203"/>
      <c r="BZ122" s="203"/>
      <c r="CB122" s="8"/>
    </row>
    <row r="123" spans="1:86" s="2" customFormat="1" ht="16.5" customHeight="1">
      <c r="A123" s="59"/>
      <c r="B123" s="59" t="s">
        <v>204</v>
      </c>
      <c r="C123" s="59"/>
      <c r="D123" s="59"/>
      <c r="E123" s="59"/>
      <c r="F123" s="59"/>
      <c r="G123" s="59"/>
      <c r="H123" s="59"/>
      <c r="I123" s="59"/>
      <c r="J123" s="59"/>
      <c r="K123" s="59"/>
      <c r="L123" s="59"/>
      <c r="M123" s="59"/>
      <c r="N123" s="59"/>
      <c r="O123" s="59"/>
      <c r="P123" s="59"/>
      <c r="Q123" s="59"/>
      <c r="R123" s="59"/>
      <c r="S123" s="59"/>
      <c r="T123" s="59"/>
      <c r="U123" s="59"/>
      <c r="V123" s="59"/>
      <c r="W123" s="59"/>
      <c r="X123" s="59"/>
      <c r="Y123" s="59"/>
      <c r="Z123" s="59"/>
      <c r="AA123" s="59"/>
      <c r="AB123" s="59"/>
      <c r="AC123" s="59"/>
      <c r="AD123" s="59"/>
      <c r="AE123" s="59"/>
      <c r="AF123" s="59"/>
      <c r="AG123" s="59"/>
      <c r="AH123" s="59"/>
      <c r="AI123" s="59"/>
      <c r="AJ123" s="59"/>
      <c r="AK123" s="59"/>
      <c r="AL123" s="59"/>
      <c r="AM123" s="59"/>
      <c r="AN123" s="59"/>
      <c r="AO123" s="59"/>
      <c r="AP123" s="59"/>
      <c r="AQ123" s="59"/>
      <c r="AR123" s="59"/>
      <c r="AS123" s="59"/>
      <c r="AT123" s="59"/>
      <c r="AU123" s="59"/>
      <c r="AV123" s="59"/>
      <c r="AW123" s="59"/>
      <c r="AX123" s="59"/>
      <c r="AY123" s="59"/>
      <c r="AZ123" s="59"/>
      <c r="BA123" s="59"/>
      <c r="BB123" s="59"/>
      <c r="BC123" s="59"/>
      <c r="BD123" s="59"/>
      <c r="BE123" s="59"/>
      <c r="BF123" s="59"/>
      <c r="BG123" s="59"/>
      <c r="BH123" s="59"/>
      <c r="BI123" s="59"/>
      <c r="BJ123" s="59"/>
      <c r="BK123" s="59"/>
      <c r="BL123" s="59"/>
      <c r="BM123" s="59"/>
      <c r="BN123" s="59"/>
      <c r="BO123" s="59"/>
      <c r="BP123" s="59"/>
      <c r="BQ123" s="59"/>
      <c r="BR123" s="59"/>
      <c r="BS123" s="59"/>
      <c r="BT123" s="59"/>
      <c r="BU123" s="59"/>
      <c r="BV123" s="59"/>
      <c r="BW123" s="59"/>
      <c r="BX123" s="59"/>
      <c r="BY123" s="59"/>
      <c r="BZ123" s="59"/>
      <c r="CB123" s="8"/>
    </row>
    <row r="124" spans="1:86" s="2" customFormat="1" ht="16.5" customHeight="1">
      <c r="A124" s="59"/>
      <c r="B124" s="59"/>
      <c r="C124" s="59"/>
      <c r="D124" s="59"/>
      <c r="E124" s="672" t="s">
        <v>56</v>
      </c>
      <c r="F124" s="672"/>
      <c r="G124" s="59" t="s">
        <v>143</v>
      </c>
      <c r="H124" s="59"/>
      <c r="I124" s="59"/>
      <c r="J124" s="59"/>
      <c r="K124" s="59"/>
      <c r="L124" s="59"/>
      <c r="M124" s="672" t="s">
        <v>56</v>
      </c>
      <c r="N124" s="672"/>
      <c r="O124" s="59" t="s">
        <v>144</v>
      </c>
      <c r="P124" s="59"/>
      <c r="Q124" s="59"/>
      <c r="R124" s="59"/>
      <c r="S124" s="59"/>
      <c r="T124" s="59"/>
      <c r="U124" s="672" t="s">
        <v>56</v>
      </c>
      <c r="V124" s="672"/>
      <c r="W124" s="59" t="s">
        <v>145</v>
      </c>
      <c r="X124" s="59"/>
      <c r="Y124" s="59"/>
      <c r="Z124" s="59"/>
      <c r="AA124" s="59"/>
      <c r="AB124" s="59"/>
      <c r="AC124" s="672" t="s">
        <v>56</v>
      </c>
      <c r="AD124" s="672"/>
      <c r="AE124" s="59" t="s">
        <v>146</v>
      </c>
      <c r="AF124" s="59"/>
      <c r="AG124" s="59"/>
      <c r="AH124" s="59"/>
      <c r="AI124" s="59"/>
      <c r="AJ124" s="59"/>
      <c r="AK124" s="672" t="s">
        <v>56</v>
      </c>
      <c r="AL124" s="672"/>
      <c r="AM124" s="59" t="s">
        <v>147</v>
      </c>
      <c r="AN124" s="59"/>
      <c r="AO124" s="59"/>
      <c r="AP124" s="59"/>
      <c r="AQ124" s="59"/>
      <c r="AR124" s="59"/>
      <c r="AS124" s="59"/>
      <c r="AT124" s="59"/>
      <c r="AU124" s="59"/>
      <c r="AV124" s="672" t="s">
        <v>56</v>
      </c>
      <c r="AW124" s="672"/>
      <c r="AX124" s="59" t="s">
        <v>148</v>
      </c>
      <c r="AY124" s="59"/>
      <c r="AZ124" s="59"/>
      <c r="BA124" s="59"/>
      <c r="BB124" s="59"/>
      <c r="BC124" s="59"/>
      <c r="BD124" s="59"/>
      <c r="BE124" s="59"/>
      <c r="BF124" s="59"/>
      <c r="BG124" s="59"/>
      <c r="BH124" s="59"/>
      <c r="BI124" s="59"/>
      <c r="BJ124" s="672" t="s">
        <v>56</v>
      </c>
      <c r="BK124" s="672"/>
      <c r="BL124" s="59" t="s">
        <v>149</v>
      </c>
      <c r="BM124" s="59"/>
      <c r="BN124" s="59"/>
      <c r="BO124" s="59"/>
      <c r="BP124" s="59"/>
      <c r="BQ124" s="59"/>
      <c r="BR124" s="59"/>
      <c r="BS124" s="59"/>
      <c r="BT124" s="59"/>
      <c r="BU124" s="59"/>
      <c r="BV124" s="59"/>
      <c r="BW124" s="59"/>
      <c r="BX124" s="59"/>
      <c r="BY124" s="59"/>
      <c r="BZ124" s="59"/>
    </row>
    <row r="125" spans="1:86" s="2" customFormat="1" ht="3.95" customHeight="1">
      <c r="A125" s="94"/>
      <c r="B125" s="94"/>
      <c r="C125" s="94"/>
      <c r="D125" s="94"/>
      <c r="E125" s="94"/>
      <c r="F125" s="94"/>
      <c r="G125" s="94"/>
      <c r="H125" s="94"/>
      <c r="I125" s="94"/>
      <c r="J125" s="94"/>
      <c r="K125" s="94"/>
      <c r="L125" s="94"/>
      <c r="M125" s="94"/>
      <c r="N125" s="94"/>
      <c r="O125" s="94"/>
      <c r="P125" s="94"/>
      <c r="Q125" s="94"/>
      <c r="R125" s="94"/>
      <c r="S125" s="94"/>
      <c r="T125" s="94"/>
      <c r="U125" s="94"/>
      <c r="V125" s="94"/>
      <c r="W125" s="94"/>
      <c r="X125" s="94"/>
      <c r="Y125" s="94"/>
      <c r="Z125" s="94"/>
      <c r="AA125" s="94"/>
      <c r="AB125" s="94"/>
      <c r="AC125" s="94"/>
      <c r="AD125" s="94"/>
      <c r="AE125" s="94"/>
      <c r="AF125" s="94"/>
      <c r="AG125" s="94"/>
      <c r="AH125" s="94"/>
      <c r="AI125" s="94"/>
      <c r="AJ125" s="94"/>
      <c r="AK125" s="94"/>
      <c r="AL125" s="94"/>
      <c r="AM125" s="94"/>
      <c r="AN125" s="94"/>
      <c r="AO125" s="94"/>
      <c r="AP125" s="94"/>
      <c r="AQ125" s="94"/>
      <c r="AR125" s="94"/>
      <c r="AS125" s="94"/>
      <c r="AT125" s="94"/>
      <c r="AU125" s="94"/>
      <c r="AV125" s="94"/>
      <c r="AW125" s="94"/>
      <c r="AX125" s="94"/>
      <c r="AY125" s="94"/>
      <c r="AZ125" s="94"/>
      <c r="BA125" s="94"/>
      <c r="BB125" s="94"/>
      <c r="BC125" s="94"/>
      <c r="BD125" s="94"/>
      <c r="BE125" s="94"/>
      <c r="BF125" s="94"/>
      <c r="BG125" s="94"/>
      <c r="BH125" s="94"/>
      <c r="BI125" s="94"/>
      <c r="BJ125" s="94"/>
      <c r="BK125" s="94"/>
      <c r="BL125" s="94"/>
      <c r="BM125" s="94"/>
      <c r="BN125" s="94"/>
      <c r="BO125" s="94"/>
      <c r="BP125" s="94"/>
      <c r="BQ125" s="94"/>
      <c r="BR125" s="94"/>
      <c r="BS125" s="94"/>
      <c r="BT125" s="94"/>
      <c r="BU125" s="94"/>
      <c r="BV125" s="94"/>
      <c r="BW125" s="94"/>
      <c r="BX125" s="94"/>
      <c r="BY125" s="94"/>
      <c r="BZ125" s="94"/>
      <c r="CB125" s="8"/>
    </row>
    <row r="126" spans="1:86" s="2" customFormat="1" ht="3.95" customHeight="1">
      <c r="A126" s="203"/>
      <c r="B126" s="203"/>
      <c r="C126" s="203"/>
      <c r="D126" s="203"/>
      <c r="E126" s="203"/>
      <c r="F126" s="203"/>
      <c r="G126" s="203"/>
      <c r="H126" s="203"/>
      <c r="I126" s="203"/>
      <c r="J126" s="203"/>
      <c r="K126" s="203"/>
      <c r="L126" s="203"/>
      <c r="M126" s="203"/>
      <c r="N126" s="203"/>
      <c r="O126" s="203"/>
      <c r="P126" s="203"/>
      <c r="Q126" s="203"/>
      <c r="R126" s="203"/>
      <c r="S126" s="203"/>
      <c r="T126" s="203"/>
      <c r="U126" s="203"/>
      <c r="V126" s="203"/>
      <c r="W126" s="203"/>
      <c r="X126" s="203"/>
      <c r="Y126" s="203"/>
      <c r="Z126" s="203"/>
      <c r="AA126" s="203"/>
      <c r="AB126" s="203"/>
      <c r="AC126" s="203"/>
      <c r="AD126" s="203"/>
      <c r="AE126" s="203"/>
      <c r="AF126" s="203"/>
      <c r="AG126" s="203"/>
      <c r="AH126" s="203"/>
      <c r="AI126" s="203"/>
      <c r="AJ126" s="203"/>
      <c r="AK126" s="203"/>
      <c r="AL126" s="203"/>
      <c r="AM126" s="203"/>
      <c r="AN126" s="203"/>
      <c r="AO126" s="203"/>
      <c r="AP126" s="203"/>
      <c r="AQ126" s="203"/>
      <c r="AR126" s="203"/>
      <c r="AS126" s="203"/>
      <c r="AT126" s="203"/>
      <c r="AU126" s="203"/>
      <c r="AV126" s="203"/>
      <c r="AW126" s="203"/>
      <c r="AX126" s="203"/>
      <c r="AY126" s="203"/>
      <c r="AZ126" s="203"/>
      <c r="BA126" s="203"/>
      <c r="BB126" s="203"/>
      <c r="BC126" s="203"/>
      <c r="BD126" s="203"/>
      <c r="BE126" s="203"/>
      <c r="BF126" s="203"/>
      <c r="BG126" s="203"/>
      <c r="BH126" s="203"/>
      <c r="BI126" s="203"/>
      <c r="BJ126" s="203"/>
      <c r="BK126" s="203"/>
      <c r="BL126" s="203"/>
      <c r="BM126" s="203"/>
      <c r="BN126" s="203"/>
      <c r="BO126" s="203"/>
      <c r="BP126" s="203"/>
      <c r="BQ126" s="203"/>
      <c r="BR126" s="203"/>
      <c r="BS126" s="203"/>
      <c r="BT126" s="203"/>
      <c r="BU126" s="203"/>
      <c r="BV126" s="203"/>
      <c r="BW126" s="203"/>
      <c r="BX126" s="203"/>
      <c r="BY126" s="203"/>
      <c r="BZ126" s="203"/>
      <c r="CB126" s="8"/>
    </row>
    <row r="127" spans="1:86" s="91" customFormat="1" ht="16.5" customHeight="1">
      <c r="A127" s="59"/>
      <c r="B127" s="59" t="s">
        <v>205</v>
      </c>
      <c r="C127" s="59"/>
      <c r="D127" s="59"/>
      <c r="E127" s="59"/>
      <c r="F127" s="59"/>
      <c r="G127" s="59"/>
      <c r="H127" s="59"/>
      <c r="I127" s="59"/>
      <c r="J127" s="59"/>
      <c r="K127" s="59"/>
      <c r="L127" s="59"/>
      <c r="M127" s="59"/>
      <c r="N127" s="59"/>
      <c r="O127" s="59"/>
      <c r="P127" s="59"/>
      <c r="Q127" s="980"/>
      <c r="R127" s="980"/>
      <c r="S127" s="980"/>
      <c r="T127" s="980"/>
      <c r="U127" s="980"/>
      <c r="V127" s="980"/>
      <c r="W127" s="980"/>
      <c r="X127" s="980"/>
      <c r="Y127" s="980"/>
      <c r="Z127" s="980"/>
      <c r="AA127" s="980"/>
      <c r="AB127" s="980"/>
      <c r="AC127" s="980"/>
      <c r="AD127" s="980"/>
      <c r="AE127" s="980"/>
      <c r="AF127" s="980"/>
      <c r="AG127" s="980"/>
      <c r="AH127" s="980"/>
      <c r="AI127" s="980"/>
      <c r="AJ127" s="59" t="s">
        <v>206</v>
      </c>
      <c r="AK127" s="59"/>
      <c r="AL127" s="59"/>
      <c r="AM127" s="59"/>
      <c r="AN127" s="59"/>
      <c r="AO127" s="59"/>
      <c r="AP127" s="59"/>
      <c r="AQ127" s="59"/>
      <c r="AR127" s="59"/>
      <c r="AS127" s="59"/>
      <c r="AT127" s="980"/>
      <c r="AU127" s="980"/>
      <c r="AV127" s="980"/>
      <c r="AW127" s="980"/>
      <c r="AX127" s="980"/>
      <c r="AY127" s="980"/>
      <c r="AZ127" s="980"/>
      <c r="BA127" s="980"/>
      <c r="BB127" s="980"/>
      <c r="BC127" s="980"/>
      <c r="BD127" s="980"/>
      <c r="BE127" s="980"/>
      <c r="BF127" s="980"/>
      <c r="BG127" s="980"/>
      <c r="BH127" s="980"/>
      <c r="BI127" s="980"/>
      <c r="BJ127" s="980"/>
      <c r="BK127" s="980"/>
      <c r="BL127" s="980"/>
      <c r="BM127" s="59" t="s">
        <v>182</v>
      </c>
      <c r="BN127" s="59"/>
      <c r="BO127" s="59"/>
      <c r="BP127" s="59"/>
      <c r="BQ127" s="59"/>
      <c r="BR127" s="59"/>
      <c r="BS127" s="59"/>
      <c r="BT127" s="59"/>
      <c r="BU127" s="59"/>
      <c r="BV127" s="59"/>
      <c r="BW127" s="59"/>
      <c r="BX127" s="59"/>
      <c r="BY127" s="59"/>
      <c r="BZ127" s="59"/>
      <c r="CB127" s="2"/>
      <c r="CC127" s="2"/>
      <c r="CD127" s="2"/>
      <c r="CE127" s="2"/>
      <c r="CF127" s="2"/>
      <c r="CG127" s="2"/>
      <c r="CH127" s="2"/>
    </row>
    <row r="128" spans="1:86" s="91" customFormat="1" ht="3.95" customHeight="1">
      <c r="A128" s="94"/>
      <c r="B128" s="94"/>
      <c r="C128" s="94"/>
      <c r="D128" s="94"/>
      <c r="E128" s="94"/>
      <c r="F128" s="94"/>
      <c r="G128" s="94"/>
      <c r="H128" s="94"/>
      <c r="I128" s="94"/>
      <c r="J128" s="94"/>
      <c r="K128" s="94"/>
      <c r="L128" s="94"/>
      <c r="M128" s="94"/>
      <c r="N128" s="94"/>
      <c r="O128" s="94"/>
      <c r="P128" s="94"/>
      <c r="Q128" s="94"/>
      <c r="R128" s="94"/>
      <c r="S128" s="94"/>
      <c r="T128" s="94"/>
      <c r="U128" s="94"/>
      <c r="V128" s="94"/>
      <c r="W128" s="94"/>
      <c r="X128" s="94"/>
      <c r="Y128" s="94"/>
      <c r="Z128" s="94"/>
      <c r="AA128" s="94"/>
      <c r="AB128" s="94"/>
      <c r="AC128" s="94"/>
      <c r="AD128" s="94"/>
      <c r="AE128" s="94"/>
      <c r="AF128" s="94"/>
      <c r="AG128" s="94"/>
      <c r="AH128" s="94"/>
      <c r="AI128" s="94"/>
      <c r="AJ128" s="94"/>
      <c r="AK128" s="94"/>
      <c r="AL128" s="94"/>
      <c r="AM128" s="94"/>
      <c r="AN128" s="94"/>
      <c r="AO128" s="94"/>
      <c r="AP128" s="94"/>
      <c r="AQ128" s="94"/>
      <c r="AR128" s="94"/>
      <c r="AS128" s="94"/>
      <c r="AT128" s="94"/>
      <c r="AU128" s="94"/>
      <c r="AV128" s="94"/>
      <c r="AW128" s="94"/>
      <c r="AX128" s="94"/>
      <c r="AY128" s="94"/>
      <c r="AZ128" s="94"/>
      <c r="BA128" s="94"/>
      <c r="BB128" s="94"/>
      <c r="BC128" s="94"/>
      <c r="BD128" s="94"/>
      <c r="BE128" s="94"/>
      <c r="BF128" s="94"/>
      <c r="BG128" s="94"/>
      <c r="BH128" s="94"/>
      <c r="BI128" s="94"/>
      <c r="BJ128" s="94"/>
      <c r="BK128" s="94"/>
      <c r="BL128" s="94"/>
      <c r="BM128" s="94"/>
      <c r="BN128" s="94"/>
      <c r="BO128" s="94"/>
      <c r="BP128" s="94"/>
      <c r="BQ128" s="94"/>
      <c r="BR128" s="94"/>
      <c r="BS128" s="94"/>
      <c r="BT128" s="94"/>
      <c r="BU128" s="94"/>
      <c r="BV128" s="94"/>
      <c r="BW128" s="94"/>
      <c r="BX128" s="94"/>
      <c r="BY128" s="94"/>
      <c r="BZ128" s="94"/>
    </row>
    <row r="129" spans="1:86" s="91" customFormat="1" ht="3.95" customHeight="1">
      <c r="A129" s="203"/>
      <c r="B129" s="203"/>
      <c r="C129" s="203"/>
      <c r="D129" s="203"/>
      <c r="E129" s="203"/>
      <c r="F129" s="203"/>
      <c r="G129" s="203"/>
      <c r="H129" s="203"/>
      <c r="I129" s="203"/>
      <c r="J129" s="203"/>
      <c r="K129" s="203"/>
      <c r="L129" s="203"/>
      <c r="M129" s="203"/>
      <c r="N129" s="203"/>
      <c r="O129" s="203"/>
      <c r="P129" s="203"/>
      <c r="Q129" s="203"/>
      <c r="R129" s="203"/>
      <c r="S129" s="203"/>
      <c r="T129" s="203"/>
      <c r="U129" s="203"/>
      <c r="V129" s="203"/>
      <c r="W129" s="203"/>
      <c r="X129" s="203"/>
      <c r="Y129" s="203"/>
      <c r="Z129" s="203"/>
      <c r="AA129" s="203"/>
      <c r="AB129" s="203"/>
      <c r="AC129" s="203"/>
      <c r="AD129" s="203"/>
      <c r="AE129" s="203"/>
      <c r="AF129" s="203"/>
      <c r="AG129" s="203"/>
      <c r="AH129" s="203"/>
      <c r="AI129" s="203"/>
      <c r="AJ129" s="203"/>
      <c r="AK129" s="203"/>
      <c r="AL129" s="203"/>
      <c r="AM129" s="203"/>
      <c r="AN129" s="203"/>
      <c r="AO129" s="203"/>
      <c r="AP129" s="203"/>
      <c r="AQ129" s="203"/>
      <c r="AR129" s="203"/>
      <c r="AS129" s="203"/>
      <c r="AT129" s="203"/>
      <c r="AU129" s="203"/>
      <c r="AV129" s="203"/>
      <c r="AW129" s="203"/>
      <c r="AX129" s="203"/>
      <c r="AY129" s="203"/>
      <c r="AZ129" s="203"/>
      <c r="BA129" s="203"/>
      <c r="BB129" s="203"/>
      <c r="BC129" s="203"/>
      <c r="BD129" s="203"/>
      <c r="BE129" s="203"/>
      <c r="BF129" s="203"/>
      <c r="BG129" s="203"/>
      <c r="BH129" s="203"/>
      <c r="BI129" s="203"/>
      <c r="BJ129" s="203"/>
      <c r="BK129" s="203"/>
      <c r="BL129" s="203"/>
      <c r="BM129" s="203"/>
      <c r="BN129" s="203"/>
      <c r="BO129" s="203"/>
      <c r="BP129" s="203"/>
      <c r="BQ129" s="203"/>
      <c r="BR129" s="203"/>
      <c r="BS129" s="203"/>
      <c r="BT129" s="203"/>
      <c r="BU129" s="203"/>
      <c r="BV129" s="203"/>
      <c r="BW129" s="203"/>
      <c r="BX129" s="203"/>
      <c r="BY129" s="203"/>
      <c r="BZ129" s="203"/>
    </row>
    <row r="130" spans="1:86" s="91" customFormat="1" ht="16.5" customHeight="1">
      <c r="A130" s="59"/>
      <c r="B130" s="59" t="s">
        <v>1316</v>
      </c>
      <c r="C130" s="59"/>
      <c r="D130" s="59"/>
      <c r="E130" s="59"/>
      <c r="F130" s="59"/>
      <c r="G130" s="59"/>
      <c r="H130" s="59"/>
      <c r="I130" s="59"/>
      <c r="J130" s="59"/>
      <c r="K130" s="59"/>
      <c r="L130" s="59"/>
      <c r="M130" s="59"/>
      <c r="N130" s="59"/>
      <c r="O130" s="59"/>
      <c r="P130" s="59"/>
      <c r="Q130" s="695"/>
      <c r="R130" s="695"/>
      <c r="S130" s="695"/>
      <c r="T130" s="695"/>
      <c r="U130" s="695"/>
      <c r="V130" s="695"/>
      <c r="W130" s="695"/>
      <c r="X130" s="695"/>
      <c r="Y130" s="695"/>
      <c r="Z130" s="695"/>
      <c r="AA130" s="695"/>
      <c r="AB130" s="695"/>
      <c r="AC130" s="695"/>
      <c r="AD130" s="695"/>
      <c r="AE130" s="695"/>
      <c r="AF130" s="695"/>
      <c r="AG130" s="695"/>
      <c r="AH130" s="695"/>
      <c r="AI130" s="695"/>
      <c r="AJ130" s="59"/>
      <c r="AK130" s="59"/>
      <c r="AL130" s="59"/>
      <c r="AM130" s="59"/>
      <c r="AN130" s="59"/>
      <c r="AO130" s="59"/>
      <c r="AP130" s="59"/>
      <c r="AQ130" s="59"/>
      <c r="AR130" s="59"/>
      <c r="AS130" s="59"/>
      <c r="AT130" s="59"/>
      <c r="AU130" s="59"/>
      <c r="AV130" s="59"/>
      <c r="AW130" s="59"/>
      <c r="AX130" s="59"/>
      <c r="AY130" s="59"/>
      <c r="AZ130" s="59"/>
      <c r="BA130" s="59"/>
      <c r="BB130" s="59"/>
      <c r="BC130" s="59"/>
      <c r="BD130" s="59"/>
      <c r="BE130" s="59"/>
      <c r="BF130" s="59"/>
      <c r="BG130" s="59"/>
      <c r="BH130" s="59"/>
      <c r="BI130" s="59"/>
      <c r="BJ130" s="59"/>
      <c r="BK130" s="59"/>
      <c r="BL130" s="59"/>
      <c r="BM130" s="59"/>
      <c r="BN130" s="59"/>
      <c r="BO130" s="59"/>
      <c r="BP130" s="59"/>
      <c r="BQ130" s="59"/>
      <c r="BR130" s="59"/>
      <c r="BS130" s="59"/>
      <c r="BT130" s="59"/>
      <c r="BU130" s="59"/>
      <c r="BV130" s="59"/>
      <c r="BW130" s="59"/>
      <c r="BX130" s="59"/>
      <c r="BY130" s="59"/>
      <c r="BZ130" s="59"/>
    </row>
    <row r="131" spans="1:86" s="91" customFormat="1" ht="17.100000000000001" customHeight="1">
      <c r="A131" s="90"/>
      <c r="B131" s="90"/>
      <c r="C131" s="90"/>
      <c r="D131" s="90"/>
      <c r="E131" s="682" t="s">
        <v>56</v>
      </c>
      <c r="F131" s="682"/>
      <c r="G131" s="68" t="s">
        <v>1719</v>
      </c>
      <c r="H131" s="68"/>
      <c r="I131" s="68"/>
      <c r="J131" s="68"/>
      <c r="K131" s="68"/>
      <c r="L131" s="68"/>
      <c r="M131" s="68"/>
      <c r="N131" s="68"/>
      <c r="O131" s="68"/>
      <c r="P131" s="68"/>
      <c r="Q131" s="61"/>
      <c r="R131" s="61"/>
      <c r="S131" s="61"/>
      <c r="T131" s="61"/>
      <c r="U131" s="90"/>
      <c r="V131" s="90"/>
      <c r="W131" s="90"/>
      <c r="X131" s="90"/>
      <c r="Y131" s="90"/>
      <c r="Z131" s="90"/>
      <c r="AA131" s="90"/>
      <c r="AB131" s="68"/>
      <c r="AC131" s="68"/>
      <c r="AD131" s="68"/>
      <c r="AE131" s="68"/>
      <c r="AF131" s="90"/>
      <c r="AG131" s="90"/>
      <c r="AH131" s="90"/>
      <c r="AI131" s="90"/>
      <c r="AJ131" s="90"/>
      <c r="AK131" s="90"/>
      <c r="AL131" s="90"/>
      <c r="AM131" s="90"/>
      <c r="AN131" s="90"/>
      <c r="AO131" s="90"/>
      <c r="AP131" s="68"/>
      <c r="AQ131" s="68"/>
      <c r="AR131" s="68"/>
      <c r="AS131" s="68"/>
      <c r="AT131" s="68"/>
      <c r="AU131" s="68"/>
      <c r="AV131" s="68"/>
      <c r="AW131" s="68"/>
      <c r="AX131" s="68"/>
      <c r="AY131" s="68"/>
      <c r="AZ131" s="68"/>
      <c r="BA131" s="68"/>
      <c r="BB131" s="68"/>
      <c r="BC131" s="61"/>
      <c r="BD131" s="61"/>
      <c r="BE131" s="61"/>
      <c r="BF131" s="61"/>
      <c r="BG131" s="90"/>
      <c r="BH131" s="90"/>
      <c r="BI131" s="90"/>
      <c r="BJ131" s="90"/>
      <c r="BK131" s="68"/>
      <c r="BL131" s="68"/>
      <c r="BM131" s="68"/>
      <c r="BN131" s="68"/>
      <c r="BO131" s="68"/>
      <c r="BP131" s="68"/>
      <c r="BQ131" s="68"/>
      <c r="BR131" s="68"/>
      <c r="BS131" s="68"/>
      <c r="BT131" s="68"/>
      <c r="BU131" s="68"/>
      <c r="BV131" s="61"/>
      <c r="BW131" s="90"/>
      <c r="BX131" s="90"/>
      <c r="BY131" s="90"/>
      <c r="BZ131" s="90"/>
      <c r="CB131" s="8" t="s">
        <v>1628</v>
      </c>
      <c r="CC131" s="2" t="s">
        <v>1283</v>
      </c>
    </row>
    <row r="132" spans="1:86" s="91" customFormat="1" ht="17.100000000000001" customHeight="1">
      <c r="A132" s="90"/>
      <c r="B132" s="90"/>
      <c r="C132" s="90"/>
      <c r="D132" s="90"/>
      <c r="E132" s="682" t="s">
        <v>56</v>
      </c>
      <c r="F132" s="682"/>
      <c r="G132" s="68" t="s">
        <v>1720</v>
      </c>
      <c r="H132" s="90"/>
      <c r="I132" s="68"/>
      <c r="J132" s="68"/>
      <c r="K132" s="68"/>
      <c r="L132" s="68"/>
      <c r="M132" s="68"/>
      <c r="N132" s="68"/>
      <c r="O132" s="68"/>
      <c r="P132" s="68"/>
      <c r="Q132" s="61"/>
      <c r="R132" s="61"/>
      <c r="S132" s="61"/>
      <c r="T132" s="61"/>
      <c r="U132" s="90"/>
      <c r="V132" s="78"/>
      <c r="W132" s="78"/>
      <c r="X132" s="68"/>
      <c r="Y132" s="90"/>
      <c r="Z132" s="90"/>
      <c r="AA132" s="90"/>
      <c r="AB132" s="68"/>
      <c r="AC132" s="68"/>
      <c r="AD132" s="68"/>
      <c r="AE132" s="68"/>
      <c r="AF132" s="90"/>
      <c r="AG132" s="90"/>
      <c r="AH132" s="90"/>
      <c r="AI132" s="90"/>
      <c r="AJ132" s="90"/>
      <c r="AK132" s="90"/>
      <c r="AL132" s="90"/>
      <c r="AM132" s="90"/>
      <c r="AN132" s="90"/>
      <c r="AO132" s="90"/>
      <c r="AP132" s="68"/>
      <c r="AQ132" s="68"/>
      <c r="AR132" s="68"/>
      <c r="AS132" s="68"/>
      <c r="AT132" s="68"/>
      <c r="AU132" s="68"/>
      <c r="AV132" s="68"/>
      <c r="AW132" s="68"/>
      <c r="AX132" s="68"/>
      <c r="AY132" s="68"/>
      <c r="AZ132" s="68"/>
      <c r="BA132" s="68"/>
      <c r="BB132" s="68"/>
      <c r="BC132" s="61"/>
      <c r="BD132" s="61"/>
      <c r="BE132" s="61"/>
      <c r="BF132" s="61"/>
      <c r="BG132" s="78"/>
      <c r="BH132" s="78"/>
      <c r="BI132" s="68"/>
      <c r="BJ132" s="68"/>
      <c r="BK132" s="68"/>
      <c r="BL132" s="68"/>
      <c r="BM132" s="68"/>
      <c r="BN132" s="68"/>
      <c r="BO132" s="68"/>
      <c r="BP132" s="68"/>
      <c r="BQ132" s="68"/>
      <c r="BR132" s="68"/>
      <c r="BS132" s="68"/>
      <c r="BT132" s="68"/>
      <c r="BU132" s="68"/>
      <c r="BV132" s="61"/>
      <c r="BW132" s="90"/>
      <c r="BX132" s="90"/>
      <c r="BY132" s="90"/>
      <c r="BZ132" s="90"/>
      <c r="CB132" s="8" t="s">
        <v>385</v>
      </c>
      <c r="CC132" s="2" t="s">
        <v>384</v>
      </c>
    </row>
    <row r="133" spans="1:86" s="91" customFormat="1" ht="17.100000000000001" customHeight="1">
      <c r="A133" s="90"/>
      <c r="B133" s="90"/>
      <c r="C133" s="90"/>
      <c r="D133" s="90"/>
      <c r="E133" s="682" t="s">
        <v>56</v>
      </c>
      <c r="F133" s="682"/>
      <c r="G133" s="68" t="s">
        <v>1723</v>
      </c>
      <c r="H133" s="90"/>
      <c r="I133" s="68"/>
      <c r="J133" s="68"/>
      <c r="K133" s="68"/>
      <c r="L133" s="68"/>
      <c r="M133" s="68"/>
      <c r="N133" s="68"/>
      <c r="O133" s="68"/>
      <c r="P133" s="68"/>
      <c r="Q133" s="61"/>
      <c r="R133" s="61"/>
      <c r="S133" s="61"/>
      <c r="T133" s="61"/>
      <c r="U133" s="90"/>
      <c r="V133" s="78"/>
      <c r="W133" s="78"/>
      <c r="X133" s="68"/>
      <c r="Y133" s="90"/>
      <c r="Z133" s="90"/>
      <c r="AA133" s="90"/>
      <c r="AB133" s="68"/>
      <c r="AC133" s="68"/>
      <c r="AD133" s="68"/>
      <c r="AE133" s="68"/>
      <c r="AF133" s="90"/>
      <c r="AG133" s="90"/>
      <c r="AH133" s="90"/>
      <c r="AI133" s="90"/>
      <c r="AJ133" s="90"/>
      <c r="AK133" s="90"/>
      <c r="AL133" s="90"/>
      <c r="AM133" s="90"/>
      <c r="AN133" s="90"/>
      <c r="AO133" s="90"/>
      <c r="AP133" s="68"/>
      <c r="AQ133" s="68"/>
      <c r="AR133" s="68"/>
      <c r="AS133" s="68"/>
      <c r="AT133" s="68"/>
      <c r="AU133" s="68"/>
      <c r="AV133" s="68"/>
      <c r="AW133" s="68"/>
      <c r="AX133" s="68"/>
      <c r="AY133" s="68"/>
      <c r="AZ133" s="68"/>
      <c r="BA133" s="68"/>
      <c r="BB133" s="68"/>
      <c r="BC133" s="61"/>
      <c r="BD133" s="61"/>
      <c r="BE133" s="61"/>
      <c r="BF133" s="61"/>
      <c r="BG133" s="78"/>
      <c r="BH133" s="78"/>
      <c r="BI133" s="68"/>
      <c r="BJ133" s="68"/>
      <c r="BK133" s="68"/>
      <c r="BL133" s="68"/>
      <c r="BM133" s="68"/>
      <c r="BN133" s="68"/>
      <c r="BO133" s="68"/>
      <c r="BP133" s="68"/>
      <c r="BQ133" s="68"/>
      <c r="BR133" s="68"/>
      <c r="BS133" s="68"/>
      <c r="BT133" s="68"/>
      <c r="BU133" s="68"/>
      <c r="BV133" s="61"/>
      <c r="BW133" s="90"/>
      <c r="BX133" s="90"/>
      <c r="BY133" s="90"/>
      <c r="BZ133" s="90"/>
      <c r="CB133" s="8" t="s">
        <v>385</v>
      </c>
      <c r="CC133" s="2" t="s">
        <v>384</v>
      </c>
    </row>
    <row r="134" spans="1:86" s="91" customFormat="1" ht="17.100000000000001" customHeight="1">
      <c r="A134" s="90"/>
      <c r="B134" s="90"/>
      <c r="C134" s="90"/>
      <c r="D134" s="90"/>
      <c r="E134" s="682" t="s">
        <v>56</v>
      </c>
      <c r="F134" s="682"/>
      <c r="G134" s="68" t="s">
        <v>970</v>
      </c>
      <c r="H134" s="90"/>
      <c r="I134" s="68"/>
      <c r="J134" s="68"/>
      <c r="K134" s="68"/>
      <c r="L134" s="68"/>
      <c r="M134" s="68"/>
      <c r="N134" s="68"/>
      <c r="O134" s="68"/>
      <c r="P134" s="68"/>
      <c r="Q134" s="61"/>
      <c r="R134" s="61"/>
      <c r="S134" s="61"/>
      <c r="T134" s="61"/>
      <c r="U134" s="90"/>
      <c r="V134" s="78"/>
      <c r="W134" s="78"/>
      <c r="X134" s="68"/>
      <c r="Y134" s="68"/>
      <c r="Z134" s="68"/>
      <c r="AA134" s="68"/>
      <c r="AB134" s="68"/>
      <c r="AC134" s="68"/>
      <c r="AD134" s="68"/>
      <c r="AE134" s="68"/>
      <c r="AF134" s="90"/>
      <c r="AG134" s="90"/>
      <c r="AH134" s="90"/>
      <c r="AI134" s="90"/>
      <c r="AJ134" s="90"/>
      <c r="AK134" s="90"/>
      <c r="AL134" s="90"/>
      <c r="AM134" s="90"/>
      <c r="AN134" s="90"/>
      <c r="AO134" s="90"/>
      <c r="AP134" s="68"/>
      <c r="AQ134" s="68"/>
      <c r="AR134" s="68"/>
      <c r="AS134" s="68"/>
      <c r="AT134" s="68"/>
      <c r="AU134" s="68"/>
      <c r="AV134" s="68"/>
      <c r="AW134" s="68"/>
      <c r="AX134" s="68"/>
      <c r="AY134" s="68"/>
      <c r="AZ134" s="68"/>
      <c r="BA134" s="68"/>
      <c r="BB134" s="68"/>
      <c r="BC134" s="61"/>
      <c r="BD134" s="61"/>
      <c r="BE134" s="61"/>
      <c r="BF134" s="61"/>
      <c r="BG134" s="78"/>
      <c r="BH134" s="78"/>
      <c r="BI134" s="68"/>
      <c r="BJ134" s="68"/>
      <c r="BK134" s="68"/>
      <c r="BL134" s="68"/>
      <c r="BM134" s="68"/>
      <c r="BN134" s="68"/>
      <c r="BO134" s="68"/>
      <c r="BP134" s="68"/>
      <c r="BQ134" s="68"/>
      <c r="BR134" s="68"/>
      <c r="BS134" s="68"/>
      <c r="BT134" s="68"/>
      <c r="BU134" s="68"/>
      <c r="BV134" s="61"/>
      <c r="BW134" s="90"/>
      <c r="BX134" s="90"/>
      <c r="BY134" s="90"/>
      <c r="BZ134" s="90"/>
      <c r="CB134" s="8" t="s">
        <v>388</v>
      </c>
      <c r="CC134" s="2" t="s">
        <v>1629</v>
      </c>
    </row>
    <row r="135" spans="1:86" s="91" customFormat="1" ht="17.100000000000001" customHeight="1">
      <c r="A135" s="90"/>
      <c r="B135" s="90"/>
      <c r="C135" s="90"/>
      <c r="D135" s="90"/>
      <c r="E135" s="682" t="s">
        <v>56</v>
      </c>
      <c r="F135" s="682"/>
      <c r="G135" s="68" t="s">
        <v>1317</v>
      </c>
      <c r="H135" s="68"/>
      <c r="I135" s="68"/>
      <c r="J135" s="68"/>
      <c r="K135" s="68"/>
      <c r="L135" s="68"/>
      <c r="M135" s="68"/>
      <c r="N135" s="68"/>
      <c r="O135" s="68"/>
      <c r="P135" s="68"/>
      <c r="Q135" s="61"/>
      <c r="R135" s="61"/>
      <c r="S135" s="61"/>
      <c r="T135" s="61"/>
      <c r="U135" s="90"/>
      <c r="V135" s="78"/>
      <c r="W135" s="78"/>
      <c r="X135" s="68"/>
      <c r="Y135" s="90"/>
      <c r="Z135" s="90"/>
      <c r="AA135" s="90"/>
      <c r="AB135" s="68"/>
      <c r="AC135" s="68"/>
      <c r="AD135" s="68"/>
      <c r="AE135" s="68"/>
      <c r="AF135" s="90"/>
      <c r="AG135" s="90"/>
      <c r="AH135" s="90"/>
      <c r="AI135" s="90"/>
      <c r="AJ135" s="90"/>
      <c r="AK135" s="90"/>
      <c r="AL135" s="90"/>
      <c r="AM135" s="90"/>
      <c r="AN135" s="90"/>
      <c r="AO135" s="90"/>
      <c r="AP135" s="68"/>
      <c r="AQ135" s="68"/>
      <c r="AR135" s="68"/>
      <c r="AS135" s="68"/>
      <c r="AT135" s="68"/>
      <c r="AU135" s="68"/>
      <c r="AV135" s="68"/>
      <c r="AW135" s="68"/>
      <c r="AX135" s="68"/>
      <c r="AY135" s="68"/>
      <c r="AZ135" s="68"/>
      <c r="BA135" s="68"/>
      <c r="BB135" s="68"/>
      <c r="BC135" s="61"/>
      <c r="BD135" s="61"/>
      <c r="BE135" s="61"/>
      <c r="BF135" s="61"/>
      <c r="BG135" s="78"/>
      <c r="BH135" s="78"/>
      <c r="BI135" s="68"/>
      <c r="BJ135" s="68"/>
      <c r="BK135" s="68"/>
      <c r="BL135" s="68"/>
      <c r="BM135" s="68"/>
      <c r="BN135" s="68"/>
      <c r="BO135" s="68"/>
      <c r="BP135" s="68"/>
      <c r="BQ135" s="68"/>
      <c r="BR135" s="68"/>
      <c r="BS135" s="68"/>
      <c r="BT135" s="68"/>
      <c r="BU135" s="68"/>
      <c r="BV135" s="61"/>
      <c r="BW135" s="90"/>
      <c r="BX135" s="90"/>
      <c r="BY135" s="90"/>
      <c r="BZ135" s="90"/>
      <c r="CB135" s="8" t="s">
        <v>391</v>
      </c>
      <c r="CC135" s="2" t="s">
        <v>390</v>
      </c>
    </row>
    <row r="136" spans="1:86" s="91" customFormat="1" ht="17.100000000000001" customHeight="1">
      <c r="A136" s="90"/>
      <c r="B136" s="90"/>
      <c r="C136" s="90"/>
      <c r="D136" s="90"/>
      <c r="E136" s="682" t="s">
        <v>56</v>
      </c>
      <c r="F136" s="682"/>
      <c r="G136" s="68" t="s">
        <v>1318</v>
      </c>
      <c r="H136" s="68"/>
      <c r="I136" s="68"/>
      <c r="J136" s="68"/>
      <c r="K136" s="68"/>
      <c r="L136" s="68"/>
      <c r="M136" s="68"/>
      <c r="N136" s="68"/>
      <c r="O136" s="68"/>
      <c r="P136" s="68"/>
      <c r="Q136" s="68"/>
      <c r="R136" s="68"/>
      <c r="S136" s="68"/>
      <c r="T136" s="68"/>
      <c r="U136" s="68"/>
      <c r="V136" s="78"/>
      <c r="W136" s="78"/>
      <c r="X136" s="68"/>
      <c r="Y136" s="90"/>
      <c r="Z136" s="90"/>
      <c r="AA136" s="90"/>
      <c r="AB136" s="68"/>
      <c r="AC136" s="68"/>
      <c r="AD136" s="68"/>
      <c r="AE136" s="68"/>
      <c r="AF136" s="90"/>
      <c r="AG136" s="90"/>
      <c r="AH136" s="90"/>
      <c r="AI136" s="90"/>
      <c r="AJ136" s="90"/>
      <c r="AK136" s="90"/>
      <c r="AL136" s="90"/>
      <c r="AM136" s="90"/>
      <c r="AN136" s="90"/>
      <c r="AO136" s="90"/>
      <c r="AP136" s="68"/>
      <c r="AQ136" s="68"/>
      <c r="AR136" s="68"/>
      <c r="AS136" s="68"/>
      <c r="AT136" s="68"/>
      <c r="AU136" s="68"/>
      <c r="AV136" s="68"/>
      <c r="AW136" s="68"/>
      <c r="AX136" s="68"/>
      <c r="AY136" s="68"/>
      <c r="AZ136" s="68"/>
      <c r="BA136" s="68"/>
      <c r="BB136" s="68"/>
      <c r="BC136" s="68"/>
      <c r="BD136" s="68"/>
      <c r="BE136" s="68"/>
      <c r="BF136" s="68"/>
      <c r="BG136" s="78"/>
      <c r="BH136" s="78"/>
      <c r="BI136" s="68"/>
      <c r="BJ136" s="68"/>
      <c r="BK136" s="68"/>
      <c r="BL136" s="61"/>
      <c r="BM136" s="61"/>
      <c r="BN136" s="61"/>
      <c r="BO136" s="90"/>
      <c r="BP136" s="90"/>
      <c r="BQ136" s="90"/>
      <c r="BR136" s="68"/>
      <c r="BS136" s="68"/>
      <c r="BT136" s="68"/>
      <c r="BU136" s="68"/>
      <c r="BV136" s="68"/>
      <c r="BW136" s="90"/>
      <c r="BX136" s="90"/>
      <c r="BY136" s="90"/>
      <c r="BZ136" s="90"/>
      <c r="CB136" s="8" t="s">
        <v>394</v>
      </c>
      <c r="CC136" s="2" t="s">
        <v>1285</v>
      </c>
    </row>
    <row r="137" spans="1:86" s="2" customFormat="1" ht="16.5" customHeight="1">
      <c r="A137" s="90"/>
      <c r="B137" s="90"/>
      <c r="C137" s="90"/>
      <c r="D137" s="90"/>
      <c r="E137" s="682" t="s">
        <v>56</v>
      </c>
      <c r="F137" s="682"/>
      <c r="G137" s="68" t="s">
        <v>700</v>
      </c>
      <c r="H137" s="68"/>
      <c r="I137" s="68"/>
      <c r="J137" s="68"/>
      <c r="K137" s="68"/>
      <c r="L137" s="68"/>
      <c r="M137" s="68"/>
      <c r="N137" s="68"/>
      <c r="O137" s="68"/>
      <c r="P137" s="68"/>
      <c r="Q137" s="68"/>
      <c r="R137" s="68"/>
      <c r="S137" s="68"/>
      <c r="T137" s="68"/>
      <c r="U137" s="68"/>
      <c r="V137" s="78"/>
      <c r="W137" s="78"/>
      <c r="X137" s="68"/>
      <c r="Y137" s="90"/>
      <c r="Z137" s="90"/>
      <c r="AA137" s="90"/>
      <c r="AB137" s="68"/>
      <c r="AC137" s="68"/>
      <c r="AD137" s="68"/>
      <c r="AE137" s="68"/>
      <c r="AF137" s="90"/>
      <c r="AG137" s="90"/>
      <c r="AH137" s="90"/>
      <c r="AI137" s="90"/>
      <c r="AJ137" s="90"/>
      <c r="AK137" s="90"/>
      <c r="AL137" s="90"/>
      <c r="AM137" s="90"/>
      <c r="AN137" s="90"/>
      <c r="AO137" s="90"/>
      <c r="AP137" s="68"/>
      <c r="AQ137" s="68"/>
      <c r="AR137" s="68"/>
      <c r="AS137" s="68"/>
      <c r="AT137" s="68"/>
      <c r="AU137" s="68"/>
      <c r="AV137" s="68"/>
      <c r="AW137" s="68"/>
      <c r="AX137" s="68"/>
      <c r="AY137" s="68"/>
      <c r="AZ137" s="68"/>
      <c r="BA137" s="68"/>
      <c r="BB137" s="68"/>
      <c r="BC137" s="68"/>
      <c r="BD137" s="68"/>
      <c r="BE137" s="68"/>
      <c r="BF137" s="68"/>
      <c r="BG137" s="78"/>
      <c r="BH137" s="78"/>
      <c r="BI137" s="68"/>
      <c r="BJ137" s="68"/>
      <c r="BK137" s="68"/>
      <c r="BL137" s="61"/>
      <c r="BM137" s="61"/>
      <c r="BN137" s="61"/>
      <c r="BO137" s="90"/>
      <c r="BP137" s="90"/>
      <c r="BQ137" s="90"/>
      <c r="BR137" s="68"/>
      <c r="BS137" s="68"/>
      <c r="BT137" s="68"/>
      <c r="BU137" s="68"/>
      <c r="BV137" s="68"/>
      <c r="BW137" s="90"/>
      <c r="BX137" s="90"/>
      <c r="BY137" s="90"/>
      <c r="BZ137" s="90"/>
      <c r="CB137" s="8" t="s">
        <v>1630</v>
      </c>
      <c r="CC137" s="2" t="s">
        <v>1287</v>
      </c>
    </row>
    <row r="138" spans="1:86" s="91" customFormat="1" ht="3.95" customHeight="1">
      <c r="A138" s="94"/>
      <c r="B138" s="94"/>
      <c r="C138" s="94"/>
      <c r="D138" s="94"/>
      <c r="E138" s="94"/>
      <c r="F138" s="94"/>
      <c r="G138" s="94"/>
      <c r="H138" s="94"/>
      <c r="I138" s="94"/>
      <c r="J138" s="94"/>
      <c r="K138" s="94"/>
      <c r="L138" s="94"/>
      <c r="M138" s="94"/>
      <c r="N138" s="94"/>
      <c r="O138" s="94"/>
      <c r="P138" s="94"/>
      <c r="Q138" s="94"/>
      <c r="R138" s="94"/>
      <c r="S138" s="94"/>
      <c r="T138" s="94"/>
      <c r="U138" s="94"/>
      <c r="V138" s="94"/>
      <c r="W138" s="94"/>
      <c r="X138" s="94"/>
      <c r="Y138" s="94"/>
      <c r="Z138" s="94"/>
      <c r="AA138" s="94"/>
      <c r="AB138" s="94"/>
      <c r="AC138" s="94"/>
      <c r="AD138" s="94"/>
      <c r="AE138" s="94"/>
      <c r="AF138" s="94"/>
      <c r="AG138" s="94"/>
      <c r="AH138" s="94"/>
      <c r="AI138" s="94"/>
      <c r="AJ138" s="94"/>
      <c r="AK138" s="94"/>
      <c r="AL138" s="94"/>
      <c r="AM138" s="94"/>
      <c r="AN138" s="94"/>
      <c r="AO138" s="94"/>
      <c r="AP138" s="94"/>
      <c r="AQ138" s="94"/>
      <c r="AR138" s="94"/>
      <c r="AS138" s="94"/>
      <c r="AT138" s="94"/>
      <c r="AU138" s="94"/>
      <c r="AV138" s="94"/>
      <c r="AW138" s="94"/>
      <c r="AX138" s="94"/>
      <c r="AY138" s="94"/>
      <c r="AZ138" s="94"/>
      <c r="BA138" s="94"/>
      <c r="BB138" s="94"/>
      <c r="BC138" s="94"/>
      <c r="BD138" s="94"/>
      <c r="BE138" s="94"/>
      <c r="BF138" s="94"/>
      <c r="BG138" s="94"/>
      <c r="BH138" s="94"/>
      <c r="BI138" s="94"/>
      <c r="BJ138" s="94"/>
      <c r="BK138" s="94"/>
      <c r="BL138" s="94"/>
      <c r="BM138" s="94"/>
      <c r="BN138" s="94"/>
      <c r="BO138" s="94"/>
      <c r="BP138" s="94"/>
      <c r="BQ138" s="94"/>
      <c r="BR138" s="94"/>
      <c r="BS138" s="94"/>
      <c r="BT138" s="94"/>
      <c r="BU138" s="94"/>
      <c r="BV138" s="94"/>
      <c r="BW138" s="94"/>
      <c r="BX138" s="94"/>
      <c r="BY138" s="94"/>
      <c r="BZ138" s="94"/>
    </row>
    <row r="139" spans="1:86" s="91" customFormat="1" ht="3.95" customHeight="1">
      <c r="A139" s="66"/>
      <c r="B139" s="66"/>
      <c r="C139" s="66"/>
      <c r="D139" s="66"/>
      <c r="E139" s="66"/>
      <c r="F139" s="66"/>
      <c r="G139" s="66"/>
      <c r="H139" s="66"/>
      <c r="I139" s="66"/>
      <c r="J139" s="66"/>
      <c r="K139" s="66"/>
      <c r="L139" s="66"/>
      <c r="M139" s="66"/>
      <c r="N139" s="66"/>
      <c r="O139" s="66"/>
      <c r="P139" s="66"/>
      <c r="Q139" s="66"/>
      <c r="R139" s="66"/>
      <c r="S139" s="66"/>
      <c r="T139" s="66"/>
      <c r="U139" s="66"/>
      <c r="V139" s="66"/>
      <c r="W139" s="66"/>
      <c r="X139" s="66"/>
      <c r="Y139" s="66"/>
      <c r="Z139" s="66"/>
      <c r="AA139" s="66"/>
      <c r="AB139" s="66"/>
      <c r="AC139" s="66"/>
      <c r="AD139" s="66"/>
      <c r="AE139" s="66"/>
      <c r="AF139" s="66"/>
      <c r="AG139" s="66"/>
      <c r="AH139" s="66"/>
      <c r="AI139" s="66"/>
      <c r="AJ139" s="66"/>
      <c r="AK139" s="66"/>
      <c r="AL139" s="66"/>
      <c r="AM139" s="66"/>
      <c r="AN139" s="66"/>
      <c r="AO139" s="66"/>
      <c r="AP139" s="66"/>
      <c r="AQ139" s="66"/>
      <c r="AR139" s="66"/>
      <c r="AS139" s="66"/>
      <c r="AT139" s="66"/>
      <c r="AU139" s="66"/>
      <c r="AV139" s="66"/>
      <c r="AW139" s="66"/>
      <c r="AX139" s="66"/>
      <c r="AY139" s="66"/>
      <c r="AZ139" s="66"/>
      <c r="BA139" s="66"/>
      <c r="BB139" s="66"/>
      <c r="BC139" s="66"/>
      <c r="BD139" s="66"/>
      <c r="BE139" s="66"/>
      <c r="BF139" s="66"/>
      <c r="BG139" s="66"/>
      <c r="BH139" s="66"/>
      <c r="BI139" s="66"/>
      <c r="BJ139" s="66"/>
      <c r="BK139" s="66"/>
      <c r="BL139" s="66"/>
      <c r="BM139" s="66"/>
      <c r="BN139" s="66"/>
      <c r="BO139" s="66"/>
      <c r="BP139" s="66"/>
      <c r="BQ139" s="66"/>
      <c r="BR139" s="66"/>
      <c r="BS139" s="66"/>
      <c r="BT139" s="66"/>
      <c r="BU139" s="66"/>
      <c r="BV139" s="66"/>
      <c r="BW139" s="66"/>
      <c r="BX139" s="66"/>
      <c r="BY139" s="66"/>
      <c r="BZ139" s="66"/>
    </row>
    <row r="140" spans="1:86" s="2" customFormat="1" ht="16.5" customHeight="1">
      <c r="A140" s="59"/>
      <c r="B140" s="59" t="s">
        <v>1319</v>
      </c>
      <c r="C140" s="59"/>
      <c r="D140" s="59"/>
      <c r="E140" s="59"/>
      <c r="F140" s="59"/>
      <c r="G140" s="59"/>
      <c r="H140" s="59"/>
      <c r="I140" s="59"/>
      <c r="J140" s="59"/>
      <c r="K140" s="59"/>
      <c r="L140" s="59"/>
      <c r="M140" s="59"/>
      <c r="N140" s="59"/>
      <c r="O140" s="59"/>
      <c r="P140" s="59"/>
      <c r="Q140" s="59"/>
      <c r="R140" s="59"/>
      <c r="S140" s="59"/>
      <c r="T140" s="59"/>
      <c r="U140" s="59"/>
      <c r="V140" s="59"/>
      <c r="W140" s="59"/>
      <c r="X140" s="59"/>
      <c r="Y140" s="59"/>
      <c r="Z140" s="59"/>
      <c r="AA140" s="59"/>
      <c r="AB140" s="59"/>
      <c r="AC140" s="59"/>
      <c r="AD140" s="59"/>
      <c r="AE140" s="59"/>
      <c r="AF140" s="59"/>
      <c r="AG140" s="59"/>
      <c r="AH140" s="59"/>
      <c r="AI140" s="59"/>
      <c r="AJ140" s="59"/>
      <c r="AK140" s="59"/>
      <c r="AL140" s="59"/>
      <c r="AM140" s="59"/>
      <c r="AN140" s="59"/>
      <c r="AO140" s="59"/>
      <c r="AP140" s="59"/>
      <c r="AQ140" s="59"/>
      <c r="AR140" s="59"/>
      <c r="AS140" s="59"/>
      <c r="AT140" s="59"/>
      <c r="AU140" s="59"/>
      <c r="AV140" s="59"/>
      <c r="AW140" s="59"/>
      <c r="AX140" s="59"/>
      <c r="AY140" s="59"/>
      <c r="AZ140" s="59"/>
      <c r="BA140" s="59"/>
      <c r="BB140" s="59"/>
      <c r="BC140" s="59"/>
      <c r="BD140" s="59"/>
      <c r="BE140" s="59"/>
      <c r="BF140" s="59"/>
      <c r="BG140" s="59"/>
      <c r="BH140" s="59"/>
      <c r="BI140" s="59"/>
      <c r="BJ140" s="59"/>
      <c r="BK140" s="59"/>
      <c r="BL140" s="59"/>
      <c r="BM140" s="59"/>
      <c r="BN140" s="59"/>
      <c r="BO140" s="59"/>
      <c r="BP140" s="59"/>
      <c r="BQ140" s="59"/>
      <c r="BR140" s="59"/>
      <c r="BS140" s="59"/>
      <c r="BT140" s="59"/>
      <c r="BU140" s="59"/>
      <c r="BV140" s="59"/>
      <c r="BW140" s="59"/>
      <c r="BX140" s="59"/>
      <c r="BY140" s="59"/>
      <c r="BZ140" s="59"/>
      <c r="CB140" s="91"/>
      <c r="CC140" s="91"/>
      <c r="CD140" s="91"/>
      <c r="CE140" s="91"/>
      <c r="CF140" s="91"/>
      <c r="CG140" s="91"/>
      <c r="CH140" s="91"/>
    </row>
    <row r="141" spans="1:86" s="91" customFormat="1" ht="17.100000000000001" customHeight="1">
      <c r="A141" s="59"/>
      <c r="B141" s="90"/>
      <c r="C141" s="90"/>
      <c r="D141" s="90"/>
      <c r="E141" s="682" t="s">
        <v>56</v>
      </c>
      <c r="F141" s="682"/>
      <c r="G141" s="68" t="s">
        <v>1320</v>
      </c>
      <c r="H141" s="68"/>
      <c r="I141" s="68"/>
      <c r="J141" s="68"/>
      <c r="K141" s="68"/>
      <c r="L141" s="68"/>
      <c r="M141" s="68"/>
      <c r="N141" s="68"/>
      <c r="O141" s="61"/>
      <c r="P141" s="61"/>
      <c r="Q141" s="61"/>
      <c r="R141" s="61"/>
      <c r="S141" s="90"/>
      <c r="T141" s="90"/>
      <c r="U141" s="90"/>
      <c r="V141" s="90"/>
      <c r="W141" s="90"/>
      <c r="X141" s="90"/>
      <c r="Y141" s="90"/>
      <c r="Z141" s="68"/>
      <c r="AA141" s="68"/>
      <c r="AB141" s="68"/>
      <c r="AC141" s="68"/>
      <c r="AD141" s="68"/>
      <c r="AE141" s="68"/>
      <c r="AF141" s="90"/>
      <c r="AG141" s="90"/>
      <c r="AH141" s="90"/>
      <c r="AI141" s="90"/>
      <c r="AJ141" s="90"/>
      <c r="AK141" s="90"/>
      <c r="AL141" s="90"/>
      <c r="AM141" s="90"/>
      <c r="AN141" s="90"/>
      <c r="AO141" s="90"/>
      <c r="AP141" s="68"/>
      <c r="AQ141" s="68"/>
      <c r="AR141" s="68"/>
      <c r="AS141" s="68"/>
      <c r="AT141" s="68"/>
      <c r="AU141" s="68"/>
      <c r="AV141" s="68"/>
      <c r="AW141" s="68"/>
      <c r="AX141" s="68"/>
      <c r="AY141" s="68"/>
      <c r="AZ141" s="68"/>
      <c r="BA141" s="68"/>
      <c r="BB141" s="68"/>
      <c r="BC141" s="61"/>
      <c r="BD141" s="61"/>
      <c r="BE141" s="61"/>
      <c r="BF141" s="61"/>
      <c r="BG141" s="90"/>
      <c r="BH141" s="90"/>
      <c r="BI141" s="90"/>
      <c r="BJ141" s="90"/>
      <c r="BK141" s="68"/>
      <c r="BL141" s="68"/>
      <c r="BM141" s="68"/>
      <c r="BN141" s="68"/>
      <c r="BO141" s="68"/>
      <c r="BP141" s="68"/>
      <c r="BQ141" s="68"/>
      <c r="BR141" s="68"/>
      <c r="BS141" s="68"/>
      <c r="BT141" s="68"/>
      <c r="BU141" s="68"/>
      <c r="BV141" s="61"/>
      <c r="BW141" s="90"/>
      <c r="BX141" s="90"/>
      <c r="BY141" s="90"/>
      <c r="BZ141" s="90"/>
      <c r="CB141" s="8" t="s">
        <v>411</v>
      </c>
      <c r="CC141" s="2" t="s">
        <v>410</v>
      </c>
    </row>
    <row r="142" spans="1:86" s="91" customFormat="1" ht="17.100000000000001" customHeight="1">
      <c r="A142" s="90"/>
      <c r="B142" s="90"/>
      <c r="C142" s="90"/>
      <c r="D142" s="90"/>
      <c r="E142" s="682" t="s">
        <v>56</v>
      </c>
      <c r="F142" s="682"/>
      <c r="G142" s="68" t="s">
        <v>1321</v>
      </c>
      <c r="H142" s="90"/>
      <c r="I142" s="68"/>
      <c r="J142" s="68"/>
      <c r="K142" s="68"/>
      <c r="L142" s="68"/>
      <c r="M142" s="68"/>
      <c r="N142" s="68"/>
      <c r="O142" s="61"/>
      <c r="P142" s="61"/>
      <c r="Q142" s="61"/>
      <c r="R142" s="61"/>
      <c r="S142" s="90"/>
      <c r="T142" s="78"/>
      <c r="U142" s="78"/>
      <c r="V142" s="68"/>
      <c r="W142" s="90"/>
      <c r="X142" s="90"/>
      <c r="Y142" s="90"/>
      <c r="Z142" s="68"/>
      <c r="AA142" s="68"/>
      <c r="AB142" s="68"/>
      <c r="AC142" s="68"/>
      <c r="AD142" s="68"/>
      <c r="AE142" s="68"/>
      <c r="AF142" s="90"/>
      <c r="AG142" s="90"/>
      <c r="AH142" s="90"/>
      <c r="AI142" s="90"/>
      <c r="AJ142" s="90"/>
      <c r="AK142" s="90"/>
      <c r="AL142" s="90"/>
      <c r="AM142" s="90"/>
      <c r="AN142" s="90"/>
      <c r="AO142" s="90"/>
      <c r="AP142" s="68"/>
      <c r="AQ142" s="68"/>
      <c r="AR142" s="68"/>
      <c r="AS142" s="68"/>
      <c r="AT142" s="68"/>
      <c r="AU142" s="68"/>
      <c r="AV142" s="68"/>
      <c r="AW142" s="68"/>
      <c r="AX142" s="68"/>
      <c r="AY142" s="68"/>
      <c r="AZ142" s="68"/>
      <c r="BA142" s="68"/>
      <c r="BB142" s="68"/>
      <c r="BC142" s="61"/>
      <c r="BD142" s="61"/>
      <c r="BE142" s="61"/>
      <c r="BF142" s="61"/>
      <c r="BG142" s="90"/>
      <c r="BH142" s="90"/>
      <c r="BI142" s="90"/>
      <c r="BJ142" s="90"/>
      <c r="BK142" s="68"/>
      <c r="BL142" s="68"/>
      <c r="BM142" s="68"/>
      <c r="BN142" s="68"/>
      <c r="BO142" s="68"/>
      <c r="BP142" s="68"/>
      <c r="BQ142" s="68"/>
      <c r="BR142" s="68"/>
      <c r="BS142" s="68"/>
      <c r="BT142" s="68"/>
      <c r="BU142" s="68"/>
      <c r="BV142" s="61"/>
      <c r="BW142" s="90"/>
      <c r="BX142" s="90"/>
      <c r="BY142" s="90"/>
      <c r="BZ142" s="90"/>
      <c r="CB142" s="8" t="s">
        <v>414</v>
      </c>
      <c r="CC142" s="2" t="s">
        <v>413</v>
      </c>
    </row>
    <row r="143" spans="1:86" s="2" customFormat="1" ht="16.5" customHeight="1">
      <c r="A143" s="90"/>
      <c r="B143" s="90"/>
      <c r="C143" s="90"/>
      <c r="D143" s="90"/>
      <c r="E143" s="682" t="s">
        <v>56</v>
      </c>
      <c r="F143" s="682"/>
      <c r="G143" s="68" t="s">
        <v>1724</v>
      </c>
      <c r="H143" s="90"/>
      <c r="I143" s="68"/>
      <c r="J143" s="68"/>
      <c r="K143" s="68"/>
      <c r="L143" s="68"/>
      <c r="M143" s="68"/>
      <c r="N143" s="68"/>
      <c r="O143" s="61"/>
      <c r="P143" s="61"/>
      <c r="Q143" s="61"/>
      <c r="R143" s="61"/>
      <c r="S143" s="90"/>
      <c r="T143" s="78"/>
      <c r="U143" s="78"/>
      <c r="V143" s="68"/>
      <c r="W143" s="90"/>
      <c r="X143" s="90"/>
      <c r="Y143" s="90"/>
      <c r="Z143" s="68"/>
      <c r="AA143" s="68"/>
      <c r="AB143" s="68"/>
      <c r="AC143" s="68"/>
      <c r="AD143" s="68"/>
      <c r="AE143" s="68"/>
      <c r="AF143" s="90"/>
      <c r="AG143" s="90"/>
      <c r="AH143" s="90"/>
      <c r="AI143" s="90"/>
      <c r="AJ143" s="90"/>
      <c r="AK143" s="90"/>
      <c r="AL143" s="90"/>
      <c r="AM143" s="90"/>
      <c r="AN143" s="90"/>
      <c r="AO143" s="90"/>
      <c r="AP143" s="68"/>
      <c r="AQ143" s="68"/>
      <c r="AR143" s="68"/>
      <c r="AS143" s="68"/>
      <c r="AT143" s="68"/>
      <c r="AU143" s="68"/>
      <c r="AV143" s="68"/>
      <c r="AW143" s="68"/>
      <c r="AX143" s="68"/>
      <c r="AY143" s="68"/>
      <c r="AZ143" s="68"/>
      <c r="BA143" s="68"/>
      <c r="BB143" s="68"/>
      <c r="BC143" s="61"/>
      <c r="BD143" s="61"/>
      <c r="BE143" s="61"/>
      <c r="BF143" s="61"/>
      <c r="BG143" s="78"/>
      <c r="BH143" s="78"/>
      <c r="BI143" s="68"/>
      <c r="BJ143" s="68"/>
      <c r="BK143" s="68"/>
      <c r="BL143" s="68"/>
      <c r="BM143" s="68"/>
      <c r="BN143" s="68"/>
      <c r="BO143" s="68"/>
      <c r="BP143" s="68"/>
      <c r="BQ143" s="68"/>
      <c r="BR143" s="68"/>
      <c r="BS143" s="68"/>
      <c r="BT143" s="68"/>
      <c r="BU143" s="68"/>
      <c r="BV143" s="61"/>
      <c r="BW143" s="90"/>
      <c r="BX143" s="90"/>
      <c r="BY143" s="90"/>
      <c r="BZ143" s="90"/>
      <c r="CB143" s="8" t="s">
        <v>417</v>
      </c>
      <c r="CC143" s="2" t="s">
        <v>416</v>
      </c>
    </row>
    <row r="144" spans="1:86" s="2" customFormat="1" ht="16.5" customHeight="1">
      <c r="A144" s="90"/>
      <c r="B144" s="90"/>
      <c r="C144" s="90"/>
      <c r="D144" s="90"/>
      <c r="E144" s="682" t="s">
        <v>56</v>
      </c>
      <c r="F144" s="682"/>
      <c r="G144" s="68" t="s">
        <v>1645</v>
      </c>
      <c r="H144" s="90"/>
      <c r="I144" s="68"/>
      <c r="J144" s="68"/>
      <c r="K144" s="68"/>
      <c r="L144" s="68"/>
      <c r="M144" s="68"/>
      <c r="N144" s="68"/>
      <c r="O144" s="61"/>
      <c r="P144" s="61"/>
      <c r="Q144" s="61"/>
      <c r="R144" s="61"/>
      <c r="S144" s="90"/>
      <c r="T144" s="78"/>
      <c r="U144" s="78"/>
      <c r="V144" s="68"/>
      <c r="W144" s="90"/>
      <c r="X144" s="90"/>
      <c r="Y144" s="90"/>
      <c r="Z144" s="68"/>
      <c r="AA144" s="68"/>
      <c r="AB144" s="68"/>
      <c r="AC144" s="68"/>
      <c r="AD144" s="68"/>
      <c r="AE144" s="68"/>
      <c r="AF144" s="90"/>
      <c r="AG144" s="90"/>
      <c r="AH144" s="90"/>
      <c r="AI144" s="90"/>
      <c r="AJ144" s="90"/>
      <c r="AK144" s="90"/>
      <c r="AL144" s="90"/>
      <c r="AM144" s="90"/>
      <c r="AN144" s="90"/>
      <c r="AO144" s="90"/>
      <c r="AP144" s="68"/>
      <c r="AQ144" s="68"/>
      <c r="AR144" s="68"/>
      <c r="AS144" s="68"/>
      <c r="AT144" s="68"/>
      <c r="AU144" s="68"/>
      <c r="AV144" s="68"/>
      <c r="AW144" s="68"/>
      <c r="AX144" s="68"/>
      <c r="AY144" s="68"/>
      <c r="AZ144" s="68"/>
      <c r="BA144" s="68"/>
      <c r="BB144" s="68"/>
      <c r="BC144" s="61"/>
      <c r="BD144" s="61"/>
      <c r="BE144" s="61"/>
      <c r="BF144" s="61"/>
      <c r="BG144" s="78"/>
      <c r="BH144" s="78"/>
      <c r="BI144" s="68"/>
      <c r="BJ144" s="68"/>
      <c r="BK144" s="68"/>
      <c r="BL144" s="68"/>
      <c r="BM144" s="68"/>
      <c r="BN144" s="68"/>
      <c r="BO144" s="68"/>
      <c r="BP144" s="68"/>
      <c r="BQ144" s="68"/>
      <c r="BR144" s="68"/>
      <c r="BS144" s="68"/>
      <c r="BT144" s="68"/>
      <c r="BU144" s="68"/>
      <c r="BV144" s="61"/>
      <c r="BW144" s="90"/>
      <c r="BX144" s="90"/>
      <c r="BY144" s="90"/>
      <c r="BZ144" s="90"/>
      <c r="CB144" s="8" t="s">
        <v>417</v>
      </c>
      <c r="CC144" s="2" t="s">
        <v>416</v>
      </c>
    </row>
    <row r="145" spans="1:86" s="2" customFormat="1" ht="16.5" customHeight="1">
      <c r="A145" s="90"/>
      <c r="B145" s="90"/>
      <c r="C145" s="90"/>
      <c r="D145" s="90"/>
      <c r="E145" s="682" t="s">
        <v>56</v>
      </c>
      <c r="F145" s="682"/>
      <c r="G145" s="68" t="s">
        <v>700</v>
      </c>
      <c r="H145" s="90"/>
      <c r="I145" s="68"/>
      <c r="J145" s="68"/>
      <c r="K145" s="68"/>
      <c r="L145" s="68"/>
      <c r="M145" s="68"/>
      <c r="N145" s="68"/>
      <c r="O145" s="61"/>
      <c r="P145" s="61"/>
      <c r="Q145" s="61"/>
      <c r="R145" s="61"/>
      <c r="S145" s="61"/>
      <c r="T145" s="61"/>
      <c r="U145" s="61"/>
      <c r="V145" s="61"/>
      <c r="W145" s="61"/>
      <c r="X145" s="61"/>
      <c r="Y145" s="61"/>
      <c r="Z145" s="61"/>
      <c r="AA145" s="61"/>
      <c r="AB145" s="61"/>
      <c r="AC145" s="61"/>
      <c r="AD145" s="61"/>
      <c r="AE145" s="61"/>
      <c r="AF145" s="90"/>
      <c r="AG145" s="90"/>
      <c r="AH145" s="90"/>
      <c r="AI145" s="90"/>
      <c r="AJ145" s="90"/>
      <c r="AK145" s="90"/>
      <c r="AL145" s="90"/>
      <c r="AM145" s="90"/>
      <c r="AN145" s="90"/>
      <c r="AO145" s="90"/>
      <c r="AP145" s="68"/>
      <c r="AQ145" s="68"/>
      <c r="AR145" s="68"/>
      <c r="AS145" s="68"/>
      <c r="AT145" s="68"/>
      <c r="AU145" s="68"/>
      <c r="AV145" s="68"/>
      <c r="AW145" s="68"/>
      <c r="AX145" s="68"/>
      <c r="AY145" s="68"/>
      <c r="AZ145" s="68"/>
      <c r="BA145" s="68"/>
      <c r="BB145" s="68"/>
      <c r="BC145" s="61"/>
      <c r="BD145" s="61"/>
      <c r="BE145" s="61"/>
      <c r="BF145" s="61"/>
      <c r="BG145" s="78"/>
      <c r="BH145" s="78"/>
      <c r="BI145" s="68"/>
      <c r="BJ145" s="68"/>
      <c r="BK145" s="68"/>
      <c r="BL145" s="68"/>
      <c r="BM145" s="68"/>
      <c r="BN145" s="68"/>
      <c r="BO145" s="68"/>
      <c r="BP145" s="68"/>
      <c r="BQ145" s="68"/>
      <c r="BR145" s="68"/>
      <c r="BS145" s="68"/>
      <c r="BT145" s="68"/>
      <c r="BU145" s="68"/>
      <c r="BV145" s="61"/>
      <c r="BW145" s="90"/>
      <c r="BX145" s="90"/>
      <c r="BY145" s="90"/>
      <c r="BZ145" s="90"/>
      <c r="CB145" s="8" t="s">
        <v>420</v>
      </c>
      <c r="CC145" s="2" t="s">
        <v>419</v>
      </c>
    </row>
    <row r="146" spans="1:86" s="2" customFormat="1" ht="16.5" customHeight="1">
      <c r="A146" s="90"/>
      <c r="B146" s="90"/>
      <c r="C146" s="90"/>
      <c r="D146" s="90"/>
      <c r="E146" s="682" t="s">
        <v>56</v>
      </c>
      <c r="F146" s="682"/>
      <c r="G146" s="68" t="s">
        <v>1323</v>
      </c>
      <c r="H146" s="90"/>
      <c r="I146" s="68"/>
      <c r="J146" s="68"/>
      <c r="K146" s="68"/>
      <c r="L146" s="68"/>
      <c r="M146" s="68"/>
      <c r="N146" s="68"/>
      <c r="O146" s="61"/>
      <c r="P146" s="61"/>
      <c r="Q146" s="61"/>
      <c r="R146" s="61"/>
      <c r="S146" s="61"/>
      <c r="T146" s="61"/>
      <c r="U146" s="61"/>
      <c r="V146" s="61"/>
      <c r="W146" s="61"/>
      <c r="X146" s="61"/>
      <c r="Y146" s="61"/>
      <c r="Z146" s="61"/>
      <c r="AA146" s="61"/>
      <c r="AB146" s="61"/>
      <c r="AC146" s="61"/>
      <c r="AD146" s="61"/>
      <c r="AE146" s="61"/>
      <c r="AF146" s="90"/>
      <c r="AG146" s="90"/>
      <c r="AH146" s="90"/>
      <c r="AI146" s="90"/>
      <c r="AJ146" s="90"/>
      <c r="AK146" s="90"/>
      <c r="AL146" s="90"/>
      <c r="AM146" s="90"/>
      <c r="AN146" s="90"/>
      <c r="AO146" s="90"/>
      <c r="AP146" s="68"/>
      <c r="AQ146" s="68"/>
      <c r="AR146" s="68"/>
      <c r="AS146" s="68"/>
      <c r="AT146" s="68"/>
      <c r="AU146" s="68"/>
      <c r="AV146" s="68"/>
      <c r="AW146" s="68"/>
      <c r="AX146" s="68"/>
      <c r="AY146" s="68"/>
      <c r="AZ146" s="68"/>
      <c r="BA146" s="68"/>
      <c r="BB146" s="68"/>
      <c r="BC146" s="61"/>
      <c r="BD146" s="61"/>
      <c r="BE146" s="61"/>
      <c r="BF146" s="61"/>
      <c r="BG146" s="78"/>
      <c r="BH146" s="78"/>
      <c r="BI146" s="68"/>
      <c r="BJ146" s="68"/>
      <c r="BK146" s="68"/>
      <c r="BL146" s="68"/>
      <c r="BM146" s="68"/>
      <c r="BN146" s="68"/>
      <c r="BO146" s="68"/>
      <c r="BP146" s="68"/>
      <c r="BQ146" s="68"/>
      <c r="BR146" s="68"/>
      <c r="BS146" s="68"/>
      <c r="BT146" s="68"/>
      <c r="BU146" s="68"/>
      <c r="BV146" s="61"/>
      <c r="BW146" s="90"/>
      <c r="BX146" s="90"/>
      <c r="BY146" s="90"/>
      <c r="BZ146" s="90"/>
      <c r="CB146" s="8" t="s">
        <v>423</v>
      </c>
      <c r="CC146" s="2" t="s">
        <v>422</v>
      </c>
    </row>
    <row r="147" spans="1:86" s="2" customFormat="1" ht="3.95" customHeight="1">
      <c r="A147" s="94"/>
      <c r="B147" s="94"/>
      <c r="C147" s="94"/>
      <c r="D147" s="94"/>
      <c r="E147" s="94"/>
      <c r="F147" s="94"/>
      <c r="G147" s="94"/>
      <c r="H147" s="94"/>
      <c r="I147" s="94"/>
      <c r="J147" s="94"/>
      <c r="K147" s="94"/>
      <c r="L147" s="94"/>
      <c r="M147" s="94"/>
      <c r="N147" s="94"/>
      <c r="O147" s="94"/>
      <c r="P147" s="94"/>
      <c r="Q147" s="94"/>
      <c r="R147" s="94"/>
      <c r="S147" s="94"/>
      <c r="T147" s="94"/>
      <c r="U147" s="94"/>
      <c r="V147" s="94"/>
      <c r="W147" s="94"/>
      <c r="X147" s="94"/>
      <c r="Y147" s="94"/>
      <c r="Z147" s="94"/>
      <c r="AA147" s="94"/>
      <c r="AB147" s="94"/>
      <c r="AC147" s="94"/>
      <c r="AD147" s="94"/>
      <c r="AE147" s="94"/>
      <c r="AF147" s="94"/>
      <c r="AG147" s="94"/>
      <c r="AH147" s="94"/>
      <c r="AI147" s="94"/>
      <c r="AJ147" s="94"/>
      <c r="AK147" s="94"/>
      <c r="AL147" s="94"/>
      <c r="AM147" s="94"/>
      <c r="AN147" s="94"/>
      <c r="AO147" s="94"/>
      <c r="AP147" s="94"/>
      <c r="AQ147" s="94"/>
      <c r="AR147" s="94"/>
      <c r="AS147" s="94"/>
      <c r="AT147" s="94"/>
      <c r="AU147" s="94"/>
      <c r="AV147" s="94"/>
      <c r="AW147" s="94"/>
      <c r="AX147" s="94"/>
      <c r="AY147" s="94"/>
      <c r="AZ147" s="94"/>
      <c r="BA147" s="94"/>
      <c r="BB147" s="94"/>
      <c r="BC147" s="94"/>
      <c r="BD147" s="94"/>
      <c r="BE147" s="94"/>
      <c r="BF147" s="94"/>
      <c r="BG147" s="94"/>
      <c r="BH147" s="94"/>
      <c r="BI147" s="94"/>
      <c r="BJ147" s="94"/>
      <c r="BK147" s="94"/>
      <c r="BL147" s="94"/>
      <c r="BM147" s="94"/>
      <c r="BN147" s="94"/>
      <c r="BO147" s="94"/>
      <c r="BP147" s="94"/>
      <c r="BQ147" s="94"/>
      <c r="BR147" s="94"/>
      <c r="BS147" s="94"/>
      <c r="BT147" s="94"/>
      <c r="BU147" s="94"/>
      <c r="BV147" s="94"/>
      <c r="BW147" s="94"/>
      <c r="BX147" s="94"/>
      <c r="BY147" s="94"/>
      <c r="BZ147" s="94"/>
      <c r="CB147" s="91"/>
      <c r="CC147" s="91"/>
      <c r="CD147" s="91"/>
      <c r="CE147" s="91"/>
      <c r="CF147" s="91"/>
      <c r="CG147" s="91"/>
      <c r="CH147" s="91"/>
    </row>
    <row r="148" spans="1:86" s="2" customFormat="1" ht="3.95" customHeight="1">
      <c r="A148" s="203"/>
      <c r="B148" s="203"/>
      <c r="C148" s="203"/>
      <c r="D148" s="203"/>
      <c r="E148" s="203"/>
      <c r="F148" s="203"/>
      <c r="G148" s="203"/>
      <c r="H148" s="203"/>
      <c r="I148" s="203"/>
      <c r="J148" s="203"/>
      <c r="K148" s="203"/>
      <c r="L148" s="203"/>
      <c r="M148" s="203"/>
      <c r="N148" s="203"/>
      <c r="O148" s="203"/>
      <c r="P148" s="203"/>
      <c r="Q148" s="203"/>
      <c r="R148" s="203"/>
      <c r="S148" s="203"/>
      <c r="T148" s="203"/>
      <c r="U148" s="203"/>
      <c r="V148" s="203"/>
      <c r="W148" s="203"/>
      <c r="X148" s="203"/>
      <c r="Y148" s="203"/>
      <c r="Z148" s="203"/>
      <c r="AA148" s="203"/>
      <c r="AB148" s="203"/>
      <c r="AC148" s="203"/>
      <c r="AD148" s="203"/>
      <c r="AE148" s="203"/>
      <c r="AF148" s="203"/>
      <c r="AG148" s="203"/>
      <c r="AH148" s="203"/>
      <c r="AI148" s="203"/>
      <c r="AJ148" s="203"/>
      <c r="AK148" s="203"/>
      <c r="AL148" s="203"/>
      <c r="AM148" s="203"/>
      <c r="AN148" s="203"/>
      <c r="AO148" s="203"/>
      <c r="AP148" s="203"/>
      <c r="AQ148" s="203"/>
      <c r="AR148" s="203"/>
      <c r="AS148" s="203"/>
      <c r="AT148" s="203"/>
      <c r="AU148" s="203"/>
      <c r="AV148" s="203"/>
      <c r="AW148" s="203"/>
      <c r="AX148" s="203"/>
      <c r="AY148" s="203"/>
      <c r="AZ148" s="203"/>
      <c r="BA148" s="203"/>
      <c r="BB148" s="203"/>
      <c r="BC148" s="203"/>
      <c r="BD148" s="203"/>
      <c r="BE148" s="203"/>
      <c r="BF148" s="203"/>
      <c r="BG148" s="203"/>
      <c r="BH148" s="203"/>
      <c r="BI148" s="203"/>
      <c r="BJ148" s="203"/>
      <c r="BK148" s="203"/>
      <c r="BL148" s="203"/>
      <c r="BM148" s="203"/>
      <c r="BN148" s="203"/>
      <c r="BO148" s="203"/>
      <c r="BP148" s="203"/>
      <c r="BQ148" s="203"/>
      <c r="BR148" s="203"/>
      <c r="BS148" s="203"/>
      <c r="BT148" s="203"/>
      <c r="BU148" s="203"/>
      <c r="BV148" s="203"/>
      <c r="BW148" s="203"/>
      <c r="BX148" s="203"/>
      <c r="BY148" s="203"/>
      <c r="BZ148" s="203"/>
      <c r="CB148" s="8"/>
    </row>
    <row r="149" spans="1:86" s="2" customFormat="1" ht="17.100000000000001" customHeight="1">
      <c r="A149" s="59"/>
      <c r="B149" s="59" t="s">
        <v>1651</v>
      </c>
      <c r="C149" s="59"/>
      <c r="D149" s="59"/>
      <c r="E149" s="59"/>
      <c r="F149" s="59"/>
      <c r="G149" s="59"/>
      <c r="H149" s="59"/>
      <c r="I149" s="59"/>
      <c r="J149" s="59"/>
      <c r="K149" s="59"/>
      <c r="L149" s="59"/>
      <c r="M149" s="59"/>
      <c r="N149" s="59"/>
      <c r="O149" s="59"/>
      <c r="P149" s="59"/>
      <c r="Q149" s="59"/>
      <c r="R149" s="59"/>
      <c r="S149" s="59"/>
      <c r="T149" s="59"/>
      <c r="U149" s="59"/>
      <c r="V149" s="59"/>
      <c r="W149" s="59"/>
      <c r="X149" s="59"/>
      <c r="Y149" s="59"/>
      <c r="Z149" s="59"/>
      <c r="AA149" s="59"/>
      <c r="AB149" s="59"/>
      <c r="AC149" s="59"/>
      <c r="AD149" s="59"/>
      <c r="AE149" s="59"/>
      <c r="AF149" s="59"/>
      <c r="AG149" s="59"/>
      <c r="AH149" s="59"/>
      <c r="AI149" s="59"/>
      <c r="AJ149" s="59"/>
      <c r="AK149" s="59"/>
      <c r="AL149" s="59"/>
      <c r="AM149" s="59"/>
      <c r="AN149" s="59"/>
      <c r="AO149" s="59"/>
      <c r="AP149" s="59"/>
      <c r="AQ149" s="59"/>
      <c r="AR149" s="59"/>
      <c r="AS149" s="59"/>
      <c r="AT149" s="59"/>
      <c r="AU149" s="59"/>
      <c r="AV149" s="59"/>
      <c r="AW149" s="59"/>
      <c r="AX149" s="59"/>
      <c r="AY149" s="59"/>
      <c r="AZ149" s="59"/>
      <c r="BA149" s="59"/>
      <c r="BB149" s="59"/>
      <c r="BC149" s="59"/>
      <c r="BD149" s="59"/>
      <c r="BE149" s="59"/>
      <c r="BF149" s="59"/>
      <c r="BG149" s="59"/>
      <c r="BH149" s="59"/>
      <c r="BI149" s="59"/>
      <c r="BJ149" s="59"/>
      <c r="BK149" s="59"/>
      <c r="BL149" s="59"/>
      <c r="BM149" s="59"/>
      <c r="BN149" s="59"/>
      <c r="BO149" s="59"/>
      <c r="BP149" s="59"/>
      <c r="BQ149" s="59"/>
      <c r="BR149" s="59"/>
      <c r="BS149" s="59"/>
      <c r="BT149" s="59"/>
      <c r="BU149" s="59"/>
      <c r="BV149" s="59"/>
      <c r="BW149" s="59"/>
      <c r="BX149" s="59"/>
      <c r="BY149" s="59"/>
      <c r="BZ149" s="59"/>
      <c r="CB149" s="8"/>
    </row>
    <row r="150" spans="1:86" s="2" customFormat="1" ht="17.100000000000001" customHeight="1">
      <c r="A150" s="90"/>
      <c r="B150" s="90"/>
      <c r="C150" s="90"/>
      <c r="D150" s="90"/>
      <c r="E150" s="682" t="s">
        <v>56</v>
      </c>
      <c r="F150" s="682"/>
      <c r="G150" s="68" t="s">
        <v>629</v>
      </c>
      <c r="H150" s="68"/>
      <c r="I150" s="68"/>
      <c r="J150" s="68"/>
      <c r="K150" s="68"/>
      <c r="L150" s="68"/>
      <c r="M150" s="68"/>
      <c r="N150" s="68"/>
      <c r="O150" s="61"/>
      <c r="P150" s="61"/>
      <c r="Q150" s="61"/>
      <c r="R150" s="61"/>
      <c r="S150" s="90"/>
      <c r="T150" s="90"/>
      <c r="U150" s="90"/>
      <c r="V150" s="90"/>
      <c r="W150" s="90"/>
      <c r="X150" s="90"/>
      <c r="Y150" s="90"/>
      <c r="Z150" s="68"/>
      <c r="AA150" s="68"/>
      <c r="AB150" s="68"/>
      <c r="AC150" s="68"/>
      <c r="AD150" s="68"/>
      <c r="AE150" s="68"/>
      <c r="AF150" s="90"/>
      <c r="AG150" s="90"/>
      <c r="AH150" s="90"/>
      <c r="AI150" s="90"/>
      <c r="AJ150" s="90"/>
      <c r="AK150" s="90"/>
      <c r="AL150" s="90"/>
      <c r="AM150" s="90"/>
      <c r="AN150" s="90"/>
      <c r="AO150" s="90"/>
      <c r="AP150" s="68"/>
      <c r="AQ150" s="68"/>
      <c r="AR150" s="68"/>
      <c r="AS150" s="68"/>
      <c r="AT150" s="68"/>
      <c r="AU150" s="68"/>
      <c r="AV150" s="68"/>
      <c r="AW150" s="68"/>
      <c r="AX150" s="68"/>
      <c r="AY150" s="68"/>
      <c r="AZ150" s="68"/>
      <c r="BA150" s="68"/>
      <c r="BB150" s="68"/>
      <c r="BC150" s="61"/>
      <c r="BD150" s="61"/>
      <c r="BE150" s="61"/>
      <c r="BF150" s="61"/>
      <c r="BG150" s="90"/>
      <c r="BH150" s="90"/>
      <c r="BI150" s="90"/>
      <c r="BJ150" s="90"/>
      <c r="BK150" s="68"/>
      <c r="BL150" s="68"/>
      <c r="BM150" s="68"/>
      <c r="BN150" s="68"/>
      <c r="BO150" s="68"/>
      <c r="BP150" s="68"/>
      <c r="BQ150" s="68"/>
      <c r="BR150" s="68"/>
      <c r="BS150" s="68"/>
      <c r="BT150" s="68"/>
      <c r="BU150" s="68"/>
      <c r="BV150" s="61"/>
      <c r="BW150" s="90"/>
      <c r="BX150" s="90"/>
      <c r="BY150" s="90"/>
      <c r="BZ150" s="90"/>
    </row>
    <row r="151" spans="1:86" s="2" customFormat="1" ht="17.100000000000001" customHeight="1">
      <c r="A151" s="90"/>
      <c r="B151" s="90"/>
      <c r="C151" s="90"/>
      <c r="D151" s="90"/>
      <c r="E151" s="682" t="s">
        <v>56</v>
      </c>
      <c r="F151" s="682"/>
      <c r="G151" s="68" t="s">
        <v>1647</v>
      </c>
      <c r="H151" s="68"/>
      <c r="I151" s="68"/>
      <c r="J151" s="68"/>
      <c r="K151" s="68"/>
      <c r="L151" s="68"/>
      <c r="M151" s="68"/>
      <c r="N151" s="68"/>
      <c r="O151" s="61"/>
      <c r="P151" s="61"/>
      <c r="Q151" s="61"/>
      <c r="R151" s="61"/>
      <c r="S151" s="90"/>
      <c r="T151" s="90"/>
      <c r="U151" s="90"/>
      <c r="V151" s="90"/>
      <c r="W151" s="90"/>
      <c r="X151" s="90"/>
      <c r="Y151" s="90"/>
      <c r="Z151" s="68"/>
      <c r="AA151" s="68"/>
      <c r="AB151" s="68"/>
      <c r="AC151" s="68"/>
      <c r="AD151" s="68"/>
      <c r="AE151" s="68"/>
      <c r="AF151" s="90"/>
      <c r="AG151" s="90"/>
      <c r="AH151" s="90"/>
      <c r="AI151" s="90"/>
      <c r="AJ151" s="90"/>
      <c r="AK151" s="90"/>
      <c r="AL151" s="90"/>
      <c r="AM151" s="90"/>
      <c r="AN151" s="90"/>
      <c r="AO151" s="90"/>
      <c r="AP151" s="68"/>
      <c r="AQ151" s="68"/>
      <c r="AR151" s="68"/>
      <c r="AS151" s="68"/>
      <c r="AT151" s="68"/>
      <c r="AU151" s="68"/>
      <c r="AV151" s="68"/>
      <c r="AW151" s="68"/>
      <c r="AX151" s="68"/>
      <c r="AY151" s="68"/>
      <c r="AZ151" s="68"/>
      <c r="BA151" s="68"/>
      <c r="BB151" s="68"/>
      <c r="BC151" s="61"/>
      <c r="BD151" s="61"/>
      <c r="BE151" s="61"/>
      <c r="BF151" s="61"/>
      <c r="BG151" s="90"/>
      <c r="BH151" s="90"/>
      <c r="BI151" s="90"/>
      <c r="BJ151" s="90"/>
      <c r="BK151" s="68"/>
      <c r="BL151" s="68"/>
      <c r="BM151" s="68"/>
      <c r="BN151" s="68"/>
      <c r="BO151" s="68"/>
      <c r="BP151" s="68"/>
      <c r="BQ151" s="68"/>
      <c r="BR151" s="68"/>
      <c r="BS151" s="68"/>
      <c r="BT151" s="68"/>
      <c r="BU151" s="68"/>
      <c r="BV151" s="61"/>
      <c r="BW151" s="90"/>
      <c r="BX151" s="90"/>
      <c r="BY151" s="90"/>
      <c r="BZ151" s="90"/>
    </row>
    <row r="152" spans="1:86" s="2" customFormat="1" ht="17.100000000000001" customHeight="1">
      <c r="A152" s="90"/>
      <c r="B152" s="90"/>
      <c r="C152" s="90"/>
      <c r="D152" s="90"/>
      <c r="E152" s="682" t="s">
        <v>56</v>
      </c>
      <c r="F152" s="682"/>
      <c r="G152" s="68" t="s">
        <v>996</v>
      </c>
      <c r="H152" s="68"/>
      <c r="I152" s="68"/>
      <c r="J152" s="68"/>
      <c r="K152" s="68"/>
      <c r="L152" s="68"/>
      <c r="M152" s="68"/>
      <c r="N152" s="68"/>
      <c r="O152" s="61"/>
      <c r="P152" s="61"/>
      <c r="Q152" s="61"/>
      <c r="R152" s="61"/>
      <c r="S152" s="90"/>
      <c r="T152" s="90"/>
      <c r="U152" s="90"/>
      <c r="V152" s="90"/>
      <c r="W152" s="90"/>
      <c r="X152" s="90"/>
      <c r="Y152" s="90"/>
      <c r="Z152" s="68"/>
      <c r="AA152" s="68"/>
      <c r="AB152" s="68"/>
      <c r="AC152" s="68"/>
      <c r="AD152" s="68"/>
      <c r="AE152" s="68"/>
      <c r="AF152" s="90"/>
      <c r="AG152" s="90"/>
      <c r="AH152" s="90"/>
      <c r="AI152" s="90"/>
      <c r="AJ152" s="90"/>
      <c r="AK152" s="90"/>
      <c r="AL152" s="90"/>
      <c r="AM152" s="90"/>
      <c r="AN152" s="90"/>
      <c r="AO152" s="90"/>
      <c r="AP152" s="68"/>
      <c r="AQ152" s="68"/>
      <c r="AR152" s="68"/>
      <c r="AS152" s="68"/>
      <c r="AT152" s="68"/>
      <c r="AU152" s="68"/>
      <c r="AV152" s="68"/>
      <c r="AW152" s="68"/>
      <c r="AX152" s="68"/>
      <c r="AY152" s="68"/>
      <c r="AZ152" s="68"/>
      <c r="BA152" s="68"/>
      <c r="BB152" s="68"/>
      <c r="BC152" s="61"/>
      <c r="BD152" s="61"/>
      <c r="BE152" s="61"/>
      <c r="BF152" s="61"/>
      <c r="BG152" s="90"/>
      <c r="BH152" s="90"/>
      <c r="BI152" s="90"/>
      <c r="BJ152" s="90"/>
      <c r="BK152" s="68"/>
      <c r="BL152" s="68"/>
      <c r="BM152" s="68"/>
      <c r="BN152" s="68"/>
      <c r="BO152" s="68"/>
      <c r="BP152" s="68"/>
      <c r="BQ152" s="68"/>
      <c r="BR152" s="68"/>
      <c r="BS152" s="68"/>
      <c r="BT152" s="68"/>
      <c r="BU152" s="68"/>
      <c r="BV152" s="61"/>
      <c r="BW152" s="90"/>
      <c r="BX152" s="90"/>
      <c r="BY152" s="90"/>
      <c r="BZ152" s="90"/>
    </row>
    <row r="153" spans="1:86" s="1" customFormat="1" ht="17.100000000000001" customHeight="1">
      <c r="A153" s="90"/>
      <c r="B153" s="90"/>
      <c r="C153" s="90"/>
      <c r="D153" s="90"/>
      <c r="E153" s="682" t="s">
        <v>56</v>
      </c>
      <c r="F153" s="682"/>
      <c r="G153" s="68" t="s">
        <v>1325</v>
      </c>
      <c r="H153" s="68"/>
      <c r="I153" s="68"/>
      <c r="J153" s="68"/>
      <c r="K153" s="68"/>
      <c r="L153" s="68"/>
      <c r="M153" s="68"/>
      <c r="N153" s="68"/>
      <c r="O153" s="61"/>
      <c r="P153" s="61"/>
      <c r="Q153" s="61"/>
      <c r="R153" s="61"/>
      <c r="S153" s="90"/>
      <c r="T153" s="90"/>
      <c r="U153" s="90"/>
      <c r="V153" s="90"/>
      <c r="W153" s="90"/>
      <c r="X153" s="90"/>
      <c r="Y153" s="90"/>
      <c r="Z153" s="68"/>
      <c r="AA153" s="68"/>
      <c r="AB153" s="68"/>
      <c r="AC153" s="68"/>
      <c r="AD153" s="68"/>
      <c r="AE153" s="68"/>
      <c r="AF153" s="90"/>
      <c r="AG153" s="90"/>
      <c r="AH153" s="90"/>
      <c r="AI153" s="90"/>
      <c r="AJ153" s="90"/>
      <c r="AK153" s="90"/>
      <c r="AL153" s="90"/>
      <c r="AM153" s="90"/>
      <c r="AN153" s="90"/>
      <c r="AO153" s="90"/>
      <c r="AP153" s="68"/>
      <c r="AQ153" s="68"/>
      <c r="AR153" s="68"/>
      <c r="AS153" s="68"/>
      <c r="AT153" s="68"/>
      <c r="AU153" s="68"/>
      <c r="AV153" s="68"/>
      <c r="AW153" s="68"/>
      <c r="AX153" s="68"/>
      <c r="AY153" s="68"/>
      <c r="AZ153" s="68"/>
      <c r="BA153" s="68"/>
      <c r="BB153" s="68"/>
      <c r="BC153" s="61"/>
      <c r="BD153" s="61"/>
      <c r="BE153" s="61"/>
      <c r="BF153" s="61"/>
      <c r="BG153" s="90"/>
      <c r="BH153" s="90"/>
      <c r="BI153" s="90"/>
      <c r="BJ153" s="90"/>
      <c r="BK153" s="68"/>
      <c r="BL153" s="68"/>
      <c r="BM153" s="68"/>
      <c r="BN153" s="68"/>
      <c r="BO153" s="68"/>
      <c r="BP153" s="68"/>
      <c r="BQ153" s="68"/>
      <c r="BR153" s="68"/>
      <c r="BS153" s="68"/>
      <c r="BT153" s="68"/>
      <c r="BU153" s="68"/>
      <c r="BV153" s="61"/>
      <c r="BW153" s="90"/>
      <c r="BX153" s="90"/>
      <c r="BY153" s="90"/>
      <c r="BZ153" s="90"/>
      <c r="CB153" s="2"/>
      <c r="CC153" s="2"/>
      <c r="CD153" s="2"/>
      <c r="CE153" s="2"/>
      <c r="CF153" s="2"/>
      <c r="CG153" s="2"/>
      <c r="CH153" s="2"/>
    </row>
    <row r="154" spans="1:86" s="1" customFormat="1" ht="16.5" customHeight="1">
      <c r="A154" s="90"/>
      <c r="B154" s="90"/>
      <c r="C154" s="90"/>
      <c r="D154" s="90"/>
      <c r="E154" s="682" t="s">
        <v>56</v>
      </c>
      <c r="F154" s="682"/>
      <c r="G154" s="68" t="s">
        <v>700</v>
      </c>
      <c r="H154" s="90"/>
      <c r="I154" s="68"/>
      <c r="J154" s="68"/>
      <c r="K154" s="68"/>
      <c r="L154" s="68"/>
      <c r="M154" s="68"/>
      <c r="N154" s="68"/>
      <c r="O154" s="61"/>
      <c r="P154" s="61"/>
      <c r="Q154" s="61"/>
      <c r="R154" s="61"/>
      <c r="S154" s="90"/>
      <c r="T154" s="78"/>
      <c r="U154" s="78"/>
      <c r="V154" s="68"/>
      <c r="W154" s="90"/>
      <c r="X154" s="90"/>
      <c r="Y154" s="90"/>
      <c r="Z154" s="68"/>
      <c r="AA154" s="68"/>
      <c r="AB154" s="68"/>
      <c r="AC154" s="68"/>
      <c r="AD154" s="68"/>
      <c r="AE154" s="68"/>
      <c r="AF154" s="90"/>
      <c r="AG154" s="90"/>
      <c r="AH154" s="90"/>
      <c r="AI154" s="90"/>
      <c r="AJ154" s="90"/>
      <c r="AK154" s="90"/>
      <c r="AL154" s="90"/>
      <c r="AM154" s="90"/>
      <c r="AN154" s="90"/>
      <c r="AO154" s="90"/>
      <c r="AP154" s="68"/>
      <c r="AQ154" s="68"/>
      <c r="AR154" s="68"/>
      <c r="AS154" s="68"/>
      <c r="AT154" s="68"/>
      <c r="AU154" s="68"/>
      <c r="AV154" s="68"/>
      <c r="AW154" s="68"/>
      <c r="AX154" s="68"/>
      <c r="AY154" s="68"/>
      <c r="AZ154" s="68"/>
      <c r="BA154" s="68"/>
      <c r="BB154" s="68"/>
      <c r="BC154" s="61"/>
      <c r="BD154" s="61"/>
      <c r="BE154" s="61"/>
      <c r="BF154" s="61"/>
      <c r="BG154" s="78"/>
      <c r="BH154" s="78"/>
      <c r="BI154" s="68"/>
      <c r="BJ154" s="68"/>
      <c r="BK154" s="68"/>
      <c r="BL154" s="68"/>
      <c r="BM154" s="68"/>
      <c r="BN154" s="68"/>
      <c r="BO154" s="68"/>
      <c r="BP154" s="68"/>
      <c r="BQ154" s="68"/>
      <c r="BR154" s="68"/>
      <c r="BS154" s="68"/>
      <c r="BT154" s="68"/>
      <c r="BU154" s="68"/>
      <c r="BV154" s="61"/>
      <c r="BW154" s="90"/>
      <c r="BX154" s="90"/>
      <c r="BY154" s="90"/>
      <c r="BZ154" s="90"/>
    </row>
    <row r="155" spans="1:86" s="1" customFormat="1" ht="17.100000000000001" customHeight="1">
      <c r="A155" s="90"/>
      <c r="B155" s="90"/>
      <c r="C155" s="90"/>
      <c r="D155" s="90"/>
      <c r="E155" s="682" t="s">
        <v>56</v>
      </c>
      <c r="F155" s="682"/>
      <c r="G155" s="68" t="s">
        <v>1327</v>
      </c>
      <c r="H155" s="90"/>
      <c r="I155" s="68"/>
      <c r="J155" s="68"/>
      <c r="K155" s="68"/>
      <c r="L155" s="68"/>
      <c r="M155" s="68"/>
      <c r="N155" s="68"/>
      <c r="O155" s="61"/>
      <c r="P155" s="61"/>
      <c r="Q155" s="61"/>
      <c r="R155" s="61"/>
      <c r="S155" s="61"/>
      <c r="T155" s="61"/>
      <c r="U155" s="61"/>
      <c r="V155" s="61"/>
      <c r="W155" s="61"/>
      <c r="X155" s="61"/>
      <c r="Y155" s="61"/>
      <c r="Z155" s="61"/>
      <c r="AA155" s="61"/>
      <c r="AB155" s="61"/>
      <c r="AC155" s="61"/>
      <c r="AD155" s="61"/>
      <c r="AE155" s="61"/>
      <c r="AF155" s="90"/>
      <c r="AG155" s="90"/>
      <c r="AH155" s="90"/>
      <c r="AI155" s="90"/>
      <c r="AJ155" s="90"/>
      <c r="AK155" s="90"/>
      <c r="AL155" s="90"/>
      <c r="AM155" s="90"/>
      <c r="AN155" s="90"/>
      <c r="AO155" s="90"/>
      <c r="AP155" s="68"/>
      <c r="AQ155" s="68"/>
      <c r="AR155" s="68"/>
      <c r="AS155" s="68"/>
      <c r="AT155" s="68"/>
      <c r="AU155" s="68"/>
      <c r="AV155" s="68"/>
      <c r="AW155" s="68"/>
      <c r="AX155" s="68"/>
      <c r="AY155" s="68"/>
      <c r="AZ155" s="68"/>
      <c r="BA155" s="68"/>
      <c r="BB155" s="68"/>
      <c r="BC155" s="61"/>
      <c r="BD155" s="61"/>
      <c r="BE155" s="61"/>
      <c r="BF155" s="61"/>
      <c r="BG155" s="78"/>
      <c r="BH155" s="78"/>
      <c r="BI155" s="68"/>
      <c r="BJ155" s="68"/>
      <c r="BK155" s="68"/>
      <c r="BL155" s="68"/>
      <c r="BM155" s="68"/>
      <c r="BN155" s="68"/>
      <c r="BO155" s="68"/>
      <c r="BP155" s="68"/>
      <c r="BQ155" s="68"/>
      <c r="BR155" s="68"/>
      <c r="BS155" s="68"/>
      <c r="BT155" s="68"/>
      <c r="BU155" s="68"/>
      <c r="BV155" s="61"/>
      <c r="BW155" s="90"/>
      <c r="BX155" s="90"/>
      <c r="BY155" s="90"/>
      <c r="BZ155" s="90"/>
    </row>
    <row r="156" spans="1:86" s="2" customFormat="1" ht="5.0999999999999996" customHeight="1">
      <c r="A156" s="94"/>
      <c r="B156" s="94"/>
      <c r="C156" s="94"/>
      <c r="D156" s="94"/>
      <c r="E156" s="94"/>
      <c r="F156" s="94"/>
      <c r="G156" s="94"/>
      <c r="H156" s="94"/>
      <c r="I156" s="94"/>
      <c r="J156" s="94"/>
      <c r="K156" s="94"/>
      <c r="L156" s="94"/>
      <c r="M156" s="94"/>
      <c r="N156" s="94"/>
      <c r="O156" s="94"/>
      <c r="P156" s="94"/>
      <c r="Q156" s="94"/>
      <c r="R156" s="94"/>
      <c r="S156" s="94"/>
      <c r="T156" s="94"/>
      <c r="U156" s="94"/>
      <c r="V156" s="94"/>
      <c r="W156" s="94"/>
      <c r="X156" s="94"/>
      <c r="Y156" s="94"/>
      <c r="Z156" s="94"/>
      <c r="AA156" s="94"/>
      <c r="AB156" s="94"/>
      <c r="AC156" s="94"/>
      <c r="AD156" s="94"/>
      <c r="AE156" s="94"/>
      <c r="AF156" s="94"/>
      <c r="AG156" s="94"/>
      <c r="AH156" s="94"/>
      <c r="AI156" s="94"/>
      <c r="AJ156" s="94"/>
      <c r="AK156" s="94"/>
      <c r="AL156" s="94"/>
      <c r="AM156" s="94"/>
      <c r="AN156" s="94"/>
      <c r="AO156" s="94"/>
      <c r="AP156" s="94"/>
      <c r="AQ156" s="94"/>
      <c r="AR156" s="94"/>
      <c r="AS156" s="94"/>
      <c r="AT156" s="94"/>
      <c r="AU156" s="94"/>
      <c r="AV156" s="94"/>
      <c r="AW156" s="94"/>
      <c r="AX156" s="94"/>
      <c r="AY156" s="94"/>
      <c r="AZ156" s="94"/>
      <c r="BA156" s="94"/>
      <c r="BB156" s="94"/>
      <c r="BC156" s="94"/>
      <c r="BD156" s="94"/>
      <c r="BE156" s="94"/>
      <c r="BF156" s="94"/>
      <c r="BG156" s="94"/>
      <c r="BH156" s="94"/>
      <c r="BI156" s="94"/>
      <c r="BJ156" s="94"/>
      <c r="BK156" s="94"/>
      <c r="BL156" s="94"/>
      <c r="BM156" s="94"/>
      <c r="BN156" s="94"/>
      <c r="BO156" s="94"/>
      <c r="BP156" s="94"/>
      <c r="BQ156" s="94"/>
      <c r="BR156" s="94"/>
      <c r="BS156" s="94"/>
      <c r="BT156" s="94"/>
      <c r="BU156" s="94"/>
      <c r="BV156" s="94"/>
      <c r="BW156" s="94"/>
      <c r="BX156" s="94"/>
      <c r="BY156" s="94"/>
      <c r="BZ156" s="94"/>
      <c r="CB156" s="1"/>
      <c r="CC156" s="1"/>
      <c r="CD156" s="1"/>
      <c r="CE156" s="1"/>
      <c r="CF156" s="1"/>
      <c r="CG156" s="1"/>
      <c r="CH156" s="1"/>
    </row>
    <row r="157" spans="1:86" s="2" customFormat="1" ht="5.0999999999999996" customHeight="1">
      <c r="A157" s="203"/>
      <c r="B157" s="203"/>
      <c r="C157" s="203"/>
      <c r="D157" s="203"/>
      <c r="E157" s="203"/>
      <c r="F157" s="203"/>
      <c r="G157" s="203"/>
      <c r="H157" s="203"/>
      <c r="I157" s="203"/>
      <c r="J157" s="203"/>
      <c r="K157" s="203"/>
      <c r="L157" s="203"/>
      <c r="M157" s="203"/>
      <c r="N157" s="203"/>
      <c r="O157" s="203"/>
      <c r="P157" s="203"/>
      <c r="Q157" s="203"/>
      <c r="R157" s="203"/>
      <c r="S157" s="203"/>
      <c r="T157" s="203"/>
      <c r="U157" s="203"/>
      <c r="V157" s="203"/>
      <c r="W157" s="203"/>
      <c r="X157" s="203"/>
      <c r="Y157" s="203"/>
      <c r="Z157" s="203"/>
      <c r="AA157" s="203"/>
      <c r="AB157" s="203"/>
      <c r="AC157" s="203"/>
      <c r="AD157" s="203"/>
      <c r="AE157" s="203"/>
      <c r="AF157" s="203"/>
      <c r="AG157" s="203"/>
      <c r="AH157" s="203"/>
      <c r="AI157" s="203"/>
      <c r="AJ157" s="203"/>
      <c r="AK157" s="203"/>
      <c r="AL157" s="203"/>
      <c r="AM157" s="203"/>
      <c r="AN157" s="203"/>
      <c r="AO157" s="203"/>
      <c r="AP157" s="203"/>
      <c r="AQ157" s="203"/>
      <c r="AR157" s="203"/>
      <c r="AS157" s="203"/>
      <c r="AT157" s="203"/>
      <c r="AU157" s="203"/>
      <c r="AV157" s="203"/>
      <c r="AW157" s="203"/>
      <c r="AX157" s="203"/>
      <c r="AY157" s="203"/>
      <c r="AZ157" s="203"/>
      <c r="BA157" s="203"/>
      <c r="BB157" s="203"/>
      <c r="BC157" s="203"/>
      <c r="BD157" s="203"/>
      <c r="BE157" s="203"/>
      <c r="BF157" s="203"/>
      <c r="BG157" s="203"/>
      <c r="BH157" s="203"/>
      <c r="BI157" s="203"/>
      <c r="BJ157" s="203"/>
      <c r="BK157" s="203"/>
      <c r="BL157" s="203"/>
      <c r="BM157" s="203"/>
      <c r="BN157" s="203"/>
      <c r="BO157" s="203"/>
      <c r="BP157" s="203"/>
      <c r="BQ157" s="203"/>
      <c r="BR157" s="203"/>
      <c r="BS157" s="203"/>
      <c r="BT157" s="203"/>
      <c r="BU157" s="203"/>
      <c r="BV157" s="203"/>
      <c r="BW157" s="203"/>
      <c r="BX157" s="203"/>
      <c r="BY157" s="203"/>
      <c r="BZ157" s="203"/>
      <c r="CB157" s="8"/>
    </row>
    <row r="158" spans="1:86" s="1" customFormat="1" ht="17.100000000000001" customHeight="1">
      <c r="A158" s="59"/>
      <c r="B158" s="59" t="s">
        <v>1328</v>
      </c>
      <c r="C158" s="59"/>
      <c r="D158" s="59"/>
      <c r="E158" s="59"/>
      <c r="F158" s="59"/>
      <c r="G158" s="59"/>
      <c r="H158" s="59"/>
      <c r="I158" s="59"/>
      <c r="J158" s="59"/>
      <c r="K158" s="59"/>
      <c r="L158" s="59"/>
      <c r="M158" s="59"/>
      <c r="N158" s="59"/>
      <c r="O158" s="59"/>
      <c r="P158" s="59"/>
      <c r="Q158" s="59"/>
      <c r="R158" s="59"/>
      <c r="S158" s="59"/>
      <c r="T158" s="59"/>
      <c r="U158" s="59"/>
      <c r="V158" s="59"/>
      <c r="W158" s="59"/>
      <c r="X158" s="59"/>
      <c r="Y158" s="59"/>
      <c r="Z158" s="59"/>
      <c r="AA158" s="59"/>
      <c r="AB158" s="59"/>
      <c r="AC158" s="59"/>
      <c r="AD158" s="59"/>
      <c r="AE158" s="59"/>
      <c r="AF158" s="59"/>
      <c r="AG158" s="59"/>
      <c r="AH158" s="59"/>
      <c r="AI158" s="59"/>
      <c r="AJ158" s="59"/>
      <c r="AK158" s="59"/>
      <c r="AL158" s="59"/>
      <c r="AM158" s="59"/>
      <c r="AN158" s="59"/>
      <c r="AO158" s="59"/>
      <c r="AP158" s="59"/>
      <c r="AQ158" s="59"/>
      <c r="AR158" s="59"/>
      <c r="AS158" s="59"/>
      <c r="AT158" s="59"/>
      <c r="AU158" s="59"/>
      <c r="AV158" s="59"/>
      <c r="AW158" s="59"/>
      <c r="AX158" s="59"/>
      <c r="AY158" s="59"/>
      <c r="AZ158" s="59"/>
      <c r="BA158" s="59"/>
      <c r="BB158" s="59"/>
      <c r="BC158" s="59"/>
      <c r="BD158" s="59"/>
      <c r="BE158" s="59"/>
      <c r="BF158" s="59"/>
      <c r="BG158" s="59"/>
      <c r="BH158" s="59"/>
      <c r="BI158" s="59"/>
      <c r="BJ158" s="59"/>
      <c r="BK158" s="59"/>
      <c r="BL158" s="59"/>
      <c r="BM158" s="59"/>
      <c r="BN158" s="59"/>
      <c r="BO158" s="59"/>
      <c r="BP158" s="59"/>
      <c r="BQ158" s="59"/>
      <c r="BR158" s="59"/>
      <c r="BS158" s="59"/>
      <c r="BT158" s="59"/>
      <c r="BU158" s="59"/>
      <c r="BV158" s="59"/>
      <c r="BW158" s="59"/>
      <c r="BX158" s="59"/>
      <c r="BY158" s="59"/>
      <c r="BZ158" s="59"/>
      <c r="CB158" s="8"/>
      <c r="CC158" s="2"/>
      <c r="CD158" s="2"/>
      <c r="CE158" s="2"/>
      <c r="CF158" s="2"/>
      <c r="CG158" s="2"/>
      <c r="CH158" s="2"/>
    </row>
    <row r="159" spans="1:86" s="2" customFormat="1" ht="16.5" customHeight="1">
      <c r="A159" s="59"/>
      <c r="B159" s="59"/>
      <c r="C159" s="59"/>
      <c r="D159" s="59" t="s">
        <v>217</v>
      </c>
      <c r="E159" s="59"/>
      <c r="F159" s="59"/>
      <c r="G159" s="59"/>
      <c r="H159" s="59"/>
      <c r="I159" s="59"/>
      <c r="J159" s="59"/>
      <c r="K159" s="59"/>
      <c r="L159" s="59"/>
      <c r="M159" s="59"/>
      <c r="N159" s="59"/>
      <c r="O159" s="59"/>
      <c r="P159" s="59"/>
      <c r="Q159" s="59"/>
      <c r="R159" s="59"/>
      <c r="S159" s="59"/>
      <c r="T159" s="59"/>
      <c r="U159" s="59"/>
      <c r="V159" s="59"/>
      <c r="W159" s="59"/>
      <c r="X159" s="59"/>
      <c r="Y159" s="59"/>
      <c r="Z159" s="694"/>
      <c r="AA159" s="694"/>
      <c r="AB159" s="694"/>
      <c r="AC159" s="694"/>
      <c r="AD159" s="694"/>
      <c r="AE159" s="694"/>
      <c r="AF159" s="694"/>
      <c r="AG159" s="694"/>
      <c r="AH159" s="59"/>
      <c r="AI159" s="59"/>
      <c r="AJ159" s="59"/>
      <c r="AK159" s="59"/>
      <c r="AL159" s="59"/>
      <c r="AM159" s="59"/>
      <c r="AN159" s="59"/>
      <c r="AO159" s="59"/>
      <c r="AP159" s="59"/>
      <c r="AQ159" s="59"/>
      <c r="AR159" s="59"/>
      <c r="AS159" s="59"/>
      <c r="AT159" s="59"/>
      <c r="AU159" s="59"/>
      <c r="AV159" s="59"/>
      <c r="AW159" s="59"/>
      <c r="AX159" s="59"/>
      <c r="AY159" s="59"/>
      <c r="AZ159" s="59"/>
      <c r="BA159" s="59"/>
      <c r="BB159" s="59"/>
      <c r="BC159" s="59"/>
      <c r="BD159" s="59"/>
      <c r="BE159" s="59"/>
      <c r="BF159" s="59"/>
      <c r="BG159" s="59"/>
      <c r="BH159" s="59"/>
      <c r="BI159" s="59"/>
      <c r="BJ159" s="59"/>
      <c r="BK159" s="59"/>
      <c r="BL159" s="59"/>
      <c r="BM159" s="59"/>
      <c r="BN159" s="59"/>
      <c r="BO159" s="59"/>
      <c r="BP159" s="59"/>
      <c r="BQ159" s="59"/>
      <c r="BR159" s="59"/>
      <c r="BS159" s="59"/>
      <c r="BT159" s="59"/>
      <c r="BU159" s="59"/>
      <c r="BV159" s="59"/>
      <c r="BW159" s="59"/>
      <c r="BX159" s="59"/>
      <c r="BY159" s="59"/>
      <c r="BZ159" s="59"/>
      <c r="CB159" s="1"/>
      <c r="CC159" s="1"/>
      <c r="CD159" s="1"/>
      <c r="CE159" s="1"/>
      <c r="CF159" s="1"/>
      <c r="CG159" s="1"/>
      <c r="CH159" s="1"/>
    </row>
    <row r="160" spans="1:86" s="2" customFormat="1" ht="16.5" customHeight="1">
      <c r="A160" s="59"/>
      <c r="B160" s="59"/>
      <c r="C160" s="59"/>
      <c r="D160" s="59" t="s">
        <v>218</v>
      </c>
      <c r="E160" s="59"/>
      <c r="F160" s="59"/>
      <c r="G160" s="59"/>
      <c r="H160" s="59"/>
      <c r="I160" s="59"/>
      <c r="J160" s="59"/>
      <c r="K160" s="59"/>
      <c r="L160" s="59"/>
      <c r="M160" s="59"/>
      <c r="N160" s="59"/>
      <c r="O160" s="59"/>
      <c r="P160" s="59"/>
      <c r="Q160" s="59"/>
      <c r="R160" s="59"/>
      <c r="S160" s="59"/>
      <c r="T160" s="59"/>
      <c r="U160" s="59"/>
      <c r="V160" s="59"/>
      <c r="W160" s="59"/>
      <c r="X160" s="59"/>
      <c r="Y160" s="59"/>
      <c r="Z160" s="694"/>
      <c r="AA160" s="694"/>
      <c r="AB160" s="694"/>
      <c r="AC160" s="694"/>
      <c r="AD160" s="694"/>
      <c r="AE160" s="694"/>
      <c r="AF160" s="694"/>
      <c r="AG160" s="694"/>
      <c r="AH160" s="59"/>
      <c r="AI160" s="59"/>
      <c r="AJ160" s="59"/>
      <c r="AK160" s="59"/>
      <c r="AL160" s="59"/>
      <c r="AM160" s="59"/>
      <c r="AN160" s="59"/>
      <c r="AO160" s="59"/>
      <c r="AP160" s="59"/>
      <c r="AQ160" s="59"/>
      <c r="AR160" s="59"/>
      <c r="AS160" s="59"/>
      <c r="AT160" s="59"/>
      <c r="AU160" s="59"/>
      <c r="AV160" s="59"/>
      <c r="AW160" s="59"/>
      <c r="AX160" s="59"/>
      <c r="AY160" s="59"/>
      <c r="AZ160" s="59"/>
      <c r="BA160" s="59"/>
      <c r="BB160" s="59"/>
      <c r="BC160" s="59"/>
      <c r="BD160" s="59"/>
      <c r="BE160" s="59"/>
      <c r="BF160" s="59"/>
      <c r="BG160" s="59"/>
      <c r="BH160" s="59"/>
      <c r="BI160" s="59"/>
      <c r="BJ160" s="59"/>
      <c r="BK160" s="59"/>
      <c r="BL160" s="59"/>
      <c r="BM160" s="59"/>
      <c r="BN160" s="59"/>
      <c r="BO160" s="59"/>
      <c r="BP160" s="59"/>
      <c r="BQ160" s="59"/>
      <c r="BR160" s="59"/>
      <c r="BS160" s="59"/>
      <c r="BT160" s="59"/>
      <c r="BU160" s="59"/>
      <c r="BV160" s="59"/>
      <c r="BW160" s="59"/>
      <c r="BX160" s="59"/>
      <c r="BY160" s="59"/>
      <c r="BZ160" s="59"/>
      <c r="CB160" s="8"/>
    </row>
    <row r="161" spans="1:86" s="1" customFormat="1" ht="17.100000000000001" customHeight="1">
      <c r="A161" s="59"/>
      <c r="B161" s="59"/>
      <c r="C161" s="59"/>
      <c r="D161" s="59" t="s">
        <v>219</v>
      </c>
      <c r="E161" s="59"/>
      <c r="F161" s="59"/>
      <c r="G161" s="59"/>
      <c r="H161" s="59"/>
      <c r="I161" s="59"/>
      <c r="J161" s="59"/>
      <c r="K161" s="59"/>
      <c r="L161" s="59"/>
      <c r="M161" s="59"/>
      <c r="N161" s="59"/>
      <c r="O161" s="59"/>
      <c r="P161" s="59"/>
      <c r="Q161" s="59"/>
      <c r="R161" s="59"/>
      <c r="S161" s="59"/>
      <c r="T161" s="59"/>
      <c r="U161" s="59"/>
      <c r="V161" s="59"/>
      <c r="W161" s="59"/>
      <c r="X161" s="59"/>
      <c r="Y161" s="59"/>
      <c r="Z161" s="694"/>
      <c r="AA161" s="694"/>
      <c r="AB161" s="694"/>
      <c r="AC161" s="694"/>
      <c r="AD161" s="694"/>
      <c r="AE161" s="694"/>
      <c r="AF161" s="694"/>
      <c r="AG161" s="694"/>
      <c r="AH161" s="59"/>
      <c r="AI161" s="59"/>
      <c r="AJ161" s="59"/>
      <c r="AK161" s="59"/>
      <c r="AL161" s="59"/>
      <c r="AM161" s="59"/>
      <c r="AN161" s="59"/>
      <c r="AO161" s="59"/>
      <c r="AP161" s="59"/>
      <c r="AQ161" s="59"/>
      <c r="AR161" s="59"/>
      <c r="AS161" s="59"/>
      <c r="AT161" s="59"/>
      <c r="AU161" s="59"/>
      <c r="AV161" s="59"/>
      <c r="AW161" s="59"/>
      <c r="AX161" s="59"/>
      <c r="AY161" s="59"/>
      <c r="AZ161" s="59"/>
      <c r="BA161" s="59"/>
      <c r="BB161" s="59"/>
      <c r="BC161" s="59"/>
      <c r="BD161" s="59"/>
      <c r="BE161" s="59"/>
      <c r="BF161" s="59"/>
      <c r="BG161" s="59"/>
      <c r="BH161" s="59"/>
      <c r="BI161" s="59"/>
      <c r="BJ161" s="59"/>
      <c r="BK161" s="59"/>
      <c r="BL161" s="59"/>
      <c r="BM161" s="59"/>
      <c r="BN161" s="59"/>
      <c r="BO161" s="59"/>
      <c r="BP161" s="59"/>
      <c r="BQ161" s="59"/>
      <c r="BR161" s="59"/>
      <c r="BS161" s="59"/>
      <c r="BT161" s="59"/>
      <c r="BU161" s="59"/>
      <c r="BV161" s="59"/>
      <c r="BW161" s="59"/>
      <c r="BX161" s="59"/>
      <c r="BY161" s="59"/>
      <c r="BZ161" s="59"/>
      <c r="CB161" s="8"/>
      <c r="CC161" s="2"/>
      <c r="CD161" s="2"/>
      <c r="CE161" s="2"/>
      <c r="CF161" s="2"/>
      <c r="CG161" s="2"/>
      <c r="CH161" s="2"/>
    </row>
    <row r="162" spans="1:86" s="1" customFormat="1" ht="17.100000000000001" customHeight="1">
      <c r="A162" s="59"/>
      <c r="B162" s="59"/>
      <c r="C162" s="59"/>
      <c r="D162" s="59" t="s">
        <v>220</v>
      </c>
      <c r="E162" s="59"/>
      <c r="F162" s="59"/>
      <c r="G162" s="59"/>
      <c r="H162" s="59"/>
      <c r="I162" s="59"/>
      <c r="J162" s="59"/>
      <c r="K162" s="59"/>
      <c r="L162" s="59"/>
      <c r="M162" s="59"/>
      <c r="N162" s="59"/>
      <c r="O162" s="59"/>
      <c r="P162" s="59"/>
      <c r="Q162" s="59"/>
      <c r="R162" s="59"/>
      <c r="S162" s="59"/>
      <c r="T162" s="59"/>
      <c r="U162" s="59"/>
      <c r="V162" s="59"/>
      <c r="W162" s="59"/>
      <c r="X162" s="59"/>
      <c r="Y162" s="59"/>
      <c r="Z162" s="694"/>
      <c r="AA162" s="694"/>
      <c r="AB162" s="694"/>
      <c r="AC162" s="694"/>
      <c r="AD162" s="694"/>
      <c r="AE162" s="694"/>
      <c r="AF162" s="694"/>
      <c r="AG162" s="694"/>
      <c r="AH162" s="59"/>
      <c r="AI162" s="59"/>
      <c r="AJ162" s="59"/>
      <c r="AK162" s="59"/>
      <c r="AL162" s="59"/>
      <c r="AM162" s="59"/>
      <c r="AN162" s="59"/>
      <c r="AO162" s="59"/>
      <c r="AP162" s="59"/>
      <c r="AQ162" s="60"/>
      <c r="AR162" s="60"/>
      <c r="AS162" s="60"/>
      <c r="AT162" s="60"/>
      <c r="AU162" s="60"/>
      <c r="AV162" s="60"/>
      <c r="AW162" s="60"/>
      <c r="AX162" s="60"/>
      <c r="AY162" s="60"/>
      <c r="AZ162" s="60"/>
      <c r="BA162" s="60"/>
      <c r="BB162" s="60"/>
      <c r="BC162" s="60"/>
      <c r="BD162" s="60"/>
      <c r="BE162" s="60"/>
      <c r="BF162" s="60"/>
      <c r="BG162" s="60"/>
      <c r="BH162" s="60"/>
      <c r="BI162" s="60"/>
      <c r="BJ162" s="60"/>
      <c r="BK162" s="60"/>
      <c r="BL162" s="60"/>
      <c r="BM162" s="60"/>
      <c r="BN162" s="60"/>
      <c r="BO162" s="60"/>
      <c r="BP162" s="60"/>
      <c r="BQ162" s="60"/>
      <c r="BR162" s="60"/>
      <c r="BS162" s="60"/>
      <c r="BT162" s="60"/>
      <c r="BU162" s="60"/>
      <c r="BV162" s="60"/>
      <c r="BW162" s="60"/>
      <c r="BX162" s="60"/>
      <c r="BY162" s="60"/>
      <c r="BZ162" s="60"/>
    </row>
    <row r="163" spans="1:86" s="1" customFormat="1" ht="3.95" customHeight="1">
      <c r="A163" s="94"/>
      <c r="B163" s="94"/>
      <c r="C163" s="94"/>
      <c r="D163" s="94"/>
      <c r="E163" s="94"/>
      <c r="F163" s="94"/>
      <c r="G163" s="94"/>
      <c r="H163" s="94"/>
      <c r="I163" s="94"/>
      <c r="J163" s="94"/>
      <c r="K163" s="94"/>
      <c r="L163" s="94"/>
      <c r="M163" s="94"/>
      <c r="N163" s="94"/>
      <c r="O163" s="94"/>
      <c r="P163" s="94"/>
      <c r="Q163" s="94"/>
      <c r="R163" s="94"/>
      <c r="S163" s="94"/>
      <c r="T163" s="94"/>
      <c r="U163" s="94"/>
      <c r="V163" s="94"/>
      <c r="W163" s="94"/>
      <c r="X163" s="94"/>
      <c r="Y163" s="94"/>
      <c r="Z163" s="94"/>
      <c r="AA163" s="94"/>
      <c r="AB163" s="94"/>
      <c r="AC163" s="94"/>
      <c r="AD163" s="94"/>
      <c r="AE163" s="94"/>
      <c r="AF163" s="94"/>
      <c r="AG163" s="94"/>
      <c r="AH163" s="94"/>
      <c r="AI163" s="94"/>
      <c r="AJ163" s="94"/>
      <c r="AK163" s="94"/>
      <c r="AL163" s="94"/>
      <c r="AM163" s="94"/>
      <c r="AN163" s="94"/>
      <c r="AO163" s="94"/>
      <c r="AP163" s="94"/>
      <c r="AQ163" s="94"/>
      <c r="AR163" s="94"/>
      <c r="AS163" s="94"/>
      <c r="AT163" s="94"/>
      <c r="AU163" s="94"/>
      <c r="AV163" s="94"/>
      <c r="AW163" s="94"/>
      <c r="AX163" s="94"/>
      <c r="AY163" s="94"/>
      <c r="AZ163" s="94"/>
      <c r="BA163" s="94"/>
      <c r="BB163" s="94"/>
      <c r="BC163" s="94"/>
      <c r="BD163" s="94"/>
      <c r="BE163" s="94"/>
      <c r="BF163" s="94"/>
      <c r="BG163" s="94"/>
      <c r="BH163" s="94"/>
      <c r="BI163" s="94"/>
      <c r="BJ163" s="94"/>
      <c r="BK163" s="94"/>
      <c r="BL163" s="94"/>
      <c r="BM163" s="94"/>
      <c r="BN163" s="94"/>
      <c r="BO163" s="94"/>
      <c r="BP163" s="94"/>
      <c r="BQ163" s="94"/>
      <c r="BR163" s="94"/>
      <c r="BS163" s="94"/>
      <c r="BT163" s="94"/>
      <c r="BU163" s="94"/>
      <c r="BV163" s="94"/>
      <c r="BW163" s="94"/>
      <c r="BX163" s="94"/>
      <c r="BY163" s="94"/>
      <c r="BZ163" s="94"/>
    </row>
    <row r="164" spans="1:86" s="1" customFormat="1" ht="3.95" customHeight="1">
      <c r="A164" s="203"/>
      <c r="B164" s="203"/>
      <c r="C164" s="203"/>
      <c r="D164" s="203"/>
      <c r="E164" s="203"/>
      <c r="F164" s="203"/>
      <c r="G164" s="203"/>
      <c r="H164" s="203"/>
      <c r="I164" s="203"/>
      <c r="J164" s="203"/>
      <c r="K164" s="203"/>
      <c r="L164" s="203"/>
      <c r="M164" s="203"/>
      <c r="N164" s="203"/>
      <c r="O164" s="203"/>
      <c r="P164" s="203"/>
      <c r="Q164" s="203"/>
      <c r="R164" s="203"/>
      <c r="S164" s="203"/>
      <c r="T164" s="203"/>
      <c r="U164" s="203"/>
      <c r="V164" s="203"/>
      <c r="W164" s="203"/>
      <c r="X164" s="203"/>
      <c r="Y164" s="203"/>
      <c r="Z164" s="203"/>
      <c r="AA164" s="203"/>
      <c r="AB164" s="203"/>
      <c r="AC164" s="203"/>
      <c r="AD164" s="203"/>
      <c r="AE164" s="203"/>
      <c r="AF164" s="203"/>
      <c r="AG164" s="203"/>
      <c r="AH164" s="203"/>
      <c r="AI164" s="203"/>
      <c r="AJ164" s="203"/>
      <c r="AK164" s="203"/>
      <c r="AL164" s="203"/>
      <c r="AM164" s="203"/>
      <c r="AN164" s="203"/>
      <c r="AO164" s="203"/>
      <c r="AP164" s="203"/>
      <c r="AQ164" s="203"/>
      <c r="AR164" s="203"/>
      <c r="AS164" s="203"/>
      <c r="AT164" s="203"/>
      <c r="AU164" s="203"/>
      <c r="AV164" s="203"/>
      <c r="AW164" s="203"/>
      <c r="AX164" s="203"/>
      <c r="AY164" s="203"/>
      <c r="AZ164" s="203"/>
      <c r="BA164" s="203"/>
      <c r="BB164" s="203"/>
      <c r="BC164" s="203"/>
      <c r="BD164" s="203"/>
      <c r="BE164" s="203"/>
      <c r="BF164" s="203"/>
      <c r="BG164" s="203"/>
      <c r="BH164" s="203"/>
      <c r="BI164" s="203"/>
      <c r="BJ164" s="203"/>
      <c r="BK164" s="203"/>
      <c r="BL164" s="203"/>
      <c r="BM164" s="203"/>
      <c r="BN164" s="203"/>
      <c r="BO164" s="203"/>
      <c r="BP164" s="203"/>
      <c r="BQ164" s="203"/>
      <c r="BR164" s="203"/>
      <c r="BS164" s="203"/>
      <c r="BT164" s="203"/>
      <c r="BU164" s="203"/>
      <c r="BV164" s="203"/>
      <c r="BW164" s="203"/>
      <c r="BX164" s="203"/>
      <c r="BY164" s="203"/>
      <c r="BZ164" s="203"/>
    </row>
    <row r="165" spans="1:86" s="1" customFormat="1" ht="17.100000000000001" customHeight="1">
      <c r="A165" s="59"/>
      <c r="B165" s="59" t="s">
        <v>1329</v>
      </c>
      <c r="C165" s="59"/>
      <c r="D165" s="59"/>
      <c r="E165" s="59"/>
      <c r="F165" s="59"/>
      <c r="G165" s="59"/>
      <c r="H165" s="59"/>
      <c r="I165" s="59"/>
      <c r="J165" s="59"/>
      <c r="K165" s="59"/>
      <c r="L165" s="59"/>
      <c r="M165" s="59"/>
      <c r="N165" s="59"/>
      <c r="O165" s="59"/>
      <c r="P165" s="59"/>
      <c r="Q165" s="59"/>
      <c r="R165" s="59"/>
      <c r="S165" s="59"/>
      <c r="T165" s="59"/>
      <c r="U165" s="59"/>
      <c r="V165" s="59"/>
      <c r="W165" s="59"/>
      <c r="X165" s="59"/>
      <c r="Y165" s="59"/>
      <c r="Z165" s="59"/>
      <c r="AA165" s="59"/>
      <c r="AB165" s="59"/>
      <c r="AC165" s="59"/>
      <c r="AD165" s="59"/>
      <c r="AE165" s="59"/>
      <c r="AF165" s="59"/>
      <c r="AG165" s="59"/>
      <c r="AH165" s="59"/>
      <c r="AI165" s="59"/>
      <c r="AJ165" s="59"/>
      <c r="AK165" s="59"/>
      <c r="AL165" s="59"/>
      <c r="AM165" s="59"/>
      <c r="AN165" s="59"/>
      <c r="AO165" s="59"/>
      <c r="AP165" s="59"/>
      <c r="AQ165" s="60"/>
      <c r="AR165" s="60"/>
      <c r="AS165" s="60"/>
      <c r="AT165" s="60"/>
      <c r="AU165" s="60"/>
      <c r="AV165" s="60"/>
      <c r="AW165" s="60"/>
      <c r="AX165" s="60"/>
      <c r="AY165" s="60"/>
      <c r="AZ165" s="60"/>
      <c r="BA165" s="60"/>
      <c r="BB165" s="60"/>
      <c r="BC165" s="60"/>
      <c r="BD165" s="60"/>
      <c r="BE165" s="60"/>
      <c r="BF165" s="60"/>
      <c r="BG165" s="60"/>
      <c r="BH165" s="60"/>
      <c r="BI165" s="60"/>
      <c r="BJ165" s="60"/>
      <c r="BK165" s="60"/>
      <c r="BL165" s="60"/>
      <c r="BM165" s="60"/>
      <c r="BN165" s="60"/>
      <c r="BO165" s="60"/>
      <c r="BP165" s="60"/>
      <c r="BQ165" s="60"/>
      <c r="BR165" s="60"/>
      <c r="BS165" s="60"/>
      <c r="BT165" s="60"/>
      <c r="BU165" s="60"/>
      <c r="BV165" s="60"/>
      <c r="BW165" s="60"/>
      <c r="BX165" s="60"/>
      <c r="BY165" s="60"/>
      <c r="BZ165" s="60"/>
    </row>
    <row r="166" spans="1:86" s="1" customFormat="1" ht="17.100000000000001" customHeight="1">
      <c r="A166" s="59"/>
      <c r="B166" s="59"/>
      <c r="C166" s="59"/>
      <c r="D166" s="59" t="s">
        <v>177</v>
      </c>
      <c r="E166" s="59"/>
      <c r="F166" s="59"/>
      <c r="G166" s="59"/>
      <c r="H166" s="59"/>
      <c r="I166" s="59"/>
      <c r="J166" s="59"/>
      <c r="K166" s="59"/>
      <c r="L166" s="59"/>
      <c r="M166" s="59"/>
      <c r="N166" s="59"/>
      <c r="O166" s="59"/>
      <c r="P166" s="59"/>
      <c r="Q166" s="59"/>
      <c r="R166" s="59"/>
      <c r="S166" s="59"/>
      <c r="T166" s="59"/>
      <c r="U166" s="59"/>
      <c r="V166" s="59"/>
      <c r="W166" s="59"/>
      <c r="X166" s="59"/>
      <c r="Y166" s="59"/>
      <c r="Z166" s="690"/>
      <c r="AA166" s="690"/>
      <c r="AB166" s="690"/>
      <c r="AC166" s="690"/>
      <c r="AD166" s="690"/>
      <c r="AE166" s="690"/>
      <c r="AF166" s="690"/>
      <c r="AG166" s="690"/>
      <c r="AH166" s="690"/>
      <c r="AI166" s="690"/>
      <c r="AJ166" s="690"/>
      <c r="AK166" s="690"/>
      <c r="AL166" s="690"/>
      <c r="AM166" s="690"/>
      <c r="AN166" s="690"/>
      <c r="AO166" s="59"/>
      <c r="AP166" s="59"/>
      <c r="AQ166" s="60"/>
      <c r="AR166" s="60"/>
      <c r="AS166" s="60"/>
      <c r="AT166" s="60"/>
      <c r="AU166" s="60"/>
      <c r="AV166" s="60"/>
      <c r="AW166" s="60"/>
      <c r="AX166" s="60"/>
      <c r="AY166" s="60"/>
      <c r="AZ166" s="60"/>
      <c r="BA166" s="60"/>
      <c r="BB166" s="60"/>
      <c r="BC166" s="60"/>
      <c r="BD166" s="60"/>
      <c r="BE166" s="60"/>
      <c r="BF166" s="60"/>
      <c r="BG166" s="60"/>
      <c r="BH166" s="60"/>
      <c r="BI166" s="60"/>
      <c r="BJ166" s="60"/>
      <c r="BK166" s="60"/>
      <c r="BL166" s="60"/>
      <c r="BM166" s="60"/>
      <c r="BN166" s="60"/>
      <c r="BO166" s="60"/>
      <c r="BP166" s="60"/>
      <c r="BQ166" s="60"/>
      <c r="BR166" s="60"/>
      <c r="BS166" s="60"/>
      <c r="BT166" s="60"/>
      <c r="BU166" s="60"/>
      <c r="BV166" s="60"/>
      <c r="BW166" s="60"/>
      <c r="BX166" s="60"/>
      <c r="BY166" s="60"/>
      <c r="BZ166" s="60"/>
    </row>
    <row r="167" spans="1:86" s="1" customFormat="1" ht="17.100000000000001" customHeight="1">
      <c r="A167" s="59"/>
      <c r="B167" s="59"/>
      <c r="C167" s="59"/>
      <c r="D167" s="59" t="s">
        <v>222</v>
      </c>
      <c r="E167" s="59"/>
      <c r="F167" s="59"/>
      <c r="G167" s="59"/>
      <c r="H167" s="59"/>
      <c r="I167" s="59"/>
      <c r="J167" s="59"/>
      <c r="K167" s="59"/>
      <c r="L167" s="59"/>
      <c r="M167" s="59"/>
      <c r="N167" s="59"/>
      <c r="O167" s="59"/>
      <c r="P167" s="59"/>
      <c r="Q167" s="59"/>
      <c r="R167" s="59"/>
      <c r="S167" s="59"/>
      <c r="T167" s="59"/>
      <c r="U167" s="59"/>
      <c r="V167" s="59"/>
      <c r="W167" s="59"/>
      <c r="X167" s="59"/>
      <c r="Y167" s="59"/>
      <c r="Z167" s="690"/>
      <c r="AA167" s="690"/>
      <c r="AB167" s="690"/>
      <c r="AC167" s="690"/>
      <c r="AD167" s="690"/>
      <c r="AE167" s="690"/>
      <c r="AF167" s="690"/>
      <c r="AG167" s="690"/>
      <c r="AH167" s="690"/>
      <c r="AI167" s="690"/>
      <c r="AJ167" s="690"/>
      <c r="AK167" s="690"/>
      <c r="AL167" s="690"/>
      <c r="AM167" s="690"/>
      <c r="AN167" s="690"/>
      <c r="AO167" s="59"/>
      <c r="AP167" s="59"/>
      <c r="AQ167" s="60"/>
      <c r="AR167" s="60"/>
      <c r="AS167" s="60"/>
      <c r="AT167" s="60"/>
      <c r="AU167" s="60"/>
      <c r="AV167" s="60"/>
      <c r="AW167" s="60"/>
      <c r="AX167" s="60"/>
      <c r="AY167" s="60"/>
      <c r="AZ167" s="60"/>
      <c r="BA167" s="60"/>
      <c r="BB167" s="60"/>
      <c r="BC167" s="60"/>
      <c r="BD167" s="60"/>
      <c r="BE167" s="60"/>
      <c r="BF167" s="60"/>
      <c r="BG167" s="60"/>
      <c r="BH167" s="60"/>
      <c r="BI167" s="60"/>
      <c r="BJ167" s="60"/>
      <c r="BK167" s="60"/>
      <c r="BL167" s="60"/>
      <c r="BM167" s="60"/>
      <c r="BN167" s="60"/>
      <c r="BO167" s="60"/>
      <c r="BP167" s="60"/>
      <c r="BQ167" s="60"/>
      <c r="BR167" s="60"/>
      <c r="BS167" s="60"/>
      <c r="BT167" s="60"/>
      <c r="BU167" s="60"/>
      <c r="BV167" s="60"/>
      <c r="BW167" s="60"/>
      <c r="BX167" s="60"/>
      <c r="BY167" s="60"/>
      <c r="BZ167" s="60"/>
    </row>
    <row r="168" spans="1:86" s="1" customFormat="1" ht="3.95" customHeight="1">
      <c r="A168" s="94"/>
      <c r="B168" s="94"/>
      <c r="C168" s="94"/>
      <c r="D168" s="94"/>
      <c r="E168" s="94"/>
      <c r="F168" s="94"/>
      <c r="G168" s="94"/>
      <c r="H168" s="94"/>
      <c r="I168" s="94"/>
      <c r="J168" s="94"/>
      <c r="K168" s="94"/>
      <c r="L168" s="94"/>
      <c r="M168" s="94"/>
      <c r="N168" s="94"/>
      <c r="O168" s="94"/>
      <c r="P168" s="94"/>
      <c r="Q168" s="94"/>
      <c r="R168" s="94"/>
      <c r="S168" s="94"/>
      <c r="T168" s="94"/>
      <c r="U168" s="94"/>
      <c r="V168" s="94"/>
      <c r="W168" s="94"/>
      <c r="X168" s="94"/>
      <c r="Y168" s="94"/>
      <c r="Z168" s="94"/>
      <c r="AA168" s="94"/>
      <c r="AB168" s="94"/>
      <c r="AC168" s="94"/>
      <c r="AD168" s="94"/>
      <c r="AE168" s="94"/>
      <c r="AF168" s="94"/>
      <c r="AG168" s="94"/>
      <c r="AH168" s="94"/>
      <c r="AI168" s="94"/>
      <c r="AJ168" s="94"/>
      <c r="AK168" s="94"/>
      <c r="AL168" s="94"/>
      <c r="AM168" s="94"/>
      <c r="AN168" s="94"/>
      <c r="AO168" s="94"/>
      <c r="AP168" s="94"/>
      <c r="AQ168" s="94"/>
      <c r="AR168" s="94"/>
      <c r="AS168" s="94"/>
      <c r="AT168" s="94"/>
      <c r="AU168" s="94"/>
      <c r="AV168" s="94"/>
      <c r="AW168" s="94"/>
      <c r="AX168" s="94"/>
      <c r="AY168" s="94"/>
      <c r="AZ168" s="94"/>
      <c r="BA168" s="94"/>
      <c r="BB168" s="94"/>
      <c r="BC168" s="94"/>
      <c r="BD168" s="94"/>
      <c r="BE168" s="94"/>
      <c r="BF168" s="94"/>
      <c r="BG168" s="94"/>
      <c r="BH168" s="94"/>
      <c r="BI168" s="94"/>
      <c r="BJ168" s="94"/>
      <c r="BK168" s="94"/>
      <c r="BL168" s="94"/>
      <c r="BM168" s="94"/>
      <c r="BN168" s="94"/>
      <c r="BO168" s="94"/>
      <c r="BP168" s="94"/>
      <c r="BQ168" s="94"/>
      <c r="BR168" s="94"/>
      <c r="BS168" s="94"/>
      <c r="BT168" s="94"/>
      <c r="BU168" s="94"/>
      <c r="BV168" s="94"/>
      <c r="BW168" s="94"/>
      <c r="BX168" s="94"/>
      <c r="BY168" s="94"/>
      <c r="BZ168" s="94"/>
    </row>
    <row r="169" spans="1:86" s="1" customFormat="1" ht="3.95" customHeight="1">
      <c r="A169" s="203"/>
      <c r="B169" s="203"/>
      <c r="C169" s="203"/>
      <c r="D169" s="203"/>
      <c r="E169" s="203"/>
      <c r="F169" s="203"/>
      <c r="G169" s="203"/>
      <c r="H169" s="203"/>
      <c r="I169" s="203"/>
      <c r="J169" s="203"/>
      <c r="K169" s="203"/>
      <c r="L169" s="203"/>
      <c r="M169" s="203"/>
      <c r="N169" s="203"/>
      <c r="O169" s="203"/>
      <c r="P169" s="203"/>
      <c r="Q169" s="203"/>
      <c r="R169" s="203"/>
      <c r="S169" s="203"/>
      <c r="T169" s="203"/>
      <c r="U169" s="203"/>
      <c r="V169" s="203"/>
      <c r="W169" s="203"/>
      <c r="X169" s="203"/>
      <c r="Y169" s="203"/>
      <c r="Z169" s="203"/>
      <c r="AA169" s="203"/>
      <c r="AB169" s="203"/>
      <c r="AC169" s="203"/>
      <c r="AD169" s="203"/>
      <c r="AE169" s="203"/>
      <c r="AF169" s="203"/>
      <c r="AG169" s="203"/>
      <c r="AH169" s="203"/>
      <c r="AI169" s="203"/>
      <c r="AJ169" s="203"/>
      <c r="AK169" s="203"/>
      <c r="AL169" s="203"/>
      <c r="AM169" s="203"/>
      <c r="AN169" s="203"/>
      <c r="AO169" s="203"/>
      <c r="AP169" s="203"/>
      <c r="AQ169" s="203"/>
      <c r="AR169" s="203"/>
      <c r="AS169" s="203"/>
      <c r="AT169" s="203"/>
      <c r="AU169" s="203"/>
      <c r="AV169" s="203"/>
      <c r="AW169" s="203"/>
      <c r="AX169" s="203"/>
      <c r="AY169" s="203"/>
      <c r="AZ169" s="203"/>
      <c r="BA169" s="203"/>
      <c r="BB169" s="203"/>
      <c r="BC169" s="203"/>
      <c r="BD169" s="203"/>
      <c r="BE169" s="203"/>
      <c r="BF169" s="203"/>
      <c r="BG169" s="203"/>
      <c r="BH169" s="203"/>
      <c r="BI169" s="203"/>
      <c r="BJ169" s="203"/>
      <c r="BK169" s="203"/>
      <c r="BL169" s="203"/>
      <c r="BM169" s="203"/>
      <c r="BN169" s="203"/>
      <c r="BO169" s="203"/>
      <c r="BP169" s="203"/>
      <c r="BQ169" s="203"/>
      <c r="BR169" s="203"/>
      <c r="BS169" s="203"/>
      <c r="BT169" s="203"/>
      <c r="BU169" s="203"/>
      <c r="BV169" s="203"/>
      <c r="BW169" s="203"/>
      <c r="BX169" s="203"/>
      <c r="BY169" s="203"/>
      <c r="BZ169" s="203"/>
    </row>
    <row r="170" spans="1:86" s="1" customFormat="1" ht="17.100000000000001" customHeight="1">
      <c r="A170" s="59"/>
      <c r="B170" s="59" t="s">
        <v>1330</v>
      </c>
      <c r="C170" s="59"/>
      <c r="D170" s="59"/>
      <c r="E170" s="59"/>
      <c r="F170" s="59"/>
      <c r="G170" s="59"/>
      <c r="H170" s="59"/>
      <c r="I170" s="59"/>
      <c r="J170" s="59"/>
      <c r="K170" s="59"/>
      <c r="L170" s="59"/>
      <c r="M170" s="59"/>
      <c r="N170" s="59"/>
      <c r="O170" s="59"/>
      <c r="P170" s="59"/>
      <c r="Q170" s="59"/>
      <c r="R170" s="59"/>
      <c r="S170" s="59"/>
      <c r="T170" s="680"/>
      <c r="U170" s="680"/>
      <c r="V170" s="680"/>
      <c r="W170" s="680"/>
      <c r="X170" s="680"/>
      <c r="Y170" s="680"/>
      <c r="Z170" s="680"/>
      <c r="AA170" s="680"/>
      <c r="AB170" s="680"/>
      <c r="AC170" s="680"/>
      <c r="AD170" s="680"/>
      <c r="AE170" s="680"/>
      <c r="AF170" s="680"/>
      <c r="AG170" s="680"/>
      <c r="AH170" s="680"/>
      <c r="AI170" s="680"/>
      <c r="AJ170" s="680"/>
      <c r="AK170" s="680"/>
      <c r="AL170" s="680"/>
      <c r="AM170" s="680"/>
      <c r="AN170" s="680"/>
      <c r="AO170" s="680"/>
      <c r="AP170" s="680"/>
      <c r="AQ170" s="680"/>
      <c r="AR170" s="680"/>
      <c r="AS170" s="680"/>
      <c r="AT170" s="680"/>
      <c r="AU170" s="680"/>
      <c r="AV170" s="680"/>
      <c r="AW170" s="680"/>
      <c r="AX170" s="680"/>
      <c r="AY170" s="680"/>
      <c r="AZ170" s="680"/>
      <c r="BA170" s="680"/>
      <c r="BB170" s="680"/>
      <c r="BC170" s="680"/>
      <c r="BD170" s="680"/>
      <c r="BE170" s="680"/>
      <c r="BF170" s="680"/>
      <c r="BG170" s="680"/>
      <c r="BH170" s="680"/>
      <c r="BI170" s="680"/>
      <c r="BJ170" s="680"/>
      <c r="BK170" s="680"/>
      <c r="BL170" s="680"/>
      <c r="BM170" s="680"/>
      <c r="BN170" s="680"/>
      <c r="BO170" s="680"/>
      <c r="BP170" s="680"/>
      <c r="BQ170" s="680"/>
      <c r="BR170" s="680"/>
      <c r="BS170" s="680"/>
      <c r="BT170" s="680"/>
      <c r="BU170" s="680"/>
      <c r="BV170" s="680"/>
      <c r="BW170" s="680"/>
      <c r="BX170" s="680"/>
      <c r="BY170" s="680"/>
      <c r="BZ170" s="680"/>
    </row>
    <row r="171" spans="1:86" s="2" customFormat="1" ht="5.0999999999999996" customHeight="1">
      <c r="A171" s="94"/>
      <c r="B171" s="94"/>
      <c r="C171" s="94"/>
      <c r="D171" s="94"/>
      <c r="E171" s="94"/>
      <c r="F171" s="94"/>
      <c r="G171" s="94"/>
      <c r="H171" s="94"/>
      <c r="I171" s="94"/>
      <c r="J171" s="94"/>
      <c r="K171" s="94"/>
      <c r="L171" s="94"/>
      <c r="M171" s="94"/>
      <c r="N171" s="94"/>
      <c r="O171" s="94"/>
      <c r="P171" s="94"/>
      <c r="Q171" s="94"/>
      <c r="R171" s="94"/>
      <c r="S171" s="94"/>
      <c r="T171" s="94"/>
      <c r="U171" s="94"/>
      <c r="V171" s="94"/>
      <c r="W171" s="94"/>
      <c r="X171" s="94"/>
      <c r="Y171" s="94"/>
      <c r="Z171" s="94"/>
      <c r="AA171" s="94"/>
      <c r="AB171" s="94"/>
      <c r="AC171" s="94"/>
      <c r="AD171" s="94"/>
      <c r="AE171" s="94"/>
      <c r="AF171" s="94"/>
      <c r="AG171" s="94"/>
      <c r="AH171" s="94"/>
      <c r="AI171" s="94"/>
      <c r="AJ171" s="94"/>
      <c r="AK171" s="94"/>
      <c r="AL171" s="94"/>
      <c r="AM171" s="94"/>
      <c r="AN171" s="94"/>
      <c r="AO171" s="94"/>
      <c r="AP171" s="94"/>
      <c r="AQ171" s="94"/>
      <c r="AR171" s="94"/>
      <c r="AS171" s="94"/>
      <c r="AT171" s="94"/>
      <c r="AU171" s="94"/>
      <c r="AV171" s="94"/>
      <c r="AW171" s="94"/>
      <c r="AX171" s="94"/>
      <c r="AY171" s="94"/>
      <c r="AZ171" s="94"/>
      <c r="BA171" s="94"/>
      <c r="BB171" s="94"/>
      <c r="BC171" s="94"/>
      <c r="BD171" s="94"/>
      <c r="BE171" s="94"/>
      <c r="BF171" s="94"/>
      <c r="BG171" s="94"/>
      <c r="BH171" s="94"/>
      <c r="BI171" s="94"/>
      <c r="BJ171" s="94"/>
      <c r="BK171" s="94"/>
      <c r="BL171" s="94"/>
      <c r="BM171" s="94"/>
      <c r="BN171" s="94"/>
      <c r="BO171" s="94"/>
      <c r="BP171" s="94"/>
      <c r="BQ171" s="94"/>
      <c r="BR171" s="94"/>
      <c r="BS171" s="94"/>
      <c r="BT171" s="94"/>
      <c r="BU171" s="94"/>
      <c r="BV171" s="94"/>
      <c r="BW171" s="94"/>
      <c r="BX171" s="94"/>
      <c r="BY171" s="94"/>
      <c r="BZ171" s="94"/>
      <c r="CB171" s="1"/>
      <c r="CC171" s="1"/>
      <c r="CD171" s="1"/>
      <c r="CE171" s="1"/>
      <c r="CF171" s="1"/>
      <c r="CG171" s="1"/>
      <c r="CH171" s="1"/>
    </row>
    <row r="172" spans="1:86" s="2" customFormat="1" ht="5.0999999999999996" customHeight="1">
      <c r="A172" s="203"/>
      <c r="B172" s="203"/>
      <c r="C172" s="203"/>
      <c r="D172" s="203"/>
      <c r="E172" s="203"/>
      <c r="F172" s="203"/>
      <c r="G172" s="203"/>
      <c r="H172" s="203"/>
      <c r="I172" s="203"/>
      <c r="J172" s="203"/>
      <c r="K172" s="203"/>
      <c r="L172" s="203"/>
      <c r="M172" s="203"/>
      <c r="N172" s="203"/>
      <c r="O172" s="203"/>
      <c r="P172" s="203"/>
      <c r="Q172" s="203"/>
      <c r="R172" s="203"/>
      <c r="S172" s="203"/>
      <c r="T172" s="203"/>
      <c r="U172" s="203"/>
      <c r="V172" s="203"/>
      <c r="W172" s="203"/>
      <c r="X172" s="203"/>
      <c r="Y172" s="203"/>
      <c r="Z172" s="203"/>
      <c r="AA172" s="203"/>
      <c r="AB172" s="203"/>
      <c r="AC172" s="203"/>
      <c r="AD172" s="203"/>
      <c r="AE172" s="203"/>
      <c r="AF172" s="203"/>
      <c r="AG172" s="203"/>
      <c r="AH172" s="203"/>
      <c r="AI172" s="203"/>
      <c r="AJ172" s="203"/>
      <c r="AK172" s="203"/>
      <c r="AL172" s="203"/>
      <c r="AM172" s="203"/>
      <c r="AN172" s="203"/>
      <c r="AO172" s="203"/>
      <c r="AP172" s="203"/>
      <c r="AQ172" s="203"/>
      <c r="AR172" s="203"/>
      <c r="AS172" s="203"/>
      <c r="AT172" s="203"/>
      <c r="AU172" s="203"/>
      <c r="AV172" s="203"/>
      <c r="AW172" s="203"/>
      <c r="AX172" s="203"/>
      <c r="AY172" s="203"/>
      <c r="AZ172" s="203"/>
      <c r="BA172" s="203"/>
      <c r="BB172" s="203"/>
      <c r="BC172" s="203"/>
      <c r="BD172" s="203"/>
      <c r="BE172" s="203"/>
      <c r="BF172" s="203"/>
      <c r="BG172" s="203"/>
      <c r="BH172" s="203"/>
      <c r="BI172" s="203"/>
      <c r="BJ172" s="203"/>
      <c r="BK172" s="203"/>
      <c r="BL172" s="203"/>
      <c r="BM172" s="203"/>
      <c r="BN172" s="203"/>
      <c r="BO172" s="203"/>
      <c r="BP172" s="203"/>
      <c r="BQ172" s="203"/>
      <c r="BR172" s="203"/>
      <c r="BS172" s="203"/>
      <c r="BT172" s="203"/>
      <c r="BU172" s="203"/>
      <c r="BV172" s="203"/>
      <c r="BW172" s="203"/>
      <c r="BX172" s="203"/>
      <c r="BY172" s="203"/>
      <c r="BZ172" s="203"/>
      <c r="CB172" s="8"/>
    </row>
    <row r="173" spans="1:86" s="1" customFormat="1" ht="17.100000000000001" customHeight="1">
      <c r="A173" s="59"/>
      <c r="B173" s="78" t="s">
        <v>1331</v>
      </c>
      <c r="C173" s="78"/>
      <c r="D173" s="78"/>
      <c r="E173" s="78"/>
      <c r="F173" s="78"/>
      <c r="G173" s="78"/>
      <c r="H173" s="78"/>
      <c r="I173" s="78"/>
      <c r="J173" s="78"/>
      <c r="K173" s="78"/>
      <c r="L173" s="78"/>
      <c r="M173" s="78"/>
      <c r="N173" s="78"/>
      <c r="O173" s="78"/>
      <c r="P173" s="78"/>
      <c r="Q173" s="78"/>
      <c r="R173" s="78"/>
      <c r="S173" s="78"/>
      <c r="T173" s="78"/>
      <c r="U173" s="78"/>
      <c r="V173" s="78"/>
      <c r="W173" s="78"/>
      <c r="X173" s="78"/>
      <c r="Y173" s="78"/>
      <c r="Z173" s="78"/>
      <c r="AA173" s="78"/>
      <c r="AB173" s="78"/>
      <c r="AC173" s="78"/>
      <c r="AD173" s="78"/>
      <c r="AE173" s="78"/>
      <c r="AF173" s="78"/>
      <c r="AG173" s="78"/>
      <c r="AH173" s="78"/>
      <c r="AI173" s="78"/>
      <c r="AJ173" s="78"/>
      <c r="AK173" s="78"/>
      <c r="AL173" s="78"/>
      <c r="AM173" s="78"/>
      <c r="AN173" s="78"/>
      <c r="AO173" s="78"/>
      <c r="AP173" s="78"/>
      <c r="AQ173" s="79"/>
      <c r="AR173" s="79"/>
      <c r="AS173" s="79"/>
      <c r="AT173" s="79"/>
      <c r="AU173" s="79"/>
      <c r="AV173" s="79"/>
      <c r="AW173" s="79"/>
      <c r="AX173" s="79"/>
      <c r="AY173" s="79"/>
      <c r="AZ173" s="79"/>
      <c r="BA173" s="79"/>
      <c r="BB173" s="79"/>
      <c r="BC173" s="79"/>
      <c r="BD173" s="79"/>
      <c r="BE173" s="79"/>
      <c r="BF173" s="79"/>
      <c r="BG173" s="79"/>
      <c r="BH173" s="79"/>
      <c r="BI173" s="79"/>
      <c r="BJ173" s="79"/>
      <c r="BK173" s="79"/>
      <c r="BL173" s="79"/>
      <c r="BM173" s="79"/>
      <c r="BN173" s="79"/>
      <c r="BO173" s="79"/>
      <c r="BP173" s="79"/>
      <c r="BQ173" s="79"/>
      <c r="BR173" s="79"/>
      <c r="BS173" s="79"/>
      <c r="BT173" s="79"/>
      <c r="BU173" s="79"/>
      <c r="BV173" s="79"/>
      <c r="BW173" s="79"/>
      <c r="BX173" s="79"/>
      <c r="BY173" s="79"/>
      <c r="BZ173" s="79"/>
      <c r="CB173" s="8"/>
      <c r="CC173" s="2"/>
      <c r="CD173" s="2"/>
      <c r="CE173" s="2"/>
      <c r="CF173" s="2"/>
      <c r="CG173" s="2"/>
      <c r="CH173" s="2"/>
    </row>
    <row r="174" spans="1:86" s="1" customFormat="1" ht="17.100000000000001" customHeight="1">
      <c r="A174" s="59"/>
      <c r="B174" s="78"/>
      <c r="C174" s="78"/>
      <c r="D174" s="78" t="s">
        <v>225</v>
      </c>
      <c r="E174" s="78"/>
      <c r="F174" s="78"/>
      <c r="G174" s="78"/>
      <c r="H174" s="78"/>
      <c r="I174" s="78"/>
      <c r="J174" s="78"/>
      <c r="K174" s="78"/>
      <c r="L174" s="78"/>
      <c r="M174" s="78"/>
      <c r="N174" s="78"/>
      <c r="O174" s="78"/>
      <c r="P174" s="78"/>
      <c r="Q174" s="78"/>
      <c r="R174" s="78"/>
      <c r="S174" s="78"/>
      <c r="T174" s="78"/>
      <c r="U174" s="78"/>
      <c r="V174" s="78"/>
      <c r="W174" s="78"/>
      <c r="X174" s="78"/>
      <c r="Y174" s="78"/>
      <c r="Z174" s="78"/>
      <c r="AA174" s="78"/>
      <c r="AB174" s="78"/>
      <c r="AC174" s="78"/>
      <c r="AD174" s="78"/>
      <c r="AE174" s="78"/>
      <c r="AF174" s="78"/>
      <c r="AG174" s="78"/>
      <c r="AH174" s="78"/>
      <c r="AI174" s="78"/>
      <c r="AJ174" s="78"/>
      <c r="AK174" s="78"/>
      <c r="AL174" s="78"/>
      <c r="AM174" s="78"/>
      <c r="AN174" s="78"/>
      <c r="AO174" s="78"/>
      <c r="AP174" s="78"/>
      <c r="AQ174" s="79"/>
      <c r="AR174" s="79"/>
      <c r="AS174" s="79"/>
      <c r="AT174" s="79"/>
      <c r="AU174" s="79"/>
      <c r="AV174" s="79"/>
      <c r="AW174" s="79"/>
      <c r="AX174" s="79"/>
      <c r="AY174" s="79"/>
      <c r="AZ174" s="79"/>
      <c r="BA174" s="79"/>
      <c r="BB174" s="79"/>
      <c r="BC174" s="79"/>
      <c r="BD174" s="79"/>
      <c r="BE174" s="79"/>
      <c r="BF174" s="79"/>
      <c r="BG174" s="79"/>
      <c r="BH174" s="79"/>
      <c r="BI174" s="79"/>
      <c r="BJ174" s="79"/>
      <c r="BK174" s="79"/>
      <c r="BL174" s="79"/>
      <c r="BM174" s="79"/>
      <c r="BN174" s="79"/>
      <c r="BO174" s="79"/>
      <c r="BP174" s="79"/>
      <c r="BQ174" s="79"/>
      <c r="BR174" s="79"/>
      <c r="BS174" s="79"/>
      <c r="BT174" s="79"/>
      <c r="BU174" s="79"/>
      <c r="BV174" s="79"/>
      <c r="BW174" s="79"/>
      <c r="BX174" s="79"/>
      <c r="BY174" s="79"/>
      <c r="BZ174" s="79"/>
    </row>
    <row r="175" spans="1:86" s="1" customFormat="1" ht="17.100000000000001" customHeight="1">
      <c r="A175" s="59"/>
      <c r="B175" s="78"/>
      <c r="C175" s="78"/>
      <c r="D175" s="78"/>
      <c r="E175" s="78"/>
      <c r="F175" s="78"/>
      <c r="G175" s="78"/>
      <c r="H175" s="78"/>
      <c r="I175" s="78"/>
      <c r="J175" s="78"/>
      <c r="K175" s="78"/>
      <c r="L175" s="78"/>
      <c r="M175" s="78"/>
      <c r="N175" s="78"/>
      <c r="O175" s="78"/>
      <c r="P175" s="78"/>
      <c r="Q175" s="78"/>
      <c r="R175" s="78"/>
      <c r="S175" s="78"/>
      <c r="T175" s="78"/>
      <c r="U175" s="78"/>
      <c r="V175" s="78"/>
      <c r="W175" s="78"/>
      <c r="X175" s="78"/>
      <c r="Y175" s="78"/>
      <c r="Z175" s="78"/>
      <c r="AA175" s="78"/>
      <c r="AB175" s="78"/>
      <c r="AC175" s="78"/>
      <c r="AD175" s="78"/>
      <c r="AE175" s="78"/>
      <c r="AF175" s="78"/>
      <c r="AG175" s="78"/>
      <c r="AH175" s="78"/>
      <c r="AI175" s="78"/>
      <c r="AJ175" s="78"/>
      <c r="AK175" s="78"/>
      <c r="AL175" s="78"/>
      <c r="AM175" s="78"/>
      <c r="AN175" s="78"/>
      <c r="AO175" s="78"/>
      <c r="AP175" s="78"/>
      <c r="AQ175" s="79"/>
      <c r="AR175" s="79"/>
      <c r="AS175" s="79"/>
      <c r="AT175" s="79"/>
      <c r="AU175" s="79"/>
      <c r="AV175" s="79"/>
      <c r="AW175" s="79"/>
      <c r="AX175" s="79"/>
      <c r="AY175" s="79"/>
      <c r="AZ175" s="79"/>
      <c r="BA175" s="79"/>
      <c r="BB175" s="79"/>
      <c r="BC175" s="682" t="s">
        <v>56</v>
      </c>
      <c r="BD175" s="682"/>
      <c r="BE175" s="78"/>
      <c r="BF175" s="78" t="s">
        <v>184</v>
      </c>
      <c r="BG175" s="78"/>
      <c r="BH175" s="78"/>
      <c r="BI175" s="78"/>
      <c r="BJ175" s="78"/>
      <c r="BK175" s="682" t="s">
        <v>56</v>
      </c>
      <c r="BL175" s="682"/>
      <c r="BM175" s="78"/>
      <c r="BN175" s="78" t="s">
        <v>185</v>
      </c>
      <c r="BO175" s="78"/>
      <c r="BP175" s="78"/>
      <c r="BQ175" s="78"/>
      <c r="BR175" s="78"/>
      <c r="BS175" s="79"/>
      <c r="BT175" s="79"/>
      <c r="BU175" s="79"/>
      <c r="BV175" s="79"/>
      <c r="BW175" s="79"/>
      <c r="BX175" s="79"/>
      <c r="BY175" s="79"/>
      <c r="BZ175" s="79"/>
    </row>
    <row r="176" spans="1:86" s="1" customFormat="1" ht="17.100000000000001" customHeight="1">
      <c r="A176" s="59"/>
      <c r="B176" s="78"/>
      <c r="C176" s="78"/>
      <c r="D176" s="78" t="s">
        <v>226</v>
      </c>
      <c r="E176" s="78"/>
      <c r="F176" s="78"/>
      <c r="G176" s="78"/>
      <c r="H176" s="78"/>
      <c r="I176" s="78"/>
      <c r="J176" s="78"/>
      <c r="K176" s="78"/>
      <c r="L176" s="78"/>
      <c r="M176" s="78"/>
      <c r="N176" s="78"/>
      <c r="O176" s="78"/>
      <c r="P176" s="78"/>
      <c r="Q176" s="78"/>
      <c r="R176" s="78"/>
      <c r="S176" s="78"/>
      <c r="T176" s="78"/>
      <c r="U176" s="78"/>
      <c r="V176" s="78"/>
      <c r="W176" s="78"/>
      <c r="X176" s="78"/>
      <c r="Y176" s="78"/>
      <c r="Z176" s="78"/>
      <c r="AA176" s="78"/>
      <c r="AB176" s="78"/>
      <c r="AC176" s="78"/>
      <c r="AD176" s="78"/>
      <c r="AE176" s="78"/>
      <c r="AF176" s="78"/>
      <c r="AG176" s="78"/>
      <c r="AH176" s="78"/>
      <c r="AI176" s="78"/>
      <c r="AJ176" s="78"/>
      <c r="AK176" s="78"/>
      <c r="AL176" s="78"/>
      <c r="AM176" s="78"/>
      <c r="AN176" s="78"/>
      <c r="AO176" s="78"/>
      <c r="AP176" s="78"/>
      <c r="AQ176" s="79"/>
      <c r="AR176" s="79"/>
      <c r="AS176" s="79"/>
      <c r="AT176" s="79"/>
      <c r="AU176" s="79"/>
      <c r="AV176" s="79"/>
      <c r="AW176" s="79"/>
      <c r="AX176" s="79"/>
      <c r="AY176" s="79"/>
      <c r="AZ176" s="79"/>
      <c r="BA176" s="79"/>
      <c r="BB176" s="79"/>
      <c r="BC176" s="682" t="s">
        <v>56</v>
      </c>
      <c r="BD176" s="682"/>
      <c r="BE176" s="78"/>
      <c r="BF176" s="78" t="s">
        <v>184</v>
      </c>
      <c r="BG176" s="78"/>
      <c r="BH176" s="78"/>
      <c r="BI176" s="78"/>
      <c r="BJ176" s="78"/>
      <c r="BK176" s="682" t="s">
        <v>56</v>
      </c>
      <c r="BL176" s="682"/>
      <c r="BM176" s="78"/>
      <c r="BN176" s="78" t="s">
        <v>185</v>
      </c>
      <c r="BO176" s="78"/>
      <c r="BP176" s="78"/>
      <c r="BQ176" s="78"/>
      <c r="BR176" s="78"/>
      <c r="BS176" s="79"/>
      <c r="BT176" s="79"/>
      <c r="BU176" s="79"/>
      <c r="BV176" s="79"/>
      <c r="BW176" s="79"/>
      <c r="BX176" s="79"/>
      <c r="BY176" s="79"/>
      <c r="BZ176" s="79"/>
    </row>
    <row r="177" spans="1:86" s="1" customFormat="1" ht="17.100000000000001" customHeight="1">
      <c r="A177" s="59"/>
      <c r="B177" s="78"/>
      <c r="C177" s="78"/>
      <c r="D177" s="78" t="s">
        <v>1332</v>
      </c>
      <c r="E177" s="78"/>
      <c r="F177" s="78"/>
      <c r="G177" s="78"/>
      <c r="H177" s="78"/>
      <c r="I177" s="78"/>
      <c r="J177" s="78"/>
      <c r="K177" s="78"/>
      <c r="L177" s="78"/>
      <c r="M177" s="78"/>
      <c r="N177" s="78"/>
      <c r="O177" s="78"/>
      <c r="P177" s="78"/>
      <c r="Q177" s="78"/>
      <c r="R177" s="78"/>
      <c r="S177" s="78"/>
      <c r="T177" s="78"/>
      <c r="U177" s="78"/>
      <c r="V177" s="78"/>
      <c r="W177" s="78"/>
      <c r="X177" s="78"/>
      <c r="Y177" s="78"/>
      <c r="Z177" s="78"/>
      <c r="AA177" s="78"/>
      <c r="AB177" s="78"/>
      <c r="AC177" s="78"/>
      <c r="AD177" s="78"/>
      <c r="AE177" s="78"/>
      <c r="AF177" s="78"/>
      <c r="AG177" s="78"/>
      <c r="AH177" s="78"/>
      <c r="AI177" s="78"/>
      <c r="AJ177" s="78"/>
      <c r="AK177" s="78"/>
      <c r="AL177" s="78"/>
      <c r="AM177" s="78"/>
      <c r="AN177" s="78"/>
      <c r="AO177" s="78"/>
      <c r="AP177" s="78"/>
      <c r="AQ177" s="79"/>
      <c r="AR177" s="79"/>
      <c r="AS177" s="79"/>
      <c r="AT177" s="79"/>
      <c r="AU177" s="79"/>
      <c r="AV177" s="78" t="s">
        <v>81</v>
      </c>
      <c r="AW177" s="78"/>
      <c r="AX177" s="682"/>
      <c r="AY177" s="682"/>
      <c r="AZ177" s="682"/>
      <c r="BA177" s="682"/>
      <c r="BB177" s="682"/>
      <c r="BC177" s="682"/>
      <c r="BD177" s="682"/>
      <c r="BE177" s="682"/>
      <c r="BF177" s="682"/>
      <c r="BG177" s="682"/>
      <c r="BH177" s="682"/>
      <c r="BI177" s="78" t="s">
        <v>40</v>
      </c>
      <c r="BJ177" s="79"/>
      <c r="BK177" s="79"/>
      <c r="BL177" s="79"/>
      <c r="BM177" s="79"/>
      <c r="BN177" s="79"/>
      <c r="BO177" s="79"/>
      <c r="BP177" s="79"/>
      <c r="BQ177" s="79"/>
      <c r="BR177" s="79"/>
      <c r="BS177" s="79"/>
      <c r="BT177" s="79"/>
      <c r="BU177" s="79"/>
      <c r="BV177" s="79"/>
      <c r="BW177" s="79"/>
      <c r="BX177" s="79"/>
      <c r="BY177" s="79"/>
      <c r="BZ177" s="79"/>
    </row>
    <row r="178" spans="1:86" s="1" customFormat="1" ht="17.100000000000001" customHeight="1">
      <c r="A178" s="59"/>
      <c r="B178" s="78"/>
      <c r="C178" s="78"/>
      <c r="D178" s="78" t="s">
        <v>228</v>
      </c>
      <c r="E178" s="78"/>
      <c r="F178" s="78"/>
      <c r="G178" s="78"/>
      <c r="H178" s="78"/>
      <c r="I178" s="78"/>
      <c r="J178" s="78"/>
      <c r="K178" s="78"/>
      <c r="L178" s="78"/>
      <c r="M178" s="78"/>
      <c r="N178" s="78"/>
      <c r="O178" s="78"/>
      <c r="P178" s="78"/>
      <c r="Q178" s="78"/>
      <c r="R178" s="78"/>
      <c r="S178" s="78"/>
      <c r="T178" s="78"/>
      <c r="U178" s="78"/>
      <c r="V178" s="78"/>
      <c r="W178" s="78"/>
      <c r="X178" s="78"/>
      <c r="Y178" s="78"/>
      <c r="Z178" s="78"/>
      <c r="AA178" s="78"/>
      <c r="AB178" s="78"/>
      <c r="AC178" s="78"/>
      <c r="AD178" s="78"/>
      <c r="AE178" s="78"/>
      <c r="AF178" s="78"/>
      <c r="AG178" s="78"/>
      <c r="AH178" s="78"/>
      <c r="AI178" s="78" t="s">
        <v>81</v>
      </c>
      <c r="AJ178" s="78"/>
      <c r="AK178" s="682"/>
      <c r="AL178" s="682"/>
      <c r="AM178" s="682"/>
      <c r="AN178" s="682"/>
      <c r="AO178" s="682"/>
      <c r="AP178" s="682"/>
      <c r="AQ178" s="682"/>
      <c r="AR178" s="682"/>
      <c r="AS178" s="682"/>
      <c r="AT178" s="682"/>
      <c r="AU178" s="682"/>
      <c r="AV178" s="78" t="s">
        <v>40</v>
      </c>
      <c r="AW178" s="79"/>
      <c r="AX178" s="79"/>
      <c r="AY178" s="79"/>
      <c r="AZ178" s="79"/>
      <c r="BA178" s="79"/>
      <c r="BB178" s="79"/>
      <c r="BC178" s="79"/>
      <c r="BD178" s="79"/>
      <c r="BE178" s="79"/>
      <c r="BF178" s="79"/>
      <c r="BG178" s="79"/>
      <c r="BH178" s="79"/>
      <c r="BI178" s="79"/>
      <c r="BJ178" s="79"/>
      <c r="BK178" s="79"/>
      <c r="BL178" s="79"/>
      <c r="BM178" s="79"/>
      <c r="BN178" s="79"/>
      <c r="BO178" s="79"/>
      <c r="BP178" s="79"/>
      <c r="BQ178" s="79"/>
      <c r="BR178" s="79"/>
      <c r="BS178" s="79"/>
      <c r="BT178" s="79"/>
      <c r="BU178" s="79"/>
      <c r="BV178" s="79"/>
      <c r="BW178" s="79"/>
      <c r="BX178" s="79"/>
      <c r="BY178" s="79"/>
      <c r="BZ178" s="79"/>
    </row>
    <row r="179" spans="1:86" s="1" customFormat="1" ht="17.100000000000001" customHeight="1">
      <c r="A179" s="59"/>
      <c r="B179" s="78"/>
      <c r="C179" s="78"/>
      <c r="D179" s="78" t="s">
        <v>229</v>
      </c>
      <c r="E179" s="78"/>
      <c r="F179" s="78"/>
      <c r="G179" s="78"/>
      <c r="H179" s="78"/>
      <c r="I179" s="78"/>
      <c r="J179" s="78"/>
      <c r="K179" s="78"/>
      <c r="L179" s="78"/>
      <c r="M179" s="78"/>
      <c r="N179" s="78"/>
      <c r="O179" s="78"/>
      <c r="P179" s="78"/>
      <c r="Q179" s="78"/>
      <c r="R179" s="78"/>
      <c r="S179" s="78"/>
      <c r="T179" s="78"/>
      <c r="U179" s="78"/>
      <c r="V179" s="78"/>
      <c r="W179" s="78"/>
      <c r="X179" s="78"/>
      <c r="Y179" s="78"/>
      <c r="Z179" s="78"/>
      <c r="AA179" s="78"/>
      <c r="AB179" s="682" t="s">
        <v>56</v>
      </c>
      <c r="AC179" s="682"/>
      <c r="AD179" s="78"/>
      <c r="AE179" s="78" t="s">
        <v>230</v>
      </c>
      <c r="AF179" s="78"/>
      <c r="AG179" s="78"/>
      <c r="AH179" s="78"/>
      <c r="AI179" s="60"/>
      <c r="AJ179" s="60"/>
      <c r="AK179" s="60"/>
      <c r="AL179" s="60"/>
      <c r="AM179" s="60"/>
      <c r="AN179" s="60"/>
      <c r="AO179" s="60"/>
      <c r="AP179" s="60"/>
      <c r="AQ179" s="60"/>
      <c r="AR179" s="60"/>
      <c r="AS179" s="60"/>
      <c r="AT179" s="60"/>
      <c r="AU179" s="60"/>
      <c r="AV179" s="60"/>
      <c r="AW179" s="60"/>
      <c r="AX179" s="60"/>
      <c r="AY179" s="79"/>
      <c r="AZ179" s="79"/>
      <c r="BA179" s="79"/>
      <c r="BB179" s="79"/>
      <c r="BC179" s="79"/>
      <c r="BD179" s="79"/>
      <c r="BE179" s="79"/>
      <c r="BF179" s="79"/>
      <c r="BG179" s="79"/>
      <c r="BH179" s="79"/>
      <c r="BI179" s="79"/>
      <c r="BJ179" s="79"/>
      <c r="BK179" s="79"/>
      <c r="BL179" s="79"/>
      <c r="BM179" s="79"/>
      <c r="BN179" s="79"/>
      <c r="BO179" s="79"/>
      <c r="BP179" s="79"/>
      <c r="BQ179" s="79"/>
      <c r="BR179" s="79"/>
      <c r="BS179" s="79"/>
      <c r="BT179" s="79"/>
      <c r="BU179" s="79"/>
      <c r="BV179" s="79"/>
      <c r="BW179" s="79"/>
      <c r="BX179" s="79"/>
      <c r="BY179" s="79"/>
      <c r="BZ179" s="79"/>
    </row>
    <row r="180" spans="1:86" s="1" customFormat="1" ht="17.100000000000001" customHeight="1">
      <c r="A180" s="59"/>
      <c r="B180" s="78"/>
      <c r="C180" s="78"/>
      <c r="D180" s="78"/>
      <c r="E180" s="78"/>
      <c r="F180" s="78"/>
      <c r="G180" s="78"/>
      <c r="H180" s="78"/>
      <c r="I180" s="78"/>
      <c r="J180" s="78"/>
      <c r="K180" s="78"/>
      <c r="L180" s="78"/>
      <c r="M180" s="78"/>
      <c r="N180" s="78"/>
      <c r="O180" s="78"/>
      <c r="P180" s="78"/>
      <c r="Q180" s="78"/>
      <c r="R180" s="78"/>
      <c r="S180" s="78"/>
      <c r="T180" s="78"/>
      <c r="U180" s="78"/>
      <c r="V180" s="78"/>
      <c r="W180" s="78"/>
      <c r="X180" s="78"/>
      <c r="Y180" s="78"/>
      <c r="Z180" s="78"/>
      <c r="AA180" s="78"/>
      <c r="AB180" s="682" t="s">
        <v>56</v>
      </c>
      <c r="AC180" s="682"/>
      <c r="AD180" s="78"/>
      <c r="AE180" s="78" t="s">
        <v>231</v>
      </c>
      <c r="AF180" s="78"/>
      <c r="AG180" s="78"/>
      <c r="AH180" s="78"/>
      <c r="AI180" s="78"/>
      <c r="AJ180" s="78"/>
      <c r="AK180" s="80"/>
      <c r="AL180" s="80"/>
      <c r="AM180" s="80"/>
      <c r="AN180" s="80"/>
      <c r="AO180" s="80"/>
      <c r="AP180" s="80"/>
      <c r="AQ180" s="80"/>
      <c r="AR180" s="80"/>
      <c r="AS180" s="80"/>
      <c r="AT180" s="80"/>
      <c r="AU180" s="80"/>
      <c r="AV180" s="78"/>
      <c r="AW180" s="79"/>
      <c r="AX180" s="79"/>
      <c r="AY180" s="79"/>
      <c r="AZ180" s="79"/>
      <c r="BA180" s="79"/>
      <c r="BB180" s="79"/>
      <c r="BC180" s="79"/>
      <c r="BD180" s="79"/>
      <c r="BE180" s="79"/>
      <c r="BF180" s="79"/>
      <c r="BG180" s="79"/>
      <c r="BH180" s="79"/>
      <c r="BI180" s="79"/>
      <c r="BJ180" s="79"/>
      <c r="BK180" s="79"/>
      <c r="BL180" s="79"/>
      <c r="BM180" s="79"/>
      <c r="BN180" s="79"/>
      <c r="BO180" s="79"/>
      <c r="BP180" s="79"/>
      <c r="BQ180" s="79"/>
      <c r="BR180" s="79"/>
      <c r="BS180" s="79"/>
      <c r="BT180" s="79"/>
      <c r="BU180" s="79"/>
      <c r="BV180" s="79"/>
      <c r="BW180" s="79"/>
      <c r="BX180" s="79"/>
      <c r="BY180" s="79"/>
      <c r="BZ180" s="79"/>
    </row>
    <row r="181" spans="1:86" s="1" customFormat="1" ht="17.100000000000001" customHeight="1">
      <c r="A181" s="59"/>
      <c r="B181" s="78"/>
      <c r="C181" s="78"/>
      <c r="D181" s="78" t="s">
        <v>232</v>
      </c>
      <c r="E181" s="78"/>
      <c r="F181" s="78"/>
      <c r="G181" s="78"/>
      <c r="H181" s="78"/>
      <c r="I181" s="78"/>
      <c r="J181" s="78"/>
      <c r="K181" s="78"/>
      <c r="L181" s="78"/>
      <c r="M181" s="78"/>
      <c r="N181" s="78"/>
      <c r="O181" s="78"/>
      <c r="P181" s="78"/>
      <c r="Q181" s="78"/>
      <c r="R181" s="78"/>
      <c r="S181" s="78"/>
      <c r="T181" s="78"/>
      <c r="U181" s="78"/>
      <c r="V181" s="78"/>
      <c r="W181" s="78"/>
      <c r="X181" s="78"/>
      <c r="Y181" s="78"/>
      <c r="Z181" s="78"/>
      <c r="AA181" s="78"/>
      <c r="AB181" s="979"/>
      <c r="AC181" s="979"/>
      <c r="AD181" s="979"/>
      <c r="AE181" s="979"/>
      <c r="AF181" s="979"/>
      <c r="AG181" s="979"/>
      <c r="AH181" s="979"/>
      <c r="AI181" s="979"/>
      <c r="AJ181" s="979"/>
      <c r="AK181" s="979"/>
      <c r="AL181" s="979"/>
      <c r="AM181" s="979"/>
      <c r="AN181" s="979"/>
      <c r="AO181" s="979"/>
      <c r="AP181" s="979"/>
      <c r="AQ181" s="979"/>
      <c r="AR181" s="979"/>
      <c r="AS181" s="979"/>
      <c r="AT181" s="979"/>
      <c r="AU181" s="979"/>
      <c r="AV181" s="979"/>
      <c r="AW181" s="979"/>
      <c r="AX181" s="979"/>
      <c r="AY181" s="979"/>
      <c r="AZ181" s="979"/>
      <c r="BA181" s="979"/>
      <c r="BB181" s="979"/>
      <c r="BC181" s="979"/>
      <c r="BD181" s="79"/>
      <c r="BE181" s="79"/>
      <c r="BF181" s="79"/>
      <c r="BG181" s="79"/>
      <c r="BH181" s="79"/>
      <c r="BI181" s="79"/>
      <c r="BJ181" s="79"/>
      <c r="BK181" s="79"/>
      <c r="BL181" s="79"/>
      <c r="BM181" s="79"/>
      <c r="BN181" s="79"/>
      <c r="BO181" s="79"/>
      <c r="BP181" s="79"/>
      <c r="BQ181" s="79"/>
      <c r="BR181" s="79"/>
      <c r="BS181" s="79"/>
      <c r="BT181" s="79"/>
      <c r="BU181" s="79"/>
      <c r="BV181" s="79"/>
      <c r="BW181" s="79"/>
      <c r="BX181" s="79"/>
      <c r="BY181" s="79"/>
      <c r="BZ181" s="79"/>
    </row>
    <row r="182" spans="1:86" s="1" customFormat="1" ht="8.25" customHeight="1">
      <c r="A182" s="94"/>
      <c r="B182" s="94"/>
      <c r="C182" s="94"/>
      <c r="D182" s="94"/>
      <c r="E182" s="94"/>
      <c r="F182" s="94"/>
      <c r="G182" s="94"/>
      <c r="H182" s="94"/>
      <c r="I182" s="94"/>
      <c r="J182" s="94"/>
      <c r="K182" s="94"/>
      <c r="L182" s="94"/>
      <c r="M182" s="94"/>
      <c r="N182" s="94"/>
      <c r="O182" s="94"/>
      <c r="P182" s="94"/>
      <c r="Q182" s="94"/>
      <c r="R182" s="94"/>
      <c r="S182" s="94"/>
      <c r="T182" s="94"/>
      <c r="U182" s="94"/>
      <c r="V182" s="94"/>
      <c r="W182" s="94"/>
      <c r="X182" s="94"/>
      <c r="Y182" s="94"/>
      <c r="Z182" s="94"/>
      <c r="AA182" s="94"/>
      <c r="AB182" s="94"/>
      <c r="AC182" s="94"/>
      <c r="AD182" s="94"/>
      <c r="AE182" s="94"/>
      <c r="AF182" s="94"/>
      <c r="AG182" s="94"/>
      <c r="AH182" s="94"/>
      <c r="AI182" s="94"/>
      <c r="AJ182" s="94"/>
      <c r="AK182" s="94"/>
      <c r="AL182" s="94"/>
      <c r="AM182" s="94"/>
      <c r="AN182" s="94"/>
      <c r="AO182" s="94"/>
      <c r="AP182" s="94"/>
      <c r="AQ182" s="94"/>
      <c r="AR182" s="94"/>
      <c r="AS182" s="94"/>
      <c r="AT182" s="94"/>
      <c r="AU182" s="94"/>
      <c r="AV182" s="94"/>
      <c r="AW182" s="94"/>
      <c r="AX182" s="94"/>
      <c r="AY182" s="94"/>
      <c r="AZ182" s="94"/>
      <c r="BA182" s="94"/>
      <c r="BB182" s="94"/>
      <c r="BC182" s="94"/>
      <c r="BD182" s="94"/>
      <c r="BE182" s="94"/>
      <c r="BF182" s="94"/>
      <c r="BG182" s="94"/>
      <c r="BH182" s="94"/>
      <c r="BI182" s="94"/>
      <c r="BJ182" s="94"/>
      <c r="BK182" s="94"/>
      <c r="BL182" s="94"/>
      <c r="BM182" s="94"/>
      <c r="BN182" s="94"/>
      <c r="BO182" s="94"/>
      <c r="BP182" s="94"/>
      <c r="BQ182" s="94"/>
      <c r="BR182" s="94"/>
      <c r="BS182" s="94"/>
      <c r="BT182" s="94"/>
      <c r="BU182" s="94"/>
      <c r="BV182" s="94"/>
      <c r="BW182" s="94"/>
      <c r="BX182" s="94"/>
      <c r="BY182" s="94"/>
      <c r="BZ182" s="94"/>
    </row>
    <row r="183" spans="1:86" s="2" customFormat="1" ht="5.0999999999999996" customHeight="1">
      <c r="A183" s="203"/>
      <c r="B183" s="203"/>
      <c r="C183" s="203"/>
      <c r="D183" s="203"/>
      <c r="E183" s="203"/>
      <c r="F183" s="203"/>
      <c r="G183" s="203"/>
      <c r="H183" s="203"/>
      <c r="I183" s="203"/>
      <c r="J183" s="203"/>
      <c r="K183" s="203"/>
      <c r="L183" s="203"/>
      <c r="M183" s="203"/>
      <c r="N183" s="203"/>
      <c r="O183" s="203"/>
      <c r="P183" s="203"/>
      <c r="Q183" s="203"/>
      <c r="R183" s="203"/>
      <c r="S183" s="203"/>
      <c r="T183" s="203"/>
      <c r="U183" s="203"/>
      <c r="V183" s="203"/>
      <c r="W183" s="203"/>
      <c r="X183" s="203"/>
      <c r="Y183" s="203"/>
      <c r="Z183" s="203"/>
      <c r="AA183" s="203"/>
      <c r="AB183" s="203"/>
      <c r="AC183" s="203"/>
      <c r="AD183" s="203"/>
      <c r="AE183" s="203"/>
      <c r="AF183" s="203"/>
      <c r="AG183" s="203"/>
      <c r="AH183" s="203"/>
      <c r="AI183" s="203"/>
      <c r="AJ183" s="203"/>
      <c r="AK183" s="203"/>
      <c r="AL183" s="203"/>
      <c r="AM183" s="203"/>
      <c r="AN183" s="203"/>
      <c r="AO183" s="203"/>
      <c r="AP183" s="203"/>
      <c r="AQ183" s="203"/>
      <c r="AR183" s="203"/>
      <c r="AS183" s="203"/>
      <c r="AT183" s="203"/>
      <c r="AU183" s="203"/>
      <c r="AV183" s="203"/>
      <c r="AW183" s="203"/>
      <c r="AX183" s="203"/>
      <c r="AY183" s="203"/>
      <c r="AZ183" s="203"/>
      <c r="BA183" s="203"/>
      <c r="BB183" s="203"/>
      <c r="BC183" s="203"/>
      <c r="BD183" s="203"/>
      <c r="BE183" s="203"/>
      <c r="BF183" s="203"/>
      <c r="BG183" s="203"/>
      <c r="BH183" s="203"/>
      <c r="BI183" s="203"/>
      <c r="BJ183" s="203"/>
      <c r="BK183" s="203"/>
      <c r="BL183" s="203"/>
      <c r="BM183" s="203"/>
      <c r="BN183" s="203"/>
      <c r="BO183" s="203"/>
      <c r="BP183" s="203"/>
      <c r="BQ183" s="203"/>
      <c r="BR183" s="203"/>
      <c r="BS183" s="203"/>
      <c r="BT183" s="203"/>
      <c r="BU183" s="203"/>
      <c r="BV183" s="203"/>
      <c r="BW183" s="203"/>
      <c r="BX183" s="203"/>
      <c r="BY183" s="203"/>
      <c r="BZ183" s="203"/>
      <c r="CB183" s="1"/>
      <c r="CC183" s="1"/>
      <c r="CD183" s="1"/>
      <c r="CE183" s="1"/>
      <c r="CF183" s="1"/>
      <c r="CG183" s="1"/>
      <c r="CH183" s="1"/>
    </row>
    <row r="184" spans="1:86" s="2" customFormat="1" ht="16.5" customHeight="1">
      <c r="A184" s="59"/>
      <c r="B184" s="59" t="s">
        <v>1333</v>
      </c>
      <c r="C184" s="59"/>
      <c r="D184" s="59"/>
      <c r="E184" s="59"/>
      <c r="F184" s="59"/>
      <c r="G184" s="59"/>
      <c r="H184" s="59"/>
      <c r="I184" s="59"/>
      <c r="J184" s="59"/>
      <c r="K184" s="59"/>
      <c r="L184" s="59"/>
      <c r="M184" s="59"/>
      <c r="N184" s="59"/>
      <c r="O184" s="59"/>
      <c r="P184" s="59"/>
      <c r="Q184" s="59"/>
      <c r="R184" s="59"/>
      <c r="S184" s="59"/>
      <c r="T184" s="59"/>
      <c r="U184" s="59"/>
      <c r="V184" s="59" t="s">
        <v>151</v>
      </c>
      <c r="W184" s="59"/>
      <c r="X184" s="59"/>
      <c r="Y184" s="59"/>
      <c r="Z184" s="59"/>
      <c r="AA184" s="59"/>
      <c r="AB184" s="59"/>
      <c r="AC184" s="59"/>
      <c r="AD184" s="59"/>
      <c r="AE184" s="59"/>
      <c r="AF184" s="59"/>
      <c r="AG184" s="59"/>
      <c r="AH184" s="59"/>
      <c r="AI184" s="59"/>
      <c r="AJ184" s="59"/>
      <c r="AK184" s="59"/>
      <c r="AL184" s="59" t="s">
        <v>152</v>
      </c>
      <c r="AM184" s="59"/>
      <c r="AN184" s="59"/>
      <c r="AO184" s="59"/>
      <c r="AP184" s="59"/>
      <c r="AQ184" s="59"/>
      <c r="AR184" s="59"/>
      <c r="AS184" s="59"/>
      <c r="AT184" s="59"/>
      <c r="AU184" s="59"/>
      <c r="AV184" s="59"/>
      <c r="AW184" s="59"/>
      <c r="AX184" s="59"/>
      <c r="AY184" s="59"/>
      <c r="AZ184" s="59"/>
      <c r="BA184" s="59"/>
      <c r="BB184" s="59"/>
      <c r="BC184" s="59" t="s">
        <v>153</v>
      </c>
      <c r="BD184" s="59"/>
      <c r="BE184" s="59"/>
      <c r="BF184" s="59"/>
      <c r="BG184" s="59"/>
      <c r="BH184" s="59"/>
      <c r="BI184" s="59"/>
      <c r="BJ184" s="59"/>
      <c r="BK184" s="59"/>
      <c r="BL184" s="59"/>
      <c r="BM184" s="59"/>
      <c r="BN184" s="59"/>
      <c r="BO184" s="59"/>
      <c r="BP184" s="59"/>
      <c r="BQ184" s="59"/>
      <c r="BR184" s="59"/>
      <c r="BS184" s="59"/>
      <c r="BT184" s="59"/>
      <c r="BU184" s="59" t="s">
        <v>85</v>
      </c>
      <c r="BV184" s="59"/>
      <c r="BW184" s="59"/>
      <c r="BX184" s="59"/>
      <c r="BY184" s="59"/>
      <c r="BZ184" s="59"/>
      <c r="CB184" s="8"/>
    </row>
    <row r="185" spans="1:86" s="1" customFormat="1" ht="17.100000000000001" customHeight="1">
      <c r="A185" s="59"/>
      <c r="B185" s="59"/>
      <c r="C185" s="59"/>
      <c r="D185" s="699" t="s">
        <v>234</v>
      </c>
      <c r="E185" s="699"/>
      <c r="F185" s="699"/>
      <c r="G185" s="699"/>
      <c r="H185" s="699"/>
      <c r="I185" s="699"/>
      <c r="J185" s="699"/>
      <c r="K185" s="699"/>
      <c r="L185" s="59" t="s">
        <v>37</v>
      </c>
      <c r="M185" s="59"/>
      <c r="N185" s="693"/>
      <c r="O185" s="693"/>
      <c r="P185" s="693"/>
      <c r="Q185" s="693"/>
      <c r="R185" s="670" t="s">
        <v>235</v>
      </c>
      <c r="S185" s="670"/>
      <c r="T185" s="670"/>
      <c r="U185" s="59"/>
      <c r="V185" s="59" t="s">
        <v>37</v>
      </c>
      <c r="W185" s="688"/>
      <c r="X185" s="688"/>
      <c r="Y185" s="688"/>
      <c r="Z185" s="688"/>
      <c r="AA185" s="688"/>
      <c r="AB185" s="688"/>
      <c r="AC185" s="688"/>
      <c r="AD185" s="688"/>
      <c r="AE185" s="688"/>
      <c r="AF185" s="688"/>
      <c r="AG185" s="688"/>
      <c r="AH185" s="688"/>
      <c r="AI185" s="688"/>
      <c r="AJ185" s="688"/>
      <c r="AK185" s="688"/>
      <c r="AL185" s="59" t="s">
        <v>117</v>
      </c>
      <c r="AM185" s="59"/>
      <c r="AN185" s="688"/>
      <c r="AO185" s="688"/>
      <c r="AP185" s="688"/>
      <c r="AQ185" s="688"/>
      <c r="AR185" s="688"/>
      <c r="AS185" s="688"/>
      <c r="AT185" s="688"/>
      <c r="AU185" s="688"/>
      <c r="AV185" s="688"/>
      <c r="AW185" s="688"/>
      <c r="AX185" s="688"/>
      <c r="AY185" s="688"/>
      <c r="AZ185" s="688"/>
      <c r="BA185" s="688"/>
      <c r="BB185" s="688"/>
      <c r="BC185" s="59" t="s">
        <v>117</v>
      </c>
      <c r="BD185" s="59"/>
      <c r="BE185" s="689">
        <f>W185+AN185</f>
        <v>0</v>
      </c>
      <c r="BF185" s="689"/>
      <c r="BG185" s="689"/>
      <c r="BH185" s="689"/>
      <c r="BI185" s="689"/>
      <c r="BJ185" s="689"/>
      <c r="BK185" s="689"/>
      <c r="BL185" s="689"/>
      <c r="BM185" s="689"/>
      <c r="BN185" s="689"/>
      <c r="BO185" s="689"/>
      <c r="BP185" s="689"/>
      <c r="BQ185" s="689"/>
      <c r="BR185" s="689"/>
      <c r="BS185" s="689"/>
      <c r="BT185" s="123"/>
      <c r="BU185" s="119" t="s">
        <v>85</v>
      </c>
      <c r="BV185" s="119"/>
      <c r="BW185" s="119"/>
      <c r="BX185" s="119"/>
      <c r="BY185" s="119"/>
      <c r="BZ185" s="59"/>
      <c r="CB185" s="8"/>
      <c r="CC185" s="2"/>
      <c r="CD185" s="2"/>
      <c r="CE185" s="2"/>
      <c r="CF185" s="2"/>
      <c r="CG185" s="2"/>
      <c r="CH185" s="2"/>
    </row>
    <row r="186" spans="1:86" s="2" customFormat="1" ht="16.5" customHeight="1">
      <c r="A186" s="59"/>
      <c r="B186" s="59"/>
      <c r="C186" s="59"/>
      <c r="D186" s="59"/>
      <c r="E186" s="59"/>
      <c r="F186" s="59"/>
      <c r="G186" s="59"/>
      <c r="H186" s="59"/>
      <c r="I186" s="59"/>
      <c r="J186" s="59"/>
      <c r="K186" s="59"/>
      <c r="L186" s="59" t="s">
        <v>37</v>
      </c>
      <c r="M186" s="59"/>
      <c r="N186" s="693"/>
      <c r="O186" s="693"/>
      <c r="P186" s="693"/>
      <c r="Q186" s="693"/>
      <c r="R186" s="670" t="s">
        <v>235</v>
      </c>
      <c r="S186" s="670"/>
      <c r="T186" s="670"/>
      <c r="U186" s="59"/>
      <c r="V186" s="59" t="s">
        <v>37</v>
      </c>
      <c r="W186" s="688"/>
      <c r="X186" s="688"/>
      <c r="Y186" s="688"/>
      <c r="Z186" s="688"/>
      <c r="AA186" s="688"/>
      <c r="AB186" s="688"/>
      <c r="AC186" s="688"/>
      <c r="AD186" s="688"/>
      <c r="AE186" s="688"/>
      <c r="AF186" s="688"/>
      <c r="AG186" s="688"/>
      <c r="AH186" s="688"/>
      <c r="AI186" s="688"/>
      <c r="AJ186" s="688"/>
      <c r="AK186" s="688"/>
      <c r="AL186" s="59" t="s">
        <v>117</v>
      </c>
      <c r="AM186" s="59"/>
      <c r="AN186" s="688"/>
      <c r="AO186" s="688"/>
      <c r="AP186" s="688"/>
      <c r="AQ186" s="688"/>
      <c r="AR186" s="688"/>
      <c r="AS186" s="688"/>
      <c r="AT186" s="688"/>
      <c r="AU186" s="688"/>
      <c r="AV186" s="688"/>
      <c r="AW186" s="688"/>
      <c r="AX186" s="688"/>
      <c r="AY186" s="688"/>
      <c r="AZ186" s="688"/>
      <c r="BA186" s="688"/>
      <c r="BB186" s="688"/>
      <c r="BC186" s="59" t="s">
        <v>117</v>
      </c>
      <c r="BD186" s="59"/>
      <c r="BE186" s="689">
        <f t="shared" ref="BE186:BE193" si="3">W186+AN186</f>
        <v>0</v>
      </c>
      <c r="BF186" s="689"/>
      <c r="BG186" s="689"/>
      <c r="BH186" s="689"/>
      <c r="BI186" s="689"/>
      <c r="BJ186" s="689"/>
      <c r="BK186" s="689"/>
      <c r="BL186" s="689"/>
      <c r="BM186" s="689"/>
      <c r="BN186" s="689"/>
      <c r="BO186" s="689"/>
      <c r="BP186" s="689"/>
      <c r="BQ186" s="689"/>
      <c r="BR186" s="689"/>
      <c r="BS186" s="689"/>
      <c r="BT186" s="123"/>
      <c r="BU186" s="119" t="s">
        <v>85</v>
      </c>
      <c r="BV186" s="119"/>
      <c r="BW186" s="119"/>
      <c r="BX186" s="119"/>
      <c r="BY186" s="119"/>
      <c r="BZ186" s="59"/>
      <c r="CB186" s="1"/>
      <c r="CC186" s="1"/>
      <c r="CD186" s="1"/>
      <c r="CE186" s="1"/>
      <c r="CF186" s="1"/>
      <c r="CG186" s="1"/>
      <c r="CH186" s="1"/>
    </row>
    <row r="187" spans="1:86" s="2" customFormat="1" ht="16.5" customHeight="1">
      <c r="A187" s="59"/>
      <c r="B187" s="59"/>
      <c r="C187" s="59"/>
      <c r="D187" s="59"/>
      <c r="E187" s="59"/>
      <c r="F187" s="59"/>
      <c r="G187" s="59"/>
      <c r="H187" s="59"/>
      <c r="I187" s="59"/>
      <c r="J187" s="59"/>
      <c r="K187" s="59"/>
      <c r="L187" s="59" t="s">
        <v>37</v>
      </c>
      <c r="M187" s="59"/>
      <c r="N187" s="693"/>
      <c r="O187" s="693"/>
      <c r="P187" s="693"/>
      <c r="Q187" s="693"/>
      <c r="R187" s="670" t="s">
        <v>235</v>
      </c>
      <c r="S187" s="670"/>
      <c r="T187" s="670"/>
      <c r="U187" s="59"/>
      <c r="V187" s="59" t="s">
        <v>37</v>
      </c>
      <c r="W187" s="688"/>
      <c r="X187" s="688"/>
      <c r="Y187" s="688"/>
      <c r="Z187" s="688"/>
      <c r="AA187" s="688"/>
      <c r="AB187" s="688"/>
      <c r="AC187" s="688"/>
      <c r="AD187" s="688"/>
      <c r="AE187" s="688"/>
      <c r="AF187" s="688"/>
      <c r="AG187" s="688"/>
      <c r="AH187" s="688"/>
      <c r="AI187" s="688"/>
      <c r="AJ187" s="688"/>
      <c r="AK187" s="688"/>
      <c r="AL187" s="59" t="s">
        <v>117</v>
      </c>
      <c r="AM187" s="59"/>
      <c r="AN187" s="688"/>
      <c r="AO187" s="688"/>
      <c r="AP187" s="688"/>
      <c r="AQ187" s="688"/>
      <c r="AR187" s="688"/>
      <c r="AS187" s="688"/>
      <c r="AT187" s="688"/>
      <c r="AU187" s="688"/>
      <c r="AV187" s="688"/>
      <c r="AW187" s="688"/>
      <c r="AX187" s="688"/>
      <c r="AY187" s="688"/>
      <c r="AZ187" s="688"/>
      <c r="BA187" s="688"/>
      <c r="BB187" s="688"/>
      <c r="BC187" s="59" t="s">
        <v>117</v>
      </c>
      <c r="BD187" s="59"/>
      <c r="BE187" s="689">
        <f t="shared" si="3"/>
        <v>0</v>
      </c>
      <c r="BF187" s="689"/>
      <c r="BG187" s="689"/>
      <c r="BH187" s="689"/>
      <c r="BI187" s="689"/>
      <c r="BJ187" s="689"/>
      <c r="BK187" s="689"/>
      <c r="BL187" s="689"/>
      <c r="BM187" s="689"/>
      <c r="BN187" s="689"/>
      <c r="BO187" s="689"/>
      <c r="BP187" s="689"/>
      <c r="BQ187" s="689"/>
      <c r="BR187" s="689"/>
      <c r="BS187" s="689"/>
      <c r="BT187" s="123"/>
      <c r="BU187" s="119" t="s">
        <v>85</v>
      </c>
      <c r="BV187" s="119"/>
      <c r="BW187" s="119"/>
      <c r="BX187" s="119"/>
      <c r="BY187" s="119"/>
      <c r="BZ187" s="59"/>
      <c r="CB187" s="8"/>
    </row>
    <row r="188" spans="1:86" s="1" customFormat="1" ht="17.100000000000001" customHeight="1">
      <c r="A188" s="59"/>
      <c r="B188" s="59"/>
      <c r="C188" s="59"/>
      <c r="D188" s="59"/>
      <c r="E188" s="59"/>
      <c r="F188" s="59"/>
      <c r="G188" s="59"/>
      <c r="H188" s="59"/>
      <c r="I188" s="59"/>
      <c r="J188" s="59"/>
      <c r="K188" s="59"/>
      <c r="L188" s="59" t="s">
        <v>37</v>
      </c>
      <c r="M188" s="59"/>
      <c r="N188" s="693"/>
      <c r="O188" s="693"/>
      <c r="P188" s="693"/>
      <c r="Q188" s="693"/>
      <c r="R188" s="670" t="s">
        <v>235</v>
      </c>
      <c r="S188" s="670"/>
      <c r="T188" s="670"/>
      <c r="U188" s="59"/>
      <c r="V188" s="59" t="s">
        <v>37</v>
      </c>
      <c r="W188" s="688"/>
      <c r="X188" s="688"/>
      <c r="Y188" s="688"/>
      <c r="Z188" s="688"/>
      <c r="AA188" s="688"/>
      <c r="AB188" s="688"/>
      <c r="AC188" s="688"/>
      <c r="AD188" s="688"/>
      <c r="AE188" s="688"/>
      <c r="AF188" s="688"/>
      <c r="AG188" s="688"/>
      <c r="AH188" s="688"/>
      <c r="AI188" s="688"/>
      <c r="AJ188" s="688"/>
      <c r="AK188" s="688"/>
      <c r="AL188" s="59" t="s">
        <v>117</v>
      </c>
      <c r="AM188" s="59"/>
      <c r="AN188" s="688"/>
      <c r="AO188" s="688"/>
      <c r="AP188" s="688"/>
      <c r="AQ188" s="688"/>
      <c r="AR188" s="688"/>
      <c r="AS188" s="688"/>
      <c r="AT188" s="688"/>
      <c r="AU188" s="688"/>
      <c r="AV188" s="688"/>
      <c r="AW188" s="688"/>
      <c r="AX188" s="688"/>
      <c r="AY188" s="688"/>
      <c r="AZ188" s="688"/>
      <c r="BA188" s="688"/>
      <c r="BB188" s="688"/>
      <c r="BC188" s="59" t="s">
        <v>117</v>
      </c>
      <c r="BD188" s="59"/>
      <c r="BE188" s="689">
        <f t="shared" si="3"/>
        <v>0</v>
      </c>
      <c r="BF188" s="689"/>
      <c r="BG188" s="689"/>
      <c r="BH188" s="689"/>
      <c r="BI188" s="689"/>
      <c r="BJ188" s="689"/>
      <c r="BK188" s="689"/>
      <c r="BL188" s="689"/>
      <c r="BM188" s="689"/>
      <c r="BN188" s="689"/>
      <c r="BO188" s="689"/>
      <c r="BP188" s="689"/>
      <c r="BQ188" s="689"/>
      <c r="BR188" s="689"/>
      <c r="BS188" s="689"/>
      <c r="BT188" s="123"/>
      <c r="BU188" s="119" t="s">
        <v>85</v>
      </c>
      <c r="BV188" s="119"/>
      <c r="BW188" s="119"/>
      <c r="BX188" s="119"/>
      <c r="BY188" s="119"/>
      <c r="BZ188" s="59"/>
      <c r="CB188" s="8"/>
      <c r="CC188" s="2"/>
      <c r="CD188" s="2"/>
      <c r="CE188" s="2"/>
      <c r="CF188" s="2"/>
      <c r="CG188" s="2"/>
      <c r="CH188" s="2"/>
    </row>
    <row r="189" spans="1:86" s="2" customFormat="1" ht="16.5" customHeight="1">
      <c r="A189" s="59"/>
      <c r="B189" s="59"/>
      <c r="C189" s="59"/>
      <c r="D189" s="59"/>
      <c r="E189" s="59"/>
      <c r="F189" s="59"/>
      <c r="G189" s="59"/>
      <c r="H189" s="59"/>
      <c r="I189" s="59"/>
      <c r="J189" s="59"/>
      <c r="K189" s="59"/>
      <c r="L189" s="59" t="s">
        <v>37</v>
      </c>
      <c r="M189" s="59"/>
      <c r="N189" s="693"/>
      <c r="O189" s="693"/>
      <c r="P189" s="693"/>
      <c r="Q189" s="693"/>
      <c r="R189" s="670" t="s">
        <v>235</v>
      </c>
      <c r="S189" s="670"/>
      <c r="T189" s="670"/>
      <c r="U189" s="59"/>
      <c r="V189" s="59" t="s">
        <v>37</v>
      </c>
      <c r="W189" s="688"/>
      <c r="X189" s="688"/>
      <c r="Y189" s="688"/>
      <c r="Z189" s="688"/>
      <c r="AA189" s="688"/>
      <c r="AB189" s="688"/>
      <c r="AC189" s="688"/>
      <c r="AD189" s="688"/>
      <c r="AE189" s="688"/>
      <c r="AF189" s="688"/>
      <c r="AG189" s="688"/>
      <c r="AH189" s="688"/>
      <c r="AI189" s="688"/>
      <c r="AJ189" s="688"/>
      <c r="AK189" s="688"/>
      <c r="AL189" s="59" t="s">
        <v>117</v>
      </c>
      <c r="AM189" s="59"/>
      <c r="AN189" s="688"/>
      <c r="AO189" s="688"/>
      <c r="AP189" s="688"/>
      <c r="AQ189" s="688"/>
      <c r="AR189" s="688"/>
      <c r="AS189" s="688"/>
      <c r="AT189" s="688"/>
      <c r="AU189" s="688"/>
      <c r="AV189" s="688"/>
      <c r="AW189" s="688"/>
      <c r="AX189" s="688"/>
      <c r="AY189" s="688"/>
      <c r="AZ189" s="688"/>
      <c r="BA189" s="688"/>
      <c r="BB189" s="688"/>
      <c r="BC189" s="59" t="s">
        <v>117</v>
      </c>
      <c r="BD189" s="59"/>
      <c r="BE189" s="689">
        <f t="shared" si="3"/>
        <v>0</v>
      </c>
      <c r="BF189" s="689"/>
      <c r="BG189" s="689"/>
      <c r="BH189" s="689"/>
      <c r="BI189" s="689"/>
      <c r="BJ189" s="689"/>
      <c r="BK189" s="689"/>
      <c r="BL189" s="689"/>
      <c r="BM189" s="689"/>
      <c r="BN189" s="689"/>
      <c r="BO189" s="689"/>
      <c r="BP189" s="689"/>
      <c r="BQ189" s="689"/>
      <c r="BR189" s="689"/>
      <c r="BS189" s="689"/>
      <c r="BT189" s="123"/>
      <c r="BU189" s="119" t="s">
        <v>85</v>
      </c>
      <c r="BV189" s="119"/>
      <c r="BW189" s="119"/>
      <c r="BX189" s="119"/>
      <c r="BY189" s="119"/>
      <c r="BZ189" s="59"/>
      <c r="CB189" s="1"/>
      <c r="CC189" s="1"/>
      <c r="CD189" s="1"/>
      <c r="CE189" s="1"/>
      <c r="CF189" s="1"/>
      <c r="CG189" s="1"/>
      <c r="CH189" s="1"/>
    </row>
    <row r="190" spans="1:86" s="2" customFormat="1" ht="16.5" customHeight="1">
      <c r="A190" s="59"/>
      <c r="B190" s="59"/>
      <c r="C190" s="59"/>
      <c r="D190" s="59"/>
      <c r="E190" s="59"/>
      <c r="F190" s="59"/>
      <c r="G190" s="59"/>
      <c r="H190" s="59"/>
      <c r="I190" s="59"/>
      <c r="J190" s="59"/>
      <c r="K190" s="59"/>
      <c r="L190" s="59" t="s">
        <v>37</v>
      </c>
      <c r="M190" s="59"/>
      <c r="N190" s="693"/>
      <c r="O190" s="693"/>
      <c r="P190" s="693"/>
      <c r="Q190" s="693"/>
      <c r="R190" s="670" t="s">
        <v>235</v>
      </c>
      <c r="S190" s="670"/>
      <c r="T190" s="670"/>
      <c r="U190" s="59"/>
      <c r="V190" s="59" t="s">
        <v>37</v>
      </c>
      <c r="W190" s="688"/>
      <c r="X190" s="688"/>
      <c r="Y190" s="688"/>
      <c r="Z190" s="688"/>
      <c r="AA190" s="688"/>
      <c r="AB190" s="688"/>
      <c r="AC190" s="688"/>
      <c r="AD190" s="688"/>
      <c r="AE190" s="688"/>
      <c r="AF190" s="688"/>
      <c r="AG190" s="688"/>
      <c r="AH190" s="688"/>
      <c r="AI190" s="688"/>
      <c r="AJ190" s="688"/>
      <c r="AK190" s="688"/>
      <c r="AL190" s="59" t="s">
        <v>117</v>
      </c>
      <c r="AM190" s="59"/>
      <c r="AN190" s="688"/>
      <c r="AO190" s="688"/>
      <c r="AP190" s="688"/>
      <c r="AQ190" s="688"/>
      <c r="AR190" s="688"/>
      <c r="AS190" s="688"/>
      <c r="AT190" s="688"/>
      <c r="AU190" s="688"/>
      <c r="AV190" s="688"/>
      <c r="AW190" s="688"/>
      <c r="AX190" s="688"/>
      <c r="AY190" s="688"/>
      <c r="AZ190" s="688"/>
      <c r="BA190" s="688"/>
      <c r="BB190" s="688"/>
      <c r="BC190" s="59" t="s">
        <v>117</v>
      </c>
      <c r="BD190" s="59"/>
      <c r="BE190" s="689">
        <f t="shared" si="3"/>
        <v>0</v>
      </c>
      <c r="BF190" s="689"/>
      <c r="BG190" s="689"/>
      <c r="BH190" s="689"/>
      <c r="BI190" s="689"/>
      <c r="BJ190" s="689"/>
      <c r="BK190" s="689"/>
      <c r="BL190" s="689"/>
      <c r="BM190" s="689"/>
      <c r="BN190" s="689"/>
      <c r="BO190" s="689"/>
      <c r="BP190" s="689"/>
      <c r="BQ190" s="689"/>
      <c r="BR190" s="689"/>
      <c r="BS190" s="689"/>
      <c r="BT190" s="123"/>
      <c r="BU190" s="119" t="s">
        <v>85</v>
      </c>
      <c r="BV190" s="119"/>
      <c r="BW190" s="119"/>
      <c r="BX190" s="119"/>
      <c r="BY190" s="119"/>
      <c r="BZ190" s="59"/>
      <c r="CB190" s="8"/>
    </row>
    <row r="191" spans="1:86" s="1" customFormat="1" ht="17.100000000000001" customHeight="1">
      <c r="A191" s="59"/>
      <c r="B191" s="59"/>
      <c r="C191" s="59"/>
      <c r="D191" s="59"/>
      <c r="E191" s="59"/>
      <c r="F191" s="59"/>
      <c r="G191" s="59"/>
      <c r="H191" s="59"/>
      <c r="I191" s="59"/>
      <c r="J191" s="59"/>
      <c r="K191" s="59"/>
      <c r="L191" s="59" t="s">
        <v>37</v>
      </c>
      <c r="M191" s="59"/>
      <c r="N191" s="693"/>
      <c r="O191" s="693"/>
      <c r="P191" s="693"/>
      <c r="Q191" s="693"/>
      <c r="R191" s="670" t="s">
        <v>235</v>
      </c>
      <c r="S191" s="670"/>
      <c r="T191" s="670"/>
      <c r="U191" s="59"/>
      <c r="V191" s="59" t="s">
        <v>37</v>
      </c>
      <c r="W191" s="688"/>
      <c r="X191" s="688"/>
      <c r="Y191" s="688"/>
      <c r="Z191" s="688"/>
      <c r="AA191" s="688"/>
      <c r="AB191" s="688"/>
      <c r="AC191" s="688"/>
      <c r="AD191" s="688"/>
      <c r="AE191" s="688"/>
      <c r="AF191" s="688"/>
      <c r="AG191" s="688"/>
      <c r="AH191" s="688"/>
      <c r="AI191" s="688"/>
      <c r="AJ191" s="688"/>
      <c r="AK191" s="688"/>
      <c r="AL191" s="59" t="s">
        <v>117</v>
      </c>
      <c r="AM191" s="59"/>
      <c r="AN191" s="688"/>
      <c r="AO191" s="688"/>
      <c r="AP191" s="688"/>
      <c r="AQ191" s="688"/>
      <c r="AR191" s="688"/>
      <c r="AS191" s="688"/>
      <c r="AT191" s="688"/>
      <c r="AU191" s="688"/>
      <c r="AV191" s="688"/>
      <c r="AW191" s="688"/>
      <c r="AX191" s="688"/>
      <c r="AY191" s="688"/>
      <c r="AZ191" s="688"/>
      <c r="BA191" s="688"/>
      <c r="BB191" s="688"/>
      <c r="BC191" s="59" t="s">
        <v>117</v>
      </c>
      <c r="BD191" s="59"/>
      <c r="BE191" s="689">
        <f t="shared" si="3"/>
        <v>0</v>
      </c>
      <c r="BF191" s="689"/>
      <c r="BG191" s="689"/>
      <c r="BH191" s="689"/>
      <c r="BI191" s="689"/>
      <c r="BJ191" s="689"/>
      <c r="BK191" s="689"/>
      <c r="BL191" s="689"/>
      <c r="BM191" s="689"/>
      <c r="BN191" s="689"/>
      <c r="BO191" s="689"/>
      <c r="BP191" s="689"/>
      <c r="BQ191" s="689"/>
      <c r="BR191" s="689"/>
      <c r="BS191" s="689"/>
      <c r="BT191" s="123"/>
      <c r="BU191" s="119" t="s">
        <v>85</v>
      </c>
      <c r="BV191" s="119"/>
      <c r="BW191" s="119"/>
      <c r="BX191" s="119"/>
      <c r="BY191" s="119"/>
      <c r="BZ191" s="59"/>
      <c r="CB191" s="8"/>
      <c r="CC191" s="2"/>
      <c r="CD191" s="2"/>
      <c r="CE191" s="2"/>
      <c r="CF191" s="2"/>
      <c r="CG191" s="2"/>
      <c r="CH191" s="2"/>
    </row>
    <row r="192" spans="1:86" s="2" customFormat="1" ht="16.5" customHeight="1">
      <c r="A192" s="59"/>
      <c r="B192" s="59"/>
      <c r="C192" s="59"/>
      <c r="D192" s="59"/>
      <c r="E192" s="59"/>
      <c r="F192" s="59"/>
      <c r="G192" s="59"/>
      <c r="H192" s="59"/>
      <c r="I192" s="59"/>
      <c r="J192" s="59"/>
      <c r="K192" s="59"/>
      <c r="L192" s="59" t="s">
        <v>37</v>
      </c>
      <c r="M192" s="59"/>
      <c r="N192" s="693"/>
      <c r="O192" s="693"/>
      <c r="P192" s="693"/>
      <c r="Q192" s="693"/>
      <c r="R192" s="670" t="s">
        <v>235</v>
      </c>
      <c r="S192" s="670"/>
      <c r="T192" s="670"/>
      <c r="U192" s="59"/>
      <c r="V192" s="59" t="s">
        <v>37</v>
      </c>
      <c r="W192" s="688"/>
      <c r="X192" s="688"/>
      <c r="Y192" s="688"/>
      <c r="Z192" s="688"/>
      <c r="AA192" s="688"/>
      <c r="AB192" s="688"/>
      <c r="AC192" s="688"/>
      <c r="AD192" s="688"/>
      <c r="AE192" s="688"/>
      <c r="AF192" s="688"/>
      <c r="AG192" s="688"/>
      <c r="AH192" s="688"/>
      <c r="AI192" s="688"/>
      <c r="AJ192" s="688"/>
      <c r="AK192" s="688"/>
      <c r="AL192" s="59" t="s">
        <v>117</v>
      </c>
      <c r="AM192" s="59"/>
      <c r="AN192" s="688"/>
      <c r="AO192" s="688"/>
      <c r="AP192" s="688"/>
      <c r="AQ192" s="688"/>
      <c r="AR192" s="688"/>
      <c r="AS192" s="688"/>
      <c r="AT192" s="688"/>
      <c r="AU192" s="688"/>
      <c r="AV192" s="688"/>
      <c r="AW192" s="688"/>
      <c r="AX192" s="688"/>
      <c r="AY192" s="688"/>
      <c r="AZ192" s="688"/>
      <c r="BA192" s="688"/>
      <c r="BB192" s="688"/>
      <c r="BC192" s="59" t="s">
        <v>117</v>
      </c>
      <c r="BD192" s="59"/>
      <c r="BE192" s="689">
        <f t="shared" si="3"/>
        <v>0</v>
      </c>
      <c r="BF192" s="689"/>
      <c r="BG192" s="689"/>
      <c r="BH192" s="689"/>
      <c r="BI192" s="689"/>
      <c r="BJ192" s="689"/>
      <c r="BK192" s="689"/>
      <c r="BL192" s="689"/>
      <c r="BM192" s="689"/>
      <c r="BN192" s="689"/>
      <c r="BO192" s="689"/>
      <c r="BP192" s="689"/>
      <c r="BQ192" s="689"/>
      <c r="BR192" s="689"/>
      <c r="BS192" s="689"/>
      <c r="BT192" s="123"/>
      <c r="BU192" s="119" t="s">
        <v>85</v>
      </c>
      <c r="BV192" s="119"/>
      <c r="BW192" s="119"/>
      <c r="BX192" s="119"/>
      <c r="BY192" s="119"/>
      <c r="BZ192" s="59"/>
      <c r="CB192" s="1"/>
      <c r="CC192" s="1"/>
      <c r="CD192" s="1"/>
      <c r="CE192" s="1"/>
      <c r="CF192" s="1"/>
      <c r="CG192" s="1"/>
      <c r="CH192" s="1"/>
    </row>
    <row r="193" spans="1:86" s="2" customFormat="1" ht="16.5" customHeight="1">
      <c r="A193" s="59"/>
      <c r="B193" s="59"/>
      <c r="C193" s="59"/>
      <c r="D193" s="59"/>
      <c r="E193" s="59"/>
      <c r="F193" s="59"/>
      <c r="G193" s="59"/>
      <c r="H193" s="59"/>
      <c r="I193" s="59"/>
      <c r="J193" s="59"/>
      <c r="K193" s="59"/>
      <c r="L193" s="59" t="s">
        <v>37</v>
      </c>
      <c r="M193" s="59"/>
      <c r="N193" s="693"/>
      <c r="O193" s="693"/>
      <c r="P193" s="693"/>
      <c r="Q193" s="693"/>
      <c r="R193" s="670" t="s">
        <v>235</v>
      </c>
      <c r="S193" s="670"/>
      <c r="T193" s="670"/>
      <c r="U193" s="59"/>
      <c r="V193" s="59" t="s">
        <v>37</v>
      </c>
      <c r="W193" s="688"/>
      <c r="X193" s="688"/>
      <c r="Y193" s="688"/>
      <c r="Z193" s="688"/>
      <c r="AA193" s="688"/>
      <c r="AB193" s="688"/>
      <c r="AC193" s="688"/>
      <c r="AD193" s="688"/>
      <c r="AE193" s="688"/>
      <c r="AF193" s="688"/>
      <c r="AG193" s="688"/>
      <c r="AH193" s="688"/>
      <c r="AI193" s="688"/>
      <c r="AJ193" s="688"/>
      <c r="AK193" s="688"/>
      <c r="AL193" s="59" t="s">
        <v>117</v>
      </c>
      <c r="AM193" s="59"/>
      <c r="AN193" s="688"/>
      <c r="AO193" s="688"/>
      <c r="AP193" s="688"/>
      <c r="AQ193" s="688"/>
      <c r="AR193" s="688"/>
      <c r="AS193" s="688"/>
      <c r="AT193" s="688"/>
      <c r="AU193" s="688"/>
      <c r="AV193" s="688"/>
      <c r="AW193" s="688"/>
      <c r="AX193" s="688"/>
      <c r="AY193" s="688"/>
      <c r="AZ193" s="688"/>
      <c r="BA193" s="688"/>
      <c r="BB193" s="688"/>
      <c r="BC193" s="59" t="s">
        <v>117</v>
      </c>
      <c r="BD193" s="59"/>
      <c r="BE193" s="689">
        <f t="shared" si="3"/>
        <v>0</v>
      </c>
      <c r="BF193" s="689"/>
      <c r="BG193" s="689"/>
      <c r="BH193" s="689"/>
      <c r="BI193" s="689"/>
      <c r="BJ193" s="689"/>
      <c r="BK193" s="689"/>
      <c r="BL193" s="689"/>
      <c r="BM193" s="689"/>
      <c r="BN193" s="689"/>
      <c r="BO193" s="689"/>
      <c r="BP193" s="689"/>
      <c r="BQ193" s="689"/>
      <c r="BR193" s="689"/>
      <c r="BS193" s="689"/>
      <c r="BT193" s="123"/>
      <c r="BU193" s="119" t="s">
        <v>85</v>
      </c>
      <c r="BV193" s="119"/>
      <c r="BW193" s="119"/>
      <c r="BX193" s="119"/>
      <c r="BY193" s="119"/>
      <c r="BZ193" s="59"/>
      <c r="CB193" s="8"/>
    </row>
    <row r="194" spans="1:86" s="1" customFormat="1" ht="17.100000000000001" customHeight="1">
      <c r="A194" s="59"/>
      <c r="B194" s="59"/>
      <c r="C194" s="59"/>
      <c r="D194" s="699" t="s">
        <v>236</v>
      </c>
      <c r="E194" s="699"/>
      <c r="F194" s="699"/>
      <c r="G194" s="699"/>
      <c r="H194" s="699"/>
      <c r="I194" s="699"/>
      <c r="J194" s="699"/>
      <c r="K194" s="699"/>
      <c r="L194" s="59"/>
      <c r="M194" s="59"/>
      <c r="N194" s="59"/>
      <c r="O194" s="59"/>
      <c r="P194" s="59"/>
      <c r="Q194" s="59"/>
      <c r="R194" s="59"/>
      <c r="S194" s="59"/>
      <c r="T194" s="59"/>
      <c r="U194" s="59"/>
      <c r="V194" s="59" t="s">
        <v>37</v>
      </c>
      <c r="W194" s="689">
        <f>SUM(W185:AK193)</f>
        <v>0</v>
      </c>
      <c r="X194" s="689"/>
      <c r="Y194" s="689"/>
      <c r="Z194" s="689"/>
      <c r="AA194" s="689"/>
      <c r="AB194" s="689"/>
      <c r="AC194" s="689"/>
      <c r="AD194" s="689"/>
      <c r="AE194" s="689"/>
      <c r="AF194" s="689"/>
      <c r="AG194" s="689"/>
      <c r="AH194" s="689"/>
      <c r="AI194" s="689"/>
      <c r="AJ194" s="689"/>
      <c r="AK194" s="689"/>
      <c r="AL194" s="59" t="s">
        <v>117</v>
      </c>
      <c r="AM194" s="59"/>
      <c r="AN194" s="689">
        <f>SUM(AN185:BB193)</f>
        <v>0</v>
      </c>
      <c r="AO194" s="689"/>
      <c r="AP194" s="689"/>
      <c r="AQ194" s="689"/>
      <c r="AR194" s="689"/>
      <c r="AS194" s="689"/>
      <c r="AT194" s="689"/>
      <c r="AU194" s="689"/>
      <c r="AV194" s="689"/>
      <c r="AW194" s="689"/>
      <c r="AX194" s="689"/>
      <c r="AY194" s="689"/>
      <c r="AZ194" s="689"/>
      <c r="BA194" s="689"/>
      <c r="BB194" s="689"/>
      <c r="BC194" s="59" t="s">
        <v>117</v>
      </c>
      <c r="BD194" s="59"/>
      <c r="BE194" s="689">
        <f>W194+AN194</f>
        <v>0</v>
      </c>
      <c r="BF194" s="689"/>
      <c r="BG194" s="689"/>
      <c r="BH194" s="689"/>
      <c r="BI194" s="689"/>
      <c r="BJ194" s="689"/>
      <c r="BK194" s="689"/>
      <c r="BL194" s="689"/>
      <c r="BM194" s="689"/>
      <c r="BN194" s="689"/>
      <c r="BO194" s="689"/>
      <c r="BP194" s="689"/>
      <c r="BQ194" s="689"/>
      <c r="BR194" s="689"/>
      <c r="BS194" s="689"/>
      <c r="BT194" s="123"/>
      <c r="BU194" s="119" t="s">
        <v>85</v>
      </c>
      <c r="BV194" s="119"/>
      <c r="BW194" s="119"/>
      <c r="BX194" s="119"/>
      <c r="BY194" s="119"/>
      <c r="BZ194" s="60"/>
      <c r="CB194" s="8"/>
      <c r="CC194" s="2"/>
      <c r="CD194" s="2"/>
      <c r="CE194" s="2"/>
      <c r="CF194" s="2"/>
      <c r="CG194" s="2"/>
      <c r="CH194" s="2"/>
    </row>
    <row r="195" spans="1:86" s="2" customFormat="1" ht="5.0999999999999996" customHeight="1">
      <c r="A195" s="94"/>
      <c r="B195" s="94"/>
      <c r="C195" s="94"/>
      <c r="D195" s="94"/>
      <c r="E195" s="94"/>
      <c r="F195" s="94"/>
      <c r="G195" s="94"/>
      <c r="H195" s="94"/>
      <c r="I195" s="94"/>
      <c r="J195" s="94"/>
      <c r="K195" s="94"/>
      <c r="L195" s="94"/>
      <c r="M195" s="94"/>
      <c r="N195" s="94"/>
      <c r="O195" s="94"/>
      <c r="P195" s="94"/>
      <c r="Q195" s="94"/>
      <c r="R195" s="94"/>
      <c r="S195" s="94"/>
      <c r="T195" s="94"/>
      <c r="U195" s="94"/>
      <c r="V195" s="94"/>
      <c r="W195" s="94"/>
      <c r="X195" s="94"/>
      <c r="Y195" s="94"/>
      <c r="Z195" s="94"/>
      <c r="AA195" s="94"/>
      <c r="AB195" s="94"/>
      <c r="AC195" s="94"/>
      <c r="AD195" s="94"/>
      <c r="AE195" s="94"/>
      <c r="AF195" s="94"/>
      <c r="AG195" s="94"/>
      <c r="AH195" s="94"/>
      <c r="AI195" s="94"/>
      <c r="AJ195" s="94"/>
      <c r="AK195" s="94"/>
      <c r="AL195" s="94"/>
      <c r="AM195" s="94"/>
      <c r="AN195" s="94"/>
      <c r="AO195" s="94"/>
      <c r="AP195" s="94"/>
      <c r="AQ195" s="94"/>
      <c r="AR195" s="94"/>
      <c r="AS195" s="94"/>
      <c r="AT195" s="94"/>
      <c r="AU195" s="94"/>
      <c r="AV195" s="94"/>
      <c r="AW195" s="94"/>
      <c r="AX195" s="94"/>
      <c r="AY195" s="94"/>
      <c r="AZ195" s="94"/>
      <c r="BA195" s="94"/>
      <c r="BB195" s="94"/>
      <c r="BC195" s="94"/>
      <c r="BD195" s="94"/>
      <c r="BE195" s="94"/>
      <c r="BF195" s="94"/>
      <c r="BG195" s="94"/>
      <c r="BH195" s="94"/>
      <c r="BI195" s="94"/>
      <c r="BJ195" s="94"/>
      <c r="BK195" s="94"/>
      <c r="BL195" s="94"/>
      <c r="BM195" s="94"/>
      <c r="BN195" s="94"/>
      <c r="BO195" s="94"/>
      <c r="BP195" s="94"/>
      <c r="BQ195" s="94"/>
      <c r="BR195" s="94"/>
      <c r="BS195" s="94"/>
      <c r="BT195" s="94"/>
      <c r="BU195" s="94"/>
      <c r="BV195" s="94"/>
      <c r="BW195" s="94"/>
      <c r="BX195" s="94"/>
      <c r="BY195" s="94"/>
      <c r="BZ195" s="94"/>
      <c r="CB195" s="1"/>
      <c r="CC195" s="1"/>
      <c r="CD195" s="1"/>
      <c r="CE195" s="1"/>
      <c r="CF195" s="1"/>
      <c r="CG195" s="1"/>
      <c r="CH195" s="1"/>
    </row>
    <row r="196" spans="1:86" s="2" customFormat="1" ht="5.0999999999999996" customHeight="1">
      <c r="A196" s="203"/>
      <c r="B196" s="203"/>
      <c r="C196" s="203"/>
      <c r="D196" s="203"/>
      <c r="E196" s="203"/>
      <c r="F196" s="203"/>
      <c r="G196" s="203"/>
      <c r="H196" s="203"/>
      <c r="I196" s="203"/>
      <c r="J196" s="203"/>
      <c r="K196" s="203"/>
      <c r="L196" s="203"/>
      <c r="M196" s="203"/>
      <c r="N196" s="203"/>
      <c r="O196" s="203"/>
      <c r="P196" s="203"/>
      <c r="Q196" s="203"/>
      <c r="R196" s="203"/>
      <c r="S196" s="203"/>
      <c r="T196" s="203"/>
      <c r="U196" s="203"/>
      <c r="V196" s="203"/>
      <c r="W196" s="203"/>
      <c r="X196" s="203"/>
      <c r="Y196" s="203"/>
      <c r="Z196" s="203"/>
      <c r="AA196" s="203"/>
      <c r="AB196" s="203"/>
      <c r="AC196" s="203"/>
      <c r="AD196" s="203"/>
      <c r="AE196" s="203"/>
      <c r="AF196" s="203"/>
      <c r="AG196" s="203"/>
      <c r="AH196" s="203"/>
      <c r="AI196" s="203"/>
      <c r="AJ196" s="203"/>
      <c r="AK196" s="203"/>
      <c r="AL196" s="203"/>
      <c r="AM196" s="203"/>
      <c r="AN196" s="203"/>
      <c r="AO196" s="203"/>
      <c r="AP196" s="203"/>
      <c r="AQ196" s="203"/>
      <c r="AR196" s="203"/>
      <c r="AS196" s="203"/>
      <c r="AT196" s="203"/>
      <c r="AU196" s="203"/>
      <c r="AV196" s="203"/>
      <c r="AW196" s="203"/>
      <c r="AX196" s="203"/>
      <c r="AY196" s="203"/>
      <c r="AZ196" s="203"/>
      <c r="BA196" s="203"/>
      <c r="BB196" s="203"/>
      <c r="BC196" s="203"/>
      <c r="BD196" s="203"/>
      <c r="BE196" s="203"/>
      <c r="BF196" s="203"/>
      <c r="BG196" s="203"/>
      <c r="BH196" s="203"/>
      <c r="BI196" s="203"/>
      <c r="BJ196" s="203"/>
      <c r="BK196" s="203"/>
      <c r="BL196" s="203"/>
      <c r="BM196" s="203"/>
      <c r="BN196" s="203"/>
      <c r="BO196" s="203"/>
      <c r="BP196" s="203"/>
      <c r="BQ196" s="203"/>
      <c r="BR196" s="203"/>
      <c r="BS196" s="203"/>
      <c r="BT196" s="203"/>
      <c r="BU196" s="203"/>
      <c r="BV196" s="203"/>
      <c r="BW196" s="203"/>
      <c r="BX196" s="203"/>
      <c r="BY196" s="203"/>
      <c r="BZ196" s="203"/>
      <c r="CB196" s="8"/>
    </row>
    <row r="197" spans="1:86" s="1" customFormat="1" ht="17.100000000000001" customHeight="1">
      <c r="A197" s="59"/>
      <c r="B197" s="59" t="s">
        <v>1334</v>
      </c>
      <c r="C197" s="59"/>
      <c r="D197" s="59"/>
      <c r="E197" s="59"/>
      <c r="F197" s="59"/>
      <c r="G197" s="59"/>
      <c r="H197" s="59"/>
      <c r="I197" s="59"/>
      <c r="J197" s="59"/>
      <c r="K197" s="59"/>
      <c r="L197" s="59"/>
      <c r="M197" s="59"/>
      <c r="N197" s="59"/>
      <c r="O197" s="59"/>
      <c r="P197" s="59"/>
      <c r="Q197" s="59"/>
      <c r="R197" s="680"/>
      <c r="S197" s="680"/>
      <c r="T197" s="680"/>
      <c r="U197" s="680"/>
      <c r="V197" s="680"/>
      <c r="W197" s="680"/>
      <c r="X197" s="680"/>
      <c r="Y197" s="680"/>
      <c r="Z197" s="680"/>
      <c r="AA197" s="680"/>
      <c r="AB197" s="680"/>
      <c r="AC197" s="680"/>
      <c r="AD197" s="680"/>
      <c r="AE197" s="680"/>
      <c r="AF197" s="680"/>
      <c r="AG197" s="680"/>
      <c r="AH197" s="680"/>
      <c r="AI197" s="680"/>
      <c r="AJ197" s="680"/>
      <c r="AK197" s="680"/>
      <c r="AL197" s="680"/>
      <c r="AM197" s="680"/>
      <c r="AN197" s="680"/>
      <c r="AO197" s="680"/>
      <c r="AP197" s="680"/>
      <c r="AQ197" s="680"/>
      <c r="AR197" s="680"/>
      <c r="AS197" s="680"/>
      <c r="AT197" s="680"/>
      <c r="AU197" s="680"/>
      <c r="AV197" s="680"/>
      <c r="AW197" s="680"/>
      <c r="AX197" s="680"/>
      <c r="AY197" s="680"/>
      <c r="AZ197" s="680"/>
      <c r="BA197" s="680"/>
      <c r="BB197" s="680"/>
      <c r="BC197" s="680"/>
      <c r="BD197" s="680"/>
      <c r="BE197" s="680"/>
      <c r="BF197" s="680"/>
      <c r="BG197" s="680"/>
      <c r="BH197" s="680"/>
      <c r="BI197" s="680"/>
      <c r="BJ197" s="680"/>
      <c r="BK197" s="680"/>
      <c r="BL197" s="680"/>
      <c r="BM197" s="680"/>
      <c r="BN197" s="680"/>
      <c r="BO197" s="680"/>
      <c r="BP197" s="680"/>
      <c r="BQ197" s="680"/>
      <c r="BR197" s="680"/>
      <c r="BS197" s="680"/>
      <c r="BT197" s="680"/>
      <c r="BU197" s="680"/>
      <c r="BV197" s="680"/>
      <c r="BW197" s="680"/>
      <c r="BX197" s="680"/>
      <c r="BY197" s="680"/>
      <c r="BZ197" s="680"/>
      <c r="CB197" s="8"/>
      <c r="CC197" s="2"/>
      <c r="CD197" s="2"/>
      <c r="CE197" s="2"/>
      <c r="CF197" s="2"/>
      <c r="CG197" s="2"/>
      <c r="CH197" s="2"/>
    </row>
    <row r="198" spans="1:86" s="2" customFormat="1" ht="5.0999999999999996" customHeight="1">
      <c r="A198" s="94"/>
      <c r="B198" s="94"/>
      <c r="C198" s="94"/>
      <c r="D198" s="94"/>
      <c r="E198" s="94"/>
      <c r="F198" s="94"/>
      <c r="G198" s="94"/>
      <c r="H198" s="94"/>
      <c r="I198" s="94"/>
      <c r="J198" s="94"/>
      <c r="K198" s="94"/>
      <c r="L198" s="94"/>
      <c r="M198" s="94"/>
      <c r="N198" s="94"/>
      <c r="O198" s="94"/>
      <c r="P198" s="94"/>
      <c r="Q198" s="94"/>
      <c r="R198" s="94"/>
      <c r="S198" s="94"/>
      <c r="T198" s="94"/>
      <c r="U198" s="94"/>
      <c r="V198" s="94"/>
      <c r="W198" s="94"/>
      <c r="X198" s="94"/>
      <c r="Y198" s="94"/>
      <c r="Z198" s="94"/>
      <c r="AA198" s="94"/>
      <c r="AB198" s="94"/>
      <c r="AC198" s="94"/>
      <c r="AD198" s="94"/>
      <c r="AE198" s="94"/>
      <c r="AF198" s="94"/>
      <c r="AG198" s="94"/>
      <c r="AH198" s="94"/>
      <c r="AI198" s="94"/>
      <c r="AJ198" s="94"/>
      <c r="AK198" s="94"/>
      <c r="AL198" s="94"/>
      <c r="AM198" s="94"/>
      <c r="AN198" s="94"/>
      <c r="AO198" s="94"/>
      <c r="AP198" s="94"/>
      <c r="AQ198" s="94"/>
      <c r="AR198" s="94"/>
      <c r="AS198" s="94"/>
      <c r="AT198" s="94"/>
      <c r="AU198" s="94"/>
      <c r="AV198" s="94"/>
      <c r="AW198" s="94"/>
      <c r="AX198" s="94"/>
      <c r="AY198" s="94"/>
      <c r="AZ198" s="94"/>
      <c r="BA198" s="94"/>
      <c r="BB198" s="94"/>
      <c r="BC198" s="94"/>
      <c r="BD198" s="94"/>
      <c r="BE198" s="94"/>
      <c r="BF198" s="94"/>
      <c r="BG198" s="94"/>
      <c r="BH198" s="94"/>
      <c r="BI198" s="94"/>
      <c r="BJ198" s="94"/>
      <c r="BK198" s="94"/>
      <c r="BL198" s="94"/>
      <c r="BM198" s="94"/>
      <c r="BN198" s="94"/>
      <c r="BO198" s="94"/>
      <c r="BP198" s="94"/>
      <c r="BQ198" s="94"/>
      <c r="BR198" s="94"/>
      <c r="BS198" s="94"/>
      <c r="BT198" s="94"/>
      <c r="BU198" s="94"/>
      <c r="BV198" s="94"/>
      <c r="BW198" s="94"/>
      <c r="BX198" s="94"/>
      <c r="BY198" s="94"/>
      <c r="BZ198" s="94"/>
      <c r="CB198" s="1"/>
      <c r="CC198" s="1"/>
      <c r="CD198" s="1"/>
      <c r="CE198" s="1"/>
      <c r="CF198" s="1"/>
      <c r="CG198" s="1"/>
      <c r="CH198" s="1"/>
    </row>
    <row r="199" spans="1:86" s="2" customFormat="1" ht="5.0999999999999996" customHeight="1">
      <c r="A199" s="203"/>
      <c r="B199" s="203"/>
      <c r="C199" s="203"/>
      <c r="D199" s="203"/>
      <c r="E199" s="203"/>
      <c r="F199" s="203"/>
      <c r="G199" s="203"/>
      <c r="H199" s="203"/>
      <c r="I199" s="203"/>
      <c r="J199" s="203"/>
      <c r="K199" s="203"/>
      <c r="L199" s="203"/>
      <c r="M199" s="203"/>
      <c r="N199" s="203"/>
      <c r="O199" s="203"/>
      <c r="P199" s="203"/>
      <c r="Q199" s="203"/>
      <c r="R199" s="203"/>
      <c r="S199" s="203"/>
      <c r="T199" s="203"/>
      <c r="U199" s="203"/>
      <c r="V199" s="203"/>
      <c r="W199" s="203"/>
      <c r="X199" s="203"/>
      <c r="Y199" s="203"/>
      <c r="Z199" s="203"/>
      <c r="AA199" s="203"/>
      <c r="AB199" s="203"/>
      <c r="AC199" s="203"/>
      <c r="AD199" s="203"/>
      <c r="AE199" s="203"/>
      <c r="AF199" s="203"/>
      <c r="AG199" s="203"/>
      <c r="AH199" s="203"/>
      <c r="AI199" s="203"/>
      <c r="AJ199" s="203"/>
      <c r="AK199" s="203"/>
      <c r="AL199" s="203"/>
      <c r="AM199" s="203"/>
      <c r="AN199" s="203"/>
      <c r="AO199" s="203"/>
      <c r="AP199" s="203"/>
      <c r="AQ199" s="203"/>
      <c r="AR199" s="203"/>
      <c r="AS199" s="203"/>
      <c r="AT199" s="203"/>
      <c r="AU199" s="203"/>
      <c r="AV199" s="203"/>
      <c r="AW199" s="203"/>
      <c r="AX199" s="203"/>
      <c r="AY199" s="203"/>
      <c r="AZ199" s="203"/>
      <c r="BA199" s="203"/>
      <c r="BB199" s="203"/>
      <c r="BC199" s="203"/>
      <c r="BD199" s="203"/>
      <c r="BE199" s="203"/>
      <c r="BF199" s="203"/>
      <c r="BG199" s="203"/>
      <c r="BH199" s="203"/>
      <c r="BI199" s="203"/>
      <c r="BJ199" s="203"/>
      <c r="BK199" s="203"/>
      <c r="BL199" s="203"/>
      <c r="BM199" s="203"/>
      <c r="BN199" s="203"/>
      <c r="BO199" s="203"/>
      <c r="BP199" s="203"/>
      <c r="BQ199" s="203"/>
      <c r="BR199" s="203"/>
      <c r="BS199" s="203"/>
      <c r="BT199" s="203"/>
      <c r="BU199" s="203"/>
      <c r="BV199" s="203"/>
      <c r="BW199" s="203"/>
      <c r="BX199" s="203"/>
      <c r="BY199" s="203"/>
      <c r="BZ199" s="203"/>
      <c r="CB199" s="8"/>
    </row>
    <row r="200" spans="1:86" s="1" customFormat="1" ht="17.100000000000001" customHeight="1">
      <c r="A200" s="59"/>
      <c r="B200" s="59" t="s">
        <v>1335</v>
      </c>
      <c r="C200" s="59"/>
      <c r="D200" s="59"/>
      <c r="E200" s="59"/>
      <c r="F200" s="59"/>
      <c r="G200" s="59"/>
      <c r="H200" s="59"/>
      <c r="I200" s="59"/>
      <c r="J200" s="59"/>
      <c r="K200" s="59"/>
      <c r="L200" s="59"/>
      <c r="M200" s="59"/>
      <c r="N200" s="59"/>
      <c r="O200" s="59"/>
      <c r="P200" s="59"/>
      <c r="Q200" s="59"/>
      <c r="R200" s="680"/>
      <c r="S200" s="680"/>
      <c r="T200" s="680"/>
      <c r="U200" s="680"/>
      <c r="V200" s="680"/>
      <c r="W200" s="680"/>
      <c r="X200" s="680"/>
      <c r="Y200" s="680"/>
      <c r="Z200" s="680"/>
      <c r="AA200" s="680"/>
      <c r="AB200" s="680"/>
      <c r="AC200" s="680"/>
      <c r="AD200" s="680"/>
      <c r="AE200" s="680"/>
      <c r="AF200" s="680"/>
      <c r="AG200" s="680"/>
      <c r="AH200" s="680"/>
      <c r="AI200" s="680"/>
      <c r="AJ200" s="680"/>
      <c r="AK200" s="680"/>
      <c r="AL200" s="680"/>
      <c r="AM200" s="680"/>
      <c r="AN200" s="680"/>
      <c r="AO200" s="680"/>
      <c r="AP200" s="680"/>
      <c r="AQ200" s="680"/>
      <c r="AR200" s="680"/>
      <c r="AS200" s="680"/>
      <c r="AT200" s="680"/>
      <c r="AU200" s="680"/>
      <c r="AV200" s="680"/>
      <c r="AW200" s="680"/>
      <c r="AX200" s="680"/>
      <c r="AY200" s="680"/>
      <c r="AZ200" s="680"/>
      <c r="BA200" s="680"/>
      <c r="BB200" s="680"/>
      <c r="BC200" s="680"/>
      <c r="BD200" s="680"/>
      <c r="BE200" s="680"/>
      <c r="BF200" s="680"/>
      <c r="BG200" s="680"/>
      <c r="BH200" s="680"/>
      <c r="BI200" s="680"/>
      <c r="BJ200" s="680"/>
      <c r="BK200" s="680"/>
      <c r="BL200" s="680"/>
      <c r="BM200" s="680"/>
      <c r="BN200" s="680"/>
      <c r="BO200" s="680"/>
      <c r="BP200" s="680"/>
      <c r="BQ200" s="680"/>
      <c r="BR200" s="680"/>
      <c r="BS200" s="680"/>
      <c r="BT200" s="680"/>
      <c r="BU200" s="680"/>
      <c r="BV200" s="680"/>
      <c r="BW200" s="680"/>
      <c r="BX200" s="680"/>
      <c r="BY200" s="680"/>
      <c r="BZ200" s="680"/>
      <c r="CB200" s="8"/>
      <c r="CC200" s="2"/>
      <c r="CD200" s="2"/>
      <c r="CE200" s="2"/>
      <c r="CF200" s="2"/>
      <c r="CG200" s="2"/>
      <c r="CH200" s="2"/>
    </row>
    <row r="201" spans="1:86" s="1" customFormat="1" ht="3.95" customHeight="1">
      <c r="A201" s="94"/>
      <c r="B201" s="94"/>
      <c r="C201" s="94"/>
      <c r="D201" s="94"/>
      <c r="E201" s="94"/>
      <c r="F201" s="94"/>
      <c r="G201" s="94"/>
      <c r="H201" s="94"/>
      <c r="I201" s="94"/>
      <c r="J201" s="94"/>
      <c r="K201" s="94"/>
      <c r="L201" s="94"/>
      <c r="M201" s="94"/>
      <c r="N201" s="94"/>
      <c r="O201" s="94"/>
      <c r="P201" s="94"/>
      <c r="Q201" s="94"/>
      <c r="R201" s="94"/>
      <c r="S201" s="94"/>
      <c r="T201" s="94"/>
      <c r="U201" s="94"/>
      <c r="V201" s="94"/>
      <c r="W201" s="94"/>
      <c r="X201" s="94"/>
      <c r="Y201" s="94"/>
      <c r="Z201" s="94"/>
      <c r="AA201" s="94"/>
      <c r="AB201" s="94"/>
      <c r="AC201" s="94"/>
      <c r="AD201" s="94"/>
      <c r="AE201" s="94"/>
      <c r="AF201" s="94"/>
      <c r="AG201" s="94"/>
      <c r="AH201" s="94"/>
      <c r="AI201" s="94"/>
      <c r="AJ201" s="94"/>
      <c r="AK201" s="94"/>
      <c r="AL201" s="94"/>
      <c r="AM201" s="94"/>
      <c r="AN201" s="94"/>
      <c r="AO201" s="94"/>
      <c r="AP201" s="94"/>
      <c r="AQ201" s="94"/>
      <c r="AR201" s="94"/>
      <c r="AS201" s="94"/>
      <c r="AT201" s="94"/>
      <c r="AU201" s="94"/>
      <c r="AV201" s="94"/>
      <c r="AW201" s="94"/>
      <c r="AX201" s="94"/>
      <c r="AY201" s="94"/>
      <c r="AZ201" s="94"/>
      <c r="BA201" s="94"/>
      <c r="BB201" s="94"/>
      <c r="BC201" s="94"/>
      <c r="BD201" s="94"/>
      <c r="BE201" s="94"/>
      <c r="BF201" s="94"/>
      <c r="BG201" s="94"/>
      <c r="BH201" s="94"/>
      <c r="BI201" s="94"/>
      <c r="BJ201" s="94"/>
      <c r="BK201" s="94"/>
      <c r="BL201" s="94"/>
      <c r="BM201" s="94"/>
      <c r="BN201" s="94"/>
      <c r="BO201" s="94"/>
      <c r="BP201" s="94"/>
      <c r="BQ201" s="94"/>
      <c r="BR201" s="94"/>
      <c r="BS201" s="94"/>
      <c r="BT201" s="94"/>
      <c r="BU201" s="94"/>
      <c r="BV201" s="94"/>
      <c r="BW201" s="94"/>
      <c r="BX201" s="94"/>
      <c r="BY201" s="94"/>
      <c r="BZ201" s="94"/>
    </row>
    <row r="202" spans="1:86" s="2" customFormat="1" ht="5.0999999999999996" customHeight="1">
      <c r="A202" s="203"/>
      <c r="B202" s="203"/>
      <c r="C202" s="203"/>
      <c r="D202" s="203"/>
      <c r="E202" s="203"/>
      <c r="F202" s="203"/>
      <c r="G202" s="203"/>
      <c r="H202" s="203"/>
      <c r="I202" s="203"/>
      <c r="J202" s="203"/>
      <c r="K202" s="203"/>
      <c r="L202" s="203"/>
      <c r="M202" s="203"/>
      <c r="N202" s="203"/>
      <c r="O202" s="203"/>
      <c r="P202" s="203"/>
      <c r="Q202" s="203"/>
      <c r="R202" s="203"/>
      <c r="S202" s="203"/>
      <c r="T202" s="203"/>
      <c r="U202" s="203"/>
      <c r="V202" s="203"/>
      <c r="W202" s="203"/>
      <c r="X202" s="203"/>
      <c r="Y202" s="203"/>
      <c r="Z202" s="203"/>
      <c r="AA202" s="203"/>
      <c r="AB202" s="203"/>
      <c r="AC202" s="203"/>
      <c r="AD202" s="203"/>
      <c r="AE202" s="203"/>
      <c r="AF202" s="203"/>
      <c r="AG202" s="203"/>
      <c r="AH202" s="203"/>
      <c r="AI202" s="203"/>
      <c r="AJ202" s="203"/>
      <c r="AK202" s="203"/>
      <c r="AL202" s="203"/>
      <c r="AM202" s="203"/>
      <c r="AN202" s="203"/>
      <c r="AO202" s="203"/>
      <c r="AP202" s="203"/>
      <c r="AQ202" s="203"/>
      <c r="AR202" s="203"/>
      <c r="AS202" s="203"/>
      <c r="AT202" s="203"/>
      <c r="AU202" s="203"/>
      <c r="AV202" s="203"/>
      <c r="AW202" s="203"/>
      <c r="AX202" s="203"/>
      <c r="AY202" s="203"/>
      <c r="AZ202" s="203"/>
      <c r="BA202" s="203"/>
      <c r="BB202" s="203"/>
      <c r="BC202" s="203"/>
      <c r="BD202" s="203"/>
      <c r="BE202" s="203"/>
      <c r="BF202" s="203"/>
      <c r="BG202" s="203"/>
      <c r="BH202" s="203"/>
      <c r="BI202" s="203"/>
      <c r="BJ202" s="203"/>
      <c r="BK202" s="203"/>
      <c r="BL202" s="203"/>
      <c r="BM202" s="203"/>
      <c r="BN202" s="203"/>
      <c r="BO202" s="203"/>
      <c r="BP202" s="203"/>
      <c r="BQ202" s="203"/>
      <c r="BR202" s="203"/>
      <c r="BS202" s="203"/>
      <c r="BT202" s="203"/>
      <c r="BU202" s="203"/>
      <c r="BV202" s="203"/>
      <c r="BW202" s="203"/>
      <c r="BX202" s="203"/>
      <c r="BY202" s="203"/>
      <c r="BZ202" s="203"/>
      <c r="CB202" s="1"/>
      <c r="CC202" s="1"/>
      <c r="CD202" s="1"/>
      <c r="CE202" s="1"/>
      <c r="CF202" s="1"/>
      <c r="CG202" s="1"/>
      <c r="CH202" s="1"/>
    </row>
    <row r="203" spans="1:86" s="2" customFormat="1" ht="16.5" customHeight="1">
      <c r="A203" s="59"/>
      <c r="B203" s="59" t="s">
        <v>1336</v>
      </c>
      <c r="C203" s="59"/>
      <c r="D203" s="59"/>
      <c r="E203" s="59"/>
      <c r="F203" s="59"/>
      <c r="G203" s="59"/>
      <c r="H203" s="59"/>
      <c r="I203" s="59"/>
      <c r="J203" s="59"/>
      <c r="K203" s="59"/>
      <c r="L203" s="59"/>
      <c r="M203" s="59"/>
      <c r="N203" s="59"/>
      <c r="O203" s="59"/>
      <c r="P203" s="59"/>
      <c r="Q203" s="59"/>
      <c r="R203" s="680"/>
      <c r="S203" s="680"/>
      <c r="T203" s="680"/>
      <c r="U203" s="680"/>
      <c r="V203" s="680"/>
      <c r="W203" s="680"/>
      <c r="X203" s="680"/>
      <c r="Y203" s="680"/>
      <c r="Z203" s="680"/>
      <c r="AA203" s="680"/>
      <c r="AB203" s="680"/>
      <c r="AC203" s="680"/>
      <c r="AD203" s="680"/>
      <c r="AE203" s="680"/>
      <c r="AF203" s="680"/>
      <c r="AG203" s="680"/>
      <c r="AH203" s="680"/>
      <c r="AI203" s="680"/>
      <c r="AJ203" s="680"/>
      <c r="AK203" s="680"/>
      <c r="AL203" s="680"/>
      <c r="AM203" s="680"/>
      <c r="AN203" s="680"/>
      <c r="AO203" s="680"/>
      <c r="AP203" s="680"/>
      <c r="AQ203" s="680"/>
      <c r="AR203" s="680"/>
      <c r="AS203" s="680"/>
      <c r="AT203" s="680"/>
      <c r="AU203" s="680"/>
      <c r="AV203" s="680"/>
      <c r="AW203" s="680"/>
      <c r="AX203" s="680"/>
      <c r="AY203" s="680"/>
      <c r="AZ203" s="680"/>
      <c r="BA203" s="680"/>
      <c r="BB203" s="680"/>
      <c r="BC203" s="680"/>
      <c r="BD203" s="680"/>
      <c r="BE203" s="680"/>
      <c r="BF203" s="680"/>
      <c r="BG203" s="680"/>
      <c r="BH203" s="680"/>
      <c r="BI203" s="680"/>
      <c r="BJ203" s="680"/>
      <c r="BK203" s="680"/>
      <c r="BL203" s="680"/>
      <c r="BM203" s="680"/>
      <c r="BN203" s="680"/>
      <c r="BO203" s="680"/>
      <c r="BP203" s="680"/>
      <c r="BQ203" s="680"/>
      <c r="BR203" s="680"/>
      <c r="BS203" s="680"/>
      <c r="BT203" s="680"/>
      <c r="BU203" s="680"/>
      <c r="BV203" s="680"/>
      <c r="BW203" s="680"/>
      <c r="BX203" s="680"/>
      <c r="BY203" s="680"/>
      <c r="BZ203" s="680"/>
      <c r="CB203" s="8"/>
    </row>
    <row r="204" spans="1:86" s="1" customFormat="1" ht="3.95" customHeight="1">
      <c r="A204" s="94"/>
      <c r="B204" s="94"/>
      <c r="C204" s="94"/>
      <c r="D204" s="94"/>
      <c r="E204" s="94"/>
      <c r="F204" s="94"/>
      <c r="G204" s="94"/>
      <c r="H204" s="94"/>
      <c r="I204" s="94"/>
      <c r="J204" s="94"/>
      <c r="K204" s="94"/>
      <c r="L204" s="94"/>
      <c r="M204" s="94"/>
      <c r="N204" s="94"/>
      <c r="O204" s="94"/>
      <c r="P204" s="94"/>
      <c r="Q204" s="94"/>
      <c r="R204" s="94"/>
      <c r="S204" s="94"/>
      <c r="T204" s="94"/>
      <c r="U204" s="94"/>
      <c r="V204" s="94"/>
      <c r="W204" s="94"/>
      <c r="X204" s="94"/>
      <c r="Y204" s="94"/>
      <c r="Z204" s="94"/>
      <c r="AA204" s="94"/>
      <c r="AB204" s="94"/>
      <c r="AC204" s="94"/>
      <c r="AD204" s="94"/>
      <c r="AE204" s="94"/>
      <c r="AF204" s="94"/>
      <c r="AG204" s="94"/>
      <c r="AH204" s="94"/>
      <c r="AI204" s="94"/>
      <c r="AJ204" s="94"/>
      <c r="AK204" s="94"/>
      <c r="AL204" s="94"/>
      <c r="AM204" s="94"/>
      <c r="AN204" s="94"/>
      <c r="AO204" s="94"/>
      <c r="AP204" s="94"/>
      <c r="AQ204" s="94"/>
      <c r="AR204" s="94"/>
      <c r="AS204" s="94"/>
      <c r="AT204" s="94"/>
      <c r="AU204" s="94"/>
      <c r="AV204" s="94"/>
      <c r="AW204" s="94"/>
      <c r="AX204" s="94"/>
      <c r="AY204" s="94"/>
      <c r="AZ204" s="94"/>
      <c r="BA204" s="94"/>
      <c r="BB204" s="94"/>
      <c r="BC204" s="94"/>
      <c r="BD204" s="94"/>
      <c r="BE204" s="94"/>
      <c r="BF204" s="94"/>
      <c r="BG204" s="94"/>
      <c r="BH204" s="94"/>
      <c r="BI204" s="94"/>
      <c r="BJ204" s="94"/>
      <c r="BK204" s="94"/>
      <c r="BL204" s="94"/>
      <c r="BM204" s="94"/>
      <c r="BN204" s="94"/>
      <c r="BO204" s="94"/>
      <c r="BP204" s="94"/>
      <c r="BQ204" s="94"/>
      <c r="BR204" s="94"/>
      <c r="BS204" s="94"/>
      <c r="BT204" s="94"/>
      <c r="BU204" s="94"/>
      <c r="BV204" s="94"/>
      <c r="BW204" s="94"/>
      <c r="BX204" s="94"/>
      <c r="BY204" s="94"/>
      <c r="BZ204" s="94"/>
      <c r="CB204" s="8"/>
      <c r="CC204" s="2"/>
      <c r="CD204" s="2"/>
      <c r="CE204" s="2"/>
      <c r="CF204" s="2"/>
      <c r="CG204" s="2"/>
      <c r="CH204" s="2"/>
    </row>
    <row r="205" spans="1:86" s="1" customFormat="1" ht="3.95" customHeight="1">
      <c r="A205" s="203"/>
      <c r="B205" s="203"/>
      <c r="C205" s="203"/>
      <c r="D205" s="203"/>
      <c r="E205" s="203"/>
      <c r="F205" s="203"/>
      <c r="G205" s="203"/>
      <c r="H205" s="203"/>
      <c r="I205" s="203"/>
      <c r="J205" s="203"/>
      <c r="K205" s="203"/>
      <c r="L205" s="203"/>
      <c r="M205" s="203"/>
      <c r="N205" s="203"/>
      <c r="O205" s="203"/>
      <c r="P205" s="203"/>
      <c r="Q205" s="203"/>
      <c r="R205" s="203"/>
      <c r="S205" s="203"/>
      <c r="T205" s="203"/>
      <c r="U205" s="203"/>
      <c r="V205" s="203"/>
      <c r="W205" s="203"/>
      <c r="X205" s="203"/>
      <c r="Y205" s="203"/>
      <c r="Z205" s="203"/>
      <c r="AA205" s="203"/>
      <c r="AB205" s="203"/>
      <c r="AC205" s="203"/>
      <c r="AD205" s="203"/>
      <c r="AE205" s="203"/>
      <c r="AF205" s="203"/>
      <c r="AG205" s="203"/>
      <c r="AH205" s="203"/>
      <c r="AI205" s="203"/>
      <c r="AJ205" s="203"/>
      <c r="AK205" s="203"/>
      <c r="AL205" s="203"/>
      <c r="AM205" s="203"/>
      <c r="AN205" s="203"/>
      <c r="AO205" s="203"/>
      <c r="AP205" s="203"/>
      <c r="AQ205" s="203"/>
      <c r="AR205" s="203"/>
      <c r="AS205" s="203"/>
      <c r="AT205" s="203"/>
      <c r="AU205" s="203"/>
      <c r="AV205" s="203"/>
      <c r="AW205" s="203"/>
      <c r="AX205" s="203"/>
      <c r="AY205" s="203"/>
      <c r="AZ205" s="203"/>
      <c r="BA205" s="203"/>
      <c r="BB205" s="203"/>
      <c r="BC205" s="203"/>
      <c r="BD205" s="203"/>
      <c r="BE205" s="203"/>
      <c r="BF205" s="203"/>
      <c r="BG205" s="203"/>
      <c r="BH205" s="203"/>
      <c r="BI205" s="203"/>
      <c r="BJ205" s="203"/>
      <c r="BK205" s="203"/>
      <c r="BL205" s="203"/>
      <c r="BM205" s="203"/>
      <c r="BN205" s="203"/>
      <c r="BO205" s="203"/>
      <c r="BP205" s="203"/>
      <c r="BQ205" s="203"/>
      <c r="BR205" s="203"/>
      <c r="BS205" s="203"/>
      <c r="BT205" s="203"/>
      <c r="BU205" s="203"/>
      <c r="BV205" s="203"/>
      <c r="BW205" s="203"/>
      <c r="BX205" s="203"/>
      <c r="BY205" s="203"/>
      <c r="BZ205" s="203"/>
    </row>
    <row r="206" spans="1:86" s="1" customFormat="1" ht="16.5" customHeight="1">
      <c r="A206" s="59"/>
      <c r="B206" s="59" t="s">
        <v>1337</v>
      </c>
      <c r="C206" s="59"/>
      <c r="D206" s="59"/>
      <c r="E206" s="59"/>
      <c r="F206" s="59"/>
      <c r="G206" s="59"/>
      <c r="H206" s="59"/>
      <c r="I206" s="59"/>
      <c r="J206" s="59"/>
      <c r="K206" s="59"/>
      <c r="L206" s="59"/>
      <c r="M206" s="59"/>
      <c r="N206" s="59"/>
      <c r="O206" s="59"/>
      <c r="P206" s="59"/>
      <c r="Q206" s="59"/>
      <c r="R206" s="680"/>
      <c r="S206" s="680"/>
      <c r="T206" s="680"/>
      <c r="U206" s="680"/>
      <c r="V206" s="680"/>
      <c r="W206" s="680"/>
      <c r="X206" s="680"/>
      <c r="Y206" s="680"/>
      <c r="Z206" s="680"/>
      <c r="AA206" s="680"/>
      <c r="AB206" s="680"/>
      <c r="AC206" s="680"/>
      <c r="AD206" s="680"/>
      <c r="AE206" s="680"/>
      <c r="AF206" s="680"/>
      <c r="AG206" s="680"/>
      <c r="AH206" s="680"/>
      <c r="AI206" s="680"/>
      <c r="AJ206" s="680"/>
      <c r="AK206" s="680"/>
      <c r="AL206" s="680"/>
      <c r="AM206" s="680"/>
      <c r="AN206" s="680"/>
      <c r="AO206" s="680"/>
      <c r="AP206" s="680"/>
      <c r="AQ206" s="680"/>
      <c r="AR206" s="680"/>
      <c r="AS206" s="680"/>
      <c r="AT206" s="680"/>
      <c r="AU206" s="680"/>
      <c r="AV206" s="680"/>
      <c r="AW206" s="680"/>
      <c r="AX206" s="680"/>
      <c r="AY206" s="680"/>
      <c r="AZ206" s="680"/>
      <c r="BA206" s="680"/>
      <c r="BB206" s="680"/>
      <c r="BC206" s="680"/>
      <c r="BD206" s="680"/>
      <c r="BE206" s="680"/>
      <c r="BF206" s="680"/>
      <c r="BG206" s="680"/>
      <c r="BH206" s="680"/>
      <c r="BI206" s="680"/>
      <c r="BJ206" s="680"/>
      <c r="BK206" s="680"/>
      <c r="BL206" s="680"/>
      <c r="BM206" s="680"/>
      <c r="BN206" s="680"/>
      <c r="BO206" s="680"/>
      <c r="BP206" s="680"/>
      <c r="BQ206" s="680"/>
      <c r="BR206" s="680"/>
      <c r="BS206" s="680"/>
      <c r="BT206" s="680"/>
      <c r="BU206" s="680"/>
      <c r="BV206" s="680"/>
      <c r="BW206" s="680"/>
      <c r="BX206" s="680"/>
      <c r="BY206" s="680"/>
      <c r="BZ206" s="680"/>
    </row>
    <row r="207" spans="1:86" s="2" customFormat="1" ht="5.0999999999999996" customHeight="1">
      <c r="A207" s="94"/>
      <c r="B207" s="94"/>
      <c r="C207" s="94"/>
      <c r="D207" s="94"/>
      <c r="E207" s="94"/>
      <c r="F207" s="94"/>
      <c r="G207" s="94"/>
      <c r="H207" s="94"/>
      <c r="I207" s="94"/>
      <c r="J207" s="94"/>
      <c r="K207" s="94"/>
      <c r="L207" s="94"/>
      <c r="M207" s="94"/>
      <c r="N207" s="94"/>
      <c r="O207" s="94"/>
      <c r="P207" s="94"/>
      <c r="Q207" s="94"/>
      <c r="R207" s="94"/>
      <c r="S207" s="94"/>
      <c r="T207" s="94"/>
      <c r="U207" s="94"/>
      <c r="V207" s="94"/>
      <c r="W207" s="94"/>
      <c r="X207" s="94"/>
      <c r="Y207" s="94"/>
      <c r="Z207" s="94"/>
      <c r="AA207" s="94"/>
      <c r="AB207" s="94"/>
      <c r="AC207" s="94"/>
      <c r="AD207" s="94"/>
      <c r="AE207" s="94"/>
      <c r="AF207" s="94"/>
      <c r="AG207" s="94"/>
      <c r="AH207" s="94"/>
      <c r="AI207" s="94"/>
      <c r="AJ207" s="94"/>
      <c r="AK207" s="94"/>
      <c r="AL207" s="94"/>
      <c r="AM207" s="94"/>
      <c r="AN207" s="94"/>
      <c r="AO207" s="94"/>
      <c r="AP207" s="94"/>
      <c r="AQ207" s="94"/>
      <c r="AR207" s="94"/>
      <c r="AS207" s="94"/>
      <c r="AT207" s="94"/>
      <c r="AU207" s="94"/>
      <c r="AV207" s="94"/>
      <c r="AW207" s="94"/>
      <c r="AX207" s="94"/>
      <c r="AY207" s="94"/>
      <c r="AZ207" s="94"/>
      <c r="BA207" s="94"/>
      <c r="BB207" s="94"/>
      <c r="BC207" s="94"/>
      <c r="BD207" s="94"/>
      <c r="BE207" s="94"/>
      <c r="BF207" s="94"/>
      <c r="BG207" s="94"/>
      <c r="BH207" s="94"/>
      <c r="BI207" s="94"/>
      <c r="BJ207" s="94"/>
      <c r="BK207" s="94"/>
      <c r="BL207" s="94"/>
      <c r="BM207" s="94"/>
      <c r="BN207" s="94"/>
      <c r="BO207" s="94"/>
      <c r="BP207" s="94"/>
      <c r="BQ207" s="94"/>
      <c r="BR207" s="94"/>
      <c r="BS207" s="94"/>
      <c r="BT207" s="94"/>
      <c r="BU207" s="94"/>
      <c r="BV207" s="94"/>
      <c r="BW207" s="94"/>
      <c r="BX207" s="94"/>
      <c r="BY207" s="94"/>
      <c r="BZ207" s="94"/>
      <c r="CB207" s="1"/>
      <c r="CC207" s="1"/>
      <c r="CD207" s="1"/>
      <c r="CE207" s="1"/>
      <c r="CF207" s="1"/>
      <c r="CG207" s="1"/>
      <c r="CH207" s="1"/>
    </row>
    <row r="208" spans="1:86" s="2" customFormat="1" ht="3.95" customHeight="1">
      <c r="A208" s="203"/>
      <c r="B208" s="203"/>
      <c r="C208" s="203"/>
      <c r="D208" s="203"/>
      <c r="E208" s="203"/>
      <c r="F208" s="203"/>
      <c r="G208" s="203"/>
      <c r="H208" s="203"/>
      <c r="I208" s="203"/>
      <c r="J208" s="203"/>
      <c r="K208" s="203"/>
      <c r="L208" s="203"/>
      <c r="M208" s="203"/>
      <c r="N208" s="203"/>
      <c r="O208" s="203"/>
      <c r="P208" s="203"/>
      <c r="Q208" s="203"/>
      <c r="R208" s="203"/>
      <c r="S208" s="203"/>
      <c r="T208" s="203"/>
      <c r="U208" s="203"/>
      <c r="V208" s="203"/>
      <c r="W208" s="203"/>
      <c r="X208" s="203"/>
      <c r="Y208" s="203"/>
      <c r="Z208" s="203"/>
      <c r="AA208" s="203"/>
      <c r="AB208" s="203"/>
      <c r="AC208" s="203"/>
      <c r="AD208" s="203"/>
      <c r="AE208" s="203"/>
      <c r="AF208" s="203"/>
      <c r="AG208" s="203"/>
      <c r="AH208" s="203"/>
      <c r="AI208" s="203"/>
      <c r="AJ208" s="203"/>
      <c r="AK208" s="203"/>
      <c r="AL208" s="203"/>
      <c r="AM208" s="203"/>
      <c r="AN208" s="203"/>
      <c r="AO208" s="203"/>
      <c r="AP208" s="203"/>
      <c r="AQ208" s="203"/>
      <c r="AR208" s="203"/>
      <c r="AS208" s="203"/>
      <c r="AT208" s="203"/>
      <c r="AU208" s="203"/>
      <c r="AV208" s="203"/>
      <c r="AW208" s="203"/>
      <c r="AX208" s="203"/>
      <c r="AY208" s="203"/>
      <c r="AZ208" s="203"/>
      <c r="BA208" s="203"/>
      <c r="BB208" s="203"/>
      <c r="BC208" s="203"/>
      <c r="BD208" s="203"/>
      <c r="BE208" s="203"/>
      <c r="BF208" s="203"/>
      <c r="BG208" s="203"/>
      <c r="BH208" s="203"/>
      <c r="BI208" s="203"/>
      <c r="BJ208" s="203"/>
      <c r="BK208" s="203"/>
      <c r="BL208" s="203"/>
      <c r="BM208" s="203"/>
      <c r="BN208" s="203"/>
      <c r="BO208" s="203"/>
      <c r="BP208" s="203"/>
      <c r="BQ208" s="203"/>
      <c r="BR208" s="203"/>
      <c r="BS208" s="203"/>
      <c r="BT208" s="203"/>
      <c r="BU208" s="203"/>
      <c r="BV208" s="203"/>
      <c r="BW208" s="203"/>
      <c r="BX208" s="203"/>
      <c r="BY208" s="203"/>
      <c r="BZ208" s="203"/>
      <c r="CB208" s="8"/>
    </row>
    <row r="209" spans="1:80" s="2" customFormat="1" ht="17.100000000000001" customHeight="1">
      <c r="A209" s="59"/>
      <c r="B209" s="59" t="s">
        <v>1338</v>
      </c>
      <c r="C209" s="59"/>
      <c r="D209" s="59"/>
      <c r="E209" s="59"/>
      <c r="F209" s="59"/>
      <c r="G209" s="59"/>
      <c r="H209" s="59"/>
      <c r="I209" s="59"/>
      <c r="J209" s="59"/>
      <c r="K209" s="59"/>
      <c r="L209" s="59"/>
      <c r="M209" s="59"/>
      <c r="N209" s="59"/>
      <c r="O209" s="59"/>
      <c r="P209" s="59"/>
      <c r="Q209" s="59"/>
      <c r="R209" s="680"/>
      <c r="S209" s="680"/>
      <c r="T209" s="680"/>
      <c r="U209" s="680"/>
      <c r="V209" s="680"/>
      <c r="W209" s="680"/>
      <c r="X209" s="680"/>
      <c r="Y209" s="680"/>
      <c r="Z209" s="680"/>
      <c r="AA209" s="680"/>
      <c r="AB209" s="680"/>
      <c r="AC209" s="680"/>
      <c r="AD209" s="680"/>
      <c r="AE209" s="680"/>
      <c r="AF209" s="680"/>
      <c r="AG209" s="680"/>
      <c r="AH209" s="680"/>
      <c r="AI209" s="680"/>
      <c r="AJ209" s="680"/>
      <c r="AK209" s="680"/>
      <c r="AL209" s="680"/>
      <c r="AM209" s="680"/>
      <c r="AN209" s="680"/>
      <c r="AO209" s="680"/>
      <c r="AP209" s="680"/>
      <c r="AQ209" s="680"/>
      <c r="AR209" s="680"/>
      <c r="AS209" s="680"/>
      <c r="AT209" s="680"/>
      <c r="AU209" s="680"/>
      <c r="AV209" s="680"/>
      <c r="AW209" s="680"/>
      <c r="AX209" s="680"/>
      <c r="AY209" s="680"/>
      <c r="AZ209" s="680"/>
      <c r="BA209" s="680"/>
      <c r="BB209" s="680"/>
      <c r="BC209" s="680"/>
      <c r="BD209" s="680"/>
      <c r="BE209" s="680"/>
      <c r="BF209" s="680"/>
      <c r="BG209" s="680"/>
      <c r="BH209" s="680"/>
      <c r="BI209" s="680"/>
      <c r="BJ209" s="680"/>
      <c r="BK209" s="680"/>
      <c r="BL209" s="680"/>
      <c r="BM209" s="680"/>
      <c r="BN209" s="680"/>
      <c r="BO209" s="680"/>
      <c r="BP209" s="680"/>
      <c r="BQ209" s="680"/>
      <c r="BR209" s="680"/>
      <c r="BS209" s="680"/>
      <c r="BT209" s="680"/>
      <c r="BU209" s="680"/>
      <c r="BV209" s="680"/>
      <c r="BW209" s="680"/>
      <c r="BX209" s="680"/>
      <c r="BY209" s="680"/>
      <c r="BZ209" s="680"/>
    </row>
    <row r="210" spans="1:80" s="2" customFormat="1" ht="5.0999999999999996" customHeight="1">
      <c r="A210" s="94"/>
      <c r="B210" s="94"/>
      <c r="C210" s="94"/>
      <c r="D210" s="94"/>
      <c r="E210" s="94"/>
      <c r="F210" s="94"/>
      <c r="G210" s="94"/>
      <c r="H210" s="94"/>
      <c r="I210" s="94"/>
      <c r="J210" s="94"/>
      <c r="K210" s="94"/>
      <c r="L210" s="94"/>
      <c r="M210" s="94"/>
      <c r="N210" s="94"/>
      <c r="O210" s="94"/>
      <c r="P210" s="94"/>
      <c r="Q210" s="94"/>
      <c r="R210" s="94"/>
      <c r="S210" s="94"/>
      <c r="T210" s="94"/>
      <c r="U210" s="94"/>
      <c r="V210" s="94"/>
      <c r="W210" s="94"/>
      <c r="X210" s="94"/>
      <c r="Y210" s="94"/>
      <c r="Z210" s="94"/>
      <c r="AA210" s="94"/>
      <c r="AB210" s="94"/>
      <c r="AC210" s="94"/>
      <c r="AD210" s="94"/>
      <c r="AE210" s="94"/>
      <c r="AF210" s="94"/>
      <c r="AG210" s="94"/>
      <c r="AH210" s="94"/>
      <c r="AI210" s="94"/>
      <c r="AJ210" s="94"/>
      <c r="AK210" s="94"/>
      <c r="AL210" s="94"/>
      <c r="AM210" s="94"/>
      <c r="AN210" s="94"/>
      <c r="AO210" s="94"/>
      <c r="AP210" s="94"/>
      <c r="AQ210" s="94"/>
      <c r="AR210" s="94"/>
      <c r="AS210" s="94"/>
      <c r="AT210" s="94"/>
      <c r="AU210" s="94"/>
      <c r="AV210" s="94"/>
      <c r="AW210" s="94"/>
      <c r="AX210" s="94"/>
      <c r="AY210" s="94"/>
      <c r="AZ210" s="94"/>
      <c r="BA210" s="94"/>
      <c r="BB210" s="94"/>
      <c r="BC210" s="94"/>
      <c r="BD210" s="94"/>
      <c r="BE210" s="94"/>
      <c r="BF210" s="94"/>
      <c r="BG210" s="94"/>
      <c r="BH210" s="94"/>
      <c r="BI210" s="94"/>
      <c r="BJ210" s="94"/>
      <c r="BK210" s="94"/>
      <c r="BL210" s="94"/>
      <c r="BM210" s="94"/>
      <c r="BN210" s="94"/>
      <c r="BO210" s="94"/>
      <c r="BP210" s="94"/>
      <c r="BQ210" s="94"/>
      <c r="BR210" s="94"/>
      <c r="BS210" s="94"/>
      <c r="BT210" s="94"/>
      <c r="BU210" s="94"/>
      <c r="BV210" s="94"/>
      <c r="BW210" s="94"/>
      <c r="BX210" s="94"/>
      <c r="BY210" s="94"/>
      <c r="BZ210" s="94"/>
    </row>
    <row r="211" spans="1:80" s="2" customFormat="1" ht="5.0999999999999996" customHeight="1">
      <c r="A211" s="203"/>
      <c r="B211" s="203"/>
      <c r="C211" s="203"/>
      <c r="D211" s="203"/>
      <c r="E211" s="203"/>
      <c r="F211" s="203"/>
      <c r="G211" s="203"/>
      <c r="H211" s="203"/>
      <c r="I211" s="203"/>
      <c r="J211" s="203"/>
      <c r="K211" s="203"/>
      <c r="L211" s="203"/>
      <c r="M211" s="203"/>
      <c r="N211" s="203"/>
      <c r="O211" s="203"/>
      <c r="P211" s="203"/>
      <c r="Q211" s="203"/>
      <c r="R211" s="203"/>
      <c r="S211" s="203"/>
      <c r="T211" s="203"/>
      <c r="U211" s="203"/>
      <c r="V211" s="203"/>
      <c r="W211" s="203"/>
      <c r="X211" s="203"/>
      <c r="Y211" s="203"/>
      <c r="Z211" s="203"/>
      <c r="AA211" s="203"/>
      <c r="AB211" s="203"/>
      <c r="AC211" s="203"/>
      <c r="AD211" s="203"/>
      <c r="AE211" s="203"/>
      <c r="AF211" s="203"/>
      <c r="AG211" s="203"/>
      <c r="AH211" s="203"/>
      <c r="AI211" s="203"/>
      <c r="AJ211" s="203"/>
      <c r="AK211" s="203"/>
      <c r="AL211" s="203"/>
      <c r="AM211" s="203"/>
      <c r="AN211" s="203"/>
      <c r="AO211" s="203"/>
      <c r="AP211" s="203"/>
      <c r="AQ211" s="203"/>
      <c r="AR211" s="203"/>
      <c r="AS211" s="203"/>
      <c r="AT211" s="203"/>
      <c r="AU211" s="203"/>
      <c r="AV211" s="203"/>
      <c r="AW211" s="203"/>
      <c r="AX211" s="203"/>
      <c r="AY211" s="203"/>
      <c r="AZ211" s="203"/>
      <c r="BA211" s="203"/>
      <c r="BB211" s="203"/>
      <c r="BC211" s="203"/>
      <c r="BD211" s="203"/>
      <c r="BE211" s="203"/>
      <c r="BF211" s="203"/>
      <c r="BG211" s="203"/>
      <c r="BH211" s="203"/>
      <c r="BI211" s="203"/>
      <c r="BJ211" s="203"/>
      <c r="BK211" s="203"/>
      <c r="BL211" s="203"/>
      <c r="BM211" s="203"/>
      <c r="BN211" s="203"/>
      <c r="BO211" s="203"/>
      <c r="BP211" s="203"/>
      <c r="BQ211" s="203"/>
      <c r="BR211" s="203"/>
      <c r="BS211" s="203"/>
      <c r="BT211" s="203"/>
      <c r="BU211" s="203"/>
      <c r="BV211" s="203"/>
      <c r="BW211" s="203"/>
      <c r="BX211" s="203"/>
      <c r="BY211" s="203"/>
      <c r="BZ211" s="203"/>
      <c r="CB211" s="8"/>
    </row>
    <row r="212" spans="1:80" s="2" customFormat="1" ht="17.100000000000001" customHeight="1">
      <c r="A212" s="59"/>
      <c r="B212" s="699" t="s">
        <v>1339</v>
      </c>
      <c r="C212" s="699"/>
      <c r="D212" s="699"/>
      <c r="E212" s="699"/>
      <c r="F212" s="699"/>
      <c r="G212" s="699"/>
      <c r="H212" s="699"/>
      <c r="I212" s="699"/>
      <c r="J212" s="699"/>
      <c r="K212" s="699"/>
      <c r="L212" s="699"/>
      <c r="M212" s="699"/>
      <c r="N212" s="699"/>
      <c r="O212" s="699"/>
      <c r="P212" s="699"/>
      <c r="Q212" s="699"/>
      <c r="R212" s="699"/>
      <c r="S212" s="680"/>
      <c r="T212" s="680"/>
      <c r="U212" s="680"/>
      <c r="V212" s="680"/>
      <c r="W212" s="680"/>
      <c r="X212" s="680"/>
      <c r="Y212" s="680"/>
      <c r="Z212" s="680"/>
      <c r="AA212" s="680"/>
      <c r="AB212" s="680"/>
      <c r="AC212" s="680"/>
      <c r="AD212" s="680"/>
      <c r="AE212" s="680"/>
      <c r="AF212" s="680"/>
      <c r="AG212" s="680"/>
      <c r="AH212" s="680"/>
      <c r="AI212" s="680"/>
      <c r="AJ212" s="680"/>
      <c r="AK212" s="680"/>
      <c r="AL212" s="680"/>
      <c r="AM212" s="680"/>
      <c r="AN212" s="680"/>
      <c r="AO212" s="680"/>
      <c r="AP212" s="680"/>
      <c r="AQ212" s="680"/>
      <c r="AR212" s="680"/>
      <c r="AS212" s="680"/>
      <c r="AT212" s="680"/>
      <c r="AU212" s="680"/>
      <c r="AV212" s="680"/>
      <c r="AW212" s="680"/>
      <c r="AX212" s="680"/>
      <c r="AY212" s="680"/>
      <c r="AZ212" s="680"/>
      <c r="BA212" s="680"/>
      <c r="BB212" s="680"/>
      <c r="BC212" s="680"/>
      <c r="BD212" s="680"/>
      <c r="BE212" s="680"/>
      <c r="BF212" s="680"/>
      <c r="BG212" s="680"/>
      <c r="BH212" s="680"/>
      <c r="BI212" s="680"/>
      <c r="BJ212" s="680"/>
      <c r="BK212" s="680"/>
      <c r="BL212" s="680"/>
      <c r="BM212" s="680"/>
      <c r="BN212" s="680"/>
      <c r="BO212" s="680"/>
      <c r="BP212" s="680"/>
      <c r="BQ212" s="680"/>
      <c r="BR212" s="680"/>
      <c r="BS212" s="680"/>
      <c r="BT212" s="680"/>
      <c r="BU212" s="680"/>
      <c r="BV212" s="680"/>
      <c r="BW212" s="680"/>
      <c r="BX212" s="680"/>
      <c r="BY212" s="680"/>
      <c r="BZ212" s="680"/>
      <c r="CB212" s="8"/>
    </row>
    <row r="213" spans="1:80" s="2" customFormat="1" ht="17.100000000000001" customHeight="1">
      <c r="A213" s="59"/>
      <c r="B213" s="59"/>
      <c r="C213" s="59"/>
      <c r="D213" s="59"/>
      <c r="E213" s="59"/>
      <c r="F213" s="59"/>
      <c r="G213" s="59"/>
      <c r="H213" s="59"/>
      <c r="I213" s="59"/>
      <c r="J213" s="59"/>
      <c r="K213" s="59"/>
      <c r="L213" s="59"/>
      <c r="M213" s="59"/>
      <c r="N213" s="59"/>
      <c r="O213" s="59"/>
      <c r="P213" s="59"/>
      <c r="Q213" s="59"/>
      <c r="R213" s="680"/>
      <c r="S213" s="680"/>
      <c r="T213" s="680"/>
      <c r="U213" s="680"/>
      <c r="V213" s="680"/>
      <c r="W213" s="680"/>
      <c r="X213" s="680"/>
      <c r="Y213" s="680"/>
      <c r="Z213" s="680"/>
      <c r="AA213" s="680"/>
      <c r="AB213" s="680"/>
      <c r="AC213" s="680"/>
      <c r="AD213" s="680"/>
      <c r="AE213" s="680"/>
      <c r="AF213" s="680"/>
      <c r="AG213" s="680"/>
      <c r="AH213" s="680"/>
      <c r="AI213" s="680"/>
      <c r="AJ213" s="680"/>
      <c r="AK213" s="680"/>
      <c r="AL213" s="680"/>
      <c r="AM213" s="680"/>
      <c r="AN213" s="680"/>
      <c r="AO213" s="680"/>
      <c r="AP213" s="680"/>
      <c r="AQ213" s="680"/>
      <c r="AR213" s="680"/>
      <c r="AS213" s="680"/>
      <c r="AT213" s="680"/>
      <c r="AU213" s="680"/>
      <c r="AV213" s="680"/>
      <c r="AW213" s="680"/>
      <c r="AX213" s="680"/>
      <c r="AY213" s="680"/>
      <c r="AZ213" s="680"/>
      <c r="BA213" s="680"/>
      <c r="BB213" s="680"/>
      <c r="BC213" s="680"/>
      <c r="BD213" s="680"/>
      <c r="BE213" s="680"/>
      <c r="BF213" s="680"/>
      <c r="BG213" s="680"/>
      <c r="BH213" s="680"/>
      <c r="BI213" s="680"/>
      <c r="BJ213" s="680"/>
      <c r="BK213" s="680"/>
      <c r="BL213" s="680"/>
      <c r="BM213" s="680"/>
      <c r="BN213" s="680"/>
      <c r="BO213" s="680"/>
      <c r="BP213" s="680"/>
      <c r="BQ213" s="680"/>
      <c r="BR213" s="680"/>
      <c r="BS213" s="680"/>
      <c r="BT213" s="680"/>
      <c r="BU213" s="680"/>
      <c r="BV213" s="680"/>
      <c r="BW213" s="680"/>
      <c r="BX213" s="680"/>
      <c r="BY213" s="680"/>
      <c r="BZ213" s="680"/>
    </row>
    <row r="214" spans="1:80" s="2" customFormat="1" ht="3.95" customHeight="1">
      <c r="A214" s="94"/>
      <c r="B214" s="94"/>
      <c r="C214" s="94"/>
      <c r="D214" s="94"/>
      <c r="E214" s="94"/>
      <c r="F214" s="94"/>
      <c r="G214" s="94"/>
      <c r="H214" s="94"/>
      <c r="I214" s="94"/>
      <c r="J214" s="94"/>
      <c r="K214" s="94"/>
      <c r="L214" s="94"/>
      <c r="M214" s="94"/>
      <c r="N214" s="94"/>
      <c r="O214" s="94"/>
      <c r="P214" s="94"/>
      <c r="Q214" s="94"/>
      <c r="R214" s="94"/>
      <c r="S214" s="94"/>
      <c r="T214" s="94"/>
      <c r="U214" s="94"/>
      <c r="V214" s="94"/>
      <c r="W214" s="94"/>
      <c r="X214" s="94"/>
      <c r="Y214" s="94"/>
      <c r="Z214" s="94"/>
      <c r="AA214" s="94"/>
      <c r="AB214" s="94"/>
      <c r="AC214" s="94"/>
      <c r="AD214" s="94"/>
      <c r="AE214" s="94"/>
      <c r="AF214" s="94"/>
      <c r="AG214" s="94"/>
      <c r="AH214" s="94"/>
      <c r="AI214" s="94"/>
      <c r="AJ214" s="94"/>
      <c r="AK214" s="94"/>
      <c r="AL214" s="94"/>
      <c r="AM214" s="94"/>
      <c r="AN214" s="94"/>
      <c r="AO214" s="94"/>
      <c r="AP214" s="94"/>
      <c r="AQ214" s="94"/>
      <c r="AR214" s="94"/>
      <c r="AS214" s="94"/>
      <c r="AT214" s="94"/>
      <c r="AU214" s="94"/>
      <c r="AV214" s="94"/>
      <c r="AW214" s="94"/>
      <c r="AX214" s="94"/>
      <c r="AY214" s="94"/>
      <c r="AZ214" s="94"/>
      <c r="BA214" s="94"/>
      <c r="BB214" s="94"/>
      <c r="BC214" s="94"/>
      <c r="BD214" s="94"/>
      <c r="BE214" s="94"/>
      <c r="BF214" s="94"/>
      <c r="BG214" s="94"/>
      <c r="BH214" s="94"/>
      <c r="BI214" s="94"/>
      <c r="BJ214" s="94"/>
      <c r="BK214" s="94"/>
      <c r="BL214" s="94"/>
      <c r="BM214" s="94"/>
      <c r="BN214" s="94"/>
      <c r="BO214" s="94"/>
      <c r="BP214" s="94"/>
      <c r="BQ214" s="94"/>
      <c r="BR214" s="94"/>
      <c r="BS214" s="94"/>
      <c r="BT214" s="94"/>
      <c r="BU214" s="94"/>
      <c r="BV214" s="94"/>
      <c r="BW214" s="94"/>
      <c r="BX214" s="94"/>
      <c r="BY214" s="94"/>
      <c r="BZ214" s="94"/>
    </row>
    <row r="215" spans="1:80" s="2" customFormat="1" ht="3.95" customHeight="1">
      <c r="A215" s="203"/>
      <c r="B215" s="203"/>
      <c r="C215" s="203"/>
      <c r="D215" s="203"/>
      <c r="E215" s="203"/>
      <c r="F215" s="203"/>
      <c r="G215" s="203"/>
      <c r="H215" s="203"/>
      <c r="I215" s="203"/>
      <c r="J215" s="203"/>
      <c r="K215" s="203"/>
      <c r="L215" s="203"/>
      <c r="M215" s="203"/>
      <c r="N215" s="203"/>
      <c r="O215" s="203"/>
      <c r="P215" s="203"/>
      <c r="Q215" s="203"/>
      <c r="R215" s="203"/>
      <c r="S215" s="203"/>
      <c r="T215" s="203"/>
      <c r="U215" s="203"/>
      <c r="V215" s="203"/>
      <c r="W215" s="203"/>
      <c r="X215" s="203"/>
      <c r="Y215" s="203"/>
      <c r="Z215" s="203"/>
      <c r="AA215" s="203"/>
      <c r="AB215" s="203"/>
      <c r="AC215" s="203"/>
      <c r="AD215" s="203"/>
      <c r="AE215" s="203"/>
      <c r="AF215" s="203"/>
      <c r="AG215" s="203"/>
      <c r="AH215" s="203"/>
      <c r="AI215" s="203"/>
      <c r="AJ215" s="203"/>
      <c r="AK215" s="203"/>
      <c r="AL215" s="203"/>
      <c r="AM215" s="203"/>
      <c r="AN215" s="203"/>
      <c r="AO215" s="203"/>
      <c r="AP215" s="203"/>
      <c r="AQ215" s="203"/>
      <c r="AR215" s="203"/>
      <c r="AS215" s="203"/>
      <c r="AT215" s="203"/>
      <c r="AU215" s="203"/>
      <c r="AV215" s="203"/>
      <c r="AW215" s="203"/>
      <c r="AX215" s="203"/>
      <c r="AY215" s="203"/>
      <c r="AZ215" s="203"/>
      <c r="BA215" s="203"/>
      <c r="BB215" s="203"/>
      <c r="BC215" s="203"/>
      <c r="BD215" s="203"/>
      <c r="BE215" s="203"/>
      <c r="BF215" s="203"/>
      <c r="BG215" s="203"/>
      <c r="BH215" s="203"/>
      <c r="BI215" s="203"/>
      <c r="BJ215" s="203"/>
      <c r="BK215" s="203"/>
      <c r="BL215" s="203"/>
      <c r="BM215" s="203"/>
      <c r="BN215" s="203"/>
      <c r="BO215" s="203"/>
      <c r="BP215" s="203"/>
      <c r="BQ215" s="203"/>
      <c r="BR215" s="203"/>
      <c r="BS215" s="203"/>
      <c r="BT215" s="203"/>
      <c r="BU215" s="203"/>
      <c r="BV215" s="203"/>
      <c r="BW215" s="203"/>
      <c r="BX215" s="203"/>
      <c r="BY215" s="203"/>
      <c r="BZ215" s="203"/>
    </row>
    <row r="216" spans="1:80" s="2" customFormat="1" ht="17.100000000000001" customHeight="1">
      <c r="A216" s="59"/>
      <c r="B216" s="59" t="s">
        <v>1340</v>
      </c>
      <c r="C216" s="59"/>
      <c r="D216" s="59"/>
      <c r="E216" s="59"/>
      <c r="F216" s="59"/>
      <c r="G216" s="59"/>
      <c r="H216" s="59"/>
      <c r="I216" s="59"/>
      <c r="J216" s="59"/>
      <c r="K216" s="59"/>
      <c r="L216" s="59"/>
      <c r="M216" s="59"/>
      <c r="N216" s="59"/>
      <c r="O216" s="59"/>
      <c r="P216" s="59"/>
      <c r="Q216" s="59"/>
      <c r="R216" s="59"/>
      <c r="S216" s="59"/>
      <c r="T216" s="59"/>
      <c r="U216" s="59"/>
      <c r="V216" s="59"/>
      <c r="W216" s="59"/>
      <c r="X216" s="59"/>
      <c r="Y216" s="59"/>
      <c r="Z216" s="59"/>
      <c r="AA216" s="59"/>
      <c r="AB216" s="59"/>
      <c r="AC216" s="59"/>
      <c r="AD216" s="59"/>
      <c r="AE216" s="59"/>
      <c r="AF216" s="59"/>
      <c r="AG216" s="59"/>
      <c r="AH216" s="59"/>
      <c r="AI216" s="59"/>
      <c r="AJ216" s="59"/>
      <c r="AK216" s="59"/>
      <c r="AL216" s="59"/>
      <c r="AM216" s="59"/>
      <c r="AN216" s="59"/>
      <c r="AO216" s="59"/>
      <c r="AP216" s="59"/>
      <c r="AQ216" s="59"/>
      <c r="AR216" s="59"/>
      <c r="AS216" s="59"/>
      <c r="AT216" s="59"/>
      <c r="AU216" s="59"/>
      <c r="AV216" s="59"/>
      <c r="AW216" s="59"/>
      <c r="AX216" s="59"/>
      <c r="AY216" s="59"/>
      <c r="AZ216" s="59"/>
      <c r="BA216" s="59"/>
      <c r="BB216" s="59"/>
      <c r="BC216" s="59"/>
      <c r="BD216" s="59"/>
      <c r="BE216" s="59"/>
      <c r="BF216" s="59"/>
      <c r="BG216" s="59"/>
      <c r="BH216" s="59"/>
      <c r="BI216" s="59"/>
      <c r="BJ216" s="59"/>
      <c r="BK216" s="59"/>
      <c r="BL216" s="59"/>
      <c r="BM216" s="59"/>
      <c r="BN216" s="59"/>
      <c r="BO216" s="59"/>
      <c r="BP216" s="59"/>
      <c r="BQ216" s="59"/>
      <c r="BR216" s="59"/>
      <c r="BS216" s="59"/>
      <c r="BT216" s="59"/>
      <c r="BU216" s="59"/>
      <c r="BV216" s="59"/>
      <c r="BW216" s="59"/>
      <c r="BX216" s="59"/>
      <c r="BY216" s="59"/>
      <c r="BZ216" s="59"/>
    </row>
    <row r="217" spans="1:80" s="2" customFormat="1" ht="17.100000000000001" customHeight="1">
      <c r="A217" s="59"/>
      <c r="B217" s="59"/>
      <c r="C217" s="677"/>
      <c r="D217" s="677"/>
      <c r="E217" s="677"/>
      <c r="F217" s="677"/>
      <c r="G217" s="677"/>
      <c r="H217" s="677"/>
      <c r="I217" s="677"/>
      <c r="J217" s="677"/>
      <c r="K217" s="677"/>
      <c r="L217" s="677"/>
      <c r="M217" s="677"/>
      <c r="N217" s="677"/>
      <c r="O217" s="677"/>
      <c r="P217" s="677"/>
      <c r="Q217" s="677"/>
      <c r="R217" s="677"/>
      <c r="S217" s="677"/>
      <c r="T217" s="677"/>
      <c r="U217" s="677"/>
      <c r="V217" s="677"/>
      <c r="W217" s="677"/>
      <c r="X217" s="677"/>
      <c r="Y217" s="677"/>
      <c r="Z217" s="677"/>
      <c r="AA217" s="677"/>
      <c r="AB217" s="677"/>
      <c r="AC217" s="677"/>
      <c r="AD217" s="677"/>
      <c r="AE217" s="677"/>
      <c r="AF217" s="677"/>
      <c r="AG217" s="677"/>
      <c r="AH217" s="677"/>
      <c r="AI217" s="677"/>
      <c r="AJ217" s="677"/>
      <c r="AK217" s="677"/>
      <c r="AL217" s="677"/>
      <c r="AM217" s="677"/>
      <c r="AN217" s="677"/>
      <c r="AO217" s="677"/>
      <c r="AP217" s="677"/>
      <c r="AQ217" s="677"/>
      <c r="AR217" s="677"/>
      <c r="AS217" s="677"/>
      <c r="AT217" s="677"/>
      <c r="AU217" s="677"/>
      <c r="AV217" s="677"/>
      <c r="AW217" s="677"/>
      <c r="AX217" s="677"/>
      <c r="AY217" s="677"/>
      <c r="AZ217" s="677"/>
      <c r="BA217" s="677"/>
      <c r="BB217" s="677"/>
      <c r="BC217" s="677"/>
      <c r="BD217" s="677"/>
      <c r="BE217" s="677"/>
      <c r="BF217" s="677"/>
      <c r="BG217" s="677"/>
      <c r="BH217" s="677"/>
      <c r="BI217" s="677"/>
      <c r="BJ217" s="677"/>
      <c r="BK217" s="677"/>
      <c r="BL217" s="677"/>
      <c r="BM217" s="677"/>
      <c r="BN217" s="677"/>
      <c r="BO217" s="677"/>
      <c r="BP217" s="677"/>
      <c r="BQ217" s="677"/>
      <c r="BR217" s="677"/>
      <c r="BS217" s="677"/>
      <c r="BT217" s="677"/>
      <c r="BU217" s="677"/>
      <c r="BV217" s="677"/>
      <c r="BW217" s="677"/>
      <c r="BX217" s="677"/>
      <c r="BY217" s="677"/>
      <c r="BZ217" s="677"/>
    </row>
    <row r="218" spans="1:80" s="2" customFormat="1" ht="17.100000000000001" customHeight="1">
      <c r="A218" s="59"/>
      <c r="B218" s="59"/>
      <c r="C218" s="677"/>
      <c r="D218" s="677"/>
      <c r="E218" s="677"/>
      <c r="F218" s="677"/>
      <c r="G218" s="677"/>
      <c r="H218" s="677"/>
      <c r="I218" s="677"/>
      <c r="J218" s="677"/>
      <c r="K218" s="677"/>
      <c r="L218" s="677"/>
      <c r="M218" s="677"/>
      <c r="N218" s="677"/>
      <c r="O218" s="677"/>
      <c r="P218" s="677"/>
      <c r="Q218" s="677"/>
      <c r="R218" s="677"/>
      <c r="S218" s="677"/>
      <c r="T218" s="677"/>
      <c r="U218" s="677"/>
      <c r="V218" s="677"/>
      <c r="W218" s="677"/>
      <c r="X218" s="677"/>
      <c r="Y218" s="677"/>
      <c r="Z218" s="677"/>
      <c r="AA218" s="677"/>
      <c r="AB218" s="677"/>
      <c r="AC218" s="677"/>
      <c r="AD218" s="677"/>
      <c r="AE218" s="677"/>
      <c r="AF218" s="677"/>
      <c r="AG218" s="677"/>
      <c r="AH218" s="677"/>
      <c r="AI218" s="677"/>
      <c r="AJ218" s="677"/>
      <c r="AK218" s="677"/>
      <c r="AL218" s="677"/>
      <c r="AM218" s="677"/>
      <c r="AN218" s="677"/>
      <c r="AO218" s="677"/>
      <c r="AP218" s="677"/>
      <c r="AQ218" s="677"/>
      <c r="AR218" s="677"/>
      <c r="AS218" s="677"/>
      <c r="AT218" s="677"/>
      <c r="AU218" s="677"/>
      <c r="AV218" s="677"/>
      <c r="AW218" s="677"/>
      <c r="AX218" s="677"/>
      <c r="AY218" s="677"/>
      <c r="AZ218" s="677"/>
      <c r="BA218" s="677"/>
      <c r="BB218" s="677"/>
      <c r="BC218" s="677"/>
      <c r="BD218" s="677"/>
      <c r="BE218" s="677"/>
      <c r="BF218" s="677"/>
      <c r="BG218" s="677"/>
      <c r="BH218" s="677"/>
      <c r="BI218" s="677"/>
      <c r="BJ218" s="677"/>
      <c r="BK218" s="677"/>
      <c r="BL218" s="677"/>
      <c r="BM218" s="677"/>
      <c r="BN218" s="677"/>
      <c r="BO218" s="677"/>
      <c r="BP218" s="677"/>
      <c r="BQ218" s="677"/>
      <c r="BR218" s="677"/>
      <c r="BS218" s="677"/>
      <c r="BT218" s="677"/>
      <c r="BU218" s="677"/>
      <c r="BV218" s="677"/>
      <c r="BW218" s="677"/>
      <c r="BX218" s="677"/>
      <c r="BY218" s="677"/>
      <c r="BZ218" s="677"/>
    </row>
    <row r="219" spans="1:80" s="2" customFormat="1" ht="17.100000000000001" customHeight="1">
      <c r="A219" s="59"/>
      <c r="B219" s="59"/>
      <c r="C219" s="677"/>
      <c r="D219" s="677"/>
      <c r="E219" s="677"/>
      <c r="F219" s="677"/>
      <c r="G219" s="677"/>
      <c r="H219" s="677"/>
      <c r="I219" s="677"/>
      <c r="J219" s="677"/>
      <c r="K219" s="677"/>
      <c r="L219" s="677"/>
      <c r="M219" s="677"/>
      <c r="N219" s="677"/>
      <c r="O219" s="677"/>
      <c r="P219" s="677"/>
      <c r="Q219" s="677"/>
      <c r="R219" s="677"/>
      <c r="S219" s="677"/>
      <c r="T219" s="677"/>
      <c r="U219" s="677"/>
      <c r="V219" s="677"/>
      <c r="W219" s="677"/>
      <c r="X219" s="677"/>
      <c r="Y219" s="677"/>
      <c r="Z219" s="677"/>
      <c r="AA219" s="677"/>
      <c r="AB219" s="677"/>
      <c r="AC219" s="677"/>
      <c r="AD219" s="677"/>
      <c r="AE219" s="677"/>
      <c r="AF219" s="677"/>
      <c r="AG219" s="677"/>
      <c r="AH219" s="677"/>
      <c r="AI219" s="677"/>
      <c r="AJ219" s="677"/>
      <c r="AK219" s="677"/>
      <c r="AL219" s="677"/>
      <c r="AM219" s="677"/>
      <c r="AN219" s="677"/>
      <c r="AO219" s="677"/>
      <c r="AP219" s="677"/>
      <c r="AQ219" s="677"/>
      <c r="AR219" s="677"/>
      <c r="AS219" s="677"/>
      <c r="AT219" s="677"/>
      <c r="AU219" s="677"/>
      <c r="AV219" s="677"/>
      <c r="AW219" s="677"/>
      <c r="AX219" s="677"/>
      <c r="AY219" s="677"/>
      <c r="AZ219" s="677"/>
      <c r="BA219" s="677"/>
      <c r="BB219" s="677"/>
      <c r="BC219" s="677"/>
      <c r="BD219" s="677"/>
      <c r="BE219" s="677"/>
      <c r="BF219" s="677"/>
      <c r="BG219" s="677"/>
      <c r="BH219" s="677"/>
      <c r="BI219" s="677"/>
      <c r="BJ219" s="677"/>
      <c r="BK219" s="677"/>
      <c r="BL219" s="677"/>
      <c r="BM219" s="677"/>
      <c r="BN219" s="677"/>
      <c r="BO219" s="677"/>
      <c r="BP219" s="677"/>
      <c r="BQ219" s="677"/>
      <c r="BR219" s="677"/>
      <c r="BS219" s="677"/>
      <c r="BT219" s="677"/>
      <c r="BU219" s="677"/>
      <c r="BV219" s="677"/>
      <c r="BW219" s="677"/>
      <c r="BX219" s="677"/>
      <c r="BY219" s="677"/>
      <c r="BZ219" s="677"/>
    </row>
    <row r="220" spans="1:80" s="2" customFormat="1" ht="17.100000000000001" customHeight="1">
      <c r="A220" s="59"/>
      <c r="B220" s="59"/>
      <c r="C220" s="677"/>
      <c r="D220" s="677"/>
      <c r="E220" s="677"/>
      <c r="F220" s="677"/>
      <c r="G220" s="677"/>
      <c r="H220" s="677"/>
      <c r="I220" s="677"/>
      <c r="J220" s="677"/>
      <c r="K220" s="677"/>
      <c r="L220" s="677"/>
      <c r="M220" s="677"/>
      <c r="N220" s="677"/>
      <c r="O220" s="677"/>
      <c r="P220" s="677"/>
      <c r="Q220" s="677"/>
      <c r="R220" s="677"/>
      <c r="S220" s="677"/>
      <c r="T220" s="677"/>
      <c r="U220" s="677"/>
      <c r="V220" s="677"/>
      <c r="W220" s="677"/>
      <c r="X220" s="677"/>
      <c r="Y220" s="677"/>
      <c r="Z220" s="677"/>
      <c r="AA220" s="677"/>
      <c r="AB220" s="677"/>
      <c r="AC220" s="677"/>
      <c r="AD220" s="677"/>
      <c r="AE220" s="677"/>
      <c r="AF220" s="677"/>
      <c r="AG220" s="677"/>
      <c r="AH220" s="677"/>
      <c r="AI220" s="677"/>
      <c r="AJ220" s="677"/>
      <c r="AK220" s="677"/>
      <c r="AL220" s="677"/>
      <c r="AM220" s="677"/>
      <c r="AN220" s="677"/>
      <c r="AO220" s="677"/>
      <c r="AP220" s="677"/>
      <c r="AQ220" s="677"/>
      <c r="AR220" s="677"/>
      <c r="AS220" s="677"/>
      <c r="AT220" s="677"/>
      <c r="AU220" s="677"/>
      <c r="AV220" s="677"/>
      <c r="AW220" s="677"/>
      <c r="AX220" s="677"/>
      <c r="AY220" s="677"/>
      <c r="AZ220" s="677"/>
      <c r="BA220" s="677"/>
      <c r="BB220" s="677"/>
      <c r="BC220" s="677"/>
      <c r="BD220" s="677"/>
      <c r="BE220" s="677"/>
      <c r="BF220" s="677"/>
      <c r="BG220" s="677"/>
      <c r="BH220" s="677"/>
      <c r="BI220" s="677"/>
      <c r="BJ220" s="677"/>
      <c r="BK220" s="677"/>
      <c r="BL220" s="677"/>
      <c r="BM220" s="677"/>
      <c r="BN220" s="677"/>
      <c r="BO220" s="677"/>
      <c r="BP220" s="677"/>
      <c r="BQ220" s="677"/>
      <c r="BR220" s="677"/>
      <c r="BS220" s="677"/>
      <c r="BT220" s="677"/>
      <c r="BU220" s="677"/>
      <c r="BV220" s="677"/>
      <c r="BW220" s="677"/>
      <c r="BX220" s="677"/>
      <c r="BY220" s="677"/>
      <c r="BZ220" s="677"/>
    </row>
    <row r="221" spans="1:80" s="2" customFormat="1" ht="16.5" customHeight="1">
      <c r="A221" s="59"/>
      <c r="B221" s="59"/>
      <c r="C221" s="677"/>
      <c r="D221" s="677"/>
      <c r="E221" s="677"/>
      <c r="F221" s="677"/>
      <c r="G221" s="677"/>
      <c r="H221" s="677"/>
      <c r="I221" s="677"/>
      <c r="J221" s="677"/>
      <c r="K221" s="677"/>
      <c r="L221" s="677"/>
      <c r="M221" s="677"/>
      <c r="N221" s="677"/>
      <c r="O221" s="677"/>
      <c r="P221" s="677"/>
      <c r="Q221" s="677"/>
      <c r="R221" s="677"/>
      <c r="S221" s="677"/>
      <c r="T221" s="677"/>
      <c r="U221" s="677"/>
      <c r="V221" s="677"/>
      <c r="W221" s="677"/>
      <c r="X221" s="677"/>
      <c r="Y221" s="677"/>
      <c r="Z221" s="677"/>
      <c r="AA221" s="677"/>
      <c r="AB221" s="677"/>
      <c r="AC221" s="677"/>
      <c r="AD221" s="677"/>
      <c r="AE221" s="677"/>
      <c r="AF221" s="677"/>
      <c r="AG221" s="677"/>
      <c r="AH221" s="677"/>
      <c r="AI221" s="677"/>
      <c r="AJ221" s="677"/>
      <c r="AK221" s="677"/>
      <c r="AL221" s="677"/>
      <c r="AM221" s="677"/>
      <c r="AN221" s="677"/>
      <c r="AO221" s="677"/>
      <c r="AP221" s="677"/>
      <c r="AQ221" s="677"/>
      <c r="AR221" s="677"/>
      <c r="AS221" s="677"/>
      <c r="AT221" s="677"/>
      <c r="AU221" s="677"/>
      <c r="AV221" s="677"/>
      <c r="AW221" s="677"/>
      <c r="AX221" s="677"/>
      <c r="AY221" s="677"/>
      <c r="AZ221" s="677"/>
      <c r="BA221" s="677"/>
      <c r="BB221" s="677"/>
      <c r="BC221" s="677"/>
      <c r="BD221" s="677"/>
      <c r="BE221" s="677"/>
      <c r="BF221" s="677"/>
      <c r="BG221" s="677"/>
      <c r="BH221" s="677"/>
      <c r="BI221" s="677"/>
      <c r="BJ221" s="677"/>
      <c r="BK221" s="677"/>
      <c r="BL221" s="677"/>
      <c r="BM221" s="677"/>
      <c r="BN221" s="677"/>
      <c r="BO221" s="677"/>
      <c r="BP221" s="677"/>
      <c r="BQ221" s="677"/>
      <c r="BR221" s="677"/>
      <c r="BS221" s="677"/>
      <c r="BT221" s="677"/>
      <c r="BU221" s="677"/>
      <c r="BV221" s="677"/>
      <c r="BW221" s="677"/>
      <c r="BX221" s="677"/>
      <c r="BY221" s="677"/>
      <c r="BZ221" s="677"/>
    </row>
    <row r="222" spans="1:80" s="2" customFormat="1" ht="5.0999999999999996" customHeight="1">
      <c r="A222" s="94"/>
      <c r="B222" s="94"/>
      <c r="C222" s="94"/>
      <c r="D222" s="94"/>
      <c r="E222" s="94"/>
      <c r="F222" s="94"/>
      <c r="G222" s="94"/>
      <c r="H222" s="94"/>
      <c r="I222" s="94"/>
      <c r="J222" s="94"/>
      <c r="K222" s="94"/>
      <c r="L222" s="94"/>
      <c r="M222" s="94"/>
      <c r="N222" s="94"/>
      <c r="O222" s="94"/>
      <c r="P222" s="94"/>
      <c r="Q222" s="94"/>
      <c r="R222" s="94"/>
      <c r="S222" s="94"/>
      <c r="T222" s="94"/>
      <c r="U222" s="94"/>
      <c r="V222" s="94"/>
      <c r="W222" s="94"/>
      <c r="X222" s="94"/>
      <c r="Y222" s="94"/>
      <c r="Z222" s="94"/>
      <c r="AA222" s="94"/>
      <c r="AB222" s="94"/>
      <c r="AC222" s="94"/>
      <c r="AD222" s="94"/>
      <c r="AE222" s="94"/>
      <c r="AF222" s="94"/>
      <c r="AG222" s="94"/>
      <c r="AH222" s="94"/>
      <c r="AI222" s="94"/>
      <c r="AJ222" s="94"/>
      <c r="AK222" s="94"/>
      <c r="AL222" s="94"/>
      <c r="AM222" s="94"/>
      <c r="AN222" s="94"/>
      <c r="AO222" s="94"/>
      <c r="AP222" s="94"/>
      <c r="AQ222" s="94"/>
      <c r="AR222" s="94"/>
      <c r="AS222" s="94"/>
      <c r="AT222" s="94"/>
      <c r="AU222" s="94"/>
      <c r="AV222" s="94"/>
      <c r="AW222" s="94"/>
      <c r="AX222" s="94"/>
      <c r="AY222" s="94"/>
      <c r="AZ222" s="94"/>
      <c r="BA222" s="94"/>
      <c r="BB222" s="94"/>
      <c r="BC222" s="94"/>
      <c r="BD222" s="94"/>
      <c r="BE222" s="94"/>
      <c r="BF222" s="94"/>
      <c r="BG222" s="94"/>
      <c r="BH222" s="94"/>
      <c r="BI222" s="94"/>
      <c r="BJ222" s="94"/>
      <c r="BK222" s="94"/>
      <c r="BL222" s="94"/>
      <c r="BM222" s="94"/>
      <c r="BN222" s="94"/>
      <c r="BO222" s="94"/>
      <c r="BP222" s="94"/>
      <c r="BQ222" s="94"/>
      <c r="BR222" s="94"/>
      <c r="BS222" s="94"/>
      <c r="BT222" s="94"/>
      <c r="BU222" s="94"/>
      <c r="BV222" s="94"/>
      <c r="BW222" s="94"/>
      <c r="BX222" s="94"/>
      <c r="BY222" s="94"/>
      <c r="BZ222" s="94"/>
      <c r="CB222" s="8"/>
    </row>
    <row r="223" spans="1:80" s="2" customFormat="1" ht="17.100000000000001" customHeight="1">
      <c r="A223" s="717" t="s">
        <v>199</v>
      </c>
      <c r="B223" s="717"/>
      <c r="C223" s="717"/>
      <c r="D223" s="717"/>
      <c r="E223" s="717"/>
      <c r="F223" s="717"/>
      <c r="G223" s="717"/>
      <c r="H223" s="717"/>
      <c r="I223" s="717"/>
      <c r="J223" s="717"/>
      <c r="K223" s="717"/>
      <c r="L223" s="717"/>
      <c r="M223" s="717"/>
      <c r="N223" s="717"/>
      <c r="O223" s="717"/>
      <c r="P223" s="717"/>
      <c r="Q223" s="717"/>
      <c r="R223" s="717"/>
      <c r="S223" s="717"/>
      <c r="T223" s="717"/>
      <c r="U223" s="717"/>
      <c r="V223" s="717"/>
      <c r="W223" s="717"/>
      <c r="X223" s="717"/>
      <c r="Y223" s="717"/>
      <c r="Z223" s="717"/>
      <c r="AA223" s="717"/>
      <c r="AB223" s="717"/>
      <c r="AC223" s="717"/>
      <c r="AD223" s="717"/>
      <c r="AE223" s="717"/>
      <c r="AF223" s="717"/>
      <c r="AG223" s="717"/>
      <c r="AH223" s="717"/>
      <c r="AI223" s="717"/>
      <c r="AJ223" s="717"/>
      <c r="AK223" s="717"/>
      <c r="AL223" s="717"/>
      <c r="AM223" s="717"/>
      <c r="AN223" s="717"/>
      <c r="AO223" s="717"/>
      <c r="AP223" s="717"/>
      <c r="AQ223" s="717"/>
      <c r="AR223" s="717"/>
      <c r="AS223" s="717"/>
      <c r="AT223" s="717"/>
      <c r="AU223" s="717"/>
      <c r="AV223" s="717"/>
      <c r="AW223" s="717"/>
      <c r="AX223" s="717"/>
      <c r="AY223" s="717"/>
      <c r="AZ223" s="717"/>
      <c r="BA223" s="717"/>
      <c r="BB223" s="717"/>
      <c r="BC223" s="717"/>
      <c r="BD223" s="717"/>
      <c r="BE223" s="717"/>
      <c r="BF223" s="717"/>
      <c r="BG223" s="717"/>
      <c r="BH223" s="717"/>
      <c r="BI223" s="717"/>
      <c r="BJ223" s="717"/>
      <c r="BK223" s="717"/>
      <c r="BL223" s="717"/>
      <c r="BM223" s="717"/>
      <c r="BN223" s="717"/>
      <c r="BO223" s="717"/>
      <c r="BP223" s="717"/>
      <c r="BQ223" s="717"/>
      <c r="BR223" s="717"/>
      <c r="BS223" s="717"/>
      <c r="BT223" s="717"/>
      <c r="BU223" s="717"/>
      <c r="BV223" s="717"/>
      <c r="BW223" s="717"/>
      <c r="BX223" s="717"/>
      <c r="BY223" s="717"/>
      <c r="BZ223" s="717"/>
      <c r="CB223" s="8"/>
    </row>
    <row r="224" spans="1:80" s="2" customFormat="1" ht="17.100000000000001" customHeight="1">
      <c r="A224" s="59"/>
      <c r="B224" s="59" t="s">
        <v>200</v>
      </c>
      <c r="C224" s="59"/>
      <c r="D224" s="59"/>
      <c r="E224" s="59"/>
      <c r="F224" s="59"/>
      <c r="G224" s="59"/>
      <c r="H224" s="59"/>
      <c r="I224" s="59"/>
      <c r="J224" s="59"/>
      <c r="K224" s="59"/>
      <c r="L224" s="59"/>
      <c r="M224" s="59"/>
      <c r="N224" s="59"/>
      <c r="O224" s="59"/>
      <c r="P224" s="59"/>
      <c r="Q224" s="59"/>
      <c r="R224" s="59"/>
      <c r="S224" s="59"/>
      <c r="T224" s="59"/>
      <c r="U224" s="59"/>
      <c r="V224" s="59"/>
      <c r="W224" s="59"/>
      <c r="X224" s="59"/>
      <c r="Y224" s="59"/>
      <c r="Z224" s="59"/>
      <c r="AA224" s="59"/>
      <c r="AB224" s="59"/>
      <c r="AC224" s="59"/>
      <c r="AD224" s="59"/>
      <c r="AE224" s="59"/>
      <c r="AF224" s="59"/>
      <c r="AG224" s="59"/>
      <c r="AH224" s="59"/>
      <c r="AI224" s="59"/>
      <c r="AJ224" s="59"/>
      <c r="AK224" s="59"/>
      <c r="AL224" s="59"/>
      <c r="AM224" s="59"/>
      <c r="AN224" s="59"/>
      <c r="AO224" s="59"/>
      <c r="AP224" s="59"/>
      <c r="AQ224" s="59"/>
      <c r="AR224" s="59"/>
      <c r="AS224" s="59"/>
      <c r="AT224" s="59"/>
      <c r="AU224" s="59"/>
      <c r="AV224" s="59"/>
      <c r="AW224" s="59"/>
      <c r="AX224" s="59"/>
      <c r="AY224" s="59"/>
      <c r="AZ224" s="59"/>
      <c r="BA224" s="59"/>
      <c r="BB224" s="59"/>
      <c r="BC224" s="59"/>
      <c r="BD224" s="59"/>
      <c r="BE224" s="59"/>
      <c r="BF224" s="59"/>
      <c r="BG224" s="59"/>
      <c r="BH224" s="59"/>
      <c r="BI224" s="59"/>
      <c r="BJ224" s="59"/>
      <c r="BK224" s="59"/>
      <c r="BL224" s="59"/>
      <c r="BM224" s="59"/>
      <c r="BN224" s="59"/>
      <c r="BO224" s="59"/>
      <c r="BP224" s="59"/>
      <c r="BQ224" s="59"/>
      <c r="BR224" s="59"/>
      <c r="BS224" s="59"/>
      <c r="BT224" s="59"/>
      <c r="BU224" s="59"/>
      <c r="BV224" s="59"/>
      <c r="BW224" s="59"/>
      <c r="BX224" s="59"/>
      <c r="BY224" s="59"/>
      <c r="BZ224" s="59"/>
    </row>
    <row r="225" spans="1:86" s="2" customFormat="1" ht="5.0999999999999996" customHeight="1">
      <c r="A225" s="94"/>
      <c r="B225" s="94"/>
      <c r="C225" s="94"/>
      <c r="D225" s="94"/>
      <c r="E225" s="94"/>
      <c r="F225" s="94"/>
      <c r="G225" s="94"/>
      <c r="H225" s="94"/>
      <c r="I225" s="94"/>
      <c r="J225" s="94"/>
      <c r="K225" s="94"/>
      <c r="L225" s="94"/>
      <c r="M225" s="94"/>
      <c r="N225" s="94"/>
      <c r="O225" s="94"/>
      <c r="P225" s="94"/>
      <c r="Q225" s="94"/>
      <c r="R225" s="94"/>
      <c r="S225" s="94"/>
      <c r="T225" s="94"/>
      <c r="U225" s="94"/>
      <c r="V225" s="94"/>
      <c r="W225" s="94"/>
      <c r="X225" s="94"/>
      <c r="Y225" s="94"/>
      <c r="Z225" s="94"/>
      <c r="AA225" s="94"/>
      <c r="AB225" s="94"/>
      <c r="AC225" s="94"/>
      <c r="AD225" s="94"/>
      <c r="AE225" s="94"/>
      <c r="AF225" s="94"/>
      <c r="AG225" s="94"/>
      <c r="AH225" s="94"/>
      <c r="AI225" s="94"/>
      <c r="AJ225" s="94"/>
      <c r="AK225" s="94"/>
      <c r="AL225" s="94"/>
      <c r="AM225" s="94"/>
      <c r="AN225" s="94"/>
      <c r="AO225" s="94"/>
      <c r="AP225" s="94"/>
      <c r="AQ225" s="94"/>
      <c r="AR225" s="94"/>
      <c r="AS225" s="94"/>
      <c r="AT225" s="94"/>
      <c r="AU225" s="94"/>
      <c r="AV225" s="94"/>
      <c r="AW225" s="94"/>
      <c r="AX225" s="94"/>
      <c r="AY225" s="94"/>
      <c r="AZ225" s="94"/>
      <c r="BA225" s="94"/>
      <c r="BB225" s="94"/>
      <c r="BC225" s="94"/>
      <c r="BD225" s="94"/>
      <c r="BE225" s="94"/>
      <c r="BF225" s="94"/>
      <c r="BG225" s="94"/>
      <c r="BH225" s="94"/>
      <c r="BI225" s="94"/>
      <c r="BJ225" s="94"/>
      <c r="BK225" s="94"/>
      <c r="BL225" s="94"/>
      <c r="BM225" s="94"/>
      <c r="BN225" s="94"/>
      <c r="BO225" s="94"/>
      <c r="BP225" s="94"/>
      <c r="BQ225" s="94"/>
      <c r="BR225" s="94"/>
      <c r="BS225" s="94"/>
      <c r="BT225" s="94"/>
      <c r="BU225" s="94"/>
      <c r="BV225" s="94"/>
      <c r="BW225" s="94"/>
      <c r="BX225" s="94"/>
      <c r="BY225" s="94"/>
      <c r="BZ225" s="94"/>
    </row>
    <row r="226" spans="1:86" s="2" customFormat="1" ht="5.0999999999999996" customHeight="1">
      <c r="A226" s="203"/>
      <c r="B226" s="203"/>
      <c r="C226" s="203"/>
      <c r="D226" s="203"/>
      <c r="E226" s="203"/>
      <c r="F226" s="203"/>
      <c r="G226" s="203"/>
      <c r="H226" s="203"/>
      <c r="I226" s="203"/>
      <c r="J226" s="203"/>
      <c r="K226" s="203"/>
      <c r="L226" s="203"/>
      <c r="M226" s="203"/>
      <c r="N226" s="203"/>
      <c r="O226" s="203"/>
      <c r="P226" s="203"/>
      <c r="Q226" s="203"/>
      <c r="R226" s="203"/>
      <c r="S226" s="203"/>
      <c r="T226" s="203"/>
      <c r="U226" s="203"/>
      <c r="V226" s="203"/>
      <c r="W226" s="203"/>
      <c r="X226" s="203"/>
      <c r="Y226" s="203"/>
      <c r="Z226" s="203"/>
      <c r="AA226" s="203"/>
      <c r="AB226" s="203"/>
      <c r="AC226" s="203"/>
      <c r="AD226" s="203"/>
      <c r="AE226" s="203"/>
      <c r="AF226" s="203"/>
      <c r="AG226" s="203"/>
      <c r="AH226" s="203"/>
      <c r="AI226" s="203"/>
      <c r="AJ226" s="203"/>
      <c r="AK226" s="203"/>
      <c r="AL226" s="203"/>
      <c r="AM226" s="203"/>
      <c r="AN226" s="203"/>
      <c r="AO226" s="203"/>
      <c r="AP226" s="203"/>
      <c r="AQ226" s="203"/>
      <c r="AR226" s="203"/>
      <c r="AS226" s="203"/>
      <c r="AT226" s="203"/>
      <c r="AU226" s="203"/>
      <c r="AV226" s="203"/>
      <c r="AW226" s="203"/>
      <c r="AX226" s="203"/>
      <c r="AY226" s="203"/>
      <c r="AZ226" s="203"/>
      <c r="BA226" s="203"/>
      <c r="BB226" s="203"/>
      <c r="BC226" s="203"/>
      <c r="BD226" s="203"/>
      <c r="BE226" s="203"/>
      <c r="BF226" s="203"/>
      <c r="BG226" s="203"/>
      <c r="BH226" s="203"/>
      <c r="BI226" s="203"/>
      <c r="BJ226" s="203"/>
      <c r="BK226" s="203"/>
      <c r="BL226" s="203"/>
      <c r="BM226" s="203"/>
      <c r="BN226" s="203"/>
      <c r="BO226" s="203"/>
      <c r="BP226" s="203"/>
      <c r="BQ226" s="203"/>
      <c r="BR226" s="203"/>
      <c r="BS226" s="203"/>
      <c r="BT226" s="203"/>
      <c r="BU226" s="203"/>
      <c r="BV226" s="203"/>
      <c r="BW226" s="203"/>
      <c r="BX226" s="203"/>
      <c r="BY226" s="203"/>
      <c r="BZ226" s="203"/>
      <c r="CB226" s="8"/>
    </row>
    <row r="227" spans="1:86" s="2" customFormat="1" ht="17.100000000000001" customHeight="1">
      <c r="A227" s="59"/>
      <c r="B227" s="59" t="s">
        <v>201</v>
      </c>
      <c r="C227" s="59"/>
      <c r="D227" s="59"/>
      <c r="E227" s="59"/>
      <c r="F227" s="59"/>
      <c r="G227" s="59"/>
      <c r="H227" s="59"/>
      <c r="I227" s="59"/>
      <c r="J227" s="59"/>
      <c r="K227" s="59"/>
      <c r="L227" s="59"/>
      <c r="M227" s="59"/>
      <c r="N227" s="672"/>
      <c r="O227" s="672"/>
      <c r="P227" s="672"/>
      <c r="Q227" s="672"/>
      <c r="R227" s="672"/>
      <c r="S227" s="672"/>
      <c r="T227" s="672"/>
      <c r="U227" s="672"/>
      <c r="V227" s="59"/>
      <c r="W227" s="59"/>
      <c r="X227" s="59"/>
      <c r="Y227" s="59"/>
      <c r="Z227" s="59"/>
      <c r="AA227" s="59"/>
      <c r="AB227" s="59"/>
      <c r="AC227" s="59"/>
      <c r="AD227" s="59"/>
      <c r="AE227" s="59"/>
      <c r="AF227" s="59"/>
      <c r="AG227" s="59"/>
      <c r="AH227" s="59"/>
      <c r="AI227" s="59"/>
      <c r="AJ227" s="59"/>
      <c r="AK227" s="59"/>
      <c r="AL227" s="59"/>
      <c r="AM227" s="59"/>
      <c r="AN227" s="59"/>
      <c r="AO227" s="59"/>
      <c r="AP227" s="59"/>
      <c r="AQ227" s="59"/>
      <c r="AR227" s="59"/>
      <c r="AS227" s="59"/>
      <c r="AT227" s="59"/>
      <c r="AU227" s="59"/>
      <c r="AV227" s="59"/>
      <c r="AW227" s="59"/>
      <c r="AX227" s="59"/>
      <c r="AY227" s="59"/>
      <c r="AZ227" s="59"/>
      <c r="BA227" s="59"/>
      <c r="BB227" s="59"/>
      <c r="BC227" s="59"/>
      <c r="BD227" s="59"/>
      <c r="BE227" s="59"/>
      <c r="BF227" s="59"/>
      <c r="BG227" s="59"/>
      <c r="BH227" s="59"/>
      <c r="BI227" s="59"/>
      <c r="BJ227" s="59"/>
      <c r="BK227" s="59"/>
      <c r="BL227" s="59"/>
      <c r="BM227" s="59"/>
      <c r="BN227" s="59"/>
      <c r="BO227" s="59"/>
      <c r="BP227" s="59"/>
      <c r="BQ227" s="59"/>
      <c r="BR227" s="59"/>
      <c r="BS227" s="59"/>
      <c r="BT227" s="59"/>
      <c r="BU227" s="59"/>
      <c r="BV227" s="59"/>
      <c r="BW227" s="59"/>
      <c r="BX227" s="59"/>
      <c r="BY227" s="59"/>
      <c r="BZ227" s="59"/>
      <c r="CB227" s="8"/>
    </row>
    <row r="228" spans="1:86" s="2" customFormat="1" ht="16.5" customHeight="1">
      <c r="A228" s="59"/>
      <c r="B228" s="59" t="s">
        <v>202</v>
      </c>
      <c r="C228" s="59"/>
      <c r="D228" s="59"/>
      <c r="E228" s="59"/>
      <c r="F228" s="59"/>
      <c r="G228" s="59"/>
      <c r="H228" s="59"/>
      <c r="I228" s="59"/>
      <c r="J228" s="59"/>
      <c r="K228" s="59"/>
      <c r="L228" s="59"/>
      <c r="M228" s="670" t="s">
        <v>203</v>
      </c>
      <c r="N228" s="670"/>
      <c r="O228" s="670"/>
      <c r="P228" s="670"/>
      <c r="Q228" s="670"/>
      <c r="R228" s="697"/>
      <c r="S228" s="697"/>
      <c r="T228" s="697"/>
      <c r="U228" s="697"/>
      <c r="V228" s="697"/>
      <c r="W228" s="697"/>
      <c r="X228" s="697"/>
      <c r="Y228" s="697"/>
      <c r="Z228" s="697"/>
      <c r="AA228" s="59" t="s">
        <v>85</v>
      </c>
      <c r="AB228" s="59"/>
      <c r="AC228" s="59"/>
      <c r="AD228" s="677" t="str">
        <f t="shared" ref="AD228:AD232" si="4">IFERROR(VLOOKUP(R228,$CB$4:$CC$78,2,FALSE),"")</f>
        <v/>
      </c>
      <c r="AE228" s="677"/>
      <c r="AF228" s="677"/>
      <c r="AG228" s="677"/>
      <c r="AH228" s="677"/>
      <c r="AI228" s="677"/>
      <c r="AJ228" s="677"/>
      <c r="AK228" s="677"/>
      <c r="AL228" s="677"/>
      <c r="AM228" s="677"/>
      <c r="AN228" s="677"/>
      <c r="AO228" s="677"/>
      <c r="AP228" s="677"/>
      <c r="AQ228" s="677"/>
      <c r="AR228" s="677"/>
      <c r="AS228" s="677"/>
      <c r="AT228" s="677"/>
      <c r="AU228" s="677"/>
      <c r="AV228" s="677"/>
      <c r="AW228" s="677"/>
      <c r="AX228" s="677"/>
      <c r="AY228" s="677"/>
      <c r="AZ228" s="677"/>
      <c r="BA228" s="677"/>
      <c r="BB228" s="677"/>
      <c r="BC228" s="677"/>
      <c r="BD228" s="677"/>
      <c r="BE228" s="677"/>
      <c r="BF228" s="677"/>
      <c r="BG228" s="677"/>
      <c r="BH228" s="677"/>
      <c r="BI228" s="677"/>
      <c r="BJ228" s="677"/>
      <c r="BK228" s="677"/>
      <c r="BL228" s="677"/>
      <c r="BM228" s="677"/>
      <c r="BN228" s="677"/>
      <c r="BO228" s="677"/>
      <c r="BP228" s="59"/>
      <c r="BQ228" s="59"/>
      <c r="BR228" s="59"/>
      <c r="BS228" s="59"/>
      <c r="BT228" s="59"/>
      <c r="BU228" s="59"/>
      <c r="BV228" s="59"/>
      <c r="BW228" s="59"/>
      <c r="BX228" s="59"/>
      <c r="BY228" s="59"/>
      <c r="BZ228" s="59"/>
    </row>
    <row r="229" spans="1:86" s="2" customFormat="1" ht="16.5" customHeight="1">
      <c r="A229" s="59"/>
      <c r="B229" s="59"/>
      <c r="C229" s="59"/>
      <c r="D229" s="59"/>
      <c r="E229" s="59"/>
      <c r="F229" s="59"/>
      <c r="G229" s="59"/>
      <c r="H229" s="59"/>
      <c r="I229" s="59"/>
      <c r="J229" s="59"/>
      <c r="K229" s="59"/>
      <c r="L229" s="59"/>
      <c r="M229" s="670" t="s">
        <v>203</v>
      </c>
      <c r="N229" s="670"/>
      <c r="O229" s="670"/>
      <c r="P229" s="670"/>
      <c r="Q229" s="670"/>
      <c r="R229" s="697"/>
      <c r="S229" s="697"/>
      <c r="T229" s="697"/>
      <c r="U229" s="697"/>
      <c r="V229" s="697"/>
      <c r="W229" s="697"/>
      <c r="X229" s="697"/>
      <c r="Y229" s="697"/>
      <c r="Z229" s="697"/>
      <c r="AA229" s="59" t="s">
        <v>85</v>
      </c>
      <c r="AB229" s="59"/>
      <c r="AC229" s="59"/>
      <c r="AD229" s="677" t="str">
        <f t="shared" si="4"/>
        <v/>
      </c>
      <c r="AE229" s="677"/>
      <c r="AF229" s="677"/>
      <c r="AG229" s="677"/>
      <c r="AH229" s="677"/>
      <c r="AI229" s="677"/>
      <c r="AJ229" s="677"/>
      <c r="AK229" s="677"/>
      <c r="AL229" s="677"/>
      <c r="AM229" s="677"/>
      <c r="AN229" s="677"/>
      <c r="AO229" s="677"/>
      <c r="AP229" s="677"/>
      <c r="AQ229" s="677"/>
      <c r="AR229" s="677"/>
      <c r="AS229" s="677"/>
      <c r="AT229" s="677"/>
      <c r="AU229" s="677"/>
      <c r="AV229" s="677"/>
      <c r="AW229" s="677"/>
      <c r="AX229" s="677"/>
      <c r="AY229" s="677"/>
      <c r="AZ229" s="677"/>
      <c r="BA229" s="677"/>
      <c r="BB229" s="677"/>
      <c r="BC229" s="677"/>
      <c r="BD229" s="677"/>
      <c r="BE229" s="677"/>
      <c r="BF229" s="677"/>
      <c r="BG229" s="677"/>
      <c r="BH229" s="677"/>
      <c r="BI229" s="677"/>
      <c r="BJ229" s="677"/>
      <c r="BK229" s="677"/>
      <c r="BL229" s="677"/>
      <c r="BM229" s="677"/>
      <c r="BN229" s="677"/>
      <c r="BO229" s="677"/>
      <c r="BP229" s="59"/>
      <c r="BQ229" s="59"/>
      <c r="BR229" s="59"/>
      <c r="BS229" s="59"/>
      <c r="BT229" s="59"/>
      <c r="BU229" s="59"/>
      <c r="BV229" s="59"/>
      <c r="BW229" s="59"/>
      <c r="BX229" s="59"/>
      <c r="BY229" s="59"/>
      <c r="BZ229" s="59"/>
      <c r="CB229" s="8"/>
    </row>
    <row r="230" spans="1:86" s="2" customFormat="1" ht="17.100000000000001" customHeight="1">
      <c r="A230" s="59"/>
      <c r="B230" s="59"/>
      <c r="C230" s="59"/>
      <c r="D230" s="59"/>
      <c r="E230" s="59"/>
      <c r="F230" s="59"/>
      <c r="G230" s="59"/>
      <c r="H230" s="59"/>
      <c r="I230" s="59"/>
      <c r="J230" s="59"/>
      <c r="K230" s="59"/>
      <c r="L230" s="59"/>
      <c r="M230" s="670" t="s">
        <v>203</v>
      </c>
      <c r="N230" s="670"/>
      <c r="O230" s="670"/>
      <c r="P230" s="670"/>
      <c r="Q230" s="670"/>
      <c r="R230" s="697"/>
      <c r="S230" s="697"/>
      <c r="T230" s="697"/>
      <c r="U230" s="697"/>
      <c r="V230" s="697"/>
      <c r="W230" s="697"/>
      <c r="X230" s="697"/>
      <c r="Y230" s="697"/>
      <c r="Z230" s="697"/>
      <c r="AA230" s="59" t="s">
        <v>85</v>
      </c>
      <c r="AB230" s="59"/>
      <c r="AC230" s="59"/>
      <c r="AD230" s="677" t="str">
        <f t="shared" si="4"/>
        <v/>
      </c>
      <c r="AE230" s="677"/>
      <c r="AF230" s="677"/>
      <c r="AG230" s="677"/>
      <c r="AH230" s="677"/>
      <c r="AI230" s="677"/>
      <c r="AJ230" s="677"/>
      <c r="AK230" s="677"/>
      <c r="AL230" s="677"/>
      <c r="AM230" s="677"/>
      <c r="AN230" s="677"/>
      <c r="AO230" s="677"/>
      <c r="AP230" s="677"/>
      <c r="AQ230" s="677"/>
      <c r="AR230" s="677"/>
      <c r="AS230" s="677"/>
      <c r="AT230" s="677"/>
      <c r="AU230" s="677"/>
      <c r="AV230" s="677"/>
      <c r="AW230" s="677"/>
      <c r="AX230" s="677"/>
      <c r="AY230" s="677"/>
      <c r="AZ230" s="677"/>
      <c r="BA230" s="677"/>
      <c r="BB230" s="677"/>
      <c r="BC230" s="677"/>
      <c r="BD230" s="677"/>
      <c r="BE230" s="677"/>
      <c r="BF230" s="677"/>
      <c r="BG230" s="677"/>
      <c r="BH230" s="677"/>
      <c r="BI230" s="677"/>
      <c r="BJ230" s="677"/>
      <c r="BK230" s="677"/>
      <c r="BL230" s="677"/>
      <c r="BM230" s="677"/>
      <c r="BN230" s="677"/>
      <c r="BO230" s="677"/>
      <c r="BP230" s="59"/>
      <c r="BQ230" s="59"/>
      <c r="BR230" s="59"/>
      <c r="BS230" s="59"/>
      <c r="BT230" s="59"/>
      <c r="BU230" s="59"/>
      <c r="BV230" s="59"/>
      <c r="BW230" s="59"/>
      <c r="BX230" s="59"/>
      <c r="BY230" s="59"/>
      <c r="BZ230" s="59"/>
      <c r="CB230" s="8"/>
    </row>
    <row r="231" spans="1:86" s="91" customFormat="1" ht="17.100000000000001" customHeight="1">
      <c r="A231" s="59"/>
      <c r="B231" s="59"/>
      <c r="C231" s="59"/>
      <c r="D231" s="59"/>
      <c r="E231" s="59"/>
      <c r="F231" s="59"/>
      <c r="G231" s="59"/>
      <c r="H231" s="59"/>
      <c r="I231" s="59"/>
      <c r="J231" s="59"/>
      <c r="K231" s="59"/>
      <c r="L231" s="59"/>
      <c r="M231" s="670" t="s">
        <v>203</v>
      </c>
      <c r="N231" s="670"/>
      <c r="O231" s="670"/>
      <c r="P231" s="670"/>
      <c r="Q231" s="670"/>
      <c r="R231" s="697"/>
      <c r="S231" s="697"/>
      <c r="T231" s="697"/>
      <c r="U231" s="697"/>
      <c r="V231" s="697"/>
      <c r="W231" s="697"/>
      <c r="X231" s="697"/>
      <c r="Y231" s="697"/>
      <c r="Z231" s="697"/>
      <c r="AA231" s="59" t="s">
        <v>85</v>
      </c>
      <c r="AB231" s="59"/>
      <c r="AC231" s="59"/>
      <c r="AD231" s="677" t="str">
        <f t="shared" si="4"/>
        <v/>
      </c>
      <c r="AE231" s="677"/>
      <c r="AF231" s="677"/>
      <c r="AG231" s="677"/>
      <c r="AH231" s="677"/>
      <c r="AI231" s="677"/>
      <c r="AJ231" s="677"/>
      <c r="AK231" s="677"/>
      <c r="AL231" s="677"/>
      <c r="AM231" s="677"/>
      <c r="AN231" s="677"/>
      <c r="AO231" s="677"/>
      <c r="AP231" s="677"/>
      <c r="AQ231" s="677"/>
      <c r="AR231" s="677"/>
      <c r="AS231" s="677"/>
      <c r="AT231" s="677"/>
      <c r="AU231" s="677"/>
      <c r="AV231" s="677"/>
      <c r="AW231" s="677"/>
      <c r="AX231" s="677"/>
      <c r="AY231" s="677"/>
      <c r="AZ231" s="677"/>
      <c r="BA231" s="677"/>
      <c r="BB231" s="677"/>
      <c r="BC231" s="677"/>
      <c r="BD231" s="677"/>
      <c r="BE231" s="677"/>
      <c r="BF231" s="677"/>
      <c r="BG231" s="677"/>
      <c r="BH231" s="677"/>
      <c r="BI231" s="677"/>
      <c r="BJ231" s="677"/>
      <c r="BK231" s="677"/>
      <c r="BL231" s="677"/>
      <c r="BM231" s="677"/>
      <c r="BN231" s="677"/>
      <c r="BO231" s="677"/>
      <c r="BP231" s="59"/>
      <c r="BQ231" s="59"/>
      <c r="BR231" s="59"/>
      <c r="BS231" s="59"/>
      <c r="BT231" s="59"/>
      <c r="BU231" s="59"/>
      <c r="BV231" s="59"/>
      <c r="BW231" s="59"/>
      <c r="BX231" s="59"/>
      <c r="BY231" s="59"/>
      <c r="BZ231" s="59"/>
      <c r="CB231" s="2"/>
      <c r="CC231" s="2"/>
      <c r="CD231" s="2"/>
      <c r="CE231" s="2"/>
      <c r="CF231" s="2"/>
      <c r="CG231" s="2"/>
      <c r="CH231" s="2"/>
    </row>
    <row r="232" spans="1:86" s="91" customFormat="1" ht="17.100000000000001" customHeight="1">
      <c r="A232" s="59"/>
      <c r="B232" s="59"/>
      <c r="C232" s="59"/>
      <c r="D232" s="59"/>
      <c r="E232" s="59"/>
      <c r="F232" s="59"/>
      <c r="G232" s="59"/>
      <c r="H232" s="59"/>
      <c r="I232" s="59"/>
      <c r="J232" s="59"/>
      <c r="K232" s="59"/>
      <c r="L232" s="59"/>
      <c r="M232" s="670" t="s">
        <v>203</v>
      </c>
      <c r="N232" s="670"/>
      <c r="O232" s="670"/>
      <c r="P232" s="670"/>
      <c r="Q232" s="670"/>
      <c r="R232" s="697"/>
      <c r="S232" s="697"/>
      <c r="T232" s="697"/>
      <c r="U232" s="697"/>
      <c r="V232" s="697"/>
      <c r="W232" s="697"/>
      <c r="X232" s="697"/>
      <c r="Y232" s="697"/>
      <c r="Z232" s="697"/>
      <c r="AA232" s="59" t="s">
        <v>85</v>
      </c>
      <c r="AB232" s="59"/>
      <c r="AC232" s="59"/>
      <c r="AD232" s="677" t="str">
        <f t="shared" si="4"/>
        <v/>
      </c>
      <c r="AE232" s="677"/>
      <c r="AF232" s="677"/>
      <c r="AG232" s="677"/>
      <c r="AH232" s="677"/>
      <c r="AI232" s="677"/>
      <c r="AJ232" s="677"/>
      <c r="AK232" s="677"/>
      <c r="AL232" s="677"/>
      <c r="AM232" s="677"/>
      <c r="AN232" s="677"/>
      <c r="AO232" s="677"/>
      <c r="AP232" s="677"/>
      <c r="AQ232" s="677"/>
      <c r="AR232" s="677"/>
      <c r="AS232" s="677"/>
      <c r="AT232" s="677"/>
      <c r="AU232" s="677"/>
      <c r="AV232" s="677"/>
      <c r="AW232" s="677"/>
      <c r="AX232" s="677"/>
      <c r="AY232" s="677"/>
      <c r="AZ232" s="677"/>
      <c r="BA232" s="677"/>
      <c r="BB232" s="677"/>
      <c r="BC232" s="677"/>
      <c r="BD232" s="677"/>
      <c r="BE232" s="677"/>
      <c r="BF232" s="677"/>
      <c r="BG232" s="677"/>
      <c r="BH232" s="677"/>
      <c r="BI232" s="677"/>
      <c r="BJ232" s="677"/>
      <c r="BK232" s="677"/>
      <c r="BL232" s="677"/>
      <c r="BM232" s="677"/>
      <c r="BN232" s="677"/>
      <c r="BO232" s="677"/>
      <c r="BP232" s="59"/>
      <c r="BQ232" s="59"/>
      <c r="BR232" s="59"/>
      <c r="BS232" s="59"/>
      <c r="BT232" s="59"/>
      <c r="BU232" s="59"/>
      <c r="BV232" s="59"/>
      <c r="BW232" s="59"/>
      <c r="BX232" s="59"/>
      <c r="BY232" s="59"/>
      <c r="BZ232" s="59"/>
    </row>
    <row r="233" spans="1:86" s="91" customFormat="1" ht="3.95" customHeight="1">
      <c r="A233" s="94"/>
      <c r="B233" s="94"/>
      <c r="C233" s="94"/>
      <c r="D233" s="94"/>
      <c r="E233" s="94"/>
      <c r="F233" s="94"/>
      <c r="G233" s="94"/>
      <c r="H233" s="94"/>
      <c r="I233" s="94"/>
      <c r="J233" s="94"/>
      <c r="K233" s="94"/>
      <c r="L233" s="94"/>
      <c r="M233" s="94"/>
      <c r="N233" s="94"/>
      <c r="O233" s="94"/>
      <c r="P233" s="94"/>
      <c r="Q233" s="94"/>
      <c r="R233" s="94"/>
      <c r="S233" s="94"/>
      <c r="T233" s="94"/>
      <c r="U233" s="94"/>
      <c r="V233" s="94"/>
      <c r="W233" s="94"/>
      <c r="X233" s="94"/>
      <c r="Y233" s="94"/>
      <c r="Z233" s="94"/>
      <c r="AA233" s="94"/>
      <c r="AB233" s="94"/>
      <c r="AC233" s="94"/>
      <c r="AD233" s="94"/>
      <c r="AE233" s="94"/>
      <c r="AF233" s="94"/>
      <c r="AG233" s="94"/>
      <c r="AH233" s="94"/>
      <c r="AI233" s="94"/>
      <c r="AJ233" s="94"/>
      <c r="AK233" s="94"/>
      <c r="AL233" s="94"/>
      <c r="AM233" s="94"/>
      <c r="AN233" s="94"/>
      <c r="AO233" s="94"/>
      <c r="AP233" s="94"/>
      <c r="AQ233" s="94"/>
      <c r="AR233" s="94"/>
      <c r="AS233" s="94"/>
      <c r="AT233" s="94"/>
      <c r="AU233" s="94"/>
      <c r="AV233" s="94"/>
      <c r="AW233" s="94"/>
      <c r="AX233" s="94"/>
      <c r="AY233" s="94"/>
      <c r="AZ233" s="94"/>
      <c r="BA233" s="94"/>
      <c r="BB233" s="94"/>
      <c r="BC233" s="94"/>
      <c r="BD233" s="94"/>
      <c r="BE233" s="94"/>
      <c r="BF233" s="94"/>
      <c r="BG233" s="94"/>
      <c r="BH233" s="94"/>
      <c r="BI233" s="94"/>
      <c r="BJ233" s="94"/>
      <c r="BK233" s="94"/>
      <c r="BL233" s="94"/>
      <c r="BM233" s="94"/>
      <c r="BN233" s="94"/>
      <c r="BO233" s="94"/>
      <c r="BP233" s="94"/>
      <c r="BQ233" s="94"/>
      <c r="BR233" s="94"/>
      <c r="BS233" s="94"/>
      <c r="BT233" s="94"/>
      <c r="BU233" s="94"/>
      <c r="BV233" s="94"/>
      <c r="BW233" s="94"/>
      <c r="BX233" s="94"/>
      <c r="BY233" s="94"/>
      <c r="BZ233" s="94"/>
    </row>
    <row r="234" spans="1:86" s="91" customFormat="1" ht="3.95" customHeight="1">
      <c r="A234" s="203"/>
      <c r="B234" s="203"/>
      <c r="C234" s="203"/>
      <c r="D234" s="203"/>
      <c r="E234" s="203"/>
      <c r="F234" s="203"/>
      <c r="G234" s="203"/>
      <c r="H234" s="203"/>
      <c r="I234" s="203"/>
      <c r="J234" s="203"/>
      <c r="K234" s="203"/>
      <c r="L234" s="203"/>
      <c r="M234" s="203"/>
      <c r="N234" s="203"/>
      <c r="O234" s="203"/>
      <c r="P234" s="203"/>
      <c r="Q234" s="203"/>
      <c r="R234" s="203"/>
      <c r="S234" s="203"/>
      <c r="T234" s="203"/>
      <c r="U234" s="203"/>
      <c r="V234" s="203"/>
      <c r="W234" s="203"/>
      <c r="X234" s="203"/>
      <c r="Y234" s="203"/>
      <c r="Z234" s="203"/>
      <c r="AA234" s="203"/>
      <c r="AB234" s="203"/>
      <c r="AC234" s="203"/>
      <c r="AD234" s="203"/>
      <c r="AE234" s="203"/>
      <c r="AF234" s="203"/>
      <c r="AG234" s="203"/>
      <c r="AH234" s="203"/>
      <c r="AI234" s="203"/>
      <c r="AJ234" s="203"/>
      <c r="AK234" s="203"/>
      <c r="AL234" s="203"/>
      <c r="AM234" s="203"/>
      <c r="AN234" s="203"/>
      <c r="AO234" s="203"/>
      <c r="AP234" s="203"/>
      <c r="AQ234" s="203"/>
      <c r="AR234" s="203"/>
      <c r="AS234" s="203"/>
      <c r="AT234" s="203"/>
      <c r="AU234" s="203"/>
      <c r="AV234" s="203"/>
      <c r="AW234" s="203"/>
      <c r="AX234" s="203"/>
      <c r="AY234" s="203"/>
      <c r="AZ234" s="203"/>
      <c r="BA234" s="203"/>
      <c r="BB234" s="203"/>
      <c r="BC234" s="203"/>
      <c r="BD234" s="203"/>
      <c r="BE234" s="203"/>
      <c r="BF234" s="203"/>
      <c r="BG234" s="203"/>
      <c r="BH234" s="203"/>
      <c r="BI234" s="203"/>
      <c r="BJ234" s="203"/>
      <c r="BK234" s="203"/>
      <c r="BL234" s="203"/>
      <c r="BM234" s="203"/>
      <c r="BN234" s="203"/>
      <c r="BO234" s="203"/>
      <c r="BP234" s="203"/>
      <c r="BQ234" s="203"/>
      <c r="BR234" s="203"/>
      <c r="BS234" s="203"/>
      <c r="BT234" s="203"/>
      <c r="BU234" s="203"/>
      <c r="BV234" s="203"/>
      <c r="BW234" s="203"/>
      <c r="BX234" s="203"/>
      <c r="BY234" s="203"/>
      <c r="BZ234" s="203"/>
    </row>
    <row r="235" spans="1:86" s="91" customFormat="1" ht="17.100000000000001" customHeight="1">
      <c r="A235" s="59"/>
      <c r="B235" s="59" t="s">
        <v>204</v>
      </c>
      <c r="C235" s="59"/>
      <c r="D235" s="59"/>
      <c r="E235" s="59"/>
      <c r="F235" s="59"/>
      <c r="G235" s="59"/>
      <c r="H235" s="59"/>
      <c r="I235" s="59"/>
      <c r="J235" s="59"/>
      <c r="K235" s="59"/>
      <c r="L235" s="59"/>
      <c r="M235" s="59"/>
      <c r="N235" s="59"/>
      <c r="O235" s="59"/>
      <c r="P235" s="59"/>
      <c r="Q235" s="59"/>
      <c r="R235" s="59"/>
      <c r="S235" s="59"/>
      <c r="T235" s="59"/>
      <c r="U235" s="59"/>
      <c r="V235" s="59"/>
      <c r="W235" s="59"/>
      <c r="X235" s="59"/>
      <c r="Y235" s="59"/>
      <c r="Z235" s="59"/>
      <c r="AA235" s="59"/>
      <c r="AB235" s="59"/>
      <c r="AC235" s="59"/>
      <c r="AD235" s="59"/>
      <c r="AE235" s="59"/>
      <c r="AF235" s="59"/>
      <c r="AG235" s="59"/>
      <c r="AH235" s="59"/>
      <c r="AI235" s="59"/>
      <c r="AJ235" s="59"/>
      <c r="AK235" s="59"/>
      <c r="AL235" s="59"/>
      <c r="AM235" s="59"/>
      <c r="AN235" s="59"/>
      <c r="AO235" s="59"/>
      <c r="AP235" s="59"/>
      <c r="AQ235" s="59"/>
      <c r="AR235" s="59"/>
      <c r="AS235" s="59"/>
      <c r="AT235" s="59"/>
      <c r="AU235" s="59"/>
      <c r="AV235" s="59"/>
      <c r="AW235" s="59"/>
      <c r="AX235" s="59"/>
      <c r="AY235" s="59"/>
      <c r="AZ235" s="59"/>
      <c r="BA235" s="59"/>
      <c r="BB235" s="59"/>
      <c r="BC235" s="59"/>
      <c r="BD235" s="59"/>
      <c r="BE235" s="59"/>
      <c r="BF235" s="59"/>
      <c r="BG235" s="59"/>
      <c r="BH235" s="59"/>
      <c r="BI235" s="59"/>
      <c r="BJ235" s="59"/>
      <c r="BK235" s="59"/>
      <c r="BL235" s="59"/>
      <c r="BM235" s="59"/>
      <c r="BN235" s="59"/>
      <c r="BO235" s="59"/>
      <c r="BP235" s="59"/>
      <c r="BQ235" s="59"/>
      <c r="BR235" s="59"/>
      <c r="BS235" s="59"/>
      <c r="BT235" s="59"/>
      <c r="BU235" s="59"/>
      <c r="BV235" s="59"/>
      <c r="BW235" s="59"/>
      <c r="BX235" s="59"/>
      <c r="BY235" s="59"/>
      <c r="BZ235" s="59"/>
    </row>
    <row r="236" spans="1:86" s="2" customFormat="1" ht="16.5" customHeight="1">
      <c r="A236" s="59"/>
      <c r="B236" s="59"/>
      <c r="C236" s="59"/>
      <c r="D236" s="59"/>
      <c r="E236" s="672" t="s">
        <v>56</v>
      </c>
      <c r="F236" s="672"/>
      <c r="G236" s="59" t="s">
        <v>143</v>
      </c>
      <c r="H236" s="59"/>
      <c r="I236" s="59"/>
      <c r="J236" s="59"/>
      <c r="K236" s="59"/>
      <c r="L236" s="59"/>
      <c r="M236" s="672" t="s">
        <v>56</v>
      </c>
      <c r="N236" s="672"/>
      <c r="O236" s="59" t="s">
        <v>144</v>
      </c>
      <c r="P236" s="59"/>
      <c r="Q236" s="59"/>
      <c r="R236" s="59"/>
      <c r="S236" s="59"/>
      <c r="T236" s="59"/>
      <c r="U236" s="672" t="s">
        <v>56</v>
      </c>
      <c r="V236" s="672"/>
      <c r="W236" s="59" t="s">
        <v>145</v>
      </c>
      <c r="X236" s="59"/>
      <c r="Y236" s="59"/>
      <c r="Z236" s="59"/>
      <c r="AA236" s="59"/>
      <c r="AB236" s="59"/>
      <c r="AC236" s="672" t="s">
        <v>56</v>
      </c>
      <c r="AD236" s="672"/>
      <c r="AE236" s="59" t="s">
        <v>146</v>
      </c>
      <c r="AF236" s="59"/>
      <c r="AG236" s="59"/>
      <c r="AH236" s="59"/>
      <c r="AI236" s="59"/>
      <c r="AJ236" s="59"/>
      <c r="AK236" s="672" t="s">
        <v>56</v>
      </c>
      <c r="AL236" s="672"/>
      <c r="AM236" s="59" t="s">
        <v>147</v>
      </c>
      <c r="AN236" s="59"/>
      <c r="AO236" s="59"/>
      <c r="AP236" s="59"/>
      <c r="AQ236" s="59"/>
      <c r="AR236" s="59"/>
      <c r="AS236" s="59"/>
      <c r="AT236" s="59"/>
      <c r="AU236" s="59"/>
      <c r="AV236" s="672" t="s">
        <v>56</v>
      </c>
      <c r="AW236" s="672"/>
      <c r="AX236" s="59" t="s">
        <v>148</v>
      </c>
      <c r="AY236" s="59"/>
      <c r="AZ236" s="59"/>
      <c r="BA236" s="59"/>
      <c r="BB236" s="59"/>
      <c r="BC236" s="59"/>
      <c r="BD236" s="59"/>
      <c r="BE236" s="59"/>
      <c r="BF236" s="59"/>
      <c r="BG236" s="59"/>
      <c r="BH236" s="59"/>
      <c r="BI236" s="59"/>
      <c r="BJ236" s="672" t="s">
        <v>56</v>
      </c>
      <c r="BK236" s="672"/>
      <c r="BL236" s="59" t="s">
        <v>149</v>
      </c>
      <c r="BM236" s="59"/>
      <c r="BN236" s="59"/>
      <c r="BO236" s="59"/>
      <c r="BP236" s="59"/>
      <c r="BQ236" s="59"/>
      <c r="BR236" s="59"/>
      <c r="BS236" s="59"/>
      <c r="BT236" s="59"/>
      <c r="BU236" s="59"/>
      <c r="BV236" s="59"/>
      <c r="BW236" s="59"/>
      <c r="BX236" s="59"/>
      <c r="BY236" s="59"/>
      <c r="BZ236" s="59"/>
      <c r="CB236" s="91"/>
      <c r="CC236" s="91"/>
      <c r="CD236" s="91"/>
      <c r="CE236" s="91"/>
      <c r="CF236" s="91"/>
      <c r="CG236" s="91"/>
      <c r="CH236" s="91"/>
    </row>
    <row r="237" spans="1:86" s="2" customFormat="1" ht="3.95" customHeight="1">
      <c r="A237" s="94"/>
      <c r="B237" s="94"/>
      <c r="C237" s="94"/>
      <c r="D237" s="94"/>
      <c r="E237" s="94"/>
      <c r="F237" s="94"/>
      <c r="G237" s="94"/>
      <c r="H237" s="94"/>
      <c r="I237" s="94"/>
      <c r="J237" s="94"/>
      <c r="K237" s="94"/>
      <c r="L237" s="94"/>
      <c r="M237" s="94"/>
      <c r="N237" s="94"/>
      <c r="O237" s="94"/>
      <c r="P237" s="94"/>
      <c r="Q237" s="94"/>
      <c r="R237" s="94"/>
      <c r="S237" s="94"/>
      <c r="T237" s="94"/>
      <c r="U237" s="94"/>
      <c r="V237" s="94"/>
      <c r="W237" s="94"/>
      <c r="X237" s="94"/>
      <c r="Y237" s="94"/>
      <c r="Z237" s="94"/>
      <c r="AA237" s="94"/>
      <c r="AB237" s="94"/>
      <c r="AC237" s="94"/>
      <c r="AD237" s="94"/>
      <c r="AE237" s="94"/>
      <c r="AF237" s="94"/>
      <c r="AG237" s="94"/>
      <c r="AH237" s="94"/>
      <c r="AI237" s="94"/>
      <c r="AJ237" s="94"/>
      <c r="AK237" s="94"/>
      <c r="AL237" s="94"/>
      <c r="AM237" s="94"/>
      <c r="AN237" s="94"/>
      <c r="AO237" s="94"/>
      <c r="AP237" s="94"/>
      <c r="AQ237" s="94"/>
      <c r="AR237" s="94"/>
      <c r="AS237" s="94"/>
      <c r="AT237" s="94"/>
      <c r="AU237" s="94"/>
      <c r="AV237" s="94"/>
      <c r="AW237" s="94"/>
      <c r="AX237" s="94"/>
      <c r="AY237" s="94"/>
      <c r="AZ237" s="94"/>
      <c r="BA237" s="94"/>
      <c r="BB237" s="94"/>
      <c r="BC237" s="94"/>
      <c r="BD237" s="94"/>
      <c r="BE237" s="94"/>
      <c r="BF237" s="94"/>
      <c r="BG237" s="94"/>
      <c r="BH237" s="94"/>
      <c r="BI237" s="94"/>
      <c r="BJ237" s="94"/>
      <c r="BK237" s="94"/>
      <c r="BL237" s="94"/>
      <c r="BM237" s="94"/>
      <c r="BN237" s="94"/>
      <c r="BO237" s="94"/>
      <c r="BP237" s="94"/>
      <c r="BQ237" s="94"/>
      <c r="BR237" s="94"/>
      <c r="BS237" s="94"/>
      <c r="BT237" s="94"/>
      <c r="BU237" s="94"/>
      <c r="BV237" s="94"/>
      <c r="BW237" s="94"/>
      <c r="BX237" s="94"/>
      <c r="BY237" s="94"/>
      <c r="BZ237" s="94"/>
      <c r="CB237" s="8"/>
    </row>
    <row r="238" spans="1:86" s="2" customFormat="1" ht="3.95" customHeight="1">
      <c r="A238" s="203"/>
      <c r="B238" s="203"/>
      <c r="C238" s="203"/>
      <c r="D238" s="203"/>
      <c r="E238" s="203"/>
      <c r="F238" s="203"/>
      <c r="G238" s="203"/>
      <c r="H238" s="203"/>
      <c r="I238" s="203"/>
      <c r="J238" s="203"/>
      <c r="K238" s="203"/>
      <c r="L238" s="203"/>
      <c r="M238" s="203"/>
      <c r="N238" s="203"/>
      <c r="O238" s="203"/>
      <c r="P238" s="203"/>
      <c r="Q238" s="203"/>
      <c r="R238" s="203"/>
      <c r="S238" s="203"/>
      <c r="T238" s="203"/>
      <c r="U238" s="203"/>
      <c r="V238" s="203"/>
      <c r="W238" s="203"/>
      <c r="X238" s="203"/>
      <c r="Y238" s="203"/>
      <c r="Z238" s="203"/>
      <c r="AA238" s="203"/>
      <c r="AB238" s="203"/>
      <c r="AC238" s="203"/>
      <c r="AD238" s="203"/>
      <c r="AE238" s="203"/>
      <c r="AF238" s="203"/>
      <c r="AG238" s="203"/>
      <c r="AH238" s="203"/>
      <c r="AI238" s="203"/>
      <c r="AJ238" s="203"/>
      <c r="AK238" s="203"/>
      <c r="AL238" s="203"/>
      <c r="AM238" s="203"/>
      <c r="AN238" s="203"/>
      <c r="AO238" s="203"/>
      <c r="AP238" s="203"/>
      <c r="AQ238" s="203"/>
      <c r="AR238" s="203"/>
      <c r="AS238" s="203"/>
      <c r="AT238" s="203"/>
      <c r="AU238" s="203"/>
      <c r="AV238" s="203"/>
      <c r="AW238" s="203"/>
      <c r="AX238" s="203"/>
      <c r="AY238" s="203"/>
      <c r="AZ238" s="203"/>
      <c r="BA238" s="203"/>
      <c r="BB238" s="203"/>
      <c r="BC238" s="203"/>
      <c r="BD238" s="203"/>
      <c r="BE238" s="203"/>
      <c r="BF238" s="203"/>
      <c r="BG238" s="203"/>
      <c r="BH238" s="203"/>
      <c r="BI238" s="203"/>
      <c r="BJ238" s="203"/>
      <c r="BK238" s="203"/>
      <c r="BL238" s="203"/>
      <c r="BM238" s="203"/>
      <c r="BN238" s="203"/>
      <c r="BO238" s="203"/>
      <c r="BP238" s="203"/>
      <c r="BQ238" s="203"/>
      <c r="BR238" s="203"/>
      <c r="BS238" s="203"/>
      <c r="BT238" s="203"/>
      <c r="BU238" s="203"/>
      <c r="BV238" s="203"/>
      <c r="BW238" s="203"/>
      <c r="BX238" s="203"/>
      <c r="BY238" s="203"/>
      <c r="BZ238" s="203"/>
      <c r="CB238" s="8"/>
    </row>
    <row r="239" spans="1:86" s="91" customFormat="1" ht="17.100000000000001" customHeight="1">
      <c r="A239" s="59"/>
      <c r="B239" s="59" t="s">
        <v>205</v>
      </c>
      <c r="C239" s="59"/>
      <c r="D239" s="59"/>
      <c r="E239" s="59"/>
      <c r="F239" s="59"/>
      <c r="G239" s="59"/>
      <c r="H239" s="59"/>
      <c r="I239" s="59"/>
      <c r="J239" s="59"/>
      <c r="K239" s="59"/>
      <c r="L239" s="59"/>
      <c r="M239" s="59"/>
      <c r="N239" s="59"/>
      <c r="O239" s="59"/>
      <c r="P239" s="59"/>
      <c r="Q239" s="980"/>
      <c r="R239" s="980"/>
      <c r="S239" s="980"/>
      <c r="T239" s="980"/>
      <c r="U239" s="980"/>
      <c r="V239" s="980"/>
      <c r="W239" s="980"/>
      <c r="X239" s="980"/>
      <c r="Y239" s="980"/>
      <c r="Z239" s="980"/>
      <c r="AA239" s="980"/>
      <c r="AB239" s="980"/>
      <c r="AC239" s="980"/>
      <c r="AD239" s="980"/>
      <c r="AE239" s="980"/>
      <c r="AF239" s="980"/>
      <c r="AG239" s="980"/>
      <c r="AH239" s="980"/>
      <c r="AI239" s="980"/>
      <c r="AJ239" s="59" t="s">
        <v>206</v>
      </c>
      <c r="AK239" s="59"/>
      <c r="AL239" s="59"/>
      <c r="AM239" s="59"/>
      <c r="AN239" s="59"/>
      <c r="AO239" s="59"/>
      <c r="AP239" s="59"/>
      <c r="AQ239" s="59"/>
      <c r="AR239" s="59"/>
      <c r="AS239" s="59"/>
      <c r="AT239" s="980"/>
      <c r="AU239" s="980"/>
      <c r="AV239" s="980"/>
      <c r="AW239" s="980"/>
      <c r="AX239" s="980"/>
      <c r="AY239" s="980"/>
      <c r="AZ239" s="980"/>
      <c r="BA239" s="980"/>
      <c r="BB239" s="980"/>
      <c r="BC239" s="980"/>
      <c r="BD239" s="980"/>
      <c r="BE239" s="980"/>
      <c r="BF239" s="980"/>
      <c r="BG239" s="980"/>
      <c r="BH239" s="980"/>
      <c r="BI239" s="980"/>
      <c r="BJ239" s="980"/>
      <c r="BK239" s="980"/>
      <c r="BL239" s="980"/>
      <c r="BM239" s="59" t="s">
        <v>182</v>
      </c>
      <c r="BN239" s="59"/>
      <c r="BO239" s="59"/>
      <c r="BP239" s="59"/>
      <c r="BQ239" s="59"/>
      <c r="BR239" s="59"/>
      <c r="BS239" s="59"/>
      <c r="BT239" s="59"/>
      <c r="BU239" s="59"/>
      <c r="BV239" s="59"/>
      <c r="BW239" s="59"/>
      <c r="BX239" s="59"/>
      <c r="BY239" s="59"/>
      <c r="BZ239" s="59"/>
      <c r="CB239" s="2"/>
      <c r="CC239" s="2"/>
      <c r="CD239" s="2"/>
      <c r="CE239" s="2"/>
      <c r="CF239" s="2"/>
      <c r="CG239" s="2"/>
      <c r="CH239" s="2"/>
    </row>
    <row r="240" spans="1:86" s="91" customFormat="1" ht="3.95" customHeight="1">
      <c r="A240" s="94"/>
      <c r="B240" s="94"/>
      <c r="C240" s="94"/>
      <c r="D240" s="94"/>
      <c r="E240" s="94"/>
      <c r="F240" s="94"/>
      <c r="G240" s="94"/>
      <c r="H240" s="94"/>
      <c r="I240" s="94"/>
      <c r="J240" s="94"/>
      <c r="K240" s="94"/>
      <c r="L240" s="94"/>
      <c r="M240" s="94"/>
      <c r="N240" s="94"/>
      <c r="O240" s="94"/>
      <c r="P240" s="94"/>
      <c r="Q240" s="94"/>
      <c r="R240" s="94"/>
      <c r="S240" s="94"/>
      <c r="T240" s="94"/>
      <c r="U240" s="94"/>
      <c r="V240" s="94"/>
      <c r="W240" s="94"/>
      <c r="X240" s="94"/>
      <c r="Y240" s="94"/>
      <c r="Z240" s="94"/>
      <c r="AA240" s="94"/>
      <c r="AB240" s="94"/>
      <c r="AC240" s="94"/>
      <c r="AD240" s="94"/>
      <c r="AE240" s="94"/>
      <c r="AF240" s="94"/>
      <c r="AG240" s="94"/>
      <c r="AH240" s="94"/>
      <c r="AI240" s="94"/>
      <c r="AJ240" s="94"/>
      <c r="AK240" s="94"/>
      <c r="AL240" s="94"/>
      <c r="AM240" s="94"/>
      <c r="AN240" s="94"/>
      <c r="AO240" s="94"/>
      <c r="AP240" s="94"/>
      <c r="AQ240" s="94"/>
      <c r="AR240" s="94"/>
      <c r="AS240" s="94"/>
      <c r="AT240" s="94"/>
      <c r="AU240" s="94"/>
      <c r="AV240" s="94"/>
      <c r="AW240" s="94"/>
      <c r="AX240" s="94"/>
      <c r="AY240" s="94"/>
      <c r="AZ240" s="94"/>
      <c r="BA240" s="94"/>
      <c r="BB240" s="94"/>
      <c r="BC240" s="94"/>
      <c r="BD240" s="94"/>
      <c r="BE240" s="94"/>
      <c r="BF240" s="94"/>
      <c r="BG240" s="94"/>
      <c r="BH240" s="94"/>
      <c r="BI240" s="94"/>
      <c r="BJ240" s="94"/>
      <c r="BK240" s="94"/>
      <c r="BL240" s="94"/>
      <c r="BM240" s="94"/>
      <c r="BN240" s="94"/>
      <c r="BO240" s="94"/>
      <c r="BP240" s="94"/>
      <c r="BQ240" s="94"/>
      <c r="BR240" s="94"/>
      <c r="BS240" s="94"/>
      <c r="BT240" s="94"/>
      <c r="BU240" s="94"/>
      <c r="BV240" s="94"/>
      <c r="BW240" s="94"/>
      <c r="BX240" s="94"/>
      <c r="BY240" s="94"/>
      <c r="BZ240" s="94"/>
    </row>
    <row r="241" spans="1:86" s="91" customFormat="1" ht="3.95" customHeight="1">
      <c r="A241" s="203"/>
      <c r="B241" s="203"/>
      <c r="C241" s="203"/>
      <c r="D241" s="203"/>
      <c r="E241" s="203"/>
      <c r="F241" s="203"/>
      <c r="G241" s="203"/>
      <c r="H241" s="203"/>
      <c r="I241" s="203"/>
      <c r="J241" s="203"/>
      <c r="K241" s="203"/>
      <c r="L241" s="203"/>
      <c r="M241" s="203"/>
      <c r="N241" s="203"/>
      <c r="O241" s="203"/>
      <c r="P241" s="203"/>
      <c r="Q241" s="203"/>
      <c r="R241" s="203"/>
      <c r="S241" s="203"/>
      <c r="T241" s="203"/>
      <c r="U241" s="203"/>
      <c r="V241" s="203"/>
      <c r="W241" s="203"/>
      <c r="X241" s="203"/>
      <c r="Y241" s="203"/>
      <c r="Z241" s="203"/>
      <c r="AA241" s="203"/>
      <c r="AB241" s="203"/>
      <c r="AC241" s="203"/>
      <c r="AD241" s="203"/>
      <c r="AE241" s="203"/>
      <c r="AF241" s="203"/>
      <c r="AG241" s="203"/>
      <c r="AH241" s="203"/>
      <c r="AI241" s="203"/>
      <c r="AJ241" s="203"/>
      <c r="AK241" s="203"/>
      <c r="AL241" s="203"/>
      <c r="AM241" s="203"/>
      <c r="AN241" s="203"/>
      <c r="AO241" s="203"/>
      <c r="AP241" s="203"/>
      <c r="AQ241" s="203"/>
      <c r="AR241" s="203"/>
      <c r="AS241" s="203"/>
      <c r="AT241" s="203"/>
      <c r="AU241" s="203"/>
      <c r="AV241" s="203"/>
      <c r="AW241" s="203"/>
      <c r="AX241" s="203"/>
      <c r="AY241" s="203"/>
      <c r="AZ241" s="203"/>
      <c r="BA241" s="203"/>
      <c r="BB241" s="203"/>
      <c r="BC241" s="203"/>
      <c r="BD241" s="203"/>
      <c r="BE241" s="203"/>
      <c r="BF241" s="203"/>
      <c r="BG241" s="203"/>
      <c r="BH241" s="203"/>
      <c r="BI241" s="203"/>
      <c r="BJ241" s="203"/>
      <c r="BK241" s="203"/>
      <c r="BL241" s="203"/>
      <c r="BM241" s="203"/>
      <c r="BN241" s="203"/>
      <c r="BO241" s="203"/>
      <c r="BP241" s="203"/>
      <c r="BQ241" s="203"/>
      <c r="BR241" s="203"/>
      <c r="BS241" s="203"/>
      <c r="BT241" s="203"/>
      <c r="BU241" s="203"/>
      <c r="BV241" s="203"/>
      <c r="BW241" s="203"/>
      <c r="BX241" s="203"/>
      <c r="BY241" s="203"/>
      <c r="BZ241" s="203"/>
    </row>
    <row r="242" spans="1:86" s="2" customFormat="1" ht="16.5" customHeight="1">
      <c r="A242" s="59"/>
      <c r="B242" s="59" t="s">
        <v>1316</v>
      </c>
      <c r="C242" s="59"/>
      <c r="D242" s="59"/>
      <c r="E242" s="59"/>
      <c r="F242" s="59"/>
      <c r="G242" s="59"/>
      <c r="H242" s="59"/>
      <c r="I242" s="59"/>
      <c r="J242" s="59"/>
      <c r="K242" s="59"/>
      <c r="L242" s="59"/>
      <c r="M242" s="59"/>
      <c r="N242" s="59"/>
      <c r="O242" s="59"/>
      <c r="P242" s="59"/>
      <c r="Q242" s="695"/>
      <c r="R242" s="695"/>
      <c r="S242" s="695"/>
      <c r="T242" s="695"/>
      <c r="U242" s="695"/>
      <c r="V242" s="695"/>
      <c r="W242" s="695"/>
      <c r="X242" s="695"/>
      <c r="Y242" s="695"/>
      <c r="Z242" s="695"/>
      <c r="AA242" s="695"/>
      <c r="AB242" s="695"/>
      <c r="AC242" s="695"/>
      <c r="AD242" s="695"/>
      <c r="AE242" s="695"/>
      <c r="AF242" s="695"/>
      <c r="AG242" s="695"/>
      <c r="AH242" s="695"/>
      <c r="AI242" s="695"/>
      <c r="AJ242" s="59"/>
      <c r="AK242" s="59"/>
      <c r="AL242" s="59"/>
      <c r="AM242" s="59"/>
      <c r="AN242" s="59"/>
      <c r="AO242" s="59"/>
      <c r="AP242" s="59"/>
      <c r="AQ242" s="59"/>
      <c r="AR242" s="59"/>
      <c r="AS242" s="59"/>
      <c r="AT242" s="59"/>
      <c r="AU242" s="59"/>
      <c r="AV242" s="59"/>
      <c r="AW242" s="59"/>
      <c r="AX242" s="59"/>
      <c r="AY242" s="59"/>
      <c r="AZ242" s="59"/>
      <c r="BA242" s="59"/>
      <c r="BB242" s="59"/>
      <c r="BC242" s="59"/>
      <c r="BD242" s="59"/>
      <c r="BE242" s="59"/>
      <c r="BF242" s="59"/>
      <c r="BG242" s="59"/>
      <c r="BH242" s="59"/>
      <c r="BI242" s="59"/>
      <c r="BJ242" s="59"/>
      <c r="BK242" s="59"/>
      <c r="BL242" s="59"/>
      <c r="BM242" s="59"/>
      <c r="BN242" s="59"/>
      <c r="BO242" s="59"/>
      <c r="BP242" s="59"/>
      <c r="BQ242" s="59"/>
      <c r="BR242" s="59"/>
      <c r="BS242" s="59"/>
      <c r="BT242" s="59"/>
      <c r="BU242" s="59"/>
      <c r="BV242" s="59"/>
      <c r="BW242" s="59"/>
      <c r="BX242" s="59"/>
      <c r="BY242" s="59"/>
      <c r="BZ242" s="59"/>
      <c r="CB242" s="91"/>
      <c r="CC242" s="91"/>
      <c r="CD242" s="91"/>
      <c r="CE242" s="91"/>
      <c r="CF242" s="91"/>
      <c r="CG242" s="91"/>
      <c r="CH242" s="91"/>
    </row>
    <row r="243" spans="1:86" s="91" customFormat="1" ht="17.100000000000001" customHeight="1">
      <c r="A243" s="90"/>
      <c r="B243" s="90"/>
      <c r="C243" s="90"/>
      <c r="D243" s="90"/>
      <c r="E243" s="682" t="s">
        <v>56</v>
      </c>
      <c r="F243" s="682"/>
      <c r="G243" s="68" t="s">
        <v>1719</v>
      </c>
      <c r="H243" s="68"/>
      <c r="I243" s="68"/>
      <c r="J243" s="68"/>
      <c r="K243" s="68"/>
      <c r="L243" s="68"/>
      <c r="M243" s="68"/>
      <c r="N243" s="68"/>
      <c r="O243" s="68"/>
      <c r="P243" s="68"/>
      <c r="Q243" s="61"/>
      <c r="R243" s="61"/>
      <c r="S243" s="61"/>
      <c r="T243" s="61"/>
      <c r="U243" s="90"/>
      <c r="V243" s="90"/>
      <c r="W243" s="90"/>
      <c r="X243" s="90"/>
      <c r="Y243" s="90"/>
      <c r="Z243" s="90"/>
      <c r="AA243" s="90"/>
      <c r="AB243" s="68"/>
      <c r="AC243" s="68"/>
      <c r="AD243" s="68"/>
      <c r="AE243" s="68"/>
      <c r="AF243" s="90"/>
      <c r="AG243" s="90"/>
      <c r="AH243" s="90"/>
      <c r="AI243" s="90"/>
      <c r="AJ243" s="90"/>
      <c r="AK243" s="90"/>
      <c r="AL243" s="90"/>
      <c r="AM243" s="90"/>
      <c r="AN243" s="90"/>
      <c r="AO243" s="90"/>
      <c r="AP243" s="68"/>
      <c r="AQ243" s="68"/>
      <c r="AR243" s="68"/>
      <c r="AS243" s="68"/>
      <c r="AT243" s="68"/>
      <c r="AU243" s="68"/>
      <c r="AV243" s="68"/>
      <c r="AW243" s="68"/>
      <c r="AX243" s="68"/>
      <c r="AY243" s="68"/>
      <c r="AZ243" s="68"/>
      <c r="BA243" s="68"/>
      <c r="BB243" s="68"/>
      <c r="BC243" s="61"/>
      <c r="BD243" s="61"/>
      <c r="BE243" s="61"/>
      <c r="BF243" s="61"/>
      <c r="BG243" s="90"/>
      <c r="BH243" s="90"/>
      <c r="BI243" s="90"/>
      <c r="BJ243" s="90"/>
      <c r="BK243" s="68"/>
      <c r="BL243" s="68"/>
      <c r="BM243" s="68"/>
      <c r="BN243" s="68"/>
      <c r="BO243" s="68"/>
      <c r="BP243" s="68"/>
      <c r="BQ243" s="68"/>
      <c r="BR243" s="68"/>
      <c r="BS243" s="68"/>
      <c r="BT243" s="68"/>
      <c r="BU243" s="68"/>
      <c r="BV243" s="61"/>
      <c r="BW243" s="90"/>
      <c r="BX243" s="90"/>
      <c r="BY243" s="90"/>
      <c r="BZ243" s="90"/>
      <c r="CB243" s="8" t="s">
        <v>1628</v>
      </c>
      <c r="CC243" s="2" t="s">
        <v>1283</v>
      </c>
    </row>
    <row r="244" spans="1:86" s="91" customFormat="1" ht="17.100000000000001" customHeight="1">
      <c r="A244" s="90"/>
      <c r="B244" s="90"/>
      <c r="C244" s="90"/>
      <c r="D244" s="90"/>
      <c r="E244" s="682" t="s">
        <v>56</v>
      </c>
      <c r="F244" s="682"/>
      <c r="G244" s="68" t="s">
        <v>1720</v>
      </c>
      <c r="H244" s="90"/>
      <c r="I244" s="68"/>
      <c r="J244" s="68"/>
      <c r="K244" s="68"/>
      <c r="L244" s="68"/>
      <c r="M244" s="68"/>
      <c r="N244" s="68"/>
      <c r="O244" s="68"/>
      <c r="P244" s="68"/>
      <c r="Q244" s="61"/>
      <c r="R244" s="61"/>
      <c r="S244" s="61"/>
      <c r="T244" s="61"/>
      <c r="U244" s="90"/>
      <c r="V244" s="78"/>
      <c r="W244" s="78"/>
      <c r="X244" s="68"/>
      <c r="Y244" s="90"/>
      <c r="Z244" s="90"/>
      <c r="AA244" s="90"/>
      <c r="AB244" s="68"/>
      <c r="AC244" s="68"/>
      <c r="AD244" s="68"/>
      <c r="AE244" s="68"/>
      <c r="AF244" s="90"/>
      <c r="AG244" s="90"/>
      <c r="AH244" s="90"/>
      <c r="AI244" s="90"/>
      <c r="AJ244" s="90"/>
      <c r="AK244" s="90"/>
      <c r="AL244" s="90"/>
      <c r="AM244" s="90"/>
      <c r="AN244" s="90"/>
      <c r="AO244" s="90"/>
      <c r="AP244" s="68"/>
      <c r="AQ244" s="68"/>
      <c r="AR244" s="68"/>
      <c r="AS244" s="68"/>
      <c r="AT244" s="68"/>
      <c r="AU244" s="68"/>
      <c r="AV244" s="68"/>
      <c r="AW244" s="68"/>
      <c r="AX244" s="68"/>
      <c r="AY244" s="68"/>
      <c r="AZ244" s="68"/>
      <c r="BA244" s="68"/>
      <c r="BB244" s="68"/>
      <c r="BC244" s="61"/>
      <c r="BD244" s="61"/>
      <c r="BE244" s="61"/>
      <c r="BF244" s="61"/>
      <c r="BG244" s="78"/>
      <c r="BH244" s="78"/>
      <c r="BI244" s="68"/>
      <c r="BJ244" s="68"/>
      <c r="BK244" s="68"/>
      <c r="BL244" s="68"/>
      <c r="BM244" s="68"/>
      <c r="BN244" s="68"/>
      <c r="BO244" s="68"/>
      <c r="BP244" s="68"/>
      <c r="BQ244" s="68"/>
      <c r="BR244" s="68"/>
      <c r="BS244" s="68"/>
      <c r="BT244" s="68"/>
      <c r="BU244" s="68"/>
      <c r="BV244" s="61"/>
      <c r="BW244" s="90"/>
      <c r="BX244" s="90"/>
      <c r="BY244" s="90"/>
      <c r="BZ244" s="90"/>
      <c r="CB244" s="8" t="s">
        <v>385</v>
      </c>
      <c r="CC244" s="2" t="s">
        <v>384</v>
      </c>
    </row>
    <row r="245" spans="1:86" s="91" customFormat="1" ht="17.100000000000001" customHeight="1">
      <c r="A245" s="90"/>
      <c r="B245" s="90"/>
      <c r="C245" s="90"/>
      <c r="D245" s="90"/>
      <c r="E245" s="682" t="s">
        <v>56</v>
      </c>
      <c r="F245" s="682"/>
      <c r="G245" s="68" t="s">
        <v>1723</v>
      </c>
      <c r="H245" s="90"/>
      <c r="I245" s="68"/>
      <c r="J245" s="68"/>
      <c r="K245" s="68"/>
      <c r="L245" s="68"/>
      <c r="M245" s="68"/>
      <c r="N245" s="68"/>
      <c r="O245" s="68"/>
      <c r="P245" s="68"/>
      <c r="Q245" s="61"/>
      <c r="R245" s="61"/>
      <c r="S245" s="61"/>
      <c r="T245" s="61"/>
      <c r="U245" s="90"/>
      <c r="V245" s="78"/>
      <c r="W245" s="78"/>
      <c r="X245" s="68"/>
      <c r="Y245" s="90"/>
      <c r="Z245" s="90"/>
      <c r="AA245" s="90"/>
      <c r="AB245" s="68"/>
      <c r="AC245" s="68"/>
      <c r="AD245" s="68"/>
      <c r="AE245" s="68"/>
      <c r="AF245" s="90"/>
      <c r="AG245" s="90"/>
      <c r="AH245" s="90"/>
      <c r="AI245" s="90"/>
      <c r="AJ245" s="90"/>
      <c r="AK245" s="90"/>
      <c r="AL245" s="90"/>
      <c r="AM245" s="90"/>
      <c r="AN245" s="90"/>
      <c r="AO245" s="90"/>
      <c r="AP245" s="68"/>
      <c r="AQ245" s="68"/>
      <c r="AR245" s="68"/>
      <c r="AS245" s="68"/>
      <c r="AT245" s="68"/>
      <c r="AU245" s="68"/>
      <c r="AV245" s="68"/>
      <c r="AW245" s="68"/>
      <c r="AX245" s="68"/>
      <c r="AY245" s="68"/>
      <c r="AZ245" s="68"/>
      <c r="BA245" s="68"/>
      <c r="BB245" s="68"/>
      <c r="BC245" s="61"/>
      <c r="BD245" s="61"/>
      <c r="BE245" s="61"/>
      <c r="BF245" s="61"/>
      <c r="BG245" s="78"/>
      <c r="BH245" s="78"/>
      <c r="BI245" s="68"/>
      <c r="BJ245" s="68"/>
      <c r="BK245" s="68"/>
      <c r="BL245" s="68"/>
      <c r="BM245" s="68"/>
      <c r="BN245" s="68"/>
      <c r="BO245" s="68"/>
      <c r="BP245" s="68"/>
      <c r="BQ245" s="68"/>
      <c r="BR245" s="68"/>
      <c r="BS245" s="68"/>
      <c r="BT245" s="68"/>
      <c r="BU245" s="68"/>
      <c r="BV245" s="61"/>
      <c r="BW245" s="90"/>
      <c r="BX245" s="90"/>
      <c r="BY245" s="90"/>
      <c r="BZ245" s="90"/>
      <c r="CB245" s="8" t="s">
        <v>385</v>
      </c>
      <c r="CC245" s="2" t="s">
        <v>384</v>
      </c>
    </row>
    <row r="246" spans="1:86" s="91" customFormat="1" ht="17.100000000000001" customHeight="1">
      <c r="A246" s="90"/>
      <c r="B246" s="90"/>
      <c r="C246" s="90"/>
      <c r="D246" s="90"/>
      <c r="E246" s="682" t="s">
        <v>56</v>
      </c>
      <c r="F246" s="682"/>
      <c r="G246" s="68" t="s">
        <v>970</v>
      </c>
      <c r="H246" s="90"/>
      <c r="I246" s="68"/>
      <c r="J246" s="68"/>
      <c r="K246" s="68"/>
      <c r="L246" s="68"/>
      <c r="M246" s="68"/>
      <c r="N246" s="68"/>
      <c r="O246" s="68"/>
      <c r="P246" s="68"/>
      <c r="Q246" s="61"/>
      <c r="R246" s="61"/>
      <c r="S246" s="61"/>
      <c r="T246" s="61"/>
      <c r="U246" s="90"/>
      <c r="V246" s="78"/>
      <c r="W246" s="78"/>
      <c r="X246" s="68"/>
      <c r="Y246" s="68"/>
      <c r="Z246" s="68"/>
      <c r="AA246" s="68"/>
      <c r="AB246" s="68"/>
      <c r="AC246" s="68"/>
      <c r="AD246" s="68"/>
      <c r="AE246" s="68"/>
      <c r="AF246" s="90"/>
      <c r="AG246" s="90"/>
      <c r="AH246" s="90"/>
      <c r="AI246" s="90"/>
      <c r="AJ246" s="90"/>
      <c r="AK246" s="90"/>
      <c r="AL246" s="90"/>
      <c r="AM246" s="90"/>
      <c r="AN246" s="90"/>
      <c r="AO246" s="90"/>
      <c r="AP246" s="68"/>
      <c r="AQ246" s="68"/>
      <c r="AR246" s="68"/>
      <c r="AS246" s="68"/>
      <c r="AT246" s="68"/>
      <c r="AU246" s="68"/>
      <c r="AV246" s="68"/>
      <c r="AW246" s="68"/>
      <c r="AX246" s="68"/>
      <c r="AY246" s="68"/>
      <c r="AZ246" s="68"/>
      <c r="BA246" s="68"/>
      <c r="BB246" s="68"/>
      <c r="BC246" s="61"/>
      <c r="BD246" s="61"/>
      <c r="BE246" s="61"/>
      <c r="BF246" s="61"/>
      <c r="BG246" s="78"/>
      <c r="BH246" s="78"/>
      <c r="BI246" s="68"/>
      <c r="BJ246" s="68"/>
      <c r="BK246" s="68"/>
      <c r="BL246" s="68"/>
      <c r="BM246" s="68"/>
      <c r="BN246" s="68"/>
      <c r="BO246" s="68"/>
      <c r="BP246" s="68"/>
      <c r="BQ246" s="68"/>
      <c r="BR246" s="68"/>
      <c r="BS246" s="68"/>
      <c r="BT246" s="68"/>
      <c r="BU246" s="68"/>
      <c r="BV246" s="61"/>
      <c r="BW246" s="90"/>
      <c r="BX246" s="90"/>
      <c r="BY246" s="90"/>
      <c r="BZ246" s="90"/>
      <c r="CB246" s="8" t="s">
        <v>388</v>
      </c>
      <c r="CC246" s="2" t="s">
        <v>1629</v>
      </c>
    </row>
    <row r="247" spans="1:86" s="91" customFormat="1" ht="17.100000000000001" customHeight="1">
      <c r="A247" s="90"/>
      <c r="B247" s="90"/>
      <c r="C247" s="90"/>
      <c r="D247" s="90"/>
      <c r="E247" s="682" t="s">
        <v>56</v>
      </c>
      <c r="F247" s="682"/>
      <c r="G247" s="68" t="s">
        <v>1317</v>
      </c>
      <c r="H247" s="68"/>
      <c r="I247" s="68"/>
      <c r="J247" s="68"/>
      <c r="K247" s="68"/>
      <c r="L247" s="68"/>
      <c r="M247" s="68"/>
      <c r="N247" s="68"/>
      <c r="O247" s="68"/>
      <c r="P247" s="68"/>
      <c r="Q247" s="61"/>
      <c r="R247" s="61"/>
      <c r="S247" s="61"/>
      <c r="T247" s="61"/>
      <c r="U247" s="90"/>
      <c r="V247" s="78"/>
      <c r="W247" s="78"/>
      <c r="X247" s="68"/>
      <c r="Y247" s="90"/>
      <c r="Z247" s="90"/>
      <c r="AA247" s="90"/>
      <c r="AB247" s="68"/>
      <c r="AC247" s="68"/>
      <c r="AD247" s="68"/>
      <c r="AE247" s="68"/>
      <c r="AF247" s="90"/>
      <c r="AG247" s="90"/>
      <c r="AH247" s="90"/>
      <c r="AI247" s="90"/>
      <c r="AJ247" s="90"/>
      <c r="AK247" s="90"/>
      <c r="AL247" s="90"/>
      <c r="AM247" s="90"/>
      <c r="AN247" s="90"/>
      <c r="AO247" s="90"/>
      <c r="AP247" s="68"/>
      <c r="AQ247" s="68"/>
      <c r="AR247" s="68"/>
      <c r="AS247" s="68"/>
      <c r="AT247" s="68"/>
      <c r="AU247" s="68"/>
      <c r="AV247" s="68"/>
      <c r="AW247" s="68"/>
      <c r="AX247" s="68"/>
      <c r="AY247" s="68"/>
      <c r="AZ247" s="68"/>
      <c r="BA247" s="68"/>
      <c r="BB247" s="68"/>
      <c r="BC247" s="61"/>
      <c r="BD247" s="61"/>
      <c r="BE247" s="61"/>
      <c r="BF247" s="61"/>
      <c r="BG247" s="78"/>
      <c r="BH247" s="78"/>
      <c r="BI247" s="68"/>
      <c r="BJ247" s="68"/>
      <c r="BK247" s="68"/>
      <c r="BL247" s="68"/>
      <c r="BM247" s="68"/>
      <c r="BN247" s="68"/>
      <c r="BO247" s="68"/>
      <c r="BP247" s="68"/>
      <c r="BQ247" s="68"/>
      <c r="BR247" s="68"/>
      <c r="BS247" s="68"/>
      <c r="BT247" s="68"/>
      <c r="BU247" s="68"/>
      <c r="BV247" s="61"/>
      <c r="BW247" s="90"/>
      <c r="BX247" s="90"/>
      <c r="BY247" s="90"/>
      <c r="BZ247" s="90"/>
      <c r="CB247" s="8" t="s">
        <v>391</v>
      </c>
      <c r="CC247" s="2" t="s">
        <v>390</v>
      </c>
    </row>
    <row r="248" spans="1:86" s="91" customFormat="1" ht="17.100000000000001" customHeight="1">
      <c r="A248" s="90"/>
      <c r="B248" s="90"/>
      <c r="C248" s="90"/>
      <c r="D248" s="90"/>
      <c r="E248" s="682" t="s">
        <v>56</v>
      </c>
      <c r="F248" s="682"/>
      <c r="G248" s="68" t="s">
        <v>1318</v>
      </c>
      <c r="H248" s="68"/>
      <c r="I248" s="68"/>
      <c r="J248" s="68"/>
      <c r="K248" s="68"/>
      <c r="L248" s="68"/>
      <c r="M248" s="68"/>
      <c r="N248" s="68"/>
      <c r="O248" s="68"/>
      <c r="P248" s="68"/>
      <c r="Q248" s="68"/>
      <c r="R248" s="68"/>
      <c r="S248" s="68"/>
      <c r="T248" s="68"/>
      <c r="U248" s="68"/>
      <c r="V248" s="78"/>
      <c r="W248" s="78"/>
      <c r="X248" s="68"/>
      <c r="Y248" s="90"/>
      <c r="Z248" s="90"/>
      <c r="AA248" s="90"/>
      <c r="AB248" s="68"/>
      <c r="AC248" s="68"/>
      <c r="AD248" s="68"/>
      <c r="AE248" s="68"/>
      <c r="AF248" s="90"/>
      <c r="AG248" s="90"/>
      <c r="AH248" s="90"/>
      <c r="AI248" s="90"/>
      <c r="AJ248" s="90"/>
      <c r="AK248" s="90"/>
      <c r="AL248" s="90"/>
      <c r="AM248" s="90"/>
      <c r="AN248" s="90"/>
      <c r="AO248" s="90"/>
      <c r="AP248" s="68"/>
      <c r="AQ248" s="68"/>
      <c r="AR248" s="68"/>
      <c r="AS248" s="68"/>
      <c r="AT248" s="68"/>
      <c r="AU248" s="68"/>
      <c r="AV248" s="68"/>
      <c r="AW248" s="68"/>
      <c r="AX248" s="68"/>
      <c r="AY248" s="68"/>
      <c r="AZ248" s="68"/>
      <c r="BA248" s="68"/>
      <c r="BB248" s="68"/>
      <c r="BC248" s="68"/>
      <c r="BD248" s="68"/>
      <c r="BE248" s="68"/>
      <c r="BF248" s="68"/>
      <c r="BG248" s="78"/>
      <c r="BH248" s="78"/>
      <c r="BI248" s="68"/>
      <c r="BJ248" s="68"/>
      <c r="BK248" s="68"/>
      <c r="BL248" s="61"/>
      <c r="BM248" s="61"/>
      <c r="BN248" s="61"/>
      <c r="BO248" s="90"/>
      <c r="BP248" s="90"/>
      <c r="BQ248" s="90"/>
      <c r="BR248" s="68"/>
      <c r="BS248" s="68"/>
      <c r="BT248" s="68"/>
      <c r="BU248" s="68"/>
      <c r="BV248" s="68"/>
      <c r="BW248" s="90"/>
      <c r="BX248" s="90"/>
      <c r="BY248" s="90"/>
      <c r="BZ248" s="90"/>
      <c r="CB248" s="8" t="s">
        <v>394</v>
      </c>
      <c r="CC248" s="2" t="s">
        <v>1285</v>
      </c>
    </row>
    <row r="249" spans="1:86" s="2" customFormat="1" ht="16.5" customHeight="1">
      <c r="A249" s="90"/>
      <c r="B249" s="90"/>
      <c r="C249" s="90"/>
      <c r="D249" s="90"/>
      <c r="E249" s="682" t="s">
        <v>56</v>
      </c>
      <c r="F249" s="682"/>
      <c r="G249" s="68" t="s">
        <v>700</v>
      </c>
      <c r="H249" s="68"/>
      <c r="I249" s="68"/>
      <c r="J249" s="68"/>
      <c r="K249" s="68"/>
      <c r="L249" s="68"/>
      <c r="M249" s="68"/>
      <c r="N249" s="68"/>
      <c r="O249" s="68"/>
      <c r="P249" s="68"/>
      <c r="Q249" s="68"/>
      <c r="R249" s="68"/>
      <c r="S249" s="68"/>
      <c r="T249" s="68"/>
      <c r="U249" s="68"/>
      <c r="V249" s="78"/>
      <c r="W249" s="78"/>
      <c r="X249" s="68"/>
      <c r="Y249" s="90"/>
      <c r="Z249" s="90"/>
      <c r="AA249" s="90"/>
      <c r="AB249" s="68"/>
      <c r="AC249" s="68"/>
      <c r="AD249" s="68"/>
      <c r="AE249" s="68"/>
      <c r="AF249" s="90"/>
      <c r="AG249" s="90"/>
      <c r="AH249" s="90"/>
      <c r="AI249" s="90"/>
      <c r="AJ249" s="90"/>
      <c r="AK249" s="90"/>
      <c r="AL249" s="90"/>
      <c r="AM249" s="90"/>
      <c r="AN249" s="90"/>
      <c r="AO249" s="90"/>
      <c r="AP249" s="68"/>
      <c r="AQ249" s="68"/>
      <c r="AR249" s="68"/>
      <c r="AS249" s="68"/>
      <c r="AT249" s="68"/>
      <c r="AU249" s="68"/>
      <c r="AV249" s="68"/>
      <c r="AW249" s="68"/>
      <c r="AX249" s="68"/>
      <c r="AY249" s="68"/>
      <c r="AZ249" s="68"/>
      <c r="BA249" s="68"/>
      <c r="BB249" s="68"/>
      <c r="BC249" s="68"/>
      <c r="BD249" s="68"/>
      <c r="BE249" s="68"/>
      <c r="BF249" s="68"/>
      <c r="BG249" s="78"/>
      <c r="BH249" s="78"/>
      <c r="BI249" s="68"/>
      <c r="BJ249" s="68"/>
      <c r="BK249" s="68"/>
      <c r="BL249" s="61"/>
      <c r="BM249" s="61"/>
      <c r="BN249" s="61"/>
      <c r="BO249" s="90"/>
      <c r="BP249" s="90"/>
      <c r="BQ249" s="90"/>
      <c r="BR249" s="68"/>
      <c r="BS249" s="68"/>
      <c r="BT249" s="68"/>
      <c r="BU249" s="68"/>
      <c r="BV249" s="68"/>
      <c r="BW249" s="90"/>
      <c r="BX249" s="90"/>
      <c r="BY249" s="90"/>
      <c r="BZ249" s="90"/>
      <c r="CB249" s="8" t="s">
        <v>1630</v>
      </c>
      <c r="CC249" s="2" t="s">
        <v>1287</v>
      </c>
    </row>
    <row r="250" spans="1:86" s="1" customFormat="1" ht="3.95" customHeight="1">
      <c r="A250" s="94"/>
      <c r="B250" s="94"/>
      <c r="C250" s="94"/>
      <c r="D250" s="94"/>
      <c r="E250" s="94"/>
      <c r="F250" s="94"/>
      <c r="G250" s="94"/>
      <c r="H250" s="94"/>
      <c r="I250" s="94"/>
      <c r="J250" s="94"/>
      <c r="K250" s="94"/>
      <c r="L250" s="94"/>
      <c r="M250" s="94"/>
      <c r="N250" s="94"/>
      <c r="O250" s="94"/>
      <c r="P250" s="94"/>
      <c r="Q250" s="94"/>
      <c r="R250" s="94"/>
      <c r="S250" s="94"/>
      <c r="T250" s="94"/>
      <c r="U250" s="94"/>
      <c r="V250" s="94"/>
      <c r="W250" s="94"/>
      <c r="X250" s="94"/>
      <c r="Y250" s="94"/>
      <c r="Z250" s="94"/>
      <c r="AA250" s="94"/>
      <c r="AB250" s="94"/>
      <c r="AC250" s="94"/>
      <c r="AD250" s="94"/>
      <c r="AE250" s="94"/>
      <c r="AF250" s="94"/>
      <c r="AG250" s="94"/>
      <c r="AH250" s="94"/>
      <c r="AI250" s="94"/>
      <c r="AJ250" s="94"/>
      <c r="AK250" s="94"/>
      <c r="AL250" s="94"/>
      <c r="AM250" s="94"/>
      <c r="AN250" s="94"/>
      <c r="AO250" s="94"/>
      <c r="AP250" s="94"/>
      <c r="AQ250" s="94"/>
      <c r="AR250" s="94"/>
      <c r="AS250" s="94"/>
      <c r="AT250" s="94"/>
      <c r="AU250" s="94"/>
      <c r="AV250" s="94"/>
      <c r="AW250" s="94"/>
      <c r="AX250" s="94"/>
      <c r="AY250" s="94"/>
      <c r="AZ250" s="94"/>
      <c r="BA250" s="94"/>
      <c r="BB250" s="94"/>
      <c r="BC250" s="94"/>
      <c r="BD250" s="94"/>
      <c r="BE250" s="94"/>
      <c r="BF250" s="94"/>
      <c r="BG250" s="94"/>
      <c r="BH250" s="94"/>
      <c r="BI250" s="94"/>
      <c r="BJ250" s="94"/>
      <c r="BK250" s="94"/>
      <c r="BL250" s="94"/>
      <c r="BM250" s="94"/>
      <c r="BN250" s="94"/>
      <c r="BO250" s="94"/>
      <c r="BP250" s="94"/>
      <c r="BQ250" s="94"/>
      <c r="BR250" s="94"/>
      <c r="BS250" s="94"/>
      <c r="BT250" s="94"/>
      <c r="BU250" s="94"/>
      <c r="BV250" s="94"/>
      <c r="BW250" s="94"/>
      <c r="BX250" s="94"/>
      <c r="BY250" s="94"/>
      <c r="BZ250" s="94"/>
      <c r="CB250" s="8"/>
      <c r="CC250" s="2"/>
      <c r="CD250" s="2"/>
      <c r="CE250" s="2"/>
      <c r="CF250" s="2"/>
      <c r="CG250" s="2"/>
      <c r="CH250" s="2"/>
    </row>
    <row r="251" spans="1:86" s="2" customFormat="1" ht="5.0999999999999996" customHeight="1">
      <c r="A251" s="203"/>
      <c r="B251" s="203"/>
      <c r="C251" s="203"/>
      <c r="D251" s="203"/>
      <c r="E251" s="203"/>
      <c r="F251" s="203"/>
      <c r="G251" s="203"/>
      <c r="H251" s="203"/>
      <c r="I251" s="203"/>
      <c r="J251" s="203"/>
      <c r="K251" s="203"/>
      <c r="L251" s="203"/>
      <c r="M251" s="203"/>
      <c r="N251" s="203"/>
      <c r="O251" s="203"/>
      <c r="P251" s="203"/>
      <c r="Q251" s="203"/>
      <c r="R251" s="203"/>
      <c r="S251" s="203"/>
      <c r="T251" s="203"/>
      <c r="U251" s="203"/>
      <c r="V251" s="203"/>
      <c r="W251" s="203"/>
      <c r="X251" s="203"/>
      <c r="Y251" s="203"/>
      <c r="Z251" s="203"/>
      <c r="AA251" s="203"/>
      <c r="AB251" s="203"/>
      <c r="AC251" s="203"/>
      <c r="AD251" s="203"/>
      <c r="AE251" s="203"/>
      <c r="AF251" s="203"/>
      <c r="AG251" s="203"/>
      <c r="AH251" s="203"/>
      <c r="AI251" s="203"/>
      <c r="AJ251" s="203"/>
      <c r="AK251" s="203"/>
      <c r="AL251" s="203"/>
      <c r="AM251" s="203"/>
      <c r="AN251" s="203"/>
      <c r="AO251" s="203"/>
      <c r="AP251" s="203"/>
      <c r="AQ251" s="203"/>
      <c r="AR251" s="203"/>
      <c r="AS251" s="203"/>
      <c r="AT251" s="203"/>
      <c r="AU251" s="203"/>
      <c r="AV251" s="203"/>
      <c r="AW251" s="203"/>
      <c r="AX251" s="203"/>
      <c r="AY251" s="203"/>
      <c r="AZ251" s="203"/>
      <c r="BA251" s="203"/>
      <c r="BB251" s="203"/>
      <c r="BC251" s="203"/>
      <c r="BD251" s="203"/>
      <c r="BE251" s="203"/>
      <c r="BF251" s="203"/>
      <c r="BG251" s="203"/>
      <c r="BH251" s="203"/>
      <c r="BI251" s="203"/>
      <c r="BJ251" s="203"/>
      <c r="BK251" s="203"/>
      <c r="BL251" s="203"/>
      <c r="BM251" s="203"/>
      <c r="BN251" s="203"/>
      <c r="BO251" s="203"/>
      <c r="BP251" s="203"/>
      <c r="BQ251" s="203"/>
      <c r="BR251" s="203"/>
      <c r="BS251" s="203"/>
      <c r="BT251" s="203"/>
      <c r="BU251" s="203"/>
      <c r="BV251" s="203"/>
      <c r="BW251" s="203"/>
      <c r="BX251" s="203"/>
      <c r="BY251" s="203"/>
      <c r="BZ251" s="203"/>
      <c r="CB251" s="1"/>
      <c r="CC251" s="1"/>
      <c r="CD251" s="1"/>
      <c r="CE251" s="1"/>
      <c r="CF251" s="1"/>
      <c r="CG251" s="1"/>
      <c r="CH251" s="1"/>
    </row>
    <row r="252" spans="1:86" s="2" customFormat="1" ht="16.5" customHeight="1">
      <c r="A252" s="59"/>
      <c r="B252" s="59" t="s">
        <v>1319</v>
      </c>
      <c r="C252" s="59"/>
      <c r="D252" s="59"/>
      <c r="E252" s="59"/>
      <c r="F252" s="59"/>
      <c r="G252" s="59"/>
      <c r="H252" s="59"/>
      <c r="I252" s="59"/>
      <c r="J252" s="59"/>
      <c r="K252" s="59"/>
      <c r="L252" s="59"/>
      <c r="M252" s="59"/>
      <c r="N252" s="59"/>
      <c r="O252" s="59"/>
      <c r="P252" s="59"/>
      <c r="Q252" s="59"/>
      <c r="R252" s="59"/>
      <c r="S252" s="59"/>
      <c r="T252" s="59"/>
      <c r="U252" s="59"/>
      <c r="V252" s="59"/>
      <c r="W252" s="59"/>
      <c r="X252" s="59"/>
      <c r="Y252" s="59"/>
      <c r="Z252" s="59"/>
      <c r="AA252" s="59"/>
      <c r="AB252" s="59"/>
      <c r="AC252" s="59"/>
      <c r="AD252" s="59"/>
      <c r="AE252" s="59"/>
      <c r="AF252" s="59"/>
      <c r="AG252" s="59"/>
      <c r="AH252" s="59"/>
      <c r="AI252" s="59"/>
      <c r="AJ252" s="59"/>
      <c r="AK252" s="59"/>
      <c r="AL252" s="59"/>
      <c r="AM252" s="59"/>
      <c r="AN252" s="59"/>
      <c r="AO252" s="59"/>
      <c r="AP252" s="59"/>
      <c r="AQ252" s="59"/>
      <c r="AR252" s="59"/>
      <c r="AS252" s="59"/>
      <c r="AT252" s="59"/>
      <c r="AU252" s="59"/>
      <c r="AV252" s="59"/>
      <c r="AW252" s="59"/>
      <c r="AX252" s="59"/>
      <c r="AY252" s="59"/>
      <c r="AZ252" s="59"/>
      <c r="BA252" s="59"/>
      <c r="BB252" s="59"/>
      <c r="BC252" s="59"/>
      <c r="BD252" s="59"/>
      <c r="BE252" s="59"/>
      <c r="BF252" s="59"/>
      <c r="BG252" s="59"/>
      <c r="BH252" s="59"/>
      <c r="BI252" s="59"/>
      <c r="BJ252" s="59"/>
      <c r="BK252" s="59"/>
      <c r="BL252" s="59"/>
      <c r="BM252" s="59"/>
      <c r="BN252" s="59"/>
      <c r="BO252" s="59"/>
      <c r="BP252" s="59"/>
      <c r="BQ252" s="59"/>
      <c r="BR252" s="59"/>
      <c r="BS252" s="59"/>
      <c r="BT252" s="59"/>
      <c r="BU252" s="59"/>
      <c r="BV252" s="59"/>
      <c r="BW252" s="59"/>
      <c r="BX252" s="59"/>
      <c r="BY252" s="59"/>
      <c r="BZ252" s="59"/>
      <c r="CB252" s="8"/>
    </row>
    <row r="253" spans="1:86" s="91" customFormat="1" ht="17.100000000000001" customHeight="1">
      <c r="A253" s="59"/>
      <c r="B253" s="90"/>
      <c r="C253" s="90"/>
      <c r="D253" s="90"/>
      <c r="E253" s="682" t="s">
        <v>56</v>
      </c>
      <c r="F253" s="682"/>
      <c r="G253" s="68" t="s">
        <v>1320</v>
      </c>
      <c r="H253" s="68"/>
      <c r="I253" s="68"/>
      <c r="J253" s="68"/>
      <c r="K253" s="68"/>
      <c r="L253" s="68"/>
      <c r="M253" s="68"/>
      <c r="N253" s="68"/>
      <c r="O253" s="61"/>
      <c r="P253" s="61"/>
      <c r="Q253" s="61"/>
      <c r="R253" s="61"/>
      <c r="S253" s="90"/>
      <c r="T253" s="90"/>
      <c r="U253" s="90"/>
      <c r="V253" s="90"/>
      <c r="W253" s="90"/>
      <c r="X253" s="90"/>
      <c r="Y253" s="90"/>
      <c r="Z253" s="68"/>
      <c r="AA253" s="68"/>
      <c r="AB253" s="68"/>
      <c r="AC253" s="68"/>
      <c r="AD253" s="68"/>
      <c r="AE253" s="68"/>
      <c r="AF253" s="90"/>
      <c r="AG253" s="90"/>
      <c r="AH253" s="90"/>
      <c r="AI253" s="90"/>
      <c r="AJ253" s="90"/>
      <c r="AK253" s="90"/>
      <c r="AL253" s="90"/>
      <c r="AM253" s="90"/>
      <c r="AN253" s="90"/>
      <c r="AO253" s="90"/>
      <c r="AP253" s="68"/>
      <c r="AQ253" s="68"/>
      <c r="AR253" s="68"/>
      <c r="AS253" s="68"/>
      <c r="AT253" s="68"/>
      <c r="AU253" s="68"/>
      <c r="AV253" s="68"/>
      <c r="AW253" s="68"/>
      <c r="AX253" s="68"/>
      <c r="AY253" s="68"/>
      <c r="AZ253" s="68"/>
      <c r="BA253" s="68"/>
      <c r="BB253" s="68"/>
      <c r="BC253" s="61"/>
      <c r="BD253" s="61"/>
      <c r="BE253" s="61"/>
      <c r="BF253" s="61"/>
      <c r="BG253" s="90"/>
      <c r="BH253" s="90"/>
      <c r="BI253" s="90"/>
      <c r="BJ253" s="90"/>
      <c r="BK253" s="68"/>
      <c r="BL253" s="68"/>
      <c r="BM253" s="68"/>
      <c r="BN253" s="68"/>
      <c r="BO253" s="68"/>
      <c r="BP253" s="68"/>
      <c r="BQ253" s="68"/>
      <c r="BR253" s="68"/>
      <c r="BS253" s="68"/>
      <c r="BT253" s="68"/>
      <c r="BU253" s="68"/>
      <c r="BV253" s="61"/>
      <c r="BW253" s="90"/>
      <c r="BX253" s="90"/>
      <c r="BY253" s="90"/>
      <c r="BZ253" s="90"/>
      <c r="CB253" s="8" t="s">
        <v>411</v>
      </c>
      <c r="CC253" s="2" t="s">
        <v>410</v>
      </c>
    </row>
    <row r="254" spans="1:86" s="91" customFormat="1" ht="17.100000000000001" customHeight="1">
      <c r="A254" s="90"/>
      <c r="B254" s="90"/>
      <c r="C254" s="90"/>
      <c r="D254" s="90"/>
      <c r="E254" s="682" t="s">
        <v>56</v>
      </c>
      <c r="F254" s="682"/>
      <c r="G254" s="68" t="s">
        <v>1321</v>
      </c>
      <c r="H254" s="90"/>
      <c r="I254" s="68"/>
      <c r="J254" s="68"/>
      <c r="K254" s="68"/>
      <c r="L254" s="68"/>
      <c r="M254" s="68"/>
      <c r="N254" s="68"/>
      <c r="O254" s="61"/>
      <c r="P254" s="61"/>
      <c r="Q254" s="61"/>
      <c r="R254" s="61"/>
      <c r="S254" s="90"/>
      <c r="T254" s="78"/>
      <c r="U254" s="78"/>
      <c r="V254" s="68"/>
      <c r="W254" s="90"/>
      <c r="X254" s="90"/>
      <c r="Y254" s="90"/>
      <c r="Z254" s="68"/>
      <c r="AA254" s="68"/>
      <c r="AB254" s="68"/>
      <c r="AC254" s="68"/>
      <c r="AD254" s="68"/>
      <c r="AE254" s="68"/>
      <c r="AF254" s="90"/>
      <c r="AG254" s="90"/>
      <c r="AH254" s="90"/>
      <c r="AI254" s="90"/>
      <c r="AJ254" s="90"/>
      <c r="AK254" s="90"/>
      <c r="AL254" s="90"/>
      <c r="AM254" s="90"/>
      <c r="AN254" s="90"/>
      <c r="AO254" s="90"/>
      <c r="AP254" s="68"/>
      <c r="AQ254" s="68"/>
      <c r="AR254" s="68"/>
      <c r="AS254" s="68"/>
      <c r="AT254" s="68"/>
      <c r="AU254" s="68"/>
      <c r="AV254" s="68"/>
      <c r="AW254" s="68"/>
      <c r="AX254" s="68"/>
      <c r="AY254" s="68"/>
      <c r="AZ254" s="68"/>
      <c r="BA254" s="68"/>
      <c r="BB254" s="68"/>
      <c r="BC254" s="61"/>
      <c r="BD254" s="61"/>
      <c r="BE254" s="61"/>
      <c r="BF254" s="61"/>
      <c r="BG254" s="90"/>
      <c r="BH254" s="90"/>
      <c r="BI254" s="90"/>
      <c r="BJ254" s="90"/>
      <c r="BK254" s="68"/>
      <c r="BL254" s="68"/>
      <c r="BM254" s="68"/>
      <c r="BN254" s="68"/>
      <c r="BO254" s="68"/>
      <c r="BP254" s="68"/>
      <c r="BQ254" s="68"/>
      <c r="BR254" s="68"/>
      <c r="BS254" s="68"/>
      <c r="BT254" s="68"/>
      <c r="BU254" s="68"/>
      <c r="BV254" s="61"/>
      <c r="BW254" s="90"/>
      <c r="BX254" s="90"/>
      <c r="BY254" s="90"/>
      <c r="BZ254" s="90"/>
      <c r="CB254" s="8" t="s">
        <v>414</v>
      </c>
      <c r="CC254" s="2" t="s">
        <v>413</v>
      </c>
    </row>
    <row r="255" spans="1:86" s="2" customFormat="1" ht="16.5" customHeight="1">
      <c r="A255" s="90"/>
      <c r="B255" s="90"/>
      <c r="C255" s="90"/>
      <c r="D255" s="90"/>
      <c r="E255" s="682" t="s">
        <v>56</v>
      </c>
      <c r="F255" s="682"/>
      <c r="G255" s="68" t="s">
        <v>1724</v>
      </c>
      <c r="H255" s="90"/>
      <c r="I255" s="68"/>
      <c r="J255" s="68"/>
      <c r="K255" s="68"/>
      <c r="L255" s="68"/>
      <c r="M255" s="68"/>
      <c r="N255" s="68"/>
      <c r="O255" s="61"/>
      <c r="P255" s="61"/>
      <c r="Q255" s="61"/>
      <c r="R255" s="61"/>
      <c r="S255" s="90"/>
      <c r="T255" s="78"/>
      <c r="U255" s="78"/>
      <c r="V255" s="68"/>
      <c r="W255" s="90"/>
      <c r="X255" s="90"/>
      <c r="Y255" s="90"/>
      <c r="Z255" s="68"/>
      <c r="AA255" s="68"/>
      <c r="AB255" s="68"/>
      <c r="AC255" s="68"/>
      <c r="AD255" s="68"/>
      <c r="AE255" s="68"/>
      <c r="AF255" s="90"/>
      <c r="AG255" s="90"/>
      <c r="AH255" s="90"/>
      <c r="AI255" s="90"/>
      <c r="AJ255" s="90"/>
      <c r="AK255" s="90"/>
      <c r="AL255" s="90"/>
      <c r="AM255" s="90"/>
      <c r="AN255" s="90"/>
      <c r="AO255" s="90"/>
      <c r="AP255" s="68"/>
      <c r="AQ255" s="68"/>
      <c r="AR255" s="68"/>
      <c r="AS255" s="68"/>
      <c r="AT255" s="68"/>
      <c r="AU255" s="68"/>
      <c r="AV255" s="68"/>
      <c r="AW255" s="68"/>
      <c r="AX255" s="68"/>
      <c r="AY255" s="68"/>
      <c r="AZ255" s="68"/>
      <c r="BA255" s="68"/>
      <c r="BB255" s="68"/>
      <c r="BC255" s="61"/>
      <c r="BD255" s="61"/>
      <c r="BE255" s="61"/>
      <c r="BF255" s="61"/>
      <c r="BG255" s="78"/>
      <c r="BH255" s="78"/>
      <c r="BI255" s="68"/>
      <c r="BJ255" s="68"/>
      <c r="BK255" s="68"/>
      <c r="BL255" s="68"/>
      <c r="BM255" s="68"/>
      <c r="BN255" s="68"/>
      <c r="BO255" s="68"/>
      <c r="BP255" s="68"/>
      <c r="BQ255" s="68"/>
      <c r="BR255" s="68"/>
      <c r="BS255" s="68"/>
      <c r="BT255" s="68"/>
      <c r="BU255" s="68"/>
      <c r="BV255" s="61"/>
      <c r="BW255" s="90"/>
      <c r="BX255" s="90"/>
      <c r="BY255" s="90"/>
      <c r="BZ255" s="90"/>
      <c r="CB255" s="8" t="s">
        <v>417</v>
      </c>
      <c r="CC255" s="2" t="s">
        <v>416</v>
      </c>
    </row>
    <row r="256" spans="1:86" s="2" customFormat="1" ht="16.5" customHeight="1">
      <c r="A256" s="90"/>
      <c r="B256" s="90"/>
      <c r="C256" s="90"/>
      <c r="D256" s="90"/>
      <c r="E256" s="682" t="s">
        <v>56</v>
      </c>
      <c r="F256" s="682"/>
      <c r="G256" s="68" t="s">
        <v>1645</v>
      </c>
      <c r="H256" s="90"/>
      <c r="I256" s="68"/>
      <c r="J256" s="68"/>
      <c r="K256" s="68"/>
      <c r="L256" s="68"/>
      <c r="M256" s="68"/>
      <c r="N256" s="68"/>
      <c r="O256" s="61"/>
      <c r="P256" s="61"/>
      <c r="Q256" s="61"/>
      <c r="R256" s="61"/>
      <c r="S256" s="90"/>
      <c r="T256" s="78"/>
      <c r="U256" s="78"/>
      <c r="V256" s="68"/>
      <c r="W256" s="90"/>
      <c r="X256" s="90"/>
      <c r="Y256" s="90"/>
      <c r="Z256" s="68"/>
      <c r="AA256" s="68"/>
      <c r="AB256" s="68"/>
      <c r="AC256" s="68"/>
      <c r="AD256" s="68"/>
      <c r="AE256" s="68"/>
      <c r="AF256" s="90"/>
      <c r="AG256" s="90"/>
      <c r="AH256" s="90"/>
      <c r="AI256" s="90"/>
      <c r="AJ256" s="90"/>
      <c r="AK256" s="90"/>
      <c r="AL256" s="90"/>
      <c r="AM256" s="90"/>
      <c r="AN256" s="90"/>
      <c r="AO256" s="90"/>
      <c r="AP256" s="68"/>
      <c r="AQ256" s="68"/>
      <c r="AR256" s="68"/>
      <c r="AS256" s="68"/>
      <c r="AT256" s="68"/>
      <c r="AU256" s="68"/>
      <c r="AV256" s="68"/>
      <c r="AW256" s="68"/>
      <c r="AX256" s="68"/>
      <c r="AY256" s="68"/>
      <c r="AZ256" s="68"/>
      <c r="BA256" s="68"/>
      <c r="BB256" s="68"/>
      <c r="BC256" s="61"/>
      <c r="BD256" s="61"/>
      <c r="BE256" s="61"/>
      <c r="BF256" s="61"/>
      <c r="BG256" s="78"/>
      <c r="BH256" s="78"/>
      <c r="BI256" s="68"/>
      <c r="BJ256" s="68"/>
      <c r="BK256" s="68"/>
      <c r="BL256" s="68"/>
      <c r="BM256" s="68"/>
      <c r="BN256" s="68"/>
      <c r="BO256" s="68"/>
      <c r="BP256" s="68"/>
      <c r="BQ256" s="68"/>
      <c r="BR256" s="68"/>
      <c r="BS256" s="68"/>
      <c r="BT256" s="68"/>
      <c r="BU256" s="68"/>
      <c r="BV256" s="61"/>
      <c r="BW256" s="90"/>
      <c r="BX256" s="90"/>
      <c r="BY256" s="90"/>
      <c r="BZ256" s="90"/>
      <c r="CB256" s="8" t="s">
        <v>417</v>
      </c>
      <c r="CC256" s="2" t="s">
        <v>416</v>
      </c>
    </row>
    <row r="257" spans="1:86" s="2" customFormat="1" ht="16.5" customHeight="1">
      <c r="A257" s="90"/>
      <c r="B257" s="90"/>
      <c r="C257" s="90"/>
      <c r="D257" s="90"/>
      <c r="E257" s="682" t="s">
        <v>56</v>
      </c>
      <c r="F257" s="682"/>
      <c r="G257" s="68" t="s">
        <v>700</v>
      </c>
      <c r="H257" s="90"/>
      <c r="I257" s="68"/>
      <c r="J257" s="68"/>
      <c r="K257" s="68"/>
      <c r="L257" s="68"/>
      <c r="M257" s="68"/>
      <c r="N257" s="68"/>
      <c r="O257" s="61"/>
      <c r="P257" s="61"/>
      <c r="Q257" s="61"/>
      <c r="R257" s="61"/>
      <c r="S257" s="61"/>
      <c r="T257" s="61"/>
      <c r="U257" s="61"/>
      <c r="V257" s="61"/>
      <c r="W257" s="61"/>
      <c r="X257" s="61"/>
      <c r="Y257" s="61"/>
      <c r="Z257" s="61"/>
      <c r="AA257" s="61"/>
      <c r="AB257" s="61"/>
      <c r="AC257" s="61"/>
      <c r="AD257" s="61"/>
      <c r="AE257" s="61"/>
      <c r="AF257" s="90"/>
      <c r="AG257" s="90"/>
      <c r="AH257" s="90"/>
      <c r="AI257" s="90"/>
      <c r="AJ257" s="90"/>
      <c r="AK257" s="90"/>
      <c r="AL257" s="90"/>
      <c r="AM257" s="90"/>
      <c r="AN257" s="90"/>
      <c r="AO257" s="90"/>
      <c r="AP257" s="68"/>
      <c r="AQ257" s="68"/>
      <c r="AR257" s="68"/>
      <c r="AS257" s="68"/>
      <c r="AT257" s="68"/>
      <c r="AU257" s="68"/>
      <c r="AV257" s="68"/>
      <c r="AW257" s="68"/>
      <c r="AX257" s="68"/>
      <c r="AY257" s="68"/>
      <c r="AZ257" s="68"/>
      <c r="BA257" s="68"/>
      <c r="BB257" s="68"/>
      <c r="BC257" s="61"/>
      <c r="BD257" s="61"/>
      <c r="BE257" s="61"/>
      <c r="BF257" s="61"/>
      <c r="BG257" s="78"/>
      <c r="BH257" s="78"/>
      <c r="BI257" s="68"/>
      <c r="BJ257" s="68"/>
      <c r="BK257" s="68"/>
      <c r="BL257" s="68"/>
      <c r="BM257" s="68"/>
      <c r="BN257" s="68"/>
      <c r="BO257" s="68"/>
      <c r="BP257" s="68"/>
      <c r="BQ257" s="68"/>
      <c r="BR257" s="68"/>
      <c r="BS257" s="68"/>
      <c r="BT257" s="68"/>
      <c r="BU257" s="68"/>
      <c r="BV257" s="61"/>
      <c r="BW257" s="90"/>
      <c r="BX257" s="90"/>
      <c r="BY257" s="90"/>
      <c r="BZ257" s="90"/>
      <c r="CB257" s="8" t="s">
        <v>420</v>
      </c>
      <c r="CC257" s="2" t="s">
        <v>419</v>
      </c>
    </row>
    <row r="258" spans="1:86" s="2" customFormat="1" ht="16.5" customHeight="1">
      <c r="A258" s="90"/>
      <c r="B258" s="90"/>
      <c r="C258" s="90"/>
      <c r="D258" s="90"/>
      <c r="E258" s="682" t="s">
        <v>56</v>
      </c>
      <c r="F258" s="682"/>
      <c r="G258" s="68" t="s">
        <v>1323</v>
      </c>
      <c r="H258" s="90"/>
      <c r="I258" s="68"/>
      <c r="J258" s="68"/>
      <c r="K258" s="68"/>
      <c r="L258" s="68"/>
      <c r="M258" s="68"/>
      <c r="N258" s="68"/>
      <c r="O258" s="61"/>
      <c r="P258" s="61"/>
      <c r="Q258" s="61"/>
      <c r="R258" s="61"/>
      <c r="S258" s="61"/>
      <c r="T258" s="61"/>
      <c r="U258" s="61"/>
      <c r="V258" s="61"/>
      <c r="W258" s="61"/>
      <c r="X258" s="61"/>
      <c r="Y258" s="61"/>
      <c r="Z258" s="61"/>
      <c r="AA258" s="61"/>
      <c r="AB258" s="61"/>
      <c r="AC258" s="61"/>
      <c r="AD258" s="61"/>
      <c r="AE258" s="61"/>
      <c r="AF258" s="90"/>
      <c r="AG258" s="90"/>
      <c r="AH258" s="90"/>
      <c r="AI258" s="90"/>
      <c r="AJ258" s="90"/>
      <c r="AK258" s="90"/>
      <c r="AL258" s="90"/>
      <c r="AM258" s="90"/>
      <c r="AN258" s="90"/>
      <c r="AO258" s="90"/>
      <c r="AP258" s="68"/>
      <c r="AQ258" s="68"/>
      <c r="AR258" s="68"/>
      <c r="AS258" s="68"/>
      <c r="AT258" s="68"/>
      <c r="AU258" s="68"/>
      <c r="AV258" s="68"/>
      <c r="AW258" s="68"/>
      <c r="AX258" s="68"/>
      <c r="AY258" s="68"/>
      <c r="AZ258" s="68"/>
      <c r="BA258" s="68"/>
      <c r="BB258" s="68"/>
      <c r="BC258" s="61"/>
      <c r="BD258" s="61"/>
      <c r="BE258" s="61"/>
      <c r="BF258" s="61"/>
      <c r="BG258" s="78"/>
      <c r="BH258" s="78"/>
      <c r="BI258" s="68"/>
      <c r="BJ258" s="68"/>
      <c r="BK258" s="68"/>
      <c r="BL258" s="68"/>
      <c r="BM258" s="68"/>
      <c r="BN258" s="68"/>
      <c r="BO258" s="68"/>
      <c r="BP258" s="68"/>
      <c r="BQ258" s="68"/>
      <c r="BR258" s="68"/>
      <c r="BS258" s="68"/>
      <c r="BT258" s="68"/>
      <c r="BU258" s="68"/>
      <c r="BV258" s="61"/>
      <c r="BW258" s="90"/>
      <c r="BX258" s="90"/>
      <c r="BY258" s="90"/>
      <c r="BZ258" s="90"/>
      <c r="CB258" s="8" t="s">
        <v>423</v>
      </c>
      <c r="CC258" s="2" t="s">
        <v>422</v>
      </c>
    </row>
    <row r="259" spans="1:86" s="1" customFormat="1" ht="3.95" customHeight="1">
      <c r="A259" s="94"/>
      <c r="B259" s="94"/>
      <c r="C259" s="94"/>
      <c r="D259" s="94"/>
      <c r="E259" s="94"/>
      <c r="F259" s="94"/>
      <c r="G259" s="94"/>
      <c r="H259" s="94"/>
      <c r="I259" s="94"/>
      <c r="J259" s="94"/>
      <c r="K259" s="94"/>
      <c r="L259" s="94"/>
      <c r="M259" s="94"/>
      <c r="N259" s="94"/>
      <c r="O259" s="94"/>
      <c r="P259" s="94"/>
      <c r="Q259" s="94"/>
      <c r="R259" s="94"/>
      <c r="S259" s="94"/>
      <c r="T259" s="94"/>
      <c r="U259" s="94"/>
      <c r="V259" s="94"/>
      <c r="W259" s="94"/>
      <c r="X259" s="94"/>
      <c r="Y259" s="94"/>
      <c r="Z259" s="94"/>
      <c r="AA259" s="94"/>
      <c r="AB259" s="94"/>
      <c r="AC259" s="94"/>
      <c r="AD259" s="94"/>
      <c r="AE259" s="94"/>
      <c r="AF259" s="94"/>
      <c r="AG259" s="94"/>
      <c r="AH259" s="94"/>
      <c r="AI259" s="94"/>
      <c r="AJ259" s="94"/>
      <c r="AK259" s="94"/>
      <c r="AL259" s="94"/>
      <c r="AM259" s="94"/>
      <c r="AN259" s="94"/>
      <c r="AO259" s="94"/>
      <c r="AP259" s="94"/>
      <c r="AQ259" s="94"/>
      <c r="AR259" s="94"/>
      <c r="AS259" s="94"/>
      <c r="AT259" s="94"/>
      <c r="AU259" s="94"/>
      <c r="AV259" s="94"/>
      <c r="AW259" s="94"/>
      <c r="AX259" s="94"/>
      <c r="AY259" s="94"/>
      <c r="AZ259" s="94"/>
      <c r="BA259" s="94"/>
      <c r="BB259" s="94"/>
      <c r="BC259" s="94"/>
      <c r="BD259" s="94"/>
      <c r="BE259" s="94"/>
      <c r="BF259" s="94"/>
      <c r="BG259" s="94"/>
      <c r="BH259" s="94"/>
      <c r="BI259" s="94"/>
      <c r="BJ259" s="94"/>
      <c r="BK259" s="94"/>
      <c r="BL259" s="94"/>
      <c r="BM259" s="94"/>
      <c r="BN259" s="94"/>
      <c r="BO259" s="94"/>
      <c r="BP259" s="94"/>
      <c r="BQ259" s="94"/>
      <c r="BR259" s="94"/>
      <c r="BS259" s="94"/>
      <c r="BT259" s="94"/>
      <c r="BU259" s="94"/>
      <c r="BV259" s="94"/>
      <c r="BW259" s="94"/>
      <c r="BX259" s="94"/>
      <c r="BY259" s="94"/>
      <c r="BZ259" s="94"/>
      <c r="CB259" s="8"/>
      <c r="CC259" s="2"/>
      <c r="CD259" s="2"/>
      <c r="CE259" s="2"/>
      <c r="CF259" s="2"/>
      <c r="CG259" s="2"/>
      <c r="CH259" s="2"/>
    </row>
    <row r="260" spans="1:86" s="1" customFormat="1" ht="3.95" customHeight="1">
      <c r="A260" s="203"/>
      <c r="B260" s="203"/>
      <c r="C260" s="203"/>
      <c r="D260" s="203"/>
      <c r="E260" s="203"/>
      <c r="F260" s="203"/>
      <c r="G260" s="203"/>
      <c r="H260" s="203"/>
      <c r="I260" s="203"/>
      <c r="J260" s="203"/>
      <c r="K260" s="203"/>
      <c r="L260" s="203"/>
      <c r="M260" s="203"/>
      <c r="N260" s="203"/>
      <c r="O260" s="203"/>
      <c r="P260" s="203"/>
      <c r="Q260" s="203"/>
      <c r="R260" s="203"/>
      <c r="S260" s="203"/>
      <c r="T260" s="203"/>
      <c r="U260" s="203"/>
      <c r="V260" s="203"/>
      <c r="W260" s="203"/>
      <c r="X260" s="203"/>
      <c r="Y260" s="203"/>
      <c r="Z260" s="203"/>
      <c r="AA260" s="203"/>
      <c r="AB260" s="203"/>
      <c r="AC260" s="203"/>
      <c r="AD260" s="203"/>
      <c r="AE260" s="203"/>
      <c r="AF260" s="203"/>
      <c r="AG260" s="203"/>
      <c r="AH260" s="203"/>
      <c r="AI260" s="203"/>
      <c r="AJ260" s="203"/>
      <c r="AK260" s="203"/>
      <c r="AL260" s="203"/>
      <c r="AM260" s="203"/>
      <c r="AN260" s="203"/>
      <c r="AO260" s="203"/>
      <c r="AP260" s="203"/>
      <c r="AQ260" s="203"/>
      <c r="AR260" s="203"/>
      <c r="AS260" s="203"/>
      <c r="AT260" s="203"/>
      <c r="AU260" s="203"/>
      <c r="AV260" s="203"/>
      <c r="AW260" s="203"/>
      <c r="AX260" s="203"/>
      <c r="AY260" s="203"/>
      <c r="AZ260" s="203"/>
      <c r="BA260" s="203"/>
      <c r="BB260" s="203"/>
      <c r="BC260" s="203"/>
      <c r="BD260" s="203"/>
      <c r="BE260" s="203"/>
      <c r="BF260" s="203"/>
      <c r="BG260" s="203"/>
      <c r="BH260" s="203"/>
      <c r="BI260" s="203"/>
      <c r="BJ260" s="203"/>
      <c r="BK260" s="203"/>
      <c r="BL260" s="203"/>
      <c r="BM260" s="203"/>
      <c r="BN260" s="203"/>
      <c r="BO260" s="203"/>
      <c r="BP260" s="203"/>
      <c r="BQ260" s="203"/>
      <c r="BR260" s="203"/>
      <c r="BS260" s="203"/>
      <c r="BT260" s="203"/>
      <c r="BU260" s="203"/>
      <c r="BV260" s="203"/>
      <c r="BW260" s="203"/>
      <c r="BX260" s="203"/>
      <c r="BY260" s="203"/>
      <c r="BZ260" s="203"/>
    </row>
    <row r="261" spans="1:86" s="1" customFormat="1" ht="17.100000000000001" customHeight="1">
      <c r="A261" s="59"/>
      <c r="B261" s="59" t="s">
        <v>1651</v>
      </c>
      <c r="C261" s="59"/>
      <c r="D261" s="59"/>
      <c r="E261" s="59"/>
      <c r="F261" s="59"/>
      <c r="G261" s="59"/>
      <c r="H261" s="59"/>
      <c r="I261" s="59"/>
      <c r="J261" s="59"/>
      <c r="K261" s="59"/>
      <c r="L261" s="59"/>
      <c r="M261" s="59"/>
      <c r="N261" s="59"/>
      <c r="O261" s="59"/>
      <c r="P261" s="59"/>
      <c r="Q261" s="59"/>
      <c r="R261" s="59"/>
      <c r="S261" s="59"/>
      <c r="T261" s="59"/>
      <c r="U261" s="59"/>
      <c r="V261" s="59"/>
      <c r="W261" s="59"/>
      <c r="X261" s="59"/>
      <c r="Y261" s="59"/>
      <c r="Z261" s="59"/>
      <c r="AA261" s="59"/>
      <c r="AB261" s="59"/>
      <c r="AC261" s="59"/>
      <c r="AD261" s="59"/>
      <c r="AE261" s="59"/>
      <c r="AF261" s="59"/>
      <c r="AG261" s="59"/>
      <c r="AH261" s="59"/>
      <c r="AI261" s="59"/>
      <c r="AJ261" s="59"/>
      <c r="AK261" s="59"/>
      <c r="AL261" s="59"/>
      <c r="AM261" s="59"/>
      <c r="AN261" s="59"/>
      <c r="AO261" s="59"/>
      <c r="AP261" s="59"/>
      <c r="AQ261" s="59"/>
      <c r="AR261" s="59"/>
      <c r="AS261" s="59"/>
      <c r="AT261" s="59"/>
      <c r="AU261" s="59"/>
      <c r="AV261" s="59"/>
      <c r="AW261" s="59"/>
      <c r="AX261" s="59"/>
      <c r="AY261" s="59"/>
      <c r="AZ261" s="59"/>
      <c r="BA261" s="59"/>
      <c r="BB261" s="59"/>
      <c r="BC261" s="59"/>
      <c r="BD261" s="59"/>
      <c r="BE261" s="59"/>
      <c r="BF261" s="59"/>
      <c r="BG261" s="59"/>
      <c r="BH261" s="59"/>
      <c r="BI261" s="59"/>
      <c r="BJ261" s="59"/>
      <c r="BK261" s="59"/>
      <c r="BL261" s="59"/>
      <c r="BM261" s="59"/>
      <c r="BN261" s="59"/>
      <c r="BO261" s="59"/>
      <c r="BP261" s="59"/>
      <c r="BQ261" s="59"/>
      <c r="BR261" s="59"/>
      <c r="BS261" s="59"/>
      <c r="BT261" s="59"/>
      <c r="BU261" s="59"/>
      <c r="BV261" s="59"/>
      <c r="BW261" s="59"/>
      <c r="BX261" s="59"/>
      <c r="BY261" s="59"/>
      <c r="BZ261" s="59"/>
    </row>
    <row r="262" spans="1:86" s="1" customFormat="1" ht="17.100000000000001" customHeight="1">
      <c r="A262" s="90"/>
      <c r="B262" s="90"/>
      <c r="C262" s="90"/>
      <c r="D262" s="90"/>
      <c r="E262" s="682" t="s">
        <v>56</v>
      </c>
      <c r="F262" s="682"/>
      <c r="G262" s="68" t="s">
        <v>629</v>
      </c>
      <c r="H262" s="68"/>
      <c r="I262" s="68"/>
      <c r="J262" s="68"/>
      <c r="K262" s="68"/>
      <c r="L262" s="68"/>
      <c r="M262" s="68"/>
      <c r="N262" s="68"/>
      <c r="O262" s="61"/>
      <c r="P262" s="61"/>
      <c r="Q262" s="61"/>
      <c r="R262" s="61"/>
      <c r="S262" s="90"/>
      <c r="T262" s="90"/>
      <c r="U262" s="90"/>
      <c r="V262" s="90"/>
      <c r="W262" s="90"/>
      <c r="X262" s="90"/>
      <c r="Y262" s="90"/>
      <c r="Z262" s="68"/>
      <c r="AA262" s="68"/>
      <c r="AB262" s="68"/>
      <c r="AC262" s="68"/>
      <c r="AD262" s="68"/>
      <c r="AE262" s="68"/>
      <c r="AF262" s="90"/>
      <c r="AG262" s="90"/>
      <c r="AH262" s="90"/>
      <c r="AI262" s="90"/>
      <c r="AJ262" s="90"/>
      <c r="AK262" s="90"/>
      <c r="AL262" s="90"/>
      <c r="AM262" s="90"/>
      <c r="AN262" s="90"/>
      <c r="AO262" s="90"/>
      <c r="AP262" s="68"/>
      <c r="AQ262" s="68"/>
      <c r="AR262" s="68"/>
      <c r="AS262" s="68"/>
      <c r="AT262" s="68"/>
      <c r="AU262" s="68"/>
      <c r="AV262" s="68"/>
      <c r="AW262" s="68"/>
      <c r="AX262" s="68"/>
      <c r="AY262" s="68"/>
      <c r="AZ262" s="68"/>
      <c r="BA262" s="68"/>
      <c r="BB262" s="68"/>
      <c r="BC262" s="61"/>
      <c r="BD262" s="61"/>
      <c r="BE262" s="61"/>
      <c r="BF262" s="61"/>
      <c r="BG262" s="90"/>
      <c r="BH262" s="90"/>
      <c r="BI262" s="90"/>
      <c r="BJ262" s="90"/>
      <c r="BK262" s="68"/>
      <c r="BL262" s="68"/>
      <c r="BM262" s="68"/>
      <c r="BN262" s="68"/>
      <c r="BO262" s="68"/>
      <c r="BP262" s="68"/>
      <c r="BQ262" s="68"/>
      <c r="BR262" s="68"/>
      <c r="BS262" s="68"/>
      <c r="BT262" s="68"/>
      <c r="BU262" s="68"/>
      <c r="BV262" s="61"/>
      <c r="BW262" s="90"/>
      <c r="BX262" s="90"/>
      <c r="BY262" s="90"/>
      <c r="BZ262" s="90"/>
    </row>
    <row r="263" spans="1:86" s="1" customFormat="1" ht="17.100000000000001" customHeight="1">
      <c r="A263" s="90"/>
      <c r="B263" s="90"/>
      <c r="C263" s="90"/>
      <c r="D263" s="90"/>
      <c r="E263" s="682" t="s">
        <v>56</v>
      </c>
      <c r="F263" s="682"/>
      <c r="G263" s="68" t="s">
        <v>1647</v>
      </c>
      <c r="H263" s="68"/>
      <c r="I263" s="68"/>
      <c r="J263" s="68"/>
      <c r="K263" s="68"/>
      <c r="L263" s="68"/>
      <c r="M263" s="68"/>
      <c r="N263" s="68"/>
      <c r="O263" s="61"/>
      <c r="P263" s="61"/>
      <c r="Q263" s="61"/>
      <c r="R263" s="61"/>
      <c r="S263" s="90"/>
      <c r="T263" s="90"/>
      <c r="U263" s="90"/>
      <c r="V263" s="90"/>
      <c r="W263" s="90"/>
      <c r="X263" s="90"/>
      <c r="Y263" s="90"/>
      <c r="Z263" s="68"/>
      <c r="AA263" s="68"/>
      <c r="AB263" s="68"/>
      <c r="AC263" s="68"/>
      <c r="AD263" s="68"/>
      <c r="AE263" s="68"/>
      <c r="AF263" s="90"/>
      <c r="AG263" s="90"/>
      <c r="AH263" s="90"/>
      <c r="AI263" s="90"/>
      <c r="AJ263" s="90"/>
      <c r="AK263" s="90"/>
      <c r="AL263" s="90"/>
      <c r="AM263" s="90"/>
      <c r="AN263" s="90"/>
      <c r="AO263" s="90"/>
      <c r="AP263" s="68"/>
      <c r="AQ263" s="68"/>
      <c r="AR263" s="68"/>
      <c r="AS263" s="68"/>
      <c r="AT263" s="68"/>
      <c r="AU263" s="68"/>
      <c r="AV263" s="68"/>
      <c r="AW263" s="68"/>
      <c r="AX263" s="68"/>
      <c r="AY263" s="68"/>
      <c r="AZ263" s="68"/>
      <c r="BA263" s="68"/>
      <c r="BB263" s="68"/>
      <c r="BC263" s="61"/>
      <c r="BD263" s="61"/>
      <c r="BE263" s="61"/>
      <c r="BF263" s="61"/>
      <c r="BG263" s="90"/>
      <c r="BH263" s="90"/>
      <c r="BI263" s="90"/>
      <c r="BJ263" s="90"/>
      <c r="BK263" s="68"/>
      <c r="BL263" s="68"/>
      <c r="BM263" s="68"/>
      <c r="BN263" s="68"/>
      <c r="BO263" s="68"/>
      <c r="BP263" s="68"/>
      <c r="BQ263" s="68"/>
      <c r="BR263" s="68"/>
      <c r="BS263" s="68"/>
      <c r="BT263" s="68"/>
      <c r="BU263" s="68"/>
      <c r="BV263" s="61"/>
      <c r="BW263" s="90"/>
      <c r="BX263" s="90"/>
      <c r="BY263" s="90"/>
      <c r="BZ263" s="90"/>
    </row>
    <row r="264" spans="1:86" s="1" customFormat="1" ht="17.100000000000001" customHeight="1">
      <c r="A264" s="90"/>
      <c r="B264" s="90"/>
      <c r="C264" s="90"/>
      <c r="D264" s="90"/>
      <c r="E264" s="682" t="s">
        <v>56</v>
      </c>
      <c r="F264" s="682"/>
      <c r="G264" s="68" t="s">
        <v>996</v>
      </c>
      <c r="H264" s="68"/>
      <c r="I264" s="68"/>
      <c r="J264" s="68"/>
      <c r="K264" s="68"/>
      <c r="L264" s="68"/>
      <c r="M264" s="68"/>
      <c r="N264" s="68"/>
      <c r="O264" s="61"/>
      <c r="P264" s="61"/>
      <c r="Q264" s="61"/>
      <c r="R264" s="61"/>
      <c r="S264" s="90"/>
      <c r="T264" s="90"/>
      <c r="U264" s="90"/>
      <c r="V264" s="90"/>
      <c r="W264" s="90"/>
      <c r="X264" s="90"/>
      <c r="Y264" s="90"/>
      <c r="Z264" s="68"/>
      <c r="AA264" s="68"/>
      <c r="AB264" s="68"/>
      <c r="AC264" s="68"/>
      <c r="AD264" s="68"/>
      <c r="AE264" s="68"/>
      <c r="AF264" s="90"/>
      <c r="AG264" s="90"/>
      <c r="AH264" s="90"/>
      <c r="AI264" s="90"/>
      <c r="AJ264" s="90"/>
      <c r="AK264" s="90"/>
      <c r="AL264" s="90"/>
      <c r="AM264" s="90"/>
      <c r="AN264" s="90"/>
      <c r="AO264" s="90"/>
      <c r="AP264" s="68"/>
      <c r="AQ264" s="68"/>
      <c r="AR264" s="68"/>
      <c r="AS264" s="68"/>
      <c r="AT264" s="68"/>
      <c r="AU264" s="68"/>
      <c r="AV264" s="68"/>
      <c r="AW264" s="68"/>
      <c r="AX264" s="68"/>
      <c r="AY264" s="68"/>
      <c r="AZ264" s="68"/>
      <c r="BA264" s="68"/>
      <c r="BB264" s="68"/>
      <c r="BC264" s="61"/>
      <c r="BD264" s="61"/>
      <c r="BE264" s="61"/>
      <c r="BF264" s="61"/>
      <c r="BG264" s="90"/>
      <c r="BH264" s="90"/>
      <c r="BI264" s="90"/>
      <c r="BJ264" s="90"/>
      <c r="BK264" s="68"/>
      <c r="BL264" s="68"/>
      <c r="BM264" s="68"/>
      <c r="BN264" s="68"/>
      <c r="BO264" s="68"/>
      <c r="BP264" s="68"/>
      <c r="BQ264" s="68"/>
      <c r="BR264" s="68"/>
      <c r="BS264" s="68"/>
      <c r="BT264" s="68"/>
      <c r="BU264" s="68"/>
      <c r="BV264" s="61"/>
      <c r="BW264" s="90"/>
      <c r="BX264" s="90"/>
      <c r="BY264" s="90"/>
      <c r="BZ264" s="90"/>
    </row>
    <row r="265" spans="1:86" s="1" customFormat="1" ht="17.100000000000001" customHeight="1">
      <c r="A265" s="90"/>
      <c r="B265" s="90"/>
      <c r="C265" s="90"/>
      <c r="D265" s="90"/>
      <c r="E265" s="682" t="s">
        <v>56</v>
      </c>
      <c r="F265" s="682"/>
      <c r="G265" s="68" t="s">
        <v>1325</v>
      </c>
      <c r="H265" s="68"/>
      <c r="I265" s="68"/>
      <c r="J265" s="68"/>
      <c r="K265" s="68"/>
      <c r="L265" s="68"/>
      <c r="M265" s="68"/>
      <c r="N265" s="68"/>
      <c r="O265" s="61"/>
      <c r="P265" s="61"/>
      <c r="Q265" s="61"/>
      <c r="R265" s="61"/>
      <c r="S265" s="90"/>
      <c r="T265" s="90"/>
      <c r="U265" s="90"/>
      <c r="V265" s="90"/>
      <c r="W265" s="90"/>
      <c r="X265" s="90"/>
      <c r="Y265" s="90"/>
      <c r="Z265" s="68"/>
      <c r="AA265" s="68"/>
      <c r="AB265" s="68"/>
      <c r="AC265" s="68"/>
      <c r="AD265" s="68"/>
      <c r="AE265" s="68"/>
      <c r="AF265" s="90"/>
      <c r="AG265" s="90"/>
      <c r="AH265" s="90"/>
      <c r="AI265" s="90"/>
      <c r="AJ265" s="90"/>
      <c r="AK265" s="90"/>
      <c r="AL265" s="90"/>
      <c r="AM265" s="90"/>
      <c r="AN265" s="90"/>
      <c r="AO265" s="90"/>
      <c r="AP265" s="68"/>
      <c r="AQ265" s="68"/>
      <c r="AR265" s="68"/>
      <c r="AS265" s="68"/>
      <c r="AT265" s="68"/>
      <c r="AU265" s="68"/>
      <c r="AV265" s="68"/>
      <c r="AW265" s="68"/>
      <c r="AX265" s="68"/>
      <c r="AY265" s="68"/>
      <c r="AZ265" s="68"/>
      <c r="BA265" s="68"/>
      <c r="BB265" s="68"/>
      <c r="BC265" s="61"/>
      <c r="BD265" s="61"/>
      <c r="BE265" s="61"/>
      <c r="BF265" s="61"/>
      <c r="BG265" s="90"/>
      <c r="BH265" s="90"/>
      <c r="BI265" s="90"/>
      <c r="BJ265" s="90"/>
      <c r="BK265" s="68"/>
      <c r="BL265" s="68"/>
      <c r="BM265" s="68"/>
      <c r="BN265" s="68"/>
      <c r="BO265" s="68"/>
      <c r="BP265" s="68"/>
      <c r="BQ265" s="68"/>
      <c r="BR265" s="68"/>
      <c r="BS265" s="68"/>
      <c r="BT265" s="68"/>
      <c r="BU265" s="68"/>
      <c r="BV265" s="61"/>
      <c r="BW265" s="90"/>
      <c r="BX265" s="90"/>
      <c r="BY265" s="90"/>
      <c r="BZ265" s="90"/>
    </row>
    <row r="266" spans="1:86" s="1" customFormat="1" ht="17.100000000000001" customHeight="1">
      <c r="A266" s="90"/>
      <c r="B266" s="90"/>
      <c r="C266" s="90"/>
      <c r="D266" s="90"/>
      <c r="E266" s="682" t="s">
        <v>56</v>
      </c>
      <c r="F266" s="682"/>
      <c r="G266" s="68" t="s">
        <v>700</v>
      </c>
      <c r="H266" s="90"/>
      <c r="I266" s="68"/>
      <c r="J266" s="68"/>
      <c r="K266" s="68"/>
      <c r="L266" s="68"/>
      <c r="M266" s="68"/>
      <c r="N266" s="68"/>
      <c r="O266" s="61"/>
      <c r="P266" s="61"/>
      <c r="Q266" s="61"/>
      <c r="R266" s="61"/>
      <c r="S266" s="90"/>
      <c r="T266" s="78"/>
      <c r="U266" s="78"/>
      <c r="V266" s="68"/>
      <c r="W266" s="90"/>
      <c r="X266" s="90"/>
      <c r="Y266" s="90"/>
      <c r="Z266" s="68"/>
      <c r="AA266" s="68"/>
      <c r="AB266" s="68"/>
      <c r="AC266" s="68"/>
      <c r="AD266" s="68"/>
      <c r="AE266" s="68"/>
      <c r="AF266" s="90"/>
      <c r="AG266" s="90"/>
      <c r="AH266" s="90"/>
      <c r="AI266" s="90"/>
      <c r="AJ266" s="90"/>
      <c r="AK266" s="90"/>
      <c r="AL266" s="90"/>
      <c r="AM266" s="90"/>
      <c r="AN266" s="90"/>
      <c r="AO266" s="90"/>
      <c r="AP266" s="68"/>
      <c r="AQ266" s="68"/>
      <c r="AR266" s="68"/>
      <c r="AS266" s="68"/>
      <c r="AT266" s="68"/>
      <c r="AU266" s="68"/>
      <c r="AV266" s="68"/>
      <c r="AW266" s="68"/>
      <c r="AX266" s="68"/>
      <c r="AY266" s="68"/>
      <c r="AZ266" s="68"/>
      <c r="BA266" s="68"/>
      <c r="BB266" s="68"/>
      <c r="BC266" s="61"/>
      <c r="BD266" s="61"/>
      <c r="BE266" s="61"/>
      <c r="BF266" s="61"/>
      <c r="BG266" s="78"/>
      <c r="BH266" s="78"/>
      <c r="BI266" s="68"/>
      <c r="BJ266" s="68"/>
      <c r="BK266" s="68"/>
      <c r="BL266" s="68"/>
      <c r="BM266" s="68"/>
      <c r="BN266" s="68"/>
      <c r="BO266" s="68"/>
      <c r="BP266" s="68"/>
      <c r="BQ266" s="68"/>
      <c r="BR266" s="68"/>
      <c r="BS266" s="68"/>
      <c r="BT266" s="68"/>
      <c r="BU266" s="68"/>
      <c r="BV266" s="61"/>
      <c r="BW266" s="90"/>
      <c r="BX266" s="90"/>
      <c r="BY266" s="90"/>
      <c r="BZ266" s="90"/>
    </row>
    <row r="267" spans="1:86" s="1" customFormat="1" ht="17.100000000000001" customHeight="1">
      <c r="A267" s="90"/>
      <c r="B267" s="90"/>
      <c r="C267" s="90"/>
      <c r="D267" s="90"/>
      <c r="E267" s="682" t="s">
        <v>56</v>
      </c>
      <c r="F267" s="682"/>
      <c r="G267" s="68" t="s">
        <v>1327</v>
      </c>
      <c r="H267" s="90"/>
      <c r="I267" s="68"/>
      <c r="J267" s="68"/>
      <c r="K267" s="68"/>
      <c r="L267" s="68"/>
      <c r="M267" s="68"/>
      <c r="N267" s="68"/>
      <c r="O267" s="61"/>
      <c r="P267" s="61"/>
      <c r="Q267" s="61"/>
      <c r="R267" s="61"/>
      <c r="S267" s="61"/>
      <c r="T267" s="61"/>
      <c r="U267" s="61"/>
      <c r="V267" s="61"/>
      <c r="W267" s="61"/>
      <c r="X267" s="61"/>
      <c r="Y267" s="61"/>
      <c r="Z267" s="61"/>
      <c r="AA267" s="61"/>
      <c r="AB267" s="61"/>
      <c r="AC267" s="61"/>
      <c r="AD267" s="61"/>
      <c r="AE267" s="61"/>
      <c r="AF267" s="90"/>
      <c r="AG267" s="90"/>
      <c r="AH267" s="90"/>
      <c r="AI267" s="90"/>
      <c r="AJ267" s="90"/>
      <c r="AK267" s="90"/>
      <c r="AL267" s="90"/>
      <c r="AM267" s="90"/>
      <c r="AN267" s="90"/>
      <c r="AO267" s="90"/>
      <c r="AP267" s="68"/>
      <c r="AQ267" s="68"/>
      <c r="AR267" s="68"/>
      <c r="AS267" s="68"/>
      <c r="AT267" s="68"/>
      <c r="AU267" s="68"/>
      <c r="AV267" s="68"/>
      <c r="AW267" s="68"/>
      <c r="AX267" s="68"/>
      <c r="AY267" s="68"/>
      <c r="AZ267" s="68"/>
      <c r="BA267" s="68"/>
      <c r="BB267" s="68"/>
      <c r="BC267" s="61"/>
      <c r="BD267" s="61"/>
      <c r="BE267" s="61"/>
      <c r="BF267" s="61"/>
      <c r="BG267" s="78"/>
      <c r="BH267" s="78"/>
      <c r="BI267" s="68"/>
      <c r="BJ267" s="68"/>
      <c r="BK267" s="68"/>
      <c r="BL267" s="68"/>
      <c r="BM267" s="68"/>
      <c r="BN267" s="68"/>
      <c r="BO267" s="68"/>
      <c r="BP267" s="68"/>
      <c r="BQ267" s="68"/>
      <c r="BR267" s="68"/>
      <c r="BS267" s="68"/>
      <c r="BT267" s="68"/>
      <c r="BU267" s="68"/>
      <c r="BV267" s="61"/>
      <c r="BW267" s="90"/>
      <c r="BX267" s="90"/>
      <c r="BY267" s="90"/>
      <c r="BZ267" s="90"/>
    </row>
    <row r="268" spans="1:86" s="1" customFormat="1" ht="3.95" customHeight="1">
      <c r="A268" s="94"/>
      <c r="B268" s="94"/>
      <c r="C268" s="94"/>
      <c r="D268" s="94"/>
      <c r="E268" s="94"/>
      <c r="F268" s="94"/>
      <c r="G268" s="94"/>
      <c r="H268" s="94"/>
      <c r="I268" s="94"/>
      <c r="J268" s="94"/>
      <c r="K268" s="94"/>
      <c r="L268" s="94"/>
      <c r="M268" s="94"/>
      <c r="N268" s="94"/>
      <c r="O268" s="94"/>
      <c r="P268" s="94"/>
      <c r="Q268" s="94"/>
      <c r="R268" s="94"/>
      <c r="S268" s="94"/>
      <c r="T268" s="94"/>
      <c r="U268" s="94"/>
      <c r="V268" s="94"/>
      <c r="W268" s="94"/>
      <c r="X268" s="94"/>
      <c r="Y268" s="94"/>
      <c r="Z268" s="94"/>
      <c r="AA268" s="94"/>
      <c r="AB268" s="94"/>
      <c r="AC268" s="94"/>
      <c r="AD268" s="94"/>
      <c r="AE268" s="94"/>
      <c r="AF268" s="94"/>
      <c r="AG268" s="94"/>
      <c r="AH268" s="94"/>
      <c r="AI268" s="94"/>
      <c r="AJ268" s="94"/>
      <c r="AK268" s="94"/>
      <c r="AL268" s="94"/>
      <c r="AM268" s="94"/>
      <c r="AN268" s="94"/>
      <c r="AO268" s="94"/>
      <c r="AP268" s="94"/>
      <c r="AQ268" s="94"/>
      <c r="AR268" s="94"/>
      <c r="AS268" s="94"/>
      <c r="AT268" s="94"/>
      <c r="AU268" s="94"/>
      <c r="AV268" s="94"/>
      <c r="AW268" s="94"/>
      <c r="AX268" s="94"/>
      <c r="AY268" s="94"/>
      <c r="AZ268" s="94"/>
      <c r="BA268" s="94"/>
      <c r="BB268" s="94"/>
      <c r="BC268" s="94"/>
      <c r="BD268" s="94"/>
      <c r="BE268" s="94"/>
      <c r="BF268" s="94"/>
      <c r="BG268" s="94"/>
      <c r="BH268" s="94"/>
      <c r="BI268" s="94"/>
      <c r="BJ268" s="94"/>
      <c r="BK268" s="94"/>
      <c r="BL268" s="94"/>
      <c r="BM268" s="94"/>
      <c r="BN268" s="94"/>
      <c r="BO268" s="94"/>
      <c r="BP268" s="94"/>
      <c r="BQ268" s="94"/>
      <c r="BR268" s="94"/>
      <c r="BS268" s="94"/>
      <c r="BT268" s="94"/>
      <c r="BU268" s="94"/>
      <c r="BV268" s="94"/>
      <c r="BW268" s="94"/>
      <c r="BX268" s="94"/>
      <c r="BY268" s="94"/>
      <c r="BZ268" s="94"/>
    </row>
    <row r="269" spans="1:86" s="1" customFormat="1" ht="3.95" customHeight="1">
      <c r="A269" s="203"/>
      <c r="B269" s="203"/>
      <c r="C269" s="203"/>
      <c r="D269" s="203"/>
      <c r="E269" s="203"/>
      <c r="F269" s="203"/>
      <c r="G269" s="203"/>
      <c r="H269" s="203"/>
      <c r="I269" s="203"/>
      <c r="J269" s="203"/>
      <c r="K269" s="203"/>
      <c r="L269" s="203"/>
      <c r="M269" s="203"/>
      <c r="N269" s="203"/>
      <c r="O269" s="203"/>
      <c r="P269" s="203"/>
      <c r="Q269" s="203"/>
      <c r="R269" s="203"/>
      <c r="S269" s="203"/>
      <c r="T269" s="203"/>
      <c r="U269" s="203"/>
      <c r="V269" s="203"/>
      <c r="W269" s="203"/>
      <c r="X269" s="203"/>
      <c r="Y269" s="203"/>
      <c r="Z269" s="203"/>
      <c r="AA269" s="203"/>
      <c r="AB269" s="203"/>
      <c r="AC269" s="203"/>
      <c r="AD269" s="203"/>
      <c r="AE269" s="203"/>
      <c r="AF269" s="203"/>
      <c r="AG269" s="203"/>
      <c r="AH269" s="203"/>
      <c r="AI269" s="203"/>
      <c r="AJ269" s="203"/>
      <c r="AK269" s="203"/>
      <c r="AL269" s="203"/>
      <c r="AM269" s="203"/>
      <c r="AN269" s="203"/>
      <c r="AO269" s="203"/>
      <c r="AP269" s="203"/>
      <c r="AQ269" s="203"/>
      <c r="AR269" s="203"/>
      <c r="AS269" s="203"/>
      <c r="AT269" s="203"/>
      <c r="AU269" s="203"/>
      <c r="AV269" s="203"/>
      <c r="AW269" s="203"/>
      <c r="AX269" s="203"/>
      <c r="AY269" s="203"/>
      <c r="AZ269" s="203"/>
      <c r="BA269" s="203"/>
      <c r="BB269" s="203"/>
      <c r="BC269" s="203"/>
      <c r="BD269" s="203"/>
      <c r="BE269" s="203"/>
      <c r="BF269" s="203"/>
      <c r="BG269" s="203"/>
      <c r="BH269" s="203"/>
      <c r="BI269" s="203"/>
      <c r="BJ269" s="203"/>
      <c r="BK269" s="203"/>
      <c r="BL269" s="203"/>
      <c r="BM269" s="203"/>
      <c r="BN269" s="203"/>
      <c r="BO269" s="203"/>
      <c r="BP269" s="203"/>
      <c r="BQ269" s="203"/>
      <c r="BR269" s="203"/>
      <c r="BS269" s="203"/>
      <c r="BT269" s="203"/>
      <c r="BU269" s="203"/>
      <c r="BV269" s="203"/>
      <c r="BW269" s="203"/>
      <c r="BX269" s="203"/>
      <c r="BY269" s="203"/>
      <c r="BZ269" s="203"/>
    </row>
    <row r="270" spans="1:86" s="1" customFormat="1" ht="17.100000000000001" customHeight="1">
      <c r="A270" s="59"/>
      <c r="B270" s="59" t="s">
        <v>1328</v>
      </c>
      <c r="C270" s="59"/>
      <c r="D270" s="59"/>
      <c r="E270" s="59"/>
      <c r="F270" s="59"/>
      <c r="G270" s="59"/>
      <c r="H270" s="59"/>
      <c r="I270" s="59"/>
      <c r="J270" s="59"/>
      <c r="K270" s="59"/>
      <c r="L270" s="59"/>
      <c r="M270" s="59"/>
      <c r="N270" s="59"/>
      <c r="O270" s="59"/>
      <c r="P270" s="59"/>
      <c r="Q270" s="59"/>
      <c r="R270" s="59"/>
      <c r="S270" s="59"/>
      <c r="T270" s="59"/>
      <c r="U270" s="59"/>
      <c r="V270" s="59"/>
      <c r="W270" s="59"/>
      <c r="X270" s="59"/>
      <c r="Y270" s="59"/>
      <c r="Z270" s="59"/>
      <c r="AA270" s="59"/>
      <c r="AB270" s="59"/>
      <c r="AC270" s="59"/>
      <c r="AD270" s="59"/>
      <c r="AE270" s="59"/>
      <c r="AF270" s="59"/>
      <c r="AG270" s="59"/>
      <c r="AH270" s="59"/>
      <c r="AI270" s="59"/>
      <c r="AJ270" s="59"/>
      <c r="AK270" s="59"/>
      <c r="AL270" s="59"/>
      <c r="AM270" s="59"/>
      <c r="AN270" s="59"/>
      <c r="AO270" s="59"/>
      <c r="AP270" s="59"/>
      <c r="AQ270" s="59"/>
      <c r="AR270" s="59"/>
      <c r="AS270" s="59"/>
      <c r="AT270" s="59"/>
      <c r="AU270" s="59"/>
      <c r="AV270" s="59"/>
      <c r="AW270" s="59"/>
      <c r="AX270" s="59"/>
      <c r="AY270" s="59"/>
      <c r="AZ270" s="59"/>
      <c r="BA270" s="59"/>
      <c r="BB270" s="59"/>
      <c r="BC270" s="59"/>
      <c r="BD270" s="59"/>
      <c r="BE270" s="59"/>
      <c r="BF270" s="59"/>
      <c r="BG270" s="59"/>
      <c r="BH270" s="59"/>
      <c r="BI270" s="59"/>
      <c r="BJ270" s="59"/>
      <c r="BK270" s="59"/>
      <c r="BL270" s="59"/>
      <c r="BM270" s="59"/>
      <c r="BN270" s="59"/>
      <c r="BO270" s="59"/>
      <c r="BP270" s="59"/>
      <c r="BQ270" s="59"/>
      <c r="BR270" s="59"/>
      <c r="BS270" s="59"/>
      <c r="BT270" s="59"/>
      <c r="BU270" s="59"/>
      <c r="BV270" s="59"/>
      <c r="BW270" s="59"/>
      <c r="BX270" s="59"/>
      <c r="BY270" s="59"/>
      <c r="BZ270" s="59"/>
    </row>
    <row r="271" spans="1:86" s="1" customFormat="1" ht="17.100000000000001" customHeight="1">
      <c r="A271" s="59"/>
      <c r="B271" s="59"/>
      <c r="C271" s="59"/>
      <c r="D271" s="59" t="s">
        <v>217</v>
      </c>
      <c r="E271" s="59"/>
      <c r="F271" s="59"/>
      <c r="G271" s="59"/>
      <c r="H271" s="59"/>
      <c r="I271" s="59"/>
      <c r="J271" s="59"/>
      <c r="K271" s="59"/>
      <c r="L271" s="59"/>
      <c r="M271" s="59"/>
      <c r="N271" s="59"/>
      <c r="O271" s="59"/>
      <c r="P271" s="59"/>
      <c r="Q271" s="59"/>
      <c r="R271" s="59"/>
      <c r="S271" s="59"/>
      <c r="T271" s="59"/>
      <c r="U271" s="59"/>
      <c r="V271" s="59"/>
      <c r="W271" s="59"/>
      <c r="X271" s="59"/>
      <c r="Y271" s="59"/>
      <c r="Z271" s="694"/>
      <c r="AA271" s="694"/>
      <c r="AB271" s="694"/>
      <c r="AC271" s="694"/>
      <c r="AD271" s="694"/>
      <c r="AE271" s="694"/>
      <c r="AF271" s="694"/>
      <c r="AG271" s="694"/>
      <c r="AH271" s="59"/>
      <c r="AI271" s="59"/>
      <c r="AJ271" s="59"/>
      <c r="AK271" s="59"/>
      <c r="AL271" s="59"/>
      <c r="AM271" s="59"/>
      <c r="AN271" s="59"/>
      <c r="AO271" s="59"/>
      <c r="AP271" s="59"/>
      <c r="AQ271" s="59"/>
      <c r="AR271" s="59"/>
      <c r="AS271" s="59"/>
      <c r="AT271" s="59"/>
      <c r="AU271" s="59"/>
      <c r="AV271" s="59"/>
      <c r="AW271" s="59"/>
      <c r="AX271" s="59"/>
      <c r="AY271" s="59"/>
      <c r="AZ271" s="59"/>
      <c r="BA271" s="59"/>
      <c r="BB271" s="59"/>
      <c r="BC271" s="59"/>
      <c r="BD271" s="59"/>
      <c r="BE271" s="59"/>
      <c r="BF271" s="59"/>
      <c r="BG271" s="59"/>
      <c r="BH271" s="59"/>
      <c r="BI271" s="59"/>
      <c r="BJ271" s="59"/>
      <c r="BK271" s="59"/>
      <c r="BL271" s="59"/>
      <c r="BM271" s="59"/>
      <c r="BN271" s="59"/>
      <c r="BO271" s="59"/>
      <c r="BP271" s="59"/>
      <c r="BQ271" s="59"/>
      <c r="BR271" s="59"/>
      <c r="BS271" s="59"/>
      <c r="BT271" s="59"/>
      <c r="BU271" s="59"/>
      <c r="BV271" s="59"/>
      <c r="BW271" s="59"/>
      <c r="BX271" s="59"/>
      <c r="BY271" s="59"/>
      <c r="BZ271" s="59"/>
    </row>
    <row r="272" spans="1:86" s="1" customFormat="1" ht="17.100000000000001" customHeight="1">
      <c r="A272" s="59"/>
      <c r="B272" s="59"/>
      <c r="C272" s="59"/>
      <c r="D272" s="59" t="s">
        <v>218</v>
      </c>
      <c r="E272" s="59"/>
      <c r="F272" s="59"/>
      <c r="G272" s="59"/>
      <c r="H272" s="59"/>
      <c r="I272" s="59"/>
      <c r="J272" s="59"/>
      <c r="K272" s="59"/>
      <c r="L272" s="59"/>
      <c r="M272" s="59"/>
      <c r="N272" s="59"/>
      <c r="O272" s="59"/>
      <c r="P272" s="59"/>
      <c r="Q272" s="59"/>
      <c r="R272" s="59"/>
      <c r="S272" s="59"/>
      <c r="T272" s="59"/>
      <c r="U272" s="59"/>
      <c r="V272" s="59"/>
      <c r="W272" s="59"/>
      <c r="X272" s="59"/>
      <c r="Y272" s="59"/>
      <c r="Z272" s="694"/>
      <c r="AA272" s="694"/>
      <c r="AB272" s="694"/>
      <c r="AC272" s="694"/>
      <c r="AD272" s="694"/>
      <c r="AE272" s="694"/>
      <c r="AF272" s="694"/>
      <c r="AG272" s="694"/>
      <c r="AH272" s="59"/>
      <c r="AI272" s="59"/>
      <c r="AJ272" s="59"/>
      <c r="AK272" s="59"/>
      <c r="AL272" s="59"/>
      <c r="AM272" s="59"/>
      <c r="AN272" s="59"/>
      <c r="AO272" s="59"/>
      <c r="AP272" s="59"/>
      <c r="AQ272" s="59"/>
      <c r="AR272" s="59"/>
      <c r="AS272" s="59"/>
      <c r="AT272" s="59"/>
      <c r="AU272" s="59"/>
      <c r="AV272" s="59"/>
      <c r="AW272" s="59"/>
      <c r="AX272" s="59"/>
      <c r="AY272" s="59"/>
      <c r="AZ272" s="59"/>
      <c r="BA272" s="59"/>
      <c r="BB272" s="59"/>
      <c r="BC272" s="59"/>
      <c r="BD272" s="59"/>
      <c r="BE272" s="59"/>
      <c r="BF272" s="59"/>
      <c r="BG272" s="59"/>
      <c r="BH272" s="59"/>
      <c r="BI272" s="59"/>
      <c r="BJ272" s="59"/>
      <c r="BK272" s="59"/>
      <c r="BL272" s="59"/>
      <c r="BM272" s="59"/>
      <c r="BN272" s="59"/>
      <c r="BO272" s="59"/>
      <c r="BP272" s="59"/>
      <c r="BQ272" s="59"/>
      <c r="BR272" s="59"/>
      <c r="BS272" s="59"/>
      <c r="BT272" s="59"/>
      <c r="BU272" s="59"/>
      <c r="BV272" s="59"/>
      <c r="BW272" s="59"/>
      <c r="BX272" s="59"/>
      <c r="BY272" s="59"/>
      <c r="BZ272" s="59"/>
    </row>
    <row r="273" spans="1:86" s="1" customFormat="1" ht="17.100000000000001" customHeight="1">
      <c r="A273" s="59"/>
      <c r="B273" s="59"/>
      <c r="C273" s="59"/>
      <c r="D273" s="59" t="s">
        <v>219</v>
      </c>
      <c r="E273" s="59"/>
      <c r="F273" s="59"/>
      <c r="G273" s="59"/>
      <c r="H273" s="59"/>
      <c r="I273" s="59"/>
      <c r="J273" s="59"/>
      <c r="K273" s="59"/>
      <c r="L273" s="59"/>
      <c r="M273" s="59"/>
      <c r="N273" s="59"/>
      <c r="O273" s="59"/>
      <c r="P273" s="59"/>
      <c r="Q273" s="59"/>
      <c r="R273" s="59"/>
      <c r="S273" s="59"/>
      <c r="T273" s="59"/>
      <c r="U273" s="59"/>
      <c r="V273" s="59"/>
      <c r="W273" s="59"/>
      <c r="X273" s="59"/>
      <c r="Y273" s="59"/>
      <c r="Z273" s="694"/>
      <c r="AA273" s="694"/>
      <c r="AB273" s="694"/>
      <c r="AC273" s="694"/>
      <c r="AD273" s="694"/>
      <c r="AE273" s="694"/>
      <c r="AF273" s="694"/>
      <c r="AG273" s="694"/>
      <c r="AH273" s="59"/>
      <c r="AI273" s="59"/>
      <c r="AJ273" s="59"/>
      <c r="AK273" s="59"/>
      <c r="AL273" s="59"/>
      <c r="AM273" s="59"/>
      <c r="AN273" s="59"/>
      <c r="AO273" s="59"/>
      <c r="AP273" s="59"/>
      <c r="AQ273" s="59"/>
      <c r="AR273" s="59"/>
      <c r="AS273" s="59"/>
      <c r="AT273" s="59"/>
      <c r="AU273" s="59"/>
      <c r="AV273" s="59"/>
      <c r="AW273" s="59"/>
      <c r="AX273" s="59"/>
      <c r="AY273" s="59"/>
      <c r="AZ273" s="59"/>
      <c r="BA273" s="59"/>
      <c r="BB273" s="59"/>
      <c r="BC273" s="59"/>
      <c r="BD273" s="59"/>
      <c r="BE273" s="59"/>
      <c r="BF273" s="59"/>
      <c r="BG273" s="59"/>
      <c r="BH273" s="59"/>
      <c r="BI273" s="59"/>
      <c r="BJ273" s="59"/>
      <c r="BK273" s="59"/>
      <c r="BL273" s="59"/>
      <c r="BM273" s="59"/>
      <c r="BN273" s="59"/>
      <c r="BO273" s="59"/>
      <c r="BP273" s="59"/>
      <c r="BQ273" s="59"/>
      <c r="BR273" s="59"/>
      <c r="BS273" s="59"/>
      <c r="BT273" s="59"/>
      <c r="BU273" s="59"/>
      <c r="BV273" s="59"/>
      <c r="BW273" s="59"/>
      <c r="BX273" s="59"/>
      <c r="BY273" s="59"/>
      <c r="BZ273" s="59"/>
    </row>
    <row r="274" spans="1:86" s="1" customFormat="1" ht="17.100000000000001" customHeight="1">
      <c r="A274" s="59"/>
      <c r="B274" s="59"/>
      <c r="C274" s="59"/>
      <c r="D274" s="59" t="s">
        <v>220</v>
      </c>
      <c r="E274" s="59"/>
      <c r="F274" s="59"/>
      <c r="G274" s="59"/>
      <c r="H274" s="59"/>
      <c r="I274" s="59"/>
      <c r="J274" s="59"/>
      <c r="K274" s="59"/>
      <c r="L274" s="59"/>
      <c r="M274" s="59"/>
      <c r="N274" s="59"/>
      <c r="O274" s="59"/>
      <c r="P274" s="59"/>
      <c r="Q274" s="59"/>
      <c r="R274" s="59"/>
      <c r="S274" s="59"/>
      <c r="T274" s="59"/>
      <c r="U274" s="59"/>
      <c r="V274" s="59"/>
      <c r="W274" s="59"/>
      <c r="X274" s="59"/>
      <c r="Y274" s="59"/>
      <c r="Z274" s="694"/>
      <c r="AA274" s="694"/>
      <c r="AB274" s="694"/>
      <c r="AC274" s="694"/>
      <c r="AD274" s="694"/>
      <c r="AE274" s="694"/>
      <c r="AF274" s="694"/>
      <c r="AG274" s="694"/>
      <c r="AH274" s="59"/>
      <c r="AI274" s="59"/>
      <c r="AJ274" s="59"/>
      <c r="AK274" s="59"/>
      <c r="AL274" s="59"/>
      <c r="AM274" s="59"/>
      <c r="AN274" s="59"/>
      <c r="AO274" s="59"/>
      <c r="AP274" s="59"/>
      <c r="AQ274" s="60"/>
      <c r="AR274" s="60"/>
      <c r="AS274" s="60"/>
      <c r="AT274" s="60"/>
      <c r="AU274" s="60"/>
      <c r="AV274" s="60"/>
      <c r="AW274" s="60"/>
      <c r="AX274" s="60"/>
      <c r="AY274" s="60"/>
      <c r="AZ274" s="60"/>
      <c r="BA274" s="60"/>
      <c r="BB274" s="60"/>
      <c r="BC274" s="60"/>
      <c r="BD274" s="60"/>
      <c r="BE274" s="60"/>
      <c r="BF274" s="60"/>
      <c r="BG274" s="60"/>
      <c r="BH274" s="60"/>
      <c r="BI274" s="60"/>
      <c r="BJ274" s="60"/>
      <c r="BK274" s="60"/>
      <c r="BL274" s="60"/>
      <c r="BM274" s="60"/>
      <c r="BN274" s="60"/>
      <c r="BO274" s="60"/>
      <c r="BP274" s="60"/>
      <c r="BQ274" s="60"/>
      <c r="BR274" s="60"/>
      <c r="BS274" s="60"/>
      <c r="BT274" s="60"/>
      <c r="BU274" s="60"/>
      <c r="BV274" s="60"/>
      <c r="BW274" s="60"/>
      <c r="BX274" s="60"/>
      <c r="BY274" s="60"/>
      <c r="BZ274" s="60"/>
    </row>
    <row r="275" spans="1:86" s="1" customFormat="1" ht="3.95" customHeight="1">
      <c r="A275" s="94"/>
      <c r="B275" s="94"/>
      <c r="C275" s="94"/>
      <c r="D275" s="94"/>
      <c r="E275" s="94"/>
      <c r="F275" s="94"/>
      <c r="G275" s="94"/>
      <c r="H275" s="94"/>
      <c r="I275" s="94"/>
      <c r="J275" s="94"/>
      <c r="K275" s="94"/>
      <c r="L275" s="94"/>
      <c r="M275" s="94"/>
      <c r="N275" s="94"/>
      <c r="O275" s="94"/>
      <c r="P275" s="94"/>
      <c r="Q275" s="94"/>
      <c r="R275" s="94"/>
      <c r="S275" s="94"/>
      <c r="T275" s="94"/>
      <c r="U275" s="94"/>
      <c r="V275" s="94"/>
      <c r="W275" s="94"/>
      <c r="X275" s="94"/>
      <c r="Y275" s="94"/>
      <c r="Z275" s="94"/>
      <c r="AA275" s="94"/>
      <c r="AB275" s="94"/>
      <c r="AC275" s="94"/>
      <c r="AD275" s="94"/>
      <c r="AE275" s="94"/>
      <c r="AF275" s="94"/>
      <c r="AG275" s="94"/>
      <c r="AH275" s="94"/>
      <c r="AI275" s="94"/>
      <c r="AJ275" s="94"/>
      <c r="AK275" s="94"/>
      <c r="AL275" s="94"/>
      <c r="AM275" s="94"/>
      <c r="AN275" s="94"/>
      <c r="AO275" s="94"/>
      <c r="AP275" s="94"/>
      <c r="AQ275" s="94"/>
      <c r="AR275" s="94"/>
      <c r="AS275" s="94"/>
      <c r="AT275" s="94"/>
      <c r="AU275" s="94"/>
      <c r="AV275" s="94"/>
      <c r="AW275" s="94"/>
      <c r="AX275" s="94"/>
      <c r="AY275" s="94"/>
      <c r="AZ275" s="94"/>
      <c r="BA275" s="94"/>
      <c r="BB275" s="94"/>
      <c r="BC275" s="94"/>
      <c r="BD275" s="94"/>
      <c r="BE275" s="94"/>
      <c r="BF275" s="94"/>
      <c r="BG275" s="94"/>
      <c r="BH275" s="94"/>
      <c r="BI275" s="94"/>
      <c r="BJ275" s="94"/>
      <c r="BK275" s="94"/>
      <c r="BL275" s="94"/>
      <c r="BM275" s="94"/>
      <c r="BN275" s="94"/>
      <c r="BO275" s="94"/>
      <c r="BP275" s="94"/>
      <c r="BQ275" s="94"/>
      <c r="BR275" s="94"/>
      <c r="BS275" s="94"/>
      <c r="BT275" s="94"/>
      <c r="BU275" s="94"/>
      <c r="BV275" s="94"/>
      <c r="BW275" s="94"/>
      <c r="BX275" s="94"/>
      <c r="BY275" s="94"/>
      <c r="BZ275" s="94"/>
    </row>
    <row r="276" spans="1:86" s="1" customFormat="1" ht="3.95" customHeight="1">
      <c r="A276" s="203"/>
      <c r="B276" s="203"/>
      <c r="C276" s="203"/>
      <c r="D276" s="203"/>
      <c r="E276" s="203"/>
      <c r="F276" s="203"/>
      <c r="G276" s="203"/>
      <c r="H276" s="203"/>
      <c r="I276" s="203"/>
      <c r="J276" s="203"/>
      <c r="K276" s="203"/>
      <c r="L276" s="203"/>
      <c r="M276" s="203"/>
      <c r="N276" s="203"/>
      <c r="O276" s="203"/>
      <c r="P276" s="203"/>
      <c r="Q276" s="203"/>
      <c r="R276" s="203"/>
      <c r="S276" s="203"/>
      <c r="T276" s="203"/>
      <c r="U276" s="203"/>
      <c r="V276" s="203"/>
      <c r="W276" s="203"/>
      <c r="X276" s="203"/>
      <c r="Y276" s="203"/>
      <c r="Z276" s="203"/>
      <c r="AA276" s="203"/>
      <c r="AB276" s="203"/>
      <c r="AC276" s="203"/>
      <c r="AD276" s="203"/>
      <c r="AE276" s="203"/>
      <c r="AF276" s="203"/>
      <c r="AG276" s="203"/>
      <c r="AH276" s="203"/>
      <c r="AI276" s="203"/>
      <c r="AJ276" s="203"/>
      <c r="AK276" s="203"/>
      <c r="AL276" s="203"/>
      <c r="AM276" s="203"/>
      <c r="AN276" s="203"/>
      <c r="AO276" s="203"/>
      <c r="AP276" s="203"/>
      <c r="AQ276" s="203"/>
      <c r="AR276" s="203"/>
      <c r="AS276" s="203"/>
      <c r="AT276" s="203"/>
      <c r="AU276" s="203"/>
      <c r="AV276" s="203"/>
      <c r="AW276" s="203"/>
      <c r="AX276" s="203"/>
      <c r="AY276" s="203"/>
      <c r="AZ276" s="203"/>
      <c r="BA276" s="203"/>
      <c r="BB276" s="203"/>
      <c r="BC276" s="203"/>
      <c r="BD276" s="203"/>
      <c r="BE276" s="203"/>
      <c r="BF276" s="203"/>
      <c r="BG276" s="203"/>
      <c r="BH276" s="203"/>
      <c r="BI276" s="203"/>
      <c r="BJ276" s="203"/>
      <c r="BK276" s="203"/>
      <c r="BL276" s="203"/>
      <c r="BM276" s="203"/>
      <c r="BN276" s="203"/>
      <c r="BO276" s="203"/>
      <c r="BP276" s="203"/>
      <c r="BQ276" s="203"/>
      <c r="BR276" s="203"/>
      <c r="BS276" s="203"/>
      <c r="BT276" s="203"/>
      <c r="BU276" s="203"/>
      <c r="BV276" s="203"/>
      <c r="BW276" s="203"/>
      <c r="BX276" s="203"/>
      <c r="BY276" s="203"/>
      <c r="BZ276" s="203"/>
    </row>
    <row r="277" spans="1:86" s="1" customFormat="1" ht="17.100000000000001" customHeight="1">
      <c r="A277" s="59"/>
      <c r="B277" s="59" t="s">
        <v>1329</v>
      </c>
      <c r="C277" s="59"/>
      <c r="D277" s="59"/>
      <c r="E277" s="59"/>
      <c r="F277" s="59"/>
      <c r="G277" s="59"/>
      <c r="H277" s="59"/>
      <c r="I277" s="59"/>
      <c r="J277" s="59"/>
      <c r="K277" s="59"/>
      <c r="L277" s="59"/>
      <c r="M277" s="59"/>
      <c r="N277" s="59"/>
      <c r="O277" s="59"/>
      <c r="P277" s="59"/>
      <c r="Q277" s="59"/>
      <c r="R277" s="59"/>
      <c r="S277" s="59"/>
      <c r="T277" s="59"/>
      <c r="U277" s="59"/>
      <c r="V277" s="59"/>
      <c r="W277" s="59"/>
      <c r="X277" s="59"/>
      <c r="Y277" s="59"/>
      <c r="Z277" s="59"/>
      <c r="AA277" s="59"/>
      <c r="AB277" s="59"/>
      <c r="AC277" s="59"/>
      <c r="AD277" s="59"/>
      <c r="AE277" s="59"/>
      <c r="AF277" s="59"/>
      <c r="AG277" s="59"/>
      <c r="AH277" s="59"/>
      <c r="AI277" s="59"/>
      <c r="AJ277" s="59"/>
      <c r="AK277" s="59"/>
      <c r="AL277" s="59"/>
      <c r="AM277" s="59"/>
      <c r="AN277" s="59"/>
      <c r="AO277" s="59"/>
      <c r="AP277" s="59"/>
      <c r="AQ277" s="60"/>
      <c r="AR277" s="60"/>
      <c r="AS277" s="60"/>
      <c r="AT277" s="60"/>
      <c r="AU277" s="60"/>
      <c r="AV277" s="60"/>
      <c r="AW277" s="60"/>
      <c r="AX277" s="60"/>
      <c r="AY277" s="60"/>
      <c r="AZ277" s="60"/>
      <c r="BA277" s="60"/>
      <c r="BB277" s="60"/>
      <c r="BC277" s="60"/>
      <c r="BD277" s="60"/>
      <c r="BE277" s="60"/>
      <c r="BF277" s="60"/>
      <c r="BG277" s="60"/>
      <c r="BH277" s="60"/>
      <c r="BI277" s="60"/>
      <c r="BJ277" s="60"/>
      <c r="BK277" s="60"/>
      <c r="BL277" s="60"/>
      <c r="BM277" s="60"/>
      <c r="BN277" s="60"/>
      <c r="BO277" s="60"/>
      <c r="BP277" s="60"/>
      <c r="BQ277" s="60"/>
      <c r="BR277" s="60"/>
      <c r="BS277" s="60"/>
      <c r="BT277" s="60"/>
      <c r="BU277" s="60"/>
      <c r="BV277" s="60"/>
      <c r="BW277" s="60"/>
      <c r="BX277" s="60"/>
      <c r="BY277" s="60"/>
      <c r="BZ277" s="60"/>
    </row>
    <row r="278" spans="1:86" s="1" customFormat="1" ht="17.100000000000001" customHeight="1">
      <c r="A278" s="59"/>
      <c r="B278" s="59"/>
      <c r="C278" s="59"/>
      <c r="D278" s="59" t="s">
        <v>177</v>
      </c>
      <c r="E278" s="59"/>
      <c r="F278" s="59"/>
      <c r="G278" s="59"/>
      <c r="H278" s="59"/>
      <c r="I278" s="59"/>
      <c r="J278" s="59"/>
      <c r="K278" s="59"/>
      <c r="L278" s="59"/>
      <c r="M278" s="59"/>
      <c r="N278" s="59"/>
      <c r="O278" s="59"/>
      <c r="P278" s="59"/>
      <c r="Q278" s="59"/>
      <c r="R278" s="59"/>
      <c r="S278" s="59"/>
      <c r="T278" s="59"/>
      <c r="U278" s="59"/>
      <c r="V278" s="59"/>
      <c r="W278" s="59"/>
      <c r="X278" s="59"/>
      <c r="Y278" s="59"/>
      <c r="Z278" s="690"/>
      <c r="AA278" s="690"/>
      <c r="AB278" s="690"/>
      <c r="AC278" s="690"/>
      <c r="AD278" s="690"/>
      <c r="AE278" s="690"/>
      <c r="AF278" s="690"/>
      <c r="AG278" s="690"/>
      <c r="AH278" s="690"/>
      <c r="AI278" s="690"/>
      <c r="AJ278" s="690"/>
      <c r="AK278" s="690"/>
      <c r="AL278" s="690"/>
      <c r="AM278" s="690"/>
      <c r="AN278" s="690"/>
      <c r="AO278" s="59"/>
      <c r="AP278" s="59"/>
      <c r="AQ278" s="60"/>
      <c r="AR278" s="60"/>
      <c r="AS278" s="60"/>
      <c r="AT278" s="60"/>
      <c r="AU278" s="60"/>
      <c r="AV278" s="60"/>
      <c r="AW278" s="60"/>
      <c r="AX278" s="60"/>
      <c r="AY278" s="60"/>
      <c r="AZ278" s="60"/>
      <c r="BA278" s="60"/>
      <c r="BB278" s="60"/>
      <c r="BC278" s="60"/>
      <c r="BD278" s="60"/>
      <c r="BE278" s="60"/>
      <c r="BF278" s="60"/>
      <c r="BG278" s="60"/>
      <c r="BH278" s="60"/>
      <c r="BI278" s="60"/>
      <c r="BJ278" s="60"/>
      <c r="BK278" s="60"/>
      <c r="BL278" s="60"/>
      <c r="BM278" s="60"/>
      <c r="BN278" s="60"/>
      <c r="BO278" s="60"/>
      <c r="BP278" s="60"/>
      <c r="BQ278" s="60"/>
      <c r="BR278" s="60"/>
      <c r="BS278" s="60"/>
      <c r="BT278" s="60"/>
      <c r="BU278" s="60"/>
      <c r="BV278" s="60"/>
      <c r="BW278" s="60"/>
      <c r="BX278" s="60"/>
      <c r="BY278" s="60"/>
      <c r="BZ278" s="60"/>
    </row>
    <row r="279" spans="1:86" s="2" customFormat="1" ht="16.5" customHeight="1">
      <c r="A279" s="59"/>
      <c r="B279" s="59"/>
      <c r="C279" s="59"/>
      <c r="D279" s="59" t="s">
        <v>222</v>
      </c>
      <c r="E279" s="59"/>
      <c r="F279" s="59"/>
      <c r="G279" s="59"/>
      <c r="H279" s="59"/>
      <c r="I279" s="59"/>
      <c r="J279" s="59"/>
      <c r="K279" s="59"/>
      <c r="L279" s="59"/>
      <c r="M279" s="59"/>
      <c r="N279" s="59"/>
      <c r="O279" s="59"/>
      <c r="P279" s="59"/>
      <c r="Q279" s="59"/>
      <c r="R279" s="59"/>
      <c r="S279" s="59"/>
      <c r="T279" s="59"/>
      <c r="U279" s="59"/>
      <c r="V279" s="59"/>
      <c r="W279" s="59"/>
      <c r="X279" s="59"/>
      <c r="Y279" s="59"/>
      <c r="Z279" s="690"/>
      <c r="AA279" s="690"/>
      <c r="AB279" s="690"/>
      <c r="AC279" s="690"/>
      <c r="AD279" s="690"/>
      <c r="AE279" s="690"/>
      <c r="AF279" s="690"/>
      <c r="AG279" s="690"/>
      <c r="AH279" s="690"/>
      <c r="AI279" s="690"/>
      <c r="AJ279" s="690"/>
      <c r="AK279" s="690"/>
      <c r="AL279" s="690"/>
      <c r="AM279" s="690"/>
      <c r="AN279" s="690"/>
      <c r="AO279" s="59"/>
      <c r="AP279" s="59"/>
      <c r="AQ279" s="60"/>
      <c r="AR279" s="60"/>
      <c r="AS279" s="60"/>
      <c r="AT279" s="60"/>
      <c r="AU279" s="60"/>
      <c r="AV279" s="60"/>
      <c r="AW279" s="60"/>
      <c r="AX279" s="60"/>
      <c r="AY279" s="60"/>
      <c r="AZ279" s="60"/>
      <c r="BA279" s="60"/>
      <c r="BB279" s="60"/>
      <c r="BC279" s="60"/>
      <c r="BD279" s="60"/>
      <c r="BE279" s="60"/>
      <c r="BF279" s="60"/>
      <c r="BG279" s="60"/>
      <c r="BH279" s="60"/>
      <c r="BI279" s="60"/>
      <c r="BJ279" s="60"/>
      <c r="BK279" s="60"/>
      <c r="BL279" s="60"/>
      <c r="BM279" s="60"/>
      <c r="BN279" s="60"/>
      <c r="BO279" s="60"/>
      <c r="BP279" s="60"/>
      <c r="BQ279" s="60"/>
      <c r="BR279" s="60"/>
      <c r="BS279" s="60"/>
      <c r="BT279" s="60"/>
      <c r="BU279" s="60"/>
      <c r="BV279" s="60"/>
      <c r="BW279" s="60"/>
      <c r="BX279" s="60"/>
      <c r="BY279" s="60"/>
      <c r="BZ279" s="60"/>
      <c r="CB279" s="1"/>
      <c r="CC279" s="1"/>
      <c r="CD279" s="1"/>
      <c r="CE279" s="1"/>
      <c r="CF279" s="1"/>
      <c r="CG279" s="1"/>
      <c r="CH279" s="1"/>
    </row>
    <row r="280" spans="1:86" s="2" customFormat="1" ht="5.0999999999999996" customHeight="1">
      <c r="A280" s="94"/>
      <c r="B280" s="94"/>
      <c r="C280" s="94"/>
      <c r="D280" s="94"/>
      <c r="E280" s="94"/>
      <c r="F280" s="94"/>
      <c r="G280" s="94"/>
      <c r="H280" s="94"/>
      <c r="I280" s="94"/>
      <c r="J280" s="94"/>
      <c r="K280" s="94"/>
      <c r="L280" s="94"/>
      <c r="M280" s="94"/>
      <c r="N280" s="94"/>
      <c r="O280" s="94"/>
      <c r="P280" s="94"/>
      <c r="Q280" s="94"/>
      <c r="R280" s="94"/>
      <c r="S280" s="94"/>
      <c r="T280" s="94"/>
      <c r="U280" s="94"/>
      <c r="V280" s="94"/>
      <c r="W280" s="94"/>
      <c r="X280" s="94"/>
      <c r="Y280" s="94"/>
      <c r="Z280" s="94"/>
      <c r="AA280" s="94"/>
      <c r="AB280" s="94"/>
      <c r="AC280" s="94"/>
      <c r="AD280" s="94"/>
      <c r="AE280" s="94"/>
      <c r="AF280" s="94"/>
      <c r="AG280" s="94"/>
      <c r="AH280" s="94"/>
      <c r="AI280" s="94"/>
      <c r="AJ280" s="94"/>
      <c r="AK280" s="94"/>
      <c r="AL280" s="94"/>
      <c r="AM280" s="94"/>
      <c r="AN280" s="94"/>
      <c r="AO280" s="94"/>
      <c r="AP280" s="94"/>
      <c r="AQ280" s="94"/>
      <c r="AR280" s="94"/>
      <c r="AS280" s="94"/>
      <c r="AT280" s="94"/>
      <c r="AU280" s="94"/>
      <c r="AV280" s="94"/>
      <c r="AW280" s="94"/>
      <c r="AX280" s="94"/>
      <c r="AY280" s="94"/>
      <c r="AZ280" s="94"/>
      <c r="BA280" s="94"/>
      <c r="BB280" s="94"/>
      <c r="BC280" s="94"/>
      <c r="BD280" s="94"/>
      <c r="BE280" s="94"/>
      <c r="BF280" s="94"/>
      <c r="BG280" s="94"/>
      <c r="BH280" s="94"/>
      <c r="BI280" s="94"/>
      <c r="BJ280" s="94"/>
      <c r="BK280" s="94"/>
      <c r="BL280" s="94"/>
      <c r="BM280" s="94"/>
      <c r="BN280" s="94"/>
      <c r="BO280" s="94"/>
      <c r="BP280" s="94"/>
      <c r="BQ280" s="94"/>
      <c r="BR280" s="94"/>
      <c r="BS280" s="94"/>
      <c r="BT280" s="94"/>
      <c r="BU280" s="94"/>
      <c r="BV280" s="94"/>
      <c r="BW280" s="94"/>
      <c r="BX280" s="94"/>
      <c r="BY280" s="94"/>
      <c r="BZ280" s="94"/>
      <c r="CB280" s="8"/>
    </row>
    <row r="281" spans="1:86" s="1" customFormat="1" ht="3.95" customHeight="1">
      <c r="A281" s="203"/>
      <c r="B281" s="203"/>
      <c r="C281" s="203"/>
      <c r="D281" s="203"/>
      <c r="E281" s="203"/>
      <c r="F281" s="203"/>
      <c r="G281" s="203"/>
      <c r="H281" s="203"/>
      <c r="I281" s="203"/>
      <c r="J281" s="203"/>
      <c r="K281" s="203"/>
      <c r="L281" s="203"/>
      <c r="M281" s="203"/>
      <c r="N281" s="203"/>
      <c r="O281" s="203"/>
      <c r="P281" s="203"/>
      <c r="Q281" s="203"/>
      <c r="R281" s="203"/>
      <c r="S281" s="203"/>
      <c r="T281" s="203"/>
      <c r="U281" s="203"/>
      <c r="V281" s="203"/>
      <c r="W281" s="203"/>
      <c r="X281" s="203"/>
      <c r="Y281" s="203"/>
      <c r="Z281" s="203"/>
      <c r="AA281" s="203"/>
      <c r="AB281" s="203"/>
      <c r="AC281" s="203"/>
      <c r="AD281" s="203"/>
      <c r="AE281" s="203"/>
      <c r="AF281" s="203"/>
      <c r="AG281" s="203"/>
      <c r="AH281" s="203"/>
      <c r="AI281" s="203"/>
      <c r="AJ281" s="203"/>
      <c r="AK281" s="203"/>
      <c r="AL281" s="203"/>
      <c r="AM281" s="203"/>
      <c r="AN281" s="203"/>
      <c r="AO281" s="203"/>
      <c r="AP281" s="203"/>
      <c r="AQ281" s="203"/>
      <c r="AR281" s="203"/>
      <c r="AS281" s="203"/>
      <c r="AT281" s="203"/>
      <c r="AU281" s="203"/>
      <c r="AV281" s="203"/>
      <c r="AW281" s="203"/>
      <c r="AX281" s="203"/>
      <c r="AY281" s="203"/>
      <c r="AZ281" s="203"/>
      <c r="BA281" s="203"/>
      <c r="BB281" s="203"/>
      <c r="BC281" s="203"/>
      <c r="BD281" s="203"/>
      <c r="BE281" s="203"/>
      <c r="BF281" s="203"/>
      <c r="BG281" s="203"/>
      <c r="BH281" s="203"/>
      <c r="BI281" s="203"/>
      <c r="BJ281" s="203"/>
      <c r="BK281" s="203"/>
      <c r="BL281" s="203"/>
      <c r="BM281" s="203"/>
      <c r="BN281" s="203"/>
      <c r="BO281" s="203"/>
      <c r="BP281" s="203"/>
      <c r="BQ281" s="203"/>
      <c r="BR281" s="203"/>
      <c r="BS281" s="203"/>
      <c r="BT281" s="203"/>
      <c r="BU281" s="203"/>
      <c r="BV281" s="203"/>
      <c r="BW281" s="203"/>
      <c r="BX281" s="203"/>
      <c r="BY281" s="203"/>
      <c r="BZ281" s="203"/>
      <c r="CB281" s="8"/>
      <c r="CC281" s="2"/>
      <c r="CD281" s="2"/>
      <c r="CE281" s="2"/>
      <c r="CF281" s="2"/>
      <c r="CG281" s="2"/>
      <c r="CH281" s="2"/>
    </row>
    <row r="282" spans="1:86" s="2" customFormat="1" ht="16.5" customHeight="1">
      <c r="A282" s="59"/>
      <c r="B282" s="59" t="s">
        <v>1330</v>
      </c>
      <c r="C282" s="59"/>
      <c r="D282" s="59"/>
      <c r="E282" s="59"/>
      <c r="F282" s="59"/>
      <c r="G282" s="59"/>
      <c r="H282" s="59"/>
      <c r="I282" s="59"/>
      <c r="J282" s="59"/>
      <c r="K282" s="59"/>
      <c r="L282" s="59"/>
      <c r="M282" s="59"/>
      <c r="N282" s="59"/>
      <c r="O282" s="59"/>
      <c r="P282" s="59"/>
      <c r="Q282" s="59"/>
      <c r="R282" s="59"/>
      <c r="S282" s="59"/>
      <c r="T282" s="680"/>
      <c r="U282" s="680"/>
      <c r="V282" s="680"/>
      <c r="W282" s="680"/>
      <c r="X282" s="680"/>
      <c r="Y282" s="680"/>
      <c r="Z282" s="680"/>
      <c r="AA282" s="680"/>
      <c r="AB282" s="680"/>
      <c r="AC282" s="680"/>
      <c r="AD282" s="680"/>
      <c r="AE282" s="680"/>
      <c r="AF282" s="680"/>
      <c r="AG282" s="680"/>
      <c r="AH282" s="680"/>
      <c r="AI282" s="680"/>
      <c r="AJ282" s="680"/>
      <c r="AK282" s="680"/>
      <c r="AL282" s="680"/>
      <c r="AM282" s="680"/>
      <c r="AN282" s="680"/>
      <c r="AO282" s="680"/>
      <c r="AP282" s="680"/>
      <c r="AQ282" s="680"/>
      <c r="AR282" s="680"/>
      <c r="AS282" s="680"/>
      <c r="AT282" s="680"/>
      <c r="AU282" s="680"/>
      <c r="AV282" s="680"/>
      <c r="AW282" s="680"/>
      <c r="AX282" s="680"/>
      <c r="AY282" s="680"/>
      <c r="AZ282" s="680"/>
      <c r="BA282" s="680"/>
      <c r="BB282" s="680"/>
      <c r="BC282" s="680"/>
      <c r="BD282" s="680"/>
      <c r="BE282" s="680"/>
      <c r="BF282" s="680"/>
      <c r="BG282" s="680"/>
      <c r="BH282" s="680"/>
      <c r="BI282" s="680"/>
      <c r="BJ282" s="680"/>
      <c r="BK282" s="680"/>
      <c r="BL282" s="680"/>
      <c r="BM282" s="680"/>
      <c r="BN282" s="680"/>
      <c r="BO282" s="680"/>
      <c r="BP282" s="680"/>
      <c r="BQ282" s="680"/>
      <c r="BR282" s="680"/>
      <c r="BS282" s="680"/>
      <c r="BT282" s="680"/>
      <c r="BU282" s="680"/>
      <c r="BV282" s="680"/>
      <c r="BW282" s="680"/>
      <c r="BX282" s="680"/>
      <c r="BY282" s="680"/>
      <c r="BZ282" s="680"/>
      <c r="CB282" s="1"/>
      <c r="CC282" s="1"/>
      <c r="CD282" s="1"/>
      <c r="CE282" s="1"/>
      <c r="CF282" s="1"/>
      <c r="CG282" s="1"/>
      <c r="CH282" s="1"/>
    </row>
    <row r="283" spans="1:86" s="2" customFormat="1" ht="5.0999999999999996" customHeight="1">
      <c r="A283" s="94"/>
      <c r="B283" s="94"/>
      <c r="C283" s="94"/>
      <c r="D283" s="94"/>
      <c r="E283" s="94"/>
      <c r="F283" s="94"/>
      <c r="G283" s="94"/>
      <c r="H283" s="94"/>
      <c r="I283" s="94"/>
      <c r="J283" s="94"/>
      <c r="K283" s="94"/>
      <c r="L283" s="94"/>
      <c r="M283" s="94"/>
      <c r="N283" s="94"/>
      <c r="O283" s="94"/>
      <c r="P283" s="94"/>
      <c r="Q283" s="94"/>
      <c r="R283" s="94"/>
      <c r="S283" s="94"/>
      <c r="T283" s="94"/>
      <c r="U283" s="94"/>
      <c r="V283" s="94"/>
      <c r="W283" s="94"/>
      <c r="X283" s="94"/>
      <c r="Y283" s="94"/>
      <c r="Z283" s="94"/>
      <c r="AA283" s="94"/>
      <c r="AB283" s="94"/>
      <c r="AC283" s="94"/>
      <c r="AD283" s="94"/>
      <c r="AE283" s="94"/>
      <c r="AF283" s="94"/>
      <c r="AG283" s="94"/>
      <c r="AH283" s="94"/>
      <c r="AI283" s="94"/>
      <c r="AJ283" s="94"/>
      <c r="AK283" s="94"/>
      <c r="AL283" s="94"/>
      <c r="AM283" s="94"/>
      <c r="AN283" s="94"/>
      <c r="AO283" s="94"/>
      <c r="AP283" s="94"/>
      <c r="AQ283" s="94"/>
      <c r="AR283" s="94"/>
      <c r="AS283" s="94"/>
      <c r="AT283" s="94"/>
      <c r="AU283" s="94"/>
      <c r="AV283" s="94"/>
      <c r="AW283" s="94"/>
      <c r="AX283" s="94"/>
      <c r="AY283" s="94"/>
      <c r="AZ283" s="94"/>
      <c r="BA283" s="94"/>
      <c r="BB283" s="94"/>
      <c r="BC283" s="94"/>
      <c r="BD283" s="94"/>
      <c r="BE283" s="94"/>
      <c r="BF283" s="94"/>
      <c r="BG283" s="94"/>
      <c r="BH283" s="94"/>
      <c r="BI283" s="94"/>
      <c r="BJ283" s="94"/>
      <c r="BK283" s="94"/>
      <c r="BL283" s="94"/>
      <c r="BM283" s="94"/>
      <c r="BN283" s="94"/>
      <c r="BO283" s="94"/>
      <c r="BP283" s="94"/>
      <c r="BQ283" s="94"/>
      <c r="BR283" s="94"/>
      <c r="BS283" s="94"/>
      <c r="BT283" s="94"/>
      <c r="BU283" s="94"/>
      <c r="BV283" s="94"/>
      <c r="BW283" s="94"/>
      <c r="BX283" s="94"/>
      <c r="BY283" s="94"/>
      <c r="BZ283" s="94"/>
      <c r="CB283" s="8"/>
    </row>
    <row r="284" spans="1:86" s="1" customFormat="1" ht="3.95" customHeight="1">
      <c r="A284" s="203"/>
      <c r="B284" s="203"/>
      <c r="C284" s="203"/>
      <c r="D284" s="203"/>
      <c r="E284" s="203"/>
      <c r="F284" s="203"/>
      <c r="G284" s="203"/>
      <c r="H284" s="203"/>
      <c r="I284" s="203"/>
      <c r="J284" s="203"/>
      <c r="K284" s="203"/>
      <c r="L284" s="203"/>
      <c r="M284" s="203"/>
      <c r="N284" s="203"/>
      <c r="O284" s="203"/>
      <c r="P284" s="203"/>
      <c r="Q284" s="203"/>
      <c r="R284" s="203"/>
      <c r="S284" s="203"/>
      <c r="T284" s="203"/>
      <c r="U284" s="203"/>
      <c r="V284" s="203"/>
      <c r="W284" s="203"/>
      <c r="X284" s="203"/>
      <c r="Y284" s="203"/>
      <c r="Z284" s="203"/>
      <c r="AA284" s="203"/>
      <c r="AB284" s="203"/>
      <c r="AC284" s="203"/>
      <c r="AD284" s="203"/>
      <c r="AE284" s="203"/>
      <c r="AF284" s="203"/>
      <c r="AG284" s="203"/>
      <c r="AH284" s="203"/>
      <c r="AI284" s="203"/>
      <c r="AJ284" s="203"/>
      <c r="AK284" s="203"/>
      <c r="AL284" s="203"/>
      <c r="AM284" s="203"/>
      <c r="AN284" s="203"/>
      <c r="AO284" s="203"/>
      <c r="AP284" s="203"/>
      <c r="AQ284" s="203"/>
      <c r="AR284" s="203"/>
      <c r="AS284" s="203"/>
      <c r="AT284" s="203"/>
      <c r="AU284" s="203"/>
      <c r="AV284" s="203"/>
      <c r="AW284" s="203"/>
      <c r="AX284" s="203"/>
      <c r="AY284" s="203"/>
      <c r="AZ284" s="203"/>
      <c r="BA284" s="203"/>
      <c r="BB284" s="203"/>
      <c r="BC284" s="203"/>
      <c r="BD284" s="203"/>
      <c r="BE284" s="203"/>
      <c r="BF284" s="203"/>
      <c r="BG284" s="203"/>
      <c r="BH284" s="203"/>
      <c r="BI284" s="203"/>
      <c r="BJ284" s="203"/>
      <c r="BK284" s="203"/>
      <c r="BL284" s="203"/>
      <c r="BM284" s="203"/>
      <c r="BN284" s="203"/>
      <c r="BO284" s="203"/>
      <c r="BP284" s="203"/>
      <c r="BQ284" s="203"/>
      <c r="BR284" s="203"/>
      <c r="BS284" s="203"/>
      <c r="BT284" s="203"/>
      <c r="BU284" s="203"/>
      <c r="BV284" s="203"/>
      <c r="BW284" s="203"/>
      <c r="BX284" s="203"/>
      <c r="BY284" s="203"/>
      <c r="BZ284" s="203"/>
      <c r="CB284" s="8"/>
      <c r="CC284" s="2"/>
      <c r="CD284" s="2"/>
      <c r="CE284" s="2"/>
      <c r="CF284" s="2"/>
      <c r="CG284" s="2"/>
      <c r="CH284" s="2"/>
    </row>
    <row r="285" spans="1:86" s="2" customFormat="1" ht="16.5" customHeight="1">
      <c r="A285" s="59"/>
      <c r="B285" s="78" t="s">
        <v>1331</v>
      </c>
      <c r="C285" s="78"/>
      <c r="D285" s="78"/>
      <c r="E285" s="78"/>
      <c r="F285" s="78"/>
      <c r="G285" s="78"/>
      <c r="H285" s="78"/>
      <c r="I285" s="78"/>
      <c r="J285" s="78"/>
      <c r="K285" s="78"/>
      <c r="L285" s="78"/>
      <c r="M285" s="78"/>
      <c r="N285" s="78"/>
      <c r="O285" s="78"/>
      <c r="P285" s="78"/>
      <c r="Q285" s="78"/>
      <c r="R285" s="78"/>
      <c r="S285" s="78"/>
      <c r="T285" s="78"/>
      <c r="U285" s="78"/>
      <c r="V285" s="78"/>
      <c r="W285" s="78"/>
      <c r="X285" s="78"/>
      <c r="Y285" s="78"/>
      <c r="Z285" s="78"/>
      <c r="AA285" s="78"/>
      <c r="AB285" s="78"/>
      <c r="AC285" s="78"/>
      <c r="AD285" s="78"/>
      <c r="AE285" s="78"/>
      <c r="AF285" s="78"/>
      <c r="AG285" s="78"/>
      <c r="AH285" s="78"/>
      <c r="AI285" s="78"/>
      <c r="AJ285" s="78"/>
      <c r="AK285" s="78"/>
      <c r="AL285" s="78"/>
      <c r="AM285" s="78"/>
      <c r="AN285" s="78"/>
      <c r="AO285" s="78"/>
      <c r="AP285" s="78"/>
      <c r="AQ285" s="79"/>
      <c r="AR285" s="79"/>
      <c r="AS285" s="79"/>
      <c r="AT285" s="79"/>
      <c r="AU285" s="79"/>
      <c r="AV285" s="79"/>
      <c r="AW285" s="79"/>
      <c r="AX285" s="79"/>
      <c r="AY285" s="79"/>
      <c r="AZ285" s="79"/>
      <c r="BA285" s="79"/>
      <c r="BB285" s="79"/>
      <c r="BC285" s="79"/>
      <c r="BD285" s="79"/>
      <c r="BE285" s="79"/>
      <c r="BF285" s="79"/>
      <c r="BG285" s="79"/>
      <c r="BH285" s="79"/>
      <c r="BI285" s="79"/>
      <c r="BJ285" s="79"/>
      <c r="BK285" s="79"/>
      <c r="BL285" s="79"/>
      <c r="BM285" s="79"/>
      <c r="BN285" s="79"/>
      <c r="BO285" s="79"/>
      <c r="BP285" s="79"/>
      <c r="BQ285" s="79"/>
      <c r="BR285" s="79"/>
      <c r="BS285" s="79"/>
      <c r="BT285" s="79"/>
      <c r="BU285" s="79"/>
      <c r="BV285" s="79"/>
      <c r="BW285" s="79"/>
      <c r="BX285" s="79"/>
      <c r="BY285" s="79"/>
      <c r="BZ285" s="79"/>
      <c r="CB285" s="1"/>
      <c r="CC285" s="1"/>
      <c r="CD285" s="1"/>
      <c r="CE285" s="1"/>
      <c r="CF285" s="1"/>
      <c r="CG285" s="1"/>
      <c r="CH285" s="1"/>
    </row>
    <row r="286" spans="1:86" s="2" customFormat="1" ht="16.5" customHeight="1">
      <c r="A286" s="59"/>
      <c r="B286" s="78"/>
      <c r="C286" s="78"/>
      <c r="D286" s="78" t="s">
        <v>225</v>
      </c>
      <c r="E286" s="78"/>
      <c r="F286" s="78"/>
      <c r="G286" s="78"/>
      <c r="H286" s="78"/>
      <c r="I286" s="78"/>
      <c r="J286" s="78"/>
      <c r="K286" s="78"/>
      <c r="L286" s="78"/>
      <c r="M286" s="78"/>
      <c r="N286" s="78"/>
      <c r="O286" s="78"/>
      <c r="P286" s="78"/>
      <c r="Q286" s="78"/>
      <c r="R286" s="78"/>
      <c r="S286" s="78"/>
      <c r="T286" s="78"/>
      <c r="U286" s="78"/>
      <c r="V286" s="78"/>
      <c r="W286" s="78"/>
      <c r="X286" s="78"/>
      <c r="Y286" s="78"/>
      <c r="Z286" s="78"/>
      <c r="AA286" s="78"/>
      <c r="AB286" s="78"/>
      <c r="AC286" s="78"/>
      <c r="AD286" s="78"/>
      <c r="AE286" s="78"/>
      <c r="AF286" s="78"/>
      <c r="AG286" s="78"/>
      <c r="AH286" s="78"/>
      <c r="AI286" s="78"/>
      <c r="AJ286" s="78"/>
      <c r="AK286" s="78"/>
      <c r="AL286" s="78"/>
      <c r="AM286" s="78"/>
      <c r="AN286" s="78"/>
      <c r="AO286" s="78"/>
      <c r="AP286" s="78"/>
      <c r="AQ286" s="79"/>
      <c r="AR286" s="79"/>
      <c r="AS286" s="79"/>
      <c r="AT286" s="79"/>
      <c r="AU286" s="79"/>
      <c r="AV286" s="79"/>
      <c r="AW286" s="79"/>
      <c r="AX286" s="79"/>
      <c r="AY286" s="79"/>
      <c r="AZ286" s="79"/>
      <c r="BA286" s="79"/>
      <c r="BB286" s="79"/>
      <c r="BC286" s="79"/>
      <c r="BD286" s="79"/>
      <c r="BE286" s="79"/>
      <c r="BF286" s="79"/>
      <c r="BG286" s="79"/>
      <c r="BH286" s="79"/>
      <c r="BI286" s="79"/>
      <c r="BJ286" s="79"/>
      <c r="BK286" s="79"/>
      <c r="BL286" s="79"/>
      <c r="BM286" s="79"/>
      <c r="BN286" s="79"/>
      <c r="BO286" s="79"/>
      <c r="BP286" s="79"/>
      <c r="BQ286" s="79"/>
      <c r="BR286" s="79"/>
      <c r="BS286" s="79"/>
      <c r="BT286" s="79"/>
      <c r="BU286" s="79"/>
      <c r="BV286" s="79"/>
      <c r="BW286" s="79"/>
      <c r="BX286" s="79"/>
      <c r="BY286" s="79"/>
      <c r="BZ286" s="79"/>
      <c r="CB286" s="8"/>
    </row>
    <row r="287" spans="1:86" s="1" customFormat="1" ht="17.100000000000001" customHeight="1">
      <c r="A287" s="59"/>
      <c r="B287" s="78"/>
      <c r="C287" s="78"/>
      <c r="D287" s="78"/>
      <c r="E287" s="78"/>
      <c r="F287" s="78"/>
      <c r="G287" s="78"/>
      <c r="H287" s="78"/>
      <c r="I287" s="78"/>
      <c r="J287" s="78"/>
      <c r="K287" s="78"/>
      <c r="L287" s="78"/>
      <c r="M287" s="78"/>
      <c r="N287" s="78"/>
      <c r="O287" s="78"/>
      <c r="P287" s="78"/>
      <c r="Q287" s="78"/>
      <c r="R287" s="78"/>
      <c r="S287" s="78"/>
      <c r="T287" s="78"/>
      <c r="U287" s="78"/>
      <c r="V287" s="78"/>
      <c r="W287" s="78"/>
      <c r="X287" s="78"/>
      <c r="Y287" s="78"/>
      <c r="Z287" s="78"/>
      <c r="AA287" s="78"/>
      <c r="AB287" s="78"/>
      <c r="AC287" s="78"/>
      <c r="AD287" s="78"/>
      <c r="AE287" s="78"/>
      <c r="AF287" s="78"/>
      <c r="AG287" s="78"/>
      <c r="AH287" s="78"/>
      <c r="AI287" s="78"/>
      <c r="AJ287" s="78"/>
      <c r="AK287" s="78"/>
      <c r="AL287" s="78"/>
      <c r="AM287" s="78"/>
      <c r="AN287" s="78"/>
      <c r="AO287" s="78"/>
      <c r="AP287" s="78"/>
      <c r="AQ287" s="79"/>
      <c r="AR287" s="79"/>
      <c r="AS287" s="79"/>
      <c r="AT287" s="79"/>
      <c r="AU287" s="79"/>
      <c r="AV287" s="79"/>
      <c r="AW287" s="79"/>
      <c r="AX287" s="79"/>
      <c r="AY287" s="79"/>
      <c r="AZ287" s="79"/>
      <c r="BA287" s="79"/>
      <c r="BB287" s="79"/>
      <c r="BC287" s="682" t="s">
        <v>56</v>
      </c>
      <c r="BD287" s="682"/>
      <c r="BE287" s="78"/>
      <c r="BF287" s="78" t="s">
        <v>184</v>
      </c>
      <c r="BG287" s="78"/>
      <c r="BH287" s="78"/>
      <c r="BI287" s="78"/>
      <c r="BJ287" s="78"/>
      <c r="BK287" s="682" t="s">
        <v>56</v>
      </c>
      <c r="BL287" s="682"/>
      <c r="BM287" s="78"/>
      <c r="BN287" s="78" t="s">
        <v>185</v>
      </c>
      <c r="BO287" s="78"/>
      <c r="BP287" s="78"/>
      <c r="BQ287" s="78"/>
      <c r="BR287" s="78"/>
      <c r="BS287" s="79"/>
      <c r="BT287" s="79"/>
      <c r="BU287" s="79"/>
      <c r="BV287" s="79"/>
      <c r="BW287" s="79"/>
      <c r="BX287" s="79"/>
      <c r="BY287" s="79"/>
      <c r="BZ287" s="79"/>
      <c r="CB287" s="8"/>
      <c r="CC287" s="2"/>
      <c r="CD287" s="2"/>
      <c r="CE287" s="2"/>
      <c r="CF287" s="2"/>
      <c r="CG287" s="2"/>
      <c r="CH287" s="2"/>
    </row>
    <row r="288" spans="1:86" s="2" customFormat="1" ht="16.5" customHeight="1">
      <c r="A288" s="59"/>
      <c r="B288" s="78"/>
      <c r="C288" s="78"/>
      <c r="D288" s="78" t="s">
        <v>226</v>
      </c>
      <c r="E288" s="78"/>
      <c r="F288" s="78"/>
      <c r="G288" s="78"/>
      <c r="H288" s="78"/>
      <c r="I288" s="78"/>
      <c r="J288" s="78"/>
      <c r="K288" s="78"/>
      <c r="L288" s="78"/>
      <c r="M288" s="78"/>
      <c r="N288" s="78"/>
      <c r="O288" s="78"/>
      <c r="P288" s="78"/>
      <c r="Q288" s="78"/>
      <c r="R288" s="78"/>
      <c r="S288" s="78"/>
      <c r="T288" s="78"/>
      <c r="U288" s="78"/>
      <c r="V288" s="78"/>
      <c r="W288" s="78"/>
      <c r="X288" s="78"/>
      <c r="Y288" s="78"/>
      <c r="Z288" s="78"/>
      <c r="AA288" s="78"/>
      <c r="AB288" s="78"/>
      <c r="AC288" s="78"/>
      <c r="AD288" s="78"/>
      <c r="AE288" s="78"/>
      <c r="AF288" s="78"/>
      <c r="AG288" s="78"/>
      <c r="AH288" s="78"/>
      <c r="AI288" s="78"/>
      <c r="AJ288" s="78"/>
      <c r="AK288" s="78"/>
      <c r="AL288" s="78"/>
      <c r="AM288" s="78"/>
      <c r="AN288" s="78"/>
      <c r="AO288" s="78"/>
      <c r="AP288" s="78"/>
      <c r="AQ288" s="79"/>
      <c r="AR288" s="79"/>
      <c r="AS288" s="79"/>
      <c r="AT288" s="79"/>
      <c r="AU288" s="79"/>
      <c r="AV288" s="79"/>
      <c r="AW288" s="79"/>
      <c r="AX288" s="79"/>
      <c r="AY288" s="79"/>
      <c r="AZ288" s="79"/>
      <c r="BA288" s="79"/>
      <c r="BB288" s="79"/>
      <c r="BC288" s="682" t="s">
        <v>56</v>
      </c>
      <c r="BD288" s="682"/>
      <c r="BE288" s="78"/>
      <c r="BF288" s="78" t="s">
        <v>184</v>
      </c>
      <c r="BG288" s="78"/>
      <c r="BH288" s="78"/>
      <c r="BI288" s="78"/>
      <c r="BJ288" s="78"/>
      <c r="BK288" s="682" t="s">
        <v>56</v>
      </c>
      <c r="BL288" s="682"/>
      <c r="BM288" s="78"/>
      <c r="BN288" s="78" t="s">
        <v>185</v>
      </c>
      <c r="BO288" s="78"/>
      <c r="BP288" s="78"/>
      <c r="BQ288" s="78"/>
      <c r="BR288" s="78"/>
      <c r="BS288" s="79"/>
      <c r="BT288" s="79"/>
      <c r="BU288" s="79"/>
      <c r="BV288" s="79"/>
      <c r="BW288" s="79"/>
      <c r="BX288" s="79"/>
      <c r="BY288" s="79"/>
      <c r="BZ288" s="79"/>
      <c r="CB288" s="1"/>
      <c r="CC288" s="1"/>
      <c r="CD288" s="1"/>
      <c r="CE288" s="1"/>
      <c r="CF288" s="1"/>
      <c r="CG288" s="1"/>
      <c r="CH288" s="1"/>
    </row>
    <row r="289" spans="1:86" s="2" customFormat="1" ht="16.5" customHeight="1">
      <c r="A289" s="59"/>
      <c r="B289" s="78"/>
      <c r="C289" s="78"/>
      <c r="D289" s="78" t="s">
        <v>1332</v>
      </c>
      <c r="E289" s="78"/>
      <c r="F289" s="78"/>
      <c r="G289" s="78"/>
      <c r="H289" s="78"/>
      <c r="I289" s="78"/>
      <c r="J289" s="78"/>
      <c r="K289" s="78"/>
      <c r="L289" s="78"/>
      <c r="M289" s="78"/>
      <c r="N289" s="78"/>
      <c r="O289" s="78"/>
      <c r="P289" s="78"/>
      <c r="Q289" s="78"/>
      <c r="R289" s="78"/>
      <c r="S289" s="78"/>
      <c r="T289" s="78"/>
      <c r="U289" s="78"/>
      <c r="V289" s="78"/>
      <c r="W289" s="78"/>
      <c r="X289" s="78"/>
      <c r="Y289" s="78"/>
      <c r="Z289" s="78"/>
      <c r="AA289" s="78"/>
      <c r="AB289" s="78"/>
      <c r="AC289" s="78"/>
      <c r="AD289" s="78"/>
      <c r="AE289" s="78"/>
      <c r="AF289" s="78"/>
      <c r="AG289" s="78"/>
      <c r="AH289" s="78"/>
      <c r="AI289" s="78"/>
      <c r="AJ289" s="78"/>
      <c r="AK289" s="78"/>
      <c r="AL289" s="78"/>
      <c r="AM289" s="78"/>
      <c r="AN289" s="78"/>
      <c r="AO289" s="78"/>
      <c r="AP289" s="78"/>
      <c r="AQ289" s="79"/>
      <c r="AR289" s="79"/>
      <c r="AS289" s="79"/>
      <c r="AT289" s="79"/>
      <c r="AU289" s="79"/>
      <c r="AV289" s="78" t="s">
        <v>81</v>
      </c>
      <c r="AW289" s="78"/>
      <c r="AX289" s="682"/>
      <c r="AY289" s="682"/>
      <c r="AZ289" s="682"/>
      <c r="BA289" s="682"/>
      <c r="BB289" s="682"/>
      <c r="BC289" s="682"/>
      <c r="BD289" s="682"/>
      <c r="BE289" s="682"/>
      <c r="BF289" s="682"/>
      <c r="BG289" s="682"/>
      <c r="BH289" s="682"/>
      <c r="BI289" s="78" t="s">
        <v>40</v>
      </c>
      <c r="BJ289" s="79"/>
      <c r="BK289" s="79"/>
      <c r="BL289" s="79"/>
      <c r="BM289" s="79"/>
      <c r="BN289" s="79"/>
      <c r="BO289" s="79"/>
      <c r="BP289" s="79"/>
      <c r="BQ289" s="79"/>
      <c r="BR289" s="79"/>
      <c r="BS289" s="79"/>
      <c r="BT289" s="79"/>
      <c r="BU289" s="79"/>
      <c r="BV289" s="79"/>
      <c r="BW289" s="79"/>
      <c r="BX289" s="79"/>
      <c r="BY289" s="79"/>
      <c r="BZ289" s="79"/>
      <c r="CB289" s="8"/>
    </row>
    <row r="290" spans="1:86" s="1" customFormat="1" ht="17.100000000000001" customHeight="1">
      <c r="A290" s="59"/>
      <c r="B290" s="78"/>
      <c r="C290" s="78"/>
      <c r="D290" s="78" t="s">
        <v>228</v>
      </c>
      <c r="E290" s="78"/>
      <c r="F290" s="78"/>
      <c r="G290" s="78"/>
      <c r="H290" s="78"/>
      <c r="I290" s="78"/>
      <c r="J290" s="78"/>
      <c r="K290" s="78"/>
      <c r="L290" s="78"/>
      <c r="M290" s="78"/>
      <c r="N290" s="78"/>
      <c r="O290" s="78"/>
      <c r="P290" s="78"/>
      <c r="Q290" s="78"/>
      <c r="R290" s="78"/>
      <c r="S290" s="78"/>
      <c r="T290" s="78"/>
      <c r="U290" s="78"/>
      <c r="V290" s="78"/>
      <c r="W290" s="78"/>
      <c r="X290" s="78"/>
      <c r="Y290" s="78"/>
      <c r="Z290" s="78"/>
      <c r="AA290" s="78"/>
      <c r="AB290" s="78"/>
      <c r="AC290" s="78"/>
      <c r="AD290" s="78"/>
      <c r="AE290" s="78"/>
      <c r="AF290" s="78"/>
      <c r="AG290" s="78"/>
      <c r="AH290" s="78"/>
      <c r="AI290" s="78" t="s">
        <v>81</v>
      </c>
      <c r="AJ290" s="78"/>
      <c r="AK290" s="682"/>
      <c r="AL290" s="682"/>
      <c r="AM290" s="682"/>
      <c r="AN290" s="682"/>
      <c r="AO290" s="682"/>
      <c r="AP290" s="682"/>
      <c r="AQ290" s="682"/>
      <c r="AR290" s="682"/>
      <c r="AS290" s="682"/>
      <c r="AT290" s="682"/>
      <c r="AU290" s="682"/>
      <c r="AV290" s="78" t="s">
        <v>40</v>
      </c>
      <c r="AW290" s="79"/>
      <c r="AX290" s="79"/>
      <c r="AY290" s="79"/>
      <c r="AZ290" s="79"/>
      <c r="BA290" s="79"/>
      <c r="BB290" s="79"/>
      <c r="BC290" s="79"/>
      <c r="BD290" s="79"/>
      <c r="BE290" s="79"/>
      <c r="BF290" s="79"/>
      <c r="BG290" s="79"/>
      <c r="BH290" s="79"/>
      <c r="BI290" s="79"/>
      <c r="BJ290" s="79"/>
      <c r="BK290" s="79"/>
      <c r="BL290" s="79"/>
      <c r="BM290" s="79"/>
      <c r="BN290" s="79"/>
      <c r="BO290" s="79"/>
      <c r="BP290" s="79"/>
      <c r="BQ290" s="79"/>
      <c r="BR290" s="79"/>
      <c r="BS290" s="79"/>
      <c r="BT290" s="79"/>
      <c r="BU290" s="79"/>
      <c r="BV290" s="79"/>
      <c r="BW290" s="79"/>
      <c r="BX290" s="79"/>
      <c r="BY290" s="79"/>
      <c r="BZ290" s="79"/>
      <c r="CB290" s="8"/>
      <c r="CC290" s="2"/>
      <c r="CD290" s="2"/>
      <c r="CE290" s="2"/>
      <c r="CF290" s="2"/>
      <c r="CG290" s="2"/>
      <c r="CH290" s="2"/>
    </row>
    <row r="291" spans="1:86" s="2" customFormat="1" ht="16.5" customHeight="1">
      <c r="A291" s="59"/>
      <c r="B291" s="78"/>
      <c r="C291" s="78"/>
      <c r="D291" s="78" t="s">
        <v>229</v>
      </c>
      <c r="E291" s="78"/>
      <c r="F291" s="78"/>
      <c r="G291" s="78"/>
      <c r="H291" s="78"/>
      <c r="I291" s="78"/>
      <c r="J291" s="78"/>
      <c r="K291" s="78"/>
      <c r="L291" s="78"/>
      <c r="M291" s="78"/>
      <c r="N291" s="78"/>
      <c r="O291" s="78"/>
      <c r="P291" s="78"/>
      <c r="Q291" s="78"/>
      <c r="R291" s="78"/>
      <c r="S291" s="78"/>
      <c r="T291" s="78"/>
      <c r="U291" s="78"/>
      <c r="V291" s="78"/>
      <c r="W291" s="78"/>
      <c r="X291" s="78"/>
      <c r="Y291" s="78"/>
      <c r="Z291" s="78"/>
      <c r="AA291" s="78"/>
      <c r="AB291" s="682" t="s">
        <v>56</v>
      </c>
      <c r="AC291" s="682"/>
      <c r="AD291" s="78"/>
      <c r="AE291" s="78" t="s">
        <v>230</v>
      </c>
      <c r="AF291" s="78"/>
      <c r="AG291" s="78"/>
      <c r="AH291" s="78"/>
      <c r="AI291" s="60"/>
      <c r="AJ291" s="60"/>
      <c r="AK291" s="60"/>
      <c r="AL291" s="60"/>
      <c r="AM291" s="60"/>
      <c r="AN291" s="60"/>
      <c r="AO291" s="60"/>
      <c r="AP291" s="60"/>
      <c r="AQ291" s="60"/>
      <c r="AR291" s="60"/>
      <c r="AS291" s="60"/>
      <c r="AT291" s="60"/>
      <c r="AU291" s="60"/>
      <c r="AV291" s="60"/>
      <c r="AW291" s="60"/>
      <c r="AX291" s="60"/>
      <c r="AY291" s="79"/>
      <c r="AZ291" s="79"/>
      <c r="BA291" s="79"/>
      <c r="BB291" s="79"/>
      <c r="BC291" s="79"/>
      <c r="BD291" s="79"/>
      <c r="BE291" s="79"/>
      <c r="BF291" s="79"/>
      <c r="BG291" s="79"/>
      <c r="BH291" s="79"/>
      <c r="BI291" s="79"/>
      <c r="BJ291" s="79"/>
      <c r="BK291" s="79"/>
      <c r="BL291" s="79"/>
      <c r="BM291" s="79"/>
      <c r="BN291" s="79"/>
      <c r="BO291" s="79"/>
      <c r="BP291" s="79"/>
      <c r="BQ291" s="79"/>
      <c r="BR291" s="79"/>
      <c r="BS291" s="79"/>
      <c r="BT291" s="79"/>
      <c r="BU291" s="79"/>
      <c r="BV291" s="79"/>
      <c r="BW291" s="79"/>
      <c r="BX291" s="79"/>
      <c r="BY291" s="79"/>
      <c r="BZ291" s="79"/>
      <c r="CB291" s="1"/>
      <c r="CC291" s="1"/>
      <c r="CD291" s="1"/>
      <c r="CE291" s="1"/>
      <c r="CF291" s="1"/>
      <c r="CG291" s="1"/>
      <c r="CH291" s="1"/>
    </row>
    <row r="292" spans="1:86" s="2" customFormat="1" ht="16.5" customHeight="1">
      <c r="A292" s="59"/>
      <c r="B292" s="78"/>
      <c r="C292" s="78"/>
      <c r="D292" s="78"/>
      <c r="E292" s="78"/>
      <c r="F292" s="78"/>
      <c r="G292" s="78"/>
      <c r="H292" s="78"/>
      <c r="I292" s="78"/>
      <c r="J292" s="78"/>
      <c r="K292" s="78"/>
      <c r="L292" s="78"/>
      <c r="M292" s="78"/>
      <c r="N292" s="78"/>
      <c r="O292" s="78"/>
      <c r="P292" s="78"/>
      <c r="Q292" s="78"/>
      <c r="R292" s="78"/>
      <c r="S292" s="78"/>
      <c r="T292" s="78"/>
      <c r="U292" s="78"/>
      <c r="V292" s="78"/>
      <c r="W292" s="78"/>
      <c r="X292" s="78"/>
      <c r="Y292" s="78"/>
      <c r="Z292" s="78"/>
      <c r="AA292" s="78"/>
      <c r="AB292" s="682" t="s">
        <v>56</v>
      </c>
      <c r="AC292" s="682"/>
      <c r="AD292" s="78"/>
      <c r="AE292" s="78" t="s">
        <v>231</v>
      </c>
      <c r="AF292" s="78"/>
      <c r="AG292" s="78"/>
      <c r="AH292" s="78"/>
      <c r="AI292" s="78"/>
      <c r="AJ292" s="78"/>
      <c r="AK292" s="80"/>
      <c r="AL292" s="80"/>
      <c r="AM292" s="80"/>
      <c r="AN292" s="80"/>
      <c r="AO292" s="80"/>
      <c r="AP292" s="80"/>
      <c r="AQ292" s="80"/>
      <c r="AR292" s="80"/>
      <c r="AS292" s="80"/>
      <c r="AT292" s="80"/>
      <c r="AU292" s="80"/>
      <c r="AV292" s="78"/>
      <c r="AW292" s="79"/>
      <c r="AX292" s="79"/>
      <c r="AY292" s="79"/>
      <c r="AZ292" s="79"/>
      <c r="BA292" s="79"/>
      <c r="BB292" s="79"/>
      <c r="BC292" s="79"/>
      <c r="BD292" s="79"/>
      <c r="BE292" s="79"/>
      <c r="BF292" s="79"/>
      <c r="BG292" s="79"/>
      <c r="BH292" s="79"/>
      <c r="BI292" s="79"/>
      <c r="BJ292" s="79"/>
      <c r="BK292" s="79"/>
      <c r="BL292" s="79"/>
      <c r="BM292" s="79"/>
      <c r="BN292" s="79"/>
      <c r="BO292" s="79"/>
      <c r="BP292" s="79"/>
      <c r="BQ292" s="79"/>
      <c r="BR292" s="79"/>
      <c r="BS292" s="79"/>
      <c r="BT292" s="79"/>
      <c r="BU292" s="79"/>
      <c r="BV292" s="79"/>
      <c r="BW292" s="79"/>
      <c r="BX292" s="79"/>
      <c r="BY292" s="79"/>
      <c r="BZ292" s="79"/>
      <c r="CB292" s="8"/>
    </row>
    <row r="293" spans="1:86" s="1" customFormat="1" ht="17.100000000000001" customHeight="1">
      <c r="A293" s="59"/>
      <c r="B293" s="78"/>
      <c r="C293" s="78"/>
      <c r="D293" s="78" t="s">
        <v>232</v>
      </c>
      <c r="E293" s="78"/>
      <c r="F293" s="78"/>
      <c r="G293" s="78"/>
      <c r="H293" s="78"/>
      <c r="I293" s="78"/>
      <c r="J293" s="78"/>
      <c r="K293" s="78"/>
      <c r="L293" s="78"/>
      <c r="M293" s="78"/>
      <c r="N293" s="78"/>
      <c r="O293" s="78"/>
      <c r="P293" s="78"/>
      <c r="Q293" s="78"/>
      <c r="R293" s="78"/>
      <c r="S293" s="78"/>
      <c r="T293" s="78"/>
      <c r="U293" s="78"/>
      <c r="V293" s="78"/>
      <c r="W293" s="78"/>
      <c r="X293" s="78"/>
      <c r="Y293" s="78"/>
      <c r="Z293" s="78"/>
      <c r="AA293" s="78"/>
      <c r="AB293" s="979"/>
      <c r="AC293" s="979"/>
      <c r="AD293" s="979"/>
      <c r="AE293" s="979"/>
      <c r="AF293" s="979"/>
      <c r="AG293" s="979"/>
      <c r="AH293" s="979"/>
      <c r="AI293" s="979"/>
      <c r="AJ293" s="979"/>
      <c r="AK293" s="979"/>
      <c r="AL293" s="979"/>
      <c r="AM293" s="979"/>
      <c r="AN293" s="979"/>
      <c r="AO293" s="979"/>
      <c r="AP293" s="979"/>
      <c r="AQ293" s="979"/>
      <c r="AR293" s="979"/>
      <c r="AS293" s="979"/>
      <c r="AT293" s="979"/>
      <c r="AU293" s="979"/>
      <c r="AV293" s="979"/>
      <c r="AW293" s="979"/>
      <c r="AX293" s="979"/>
      <c r="AY293" s="979"/>
      <c r="AZ293" s="979"/>
      <c r="BA293" s="979"/>
      <c r="BB293" s="979"/>
      <c r="BC293" s="979"/>
      <c r="BD293" s="79"/>
      <c r="BE293" s="79"/>
      <c r="BF293" s="79"/>
      <c r="BG293" s="79"/>
      <c r="BH293" s="79"/>
      <c r="BI293" s="79"/>
      <c r="BJ293" s="79"/>
      <c r="BK293" s="79"/>
      <c r="BL293" s="79"/>
      <c r="BM293" s="79"/>
      <c r="BN293" s="79"/>
      <c r="BO293" s="79"/>
      <c r="BP293" s="79"/>
      <c r="BQ293" s="79"/>
      <c r="BR293" s="79"/>
      <c r="BS293" s="79"/>
      <c r="BT293" s="79"/>
      <c r="BU293" s="79"/>
      <c r="BV293" s="79"/>
      <c r="BW293" s="79"/>
      <c r="BX293" s="79"/>
      <c r="BY293" s="79"/>
      <c r="BZ293" s="79"/>
      <c r="CB293" s="8"/>
      <c r="CC293" s="2"/>
      <c r="CD293" s="2"/>
      <c r="CE293" s="2"/>
      <c r="CF293" s="2"/>
      <c r="CG293" s="2"/>
      <c r="CH293" s="2"/>
    </row>
    <row r="294" spans="1:86" s="2" customFormat="1" ht="5.0999999999999996" customHeight="1">
      <c r="A294" s="59"/>
      <c r="B294" s="78"/>
      <c r="C294" s="78"/>
      <c r="D294" s="78"/>
      <c r="E294" s="78"/>
      <c r="F294" s="78"/>
      <c r="G294" s="78"/>
      <c r="H294" s="78"/>
      <c r="I294" s="78"/>
      <c r="J294" s="78"/>
      <c r="K294" s="78"/>
      <c r="L294" s="78"/>
      <c r="M294" s="78"/>
      <c r="N294" s="78"/>
      <c r="O294" s="78"/>
      <c r="P294" s="78"/>
      <c r="Q294" s="78"/>
      <c r="R294" s="78"/>
      <c r="S294" s="78"/>
      <c r="T294" s="78"/>
      <c r="U294" s="78"/>
      <c r="V294" s="78"/>
      <c r="W294" s="78"/>
      <c r="X294" s="78"/>
      <c r="Y294" s="78"/>
      <c r="Z294" s="78"/>
      <c r="AA294" s="78"/>
      <c r="AB294" s="81"/>
      <c r="AC294" s="81"/>
      <c r="AD294" s="81"/>
      <c r="AE294" s="81"/>
      <c r="AF294" s="81"/>
      <c r="AG294" s="81"/>
      <c r="AH294" s="81"/>
      <c r="AI294" s="81"/>
      <c r="AJ294" s="81"/>
      <c r="AK294" s="81"/>
      <c r="AL294" s="81"/>
      <c r="AM294" s="81"/>
      <c r="AN294" s="81"/>
      <c r="AO294" s="81"/>
      <c r="AP294" s="81"/>
      <c r="AQ294" s="81"/>
      <c r="AR294" s="81"/>
      <c r="AS294" s="81"/>
      <c r="AT294" s="81"/>
      <c r="AU294" s="81"/>
      <c r="AV294" s="81"/>
      <c r="AW294" s="81"/>
      <c r="AX294" s="81"/>
      <c r="AY294" s="81"/>
      <c r="AZ294" s="81"/>
      <c r="BA294" s="81"/>
      <c r="BB294" s="81"/>
      <c r="BC294" s="81"/>
      <c r="BD294" s="79"/>
      <c r="BE294" s="79"/>
      <c r="BF294" s="79"/>
      <c r="BG294" s="79"/>
      <c r="BH294" s="79"/>
      <c r="BI294" s="79"/>
      <c r="BJ294" s="79"/>
      <c r="BK294" s="79"/>
      <c r="BL294" s="79"/>
      <c r="BM294" s="79"/>
      <c r="BN294" s="79"/>
      <c r="BO294" s="79"/>
      <c r="BP294" s="79"/>
      <c r="BQ294" s="79"/>
      <c r="BR294" s="79"/>
      <c r="BS294" s="79"/>
      <c r="BT294" s="79"/>
      <c r="BU294" s="79"/>
      <c r="BV294" s="79"/>
      <c r="BW294" s="79"/>
      <c r="BX294" s="79"/>
      <c r="BY294" s="79"/>
      <c r="BZ294" s="79"/>
      <c r="CB294" s="1"/>
      <c r="CC294" s="1"/>
      <c r="CD294" s="1"/>
      <c r="CE294" s="1"/>
      <c r="CF294" s="1"/>
      <c r="CG294" s="1"/>
      <c r="CH294" s="1"/>
    </row>
    <row r="295" spans="1:86" s="2" customFormat="1" ht="5.0999999999999996" customHeight="1">
      <c r="A295" s="94"/>
      <c r="B295" s="94"/>
      <c r="C295" s="94"/>
      <c r="D295" s="94"/>
      <c r="E295" s="94"/>
      <c r="F295" s="94"/>
      <c r="G295" s="94"/>
      <c r="H295" s="94"/>
      <c r="I295" s="94"/>
      <c r="J295" s="94"/>
      <c r="K295" s="94"/>
      <c r="L295" s="94"/>
      <c r="M295" s="94"/>
      <c r="N295" s="94"/>
      <c r="O295" s="94"/>
      <c r="P295" s="94"/>
      <c r="Q295" s="94"/>
      <c r="R295" s="94"/>
      <c r="S295" s="94"/>
      <c r="T295" s="94"/>
      <c r="U295" s="94"/>
      <c r="V295" s="94"/>
      <c r="W295" s="94"/>
      <c r="X295" s="94"/>
      <c r="Y295" s="94"/>
      <c r="Z295" s="94"/>
      <c r="AA295" s="94"/>
      <c r="AB295" s="94"/>
      <c r="AC295" s="94"/>
      <c r="AD295" s="94"/>
      <c r="AE295" s="94"/>
      <c r="AF295" s="94"/>
      <c r="AG295" s="94"/>
      <c r="AH295" s="94"/>
      <c r="AI295" s="94"/>
      <c r="AJ295" s="94"/>
      <c r="AK295" s="94"/>
      <c r="AL295" s="94"/>
      <c r="AM295" s="94"/>
      <c r="AN295" s="94"/>
      <c r="AO295" s="94"/>
      <c r="AP295" s="94"/>
      <c r="AQ295" s="94"/>
      <c r="AR295" s="94"/>
      <c r="AS295" s="94"/>
      <c r="AT295" s="94"/>
      <c r="AU295" s="94"/>
      <c r="AV295" s="94"/>
      <c r="AW295" s="94"/>
      <c r="AX295" s="94"/>
      <c r="AY295" s="94"/>
      <c r="AZ295" s="94"/>
      <c r="BA295" s="94"/>
      <c r="BB295" s="94"/>
      <c r="BC295" s="94"/>
      <c r="BD295" s="94"/>
      <c r="BE295" s="94"/>
      <c r="BF295" s="94"/>
      <c r="BG295" s="94"/>
      <c r="BH295" s="94"/>
      <c r="BI295" s="94"/>
      <c r="BJ295" s="94"/>
      <c r="BK295" s="94"/>
      <c r="BL295" s="94"/>
      <c r="BM295" s="94"/>
      <c r="BN295" s="94"/>
      <c r="BO295" s="94"/>
      <c r="BP295" s="94"/>
      <c r="BQ295" s="94"/>
      <c r="BR295" s="94"/>
      <c r="BS295" s="94"/>
      <c r="BT295" s="94"/>
      <c r="BU295" s="94"/>
      <c r="BV295" s="94"/>
      <c r="BW295" s="94"/>
      <c r="BX295" s="94"/>
      <c r="BY295" s="94"/>
      <c r="BZ295" s="94"/>
      <c r="CB295" s="8"/>
    </row>
    <row r="296" spans="1:86" s="1" customFormat="1" ht="3.95" customHeight="1">
      <c r="A296" s="203"/>
      <c r="B296" s="203"/>
      <c r="C296" s="203"/>
      <c r="D296" s="203"/>
      <c r="E296" s="203"/>
      <c r="F296" s="203"/>
      <c r="G296" s="203"/>
      <c r="H296" s="203"/>
      <c r="I296" s="203"/>
      <c r="J296" s="203"/>
      <c r="K296" s="203"/>
      <c r="L296" s="203"/>
      <c r="M296" s="203"/>
      <c r="N296" s="203"/>
      <c r="O296" s="203"/>
      <c r="P296" s="203"/>
      <c r="Q296" s="203"/>
      <c r="R296" s="203"/>
      <c r="S296" s="203"/>
      <c r="T296" s="203"/>
      <c r="U296" s="203"/>
      <c r="V296" s="203"/>
      <c r="W296" s="203"/>
      <c r="X296" s="203"/>
      <c r="Y296" s="203"/>
      <c r="Z296" s="203"/>
      <c r="AA296" s="203"/>
      <c r="AB296" s="203"/>
      <c r="AC296" s="203"/>
      <c r="AD296" s="203"/>
      <c r="AE296" s="203"/>
      <c r="AF296" s="203"/>
      <c r="AG296" s="203"/>
      <c r="AH296" s="203"/>
      <c r="AI296" s="203"/>
      <c r="AJ296" s="203"/>
      <c r="AK296" s="203"/>
      <c r="AL296" s="203"/>
      <c r="AM296" s="203"/>
      <c r="AN296" s="203"/>
      <c r="AO296" s="203"/>
      <c r="AP296" s="203"/>
      <c r="AQ296" s="203"/>
      <c r="AR296" s="203"/>
      <c r="AS296" s="203"/>
      <c r="AT296" s="203"/>
      <c r="AU296" s="203"/>
      <c r="AV296" s="203"/>
      <c r="AW296" s="203"/>
      <c r="AX296" s="203"/>
      <c r="AY296" s="203"/>
      <c r="AZ296" s="203"/>
      <c r="BA296" s="203"/>
      <c r="BB296" s="203"/>
      <c r="BC296" s="203"/>
      <c r="BD296" s="203"/>
      <c r="BE296" s="203"/>
      <c r="BF296" s="203"/>
      <c r="BG296" s="203"/>
      <c r="BH296" s="203"/>
      <c r="BI296" s="203"/>
      <c r="BJ296" s="203"/>
      <c r="BK296" s="203"/>
      <c r="BL296" s="203"/>
      <c r="BM296" s="203"/>
      <c r="BN296" s="203"/>
      <c r="BO296" s="203"/>
      <c r="BP296" s="203"/>
      <c r="BQ296" s="203"/>
      <c r="BR296" s="203"/>
      <c r="BS296" s="203"/>
      <c r="BT296" s="203"/>
      <c r="BU296" s="203"/>
      <c r="BV296" s="203"/>
      <c r="BW296" s="203"/>
      <c r="BX296" s="203"/>
      <c r="BY296" s="203"/>
      <c r="BZ296" s="203"/>
      <c r="CB296" s="8"/>
      <c r="CC296" s="2"/>
      <c r="CD296" s="2"/>
      <c r="CE296" s="2"/>
      <c r="CF296" s="2"/>
      <c r="CG296" s="2"/>
      <c r="CH296" s="2"/>
    </row>
    <row r="297" spans="1:86" s="1" customFormat="1" ht="17.100000000000001" customHeight="1">
      <c r="A297" s="59"/>
      <c r="B297" s="59" t="s">
        <v>1333</v>
      </c>
      <c r="C297" s="59"/>
      <c r="D297" s="59"/>
      <c r="E297" s="59"/>
      <c r="F297" s="59"/>
      <c r="G297" s="59"/>
      <c r="H297" s="59"/>
      <c r="I297" s="59"/>
      <c r="J297" s="59"/>
      <c r="K297" s="59"/>
      <c r="L297" s="59"/>
      <c r="M297" s="59"/>
      <c r="N297" s="59"/>
      <c r="O297" s="59"/>
      <c r="P297" s="59"/>
      <c r="Q297" s="59"/>
      <c r="R297" s="59"/>
      <c r="S297" s="59"/>
      <c r="T297" s="59"/>
      <c r="U297" s="59"/>
      <c r="V297" s="59" t="s">
        <v>151</v>
      </c>
      <c r="W297" s="59"/>
      <c r="X297" s="59"/>
      <c r="Y297" s="59"/>
      <c r="Z297" s="59"/>
      <c r="AA297" s="59"/>
      <c r="AB297" s="59"/>
      <c r="AC297" s="59"/>
      <c r="AD297" s="59"/>
      <c r="AE297" s="59"/>
      <c r="AF297" s="59"/>
      <c r="AG297" s="59"/>
      <c r="AH297" s="59"/>
      <c r="AI297" s="59"/>
      <c r="AJ297" s="59"/>
      <c r="AK297" s="59"/>
      <c r="AL297" s="59" t="s">
        <v>152</v>
      </c>
      <c r="AM297" s="59"/>
      <c r="AN297" s="59"/>
      <c r="AO297" s="59"/>
      <c r="AP297" s="59"/>
      <c r="AQ297" s="59"/>
      <c r="AR297" s="59"/>
      <c r="AS297" s="59"/>
      <c r="AT297" s="59"/>
      <c r="AU297" s="59"/>
      <c r="AV297" s="59"/>
      <c r="AW297" s="59"/>
      <c r="AX297" s="59"/>
      <c r="AY297" s="59"/>
      <c r="AZ297" s="59"/>
      <c r="BA297" s="59"/>
      <c r="BB297" s="59"/>
      <c r="BC297" s="59" t="s">
        <v>153</v>
      </c>
      <c r="BD297" s="59"/>
      <c r="BE297" s="59"/>
      <c r="BF297" s="59"/>
      <c r="BG297" s="59"/>
      <c r="BH297" s="59"/>
      <c r="BI297" s="59"/>
      <c r="BJ297" s="59"/>
      <c r="BK297" s="59"/>
      <c r="BL297" s="59"/>
      <c r="BM297" s="59"/>
      <c r="BN297" s="59"/>
      <c r="BO297" s="59"/>
      <c r="BP297" s="59"/>
      <c r="BQ297" s="59"/>
      <c r="BR297" s="59"/>
      <c r="BS297" s="59"/>
      <c r="BT297" s="59"/>
      <c r="BU297" s="59" t="s">
        <v>85</v>
      </c>
      <c r="BV297" s="59"/>
      <c r="BW297" s="59"/>
      <c r="BX297" s="59"/>
      <c r="BY297" s="59"/>
      <c r="BZ297" s="59"/>
    </row>
    <row r="298" spans="1:86" s="2" customFormat="1" ht="16.5" customHeight="1">
      <c r="A298" s="59"/>
      <c r="B298" s="59"/>
      <c r="C298" s="59"/>
      <c r="D298" s="699" t="s">
        <v>234</v>
      </c>
      <c r="E298" s="699"/>
      <c r="F298" s="699"/>
      <c r="G298" s="699"/>
      <c r="H298" s="699"/>
      <c r="I298" s="699"/>
      <c r="J298" s="699"/>
      <c r="K298" s="699"/>
      <c r="L298" s="59" t="s">
        <v>37</v>
      </c>
      <c r="M298" s="59"/>
      <c r="N298" s="693"/>
      <c r="O298" s="693"/>
      <c r="P298" s="693"/>
      <c r="Q298" s="693"/>
      <c r="R298" s="670" t="s">
        <v>235</v>
      </c>
      <c r="S298" s="670"/>
      <c r="T298" s="670"/>
      <c r="U298" s="59"/>
      <c r="V298" s="59" t="s">
        <v>37</v>
      </c>
      <c r="W298" s="688"/>
      <c r="X298" s="688"/>
      <c r="Y298" s="688"/>
      <c r="Z298" s="688"/>
      <c r="AA298" s="688"/>
      <c r="AB298" s="688"/>
      <c r="AC298" s="688"/>
      <c r="AD298" s="688"/>
      <c r="AE298" s="688"/>
      <c r="AF298" s="688"/>
      <c r="AG298" s="688"/>
      <c r="AH298" s="688"/>
      <c r="AI298" s="688"/>
      <c r="AJ298" s="688"/>
      <c r="AK298" s="688"/>
      <c r="AL298" s="59" t="s">
        <v>117</v>
      </c>
      <c r="AM298" s="59"/>
      <c r="AN298" s="688"/>
      <c r="AO298" s="688"/>
      <c r="AP298" s="688"/>
      <c r="AQ298" s="688"/>
      <c r="AR298" s="688"/>
      <c r="AS298" s="688"/>
      <c r="AT298" s="688"/>
      <c r="AU298" s="688"/>
      <c r="AV298" s="688"/>
      <c r="AW298" s="688"/>
      <c r="AX298" s="688"/>
      <c r="AY298" s="688"/>
      <c r="AZ298" s="688"/>
      <c r="BA298" s="688"/>
      <c r="BB298" s="688"/>
      <c r="BC298" s="59" t="s">
        <v>117</v>
      </c>
      <c r="BD298" s="59"/>
      <c r="BE298" s="689">
        <f>W298+AN298</f>
        <v>0</v>
      </c>
      <c r="BF298" s="689"/>
      <c r="BG298" s="689"/>
      <c r="BH298" s="689"/>
      <c r="BI298" s="689"/>
      <c r="BJ298" s="689"/>
      <c r="BK298" s="689"/>
      <c r="BL298" s="689"/>
      <c r="BM298" s="689"/>
      <c r="BN298" s="689"/>
      <c r="BO298" s="689"/>
      <c r="BP298" s="689"/>
      <c r="BQ298" s="689"/>
      <c r="BR298" s="689"/>
      <c r="BS298" s="689"/>
      <c r="BT298" s="123"/>
      <c r="BU298" s="119" t="s">
        <v>85</v>
      </c>
      <c r="BV298" s="119"/>
      <c r="BW298" s="119"/>
      <c r="BX298" s="119"/>
      <c r="BY298" s="119"/>
      <c r="BZ298" s="59"/>
      <c r="CB298" s="1"/>
      <c r="CC298" s="1"/>
      <c r="CD298" s="1"/>
      <c r="CE298" s="1"/>
      <c r="CF298" s="1"/>
      <c r="CG298" s="1"/>
      <c r="CH298" s="1"/>
    </row>
    <row r="299" spans="1:86" s="2" customFormat="1" ht="16.5" customHeight="1">
      <c r="A299" s="59"/>
      <c r="B299" s="59"/>
      <c r="C299" s="59"/>
      <c r="D299" s="59"/>
      <c r="E299" s="59"/>
      <c r="F299" s="59"/>
      <c r="G299" s="59"/>
      <c r="H299" s="59"/>
      <c r="I299" s="59"/>
      <c r="J299" s="59"/>
      <c r="K299" s="59"/>
      <c r="L299" s="59" t="s">
        <v>37</v>
      </c>
      <c r="M299" s="59"/>
      <c r="N299" s="693"/>
      <c r="O299" s="693"/>
      <c r="P299" s="693"/>
      <c r="Q299" s="693"/>
      <c r="R299" s="670" t="s">
        <v>235</v>
      </c>
      <c r="S299" s="670"/>
      <c r="T299" s="670"/>
      <c r="U299" s="59"/>
      <c r="V299" s="59" t="s">
        <v>37</v>
      </c>
      <c r="W299" s="688"/>
      <c r="X299" s="688"/>
      <c r="Y299" s="688"/>
      <c r="Z299" s="688"/>
      <c r="AA299" s="688"/>
      <c r="AB299" s="688"/>
      <c r="AC299" s="688"/>
      <c r="AD299" s="688"/>
      <c r="AE299" s="688"/>
      <c r="AF299" s="688"/>
      <c r="AG299" s="688"/>
      <c r="AH299" s="688"/>
      <c r="AI299" s="688"/>
      <c r="AJ299" s="688"/>
      <c r="AK299" s="688"/>
      <c r="AL299" s="59" t="s">
        <v>117</v>
      </c>
      <c r="AM299" s="59"/>
      <c r="AN299" s="688"/>
      <c r="AO299" s="688"/>
      <c r="AP299" s="688"/>
      <c r="AQ299" s="688"/>
      <c r="AR299" s="688"/>
      <c r="AS299" s="688"/>
      <c r="AT299" s="688"/>
      <c r="AU299" s="688"/>
      <c r="AV299" s="688"/>
      <c r="AW299" s="688"/>
      <c r="AX299" s="688"/>
      <c r="AY299" s="688"/>
      <c r="AZ299" s="688"/>
      <c r="BA299" s="688"/>
      <c r="BB299" s="688"/>
      <c r="BC299" s="59" t="s">
        <v>117</v>
      </c>
      <c r="BD299" s="59"/>
      <c r="BE299" s="689">
        <f t="shared" ref="BE299:BE306" si="5">W299+AN299</f>
        <v>0</v>
      </c>
      <c r="BF299" s="689"/>
      <c r="BG299" s="689"/>
      <c r="BH299" s="689"/>
      <c r="BI299" s="689"/>
      <c r="BJ299" s="689"/>
      <c r="BK299" s="689"/>
      <c r="BL299" s="689"/>
      <c r="BM299" s="689"/>
      <c r="BN299" s="689"/>
      <c r="BO299" s="689"/>
      <c r="BP299" s="689"/>
      <c r="BQ299" s="689"/>
      <c r="BR299" s="689"/>
      <c r="BS299" s="689"/>
      <c r="BT299" s="123"/>
      <c r="BU299" s="119" t="s">
        <v>85</v>
      </c>
      <c r="BV299" s="119"/>
      <c r="BW299" s="119"/>
      <c r="BX299" s="119"/>
      <c r="BY299" s="119"/>
      <c r="BZ299" s="59"/>
      <c r="CB299" s="8"/>
    </row>
    <row r="300" spans="1:86" s="1" customFormat="1" ht="17.100000000000001" customHeight="1">
      <c r="A300" s="59"/>
      <c r="B300" s="59"/>
      <c r="C300" s="59"/>
      <c r="D300" s="59"/>
      <c r="E300" s="59"/>
      <c r="F300" s="59"/>
      <c r="G300" s="59"/>
      <c r="H300" s="59"/>
      <c r="I300" s="59"/>
      <c r="J300" s="59"/>
      <c r="K300" s="59"/>
      <c r="L300" s="59" t="s">
        <v>37</v>
      </c>
      <c r="M300" s="59"/>
      <c r="N300" s="693"/>
      <c r="O300" s="693"/>
      <c r="P300" s="693"/>
      <c r="Q300" s="693"/>
      <c r="R300" s="670" t="s">
        <v>235</v>
      </c>
      <c r="S300" s="670"/>
      <c r="T300" s="670"/>
      <c r="U300" s="59"/>
      <c r="V300" s="59" t="s">
        <v>37</v>
      </c>
      <c r="W300" s="688"/>
      <c r="X300" s="688"/>
      <c r="Y300" s="688"/>
      <c r="Z300" s="688"/>
      <c r="AA300" s="688"/>
      <c r="AB300" s="688"/>
      <c r="AC300" s="688"/>
      <c r="AD300" s="688"/>
      <c r="AE300" s="688"/>
      <c r="AF300" s="688"/>
      <c r="AG300" s="688"/>
      <c r="AH300" s="688"/>
      <c r="AI300" s="688"/>
      <c r="AJ300" s="688"/>
      <c r="AK300" s="688"/>
      <c r="AL300" s="59" t="s">
        <v>117</v>
      </c>
      <c r="AM300" s="59"/>
      <c r="AN300" s="688"/>
      <c r="AO300" s="688"/>
      <c r="AP300" s="688"/>
      <c r="AQ300" s="688"/>
      <c r="AR300" s="688"/>
      <c r="AS300" s="688"/>
      <c r="AT300" s="688"/>
      <c r="AU300" s="688"/>
      <c r="AV300" s="688"/>
      <c r="AW300" s="688"/>
      <c r="AX300" s="688"/>
      <c r="AY300" s="688"/>
      <c r="AZ300" s="688"/>
      <c r="BA300" s="688"/>
      <c r="BB300" s="688"/>
      <c r="BC300" s="59" t="s">
        <v>117</v>
      </c>
      <c r="BD300" s="59"/>
      <c r="BE300" s="689">
        <f t="shared" si="5"/>
        <v>0</v>
      </c>
      <c r="BF300" s="689"/>
      <c r="BG300" s="689"/>
      <c r="BH300" s="689"/>
      <c r="BI300" s="689"/>
      <c r="BJ300" s="689"/>
      <c r="BK300" s="689"/>
      <c r="BL300" s="689"/>
      <c r="BM300" s="689"/>
      <c r="BN300" s="689"/>
      <c r="BO300" s="689"/>
      <c r="BP300" s="689"/>
      <c r="BQ300" s="689"/>
      <c r="BR300" s="689"/>
      <c r="BS300" s="689"/>
      <c r="BT300" s="123"/>
      <c r="BU300" s="119" t="s">
        <v>85</v>
      </c>
      <c r="BV300" s="119"/>
      <c r="BW300" s="119"/>
      <c r="BX300" s="119"/>
      <c r="BY300" s="119"/>
      <c r="BZ300" s="59"/>
      <c r="CB300" s="8"/>
      <c r="CC300" s="2"/>
      <c r="CD300" s="2"/>
      <c r="CE300" s="2"/>
      <c r="CF300" s="2"/>
      <c r="CG300" s="2"/>
      <c r="CH300" s="2"/>
    </row>
    <row r="301" spans="1:86" s="1" customFormat="1" ht="17.100000000000001" customHeight="1">
      <c r="A301" s="59"/>
      <c r="B301" s="59"/>
      <c r="C301" s="59"/>
      <c r="D301" s="59"/>
      <c r="E301" s="59"/>
      <c r="F301" s="59"/>
      <c r="G301" s="59"/>
      <c r="H301" s="59"/>
      <c r="I301" s="59"/>
      <c r="J301" s="59"/>
      <c r="K301" s="59"/>
      <c r="L301" s="59" t="s">
        <v>37</v>
      </c>
      <c r="M301" s="59"/>
      <c r="N301" s="693"/>
      <c r="O301" s="693"/>
      <c r="P301" s="693"/>
      <c r="Q301" s="693"/>
      <c r="R301" s="670" t="s">
        <v>235</v>
      </c>
      <c r="S301" s="670"/>
      <c r="T301" s="670"/>
      <c r="U301" s="59"/>
      <c r="V301" s="59" t="s">
        <v>37</v>
      </c>
      <c r="W301" s="688"/>
      <c r="X301" s="688"/>
      <c r="Y301" s="688"/>
      <c r="Z301" s="688"/>
      <c r="AA301" s="688"/>
      <c r="AB301" s="688"/>
      <c r="AC301" s="688"/>
      <c r="AD301" s="688"/>
      <c r="AE301" s="688"/>
      <c r="AF301" s="688"/>
      <c r="AG301" s="688"/>
      <c r="AH301" s="688"/>
      <c r="AI301" s="688"/>
      <c r="AJ301" s="688"/>
      <c r="AK301" s="688"/>
      <c r="AL301" s="59" t="s">
        <v>117</v>
      </c>
      <c r="AM301" s="59"/>
      <c r="AN301" s="688"/>
      <c r="AO301" s="688"/>
      <c r="AP301" s="688"/>
      <c r="AQ301" s="688"/>
      <c r="AR301" s="688"/>
      <c r="AS301" s="688"/>
      <c r="AT301" s="688"/>
      <c r="AU301" s="688"/>
      <c r="AV301" s="688"/>
      <c r="AW301" s="688"/>
      <c r="AX301" s="688"/>
      <c r="AY301" s="688"/>
      <c r="AZ301" s="688"/>
      <c r="BA301" s="688"/>
      <c r="BB301" s="688"/>
      <c r="BC301" s="59" t="s">
        <v>117</v>
      </c>
      <c r="BD301" s="59"/>
      <c r="BE301" s="689">
        <f t="shared" si="5"/>
        <v>0</v>
      </c>
      <c r="BF301" s="689"/>
      <c r="BG301" s="689"/>
      <c r="BH301" s="689"/>
      <c r="BI301" s="689"/>
      <c r="BJ301" s="689"/>
      <c r="BK301" s="689"/>
      <c r="BL301" s="689"/>
      <c r="BM301" s="689"/>
      <c r="BN301" s="689"/>
      <c r="BO301" s="689"/>
      <c r="BP301" s="689"/>
      <c r="BQ301" s="689"/>
      <c r="BR301" s="689"/>
      <c r="BS301" s="689"/>
      <c r="BT301" s="123"/>
      <c r="BU301" s="119" t="s">
        <v>85</v>
      </c>
      <c r="BV301" s="119"/>
      <c r="BW301" s="119"/>
      <c r="BX301" s="119"/>
      <c r="BY301" s="119"/>
      <c r="BZ301" s="59"/>
    </row>
    <row r="302" spans="1:86" s="1" customFormat="1" ht="16.5" customHeight="1">
      <c r="A302" s="59"/>
      <c r="B302" s="59"/>
      <c r="C302" s="59"/>
      <c r="D302" s="59"/>
      <c r="E302" s="59"/>
      <c r="F302" s="59"/>
      <c r="G302" s="59"/>
      <c r="H302" s="59"/>
      <c r="I302" s="59"/>
      <c r="J302" s="59"/>
      <c r="K302" s="59"/>
      <c r="L302" s="59" t="s">
        <v>37</v>
      </c>
      <c r="M302" s="59"/>
      <c r="N302" s="693"/>
      <c r="O302" s="693"/>
      <c r="P302" s="693"/>
      <c r="Q302" s="693"/>
      <c r="R302" s="670" t="s">
        <v>235</v>
      </c>
      <c r="S302" s="670"/>
      <c r="T302" s="670"/>
      <c r="U302" s="59"/>
      <c r="V302" s="59" t="s">
        <v>37</v>
      </c>
      <c r="W302" s="688"/>
      <c r="X302" s="688"/>
      <c r="Y302" s="688"/>
      <c r="Z302" s="688"/>
      <c r="AA302" s="688"/>
      <c r="AB302" s="688"/>
      <c r="AC302" s="688"/>
      <c r="AD302" s="688"/>
      <c r="AE302" s="688"/>
      <c r="AF302" s="688"/>
      <c r="AG302" s="688"/>
      <c r="AH302" s="688"/>
      <c r="AI302" s="688"/>
      <c r="AJ302" s="688"/>
      <c r="AK302" s="688"/>
      <c r="AL302" s="59" t="s">
        <v>117</v>
      </c>
      <c r="AM302" s="59"/>
      <c r="AN302" s="688"/>
      <c r="AO302" s="688"/>
      <c r="AP302" s="688"/>
      <c r="AQ302" s="688"/>
      <c r="AR302" s="688"/>
      <c r="AS302" s="688"/>
      <c r="AT302" s="688"/>
      <c r="AU302" s="688"/>
      <c r="AV302" s="688"/>
      <c r="AW302" s="688"/>
      <c r="AX302" s="688"/>
      <c r="AY302" s="688"/>
      <c r="AZ302" s="688"/>
      <c r="BA302" s="688"/>
      <c r="BB302" s="688"/>
      <c r="BC302" s="59" t="s">
        <v>117</v>
      </c>
      <c r="BD302" s="59"/>
      <c r="BE302" s="689">
        <f t="shared" si="5"/>
        <v>0</v>
      </c>
      <c r="BF302" s="689"/>
      <c r="BG302" s="689"/>
      <c r="BH302" s="689"/>
      <c r="BI302" s="689"/>
      <c r="BJ302" s="689"/>
      <c r="BK302" s="689"/>
      <c r="BL302" s="689"/>
      <c r="BM302" s="689"/>
      <c r="BN302" s="689"/>
      <c r="BO302" s="689"/>
      <c r="BP302" s="689"/>
      <c r="BQ302" s="689"/>
      <c r="BR302" s="689"/>
      <c r="BS302" s="689"/>
      <c r="BT302" s="123"/>
      <c r="BU302" s="119" t="s">
        <v>85</v>
      </c>
      <c r="BV302" s="119"/>
      <c r="BW302" s="119"/>
      <c r="BX302" s="119"/>
      <c r="BY302" s="119"/>
      <c r="BZ302" s="59"/>
    </row>
    <row r="303" spans="1:86" s="2" customFormat="1" ht="16.5" customHeight="1">
      <c r="A303" s="59"/>
      <c r="B303" s="59"/>
      <c r="C303" s="59"/>
      <c r="D303" s="59"/>
      <c r="E303" s="59"/>
      <c r="F303" s="59"/>
      <c r="G303" s="59"/>
      <c r="H303" s="59"/>
      <c r="I303" s="59"/>
      <c r="J303" s="59"/>
      <c r="K303" s="59"/>
      <c r="L303" s="59" t="s">
        <v>37</v>
      </c>
      <c r="M303" s="59"/>
      <c r="N303" s="693"/>
      <c r="O303" s="693"/>
      <c r="P303" s="693"/>
      <c r="Q303" s="693"/>
      <c r="R303" s="670" t="s">
        <v>235</v>
      </c>
      <c r="S303" s="670"/>
      <c r="T303" s="670"/>
      <c r="U303" s="59"/>
      <c r="V303" s="59" t="s">
        <v>37</v>
      </c>
      <c r="W303" s="688"/>
      <c r="X303" s="688"/>
      <c r="Y303" s="688"/>
      <c r="Z303" s="688"/>
      <c r="AA303" s="688"/>
      <c r="AB303" s="688"/>
      <c r="AC303" s="688"/>
      <c r="AD303" s="688"/>
      <c r="AE303" s="688"/>
      <c r="AF303" s="688"/>
      <c r="AG303" s="688"/>
      <c r="AH303" s="688"/>
      <c r="AI303" s="688"/>
      <c r="AJ303" s="688"/>
      <c r="AK303" s="688"/>
      <c r="AL303" s="59" t="s">
        <v>117</v>
      </c>
      <c r="AM303" s="59"/>
      <c r="AN303" s="688"/>
      <c r="AO303" s="688"/>
      <c r="AP303" s="688"/>
      <c r="AQ303" s="688"/>
      <c r="AR303" s="688"/>
      <c r="AS303" s="688"/>
      <c r="AT303" s="688"/>
      <c r="AU303" s="688"/>
      <c r="AV303" s="688"/>
      <c r="AW303" s="688"/>
      <c r="AX303" s="688"/>
      <c r="AY303" s="688"/>
      <c r="AZ303" s="688"/>
      <c r="BA303" s="688"/>
      <c r="BB303" s="688"/>
      <c r="BC303" s="59" t="s">
        <v>117</v>
      </c>
      <c r="BD303" s="59"/>
      <c r="BE303" s="689">
        <f t="shared" si="5"/>
        <v>0</v>
      </c>
      <c r="BF303" s="689"/>
      <c r="BG303" s="689"/>
      <c r="BH303" s="689"/>
      <c r="BI303" s="689"/>
      <c r="BJ303" s="689"/>
      <c r="BK303" s="689"/>
      <c r="BL303" s="689"/>
      <c r="BM303" s="689"/>
      <c r="BN303" s="689"/>
      <c r="BO303" s="689"/>
      <c r="BP303" s="689"/>
      <c r="BQ303" s="689"/>
      <c r="BR303" s="689"/>
      <c r="BS303" s="689"/>
      <c r="BT303" s="123"/>
      <c r="BU303" s="119" t="s">
        <v>85</v>
      </c>
      <c r="BV303" s="119"/>
      <c r="BW303" s="119"/>
      <c r="BX303" s="119"/>
      <c r="BY303" s="119"/>
      <c r="BZ303" s="59"/>
      <c r="CB303" s="1"/>
      <c r="CC303" s="1"/>
      <c r="CD303" s="1"/>
      <c r="CE303" s="1"/>
      <c r="CF303" s="1"/>
      <c r="CG303" s="1"/>
      <c r="CH303" s="1"/>
    </row>
    <row r="304" spans="1:86" s="2" customFormat="1" ht="17.100000000000001" customHeight="1">
      <c r="A304" s="59"/>
      <c r="B304" s="59"/>
      <c r="C304" s="59"/>
      <c r="D304" s="59"/>
      <c r="E304" s="59"/>
      <c r="F304" s="59"/>
      <c r="G304" s="59"/>
      <c r="H304" s="59"/>
      <c r="I304" s="59"/>
      <c r="J304" s="59"/>
      <c r="K304" s="59"/>
      <c r="L304" s="59" t="s">
        <v>37</v>
      </c>
      <c r="M304" s="59"/>
      <c r="N304" s="693"/>
      <c r="O304" s="693"/>
      <c r="P304" s="693"/>
      <c r="Q304" s="693"/>
      <c r="R304" s="670" t="s">
        <v>235</v>
      </c>
      <c r="S304" s="670"/>
      <c r="T304" s="670"/>
      <c r="U304" s="59"/>
      <c r="V304" s="59" t="s">
        <v>37</v>
      </c>
      <c r="W304" s="688"/>
      <c r="X304" s="688"/>
      <c r="Y304" s="688"/>
      <c r="Z304" s="688"/>
      <c r="AA304" s="688"/>
      <c r="AB304" s="688"/>
      <c r="AC304" s="688"/>
      <c r="AD304" s="688"/>
      <c r="AE304" s="688"/>
      <c r="AF304" s="688"/>
      <c r="AG304" s="688"/>
      <c r="AH304" s="688"/>
      <c r="AI304" s="688"/>
      <c r="AJ304" s="688"/>
      <c r="AK304" s="688"/>
      <c r="AL304" s="59" t="s">
        <v>117</v>
      </c>
      <c r="AM304" s="59"/>
      <c r="AN304" s="688"/>
      <c r="AO304" s="688"/>
      <c r="AP304" s="688"/>
      <c r="AQ304" s="688"/>
      <c r="AR304" s="688"/>
      <c r="AS304" s="688"/>
      <c r="AT304" s="688"/>
      <c r="AU304" s="688"/>
      <c r="AV304" s="688"/>
      <c r="AW304" s="688"/>
      <c r="AX304" s="688"/>
      <c r="AY304" s="688"/>
      <c r="AZ304" s="688"/>
      <c r="BA304" s="688"/>
      <c r="BB304" s="688"/>
      <c r="BC304" s="59" t="s">
        <v>117</v>
      </c>
      <c r="BD304" s="59"/>
      <c r="BE304" s="689">
        <f t="shared" si="5"/>
        <v>0</v>
      </c>
      <c r="BF304" s="689"/>
      <c r="BG304" s="689"/>
      <c r="BH304" s="689"/>
      <c r="BI304" s="689"/>
      <c r="BJ304" s="689"/>
      <c r="BK304" s="689"/>
      <c r="BL304" s="689"/>
      <c r="BM304" s="689"/>
      <c r="BN304" s="689"/>
      <c r="BO304" s="689"/>
      <c r="BP304" s="689"/>
      <c r="BQ304" s="689"/>
      <c r="BR304" s="689"/>
      <c r="BS304" s="689"/>
      <c r="BT304" s="123"/>
      <c r="BU304" s="119" t="s">
        <v>85</v>
      </c>
      <c r="BV304" s="119"/>
      <c r="BW304" s="119"/>
      <c r="BX304" s="119"/>
      <c r="BY304" s="119"/>
      <c r="BZ304" s="59"/>
      <c r="CB304" s="8"/>
    </row>
    <row r="305" spans="1:80" s="2" customFormat="1" ht="17.100000000000001" customHeight="1">
      <c r="A305" s="59"/>
      <c r="B305" s="59"/>
      <c r="C305" s="59"/>
      <c r="D305" s="59"/>
      <c r="E305" s="59"/>
      <c r="F305" s="59"/>
      <c r="G305" s="59"/>
      <c r="H305" s="59"/>
      <c r="I305" s="59"/>
      <c r="J305" s="59"/>
      <c r="K305" s="59"/>
      <c r="L305" s="59" t="s">
        <v>37</v>
      </c>
      <c r="M305" s="59"/>
      <c r="N305" s="693"/>
      <c r="O305" s="693"/>
      <c r="P305" s="693"/>
      <c r="Q305" s="693"/>
      <c r="R305" s="670" t="s">
        <v>235</v>
      </c>
      <c r="S305" s="670"/>
      <c r="T305" s="670"/>
      <c r="U305" s="59"/>
      <c r="V305" s="59" t="s">
        <v>37</v>
      </c>
      <c r="W305" s="688"/>
      <c r="X305" s="688"/>
      <c r="Y305" s="688"/>
      <c r="Z305" s="688"/>
      <c r="AA305" s="688"/>
      <c r="AB305" s="688"/>
      <c r="AC305" s="688"/>
      <c r="AD305" s="688"/>
      <c r="AE305" s="688"/>
      <c r="AF305" s="688"/>
      <c r="AG305" s="688"/>
      <c r="AH305" s="688"/>
      <c r="AI305" s="688"/>
      <c r="AJ305" s="688"/>
      <c r="AK305" s="688"/>
      <c r="AL305" s="59" t="s">
        <v>117</v>
      </c>
      <c r="AM305" s="59"/>
      <c r="AN305" s="688"/>
      <c r="AO305" s="688"/>
      <c r="AP305" s="688"/>
      <c r="AQ305" s="688"/>
      <c r="AR305" s="688"/>
      <c r="AS305" s="688"/>
      <c r="AT305" s="688"/>
      <c r="AU305" s="688"/>
      <c r="AV305" s="688"/>
      <c r="AW305" s="688"/>
      <c r="AX305" s="688"/>
      <c r="AY305" s="688"/>
      <c r="AZ305" s="688"/>
      <c r="BA305" s="688"/>
      <c r="BB305" s="688"/>
      <c r="BC305" s="59" t="s">
        <v>117</v>
      </c>
      <c r="BD305" s="59"/>
      <c r="BE305" s="689">
        <f t="shared" si="5"/>
        <v>0</v>
      </c>
      <c r="BF305" s="689"/>
      <c r="BG305" s="689"/>
      <c r="BH305" s="689"/>
      <c r="BI305" s="689"/>
      <c r="BJ305" s="689"/>
      <c r="BK305" s="689"/>
      <c r="BL305" s="689"/>
      <c r="BM305" s="689"/>
      <c r="BN305" s="689"/>
      <c r="BO305" s="689"/>
      <c r="BP305" s="689"/>
      <c r="BQ305" s="689"/>
      <c r="BR305" s="689"/>
      <c r="BS305" s="689"/>
      <c r="BT305" s="123"/>
      <c r="BU305" s="119" t="s">
        <v>85</v>
      </c>
      <c r="BV305" s="119"/>
      <c r="BW305" s="119"/>
      <c r="BX305" s="119"/>
      <c r="BY305" s="119"/>
      <c r="BZ305" s="59"/>
    </row>
    <row r="306" spans="1:80" s="2" customFormat="1" ht="16.5" customHeight="1">
      <c r="A306" s="59"/>
      <c r="B306" s="59"/>
      <c r="C306" s="59"/>
      <c r="D306" s="59"/>
      <c r="E306" s="59"/>
      <c r="F306" s="59"/>
      <c r="G306" s="59"/>
      <c r="H306" s="59"/>
      <c r="I306" s="59"/>
      <c r="J306" s="59"/>
      <c r="K306" s="59"/>
      <c r="L306" s="59" t="s">
        <v>37</v>
      </c>
      <c r="M306" s="59"/>
      <c r="N306" s="693"/>
      <c r="O306" s="693"/>
      <c r="P306" s="693"/>
      <c r="Q306" s="693"/>
      <c r="R306" s="670" t="s">
        <v>235</v>
      </c>
      <c r="S306" s="670"/>
      <c r="T306" s="670"/>
      <c r="U306" s="59"/>
      <c r="V306" s="59" t="s">
        <v>37</v>
      </c>
      <c r="W306" s="688"/>
      <c r="X306" s="688"/>
      <c r="Y306" s="688"/>
      <c r="Z306" s="688"/>
      <c r="AA306" s="688"/>
      <c r="AB306" s="688"/>
      <c r="AC306" s="688"/>
      <c r="AD306" s="688"/>
      <c r="AE306" s="688"/>
      <c r="AF306" s="688"/>
      <c r="AG306" s="688"/>
      <c r="AH306" s="688"/>
      <c r="AI306" s="688"/>
      <c r="AJ306" s="688"/>
      <c r="AK306" s="688"/>
      <c r="AL306" s="59" t="s">
        <v>117</v>
      </c>
      <c r="AM306" s="59"/>
      <c r="AN306" s="688"/>
      <c r="AO306" s="688"/>
      <c r="AP306" s="688"/>
      <c r="AQ306" s="688"/>
      <c r="AR306" s="688"/>
      <c r="AS306" s="688"/>
      <c r="AT306" s="688"/>
      <c r="AU306" s="688"/>
      <c r="AV306" s="688"/>
      <c r="AW306" s="688"/>
      <c r="AX306" s="688"/>
      <c r="AY306" s="688"/>
      <c r="AZ306" s="688"/>
      <c r="BA306" s="688"/>
      <c r="BB306" s="688"/>
      <c r="BC306" s="59" t="s">
        <v>117</v>
      </c>
      <c r="BD306" s="59"/>
      <c r="BE306" s="689">
        <f t="shared" si="5"/>
        <v>0</v>
      </c>
      <c r="BF306" s="689"/>
      <c r="BG306" s="689"/>
      <c r="BH306" s="689"/>
      <c r="BI306" s="689"/>
      <c r="BJ306" s="689"/>
      <c r="BK306" s="689"/>
      <c r="BL306" s="689"/>
      <c r="BM306" s="689"/>
      <c r="BN306" s="689"/>
      <c r="BO306" s="689"/>
      <c r="BP306" s="689"/>
      <c r="BQ306" s="689"/>
      <c r="BR306" s="689"/>
      <c r="BS306" s="689"/>
      <c r="BT306" s="123"/>
      <c r="BU306" s="119" t="s">
        <v>85</v>
      </c>
      <c r="BV306" s="119"/>
      <c r="BW306" s="119"/>
      <c r="BX306" s="119"/>
      <c r="BY306" s="119"/>
      <c r="BZ306" s="59"/>
    </row>
    <row r="307" spans="1:80" s="2" customFormat="1" ht="16.5" customHeight="1">
      <c r="A307" s="59"/>
      <c r="B307" s="59"/>
      <c r="C307" s="59"/>
      <c r="D307" s="699" t="s">
        <v>236</v>
      </c>
      <c r="E307" s="699"/>
      <c r="F307" s="699"/>
      <c r="G307" s="699"/>
      <c r="H307" s="699"/>
      <c r="I307" s="699"/>
      <c r="J307" s="699"/>
      <c r="K307" s="699"/>
      <c r="L307" s="59"/>
      <c r="M307" s="59"/>
      <c r="N307" s="59"/>
      <c r="O307" s="59"/>
      <c r="P307" s="59"/>
      <c r="Q307" s="59"/>
      <c r="R307" s="59"/>
      <c r="S307" s="59"/>
      <c r="T307" s="59"/>
      <c r="U307" s="59"/>
      <c r="V307" s="59" t="s">
        <v>37</v>
      </c>
      <c r="W307" s="689">
        <f>SUM(W298:AK306)</f>
        <v>0</v>
      </c>
      <c r="X307" s="689"/>
      <c r="Y307" s="689"/>
      <c r="Z307" s="689"/>
      <c r="AA307" s="689"/>
      <c r="AB307" s="689"/>
      <c r="AC307" s="689"/>
      <c r="AD307" s="689"/>
      <c r="AE307" s="689"/>
      <c r="AF307" s="689"/>
      <c r="AG307" s="689"/>
      <c r="AH307" s="689"/>
      <c r="AI307" s="689"/>
      <c r="AJ307" s="689"/>
      <c r="AK307" s="689"/>
      <c r="AL307" s="59" t="s">
        <v>117</v>
      </c>
      <c r="AM307" s="59"/>
      <c r="AN307" s="689">
        <f>SUM(AN298:BB306)</f>
        <v>0</v>
      </c>
      <c r="AO307" s="689"/>
      <c r="AP307" s="689"/>
      <c r="AQ307" s="689"/>
      <c r="AR307" s="689"/>
      <c r="AS307" s="689"/>
      <c r="AT307" s="689"/>
      <c r="AU307" s="689"/>
      <c r="AV307" s="689"/>
      <c r="AW307" s="689"/>
      <c r="AX307" s="689"/>
      <c r="AY307" s="689"/>
      <c r="AZ307" s="689"/>
      <c r="BA307" s="689"/>
      <c r="BB307" s="689"/>
      <c r="BC307" s="59" t="s">
        <v>117</v>
      </c>
      <c r="BD307" s="59"/>
      <c r="BE307" s="689">
        <f>W307+AN307</f>
        <v>0</v>
      </c>
      <c r="BF307" s="689"/>
      <c r="BG307" s="689"/>
      <c r="BH307" s="689"/>
      <c r="BI307" s="689"/>
      <c r="BJ307" s="689"/>
      <c r="BK307" s="689"/>
      <c r="BL307" s="689"/>
      <c r="BM307" s="689"/>
      <c r="BN307" s="689"/>
      <c r="BO307" s="689"/>
      <c r="BP307" s="689"/>
      <c r="BQ307" s="689"/>
      <c r="BR307" s="689"/>
      <c r="BS307" s="689"/>
      <c r="BT307" s="123"/>
      <c r="BU307" s="119" t="s">
        <v>85</v>
      </c>
      <c r="BV307" s="119"/>
      <c r="BW307" s="119"/>
      <c r="BX307" s="119"/>
      <c r="BY307" s="119"/>
      <c r="BZ307" s="60"/>
      <c r="CB307" s="8"/>
    </row>
    <row r="308" spans="1:80" s="2" customFormat="1" ht="3.95" customHeight="1">
      <c r="A308" s="94"/>
      <c r="B308" s="94"/>
      <c r="C308" s="94"/>
      <c r="D308" s="94"/>
      <c r="E308" s="94"/>
      <c r="F308" s="94"/>
      <c r="G308" s="94"/>
      <c r="H308" s="94"/>
      <c r="I308" s="94"/>
      <c r="J308" s="94"/>
      <c r="K308" s="94"/>
      <c r="L308" s="94"/>
      <c r="M308" s="94"/>
      <c r="N308" s="94"/>
      <c r="O308" s="94"/>
      <c r="P308" s="94"/>
      <c r="Q308" s="94"/>
      <c r="R308" s="94"/>
      <c r="S308" s="94"/>
      <c r="T308" s="94"/>
      <c r="U308" s="94"/>
      <c r="V308" s="94"/>
      <c r="W308" s="94"/>
      <c r="X308" s="94"/>
      <c r="Y308" s="94"/>
      <c r="Z308" s="94"/>
      <c r="AA308" s="94"/>
      <c r="AB308" s="94"/>
      <c r="AC308" s="94"/>
      <c r="AD308" s="94"/>
      <c r="AE308" s="94"/>
      <c r="AF308" s="94"/>
      <c r="AG308" s="94"/>
      <c r="AH308" s="94"/>
      <c r="AI308" s="94"/>
      <c r="AJ308" s="94"/>
      <c r="AK308" s="94"/>
      <c r="AL308" s="94"/>
      <c r="AM308" s="94"/>
      <c r="AN308" s="94"/>
      <c r="AO308" s="94"/>
      <c r="AP308" s="94"/>
      <c r="AQ308" s="94"/>
      <c r="AR308" s="94"/>
      <c r="AS308" s="94"/>
      <c r="AT308" s="94"/>
      <c r="AU308" s="94"/>
      <c r="AV308" s="94"/>
      <c r="AW308" s="94"/>
      <c r="AX308" s="94"/>
      <c r="AY308" s="94"/>
      <c r="AZ308" s="94"/>
      <c r="BA308" s="94"/>
      <c r="BB308" s="94"/>
      <c r="BC308" s="94"/>
      <c r="BD308" s="94"/>
      <c r="BE308" s="94"/>
      <c r="BF308" s="94"/>
      <c r="BG308" s="94"/>
      <c r="BH308" s="94"/>
      <c r="BI308" s="94"/>
      <c r="BJ308" s="94"/>
      <c r="BK308" s="94"/>
      <c r="BL308" s="94"/>
      <c r="BM308" s="94"/>
      <c r="BN308" s="94"/>
      <c r="BO308" s="94"/>
      <c r="BP308" s="94"/>
      <c r="BQ308" s="94"/>
      <c r="BR308" s="94"/>
      <c r="BS308" s="94"/>
      <c r="BT308" s="94"/>
      <c r="BU308" s="94"/>
      <c r="BV308" s="94"/>
      <c r="BW308" s="94"/>
      <c r="BX308" s="94"/>
      <c r="BY308" s="94"/>
      <c r="BZ308" s="94"/>
      <c r="CB308" s="8"/>
    </row>
    <row r="309" spans="1:80" s="2" customFormat="1" ht="3.95" customHeight="1">
      <c r="A309" s="203"/>
      <c r="B309" s="203"/>
      <c r="C309" s="203"/>
      <c r="D309" s="203"/>
      <c r="E309" s="203"/>
      <c r="F309" s="203"/>
      <c r="G309" s="203"/>
      <c r="H309" s="203"/>
      <c r="I309" s="203"/>
      <c r="J309" s="203"/>
      <c r="K309" s="203"/>
      <c r="L309" s="203"/>
      <c r="M309" s="203"/>
      <c r="N309" s="203"/>
      <c r="O309" s="203"/>
      <c r="P309" s="203"/>
      <c r="Q309" s="203"/>
      <c r="R309" s="203"/>
      <c r="S309" s="203"/>
      <c r="T309" s="203"/>
      <c r="U309" s="203"/>
      <c r="V309" s="203"/>
      <c r="W309" s="203"/>
      <c r="X309" s="203"/>
      <c r="Y309" s="203"/>
      <c r="Z309" s="203"/>
      <c r="AA309" s="203"/>
      <c r="AB309" s="203"/>
      <c r="AC309" s="203"/>
      <c r="AD309" s="203"/>
      <c r="AE309" s="203"/>
      <c r="AF309" s="203"/>
      <c r="AG309" s="203"/>
      <c r="AH309" s="203"/>
      <c r="AI309" s="203"/>
      <c r="AJ309" s="203"/>
      <c r="AK309" s="203"/>
      <c r="AL309" s="203"/>
      <c r="AM309" s="203"/>
      <c r="AN309" s="203"/>
      <c r="AO309" s="203"/>
      <c r="AP309" s="203"/>
      <c r="AQ309" s="203"/>
      <c r="AR309" s="203"/>
      <c r="AS309" s="203"/>
      <c r="AT309" s="203"/>
      <c r="AU309" s="203"/>
      <c r="AV309" s="203"/>
      <c r="AW309" s="203"/>
      <c r="AX309" s="203"/>
      <c r="AY309" s="203"/>
      <c r="AZ309" s="203"/>
      <c r="BA309" s="203"/>
      <c r="BB309" s="203"/>
      <c r="BC309" s="203"/>
      <c r="BD309" s="203"/>
      <c r="BE309" s="203"/>
      <c r="BF309" s="203"/>
      <c r="BG309" s="203"/>
      <c r="BH309" s="203"/>
      <c r="BI309" s="203"/>
      <c r="BJ309" s="203"/>
      <c r="BK309" s="203"/>
      <c r="BL309" s="203"/>
      <c r="BM309" s="203"/>
      <c r="BN309" s="203"/>
      <c r="BO309" s="203"/>
      <c r="BP309" s="203"/>
      <c r="BQ309" s="203"/>
      <c r="BR309" s="203"/>
      <c r="BS309" s="203"/>
      <c r="BT309" s="203"/>
      <c r="BU309" s="203"/>
      <c r="BV309" s="203"/>
      <c r="BW309" s="203"/>
      <c r="BX309" s="203"/>
      <c r="BY309" s="203"/>
      <c r="BZ309" s="203"/>
    </row>
    <row r="310" spans="1:80" s="2" customFormat="1" ht="17.100000000000001" customHeight="1">
      <c r="A310" s="59"/>
      <c r="B310" s="59" t="s">
        <v>1334</v>
      </c>
      <c r="C310" s="59"/>
      <c r="D310" s="59"/>
      <c r="E310" s="59"/>
      <c r="F310" s="59"/>
      <c r="G310" s="59"/>
      <c r="H310" s="59"/>
      <c r="I310" s="59"/>
      <c r="J310" s="59"/>
      <c r="K310" s="59"/>
      <c r="L310" s="59"/>
      <c r="M310" s="59"/>
      <c r="N310" s="59"/>
      <c r="O310" s="59"/>
      <c r="P310" s="59"/>
      <c r="Q310" s="59"/>
      <c r="R310" s="680"/>
      <c r="S310" s="680"/>
      <c r="T310" s="680"/>
      <c r="U310" s="680"/>
      <c r="V310" s="680"/>
      <c r="W310" s="680"/>
      <c r="X310" s="680"/>
      <c r="Y310" s="680"/>
      <c r="Z310" s="680"/>
      <c r="AA310" s="680"/>
      <c r="AB310" s="680"/>
      <c r="AC310" s="680"/>
      <c r="AD310" s="680"/>
      <c r="AE310" s="680"/>
      <c r="AF310" s="680"/>
      <c r="AG310" s="680"/>
      <c r="AH310" s="680"/>
      <c r="AI310" s="680"/>
      <c r="AJ310" s="680"/>
      <c r="AK310" s="680"/>
      <c r="AL310" s="680"/>
      <c r="AM310" s="680"/>
      <c r="AN310" s="680"/>
      <c r="AO310" s="680"/>
      <c r="AP310" s="680"/>
      <c r="AQ310" s="680"/>
      <c r="AR310" s="680"/>
      <c r="AS310" s="680"/>
      <c r="AT310" s="680"/>
      <c r="AU310" s="680"/>
      <c r="AV310" s="680"/>
      <c r="AW310" s="680"/>
      <c r="AX310" s="680"/>
      <c r="AY310" s="680"/>
      <c r="AZ310" s="680"/>
      <c r="BA310" s="680"/>
      <c r="BB310" s="680"/>
      <c r="BC310" s="680"/>
      <c r="BD310" s="680"/>
      <c r="BE310" s="680"/>
      <c r="BF310" s="680"/>
      <c r="BG310" s="680"/>
      <c r="BH310" s="680"/>
      <c r="BI310" s="680"/>
      <c r="BJ310" s="680"/>
      <c r="BK310" s="680"/>
      <c r="BL310" s="680"/>
      <c r="BM310" s="680"/>
      <c r="BN310" s="680"/>
      <c r="BO310" s="680"/>
      <c r="BP310" s="680"/>
      <c r="BQ310" s="680"/>
      <c r="BR310" s="680"/>
      <c r="BS310" s="680"/>
      <c r="BT310" s="680"/>
      <c r="BU310" s="680"/>
      <c r="BV310" s="680"/>
      <c r="BW310" s="680"/>
      <c r="BX310" s="680"/>
      <c r="BY310" s="680"/>
      <c r="BZ310" s="680"/>
    </row>
    <row r="311" spans="1:80" s="2" customFormat="1" ht="3.95" customHeight="1">
      <c r="A311" s="94"/>
      <c r="B311" s="94"/>
      <c r="C311" s="94"/>
      <c r="D311" s="94"/>
      <c r="E311" s="94"/>
      <c r="F311" s="94"/>
      <c r="G311" s="94"/>
      <c r="H311" s="94"/>
      <c r="I311" s="94"/>
      <c r="J311" s="94"/>
      <c r="K311" s="94"/>
      <c r="L311" s="94"/>
      <c r="M311" s="94"/>
      <c r="N311" s="94"/>
      <c r="O311" s="94"/>
      <c r="P311" s="94"/>
      <c r="Q311" s="94"/>
      <c r="R311" s="94"/>
      <c r="S311" s="94"/>
      <c r="T311" s="94"/>
      <c r="U311" s="94"/>
      <c r="V311" s="94"/>
      <c r="W311" s="94"/>
      <c r="X311" s="94"/>
      <c r="Y311" s="94"/>
      <c r="Z311" s="94"/>
      <c r="AA311" s="94"/>
      <c r="AB311" s="94"/>
      <c r="AC311" s="94"/>
      <c r="AD311" s="94"/>
      <c r="AE311" s="94"/>
      <c r="AF311" s="94"/>
      <c r="AG311" s="94"/>
      <c r="AH311" s="94"/>
      <c r="AI311" s="94"/>
      <c r="AJ311" s="94"/>
      <c r="AK311" s="94"/>
      <c r="AL311" s="94"/>
      <c r="AM311" s="94"/>
      <c r="AN311" s="94"/>
      <c r="AO311" s="94"/>
      <c r="AP311" s="94"/>
      <c r="AQ311" s="94"/>
      <c r="AR311" s="94"/>
      <c r="AS311" s="94"/>
      <c r="AT311" s="94"/>
      <c r="AU311" s="94"/>
      <c r="AV311" s="94"/>
      <c r="AW311" s="94"/>
      <c r="AX311" s="94"/>
      <c r="AY311" s="94"/>
      <c r="AZ311" s="94"/>
      <c r="BA311" s="94"/>
      <c r="BB311" s="94"/>
      <c r="BC311" s="94"/>
      <c r="BD311" s="94"/>
      <c r="BE311" s="94"/>
      <c r="BF311" s="94"/>
      <c r="BG311" s="94"/>
      <c r="BH311" s="94"/>
      <c r="BI311" s="94"/>
      <c r="BJ311" s="94"/>
      <c r="BK311" s="94"/>
      <c r="BL311" s="94"/>
      <c r="BM311" s="94"/>
      <c r="BN311" s="94"/>
      <c r="BO311" s="94"/>
      <c r="BP311" s="94"/>
      <c r="BQ311" s="94"/>
      <c r="BR311" s="94"/>
      <c r="BS311" s="94"/>
      <c r="BT311" s="94"/>
      <c r="BU311" s="94"/>
      <c r="BV311" s="94"/>
      <c r="BW311" s="94"/>
      <c r="BX311" s="94"/>
      <c r="BY311" s="94"/>
      <c r="BZ311" s="94"/>
    </row>
    <row r="312" spans="1:80" s="2" customFormat="1" ht="3.95" customHeight="1">
      <c r="A312" s="203"/>
      <c r="B312" s="203"/>
      <c r="C312" s="203"/>
      <c r="D312" s="203"/>
      <c r="E312" s="203"/>
      <c r="F312" s="203"/>
      <c r="G312" s="203"/>
      <c r="H312" s="203"/>
      <c r="I312" s="203"/>
      <c r="J312" s="203"/>
      <c r="K312" s="203"/>
      <c r="L312" s="203"/>
      <c r="M312" s="203"/>
      <c r="N312" s="203"/>
      <c r="O312" s="203"/>
      <c r="P312" s="203"/>
      <c r="Q312" s="203"/>
      <c r="R312" s="203"/>
      <c r="S312" s="203"/>
      <c r="T312" s="203"/>
      <c r="U312" s="203"/>
      <c r="V312" s="203"/>
      <c r="W312" s="203"/>
      <c r="X312" s="203"/>
      <c r="Y312" s="203"/>
      <c r="Z312" s="203"/>
      <c r="AA312" s="203"/>
      <c r="AB312" s="203"/>
      <c r="AC312" s="203"/>
      <c r="AD312" s="203"/>
      <c r="AE312" s="203"/>
      <c r="AF312" s="203"/>
      <c r="AG312" s="203"/>
      <c r="AH312" s="203"/>
      <c r="AI312" s="203"/>
      <c r="AJ312" s="203"/>
      <c r="AK312" s="203"/>
      <c r="AL312" s="203"/>
      <c r="AM312" s="203"/>
      <c r="AN312" s="203"/>
      <c r="AO312" s="203"/>
      <c r="AP312" s="203"/>
      <c r="AQ312" s="203"/>
      <c r="AR312" s="203"/>
      <c r="AS312" s="203"/>
      <c r="AT312" s="203"/>
      <c r="AU312" s="203"/>
      <c r="AV312" s="203"/>
      <c r="AW312" s="203"/>
      <c r="AX312" s="203"/>
      <c r="AY312" s="203"/>
      <c r="AZ312" s="203"/>
      <c r="BA312" s="203"/>
      <c r="BB312" s="203"/>
      <c r="BC312" s="203"/>
      <c r="BD312" s="203"/>
      <c r="BE312" s="203"/>
      <c r="BF312" s="203"/>
      <c r="BG312" s="203"/>
      <c r="BH312" s="203"/>
      <c r="BI312" s="203"/>
      <c r="BJ312" s="203"/>
      <c r="BK312" s="203"/>
      <c r="BL312" s="203"/>
      <c r="BM312" s="203"/>
      <c r="BN312" s="203"/>
      <c r="BO312" s="203"/>
      <c r="BP312" s="203"/>
      <c r="BQ312" s="203"/>
      <c r="BR312" s="203"/>
      <c r="BS312" s="203"/>
      <c r="BT312" s="203"/>
      <c r="BU312" s="203"/>
      <c r="BV312" s="203"/>
      <c r="BW312" s="203"/>
      <c r="BX312" s="203"/>
      <c r="BY312" s="203"/>
      <c r="BZ312" s="203"/>
    </row>
    <row r="313" spans="1:80" s="2" customFormat="1" ht="17.100000000000001" customHeight="1">
      <c r="A313" s="59"/>
      <c r="B313" s="59" t="s">
        <v>1335</v>
      </c>
      <c r="C313" s="59"/>
      <c r="D313" s="59"/>
      <c r="E313" s="59"/>
      <c r="F313" s="59"/>
      <c r="G313" s="59"/>
      <c r="H313" s="59"/>
      <c r="I313" s="59"/>
      <c r="J313" s="59"/>
      <c r="K313" s="59"/>
      <c r="L313" s="59"/>
      <c r="M313" s="59"/>
      <c r="N313" s="59"/>
      <c r="O313" s="59"/>
      <c r="P313" s="59"/>
      <c r="Q313" s="59"/>
      <c r="R313" s="680"/>
      <c r="S313" s="680"/>
      <c r="T313" s="680"/>
      <c r="U313" s="680"/>
      <c r="V313" s="680"/>
      <c r="W313" s="680"/>
      <c r="X313" s="680"/>
      <c r="Y313" s="680"/>
      <c r="Z313" s="680"/>
      <c r="AA313" s="680"/>
      <c r="AB313" s="680"/>
      <c r="AC313" s="680"/>
      <c r="AD313" s="680"/>
      <c r="AE313" s="680"/>
      <c r="AF313" s="680"/>
      <c r="AG313" s="680"/>
      <c r="AH313" s="680"/>
      <c r="AI313" s="680"/>
      <c r="AJ313" s="680"/>
      <c r="AK313" s="680"/>
      <c r="AL313" s="680"/>
      <c r="AM313" s="680"/>
      <c r="AN313" s="680"/>
      <c r="AO313" s="680"/>
      <c r="AP313" s="680"/>
      <c r="AQ313" s="680"/>
      <c r="AR313" s="680"/>
      <c r="AS313" s="680"/>
      <c r="AT313" s="680"/>
      <c r="AU313" s="680"/>
      <c r="AV313" s="680"/>
      <c r="AW313" s="680"/>
      <c r="AX313" s="680"/>
      <c r="AY313" s="680"/>
      <c r="AZ313" s="680"/>
      <c r="BA313" s="680"/>
      <c r="BB313" s="680"/>
      <c r="BC313" s="680"/>
      <c r="BD313" s="680"/>
      <c r="BE313" s="680"/>
      <c r="BF313" s="680"/>
      <c r="BG313" s="680"/>
      <c r="BH313" s="680"/>
      <c r="BI313" s="680"/>
      <c r="BJ313" s="680"/>
      <c r="BK313" s="680"/>
      <c r="BL313" s="680"/>
      <c r="BM313" s="680"/>
      <c r="BN313" s="680"/>
      <c r="BO313" s="680"/>
      <c r="BP313" s="680"/>
      <c r="BQ313" s="680"/>
      <c r="BR313" s="680"/>
      <c r="BS313" s="680"/>
      <c r="BT313" s="680"/>
      <c r="BU313" s="680"/>
      <c r="BV313" s="680"/>
      <c r="BW313" s="680"/>
      <c r="BX313" s="680"/>
      <c r="BY313" s="680"/>
      <c r="BZ313" s="680"/>
    </row>
    <row r="314" spans="1:80" s="2" customFormat="1" ht="5.0999999999999996" customHeight="1">
      <c r="A314" s="94"/>
      <c r="B314" s="94"/>
      <c r="C314" s="94"/>
      <c r="D314" s="94"/>
      <c r="E314" s="94"/>
      <c r="F314" s="94"/>
      <c r="G314" s="94"/>
      <c r="H314" s="94"/>
      <c r="I314" s="94"/>
      <c r="J314" s="94"/>
      <c r="K314" s="94"/>
      <c r="L314" s="94"/>
      <c r="M314" s="94"/>
      <c r="N314" s="94"/>
      <c r="O314" s="94"/>
      <c r="P314" s="94"/>
      <c r="Q314" s="94"/>
      <c r="R314" s="94"/>
      <c r="S314" s="94"/>
      <c r="T314" s="94"/>
      <c r="U314" s="94"/>
      <c r="V314" s="94"/>
      <c r="W314" s="94"/>
      <c r="X314" s="94"/>
      <c r="Y314" s="94"/>
      <c r="Z314" s="94"/>
      <c r="AA314" s="94"/>
      <c r="AB314" s="94"/>
      <c r="AC314" s="94"/>
      <c r="AD314" s="94"/>
      <c r="AE314" s="94"/>
      <c r="AF314" s="94"/>
      <c r="AG314" s="94"/>
      <c r="AH314" s="94"/>
      <c r="AI314" s="94"/>
      <c r="AJ314" s="94"/>
      <c r="AK314" s="94"/>
      <c r="AL314" s="94"/>
      <c r="AM314" s="94"/>
      <c r="AN314" s="94"/>
      <c r="AO314" s="94"/>
      <c r="AP314" s="94"/>
      <c r="AQ314" s="94"/>
      <c r="AR314" s="94"/>
      <c r="AS314" s="94"/>
      <c r="AT314" s="94"/>
      <c r="AU314" s="94"/>
      <c r="AV314" s="94"/>
      <c r="AW314" s="94"/>
      <c r="AX314" s="94"/>
      <c r="AY314" s="94"/>
      <c r="AZ314" s="94"/>
      <c r="BA314" s="94"/>
      <c r="BB314" s="94"/>
      <c r="BC314" s="94"/>
      <c r="BD314" s="94"/>
      <c r="BE314" s="94"/>
      <c r="BF314" s="94"/>
      <c r="BG314" s="94"/>
      <c r="BH314" s="94"/>
      <c r="BI314" s="94"/>
      <c r="BJ314" s="94"/>
      <c r="BK314" s="94"/>
      <c r="BL314" s="94"/>
      <c r="BM314" s="94"/>
      <c r="BN314" s="94"/>
      <c r="BO314" s="94"/>
      <c r="BP314" s="94"/>
      <c r="BQ314" s="94"/>
      <c r="BR314" s="94"/>
      <c r="BS314" s="94"/>
      <c r="BT314" s="94"/>
      <c r="BU314" s="94"/>
      <c r="BV314" s="94"/>
      <c r="BW314" s="94"/>
      <c r="BX314" s="94"/>
      <c r="BY314" s="94"/>
      <c r="BZ314" s="94"/>
    </row>
    <row r="315" spans="1:80" s="2" customFormat="1" ht="5.0999999999999996" customHeight="1">
      <c r="A315" s="203"/>
      <c r="B315" s="203"/>
      <c r="C315" s="203"/>
      <c r="D315" s="203"/>
      <c r="E315" s="203"/>
      <c r="F315" s="203"/>
      <c r="G315" s="203"/>
      <c r="H315" s="203"/>
      <c r="I315" s="203"/>
      <c r="J315" s="203"/>
      <c r="K315" s="203"/>
      <c r="L315" s="203"/>
      <c r="M315" s="203"/>
      <c r="N315" s="203"/>
      <c r="O315" s="203"/>
      <c r="P315" s="203"/>
      <c r="Q315" s="203"/>
      <c r="R315" s="203"/>
      <c r="S315" s="203"/>
      <c r="T315" s="203"/>
      <c r="U315" s="203"/>
      <c r="V315" s="203"/>
      <c r="W315" s="203"/>
      <c r="X315" s="203"/>
      <c r="Y315" s="203"/>
      <c r="Z315" s="203"/>
      <c r="AA315" s="203"/>
      <c r="AB315" s="203"/>
      <c r="AC315" s="203"/>
      <c r="AD315" s="203"/>
      <c r="AE315" s="203"/>
      <c r="AF315" s="203"/>
      <c r="AG315" s="203"/>
      <c r="AH315" s="203"/>
      <c r="AI315" s="203"/>
      <c r="AJ315" s="203"/>
      <c r="AK315" s="203"/>
      <c r="AL315" s="203"/>
      <c r="AM315" s="203"/>
      <c r="AN315" s="203"/>
      <c r="AO315" s="203"/>
      <c r="AP315" s="203"/>
      <c r="AQ315" s="203"/>
      <c r="AR315" s="203"/>
      <c r="AS315" s="203"/>
      <c r="AT315" s="203"/>
      <c r="AU315" s="203"/>
      <c r="AV315" s="203"/>
      <c r="AW315" s="203"/>
      <c r="AX315" s="203"/>
      <c r="AY315" s="203"/>
      <c r="AZ315" s="203"/>
      <c r="BA315" s="203"/>
      <c r="BB315" s="203"/>
      <c r="BC315" s="203"/>
      <c r="BD315" s="203"/>
      <c r="BE315" s="203"/>
      <c r="BF315" s="203"/>
      <c r="BG315" s="203"/>
      <c r="BH315" s="203"/>
      <c r="BI315" s="203"/>
      <c r="BJ315" s="203"/>
      <c r="BK315" s="203"/>
      <c r="BL315" s="203"/>
      <c r="BM315" s="203"/>
      <c r="BN315" s="203"/>
      <c r="BO315" s="203"/>
      <c r="BP315" s="203"/>
      <c r="BQ315" s="203"/>
      <c r="BR315" s="203"/>
      <c r="BS315" s="203"/>
      <c r="BT315" s="203"/>
      <c r="BU315" s="203"/>
      <c r="BV315" s="203"/>
      <c r="BW315" s="203"/>
      <c r="BX315" s="203"/>
      <c r="BY315" s="203"/>
      <c r="BZ315" s="203"/>
      <c r="CB315" s="8"/>
    </row>
    <row r="316" spans="1:80" s="2" customFormat="1" ht="17.100000000000001" customHeight="1">
      <c r="A316" s="59"/>
      <c r="B316" s="59" t="s">
        <v>1336</v>
      </c>
      <c r="C316" s="59"/>
      <c r="D316" s="59"/>
      <c r="E316" s="59"/>
      <c r="F316" s="59"/>
      <c r="G316" s="59"/>
      <c r="H316" s="59"/>
      <c r="I316" s="59"/>
      <c r="J316" s="59"/>
      <c r="K316" s="59"/>
      <c r="L316" s="59"/>
      <c r="M316" s="59"/>
      <c r="N316" s="59"/>
      <c r="O316" s="59"/>
      <c r="P316" s="59"/>
      <c r="Q316" s="59"/>
      <c r="R316" s="680"/>
      <c r="S316" s="680"/>
      <c r="T316" s="680"/>
      <c r="U316" s="680"/>
      <c r="V316" s="680"/>
      <c r="W316" s="680"/>
      <c r="X316" s="680"/>
      <c r="Y316" s="680"/>
      <c r="Z316" s="680"/>
      <c r="AA316" s="680"/>
      <c r="AB316" s="680"/>
      <c r="AC316" s="680"/>
      <c r="AD316" s="680"/>
      <c r="AE316" s="680"/>
      <c r="AF316" s="680"/>
      <c r="AG316" s="680"/>
      <c r="AH316" s="680"/>
      <c r="AI316" s="680"/>
      <c r="AJ316" s="680"/>
      <c r="AK316" s="680"/>
      <c r="AL316" s="680"/>
      <c r="AM316" s="680"/>
      <c r="AN316" s="680"/>
      <c r="AO316" s="680"/>
      <c r="AP316" s="680"/>
      <c r="AQ316" s="680"/>
      <c r="AR316" s="680"/>
      <c r="AS316" s="680"/>
      <c r="AT316" s="680"/>
      <c r="AU316" s="680"/>
      <c r="AV316" s="680"/>
      <c r="AW316" s="680"/>
      <c r="AX316" s="680"/>
      <c r="AY316" s="680"/>
      <c r="AZ316" s="680"/>
      <c r="BA316" s="680"/>
      <c r="BB316" s="680"/>
      <c r="BC316" s="680"/>
      <c r="BD316" s="680"/>
      <c r="BE316" s="680"/>
      <c r="BF316" s="680"/>
      <c r="BG316" s="680"/>
      <c r="BH316" s="680"/>
      <c r="BI316" s="680"/>
      <c r="BJ316" s="680"/>
      <c r="BK316" s="680"/>
      <c r="BL316" s="680"/>
      <c r="BM316" s="680"/>
      <c r="BN316" s="680"/>
      <c r="BO316" s="680"/>
      <c r="BP316" s="680"/>
      <c r="BQ316" s="680"/>
      <c r="BR316" s="680"/>
      <c r="BS316" s="680"/>
      <c r="BT316" s="680"/>
      <c r="BU316" s="680"/>
      <c r="BV316" s="680"/>
      <c r="BW316" s="680"/>
      <c r="BX316" s="680"/>
      <c r="BY316" s="680"/>
      <c r="BZ316" s="680"/>
      <c r="CB316" s="8"/>
    </row>
    <row r="317" spans="1:80" s="2" customFormat="1" ht="3.95" customHeight="1">
      <c r="A317" s="94"/>
      <c r="B317" s="94"/>
      <c r="C317" s="94"/>
      <c r="D317" s="94"/>
      <c r="E317" s="94"/>
      <c r="F317" s="94"/>
      <c r="G317" s="94"/>
      <c r="H317" s="94"/>
      <c r="I317" s="94"/>
      <c r="J317" s="94"/>
      <c r="K317" s="94"/>
      <c r="L317" s="94"/>
      <c r="M317" s="94"/>
      <c r="N317" s="94"/>
      <c r="O317" s="94"/>
      <c r="P317" s="94"/>
      <c r="Q317" s="94"/>
      <c r="R317" s="94"/>
      <c r="S317" s="94"/>
      <c r="T317" s="94"/>
      <c r="U317" s="94"/>
      <c r="V317" s="94"/>
      <c r="W317" s="94"/>
      <c r="X317" s="94"/>
      <c r="Y317" s="94"/>
      <c r="Z317" s="94"/>
      <c r="AA317" s="94"/>
      <c r="AB317" s="94"/>
      <c r="AC317" s="94"/>
      <c r="AD317" s="94"/>
      <c r="AE317" s="94"/>
      <c r="AF317" s="94"/>
      <c r="AG317" s="94"/>
      <c r="AH317" s="94"/>
      <c r="AI317" s="94"/>
      <c r="AJ317" s="94"/>
      <c r="AK317" s="94"/>
      <c r="AL317" s="94"/>
      <c r="AM317" s="94"/>
      <c r="AN317" s="94"/>
      <c r="AO317" s="94"/>
      <c r="AP317" s="94"/>
      <c r="AQ317" s="94"/>
      <c r="AR317" s="94"/>
      <c r="AS317" s="94"/>
      <c r="AT317" s="94"/>
      <c r="AU317" s="94"/>
      <c r="AV317" s="94"/>
      <c r="AW317" s="94"/>
      <c r="AX317" s="94"/>
      <c r="AY317" s="94"/>
      <c r="AZ317" s="94"/>
      <c r="BA317" s="94"/>
      <c r="BB317" s="94"/>
      <c r="BC317" s="94"/>
      <c r="BD317" s="94"/>
      <c r="BE317" s="94"/>
      <c r="BF317" s="94"/>
      <c r="BG317" s="94"/>
      <c r="BH317" s="94"/>
      <c r="BI317" s="94"/>
      <c r="BJ317" s="94"/>
      <c r="BK317" s="94"/>
      <c r="BL317" s="94"/>
      <c r="BM317" s="94"/>
      <c r="BN317" s="94"/>
      <c r="BO317" s="94"/>
      <c r="BP317" s="94"/>
      <c r="BQ317" s="94"/>
      <c r="BR317" s="94"/>
      <c r="BS317" s="94"/>
      <c r="BT317" s="94"/>
      <c r="BU317" s="94"/>
      <c r="BV317" s="94"/>
      <c r="BW317" s="94"/>
      <c r="BX317" s="94"/>
      <c r="BY317" s="94"/>
      <c r="BZ317" s="94"/>
    </row>
    <row r="318" spans="1:80" s="2" customFormat="1" ht="5.0999999999999996" customHeight="1">
      <c r="A318" s="203"/>
      <c r="B318" s="203"/>
      <c r="C318" s="203"/>
      <c r="D318" s="203"/>
      <c r="E318" s="203"/>
      <c r="F318" s="203"/>
      <c r="G318" s="203"/>
      <c r="H318" s="203"/>
      <c r="I318" s="203"/>
      <c r="J318" s="203"/>
      <c r="K318" s="203"/>
      <c r="L318" s="203"/>
      <c r="M318" s="203"/>
      <c r="N318" s="203"/>
      <c r="O318" s="203"/>
      <c r="P318" s="203"/>
      <c r="Q318" s="203"/>
      <c r="R318" s="203"/>
      <c r="S318" s="203"/>
      <c r="T318" s="203"/>
      <c r="U318" s="203"/>
      <c r="V318" s="203"/>
      <c r="W318" s="203"/>
      <c r="X318" s="203"/>
      <c r="Y318" s="203"/>
      <c r="Z318" s="203"/>
      <c r="AA318" s="203"/>
      <c r="AB318" s="203"/>
      <c r="AC318" s="203"/>
      <c r="AD318" s="203"/>
      <c r="AE318" s="203"/>
      <c r="AF318" s="203"/>
      <c r="AG318" s="203"/>
      <c r="AH318" s="203"/>
      <c r="AI318" s="203"/>
      <c r="AJ318" s="203"/>
      <c r="AK318" s="203"/>
      <c r="AL318" s="203"/>
      <c r="AM318" s="203"/>
      <c r="AN318" s="203"/>
      <c r="AO318" s="203"/>
      <c r="AP318" s="203"/>
      <c r="AQ318" s="203"/>
      <c r="AR318" s="203"/>
      <c r="AS318" s="203"/>
      <c r="AT318" s="203"/>
      <c r="AU318" s="203"/>
      <c r="AV318" s="203"/>
      <c r="AW318" s="203"/>
      <c r="AX318" s="203"/>
      <c r="AY318" s="203"/>
      <c r="AZ318" s="203"/>
      <c r="BA318" s="203"/>
      <c r="BB318" s="203"/>
      <c r="BC318" s="203"/>
      <c r="BD318" s="203"/>
      <c r="BE318" s="203"/>
      <c r="BF318" s="203"/>
      <c r="BG318" s="203"/>
      <c r="BH318" s="203"/>
      <c r="BI318" s="203"/>
      <c r="BJ318" s="203"/>
      <c r="BK318" s="203"/>
      <c r="BL318" s="203"/>
      <c r="BM318" s="203"/>
      <c r="BN318" s="203"/>
      <c r="BO318" s="203"/>
      <c r="BP318" s="203"/>
      <c r="BQ318" s="203"/>
      <c r="BR318" s="203"/>
      <c r="BS318" s="203"/>
      <c r="BT318" s="203"/>
      <c r="BU318" s="203"/>
      <c r="BV318" s="203"/>
      <c r="BW318" s="203"/>
      <c r="BX318" s="203"/>
      <c r="BY318" s="203"/>
      <c r="BZ318" s="203"/>
    </row>
    <row r="319" spans="1:80" s="2" customFormat="1" ht="16.5" customHeight="1">
      <c r="A319" s="59"/>
      <c r="B319" s="59" t="s">
        <v>1337</v>
      </c>
      <c r="C319" s="59"/>
      <c r="D319" s="59"/>
      <c r="E319" s="59"/>
      <c r="F319" s="59"/>
      <c r="G319" s="59"/>
      <c r="H319" s="59"/>
      <c r="I319" s="59"/>
      <c r="J319" s="59"/>
      <c r="K319" s="59"/>
      <c r="L319" s="59"/>
      <c r="M319" s="59"/>
      <c r="N319" s="59"/>
      <c r="O319" s="59"/>
      <c r="P319" s="59"/>
      <c r="Q319" s="59"/>
      <c r="R319" s="680"/>
      <c r="S319" s="680"/>
      <c r="T319" s="680"/>
      <c r="U319" s="680"/>
      <c r="V319" s="680"/>
      <c r="W319" s="680"/>
      <c r="X319" s="680"/>
      <c r="Y319" s="680"/>
      <c r="Z319" s="680"/>
      <c r="AA319" s="680"/>
      <c r="AB319" s="680"/>
      <c r="AC319" s="680"/>
      <c r="AD319" s="680"/>
      <c r="AE319" s="680"/>
      <c r="AF319" s="680"/>
      <c r="AG319" s="680"/>
      <c r="AH319" s="680"/>
      <c r="AI319" s="680"/>
      <c r="AJ319" s="680"/>
      <c r="AK319" s="680"/>
      <c r="AL319" s="680"/>
      <c r="AM319" s="680"/>
      <c r="AN319" s="680"/>
      <c r="AO319" s="680"/>
      <c r="AP319" s="680"/>
      <c r="AQ319" s="680"/>
      <c r="AR319" s="680"/>
      <c r="AS319" s="680"/>
      <c r="AT319" s="680"/>
      <c r="AU319" s="680"/>
      <c r="AV319" s="680"/>
      <c r="AW319" s="680"/>
      <c r="AX319" s="680"/>
      <c r="AY319" s="680"/>
      <c r="AZ319" s="680"/>
      <c r="BA319" s="680"/>
      <c r="BB319" s="680"/>
      <c r="BC319" s="680"/>
      <c r="BD319" s="680"/>
      <c r="BE319" s="680"/>
      <c r="BF319" s="680"/>
      <c r="BG319" s="680"/>
      <c r="BH319" s="680"/>
      <c r="BI319" s="680"/>
      <c r="BJ319" s="680"/>
      <c r="BK319" s="680"/>
      <c r="BL319" s="680"/>
      <c r="BM319" s="680"/>
      <c r="BN319" s="680"/>
      <c r="BO319" s="680"/>
      <c r="BP319" s="680"/>
      <c r="BQ319" s="680"/>
      <c r="BR319" s="680"/>
      <c r="BS319" s="680"/>
      <c r="BT319" s="680"/>
      <c r="BU319" s="680"/>
      <c r="BV319" s="680"/>
      <c r="BW319" s="680"/>
      <c r="BX319" s="680"/>
      <c r="BY319" s="680"/>
      <c r="BZ319" s="680"/>
      <c r="CB319" s="8"/>
    </row>
    <row r="320" spans="1:80" s="2" customFormat="1" ht="3.95" customHeight="1">
      <c r="A320" s="94"/>
      <c r="B320" s="94"/>
      <c r="C320" s="94"/>
      <c r="D320" s="94"/>
      <c r="E320" s="94"/>
      <c r="F320" s="94"/>
      <c r="G320" s="94"/>
      <c r="H320" s="94"/>
      <c r="I320" s="94"/>
      <c r="J320" s="94"/>
      <c r="K320" s="94"/>
      <c r="L320" s="94"/>
      <c r="M320" s="94"/>
      <c r="N320" s="94"/>
      <c r="O320" s="94"/>
      <c r="P320" s="94"/>
      <c r="Q320" s="94"/>
      <c r="R320" s="94"/>
      <c r="S320" s="94"/>
      <c r="T320" s="94"/>
      <c r="U320" s="94"/>
      <c r="V320" s="94"/>
      <c r="W320" s="94"/>
      <c r="X320" s="94"/>
      <c r="Y320" s="94"/>
      <c r="Z320" s="94"/>
      <c r="AA320" s="94"/>
      <c r="AB320" s="94"/>
      <c r="AC320" s="94"/>
      <c r="AD320" s="94"/>
      <c r="AE320" s="94"/>
      <c r="AF320" s="94"/>
      <c r="AG320" s="94"/>
      <c r="AH320" s="94"/>
      <c r="AI320" s="94"/>
      <c r="AJ320" s="94"/>
      <c r="AK320" s="94"/>
      <c r="AL320" s="94"/>
      <c r="AM320" s="94"/>
      <c r="AN320" s="94"/>
      <c r="AO320" s="94"/>
      <c r="AP320" s="94"/>
      <c r="AQ320" s="94"/>
      <c r="AR320" s="94"/>
      <c r="AS320" s="94"/>
      <c r="AT320" s="94"/>
      <c r="AU320" s="94"/>
      <c r="AV320" s="94"/>
      <c r="AW320" s="94"/>
      <c r="AX320" s="94"/>
      <c r="AY320" s="94"/>
      <c r="AZ320" s="94"/>
      <c r="BA320" s="94"/>
      <c r="BB320" s="94"/>
      <c r="BC320" s="94"/>
      <c r="BD320" s="94"/>
      <c r="BE320" s="94"/>
      <c r="BF320" s="94"/>
      <c r="BG320" s="94"/>
      <c r="BH320" s="94"/>
      <c r="BI320" s="94"/>
      <c r="BJ320" s="94"/>
      <c r="BK320" s="94"/>
      <c r="BL320" s="94"/>
      <c r="BM320" s="94"/>
      <c r="BN320" s="94"/>
      <c r="BO320" s="94"/>
      <c r="BP320" s="94"/>
      <c r="BQ320" s="94"/>
      <c r="BR320" s="94"/>
      <c r="BS320" s="94"/>
      <c r="BT320" s="94"/>
      <c r="BU320" s="94"/>
      <c r="BV320" s="94"/>
      <c r="BW320" s="94"/>
      <c r="BX320" s="94"/>
      <c r="BY320" s="94"/>
      <c r="BZ320" s="94"/>
      <c r="CB320" s="8"/>
    </row>
    <row r="321" spans="1:86" s="2" customFormat="1" ht="5.0999999999999996" customHeight="1">
      <c r="A321" s="203"/>
      <c r="B321" s="203"/>
      <c r="C321" s="203"/>
      <c r="D321" s="203"/>
      <c r="E321" s="203"/>
      <c r="F321" s="203"/>
      <c r="G321" s="203"/>
      <c r="H321" s="203"/>
      <c r="I321" s="203"/>
      <c r="J321" s="203"/>
      <c r="K321" s="203"/>
      <c r="L321" s="203"/>
      <c r="M321" s="203"/>
      <c r="N321" s="203"/>
      <c r="O321" s="203"/>
      <c r="P321" s="203"/>
      <c r="Q321" s="203"/>
      <c r="R321" s="203"/>
      <c r="S321" s="203"/>
      <c r="T321" s="203"/>
      <c r="U321" s="203"/>
      <c r="V321" s="203"/>
      <c r="W321" s="203"/>
      <c r="X321" s="203"/>
      <c r="Y321" s="203"/>
      <c r="Z321" s="203"/>
      <c r="AA321" s="203"/>
      <c r="AB321" s="203"/>
      <c r="AC321" s="203"/>
      <c r="AD321" s="203"/>
      <c r="AE321" s="203"/>
      <c r="AF321" s="203"/>
      <c r="AG321" s="203"/>
      <c r="AH321" s="203"/>
      <c r="AI321" s="203"/>
      <c r="AJ321" s="203"/>
      <c r="AK321" s="203"/>
      <c r="AL321" s="203"/>
      <c r="AM321" s="203"/>
      <c r="AN321" s="203"/>
      <c r="AO321" s="203"/>
      <c r="AP321" s="203"/>
      <c r="AQ321" s="203"/>
      <c r="AR321" s="203"/>
      <c r="AS321" s="203"/>
      <c r="AT321" s="203"/>
      <c r="AU321" s="203"/>
      <c r="AV321" s="203"/>
      <c r="AW321" s="203"/>
      <c r="AX321" s="203"/>
      <c r="AY321" s="203"/>
      <c r="AZ321" s="203"/>
      <c r="BA321" s="203"/>
      <c r="BB321" s="203"/>
      <c r="BC321" s="203"/>
      <c r="BD321" s="203"/>
      <c r="BE321" s="203"/>
      <c r="BF321" s="203"/>
      <c r="BG321" s="203"/>
      <c r="BH321" s="203"/>
      <c r="BI321" s="203"/>
      <c r="BJ321" s="203"/>
      <c r="BK321" s="203"/>
      <c r="BL321" s="203"/>
      <c r="BM321" s="203"/>
      <c r="BN321" s="203"/>
      <c r="BO321" s="203"/>
      <c r="BP321" s="203"/>
      <c r="BQ321" s="203"/>
      <c r="BR321" s="203"/>
      <c r="BS321" s="203"/>
      <c r="BT321" s="203"/>
      <c r="BU321" s="203"/>
      <c r="BV321" s="203"/>
      <c r="BW321" s="203"/>
      <c r="BX321" s="203"/>
      <c r="BY321" s="203"/>
      <c r="BZ321" s="203"/>
    </row>
    <row r="322" spans="1:86" s="2" customFormat="1" ht="16.5" customHeight="1">
      <c r="A322" s="59"/>
      <c r="B322" s="59" t="s">
        <v>1338</v>
      </c>
      <c r="C322" s="59"/>
      <c r="D322" s="59"/>
      <c r="E322" s="59"/>
      <c r="F322" s="59"/>
      <c r="G322" s="59"/>
      <c r="H322" s="59"/>
      <c r="I322" s="59"/>
      <c r="J322" s="59"/>
      <c r="K322" s="59"/>
      <c r="L322" s="59"/>
      <c r="M322" s="59"/>
      <c r="N322" s="59"/>
      <c r="O322" s="59"/>
      <c r="P322" s="59"/>
      <c r="Q322" s="59"/>
      <c r="R322" s="680"/>
      <c r="S322" s="680"/>
      <c r="T322" s="680"/>
      <c r="U322" s="680"/>
      <c r="V322" s="680"/>
      <c r="W322" s="680"/>
      <c r="X322" s="680"/>
      <c r="Y322" s="680"/>
      <c r="Z322" s="680"/>
      <c r="AA322" s="680"/>
      <c r="AB322" s="680"/>
      <c r="AC322" s="680"/>
      <c r="AD322" s="680"/>
      <c r="AE322" s="680"/>
      <c r="AF322" s="680"/>
      <c r="AG322" s="680"/>
      <c r="AH322" s="680"/>
      <c r="AI322" s="680"/>
      <c r="AJ322" s="680"/>
      <c r="AK322" s="680"/>
      <c r="AL322" s="680"/>
      <c r="AM322" s="680"/>
      <c r="AN322" s="680"/>
      <c r="AO322" s="680"/>
      <c r="AP322" s="680"/>
      <c r="AQ322" s="680"/>
      <c r="AR322" s="680"/>
      <c r="AS322" s="680"/>
      <c r="AT322" s="680"/>
      <c r="AU322" s="680"/>
      <c r="AV322" s="680"/>
      <c r="AW322" s="680"/>
      <c r="AX322" s="680"/>
      <c r="AY322" s="680"/>
      <c r="AZ322" s="680"/>
      <c r="BA322" s="680"/>
      <c r="BB322" s="680"/>
      <c r="BC322" s="680"/>
      <c r="BD322" s="680"/>
      <c r="BE322" s="680"/>
      <c r="BF322" s="680"/>
      <c r="BG322" s="680"/>
      <c r="BH322" s="680"/>
      <c r="BI322" s="680"/>
      <c r="BJ322" s="680"/>
      <c r="BK322" s="680"/>
      <c r="BL322" s="680"/>
      <c r="BM322" s="680"/>
      <c r="BN322" s="680"/>
      <c r="BO322" s="680"/>
      <c r="BP322" s="680"/>
      <c r="BQ322" s="680"/>
      <c r="BR322" s="680"/>
      <c r="BS322" s="680"/>
      <c r="BT322" s="680"/>
      <c r="BU322" s="680"/>
      <c r="BV322" s="680"/>
      <c r="BW322" s="680"/>
      <c r="BX322" s="680"/>
      <c r="BY322" s="680"/>
      <c r="BZ322" s="680"/>
      <c r="CB322" s="8"/>
    </row>
    <row r="323" spans="1:86" s="2" customFormat="1" ht="3.95" customHeight="1">
      <c r="A323" s="94"/>
      <c r="B323" s="94"/>
      <c r="C323" s="94"/>
      <c r="D323" s="94"/>
      <c r="E323" s="94"/>
      <c r="F323" s="94"/>
      <c r="G323" s="94"/>
      <c r="H323" s="94"/>
      <c r="I323" s="94"/>
      <c r="J323" s="94"/>
      <c r="K323" s="94"/>
      <c r="L323" s="94"/>
      <c r="M323" s="94"/>
      <c r="N323" s="94"/>
      <c r="O323" s="94"/>
      <c r="P323" s="94"/>
      <c r="Q323" s="94"/>
      <c r="R323" s="94"/>
      <c r="S323" s="94"/>
      <c r="T323" s="94"/>
      <c r="U323" s="94"/>
      <c r="V323" s="94"/>
      <c r="W323" s="94"/>
      <c r="X323" s="94"/>
      <c r="Y323" s="94"/>
      <c r="Z323" s="94"/>
      <c r="AA323" s="94"/>
      <c r="AB323" s="94"/>
      <c r="AC323" s="94"/>
      <c r="AD323" s="94"/>
      <c r="AE323" s="94"/>
      <c r="AF323" s="94"/>
      <c r="AG323" s="94"/>
      <c r="AH323" s="94"/>
      <c r="AI323" s="94"/>
      <c r="AJ323" s="94"/>
      <c r="AK323" s="94"/>
      <c r="AL323" s="94"/>
      <c r="AM323" s="94"/>
      <c r="AN323" s="94"/>
      <c r="AO323" s="94"/>
      <c r="AP323" s="94"/>
      <c r="AQ323" s="94"/>
      <c r="AR323" s="94"/>
      <c r="AS323" s="94"/>
      <c r="AT323" s="94"/>
      <c r="AU323" s="94"/>
      <c r="AV323" s="94"/>
      <c r="AW323" s="94"/>
      <c r="AX323" s="94"/>
      <c r="AY323" s="94"/>
      <c r="AZ323" s="94"/>
      <c r="BA323" s="94"/>
      <c r="BB323" s="94"/>
      <c r="BC323" s="94"/>
      <c r="BD323" s="94"/>
      <c r="BE323" s="94"/>
      <c r="BF323" s="94"/>
      <c r="BG323" s="94"/>
      <c r="BH323" s="94"/>
      <c r="BI323" s="94"/>
      <c r="BJ323" s="94"/>
      <c r="BK323" s="94"/>
      <c r="BL323" s="94"/>
      <c r="BM323" s="94"/>
      <c r="BN323" s="94"/>
      <c r="BO323" s="94"/>
      <c r="BP323" s="94"/>
      <c r="BQ323" s="94"/>
      <c r="BR323" s="94"/>
      <c r="BS323" s="94"/>
      <c r="BT323" s="94"/>
      <c r="BU323" s="94"/>
      <c r="BV323" s="94"/>
      <c r="BW323" s="94"/>
      <c r="BX323" s="94"/>
      <c r="BY323" s="94"/>
      <c r="BZ323" s="94"/>
      <c r="CB323" s="8"/>
    </row>
    <row r="324" spans="1:86" s="91" customFormat="1" ht="3.95" customHeight="1">
      <c r="A324" s="203"/>
      <c r="B324" s="203"/>
      <c r="C324" s="203"/>
      <c r="D324" s="203"/>
      <c r="E324" s="203"/>
      <c r="F324" s="203"/>
      <c r="G324" s="203"/>
      <c r="H324" s="203"/>
      <c r="I324" s="203"/>
      <c r="J324" s="203"/>
      <c r="K324" s="203"/>
      <c r="L324" s="203"/>
      <c r="M324" s="203"/>
      <c r="N324" s="203"/>
      <c r="O324" s="203"/>
      <c r="P324" s="203"/>
      <c r="Q324" s="203"/>
      <c r="R324" s="203"/>
      <c r="S324" s="203"/>
      <c r="T324" s="203"/>
      <c r="U324" s="203"/>
      <c r="V324" s="203"/>
      <c r="W324" s="203"/>
      <c r="X324" s="203"/>
      <c r="Y324" s="203"/>
      <c r="Z324" s="203"/>
      <c r="AA324" s="203"/>
      <c r="AB324" s="203"/>
      <c r="AC324" s="203"/>
      <c r="AD324" s="203"/>
      <c r="AE324" s="203"/>
      <c r="AF324" s="203"/>
      <c r="AG324" s="203"/>
      <c r="AH324" s="203"/>
      <c r="AI324" s="203"/>
      <c r="AJ324" s="203"/>
      <c r="AK324" s="203"/>
      <c r="AL324" s="203"/>
      <c r="AM324" s="203"/>
      <c r="AN324" s="203"/>
      <c r="AO324" s="203"/>
      <c r="AP324" s="203"/>
      <c r="AQ324" s="203"/>
      <c r="AR324" s="203"/>
      <c r="AS324" s="203"/>
      <c r="AT324" s="203"/>
      <c r="AU324" s="203"/>
      <c r="AV324" s="203"/>
      <c r="AW324" s="203"/>
      <c r="AX324" s="203"/>
      <c r="AY324" s="203"/>
      <c r="AZ324" s="203"/>
      <c r="BA324" s="203"/>
      <c r="BB324" s="203"/>
      <c r="BC324" s="203"/>
      <c r="BD324" s="203"/>
      <c r="BE324" s="203"/>
      <c r="BF324" s="203"/>
      <c r="BG324" s="203"/>
      <c r="BH324" s="203"/>
      <c r="BI324" s="203"/>
      <c r="BJ324" s="203"/>
      <c r="BK324" s="203"/>
      <c r="BL324" s="203"/>
      <c r="BM324" s="203"/>
      <c r="BN324" s="203"/>
      <c r="BO324" s="203"/>
      <c r="BP324" s="203"/>
      <c r="BQ324" s="203"/>
      <c r="BR324" s="203"/>
      <c r="BS324" s="203"/>
      <c r="BT324" s="203"/>
      <c r="BU324" s="203"/>
      <c r="BV324" s="203"/>
      <c r="BW324" s="203"/>
      <c r="BX324" s="203"/>
      <c r="BY324" s="203"/>
      <c r="BZ324" s="203"/>
      <c r="CB324" s="2"/>
      <c r="CC324" s="2"/>
      <c r="CD324" s="2"/>
      <c r="CE324" s="2"/>
      <c r="CF324" s="2"/>
      <c r="CG324" s="2"/>
      <c r="CH324" s="2"/>
    </row>
    <row r="325" spans="1:86" s="91" customFormat="1" ht="17.100000000000001" customHeight="1">
      <c r="A325" s="59"/>
      <c r="B325" s="699" t="s">
        <v>1339</v>
      </c>
      <c r="C325" s="699"/>
      <c r="D325" s="699"/>
      <c r="E325" s="699"/>
      <c r="F325" s="699"/>
      <c r="G325" s="699"/>
      <c r="H325" s="699"/>
      <c r="I325" s="699"/>
      <c r="J325" s="699"/>
      <c r="K325" s="699"/>
      <c r="L325" s="699"/>
      <c r="M325" s="699"/>
      <c r="N325" s="699"/>
      <c r="O325" s="699"/>
      <c r="P325" s="699"/>
      <c r="Q325" s="699"/>
      <c r="R325" s="699"/>
      <c r="S325" s="680"/>
      <c r="T325" s="680"/>
      <c r="U325" s="680"/>
      <c r="V325" s="680"/>
      <c r="W325" s="680"/>
      <c r="X325" s="680"/>
      <c r="Y325" s="680"/>
      <c r="Z325" s="680"/>
      <c r="AA325" s="680"/>
      <c r="AB325" s="680"/>
      <c r="AC325" s="680"/>
      <c r="AD325" s="680"/>
      <c r="AE325" s="680"/>
      <c r="AF325" s="680"/>
      <c r="AG325" s="680"/>
      <c r="AH325" s="680"/>
      <c r="AI325" s="680"/>
      <c r="AJ325" s="680"/>
      <c r="AK325" s="680"/>
      <c r="AL325" s="680"/>
      <c r="AM325" s="680"/>
      <c r="AN325" s="680"/>
      <c r="AO325" s="680"/>
      <c r="AP325" s="680"/>
      <c r="AQ325" s="680"/>
      <c r="AR325" s="680"/>
      <c r="AS325" s="680"/>
      <c r="AT325" s="680"/>
      <c r="AU325" s="680"/>
      <c r="AV325" s="680"/>
      <c r="AW325" s="680"/>
      <c r="AX325" s="680"/>
      <c r="AY325" s="680"/>
      <c r="AZ325" s="680"/>
      <c r="BA325" s="680"/>
      <c r="BB325" s="680"/>
      <c r="BC325" s="680"/>
      <c r="BD325" s="680"/>
      <c r="BE325" s="680"/>
      <c r="BF325" s="680"/>
      <c r="BG325" s="680"/>
      <c r="BH325" s="680"/>
      <c r="BI325" s="680"/>
      <c r="BJ325" s="680"/>
      <c r="BK325" s="680"/>
      <c r="BL325" s="680"/>
      <c r="BM325" s="680"/>
      <c r="BN325" s="680"/>
      <c r="BO325" s="680"/>
      <c r="BP325" s="680"/>
      <c r="BQ325" s="680"/>
      <c r="BR325" s="680"/>
      <c r="BS325" s="680"/>
      <c r="BT325" s="680"/>
      <c r="BU325" s="680"/>
      <c r="BV325" s="680"/>
      <c r="BW325" s="680"/>
      <c r="BX325" s="680"/>
      <c r="BY325" s="680"/>
      <c r="BZ325" s="680"/>
    </row>
    <row r="326" spans="1:86" s="91" customFormat="1" ht="17.100000000000001" customHeight="1">
      <c r="A326" s="59"/>
      <c r="B326" s="59"/>
      <c r="C326" s="59"/>
      <c r="D326" s="59"/>
      <c r="E326" s="59"/>
      <c r="F326" s="59"/>
      <c r="G326" s="59"/>
      <c r="H326" s="59"/>
      <c r="I326" s="59"/>
      <c r="J326" s="59"/>
      <c r="K326" s="59"/>
      <c r="L326" s="59"/>
      <c r="M326" s="59"/>
      <c r="N326" s="59"/>
      <c r="O326" s="59"/>
      <c r="P326" s="59"/>
      <c r="Q326" s="59"/>
      <c r="R326" s="680"/>
      <c r="S326" s="680"/>
      <c r="T326" s="680"/>
      <c r="U326" s="680"/>
      <c r="V326" s="680"/>
      <c r="W326" s="680"/>
      <c r="X326" s="680"/>
      <c r="Y326" s="680"/>
      <c r="Z326" s="680"/>
      <c r="AA326" s="680"/>
      <c r="AB326" s="680"/>
      <c r="AC326" s="680"/>
      <c r="AD326" s="680"/>
      <c r="AE326" s="680"/>
      <c r="AF326" s="680"/>
      <c r="AG326" s="680"/>
      <c r="AH326" s="680"/>
      <c r="AI326" s="680"/>
      <c r="AJ326" s="680"/>
      <c r="AK326" s="680"/>
      <c r="AL326" s="680"/>
      <c r="AM326" s="680"/>
      <c r="AN326" s="680"/>
      <c r="AO326" s="680"/>
      <c r="AP326" s="680"/>
      <c r="AQ326" s="680"/>
      <c r="AR326" s="680"/>
      <c r="AS326" s="680"/>
      <c r="AT326" s="680"/>
      <c r="AU326" s="680"/>
      <c r="AV326" s="680"/>
      <c r="AW326" s="680"/>
      <c r="AX326" s="680"/>
      <c r="AY326" s="680"/>
      <c r="AZ326" s="680"/>
      <c r="BA326" s="680"/>
      <c r="BB326" s="680"/>
      <c r="BC326" s="680"/>
      <c r="BD326" s="680"/>
      <c r="BE326" s="680"/>
      <c r="BF326" s="680"/>
      <c r="BG326" s="680"/>
      <c r="BH326" s="680"/>
      <c r="BI326" s="680"/>
      <c r="BJ326" s="680"/>
      <c r="BK326" s="680"/>
      <c r="BL326" s="680"/>
      <c r="BM326" s="680"/>
      <c r="BN326" s="680"/>
      <c r="BO326" s="680"/>
      <c r="BP326" s="680"/>
      <c r="BQ326" s="680"/>
      <c r="BR326" s="680"/>
      <c r="BS326" s="680"/>
      <c r="BT326" s="680"/>
      <c r="BU326" s="680"/>
      <c r="BV326" s="680"/>
      <c r="BW326" s="680"/>
      <c r="BX326" s="680"/>
      <c r="BY326" s="680"/>
      <c r="BZ326" s="680"/>
    </row>
    <row r="327" spans="1:86" s="91" customFormat="1" ht="3.95" customHeight="1">
      <c r="A327" s="94"/>
      <c r="B327" s="94"/>
      <c r="C327" s="94"/>
      <c r="D327" s="94"/>
      <c r="E327" s="94"/>
      <c r="F327" s="94"/>
      <c r="G327" s="94"/>
      <c r="H327" s="94"/>
      <c r="I327" s="94"/>
      <c r="J327" s="94"/>
      <c r="K327" s="94"/>
      <c r="L327" s="94"/>
      <c r="M327" s="94"/>
      <c r="N327" s="94"/>
      <c r="O327" s="94"/>
      <c r="P327" s="94"/>
      <c r="Q327" s="94"/>
      <c r="R327" s="94"/>
      <c r="S327" s="94"/>
      <c r="T327" s="94"/>
      <c r="U327" s="94"/>
      <c r="V327" s="94"/>
      <c r="W327" s="94"/>
      <c r="X327" s="94"/>
      <c r="Y327" s="94"/>
      <c r="Z327" s="94"/>
      <c r="AA327" s="94"/>
      <c r="AB327" s="94"/>
      <c r="AC327" s="94"/>
      <c r="AD327" s="94"/>
      <c r="AE327" s="94"/>
      <c r="AF327" s="94"/>
      <c r="AG327" s="94"/>
      <c r="AH327" s="94"/>
      <c r="AI327" s="94"/>
      <c r="AJ327" s="94"/>
      <c r="AK327" s="94"/>
      <c r="AL327" s="94"/>
      <c r="AM327" s="94"/>
      <c r="AN327" s="94"/>
      <c r="AO327" s="94"/>
      <c r="AP327" s="94"/>
      <c r="AQ327" s="94"/>
      <c r="AR327" s="94"/>
      <c r="AS327" s="94"/>
      <c r="AT327" s="94"/>
      <c r="AU327" s="94"/>
      <c r="AV327" s="94"/>
      <c r="AW327" s="94"/>
      <c r="AX327" s="94"/>
      <c r="AY327" s="94"/>
      <c r="AZ327" s="94"/>
      <c r="BA327" s="94"/>
      <c r="BB327" s="94"/>
      <c r="BC327" s="94"/>
      <c r="BD327" s="94"/>
      <c r="BE327" s="94"/>
      <c r="BF327" s="94"/>
      <c r="BG327" s="94"/>
      <c r="BH327" s="94"/>
      <c r="BI327" s="94"/>
      <c r="BJ327" s="94"/>
      <c r="BK327" s="94"/>
      <c r="BL327" s="94"/>
      <c r="BM327" s="94"/>
      <c r="BN327" s="94"/>
      <c r="BO327" s="94"/>
      <c r="BP327" s="94"/>
      <c r="BQ327" s="94"/>
      <c r="BR327" s="94"/>
      <c r="BS327" s="94"/>
      <c r="BT327" s="94"/>
      <c r="BU327" s="94"/>
      <c r="BV327" s="94"/>
      <c r="BW327" s="94"/>
      <c r="BX327" s="94"/>
      <c r="BY327" s="94"/>
      <c r="BZ327" s="94"/>
    </row>
    <row r="328" spans="1:86" s="91" customFormat="1" ht="3.95" customHeight="1">
      <c r="A328" s="203"/>
      <c r="B328" s="203"/>
      <c r="C328" s="203"/>
      <c r="D328" s="203"/>
      <c r="E328" s="203"/>
      <c r="F328" s="203"/>
      <c r="G328" s="203"/>
      <c r="H328" s="203"/>
      <c r="I328" s="203"/>
      <c r="J328" s="203"/>
      <c r="K328" s="203"/>
      <c r="L328" s="203"/>
      <c r="M328" s="203"/>
      <c r="N328" s="203"/>
      <c r="O328" s="203"/>
      <c r="P328" s="203"/>
      <c r="Q328" s="203"/>
      <c r="R328" s="203"/>
      <c r="S328" s="203"/>
      <c r="T328" s="203"/>
      <c r="U328" s="203"/>
      <c r="V328" s="203"/>
      <c r="W328" s="203"/>
      <c r="X328" s="203"/>
      <c r="Y328" s="203"/>
      <c r="Z328" s="203"/>
      <c r="AA328" s="203"/>
      <c r="AB328" s="203"/>
      <c r="AC328" s="203"/>
      <c r="AD328" s="203"/>
      <c r="AE328" s="203"/>
      <c r="AF328" s="203"/>
      <c r="AG328" s="203"/>
      <c r="AH328" s="203"/>
      <c r="AI328" s="203"/>
      <c r="AJ328" s="203"/>
      <c r="AK328" s="203"/>
      <c r="AL328" s="203"/>
      <c r="AM328" s="203"/>
      <c r="AN328" s="203"/>
      <c r="AO328" s="203"/>
      <c r="AP328" s="203"/>
      <c r="AQ328" s="203"/>
      <c r="AR328" s="203"/>
      <c r="AS328" s="203"/>
      <c r="AT328" s="203"/>
      <c r="AU328" s="203"/>
      <c r="AV328" s="203"/>
      <c r="AW328" s="203"/>
      <c r="AX328" s="203"/>
      <c r="AY328" s="203"/>
      <c r="AZ328" s="203"/>
      <c r="BA328" s="203"/>
      <c r="BB328" s="203"/>
      <c r="BC328" s="203"/>
      <c r="BD328" s="203"/>
      <c r="BE328" s="203"/>
      <c r="BF328" s="203"/>
      <c r="BG328" s="203"/>
      <c r="BH328" s="203"/>
      <c r="BI328" s="203"/>
      <c r="BJ328" s="203"/>
      <c r="BK328" s="203"/>
      <c r="BL328" s="203"/>
      <c r="BM328" s="203"/>
      <c r="BN328" s="203"/>
      <c r="BO328" s="203"/>
      <c r="BP328" s="203"/>
      <c r="BQ328" s="203"/>
      <c r="BR328" s="203"/>
      <c r="BS328" s="203"/>
      <c r="BT328" s="203"/>
      <c r="BU328" s="203"/>
      <c r="BV328" s="203"/>
      <c r="BW328" s="203"/>
      <c r="BX328" s="203"/>
      <c r="BY328" s="203"/>
      <c r="BZ328" s="203"/>
    </row>
    <row r="329" spans="1:86" s="2" customFormat="1" ht="16.5" customHeight="1">
      <c r="A329" s="59"/>
      <c r="B329" s="59" t="s">
        <v>1340</v>
      </c>
      <c r="C329" s="59"/>
      <c r="D329" s="59"/>
      <c r="E329" s="59"/>
      <c r="F329" s="59"/>
      <c r="G329" s="59"/>
      <c r="H329" s="59"/>
      <c r="I329" s="59"/>
      <c r="J329" s="59"/>
      <c r="K329" s="59"/>
      <c r="L329" s="59"/>
      <c r="M329" s="59"/>
      <c r="N329" s="59"/>
      <c r="O329" s="59"/>
      <c r="P329" s="59"/>
      <c r="Q329" s="59"/>
      <c r="R329" s="59"/>
      <c r="S329" s="59"/>
      <c r="T329" s="59"/>
      <c r="U329" s="59"/>
      <c r="V329" s="59"/>
      <c r="W329" s="59"/>
      <c r="X329" s="59"/>
      <c r="Y329" s="59"/>
      <c r="Z329" s="59"/>
      <c r="AA329" s="59"/>
      <c r="AB329" s="59"/>
      <c r="AC329" s="59"/>
      <c r="AD329" s="59"/>
      <c r="AE329" s="59"/>
      <c r="AF329" s="59"/>
      <c r="AG329" s="59"/>
      <c r="AH329" s="59"/>
      <c r="AI329" s="59"/>
      <c r="AJ329" s="59"/>
      <c r="AK329" s="59"/>
      <c r="AL329" s="59"/>
      <c r="AM329" s="59"/>
      <c r="AN329" s="59"/>
      <c r="AO329" s="59"/>
      <c r="AP329" s="59"/>
      <c r="AQ329" s="59"/>
      <c r="AR329" s="59"/>
      <c r="AS329" s="59"/>
      <c r="AT329" s="59"/>
      <c r="AU329" s="59"/>
      <c r="AV329" s="59"/>
      <c r="AW329" s="59"/>
      <c r="AX329" s="59"/>
      <c r="AY329" s="59"/>
      <c r="AZ329" s="59"/>
      <c r="BA329" s="59"/>
      <c r="BB329" s="59"/>
      <c r="BC329" s="59"/>
      <c r="BD329" s="59"/>
      <c r="BE329" s="59"/>
      <c r="BF329" s="59"/>
      <c r="BG329" s="59"/>
      <c r="BH329" s="59"/>
      <c r="BI329" s="59"/>
      <c r="BJ329" s="59"/>
      <c r="BK329" s="59"/>
      <c r="BL329" s="59"/>
      <c r="BM329" s="59"/>
      <c r="BN329" s="59"/>
      <c r="BO329" s="59"/>
      <c r="BP329" s="59"/>
      <c r="BQ329" s="59"/>
      <c r="BR329" s="59"/>
      <c r="BS329" s="59"/>
      <c r="BT329" s="59"/>
      <c r="BU329" s="59"/>
      <c r="BV329" s="59"/>
      <c r="BW329" s="59"/>
      <c r="BX329" s="59"/>
      <c r="BY329" s="59"/>
      <c r="BZ329" s="59"/>
      <c r="CB329" s="91"/>
      <c r="CC329" s="91"/>
      <c r="CD329" s="91"/>
      <c r="CE329" s="91"/>
      <c r="CF329" s="91"/>
      <c r="CG329" s="91"/>
      <c r="CH329" s="91"/>
    </row>
    <row r="330" spans="1:86" s="2" customFormat="1" ht="16.5" customHeight="1">
      <c r="A330" s="59"/>
      <c r="B330" s="59"/>
      <c r="C330" s="677"/>
      <c r="D330" s="677"/>
      <c r="E330" s="677"/>
      <c r="F330" s="677"/>
      <c r="G330" s="677"/>
      <c r="H330" s="677"/>
      <c r="I330" s="677"/>
      <c r="J330" s="677"/>
      <c r="K330" s="677"/>
      <c r="L330" s="677"/>
      <c r="M330" s="677"/>
      <c r="N330" s="677"/>
      <c r="O330" s="677"/>
      <c r="P330" s="677"/>
      <c r="Q330" s="677"/>
      <c r="R330" s="677"/>
      <c r="S330" s="677"/>
      <c r="T330" s="677"/>
      <c r="U330" s="677"/>
      <c r="V330" s="677"/>
      <c r="W330" s="677"/>
      <c r="X330" s="677"/>
      <c r="Y330" s="677"/>
      <c r="Z330" s="677"/>
      <c r="AA330" s="677"/>
      <c r="AB330" s="677"/>
      <c r="AC330" s="677"/>
      <c r="AD330" s="677"/>
      <c r="AE330" s="677"/>
      <c r="AF330" s="677"/>
      <c r="AG330" s="677"/>
      <c r="AH330" s="677"/>
      <c r="AI330" s="677"/>
      <c r="AJ330" s="677"/>
      <c r="AK330" s="677"/>
      <c r="AL330" s="677"/>
      <c r="AM330" s="677"/>
      <c r="AN330" s="677"/>
      <c r="AO330" s="677"/>
      <c r="AP330" s="677"/>
      <c r="AQ330" s="677"/>
      <c r="AR330" s="677"/>
      <c r="AS330" s="677"/>
      <c r="AT330" s="677"/>
      <c r="AU330" s="677"/>
      <c r="AV330" s="677"/>
      <c r="AW330" s="677"/>
      <c r="AX330" s="677"/>
      <c r="AY330" s="677"/>
      <c r="AZ330" s="677"/>
      <c r="BA330" s="677"/>
      <c r="BB330" s="677"/>
      <c r="BC330" s="677"/>
      <c r="BD330" s="677"/>
      <c r="BE330" s="677"/>
      <c r="BF330" s="677"/>
      <c r="BG330" s="677"/>
      <c r="BH330" s="677"/>
      <c r="BI330" s="677"/>
      <c r="BJ330" s="677"/>
      <c r="BK330" s="677"/>
      <c r="BL330" s="677"/>
      <c r="BM330" s="677"/>
      <c r="BN330" s="677"/>
      <c r="BO330" s="677"/>
      <c r="BP330" s="677"/>
      <c r="BQ330" s="677"/>
      <c r="BR330" s="677"/>
      <c r="BS330" s="677"/>
      <c r="BT330" s="677"/>
      <c r="BU330" s="677"/>
      <c r="BV330" s="677"/>
      <c r="BW330" s="677"/>
      <c r="BX330" s="677"/>
      <c r="BY330" s="677"/>
      <c r="BZ330" s="677"/>
      <c r="CB330" s="91"/>
      <c r="CC330" s="91"/>
      <c r="CD330" s="91"/>
      <c r="CE330" s="91"/>
      <c r="CF330" s="91"/>
      <c r="CG330" s="91"/>
      <c r="CH330" s="91"/>
    </row>
    <row r="331" spans="1:86" s="2" customFormat="1" ht="16.5" customHeight="1">
      <c r="A331" s="59"/>
      <c r="B331" s="59"/>
      <c r="C331" s="677"/>
      <c r="D331" s="677"/>
      <c r="E331" s="677"/>
      <c r="F331" s="677"/>
      <c r="G331" s="677"/>
      <c r="H331" s="677"/>
      <c r="I331" s="677"/>
      <c r="J331" s="677"/>
      <c r="K331" s="677"/>
      <c r="L331" s="677"/>
      <c r="M331" s="677"/>
      <c r="N331" s="677"/>
      <c r="O331" s="677"/>
      <c r="P331" s="677"/>
      <c r="Q331" s="677"/>
      <c r="R331" s="677"/>
      <c r="S331" s="677"/>
      <c r="T331" s="677"/>
      <c r="U331" s="677"/>
      <c r="V331" s="677"/>
      <c r="W331" s="677"/>
      <c r="X331" s="677"/>
      <c r="Y331" s="677"/>
      <c r="Z331" s="677"/>
      <c r="AA331" s="677"/>
      <c r="AB331" s="677"/>
      <c r="AC331" s="677"/>
      <c r="AD331" s="677"/>
      <c r="AE331" s="677"/>
      <c r="AF331" s="677"/>
      <c r="AG331" s="677"/>
      <c r="AH331" s="677"/>
      <c r="AI331" s="677"/>
      <c r="AJ331" s="677"/>
      <c r="AK331" s="677"/>
      <c r="AL331" s="677"/>
      <c r="AM331" s="677"/>
      <c r="AN331" s="677"/>
      <c r="AO331" s="677"/>
      <c r="AP331" s="677"/>
      <c r="AQ331" s="677"/>
      <c r="AR331" s="677"/>
      <c r="AS331" s="677"/>
      <c r="AT331" s="677"/>
      <c r="AU331" s="677"/>
      <c r="AV331" s="677"/>
      <c r="AW331" s="677"/>
      <c r="AX331" s="677"/>
      <c r="AY331" s="677"/>
      <c r="AZ331" s="677"/>
      <c r="BA331" s="677"/>
      <c r="BB331" s="677"/>
      <c r="BC331" s="677"/>
      <c r="BD331" s="677"/>
      <c r="BE331" s="677"/>
      <c r="BF331" s="677"/>
      <c r="BG331" s="677"/>
      <c r="BH331" s="677"/>
      <c r="BI331" s="677"/>
      <c r="BJ331" s="677"/>
      <c r="BK331" s="677"/>
      <c r="BL331" s="677"/>
      <c r="BM331" s="677"/>
      <c r="BN331" s="677"/>
      <c r="BO331" s="677"/>
      <c r="BP331" s="677"/>
      <c r="BQ331" s="677"/>
      <c r="BR331" s="677"/>
      <c r="BS331" s="677"/>
      <c r="BT331" s="677"/>
      <c r="BU331" s="677"/>
      <c r="BV331" s="677"/>
      <c r="BW331" s="677"/>
      <c r="BX331" s="677"/>
      <c r="BY331" s="677"/>
      <c r="BZ331" s="677"/>
      <c r="CB331" s="91"/>
      <c r="CC331" s="91"/>
      <c r="CD331" s="91"/>
      <c r="CE331" s="91"/>
      <c r="CF331" s="91"/>
      <c r="CG331" s="91"/>
      <c r="CH331" s="91"/>
    </row>
    <row r="332" spans="1:86" s="2" customFormat="1" ht="16.5" customHeight="1">
      <c r="A332" s="59"/>
      <c r="B332" s="59"/>
      <c r="C332" s="677"/>
      <c r="D332" s="677"/>
      <c r="E332" s="677"/>
      <c r="F332" s="677"/>
      <c r="G332" s="677"/>
      <c r="H332" s="677"/>
      <c r="I332" s="677"/>
      <c r="J332" s="677"/>
      <c r="K332" s="677"/>
      <c r="L332" s="677"/>
      <c r="M332" s="677"/>
      <c r="N332" s="677"/>
      <c r="O332" s="677"/>
      <c r="P332" s="677"/>
      <c r="Q332" s="677"/>
      <c r="R332" s="677"/>
      <c r="S332" s="677"/>
      <c r="T332" s="677"/>
      <c r="U332" s="677"/>
      <c r="V332" s="677"/>
      <c r="W332" s="677"/>
      <c r="X332" s="677"/>
      <c r="Y332" s="677"/>
      <c r="Z332" s="677"/>
      <c r="AA332" s="677"/>
      <c r="AB332" s="677"/>
      <c r="AC332" s="677"/>
      <c r="AD332" s="677"/>
      <c r="AE332" s="677"/>
      <c r="AF332" s="677"/>
      <c r="AG332" s="677"/>
      <c r="AH332" s="677"/>
      <c r="AI332" s="677"/>
      <c r="AJ332" s="677"/>
      <c r="AK332" s="677"/>
      <c r="AL332" s="677"/>
      <c r="AM332" s="677"/>
      <c r="AN332" s="677"/>
      <c r="AO332" s="677"/>
      <c r="AP332" s="677"/>
      <c r="AQ332" s="677"/>
      <c r="AR332" s="677"/>
      <c r="AS332" s="677"/>
      <c r="AT332" s="677"/>
      <c r="AU332" s="677"/>
      <c r="AV332" s="677"/>
      <c r="AW332" s="677"/>
      <c r="AX332" s="677"/>
      <c r="AY332" s="677"/>
      <c r="AZ332" s="677"/>
      <c r="BA332" s="677"/>
      <c r="BB332" s="677"/>
      <c r="BC332" s="677"/>
      <c r="BD332" s="677"/>
      <c r="BE332" s="677"/>
      <c r="BF332" s="677"/>
      <c r="BG332" s="677"/>
      <c r="BH332" s="677"/>
      <c r="BI332" s="677"/>
      <c r="BJ332" s="677"/>
      <c r="BK332" s="677"/>
      <c r="BL332" s="677"/>
      <c r="BM332" s="677"/>
      <c r="BN332" s="677"/>
      <c r="BO332" s="677"/>
      <c r="BP332" s="677"/>
      <c r="BQ332" s="677"/>
      <c r="BR332" s="677"/>
      <c r="BS332" s="677"/>
      <c r="BT332" s="677"/>
      <c r="BU332" s="677"/>
      <c r="BV332" s="677"/>
      <c r="BW332" s="677"/>
      <c r="BX332" s="677"/>
      <c r="BY332" s="677"/>
      <c r="BZ332" s="677"/>
      <c r="CB332" s="91"/>
      <c r="CC332" s="91"/>
      <c r="CD332" s="91"/>
      <c r="CE332" s="91"/>
      <c r="CF332" s="91"/>
      <c r="CG332" s="91"/>
      <c r="CH332" s="91"/>
    </row>
    <row r="333" spans="1:86" s="2" customFormat="1" ht="16.5" customHeight="1">
      <c r="A333" s="59"/>
      <c r="B333" s="59"/>
      <c r="C333" s="677"/>
      <c r="D333" s="677"/>
      <c r="E333" s="677"/>
      <c r="F333" s="677"/>
      <c r="G333" s="677"/>
      <c r="H333" s="677"/>
      <c r="I333" s="677"/>
      <c r="J333" s="677"/>
      <c r="K333" s="677"/>
      <c r="L333" s="677"/>
      <c r="M333" s="677"/>
      <c r="N333" s="677"/>
      <c r="O333" s="677"/>
      <c r="P333" s="677"/>
      <c r="Q333" s="677"/>
      <c r="R333" s="677"/>
      <c r="S333" s="677"/>
      <c r="T333" s="677"/>
      <c r="U333" s="677"/>
      <c r="V333" s="677"/>
      <c r="W333" s="677"/>
      <c r="X333" s="677"/>
      <c r="Y333" s="677"/>
      <c r="Z333" s="677"/>
      <c r="AA333" s="677"/>
      <c r="AB333" s="677"/>
      <c r="AC333" s="677"/>
      <c r="AD333" s="677"/>
      <c r="AE333" s="677"/>
      <c r="AF333" s="677"/>
      <c r="AG333" s="677"/>
      <c r="AH333" s="677"/>
      <c r="AI333" s="677"/>
      <c r="AJ333" s="677"/>
      <c r="AK333" s="677"/>
      <c r="AL333" s="677"/>
      <c r="AM333" s="677"/>
      <c r="AN333" s="677"/>
      <c r="AO333" s="677"/>
      <c r="AP333" s="677"/>
      <c r="AQ333" s="677"/>
      <c r="AR333" s="677"/>
      <c r="AS333" s="677"/>
      <c r="AT333" s="677"/>
      <c r="AU333" s="677"/>
      <c r="AV333" s="677"/>
      <c r="AW333" s="677"/>
      <c r="AX333" s="677"/>
      <c r="AY333" s="677"/>
      <c r="AZ333" s="677"/>
      <c r="BA333" s="677"/>
      <c r="BB333" s="677"/>
      <c r="BC333" s="677"/>
      <c r="BD333" s="677"/>
      <c r="BE333" s="677"/>
      <c r="BF333" s="677"/>
      <c r="BG333" s="677"/>
      <c r="BH333" s="677"/>
      <c r="BI333" s="677"/>
      <c r="BJ333" s="677"/>
      <c r="BK333" s="677"/>
      <c r="BL333" s="677"/>
      <c r="BM333" s="677"/>
      <c r="BN333" s="677"/>
      <c r="BO333" s="677"/>
      <c r="BP333" s="677"/>
      <c r="BQ333" s="677"/>
      <c r="BR333" s="677"/>
      <c r="BS333" s="677"/>
      <c r="BT333" s="677"/>
      <c r="BU333" s="677"/>
      <c r="BV333" s="677"/>
      <c r="BW333" s="677"/>
      <c r="BX333" s="677"/>
      <c r="BY333" s="677"/>
      <c r="BZ333" s="677"/>
      <c r="CB333" s="8"/>
    </row>
    <row r="334" spans="1:86" s="2" customFormat="1" ht="17.100000000000001" customHeight="1">
      <c r="A334" s="59"/>
      <c r="B334" s="59"/>
      <c r="C334" s="677"/>
      <c r="D334" s="677"/>
      <c r="E334" s="677"/>
      <c r="F334" s="677"/>
      <c r="G334" s="677"/>
      <c r="H334" s="677"/>
      <c r="I334" s="677"/>
      <c r="J334" s="677"/>
      <c r="K334" s="677"/>
      <c r="L334" s="677"/>
      <c r="M334" s="677"/>
      <c r="N334" s="677"/>
      <c r="O334" s="677"/>
      <c r="P334" s="677"/>
      <c r="Q334" s="677"/>
      <c r="R334" s="677"/>
      <c r="S334" s="677"/>
      <c r="T334" s="677"/>
      <c r="U334" s="677"/>
      <c r="V334" s="677"/>
      <c r="W334" s="677"/>
      <c r="X334" s="677"/>
      <c r="Y334" s="677"/>
      <c r="Z334" s="677"/>
      <c r="AA334" s="677"/>
      <c r="AB334" s="677"/>
      <c r="AC334" s="677"/>
      <c r="AD334" s="677"/>
      <c r="AE334" s="677"/>
      <c r="AF334" s="677"/>
      <c r="AG334" s="677"/>
      <c r="AH334" s="677"/>
      <c r="AI334" s="677"/>
      <c r="AJ334" s="677"/>
      <c r="AK334" s="677"/>
      <c r="AL334" s="677"/>
      <c r="AM334" s="677"/>
      <c r="AN334" s="677"/>
      <c r="AO334" s="677"/>
      <c r="AP334" s="677"/>
      <c r="AQ334" s="677"/>
      <c r="AR334" s="677"/>
      <c r="AS334" s="677"/>
      <c r="AT334" s="677"/>
      <c r="AU334" s="677"/>
      <c r="AV334" s="677"/>
      <c r="AW334" s="677"/>
      <c r="AX334" s="677"/>
      <c r="AY334" s="677"/>
      <c r="AZ334" s="677"/>
      <c r="BA334" s="677"/>
      <c r="BB334" s="677"/>
      <c r="BC334" s="677"/>
      <c r="BD334" s="677"/>
      <c r="BE334" s="677"/>
      <c r="BF334" s="677"/>
      <c r="BG334" s="677"/>
      <c r="BH334" s="677"/>
      <c r="BI334" s="677"/>
      <c r="BJ334" s="677"/>
      <c r="BK334" s="677"/>
      <c r="BL334" s="677"/>
      <c r="BM334" s="677"/>
      <c r="BN334" s="677"/>
      <c r="BO334" s="677"/>
      <c r="BP334" s="677"/>
      <c r="BQ334" s="677"/>
      <c r="BR334" s="677"/>
      <c r="BS334" s="677"/>
      <c r="BT334" s="677"/>
      <c r="BU334" s="677"/>
      <c r="BV334" s="677"/>
      <c r="BW334" s="677"/>
      <c r="BX334" s="677"/>
      <c r="BY334" s="677"/>
      <c r="BZ334" s="677"/>
      <c r="CB334" s="8"/>
    </row>
    <row r="335" spans="1:86" s="91" customFormat="1" ht="3.95" customHeight="1">
      <c r="A335" s="94"/>
      <c r="B335" s="94"/>
      <c r="C335" s="94"/>
      <c r="D335" s="94"/>
      <c r="E335" s="94"/>
      <c r="F335" s="94"/>
      <c r="G335" s="94"/>
      <c r="H335" s="94"/>
      <c r="I335" s="94"/>
      <c r="J335" s="94"/>
      <c r="K335" s="94"/>
      <c r="L335" s="94"/>
      <c r="M335" s="94"/>
      <c r="N335" s="94"/>
      <c r="O335" s="94"/>
      <c r="P335" s="94"/>
      <c r="Q335" s="94"/>
      <c r="R335" s="94"/>
      <c r="S335" s="94"/>
      <c r="T335" s="94"/>
      <c r="U335" s="94"/>
      <c r="V335" s="94"/>
      <c r="W335" s="94"/>
      <c r="X335" s="94"/>
      <c r="Y335" s="94"/>
      <c r="Z335" s="94"/>
      <c r="AA335" s="94"/>
      <c r="AB335" s="94"/>
      <c r="AC335" s="94"/>
      <c r="AD335" s="94"/>
      <c r="AE335" s="94"/>
      <c r="AF335" s="94"/>
      <c r="AG335" s="94"/>
      <c r="AH335" s="94"/>
      <c r="AI335" s="94"/>
      <c r="AJ335" s="94"/>
      <c r="AK335" s="94"/>
      <c r="AL335" s="94"/>
      <c r="AM335" s="94"/>
      <c r="AN335" s="94"/>
      <c r="AO335" s="94"/>
      <c r="AP335" s="94"/>
      <c r="AQ335" s="94"/>
      <c r="AR335" s="94"/>
      <c r="AS335" s="94"/>
      <c r="AT335" s="94"/>
      <c r="AU335" s="94"/>
      <c r="AV335" s="94"/>
      <c r="AW335" s="94"/>
      <c r="AX335" s="94"/>
      <c r="AY335" s="94"/>
      <c r="AZ335" s="94"/>
      <c r="BA335" s="94"/>
      <c r="BB335" s="94"/>
      <c r="BC335" s="94"/>
      <c r="BD335" s="94"/>
      <c r="BE335" s="94"/>
      <c r="BF335" s="94"/>
      <c r="BG335" s="94"/>
      <c r="BH335" s="94"/>
      <c r="BI335" s="94"/>
      <c r="BJ335" s="94"/>
      <c r="BK335" s="94"/>
      <c r="BL335" s="94"/>
      <c r="BM335" s="94"/>
      <c r="BN335" s="94"/>
      <c r="BO335" s="94"/>
      <c r="BP335" s="94"/>
      <c r="BQ335" s="94"/>
      <c r="BR335" s="94"/>
      <c r="BS335" s="94"/>
      <c r="BT335" s="94"/>
      <c r="BU335" s="94"/>
      <c r="BV335" s="94"/>
      <c r="BW335" s="94"/>
      <c r="BX335" s="94"/>
      <c r="BY335" s="94"/>
      <c r="BZ335" s="94"/>
      <c r="CB335" s="2"/>
      <c r="CC335" s="2"/>
      <c r="CD335" s="2"/>
      <c r="CE335" s="2"/>
      <c r="CF335" s="2"/>
      <c r="CG335" s="2"/>
      <c r="CH335" s="2"/>
    </row>
    <row r="336" spans="1:86" s="91" customFormat="1" ht="17.100000000000001" customHeight="1">
      <c r="A336" s="717" t="s">
        <v>199</v>
      </c>
      <c r="B336" s="717"/>
      <c r="C336" s="717"/>
      <c r="D336" s="717"/>
      <c r="E336" s="717"/>
      <c r="F336" s="717"/>
      <c r="G336" s="717"/>
      <c r="H336" s="717"/>
      <c r="I336" s="717"/>
      <c r="J336" s="717"/>
      <c r="K336" s="717"/>
      <c r="L336" s="717"/>
      <c r="M336" s="717"/>
      <c r="N336" s="717"/>
      <c r="O336" s="717"/>
      <c r="P336" s="717"/>
      <c r="Q336" s="717"/>
      <c r="R336" s="717"/>
      <c r="S336" s="717"/>
      <c r="T336" s="717"/>
      <c r="U336" s="717"/>
      <c r="V336" s="717"/>
      <c r="W336" s="717"/>
      <c r="X336" s="717"/>
      <c r="Y336" s="717"/>
      <c r="Z336" s="717"/>
      <c r="AA336" s="717"/>
      <c r="AB336" s="717"/>
      <c r="AC336" s="717"/>
      <c r="AD336" s="717"/>
      <c r="AE336" s="717"/>
      <c r="AF336" s="717"/>
      <c r="AG336" s="717"/>
      <c r="AH336" s="717"/>
      <c r="AI336" s="717"/>
      <c r="AJ336" s="717"/>
      <c r="AK336" s="717"/>
      <c r="AL336" s="717"/>
      <c r="AM336" s="717"/>
      <c r="AN336" s="717"/>
      <c r="AO336" s="717"/>
      <c r="AP336" s="717"/>
      <c r="AQ336" s="717"/>
      <c r="AR336" s="717"/>
      <c r="AS336" s="717"/>
      <c r="AT336" s="717"/>
      <c r="AU336" s="717"/>
      <c r="AV336" s="717"/>
      <c r="AW336" s="717"/>
      <c r="AX336" s="717"/>
      <c r="AY336" s="717"/>
      <c r="AZ336" s="717"/>
      <c r="BA336" s="717"/>
      <c r="BB336" s="717"/>
      <c r="BC336" s="717"/>
      <c r="BD336" s="717"/>
      <c r="BE336" s="717"/>
      <c r="BF336" s="717"/>
      <c r="BG336" s="717"/>
      <c r="BH336" s="717"/>
      <c r="BI336" s="717"/>
      <c r="BJ336" s="717"/>
      <c r="BK336" s="717"/>
      <c r="BL336" s="717"/>
      <c r="BM336" s="717"/>
      <c r="BN336" s="717"/>
      <c r="BO336" s="717"/>
      <c r="BP336" s="717"/>
      <c r="BQ336" s="717"/>
      <c r="BR336" s="717"/>
      <c r="BS336" s="717"/>
      <c r="BT336" s="717"/>
      <c r="BU336" s="717"/>
      <c r="BV336" s="717"/>
      <c r="BW336" s="717"/>
      <c r="BX336" s="717"/>
      <c r="BY336" s="717"/>
      <c r="BZ336" s="717"/>
    </row>
    <row r="337" spans="1:86" s="91" customFormat="1" ht="17.100000000000001" customHeight="1">
      <c r="A337" s="59"/>
      <c r="B337" s="59" t="s">
        <v>200</v>
      </c>
      <c r="C337" s="59"/>
      <c r="D337" s="59"/>
      <c r="E337" s="59"/>
      <c r="F337" s="59"/>
      <c r="G337" s="59"/>
      <c r="H337" s="59"/>
      <c r="I337" s="59"/>
      <c r="J337" s="59"/>
      <c r="K337" s="59"/>
      <c r="L337" s="59"/>
      <c r="M337" s="59"/>
      <c r="N337" s="59"/>
      <c r="O337" s="59"/>
      <c r="P337" s="59"/>
      <c r="Q337" s="59"/>
      <c r="R337" s="59"/>
      <c r="S337" s="59"/>
      <c r="T337" s="59"/>
      <c r="U337" s="59"/>
      <c r="V337" s="59"/>
      <c r="W337" s="59"/>
      <c r="X337" s="59"/>
      <c r="Y337" s="59"/>
      <c r="Z337" s="59"/>
      <c r="AA337" s="59"/>
      <c r="AB337" s="59"/>
      <c r="AC337" s="59"/>
      <c r="AD337" s="59"/>
      <c r="AE337" s="59"/>
      <c r="AF337" s="59"/>
      <c r="AG337" s="59"/>
      <c r="AH337" s="59"/>
      <c r="AI337" s="59"/>
      <c r="AJ337" s="59"/>
      <c r="AK337" s="59"/>
      <c r="AL337" s="59"/>
      <c r="AM337" s="59"/>
      <c r="AN337" s="59"/>
      <c r="AO337" s="59"/>
      <c r="AP337" s="59"/>
      <c r="AQ337" s="59"/>
      <c r="AR337" s="59"/>
      <c r="AS337" s="59"/>
      <c r="AT337" s="59"/>
      <c r="AU337" s="59"/>
      <c r="AV337" s="59"/>
      <c r="AW337" s="59"/>
      <c r="AX337" s="59"/>
      <c r="AY337" s="59"/>
      <c r="AZ337" s="59"/>
      <c r="BA337" s="59"/>
      <c r="BB337" s="59"/>
      <c r="BC337" s="59"/>
      <c r="BD337" s="59"/>
      <c r="BE337" s="59"/>
      <c r="BF337" s="59"/>
      <c r="BG337" s="59"/>
      <c r="BH337" s="59"/>
      <c r="BI337" s="59"/>
      <c r="BJ337" s="59"/>
      <c r="BK337" s="59"/>
      <c r="BL337" s="59"/>
      <c r="BM337" s="59"/>
      <c r="BN337" s="59"/>
      <c r="BO337" s="59"/>
      <c r="BP337" s="59"/>
      <c r="BQ337" s="59"/>
      <c r="BR337" s="59"/>
      <c r="BS337" s="59"/>
      <c r="BT337" s="59"/>
      <c r="BU337" s="59"/>
      <c r="BV337" s="59"/>
      <c r="BW337" s="59"/>
      <c r="BX337" s="59"/>
      <c r="BY337" s="59"/>
      <c r="BZ337" s="59"/>
    </row>
    <row r="338" spans="1:86" s="2" customFormat="1" ht="5.0999999999999996" customHeight="1">
      <c r="A338" s="94"/>
      <c r="B338" s="94"/>
      <c r="C338" s="94"/>
      <c r="D338" s="94"/>
      <c r="E338" s="94"/>
      <c r="F338" s="94"/>
      <c r="G338" s="94"/>
      <c r="H338" s="94"/>
      <c r="I338" s="94"/>
      <c r="J338" s="94"/>
      <c r="K338" s="94"/>
      <c r="L338" s="94"/>
      <c r="M338" s="94"/>
      <c r="N338" s="94"/>
      <c r="O338" s="94"/>
      <c r="P338" s="94"/>
      <c r="Q338" s="94"/>
      <c r="R338" s="94"/>
      <c r="S338" s="94"/>
      <c r="T338" s="94"/>
      <c r="U338" s="94"/>
      <c r="V338" s="94"/>
      <c r="W338" s="94"/>
      <c r="X338" s="94"/>
      <c r="Y338" s="94"/>
      <c r="Z338" s="94"/>
      <c r="AA338" s="94"/>
      <c r="AB338" s="94"/>
      <c r="AC338" s="94"/>
      <c r="AD338" s="94"/>
      <c r="AE338" s="94"/>
      <c r="AF338" s="94"/>
      <c r="AG338" s="94"/>
      <c r="AH338" s="94"/>
      <c r="AI338" s="94"/>
      <c r="AJ338" s="94"/>
      <c r="AK338" s="94"/>
      <c r="AL338" s="94"/>
      <c r="AM338" s="94"/>
      <c r="AN338" s="94"/>
      <c r="AO338" s="94"/>
      <c r="AP338" s="94"/>
      <c r="AQ338" s="94"/>
      <c r="AR338" s="94"/>
      <c r="AS338" s="94"/>
      <c r="AT338" s="94"/>
      <c r="AU338" s="94"/>
      <c r="AV338" s="94"/>
      <c r="AW338" s="94"/>
      <c r="AX338" s="94"/>
      <c r="AY338" s="94"/>
      <c r="AZ338" s="94"/>
      <c r="BA338" s="94"/>
      <c r="BB338" s="94"/>
      <c r="BC338" s="94"/>
      <c r="BD338" s="94"/>
      <c r="BE338" s="94"/>
      <c r="BF338" s="94"/>
      <c r="BG338" s="94"/>
      <c r="BH338" s="94"/>
      <c r="BI338" s="94"/>
      <c r="BJ338" s="94"/>
      <c r="BK338" s="94"/>
      <c r="BL338" s="94"/>
      <c r="BM338" s="94"/>
      <c r="BN338" s="94"/>
      <c r="BO338" s="94"/>
      <c r="BP338" s="94"/>
      <c r="BQ338" s="94"/>
      <c r="BR338" s="94"/>
      <c r="BS338" s="94"/>
      <c r="BT338" s="94"/>
      <c r="BU338" s="94"/>
      <c r="BV338" s="94"/>
      <c r="BW338" s="94"/>
      <c r="BX338" s="94"/>
      <c r="BY338" s="94"/>
      <c r="BZ338" s="94"/>
      <c r="CB338" s="91"/>
      <c r="CC338" s="91"/>
      <c r="CD338" s="91"/>
      <c r="CE338" s="91"/>
      <c r="CF338" s="91"/>
      <c r="CG338" s="91"/>
      <c r="CH338" s="91"/>
    </row>
    <row r="339" spans="1:86" s="2" customFormat="1" ht="5.0999999999999996" customHeight="1">
      <c r="A339" s="203"/>
      <c r="B339" s="203"/>
      <c r="C339" s="203"/>
      <c r="D339" s="203"/>
      <c r="E339" s="203"/>
      <c r="F339" s="203"/>
      <c r="G339" s="203"/>
      <c r="H339" s="203"/>
      <c r="I339" s="203"/>
      <c r="J339" s="203"/>
      <c r="K339" s="203"/>
      <c r="L339" s="203"/>
      <c r="M339" s="203"/>
      <c r="N339" s="203"/>
      <c r="O339" s="203"/>
      <c r="P339" s="203"/>
      <c r="Q339" s="203"/>
      <c r="R339" s="203"/>
      <c r="S339" s="203"/>
      <c r="T339" s="203"/>
      <c r="U339" s="203"/>
      <c r="V339" s="203"/>
      <c r="W339" s="203"/>
      <c r="X339" s="203"/>
      <c r="Y339" s="203"/>
      <c r="Z339" s="203"/>
      <c r="AA339" s="203"/>
      <c r="AB339" s="203"/>
      <c r="AC339" s="203"/>
      <c r="AD339" s="203"/>
      <c r="AE339" s="203"/>
      <c r="AF339" s="203"/>
      <c r="AG339" s="203"/>
      <c r="AH339" s="203"/>
      <c r="AI339" s="203"/>
      <c r="AJ339" s="203"/>
      <c r="AK339" s="203"/>
      <c r="AL339" s="203"/>
      <c r="AM339" s="203"/>
      <c r="AN339" s="203"/>
      <c r="AO339" s="203"/>
      <c r="AP339" s="203"/>
      <c r="AQ339" s="203"/>
      <c r="AR339" s="203"/>
      <c r="AS339" s="203"/>
      <c r="AT339" s="203"/>
      <c r="AU339" s="203"/>
      <c r="AV339" s="203"/>
      <c r="AW339" s="203"/>
      <c r="AX339" s="203"/>
      <c r="AY339" s="203"/>
      <c r="AZ339" s="203"/>
      <c r="BA339" s="203"/>
      <c r="BB339" s="203"/>
      <c r="BC339" s="203"/>
      <c r="BD339" s="203"/>
      <c r="BE339" s="203"/>
      <c r="BF339" s="203"/>
      <c r="BG339" s="203"/>
      <c r="BH339" s="203"/>
      <c r="BI339" s="203"/>
      <c r="BJ339" s="203"/>
      <c r="BK339" s="203"/>
      <c r="BL339" s="203"/>
      <c r="BM339" s="203"/>
      <c r="BN339" s="203"/>
      <c r="BO339" s="203"/>
      <c r="BP339" s="203"/>
      <c r="BQ339" s="203"/>
      <c r="BR339" s="203"/>
      <c r="BS339" s="203"/>
      <c r="BT339" s="203"/>
      <c r="BU339" s="203"/>
      <c r="BV339" s="203"/>
      <c r="BW339" s="203"/>
      <c r="BX339" s="203"/>
      <c r="BY339" s="203"/>
      <c r="BZ339" s="203"/>
      <c r="CB339" s="8"/>
    </row>
    <row r="340" spans="1:86" s="2" customFormat="1" ht="17.100000000000001" customHeight="1">
      <c r="A340" s="59"/>
      <c r="B340" s="59" t="s">
        <v>201</v>
      </c>
      <c r="C340" s="59"/>
      <c r="D340" s="59"/>
      <c r="E340" s="59"/>
      <c r="F340" s="59"/>
      <c r="G340" s="59"/>
      <c r="H340" s="59"/>
      <c r="I340" s="59"/>
      <c r="J340" s="59"/>
      <c r="K340" s="59"/>
      <c r="L340" s="59"/>
      <c r="M340" s="59"/>
      <c r="N340" s="672"/>
      <c r="O340" s="672"/>
      <c r="P340" s="672"/>
      <c r="Q340" s="672"/>
      <c r="R340" s="672"/>
      <c r="S340" s="672"/>
      <c r="T340" s="672"/>
      <c r="U340" s="672"/>
      <c r="V340" s="59"/>
      <c r="W340" s="59"/>
      <c r="X340" s="59"/>
      <c r="Y340" s="59"/>
      <c r="Z340" s="59"/>
      <c r="AA340" s="59"/>
      <c r="AB340" s="59"/>
      <c r="AC340" s="59"/>
      <c r="AD340" s="59"/>
      <c r="AE340" s="59"/>
      <c r="AF340" s="59"/>
      <c r="AG340" s="59"/>
      <c r="AH340" s="59"/>
      <c r="AI340" s="59"/>
      <c r="AJ340" s="59"/>
      <c r="AK340" s="59"/>
      <c r="AL340" s="59"/>
      <c r="AM340" s="59"/>
      <c r="AN340" s="59"/>
      <c r="AO340" s="59"/>
      <c r="AP340" s="59"/>
      <c r="AQ340" s="59"/>
      <c r="AR340" s="59"/>
      <c r="AS340" s="59"/>
      <c r="AT340" s="59"/>
      <c r="AU340" s="59"/>
      <c r="AV340" s="59"/>
      <c r="AW340" s="59"/>
      <c r="AX340" s="59"/>
      <c r="AY340" s="59"/>
      <c r="AZ340" s="59"/>
      <c r="BA340" s="59"/>
      <c r="BB340" s="59"/>
      <c r="BC340" s="59"/>
      <c r="BD340" s="59"/>
      <c r="BE340" s="59"/>
      <c r="BF340" s="59"/>
      <c r="BG340" s="59"/>
      <c r="BH340" s="59"/>
      <c r="BI340" s="59"/>
      <c r="BJ340" s="59"/>
      <c r="BK340" s="59"/>
      <c r="BL340" s="59"/>
      <c r="BM340" s="59"/>
      <c r="BN340" s="59"/>
      <c r="BO340" s="59"/>
      <c r="BP340" s="59"/>
      <c r="BQ340" s="59"/>
      <c r="BR340" s="59"/>
      <c r="BS340" s="59"/>
      <c r="BT340" s="59"/>
      <c r="BU340" s="59"/>
      <c r="BV340" s="59"/>
      <c r="BW340" s="59"/>
      <c r="BX340" s="59"/>
      <c r="BY340" s="59"/>
      <c r="BZ340" s="59"/>
      <c r="CB340" s="8"/>
    </row>
    <row r="341" spans="1:86" s="91" customFormat="1" ht="17.100000000000001" customHeight="1">
      <c r="A341" s="59"/>
      <c r="B341" s="59" t="s">
        <v>202</v>
      </c>
      <c r="C341" s="59"/>
      <c r="D341" s="59"/>
      <c r="E341" s="59"/>
      <c r="F341" s="59"/>
      <c r="G341" s="59"/>
      <c r="H341" s="59"/>
      <c r="I341" s="59"/>
      <c r="J341" s="59"/>
      <c r="K341" s="59"/>
      <c r="L341" s="59"/>
      <c r="M341" s="670" t="s">
        <v>203</v>
      </c>
      <c r="N341" s="670"/>
      <c r="O341" s="670"/>
      <c r="P341" s="670"/>
      <c r="Q341" s="670"/>
      <c r="R341" s="697"/>
      <c r="S341" s="697"/>
      <c r="T341" s="697"/>
      <c r="U341" s="697"/>
      <c r="V341" s="697"/>
      <c r="W341" s="697"/>
      <c r="X341" s="697"/>
      <c r="Y341" s="697"/>
      <c r="Z341" s="697"/>
      <c r="AA341" s="59" t="s">
        <v>85</v>
      </c>
      <c r="AB341" s="59"/>
      <c r="AC341" s="59"/>
      <c r="AD341" s="677" t="str">
        <f t="shared" ref="AD341:AD345" si="6">IFERROR(VLOOKUP(R341,$CB$4:$CC$78,2,FALSE),"")</f>
        <v/>
      </c>
      <c r="AE341" s="677"/>
      <c r="AF341" s="677"/>
      <c r="AG341" s="677"/>
      <c r="AH341" s="677"/>
      <c r="AI341" s="677"/>
      <c r="AJ341" s="677"/>
      <c r="AK341" s="677"/>
      <c r="AL341" s="677"/>
      <c r="AM341" s="677"/>
      <c r="AN341" s="677"/>
      <c r="AO341" s="677"/>
      <c r="AP341" s="677"/>
      <c r="AQ341" s="677"/>
      <c r="AR341" s="677"/>
      <c r="AS341" s="677"/>
      <c r="AT341" s="677"/>
      <c r="AU341" s="677"/>
      <c r="AV341" s="677"/>
      <c r="AW341" s="677"/>
      <c r="AX341" s="677"/>
      <c r="AY341" s="677"/>
      <c r="AZ341" s="677"/>
      <c r="BA341" s="677"/>
      <c r="BB341" s="677"/>
      <c r="BC341" s="677"/>
      <c r="BD341" s="677"/>
      <c r="BE341" s="677"/>
      <c r="BF341" s="677"/>
      <c r="BG341" s="677"/>
      <c r="BH341" s="677"/>
      <c r="BI341" s="677"/>
      <c r="BJ341" s="677"/>
      <c r="BK341" s="677"/>
      <c r="BL341" s="677"/>
      <c r="BM341" s="677"/>
      <c r="BN341" s="677"/>
      <c r="BO341" s="677"/>
      <c r="BP341" s="59"/>
      <c r="BQ341" s="59"/>
      <c r="BR341" s="59"/>
      <c r="BS341" s="59"/>
      <c r="BT341" s="59"/>
      <c r="BU341" s="59"/>
      <c r="BV341" s="59"/>
      <c r="BW341" s="59"/>
      <c r="BX341" s="59"/>
      <c r="BY341" s="59"/>
      <c r="BZ341" s="59"/>
      <c r="CB341" s="2"/>
      <c r="CC341" s="2"/>
      <c r="CD341" s="2"/>
      <c r="CE341" s="2"/>
      <c r="CF341" s="2"/>
      <c r="CG341" s="2"/>
      <c r="CH341" s="2"/>
    </row>
    <row r="342" spans="1:86" s="91" customFormat="1" ht="17.100000000000001" customHeight="1">
      <c r="A342" s="59"/>
      <c r="B342" s="59"/>
      <c r="C342" s="59"/>
      <c r="D342" s="59"/>
      <c r="E342" s="59"/>
      <c r="F342" s="59"/>
      <c r="G342" s="59"/>
      <c r="H342" s="59"/>
      <c r="I342" s="59"/>
      <c r="J342" s="59"/>
      <c r="K342" s="59"/>
      <c r="L342" s="59"/>
      <c r="M342" s="670" t="s">
        <v>203</v>
      </c>
      <c r="N342" s="670"/>
      <c r="O342" s="670"/>
      <c r="P342" s="670"/>
      <c r="Q342" s="670"/>
      <c r="R342" s="697"/>
      <c r="S342" s="697"/>
      <c r="T342" s="697"/>
      <c r="U342" s="697"/>
      <c r="V342" s="697"/>
      <c r="W342" s="697"/>
      <c r="X342" s="697"/>
      <c r="Y342" s="697"/>
      <c r="Z342" s="697"/>
      <c r="AA342" s="59" t="s">
        <v>85</v>
      </c>
      <c r="AB342" s="59"/>
      <c r="AC342" s="59"/>
      <c r="AD342" s="677" t="str">
        <f t="shared" si="6"/>
        <v/>
      </c>
      <c r="AE342" s="677"/>
      <c r="AF342" s="677"/>
      <c r="AG342" s="677"/>
      <c r="AH342" s="677"/>
      <c r="AI342" s="677"/>
      <c r="AJ342" s="677"/>
      <c r="AK342" s="677"/>
      <c r="AL342" s="677"/>
      <c r="AM342" s="677"/>
      <c r="AN342" s="677"/>
      <c r="AO342" s="677"/>
      <c r="AP342" s="677"/>
      <c r="AQ342" s="677"/>
      <c r="AR342" s="677"/>
      <c r="AS342" s="677"/>
      <c r="AT342" s="677"/>
      <c r="AU342" s="677"/>
      <c r="AV342" s="677"/>
      <c r="AW342" s="677"/>
      <c r="AX342" s="677"/>
      <c r="AY342" s="677"/>
      <c r="AZ342" s="677"/>
      <c r="BA342" s="677"/>
      <c r="BB342" s="677"/>
      <c r="BC342" s="677"/>
      <c r="BD342" s="677"/>
      <c r="BE342" s="677"/>
      <c r="BF342" s="677"/>
      <c r="BG342" s="677"/>
      <c r="BH342" s="677"/>
      <c r="BI342" s="677"/>
      <c r="BJ342" s="677"/>
      <c r="BK342" s="677"/>
      <c r="BL342" s="677"/>
      <c r="BM342" s="677"/>
      <c r="BN342" s="677"/>
      <c r="BO342" s="677"/>
      <c r="BP342" s="59"/>
      <c r="BQ342" s="59"/>
      <c r="BR342" s="59"/>
      <c r="BS342" s="59"/>
      <c r="BT342" s="59"/>
      <c r="BU342" s="59"/>
      <c r="BV342" s="59"/>
      <c r="BW342" s="59"/>
      <c r="BX342" s="59"/>
      <c r="BY342" s="59"/>
      <c r="BZ342" s="59"/>
    </row>
    <row r="343" spans="1:86" s="91" customFormat="1" ht="17.100000000000001" customHeight="1">
      <c r="A343" s="59"/>
      <c r="B343" s="59"/>
      <c r="C343" s="59"/>
      <c r="D343" s="59"/>
      <c r="E343" s="59"/>
      <c r="F343" s="59"/>
      <c r="G343" s="59"/>
      <c r="H343" s="59"/>
      <c r="I343" s="59"/>
      <c r="J343" s="59"/>
      <c r="K343" s="59"/>
      <c r="L343" s="59"/>
      <c r="M343" s="670" t="s">
        <v>203</v>
      </c>
      <c r="N343" s="670"/>
      <c r="O343" s="670"/>
      <c r="P343" s="670"/>
      <c r="Q343" s="670"/>
      <c r="R343" s="697"/>
      <c r="S343" s="697"/>
      <c r="T343" s="697"/>
      <c r="U343" s="697"/>
      <c r="V343" s="697"/>
      <c r="W343" s="697"/>
      <c r="X343" s="697"/>
      <c r="Y343" s="697"/>
      <c r="Z343" s="697"/>
      <c r="AA343" s="59" t="s">
        <v>85</v>
      </c>
      <c r="AB343" s="59"/>
      <c r="AC343" s="59"/>
      <c r="AD343" s="677" t="str">
        <f t="shared" si="6"/>
        <v/>
      </c>
      <c r="AE343" s="677"/>
      <c r="AF343" s="677"/>
      <c r="AG343" s="677"/>
      <c r="AH343" s="677"/>
      <c r="AI343" s="677"/>
      <c r="AJ343" s="677"/>
      <c r="AK343" s="677"/>
      <c r="AL343" s="677"/>
      <c r="AM343" s="677"/>
      <c r="AN343" s="677"/>
      <c r="AO343" s="677"/>
      <c r="AP343" s="677"/>
      <c r="AQ343" s="677"/>
      <c r="AR343" s="677"/>
      <c r="AS343" s="677"/>
      <c r="AT343" s="677"/>
      <c r="AU343" s="677"/>
      <c r="AV343" s="677"/>
      <c r="AW343" s="677"/>
      <c r="AX343" s="677"/>
      <c r="AY343" s="677"/>
      <c r="AZ343" s="677"/>
      <c r="BA343" s="677"/>
      <c r="BB343" s="677"/>
      <c r="BC343" s="677"/>
      <c r="BD343" s="677"/>
      <c r="BE343" s="677"/>
      <c r="BF343" s="677"/>
      <c r="BG343" s="677"/>
      <c r="BH343" s="677"/>
      <c r="BI343" s="677"/>
      <c r="BJ343" s="677"/>
      <c r="BK343" s="677"/>
      <c r="BL343" s="677"/>
      <c r="BM343" s="677"/>
      <c r="BN343" s="677"/>
      <c r="BO343" s="677"/>
      <c r="BP343" s="59"/>
      <c r="BQ343" s="59"/>
      <c r="BR343" s="59"/>
      <c r="BS343" s="59"/>
      <c r="BT343" s="59"/>
      <c r="BU343" s="59"/>
      <c r="BV343" s="59"/>
      <c r="BW343" s="59"/>
      <c r="BX343" s="59"/>
      <c r="BY343" s="59"/>
      <c r="BZ343" s="59"/>
    </row>
    <row r="344" spans="1:86" s="2" customFormat="1" ht="16.5" customHeight="1">
      <c r="A344" s="59"/>
      <c r="B344" s="59"/>
      <c r="C344" s="59"/>
      <c r="D344" s="59"/>
      <c r="E344" s="59"/>
      <c r="F344" s="59"/>
      <c r="G344" s="59"/>
      <c r="H344" s="59"/>
      <c r="I344" s="59"/>
      <c r="J344" s="59"/>
      <c r="K344" s="59"/>
      <c r="L344" s="59"/>
      <c r="M344" s="670" t="s">
        <v>203</v>
      </c>
      <c r="N344" s="670"/>
      <c r="O344" s="670"/>
      <c r="P344" s="670"/>
      <c r="Q344" s="670"/>
      <c r="R344" s="697"/>
      <c r="S344" s="697"/>
      <c r="T344" s="697"/>
      <c r="U344" s="697"/>
      <c r="V344" s="697"/>
      <c r="W344" s="697"/>
      <c r="X344" s="697"/>
      <c r="Y344" s="697"/>
      <c r="Z344" s="697"/>
      <c r="AA344" s="59" t="s">
        <v>85</v>
      </c>
      <c r="AB344" s="59"/>
      <c r="AC344" s="59"/>
      <c r="AD344" s="677" t="str">
        <f t="shared" si="6"/>
        <v/>
      </c>
      <c r="AE344" s="677"/>
      <c r="AF344" s="677"/>
      <c r="AG344" s="677"/>
      <c r="AH344" s="677"/>
      <c r="AI344" s="677"/>
      <c r="AJ344" s="677"/>
      <c r="AK344" s="677"/>
      <c r="AL344" s="677"/>
      <c r="AM344" s="677"/>
      <c r="AN344" s="677"/>
      <c r="AO344" s="677"/>
      <c r="AP344" s="677"/>
      <c r="AQ344" s="677"/>
      <c r="AR344" s="677"/>
      <c r="AS344" s="677"/>
      <c r="AT344" s="677"/>
      <c r="AU344" s="677"/>
      <c r="AV344" s="677"/>
      <c r="AW344" s="677"/>
      <c r="AX344" s="677"/>
      <c r="AY344" s="677"/>
      <c r="AZ344" s="677"/>
      <c r="BA344" s="677"/>
      <c r="BB344" s="677"/>
      <c r="BC344" s="677"/>
      <c r="BD344" s="677"/>
      <c r="BE344" s="677"/>
      <c r="BF344" s="677"/>
      <c r="BG344" s="677"/>
      <c r="BH344" s="677"/>
      <c r="BI344" s="677"/>
      <c r="BJ344" s="677"/>
      <c r="BK344" s="677"/>
      <c r="BL344" s="677"/>
      <c r="BM344" s="677"/>
      <c r="BN344" s="677"/>
      <c r="BO344" s="677"/>
      <c r="BP344" s="59"/>
      <c r="BQ344" s="59"/>
      <c r="BR344" s="59"/>
      <c r="BS344" s="59"/>
      <c r="BT344" s="59"/>
      <c r="BU344" s="59"/>
      <c r="BV344" s="59"/>
      <c r="BW344" s="59"/>
      <c r="BX344" s="59"/>
      <c r="BY344" s="59"/>
      <c r="BZ344" s="59"/>
      <c r="CB344" s="91"/>
      <c r="CC344" s="91"/>
      <c r="CD344" s="91"/>
      <c r="CE344" s="91"/>
      <c r="CF344" s="91"/>
      <c r="CG344" s="91"/>
      <c r="CH344" s="91"/>
    </row>
    <row r="345" spans="1:86" s="2" customFormat="1" ht="16.5" customHeight="1">
      <c r="A345" s="59"/>
      <c r="B345" s="59"/>
      <c r="C345" s="59"/>
      <c r="D345" s="59"/>
      <c r="E345" s="59"/>
      <c r="F345" s="59"/>
      <c r="G345" s="59"/>
      <c r="H345" s="59"/>
      <c r="I345" s="59"/>
      <c r="J345" s="59"/>
      <c r="K345" s="59"/>
      <c r="L345" s="59"/>
      <c r="M345" s="670" t="s">
        <v>203</v>
      </c>
      <c r="N345" s="670"/>
      <c r="O345" s="670"/>
      <c r="P345" s="670"/>
      <c r="Q345" s="670"/>
      <c r="R345" s="697"/>
      <c r="S345" s="697"/>
      <c r="T345" s="697"/>
      <c r="U345" s="697"/>
      <c r="V345" s="697"/>
      <c r="W345" s="697"/>
      <c r="X345" s="697"/>
      <c r="Y345" s="697"/>
      <c r="Z345" s="697"/>
      <c r="AA345" s="59" t="s">
        <v>85</v>
      </c>
      <c r="AB345" s="59"/>
      <c r="AC345" s="59"/>
      <c r="AD345" s="677" t="str">
        <f t="shared" si="6"/>
        <v/>
      </c>
      <c r="AE345" s="677"/>
      <c r="AF345" s="677"/>
      <c r="AG345" s="677"/>
      <c r="AH345" s="677"/>
      <c r="AI345" s="677"/>
      <c r="AJ345" s="677"/>
      <c r="AK345" s="677"/>
      <c r="AL345" s="677"/>
      <c r="AM345" s="677"/>
      <c r="AN345" s="677"/>
      <c r="AO345" s="677"/>
      <c r="AP345" s="677"/>
      <c r="AQ345" s="677"/>
      <c r="AR345" s="677"/>
      <c r="AS345" s="677"/>
      <c r="AT345" s="677"/>
      <c r="AU345" s="677"/>
      <c r="AV345" s="677"/>
      <c r="AW345" s="677"/>
      <c r="AX345" s="677"/>
      <c r="AY345" s="677"/>
      <c r="AZ345" s="677"/>
      <c r="BA345" s="677"/>
      <c r="BB345" s="677"/>
      <c r="BC345" s="677"/>
      <c r="BD345" s="677"/>
      <c r="BE345" s="677"/>
      <c r="BF345" s="677"/>
      <c r="BG345" s="677"/>
      <c r="BH345" s="677"/>
      <c r="BI345" s="677"/>
      <c r="BJ345" s="677"/>
      <c r="BK345" s="677"/>
      <c r="BL345" s="677"/>
      <c r="BM345" s="677"/>
      <c r="BN345" s="677"/>
      <c r="BO345" s="677"/>
      <c r="BP345" s="59"/>
      <c r="BQ345" s="59"/>
      <c r="BR345" s="59"/>
      <c r="BS345" s="59"/>
      <c r="BT345" s="59"/>
      <c r="BU345" s="59"/>
      <c r="BV345" s="59"/>
      <c r="BW345" s="59"/>
      <c r="BX345" s="59"/>
      <c r="BY345" s="59"/>
      <c r="BZ345" s="59"/>
      <c r="CB345" s="8"/>
    </row>
    <row r="346" spans="1:86" s="2" customFormat="1" ht="3.95" customHeight="1">
      <c r="A346" s="94"/>
      <c r="B346" s="94"/>
      <c r="C346" s="94"/>
      <c r="D346" s="94"/>
      <c r="E346" s="94"/>
      <c r="F346" s="94"/>
      <c r="G346" s="94"/>
      <c r="H346" s="94"/>
      <c r="I346" s="94"/>
      <c r="J346" s="94"/>
      <c r="K346" s="94"/>
      <c r="L346" s="94"/>
      <c r="M346" s="94"/>
      <c r="N346" s="94"/>
      <c r="O346" s="94"/>
      <c r="P346" s="94"/>
      <c r="Q346" s="94"/>
      <c r="R346" s="94"/>
      <c r="S346" s="94"/>
      <c r="T346" s="94"/>
      <c r="U346" s="94"/>
      <c r="V346" s="94"/>
      <c r="W346" s="94"/>
      <c r="X346" s="94"/>
      <c r="Y346" s="94"/>
      <c r="Z346" s="94"/>
      <c r="AA346" s="94"/>
      <c r="AB346" s="94"/>
      <c r="AC346" s="94"/>
      <c r="AD346" s="94"/>
      <c r="AE346" s="94"/>
      <c r="AF346" s="94"/>
      <c r="AG346" s="94"/>
      <c r="AH346" s="94"/>
      <c r="AI346" s="94"/>
      <c r="AJ346" s="94"/>
      <c r="AK346" s="94"/>
      <c r="AL346" s="94"/>
      <c r="AM346" s="94"/>
      <c r="AN346" s="94"/>
      <c r="AO346" s="94"/>
      <c r="AP346" s="94"/>
      <c r="AQ346" s="94"/>
      <c r="AR346" s="94"/>
      <c r="AS346" s="94"/>
      <c r="AT346" s="94"/>
      <c r="AU346" s="94"/>
      <c r="AV346" s="94"/>
      <c r="AW346" s="94"/>
      <c r="AX346" s="94"/>
      <c r="AY346" s="94"/>
      <c r="AZ346" s="94"/>
      <c r="BA346" s="94"/>
      <c r="BB346" s="94"/>
      <c r="BC346" s="94"/>
      <c r="BD346" s="94"/>
      <c r="BE346" s="94"/>
      <c r="BF346" s="94"/>
      <c r="BG346" s="94"/>
      <c r="BH346" s="94"/>
      <c r="BI346" s="94"/>
      <c r="BJ346" s="94"/>
      <c r="BK346" s="94"/>
      <c r="BL346" s="94"/>
      <c r="BM346" s="94"/>
      <c r="BN346" s="94"/>
      <c r="BO346" s="94"/>
      <c r="BP346" s="94"/>
      <c r="BQ346" s="94"/>
      <c r="BR346" s="94"/>
      <c r="BS346" s="94"/>
      <c r="BT346" s="94"/>
      <c r="BU346" s="94"/>
      <c r="BV346" s="94"/>
      <c r="BW346" s="94"/>
      <c r="BX346" s="94"/>
      <c r="BY346" s="94"/>
      <c r="BZ346" s="94"/>
      <c r="CB346" s="8"/>
    </row>
    <row r="347" spans="1:86" s="2" customFormat="1" ht="3.95" customHeight="1">
      <c r="A347" s="203"/>
      <c r="B347" s="203"/>
      <c r="C347" s="203"/>
      <c r="D347" s="203"/>
      <c r="E347" s="203"/>
      <c r="F347" s="203"/>
      <c r="G347" s="203"/>
      <c r="H347" s="203"/>
      <c r="I347" s="203"/>
      <c r="J347" s="203"/>
      <c r="K347" s="203"/>
      <c r="L347" s="203"/>
      <c r="M347" s="203"/>
      <c r="N347" s="203"/>
      <c r="O347" s="203"/>
      <c r="P347" s="203"/>
      <c r="Q347" s="203"/>
      <c r="R347" s="203"/>
      <c r="S347" s="203"/>
      <c r="T347" s="203"/>
      <c r="U347" s="203"/>
      <c r="V347" s="203"/>
      <c r="W347" s="203"/>
      <c r="X347" s="203"/>
      <c r="Y347" s="203"/>
      <c r="Z347" s="203"/>
      <c r="AA347" s="203"/>
      <c r="AB347" s="203"/>
      <c r="AC347" s="203"/>
      <c r="AD347" s="203"/>
      <c r="AE347" s="203"/>
      <c r="AF347" s="203"/>
      <c r="AG347" s="203"/>
      <c r="AH347" s="203"/>
      <c r="AI347" s="203"/>
      <c r="AJ347" s="203"/>
      <c r="AK347" s="203"/>
      <c r="AL347" s="203"/>
      <c r="AM347" s="203"/>
      <c r="AN347" s="203"/>
      <c r="AO347" s="203"/>
      <c r="AP347" s="203"/>
      <c r="AQ347" s="203"/>
      <c r="AR347" s="203"/>
      <c r="AS347" s="203"/>
      <c r="AT347" s="203"/>
      <c r="AU347" s="203"/>
      <c r="AV347" s="203"/>
      <c r="AW347" s="203"/>
      <c r="AX347" s="203"/>
      <c r="AY347" s="203"/>
      <c r="AZ347" s="203"/>
      <c r="BA347" s="203"/>
      <c r="BB347" s="203"/>
      <c r="BC347" s="203"/>
      <c r="BD347" s="203"/>
      <c r="BE347" s="203"/>
      <c r="BF347" s="203"/>
      <c r="BG347" s="203"/>
      <c r="BH347" s="203"/>
      <c r="BI347" s="203"/>
      <c r="BJ347" s="203"/>
      <c r="BK347" s="203"/>
      <c r="BL347" s="203"/>
      <c r="BM347" s="203"/>
      <c r="BN347" s="203"/>
      <c r="BO347" s="203"/>
      <c r="BP347" s="203"/>
      <c r="BQ347" s="203"/>
      <c r="BR347" s="203"/>
      <c r="BS347" s="203"/>
      <c r="BT347" s="203"/>
      <c r="BU347" s="203"/>
      <c r="BV347" s="203"/>
      <c r="BW347" s="203"/>
      <c r="BX347" s="203"/>
      <c r="BY347" s="203"/>
      <c r="BZ347" s="203"/>
    </row>
    <row r="348" spans="1:86" s="2" customFormat="1" ht="17.100000000000001" customHeight="1">
      <c r="A348" s="59"/>
      <c r="B348" s="59" t="s">
        <v>204</v>
      </c>
      <c r="C348" s="59"/>
      <c r="D348" s="59"/>
      <c r="E348" s="59"/>
      <c r="F348" s="59"/>
      <c r="G348" s="59"/>
      <c r="H348" s="59"/>
      <c r="I348" s="59"/>
      <c r="J348" s="59"/>
      <c r="K348" s="59"/>
      <c r="L348" s="59"/>
      <c r="M348" s="59"/>
      <c r="N348" s="59"/>
      <c r="O348" s="59"/>
      <c r="P348" s="59"/>
      <c r="Q348" s="59"/>
      <c r="R348" s="59"/>
      <c r="S348" s="59"/>
      <c r="T348" s="59"/>
      <c r="U348" s="59"/>
      <c r="V348" s="59"/>
      <c r="W348" s="59"/>
      <c r="X348" s="59"/>
      <c r="Y348" s="59"/>
      <c r="Z348" s="59"/>
      <c r="AA348" s="59"/>
      <c r="AB348" s="59"/>
      <c r="AC348" s="59"/>
      <c r="AD348" s="59"/>
      <c r="AE348" s="59"/>
      <c r="AF348" s="59"/>
      <c r="AG348" s="59"/>
      <c r="AH348" s="59"/>
      <c r="AI348" s="59"/>
      <c r="AJ348" s="59"/>
      <c r="AK348" s="59"/>
      <c r="AL348" s="59"/>
      <c r="AM348" s="59"/>
      <c r="AN348" s="59"/>
      <c r="AO348" s="59"/>
      <c r="AP348" s="59"/>
      <c r="AQ348" s="59"/>
      <c r="AR348" s="59"/>
      <c r="AS348" s="59"/>
      <c r="AT348" s="59"/>
      <c r="AU348" s="59"/>
      <c r="AV348" s="59"/>
      <c r="AW348" s="59"/>
      <c r="AX348" s="59"/>
      <c r="AY348" s="59"/>
      <c r="AZ348" s="59"/>
      <c r="BA348" s="59"/>
      <c r="BB348" s="59"/>
      <c r="BC348" s="59"/>
      <c r="BD348" s="59"/>
      <c r="BE348" s="59"/>
      <c r="BF348" s="59"/>
      <c r="BG348" s="59"/>
      <c r="BH348" s="59"/>
      <c r="BI348" s="59"/>
      <c r="BJ348" s="59"/>
      <c r="BK348" s="59"/>
      <c r="BL348" s="59"/>
      <c r="BM348" s="59"/>
      <c r="BN348" s="59"/>
      <c r="BO348" s="59"/>
      <c r="BP348" s="59"/>
      <c r="BQ348" s="59"/>
      <c r="BR348" s="59"/>
      <c r="BS348" s="59"/>
      <c r="BT348" s="59"/>
      <c r="BU348" s="59"/>
      <c r="BV348" s="59"/>
      <c r="BW348" s="59"/>
      <c r="BX348" s="59"/>
      <c r="BY348" s="59"/>
      <c r="BZ348" s="59"/>
    </row>
    <row r="349" spans="1:86" s="2" customFormat="1" ht="17.100000000000001" customHeight="1">
      <c r="A349" s="59"/>
      <c r="B349" s="59"/>
      <c r="C349" s="59"/>
      <c r="D349" s="59"/>
      <c r="E349" s="672" t="s">
        <v>56</v>
      </c>
      <c r="F349" s="672"/>
      <c r="G349" s="59" t="s">
        <v>143</v>
      </c>
      <c r="H349" s="59"/>
      <c r="I349" s="59"/>
      <c r="J349" s="59"/>
      <c r="K349" s="59"/>
      <c r="L349" s="59"/>
      <c r="M349" s="672" t="s">
        <v>56</v>
      </c>
      <c r="N349" s="672"/>
      <c r="O349" s="59" t="s">
        <v>144</v>
      </c>
      <c r="P349" s="59"/>
      <c r="Q349" s="59"/>
      <c r="R349" s="59"/>
      <c r="S349" s="59"/>
      <c r="T349" s="59"/>
      <c r="U349" s="672" t="s">
        <v>56</v>
      </c>
      <c r="V349" s="672"/>
      <c r="W349" s="59" t="s">
        <v>145</v>
      </c>
      <c r="X349" s="59"/>
      <c r="Y349" s="59"/>
      <c r="Z349" s="59"/>
      <c r="AA349" s="59"/>
      <c r="AB349" s="59"/>
      <c r="AC349" s="672" t="s">
        <v>56</v>
      </c>
      <c r="AD349" s="672"/>
      <c r="AE349" s="59" t="s">
        <v>146</v>
      </c>
      <c r="AF349" s="59"/>
      <c r="AG349" s="59"/>
      <c r="AH349" s="59"/>
      <c r="AI349" s="59"/>
      <c r="AJ349" s="59"/>
      <c r="AK349" s="672" t="s">
        <v>56</v>
      </c>
      <c r="AL349" s="672"/>
      <c r="AM349" s="59" t="s">
        <v>147</v>
      </c>
      <c r="AN349" s="59"/>
      <c r="AO349" s="59"/>
      <c r="AP349" s="59"/>
      <c r="AQ349" s="59"/>
      <c r="AR349" s="59"/>
      <c r="AS349" s="59"/>
      <c r="AT349" s="59"/>
      <c r="AU349" s="59"/>
      <c r="AV349" s="672" t="s">
        <v>56</v>
      </c>
      <c r="AW349" s="672"/>
      <c r="AX349" s="59" t="s">
        <v>148</v>
      </c>
      <c r="AY349" s="59"/>
      <c r="AZ349" s="59"/>
      <c r="BA349" s="59"/>
      <c r="BB349" s="59"/>
      <c r="BC349" s="59"/>
      <c r="BD349" s="59"/>
      <c r="BE349" s="59"/>
      <c r="BF349" s="59"/>
      <c r="BG349" s="59"/>
      <c r="BH349" s="59"/>
      <c r="BI349" s="59"/>
      <c r="BJ349" s="672" t="s">
        <v>56</v>
      </c>
      <c r="BK349" s="672"/>
      <c r="BL349" s="59" t="s">
        <v>149</v>
      </c>
      <c r="BM349" s="59"/>
      <c r="BN349" s="59"/>
      <c r="BO349" s="59"/>
      <c r="BP349" s="59"/>
      <c r="BQ349" s="59"/>
      <c r="BR349" s="59"/>
      <c r="BS349" s="59"/>
      <c r="BT349" s="59"/>
      <c r="BU349" s="59"/>
      <c r="BV349" s="59"/>
      <c r="BW349" s="59"/>
      <c r="BX349" s="59"/>
      <c r="BY349" s="59"/>
      <c r="BZ349" s="59"/>
    </row>
    <row r="350" spans="1:86" s="1" customFormat="1" ht="3.95" customHeight="1">
      <c r="A350" s="94"/>
      <c r="B350" s="94"/>
      <c r="C350" s="94"/>
      <c r="D350" s="94"/>
      <c r="E350" s="94"/>
      <c r="F350" s="94"/>
      <c r="G350" s="94"/>
      <c r="H350" s="94"/>
      <c r="I350" s="94"/>
      <c r="J350" s="94"/>
      <c r="K350" s="94"/>
      <c r="L350" s="94"/>
      <c r="M350" s="94"/>
      <c r="N350" s="94"/>
      <c r="O350" s="94"/>
      <c r="P350" s="94"/>
      <c r="Q350" s="94"/>
      <c r="R350" s="94"/>
      <c r="S350" s="94"/>
      <c r="T350" s="94"/>
      <c r="U350" s="94"/>
      <c r="V350" s="94"/>
      <c r="W350" s="94"/>
      <c r="X350" s="94"/>
      <c r="Y350" s="94"/>
      <c r="Z350" s="94"/>
      <c r="AA350" s="94"/>
      <c r="AB350" s="94"/>
      <c r="AC350" s="94"/>
      <c r="AD350" s="94"/>
      <c r="AE350" s="94"/>
      <c r="AF350" s="94"/>
      <c r="AG350" s="94"/>
      <c r="AH350" s="94"/>
      <c r="AI350" s="94"/>
      <c r="AJ350" s="94"/>
      <c r="AK350" s="94"/>
      <c r="AL350" s="94"/>
      <c r="AM350" s="94"/>
      <c r="AN350" s="94"/>
      <c r="AO350" s="94"/>
      <c r="AP350" s="94"/>
      <c r="AQ350" s="94"/>
      <c r="AR350" s="94"/>
      <c r="AS350" s="94"/>
      <c r="AT350" s="94"/>
      <c r="AU350" s="94"/>
      <c r="AV350" s="94"/>
      <c r="AW350" s="94"/>
      <c r="AX350" s="94"/>
      <c r="AY350" s="94"/>
      <c r="AZ350" s="94"/>
      <c r="BA350" s="94"/>
      <c r="BB350" s="94"/>
      <c r="BC350" s="94"/>
      <c r="BD350" s="94"/>
      <c r="BE350" s="94"/>
      <c r="BF350" s="94"/>
      <c r="BG350" s="94"/>
      <c r="BH350" s="94"/>
      <c r="BI350" s="94"/>
      <c r="BJ350" s="94"/>
      <c r="BK350" s="94"/>
      <c r="BL350" s="94"/>
      <c r="BM350" s="94"/>
      <c r="BN350" s="94"/>
      <c r="BO350" s="94"/>
      <c r="BP350" s="94"/>
      <c r="BQ350" s="94"/>
      <c r="BR350" s="94"/>
      <c r="BS350" s="94"/>
      <c r="BT350" s="94"/>
      <c r="BU350" s="94"/>
      <c r="BV350" s="94"/>
      <c r="BW350" s="94"/>
      <c r="BX350" s="94"/>
      <c r="BY350" s="94"/>
      <c r="BZ350" s="94"/>
      <c r="CB350" s="2"/>
      <c r="CC350" s="2"/>
      <c r="CD350" s="2"/>
      <c r="CE350" s="2"/>
      <c r="CF350" s="2"/>
      <c r="CG350" s="2"/>
      <c r="CH350" s="2"/>
    </row>
    <row r="351" spans="1:86" s="2" customFormat="1" ht="5.0999999999999996" customHeight="1">
      <c r="A351" s="203"/>
      <c r="B351" s="203"/>
      <c r="C351" s="203"/>
      <c r="D351" s="203"/>
      <c r="E351" s="203"/>
      <c r="F351" s="203"/>
      <c r="G351" s="203"/>
      <c r="H351" s="203"/>
      <c r="I351" s="203"/>
      <c r="J351" s="203"/>
      <c r="K351" s="203"/>
      <c r="L351" s="203"/>
      <c r="M351" s="203"/>
      <c r="N351" s="203"/>
      <c r="O351" s="203"/>
      <c r="P351" s="203"/>
      <c r="Q351" s="203"/>
      <c r="R351" s="203"/>
      <c r="S351" s="203"/>
      <c r="T351" s="203"/>
      <c r="U351" s="203"/>
      <c r="V351" s="203"/>
      <c r="W351" s="203"/>
      <c r="X351" s="203"/>
      <c r="Y351" s="203"/>
      <c r="Z351" s="203"/>
      <c r="AA351" s="203"/>
      <c r="AB351" s="203"/>
      <c r="AC351" s="203"/>
      <c r="AD351" s="203"/>
      <c r="AE351" s="203"/>
      <c r="AF351" s="203"/>
      <c r="AG351" s="203"/>
      <c r="AH351" s="203"/>
      <c r="AI351" s="203"/>
      <c r="AJ351" s="203"/>
      <c r="AK351" s="203"/>
      <c r="AL351" s="203"/>
      <c r="AM351" s="203"/>
      <c r="AN351" s="203"/>
      <c r="AO351" s="203"/>
      <c r="AP351" s="203"/>
      <c r="AQ351" s="203"/>
      <c r="AR351" s="203"/>
      <c r="AS351" s="203"/>
      <c r="AT351" s="203"/>
      <c r="AU351" s="203"/>
      <c r="AV351" s="203"/>
      <c r="AW351" s="203"/>
      <c r="AX351" s="203"/>
      <c r="AY351" s="203"/>
      <c r="AZ351" s="203"/>
      <c r="BA351" s="203"/>
      <c r="BB351" s="203"/>
      <c r="BC351" s="203"/>
      <c r="BD351" s="203"/>
      <c r="BE351" s="203"/>
      <c r="BF351" s="203"/>
      <c r="BG351" s="203"/>
      <c r="BH351" s="203"/>
      <c r="BI351" s="203"/>
      <c r="BJ351" s="203"/>
      <c r="BK351" s="203"/>
      <c r="BL351" s="203"/>
      <c r="BM351" s="203"/>
      <c r="BN351" s="203"/>
      <c r="BO351" s="203"/>
      <c r="BP351" s="203"/>
      <c r="BQ351" s="203"/>
      <c r="BR351" s="203"/>
      <c r="BS351" s="203"/>
      <c r="BT351" s="203"/>
      <c r="BU351" s="203"/>
      <c r="BV351" s="203"/>
      <c r="BW351" s="203"/>
      <c r="BX351" s="203"/>
      <c r="BY351" s="203"/>
      <c r="BZ351" s="203"/>
      <c r="CB351" s="1"/>
      <c r="CC351" s="1"/>
      <c r="CD351" s="1"/>
      <c r="CE351" s="1"/>
      <c r="CF351" s="1"/>
      <c r="CG351" s="1"/>
      <c r="CH351" s="1"/>
    </row>
    <row r="352" spans="1:86" s="2" customFormat="1" ht="16.5" customHeight="1">
      <c r="A352" s="59"/>
      <c r="B352" s="59" t="s">
        <v>205</v>
      </c>
      <c r="C352" s="59"/>
      <c r="D352" s="59"/>
      <c r="E352" s="59"/>
      <c r="F352" s="59"/>
      <c r="G352" s="59"/>
      <c r="H352" s="59"/>
      <c r="I352" s="59"/>
      <c r="J352" s="59"/>
      <c r="K352" s="59"/>
      <c r="L352" s="59"/>
      <c r="M352" s="59"/>
      <c r="N352" s="59"/>
      <c r="O352" s="59"/>
      <c r="P352" s="59"/>
      <c r="Q352" s="980"/>
      <c r="R352" s="980"/>
      <c r="S352" s="980"/>
      <c r="T352" s="980"/>
      <c r="U352" s="980"/>
      <c r="V352" s="980"/>
      <c r="W352" s="980"/>
      <c r="X352" s="980"/>
      <c r="Y352" s="980"/>
      <c r="Z352" s="980"/>
      <c r="AA352" s="980"/>
      <c r="AB352" s="980"/>
      <c r="AC352" s="980"/>
      <c r="AD352" s="980"/>
      <c r="AE352" s="980"/>
      <c r="AF352" s="980"/>
      <c r="AG352" s="980"/>
      <c r="AH352" s="980"/>
      <c r="AI352" s="980"/>
      <c r="AJ352" s="59" t="s">
        <v>206</v>
      </c>
      <c r="AK352" s="59"/>
      <c r="AL352" s="59"/>
      <c r="AM352" s="59"/>
      <c r="AN352" s="59"/>
      <c r="AO352" s="59"/>
      <c r="AP352" s="59"/>
      <c r="AQ352" s="59"/>
      <c r="AR352" s="59"/>
      <c r="AS352" s="59"/>
      <c r="AT352" s="980"/>
      <c r="AU352" s="980"/>
      <c r="AV352" s="980"/>
      <c r="AW352" s="980"/>
      <c r="AX352" s="980"/>
      <c r="AY352" s="980"/>
      <c r="AZ352" s="980"/>
      <c r="BA352" s="980"/>
      <c r="BB352" s="980"/>
      <c r="BC352" s="980"/>
      <c r="BD352" s="980"/>
      <c r="BE352" s="980"/>
      <c r="BF352" s="980"/>
      <c r="BG352" s="980"/>
      <c r="BH352" s="980"/>
      <c r="BI352" s="980"/>
      <c r="BJ352" s="980"/>
      <c r="BK352" s="980"/>
      <c r="BL352" s="980"/>
      <c r="BM352" s="59" t="s">
        <v>182</v>
      </c>
      <c r="BN352" s="59"/>
      <c r="BO352" s="59"/>
      <c r="BP352" s="59"/>
      <c r="BQ352" s="59"/>
      <c r="BR352" s="59"/>
      <c r="BS352" s="59"/>
      <c r="BT352" s="59"/>
      <c r="BU352" s="59"/>
      <c r="BV352" s="59"/>
      <c r="BW352" s="59"/>
      <c r="BX352" s="59"/>
      <c r="BY352" s="59"/>
      <c r="BZ352" s="59"/>
      <c r="CB352" s="8"/>
    </row>
    <row r="353" spans="1:86" s="1" customFormat="1" ht="3.95" customHeight="1">
      <c r="A353" s="94"/>
      <c r="B353" s="94"/>
      <c r="C353" s="94"/>
      <c r="D353" s="94"/>
      <c r="E353" s="94"/>
      <c r="F353" s="94"/>
      <c r="G353" s="94"/>
      <c r="H353" s="94"/>
      <c r="I353" s="94"/>
      <c r="J353" s="94"/>
      <c r="K353" s="94"/>
      <c r="L353" s="94"/>
      <c r="M353" s="94"/>
      <c r="N353" s="94"/>
      <c r="O353" s="94"/>
      <c r="P353" s="94"/>
      <c r="Q353" s="94"/>
      <c r="R353" s="94"/>
      <c r="S353" s="94"/>
      <c r="T353" s="94"/>
      <c r="U353" s="94"/>
      <c r="V353" s="94"/>
      <c r="W353" s="94"/>
      <c r="X353" s="94"/>
      <c r="Y353" s="94"/>
      <c r="Z353" s="94"/>
      <c r="AA353" s="94"/>
      <c r="AB353" s="94"/>
      <c r="AC353" s="94"/>
      <c r="AD353" s="94"/>
      <c r="AE353" s="94"/>
      <c r="AF353" s="94"/>
      <c r="AG353" s="94"/>
      <c r="AH353" s="94"/>
      <c r="AI353" s="94"/>
      <c r="AJ353" s="94"/>
      <c r="AK353" s="94"/>
      <c r="AL353" s="94"/>
      <c r="AM353" s="94"/>
      <c r="AN353" s="94"/>
      <c r="AO353" s="94"/>
      <c r="AP353" s="94"/>
      <c r="AQ353" s="94"/>
      <c r="AR353" s="94"/>
      <c r="AS353" s="94"/>
      <c r="AT353" s="94"/>
      <c r="AU353" s="94"/>
      <c r="AV353" s="94"/>
      <c r="AW353" s="94"/>
      <c r="AX353" s="94"/>
      <c r="AY353" s="94"/>
      <c r="AZ353" s="94"/>
      <c r="BA353" s="94"/>
      <c r="BB353" s="94"/>
      <c r="BC353" s="94"/>
      <c r="BD353" s="94"/>
      <c r="BE353" s="94"/>
      <c r="BF353" s="94"/>
      <c r="BG353" s="94"/>
      <c r="BH353" s="94"/>
      <c r="BI353" s="94"/>
      <c r="BJ353" s="94"/>
      <c r="BK353" s="94"/>
      <c r="BL353" s="94"/>
      <c r="BM353" s="94"/>
      <c r="BN353" s="94"/>
      <c r="BO353" s="94"/>
      <c r="BP353" s="94"/>
      <c r="BQ353" s="94"/>
      <c r="BR353" s="94"/>
      <c r="BS353" s="94"/>
      <c r="BT353" s="94"/>
      <c r="BU353" s="94"/>
      <c r="BV353" s="94"/>
      <c r="BW353" s="94"/>
      <c r="BX353" s="94"/>
      <c r="BY353" s="94"/>
      <c r="BZ353" s="94"/>
      <c r="CB353" s="8"/>
      <c r="CC353" s="2"/>
      <c r="CD353" s="2"/>
      <c r="CE353" s="2"/>
      <c r="CF353" s="2"/>
      <c r="CG353" s="2"/>
      <c r="CH353" s="2"/>
    </row>
    <row r="354" spans="1:86" s="1" customFormat="1" ht="3.95" customHeight="1">
      <c r="A354" s="203"/>
      <c r="B354" s="203"/>
      <c r="C354" s="203"/>
      <c r="D354" s="203"/>
      <c r="E354" s="203"/>
      <c r="F354" s="203"/>
      <c r="G354" s="203"/>
      <c r="H354" s="203"/>
      <c r="I354" s="203"/>
      <c r="J354" s="203"/>
      <c r="K354" s="203"/>
      <c r="L354" s="203"/>
      <c r="M354" s="203"/>
      <c r="N354" s="203"/>
      <c r="O354" s="203"/>
      <c r="P354" s="203"/>
      <c r="Q354" s="203"/>
      <c r="R354" s="203"/>
      <c r="S354" s="203"/>
      <c r="T354" s="203"/>
      <c r="U354" s="203"/>
      <c r="V354" s="203"/>
      <c r="W354" s="203"/>
      <c r="X354" s="203"/>
      <c r="Y354" s="203"/>
      <c r="Z354" s="203"/>
      <c r="AA354" s="203"/>
      <c r="AB354" s="203"/>
      <c r="AC354" s="203"/>
      <c r="AD354" s="203"/>
      <c r="AE354" s="203"/>
      <c r="AF354" s="203"/>
      <c r="AG354" s="203"/>
      <c r="AH354" s="203"/>
      <c r="AI354" s="203"/>
      <c r="AJ354" s="203"/>
      <c r="AK354" s="203"/>
      <c r="AL354" s="203"/>
      <c r="AM354" s="203"/>
      <c r="AN354" s="203"/>
      <c r="AO354" s="203"/>
      <c r="AP354" s="203"/>
      <c r="AQ354" s="203"/>
      <c r="AR354" s="203"/>
      <c r="AS354" s="203"/>
      <c r="AT354" s="203"/>
      <c r="AU354" s="203"/>
      <c r="AV354" s="203"/>
      <c r="AW354" s="203"/>
      <c r="AX354" s="203"/>
      <c r="AY354" s="203"/>
      <c r="AZ354" s="203"/>
      <c r="BA354" s="203"/>
      <c r="BB354" s="203"/>
      <c r="BC354" s="203"/>
      <c r="BD354" s="203"/>
      <c r="BE354" s="203"/>
      <c r="BF354" s="203"/>
      <c r="BG354" s="203"/>
      <c r="BH354" s="203"/>
      <c r="BI354" s="203"/>
      <c r="BJ354" s="203"/>
      <c r="BK354" s="203"/>
      <c r="BL354" s="203"/>
      <c r="BM354" s="203"/>
      <c r="BN354" s="203"/>
      <c r="BO354" s="203"/>
      <c r="BP354" s="203"/>
      <c r="BQ354" s="203"/>
      <c r="BR354" s="203"/>
      <c r="BS354" s="203"/>
      <c r="BT354" s="203"/>
      <c r="BU354" s="203"/>
      <c r="BV354" s="203"/>
      <c r="BW354" s="203"/>
      <c r="BX354" s="203"/>
      <c r="BY354" s="203"/>
      <c r="BZ354" s="203"/>
    </row>
    <row r="355" spans="1:86" s="1" customFormat="1" ht="17.100000000000001" customHeight="1">
      <c r="A355" s="59"/>
      <c r="B355" s="59" t="s">
        <v>1316</v>
      </c>
      <c r="C355" s="59"/>
      <c r="D355" s="59"/>
      <c r="E355" s="59"/>
      <c r="F355" s="59"/>
      <c r="G355" s="59"/>
      <c r="H355" s="59"/>
      <c r="I355" s="59"/>
      <c r="J355" s="59"/>
      <c r="K355" s="59"/>
      <c r="L355" s="59"/>
      <c r="M355" s="59"/>
      <c r="N355" s="59"/>
      <c r="O355" s="59"/>
      <c r="P355" s="59"/>
      <c r="Q355" s="695"/>
      <c r="R355" s="695"/>
      <c r="S355" s="695"/>
      <c r="T355" s="695"/>
      <c r="U355" s="695"/>
      <c r="V355" s="695"/>
      <c r="W355" s="695"/>
      <c r="X355" s="695"/>
      <c r="Y355" s="695"/>
      <c r="Z355" s="695"/>
      <c r="AA355" s="695"/>
      <c r="AB355" s="695"/>
      <c r="AC355" s="695"/>
      <c r="AD355" s="695"/>
      <c r="AE355" s="695"/>
      <c r="AF355" s="695"/>
      <c r="AG355" s="695"/>
      <c r="AH355" s="695"/>
      <c r="AI355" s="695"/>
      <c r="AJ355" s="59"/>
      <c r="AK355" s="59"/>
      <c r="AL355" s="59"/>
      <c r="AM355" s="59"/>
      <c r="AN355" s="59"/>
      <c r="AO355" s="59"/>
      <c r="AP355" s="59"/>
      <c r="AQ355" s="59"/>
      <c r="AR355" s="59"/>
      <c r="AS355" s="59"/>
      <c r="AT355" s="59"/>
      <c r="AU355" s="59"/>
      <c r="AV355" s="59"/>
      <c r="AW355" s="59"/>
      <c r="AX355" s="59"/>
      <c r="AY355" s="59"/>
      <c r="AZ355" s="59"/>
      <c r="BA355" s="59"/>
      <c r="BB355" s="59"/>
      <c r="BC355" s="59"/>
      <c r="BD355" s="59"/>
      <c r="BE355" s="59"/>
      <c r="BF355" s="59"/>
      <c r="BG355" s="59"/>
      <c r="BH355" s="59"/>
      <c r="BI355" s="59"/>
      <c r="BJ355" s="59"/>
      <c r="BK355" s="59"/>
      <c r="BL355" s="59"/>
      <c r="BM355" s="59"/>
      <c r="BN355" s="59"/>
      <c r="BO355" s="59"/>
      <c r="BP355" s="59"/>
      <c r="BQ355" s="59"/>
      <c r="BR355" s="59"/>
      <c r="BS355" s="59"/>
      <c r="BT355" s="59"/>
      <c r="BU355" s="59"/>
      <c r="BV355" s="59"/>
      <c r="BW355" s="59"/>
      <c r="BX355" s="59"/>
      <c r="BY355" s="59"/>
      <c r="BZ355" s="59"/>
    </row>
    <row r="356" spans="1:86" s="91" customFormat="1" ht="17.100000000000001" customHeight="1">
      <c r="A356" s="90"/>
      <c r="B356" s="90"/>
      <c r="C356" s="90"/>
      <c r="D356" s="90"/>
      <c r="E356" s="682" t="s">
        <v>56</v>
      </c>
      <c r="F356" s="682"/>
      <c r="G356" s="68" t="s">
        <v>1719</v>
      </c>
      <c r="H356" s="68"/>
      <c r="I356" s="68"/>
      <c r="J356" s="68"/>
      <c r="K356" s="68"/>
      <c r="L356" s="68"/>
      <c r="M356" s="68"/>
      <c r="N356" s="68"/>
      <c r="O356" s="68"/>
      <c r="P356" s="68"/>
      <c r="Q356" s="61"/>
      <c r="R356" s="61"/>
      <c r="S356" s="61"/>
      <c r="T356" s="61"/>
      <c r="U356" s="90"/>
      <c r="V356" s="90"/>
      <c r="W356" s="90"/>
      <c r="X356" s="90"/>
      <c r="Y356" s="90"/>
      <c r="Z356" s="90"/>
      <c r="AA356" s="90"/>
      <c r="AB356" s="68"/>
      <c r="AC356" s="68"/>
      <c r="AD356" s="68"/>
      <c r="AE356" s="68"/>
      <c r="AF356" s="90"/>
      <c r="AG356" s="90"/>
      <c r="AH356" s="90"/>
      <c r="AI356" s="90"/>
      <c r="AJ356" s="90"/>
      <c r="AK356" s="90"/>
      <c r="AL356" s="90"/>
      <c r="AM356" s="90"/>
      <c r="AN356" s="90"/>
      <c r="AO356" s="90"/>
      <c r="AP356" s="68"/>
      <c r="AQ356" s="68"/>
      <c r="AR356" s="68"/>
      <c r="AS356" s="68"/>
      <c r="AT356" s="68"/>
      <c r="AU356" s="68"/>
      <c r="AV356" s="68"/>
      <c r="AW356" s="68"/>
      <c r="AX356" s="68"/>
      <c r="AY356" s="68"/>
      <c r="AZ356" s="68"/>
      <c r="BA356" s="68"/>
      <c r="BB356" s="68"/>
      <c r="BC356" s="61"/>
      <c r="BD356" s="61"/>
      <c r="BE356" s="61"/>
      <c r="BF356" s="61"/>
      <c r="BG356" s="90"/>
      <c r="BH356" s="90"/>
      <c r="BI356" s="90"/>
      <c r="BJ356" s="90"/>
      <c r="BK356" s="68"/>
      <c r="BL356" s="68"/>
      <c r="BM356" s="68"/>
      <c r="BN356" s="68"/>
      <c r="BO356" s="68"/>
      <c r="BP356" s="68"/>
      <c r="BQ356" s="68"/>
      <c r="BR356" s="68"/>
      <c r="BS356" s="68"/>
      <c r="BT356" s="68"/>
      <c r="BU356" s="68"/>
      <c r="BV356" s="61"/>
      <c r="BW356" s="90"/>
      <c r="BX356" s="90"/>
      <c r="BY356" s="90"/>
      <c r="BZ356" s="90"/>
      <c r="CB356" s="8" t="s">
        <v>1628</v>
      </c>
      <c r="CC356" s="2" t="s">
        <v>1283</v>
      </c>
    </row>
    <row r="357" spans="1:86" s="91" customFormat="1" ht="17.100000000000001" customHeight="1">
      <c r="A357" s="90"/>
      <c r="B357" s="90"/>
      <c r="C357" s="90"/>
      <c r="D357" s="90"/>
      <c r="E357" s="682" t="s">
        <v>56</v>
      </c>
      <c r="F357" s="682"/>
      <c r="G357" s="68" t="s">
        <v>1720</v>
      </c>
      <c r="H357" s="90"/>
      <c r="I357" s="68"/>
      <c r="J357" s="68"/>
      <c r="K357" s="68"/>
      <c r="L357" s="68"/>
      <c r="M357" s="68"/>
      <c r="N357" s="68"/>
      <c r="O357" s="68"/>
      <c r="P357" s="68"/>
      <c r="Q357" s="61"/>
      <c r="R357" s="61"/>
      <c r="S357" s="61"/>
      <c r="T357" s="61"/>
      <c r="U357" s="90"/>
      <c r="V357" s="78"/>
      <c r="W357" s="78"/>
      <c r="X357" s="68"/>
      <c r="Y357" s="90"/>
      <c r="Z357" s="90"/>
      <c r="AA357" s="90"/>
      <c r="AB357" s="68"/>
      <c r="AC357" s="68"/>
      <c r="AD357" s="68"/>
      <c r="AE357" s="68"/>
      <c r="AF357" s="90"/>
      <c r="AG357" s="90"/>
      <c r="AH357" s="90"/>
      <c r="AI357" s="90"/>
      <c r="AJ357" s="90"/>
      <c r="AK357" s="90"/>
      <c r="AL357" s="90"/>
      <c r="AM357" s="90"/>
      <c r="AN357" s="90"/>
      <c r="AO357" s="90"/>
      <c r="AP357" s="68"/>
      <c r="AQ357" s="68"/>
      <c r="AR357" s="68"/>
      <c r="AS357" s="68"/>
      <c r="AT357" s="68"/>
      <c r="AU357" s="68"/>
      <c r="AV357" s="68"/>
      <c r="AW357" s="68"/>
      <c r="AX357" s="68"/>
      <c r="AY357" s="68"/>
      <c r="AZ357" s="68"/>
      <c r="BA357" s="68"/>
      <c r="BB357" s="68"/>
      <c r="BC357" s="61"/>
      <c r="BD357" s="61"/>
      <c r="BE357" s="61"/>
      <c r="BF357" s="61"/>
      <c r="BG357" s="78"/>
      <c r="BH357" s="78"/>
      <c r="BI357" s="68"/>
      <c r="BJ357" s="68"/>
      <c r="BK357" s="68"/>
      <c r="BL357" s="68"/>
      <c r="BM357" s="68"/>
      <c r="BN357" s="68"/>
      <c r="BO357" s="68"/>
      <c r="BP357" s="68"/>
      <c r="BQ357" s="68"/>
      <c r="BR357" s="68"/>
      <c r="BS357" s="68"/>
      <c r="BT357" s="68"/>
      <c r="BU357" s="68"/>
      <c r="BV357" s="61"/>
      <c r="BW357" s="90"/>
      <c r="BX357" s="90"/>
      <c r="BY357" s="90"/>
      <c r="BZ357" s="90"/>
      <c r="CB357" s="8" t="s">
        <v>385</v>
      </c>
      <c r="CC357" s="2" t="s">
        <v>384</v>
      </c>
    </row>
    <row r="358" spans="1:86" s="91" customFormat="1" ht="17.100000000000001" customHeight="1">
      <c r="A358" s="90"/>
      <c r="B358" s="90"/>
      <c r="C358" s="90"/>
      <c r="D358" s="90"/>
      <c r="E358" s="682" t="s">
        <v>56</v>
      </c>
      <c r="F358" s="682"/>
      <c r="G358" s="68" t="s">
        <v>1723</v>
      </c>
      <c r="H358" s="90"/>
      <c r="I358" s="68"/>
      <c r="J358" s="68"/>
      <c r="K358" s="68"/>
      <c r="L358" s="68"/>
      <c r="M358" s="68"/>
      <c r="N358" s="68"/>
      <c r="O358" s="68"/>
      <c r="P358" s="68"/>
      <c r="Q358" s="61"/>
      <c r="R358" s="61"/>
      <c r="S358" s="61"/>
      <c r="T358" s="61"/>
      <c r="U358" s="90"/>
      <c r="V358" s="78"/>
      <c r="W358" s="78"/>
      <c r="X358" s="68"/>
      <c r="Y358" s="90"/>
      <c r="Z358" s="90"/>
      <c r="AA358" s="90"/>
      <c r="AB358" s="68"/>
      <c r="AC358" s="68"/>
      <c r="AD358" s="68"/>
      <c r="AE358" s="68"/>
      <c r="AF358" s="90"/>
      <c r="AG358" s="90"/>
      <c r="AH358" s="90"/>
      <c r="AI358" s="90"/>
      <c r="AJ358" s="90"/>
      <c r="AK358" s="90"/>
      <c r="AL358" s="90"/>
      <c r="AM358" s="90"/>
      <c r="AN358" s="90"/>
      <c r="AO358" s="90"/>
      <c r="AP358" s="68"/>
      <c r="AQ358" s="68"/>
      <c r="AR358" s="68"/>
      <c r="AS358" s="68"/>
      <c r="AT358" s="68"/>
      <c r="AU358" s="68"/>
      <c r="AV358" s="68"/>
      <c r="AW358" s="68"/>
      <c r="AX358" s="68"/>
      <c r="AY358" s="68"/>
      <c r="AZ358" s="68"/>
      <c r="BA358" s="68"/>
      <c r="BB358" s="68"/>
      <c r="BC358" s="61"/>
      <c r="BD358" s="61"/>
      <c r="BE358" s="61"/>
      <c r="BF358" s="61"/>
      <c r="BG358" s="78"/>
      <c r="BH358" s="78"/>
      <c r="BI358" s="68"/>
      <c r="BJ358" s="68"/>
      <c r="BK358" s="68"/>
      <c r="BL358" s="68"/>
      <c r="BM358" s="68"/>
      <c r="BN358" s="68"/>
      <c r="BO358" s="68"/>
      <c r="BP358" s="68"/>
      <c r="BQ358" s="68"/>
      <c r="BR358" s="68"/>
      <c r="BS358" s="68"/>
      <c r="BT358" s="68"/>
      <c r="BU358" s="68"/>
      <c r="BV358" s="61"/>
      <c r="BW358" s="90"/>
      <c r="BX358" s="90"/>
      <c r="BY358" s="90"/>
      <c r="BZ358" s="90"/>
      <c r="CB358" s="8" t="s">
        <v>385</v>
      </c>
      <c r="CC358" s="2" t="s">
        <v>384</v>
      </c>
    </row>
    <row r="359" spans="1:86" s="91" customFormat="1" ht="17.100000000000001" customHeight="1">
      <c r="A359" s="90"/>
      <c r="B359" s="90"/>
      <c r="C359" s="90"/>
      <c r="D359" s="90"/>
      <c r="E359" s="682" t="s">
        <v>56</v>
      </c>
      <c r="F359" s="682"/>
      <c r="G359" s="68" t="s">
        <v>970</v>
      </c>
      <c r="H359" s="90"/>
      <c r="I359" s="68"/>
      <c r="J359" s="68"/>
      <c r="K359" s="68"/>
      <c r="L359" s="68"/>
      <c r="M359" s="68"/>
      <c r="N359" s="68"/>
      <c r="O359" s="68"/>
      <c r="P359" s="68"/>
      <c r="Q359" s="61"/>
      <c r="R359" s="61"/>
      <c r="S359" s="61"/>
      <c r="T359" s="61"/>
      <c r="U359" s="90"/>
      <c r="V359" s="78"/>
      <c r="W359" s="78"/>
      <c r="X359" s="68"/>
      <c r="Y359" s="68"/>
      <c r="Z359" s="68"/>
      <c r="AA359" s="68"/>
      <c r="AB359" s="68"/>
      <c r="AC359" s="68"/>
      <c r="AD359" s="68"/>
      <c r="AE359" s="68"/>
      <c r="AF359" s="90"/>
      <c r="AG359" s="90"/>
      <c r="AH359" s="90"/>
      <c r="AI359" s="90"/>
      <c r="AJ359" s="90"/>
      <c r="AK359" s="90"/>
      <c r="AL359" s="90"/>
      <c r="AM359" s="90"/>
      <c r="AN359" s="90"/>
      <c r="AO359" s="90"/>
      <c r="AP359" s="68"/>
      <c r="AQ359" s="68"/>
      <c r="AR359" s="68"/>
      <c r="AS359" s="68"/>
      <c r="AT359" s="68"/>
      <c r="AU359" s="68"/>
      <c r="AV359" s="68"/>
      <c r="AW359" s="68"/>
      <c r="AX359" s="68"/>
      <c r="AY359" s="68"/>
      <c r="AZ359" s="68"/>
      <c r="BA359" s="68"/>
      <c r="BB359" s="68"/>
      <c r="BC359" s="61"/>
      <c r="BD359" s="61"/>
      <c r="BE359" s="61"/>
      <c r="BF359" s="61"/>
      <c r="BG359" s="78"/>
      <c r="BH359" s="78"/>
      <c r="BI359" s="68"/>
      <c r="BJ359" s="68"/>
      <c r="BK359" s="68"/>
      <c r="BL359" s="68"/>
      <c r="BM359" s="68"/>
      <c r="BN359" s="68"/>
      <c r="BO359" s="68"/>
      <c r="BP359" s="68"/>
      <c r="BQ359" s="68"/>
      <c r="BR359" s="68"/>
      <c r="BS359" s="68"/>
      <c r="BT359" s="68"/>
      <c r="BU359" s="68"/>
      <c r="BV359" s="61"/>
      <c r="BW359" s="90"/>
      <c r="BX359" s="90"/>
      <c r="BY359" s="90"/>
      <c r="BZ359" s="90"/>
      <c r="CB359" s="8" t="s">
        <v>388</v>
      </c>
      <c r="CC359" s="2" t="s">
        <v>1629</v>
      </c>
    </row>
    <row r="360" spans="1:86" s="91" customFormat="1" ht="17.100000000000001" customHeight="1">
      <c r="A360" s="90"/>
      <c r="B360" s="90"/>
      <c r="C360" s="90"/>
      <c r="D360" s="90"/>
      <c r="E360" s="682" t="s">
        <v>56</v>
      </c>
      <c r="F360" s="682"/>
      <c r="G360" s="68" t="s">
        <v>1317</v>
      </c>
      <c r="H360" s="68"/>
      <c r="I360" s="68"/>
      <c r="J360" s="68"/>
      <c r="K360" s="68"/>
      <c r="L360" s="68"/>
      <c r="M360" s="68"/>
      <c r="N360" s="68"/>
      <c r="O360" s="68"/>
      <c r="P360" s="68"/>
      <c r="Q360" s="61"/>
      <c r="R360" s="61"/>
      <c r="S360" s="61"/>
      <c r="T360" s="61"/>
      <c r="U360" s="90"/>
      <c r="V360" s="78"/>
      <c r="W360" s="78"/>
      <c r="X360" s="68"/>
      <c r="Y360" s="90"/>
      <c r="Z360" s="90"/>
      <c r="AA360" s="90"/>
      <c r="AB360" s="68"/>
      <c r="AC360" s="68"/>
      <c r="AD360" s="68"/>
      <c r="AE360" s="68"/>
      <c r="AF360" s="90"/>
      <c r="AG360" s="90"/>
      <c r="AH360" s="90"/>
      <c r="AI360" s="90"/>
      <c r="AJ360" s="90"/>
      <c r="AK360" s="90"/>
      <c r="AL360" s="90"/>
      <c r="AM360" s="90"/>
      <c r="AN360" s="90"/>
      <c r="AO360" s="90"/>
      <c r="AP360" s="68"/>
      <c r="AQ360" s="68"/>
      <c r="AR360" s="68"/>
      <c r="AS360" s="68"/>
      <c r="AT360" s="68"/>
      <c r="AU360" s="68"/>
      <c r="AV360" s="68"/>
      <c r="AW360" s="68"/>
      <c r="AX360" s="68"/>
      <c r="AY360" s="68"/>
      <c r="AZ360" s="68"/>
      <c r="BA360" s="68"/>
      <c r="BB360" s="68"/>
      <c r="BC360" s="61"/>
      <c r="BD360" s="61"/>
      <c r="BE360" s="61"/>
      <c r="BF360" s="61"/>
      <c r="BG360" s="78"/>
      <c r="BH360" s="78"/>
      <c r="BI360" s="68"/>
      <c r="BJ360" s="68"/>
      <c r="BK360" s="68"/>
      <c r="BL360" s="68"/>
      <c r="BM360" s="68"/>
      <c r="BN360" s="68"/>
      <c r="BO360" s="68"/>
      <c r="BP360" s="68"/>
      <c r="BQ360" s="68"/>
      <c r="BR360" s="68"/>
      <c r="BS360" s="68"/>
      <c r="BT360" s="68"/>
      <c r="BU360" s="68"/>
      <c r="BV360" s="61"/>
      <c r="BW360" s="90"/>
      <c r="BX360" s="90"/>
      <c r="BY360" s="90"/>
      <c r="BZ360" s="90"/>
      <c r="CB360" s="8" t="s">
        <v>391</v>
      </c>
      <c r="CC360" s="2" t="s">
        <v>390</v>
      </c>
    </row>
    <row r="361" spans="1:86" s="91" customFormat="1" ht="17.100000000000001" customHeight="1">
      <c r="A361" s="90"/>
      <c r="B361" s="90"/>
      <c r="C361" s="90"/>
      <c r="D361" s="90"/>
      <c r="E361" s="682" t="s">
        <v>56</v>
      </c>
      <c r="F361" s="682"/>
      <c r="G361" s="68" t="s">
        <v>1318</v>
      </c>
      <c r="H361" s="68"/>
      <c r="I361" s="68"/>
      <c r="J361" s="68"/>
      <c r="K361" s="68"/>
      <c r="L361" s="68"/>
      <c r="M361" s="68"/>
      <c r="N361" s="68"/>
      <c r="O361" s="68"/>
      <c r="P361" s="68"/>
      <c r="Q361" s="68"/>
      <c r="R361" s="68"/>
      <c r="S361" s="68"/>
      <c r="T361" s="68"/>
      <c r="U361" s="68"/>
      <c r="V361" s="78"/>
      <c r="W361" s="78"/>
      <c r="X361" s="68"/>
      <c r="Y361" s="90"/>
      <c r="Z361" s="90"/>
      <c r="AA361" s="90"/>
      <c r="AB361" s="68"/>
      <c r="AC361" s="68"/>
      <c r="AD361" s="68"/>
      <c r="AE361" s="68"/>
      <c r="AF361" s="90"/>
      <c r="AG361" s="90"/>
      <c r="AH361" s="90"/>
      <c r="AI361" s="90"/>
      <c r="AJ361" s="90"/>
      <c r="AK361" s="90"/>
      <c r="AL361" s="90"/>
      <c r="AM361" s="90"/>
      <c r="AN361" s="90"/>
      <c r="AO361" s="90"/>
      <c r="AP361" s="68"/>
      <c r="AQ361" s="68"/>
      <c r="AR361" s="68"/>
      <c r="AS361" s="68"/>
      <c r="AT361" s="68"/>
      <c r="AU361" s="68"/>
      <c r="AV361" s="68"/>
      <c r="AW361" s="68"/>
      <c r="AX361" s="68"/>
      <c r="AY361" s="68"/>
      <c r="AZ361" s="68"/>
      <c r="BA361" s="68"/>
      <c r="BB361" s="68"/>
      <c r="BC361" s="68"/>
      <c r="BD361" s="68"/>
      <c r="BE361" s="68"/>
      <c r="BF361" s="68"/>
      <c r="BG361" s="78"/>
      <c r="BH361" s="78"/>
      <c r="BI361" s="68"/>
      <c r="BJ361" s="68"/>
      <c r="BK361" s="68"/>
      <c r="BL361" s="61"/>
      <c r="BM361" s="61"/>
      <c r="BN361" s="61"/>
      <c r="BO361" s="90"/>
      <c r="BP361" s="90"/>
      <c r="BQ361" s="90"/>
      <c r="BR361" s="68"/>
      <c r="BS361" s="68"/>
      <c r="BT361" s="68"/>
      <c r="BU361" s="68"/>
      <c r="BV361" s="68"/>
      <c r="BW361" s="90"/>
      <c r="BX361" s="90"/>
      <c r="BY361" s="90"/>
      <c r="BZ361" s="90"/>
      <c r="CB361" s="8" t="s">
        <v>394</v>
      </c>
      <c r="CC361" s="2" t="s">
        <v>1285</v>
      </c>
    </row>
    <row r="362" spans="1:86" s="2" customFormat="1" ht="16.5" customHeight="1">
      <c r="A362" s="90"/>
      <c r="B362" s="90"/>
      <c r="C362" s="90"/>
      <c r="D362" s="90"/>
      <c r="E362" s="682" t="s">
        <v>56</v>
      </c>
      <c r="F362" s="682"/>
      <c r="G362" s="68" t="s">
        <v>700</v>
      </c>
      <c r="H362" s="68"/>
      <c r="I362" s="68"/>
      <c r="J362" s="68"/>
      <c r="K362" s="68"/>
      <c r="L362" s="68"/>
      <c r="M362" s="68"/>
      <c r="N362" s="68"/>
      <c r="O362" s="68"/>
      <c r="P362" s="68"/>
      <c r="Q362" s="68"/>
      <c r="R362" s="68"/>
      <c r="S362" s="68"/>
      <c r="T362" s="68"/>
      <c r="U362" s="68"/>
      <c r="V362" s="78"/>
      <c r="W362" s="78"/>
      <c r="X362" s="68"/>
      <c r="Y362" s="90"/>
      <c r="Z362" s="90"/>
      <c r="AA362" s="90"/>
      <c r="AB362" s="68"/>
      <c r="AC362" s="68"/>
      <c r="AD362" s="68"/>
      <c r="AE362" s="68"/>
      <c r="AF362" s="90"/>
      <c r="AG362" s="90"/>
      <c r="AH362" s="90"/>
      <c r="AI362" s="90"/>
      <c r="AJ362" s="90"/>
      <c r="AK362" s="90"/>
      <c r="AL362" s="90"/>
      <c r="AM362" s="90"/>
      <c r="AN362" s="90"/>
      <c r="AO362" s="90"/>
      <c r="AP362" s="68"/>
      <c r="AQ362" s="68"/>
      <c r="AR362" s="68"/>
      <c r="AS362" s="68"/>
      <c r="AT362" s="68"/>
      <c r="AU362" s="68"/>
      <c r="AV362" s="68"/>
      <c r="AW362" s="68"/>
      <c r="AX362" s="68"/>
      <c r="AY362" s="68"/>
      <c r="AZ362" s="68"/>
      <c r="BA362" s="68"/>
      <c r="BB362" s="68"/>
      <c r="BC362" s="68"/>
      <c r="BD362" s="68"/>
      <c r="BE362" s="68"/>
      <c r="BF362" s="68"/>
      <c r="BG362" s="78"/>
      <c r="BH362" s="78"/>
      <c r="BI362" s="68"/>
      <c r="BJ362" s="68"/>
      <c r="BK362" s="68"/>
      <c r="BL362" s="61"/>
      <c r="BM362" s="61"/>
      <c r="BN362" s="61"/>
      <c r="BO362" s="90"/>
      <c r="BP362" s="90"/>
      <c r="BQ362" s="90"/>
      <c r="BR362" s="68"/>
      <c r="BS362" s="68"/>
      <c r="BT362" s="68"/>
      <c r="BU362" s="68"/>
      <c r="BV362" s="68"/>
      <c r="BW362" s="90"/>
      <c r="BX362" s="90"/>
      <c r="BY362" s="90"/>
      <c r="BZ362" s="90"/>
      <c r="CB362" s="8" t="s">
        <v>1630</v>
      </c>
      <c r="CC362" s="2" t="s">
        <v>1287</v>
      </c>
    </row>
    <row r="363" spans="1:86" s="1" customFormat="1" ht="3.95" customHeight="1">
      <c r="A363" s="94"/>
      <c r="B363" s="94"/>
      <c r="C363" s="94"/>
      <c r="D363" s="94"/>
      <c r="E363" s="94"/>
      <c r="F363" s="94"/>
      <c r="G363" s="94"/>
      <c r="H363" s="94"/>
      <c r="I363" s="94"/>
      <c r="J363" s="94"/>
      <c r="K363" s="94"/>
      <c r="L363" s="94"/>
      <c r="M363" s="94"/>
      <c r="N363" s="94"/>
      <c r="O363" s="94"/>
      <c r="P363" s="94"/>
      <c r="Q363" s="94"/>
      <c r="R363" s="94"/>
      <c r="S363" s="94"/>
      <c r="T363" s="94"/>
      <c r="U363" s="94"/>
      <c r="V363" s="94"/>
      <c r="W363" s="94"/>
      <c r="X363" s="94"/>
      <c r="Y363" s="94"/>
      <c r="Z363" s="94"/>
      <c r="AA363" s="94"/>
      <c r="AB363" s="94"/>
      <c r="AC363" s="94"/>
      <c r="AD363" s="94"/>
      <c r="AE363" s="94"/>
      <c r="AF363" s="94"/>
      <c r="AG363" s="94"/>
      <c r="AH363" s="94"/>
      <c r="AI363" s="94"/>
      <c r="AJ363" s="94"/>
      <c r="AK363" s="94"/>
      <c r="AL363" s="94"/>
      <c r="AM363" s="94"/>
      <c r="AN363" s="94"/>
      <c r="AO363" s="94"/>
      <c r="AP363" s="94"/>
      <c r="AQ363" s="94"/>
      <c r="AR363" s="94"/>
      <c r="AS363" s="94"/>
      <c r="AT363" s="94"/>
      <c r="AU363" s="94"/>
      <c r="AV363" s="94"/>
      <c r="AW363" s="94"/>
      <c r="AX363" s="94"/>
      <c r="AY363" s="94"/>
      <c r="AZ363" s="94"/>
      <c r="BA363" s="94"/>
      <c r="BB363" s="94"/>
      <c r="BC363" s="94"/>
      <c r="BD363" s="94"/>
      <c r="BE363" s="94"/>
      <c r="BF363" s="94"/>
      <c r="BG363" s="94"/>
      <c r="BH363" s="94"/>
      <c r="BI363" s="94"/>
      <c r="BJ363" s="94"/>
      <c r="BK363" s="94"/>
      <c r="BL363" s="94"/>
      <c r="BM363" s="94"/>
      <c r="BN363" s="94"/>
      <c r="BO363" s="94"/>
      <c r="BP363" s="94"/>
      <c r="BQ363" s="94"/>
      <c r="BR363" s="94"/>
      <c r="BS363" s="94"/>
      <c r="BT363" s="94"/>
      <c r="BU363" s="94"/>
      <c r="BV363" s="94"/>
      <c r="BW363" s="94"/>
      <c r="BX363" s="94"/>
      <c r="BY363" s="94"/>
      <c r="BZ363" s="94"/>
    </row>
    <row r="364" spans="1:86" s="1" customFormat="1" ht="3.95" customHeight="1">
      <c r="A364" s="203"/>
      <c r="B364" s="203"/>
      <c r="C364" s="203"/>
      <c r="D364" s="203"/>
      <c r="E364" s="203"/>
      <c r="F364" s="203"/>
      <c r="G364" s="203"/>
      <c r="H364" s="203"/>
      <c r="I364" s="203"/>
      <c r="J364" s="203"/>
      <c r="K364" s="203"/>
      <c r="L364" s="203"/>
      <c r="M364" s="203"/>
      <c r="N364" s="203"/>
      <c r="O364" s="203"/>
      <c r="P364" s="203"/>
      <c r="Q364" s="203"/>
      <c r="R364" s="203"/>
      <c r="S364" s="203"/>
      <c r="T364" s="203"/>
      <c r="U364" s="203"/>
      <c r="V364" s="203"/>
      <c r="W364" s="203"/>
      <c r="X364" s="203"/>
      <c r="Y364" s="203"/>
      <c r="Z364" s="203"/>
      <c r="AA364" s="203"/>
      <c r="AB364" s="203"/>
      <c r="AC364" s="203"/>
      <c r="AD364" s="203"/>
      <c r="AE364" s="203"/>
      <c r="AF364" s="203"/>
      <c r="AG364" s="203"/>
      <c r="AH364" s="203"/>
      <c r="AI364" s="203"/>
      <c r="AJ364" s="203"/>
      <c r="AK364" s="203"/>
      <c r="AL364" s="203"/>
      <c r="AM364" s="203"/>
      <c r="AN364" s="203"/>
      <c r="AO364" s="203"/>
      <c r="AP364" s="203"/>
      <c r="AQ364" s="203"/>
      <c r="AR364" s="203"/>
      <c r="AS364" s="203"/>
      <c r="AT364" s="203"/>
      <c r="AU364" s="203"/>
      <c r="AV364" s="203"/>
      <c r="AW364" s="203"/>
      <c r="AX364" s="203"/>
      <c r="AY364" s="203"/>
      <c r="AZ364" s="203"/>
      <c r="BA364" s="203"/>
      <c r="BB364" s="203"/>
      <c r="BC364" s="203"/>
      <c r="BD364" s="203"/>
      <c r="BE364" s="203"/>
      <c r="BF364" s="203"/>
      <c r="BG364" s="203"/>
      <c r="BH364" s="203"/>
      <c r="BI364" s="203"/>
      <c r="BJ364" s="203"/>
      <c r="BK364" s="203"/>
      <c r="BL364" s="203"/>
      <c r="BM364" s="203"/>
      <c r="BN364" s="203"/>
      <c r="BO364" s="203"/>
      <c r="BP364" s="203"/>
      <c r="BQ364" s="203"/>
      <c r="BR364" s="203"/>
      <c r="BS364" s="203"/>
      <c r="BT364" s="203"/>
      <c r="BU364" s="203"/>
      <c r="BV364" s="203"/>
      <c r="BW364" s="203"/>
      <c r="BX364" s="203"/>
      <c r="BY364" s="203"/>
      <c r="BZ364" s="203"/>
    </row>
    <row r="365" spans="1:86" s="1" customFormat="1" ht="17.100000000000001" customHeight="1">
      <c r="A365" s="59"/>
      <c r="B365" s="59" t="s">
        <v>1319</v>
      </c>
      <c r="C365" s="59"/>
      <c r="D365" s="59"/>
      <c r="E365" s="59"/>
      <c r="F365" s="59"/>
      <c r="G365" s="59"/>
      <c r="H365" s="59"/>
      <c r="I365" s="59"/>
      <c r="J365" s="59"/>
      <c r="K365" s="59"/>
      <c r="L365" s="59"/>
      <c r="M365" s="59"/>
      <c r="N365" s="59"/>
      <c r="O365" s="59"/>
      <c r="P365" s="59"/>
      <c r="Q365" s="59"/>
      <c r="R365" s="59"/>
      <c r="S365" s="59"/>
      <c r="T365" s="59"/>
      <c r="U365" s="59"/>
      <c r="V365" s="59"/>
      <c r="W365" s="59"/>
      <c r="X365" s="59"/>
      <c r="Y365" s="59"/>
      <c r="Z365" s="59"/>
      <c r="AA365" s="59"/>
      <c r="AB365" s="59"/>
      <c r="AC365" s="59"/>
      <c r="AD365" s="59"/>
      <c r="AE365" s="59"/>
      <c r="AF365" s="59"/>
      <c r="AG365" s="59"/>
      <c r="AH365" s="59"/>
      <c r="AI365" s="59"/>
      <c r="AJ365" s="59"/>
      <c r="AK365" s="59"/>
      <c r="AL365" s="59"/>
      <c r="AM365" s="59"/>
      <c r="AN365" s="59"/>
      <c r="AO365" s="59"/>
      <c r="AP365" s="59"/>
      <c r="AQ365" s="59"/>
      <c r="AR365" s="59"/>
      <c r="AS365" s="59"/>
      <c r="AT365" s="59"/>
      <c r="AU365" s="59"/>
      <c r="AV365" s="59"/>
      <c r="AW365" s="59"/>
      <c r="AX365" s="59"/>
      <c r="AY365" s="59"/>
      <c r="AZ365" s="59"/>
      <c r="BA365" s="59"/>
      <c r="BB365" s="59"/>
      <c r="BC365" s="59"/>
      <c r="BD365" s="59"/>
      <c r="BE365" s="59"/>
      <c r="BF365" s="59"/>
      <c r="BG365" s="59"/>
      <c r="BH365" s="59"/>
      <c r="BI365" s="59"/>
      <c r="BJ365" s="59"/>
      <c r="BK365" s="59"/>
      <c r="BL365" s="59"/>
      <c r="BM365" s="59"/>
      <c r="BN365" s="59"/>
      <c r="BO365" s="59"/>
      <c r="BP365" s="59"/>
      <c r="BQ365" s="59"/>
      <c r="BR365" s="59"/>
      <c r="BS365" s="59"/>
      <c r="BT365" s="59"/>
      <c r="BU365" s="59"/>
      <c r="BV365" s="59"/>
      <c r="BW365" s="59"/>
      <c r="BX365" s="59"/>
      <c r="BY365" s="59"/>
      <c r="BZ365" s="59"/>
    </row>
    <row r="366" spans="1:86" s="91" customFormat="1" ht="17.100000000000001" customHeight="1">
      <c r="A366" s="59"/>
      <c r="B366" s="90"/>
      <c r="C366" s="90"/>
      <c r="D366" s="90"/>
      <c r="E366" s="682" t="s">
        <v>56</v>
      </c>
      <c r="F366" s="682"/>
      <c r="G366" s="68" t="s">
        <v>1320</v>
      </c>
      <c r="H366" s="68"/>
      <c r="I366" s="68"/>
      <c r="J366" s="68"/>
      <c r="K366" s="68"/>
      <c r="L366" s="68"/>
      <c r="M366" s="68"/>
      <c r="N366" s="68"/>
      <c r="O366" s="61"/>
      <c r="P366" s="61"/>
      <c r="Q366" s="61"/>
      <c r="R366" s="61"/>
      <c r="S366" s="90"/>
      <c r="T366" s="90"/>
      <c r="U366" s="90"/>
      <c r="V366" s="90"/>
      <c r="W366" s="90"/>
      <c r="X366" s="90"/>
      <c r="Y366" s="90"/>
      <c r="Z366" s="68"/>
      <c r="AA366" s="68"/>
      <c r="AB366" s="68"/>
      <c r="AC366" s="68"/>
      <c r="AD366" s="68"/>
      <c r="AE366" s="68"/>
      <c r="AF366" s="90"/>
      <c r="AG366" s="90"/>
      <c r="AH366" s="90"/>
      <c r="AI366" s="90"/>
      <c r="AJ366" s="90"/>
      <c r="AK366" s="90"/>
      <c r="AL366" s="90"/>
      <c r="AM366" s="90"/>
      <c r="AN366" s="90"/>
      <c r="AO366" s="90"/>
      <c r="AP366" s="68"/>
      <c r="AQ366" s="68"/>
      <c r="AR366" s="68"/>
      <c r="AS366" s="68"/>
      <c r="AT366" s="68"/>
      <c r="AU366" s="68"/>
      <c r="AV366" s="68"/>
      <c r="AW366" s="68"/>
      <c r="AX366" s="68"/>
      <c r="AY366" s="68"/>
      <c r="AZ366" s="68"/>
      <c r="BA366" s="68"/>
      <c r="BB366" s="68"/>
      <c r="BC366" s="61"/>
      <c r="BD366" s="61"/>
      <c r="BE366" s="61"/>
      <c r="BF366" s="61"/>
      <c r="BG366" s="90"/>
      <c r="BH366" s="90"/>
      <c r="BI366" s="90"/>
      <c r="BJ366" s="90"/>
      <c r="BK366" s="68"/>
      <c r="BL366" s="68"/>
      <c r="BM366" s="68"/>
      <c r="BN366" s="68"/>
      <c r="BO366" s="68"/>
      <c r="BP366" s="68"/>
      <c r="BQ366" s="68"/>
      <c r="BR366" s="68"/>
      <c r="BS366" s="68"/>
      <c r="BT366" s="68"/>
      <c r="BU366" s="68"/>
      <c r="BV366" s="61"/>
      <c r="BW366" s="90"/>
      <c r="BX366" s="90"/>
      <c r="BY366" s="90"/>
      <c r="BZ366" s="90"/>
      <c r="CB366" s="8" t="s">
        <v>411</v>
      </c>
      <c r="CC366" s="2" t="s">
        <v>410</v>
      </c>
    </row>
    <row r="367" spans="1:86" s="91" customFormat="1" ht="17.100000000000001" customHeight="1">
      <c r="A367" s="90"/>
      <c r="B367" s="90"/>
      <c r="C367" s="90"/>
      <c r="D367" s="90"/>
      <c r="E367" s="682" t="s">
        <v>56</v>
      </c>
      <c r="F367" s="682"/>
      <c r="G367" s="68" t="s">
        <v>1321</v>
      </c>
      <c r="H367" s="90"/>
      <c r="I367" s="68"/>
      <c r="J367" s="68"/>
      <c r="K367" s="68"/>
      <c r="L367" s="68"/>
      <c r="M367" s="68"/>
      <c r="N367" s="68"/>
      <c r="O367" s="61"/>
      <c r="P367" s="61"/>
      <c r="Q367" s="61"/>
      <c r="R367" s="61"/>
      <c r="S367" s="90"/>
      <c r="T367" s="78"/>
      <c r="U367" s="78"/>
      <c r="V367" s="68"/>
      <c r="W367" s="90"/>
      <c r="X367" s="90"/>
      <c r="Y367" s="90"/>
      <c r="Z367" s="68"/>
      <c r="AA367" s="68"/>
      <c r="AB367" s="68"/>
      <c r="AC367" s="68"/>
      <c r="AD367" s="68"/>
      <c r="AE367" s="68"/>
      <c r="AF367" s="90"/>
      <c r="AG367" s="90"/>
      <c r="AH367" s="90"/>
      <c r="AI367" s="90"/>
      <c r="AJ367" s="90"/>
      <c r="AK367" s="90"/>
      <c r="AL367" s="90"/>
      <c r="AM367" s="90"/>
      <c r="AN367" s="90"/>
      <c r="AO367" s="90"/>
      <c r="AP367" s="68"/>
      <c r="AQ367" s="68"/>
      <c r="AR367" s="68"/>
      <c r="AS367" s="68"/>
      <c r="AT367" s="68"/>
      <c r="AU367" s="68"/>
      <c r="AV367" s="68"/>
      <c r="AW367" s="68"/>
      <c r="AX367" s="68"/>
      <c r="AY367" s="68"/>
      <c r="AZ367" s="68"/>
      <c r="BA367" s="68"/>
      <c r="BB367" s="68"/>
      <c r="BC367" s="61"/>
      <c r="BD367" s="61"/>
      <c r="BE367" s="61"/>
      <c r="BF367" s="61"/>
      <c r="BG367" s="90"/>
      <c r="BH367" s="90"/>
      <c r="BI367" s="90"/>
      <c r="BJ367" s="90"/>
      <c r="BK367" s="68"/>
      <c r="BL367" s="68"/>
      <c r="BM367" s="68"/>
      <c r="BN367" s="68"/>
      <c r="BO367" s="68"/>
      <c r="BP367" s="68"/>
      <c r="BQ367" s="68"/>
      <c r="BR367" s="68"/>
      <c r="BS367" s="68"/>
      <c r="BT367" s="68"/>
      <c r="BU367" s="68"/>
      <c r="BV367" s="61"/>
      <c r="BW367" s="90"/>
      <c r="BX367" s="90"/>
      <c r="BY367" s="90"/>
      <c r="BZ367" s="90"/>
      <c r="CB367" s="8" t="s">
        <v>414</v>
      </c>
      <c r="CC367" s="2" t="s">
        <v>413</v>
      </c>
    </row>
    <row r="368" spans="1:86" s="2" customFormat="1" ht="16.5" customHeight="1">
      <c r="A368" s="90"/>
      <c r="B368" s="90"/>
      <c r="C368" s="90"/>
      <c r="D368" s="90"/>
      <c r="E368" s="682" t="s">
        <v>56</v>
      </c>
      <c r="F368" s="682"/>
      <c r="G368" s="68" t="s">
        <v>1724</v>
      </c>
      <c r="H368" s="90"/>
      <c r="I368" s="68"/>
      <c r="J368" s="68"/>
      <c r="K368" s="68"/>
      <c r="L368" s="68"/>
      <c r="M368" s="68"/>
      <c r="N368" s="68"/>
      <c r="O368" s="61"/>
      <c r="P368" s="61"/>
      <c r="Q368" s="61"/>
      <c r="R368" s="61"/>
      <c r="S368" s="90"/>
      <c r="T368" s="78"/>
      <c r="U368" s="78"/>
      <c r="V368" s="68"/>
      <c r="W368" s="90"/>
      <c r="X368" s="90"/>
      <c r="Y368" s="90"/>
      <c r="Z368" s="68"/>
      <c r="AA368" s="68"/>
      <c r="AB368" s="68"/>
      <c r="AC368" s="68"/>
      <c r="AD368" s="68"/>
      <c r="AE368" s="68"/>
      <c r="AF368" s="90"/>
      <c r="AG368" s="90"/>
      <c r="AH368" s="90"/>
      <c r="AI368" s="90"/>
      <c r="AJ368" s="90"/>
      <c r="AK368" s="90"/>
      <c r="AL368" s="90"/>
      <c r="AM368" s="90"/>
      <c r="AN368" s="90"/>
      <c r="AO368" s="90"/>
      <c r="AP368" s="68"/>
      <c r="AQ368" s="68"/>
      <c r="AR368" s="68"/>
      <c r="AS368" s="68"/>
      <c r="AT368" s="68"/>
      <c r="AU368" s="68"/>
      <c r="AV368" s="68"/>
      <c r="AW368" s="68"/>
      <c r="AX368" s="68"/>
      <c r="AY368" s="68"/>
      <c r="AZ368" s="68"/>
      <c r="BA368" s="68"/>
      <c r="BB368" s="68"/>
      <c r="BC368" s="61"/>
      <c r="BD368" s="61"/>
      <c r="BE368" s="61"/>
      <c r="BF368" s="61"/>
      <c r="BG368" s="78"/>
      <c r="BH368" s="78"/>
      <c r="BI368" s="68"/>
      <c r="BJ368" s="68"/>
      <c r="BK368" s="68"/>
      <c r="BL368" s="68"/>
      <c r="BM368" s="68"/>
      <c r="BN368" s="68"/>
      <c r="BO368" s="68"/>
      <c r="BP368" s="68"/>
      <c r="BQ368" s="68"/>
      <c r="BR368" s="68"/>
      <c r="BS368" s="68"/>
      <c r="BT368" s="68"/>
      <c r="BU368" s="68"/>
      <c r="BV368" s="61"/>
      <c r="BW368" s="90"/>
      <c r="BX368" s="90"/>
      <c r="BY368" s="90"/>
      <c r="BZ368" s="90"/>
      <c r="CB368" s="8" t="s">
        <v>417</v>
      </c>
      <c r="CC368" s="2" t="s">
        <v>416</v>
      </c>
    </row>
    <row r="369" spans="1:86" s="2" customFormat="1" ht="16.5" customHeight="1">
      <c r="A369" s="90"/>
      <c r="B369" s="90"/>
      <c r="C369" s="90"/>
      <c r="D369" s="90"/>
      <c r="E369" s="682" t="s">
        <v>56</v>
      </c>
      <c r="F369" s="682"/>
      <c r="G369" s="68" t="s">
        <v>1645</v>
      </c>
      <c r="H369" s="90"/>
      <c r="I369" s="68"/>
      <c r="J369" s="68"/>
      <c r="K369" s="68"/>
      <c r="L369" s="68"/>
      <c r="M369" s="68"/>
      <c r="N369" s="68"/>
      <c r="O369" s="61"/>
      <c r="P369" s="61"/>
      <c r="Q369" s="61"/>
      <c r="R369" s="61"/>
      <c r="S369" s="90"/>
      <c r="T369" s="78"/>
      <c r="U369" s="78"/>
      <c r="V369" s="68"/>
      <c r="W369" s="90"/>
      <c r="X369" s="90"/>
      <c r="Y369" s="90"/>
      <c r="Z369" s="68"/>
      <c r="AA369" s="68"/>
      <c r="AB369" s="68"/>
      <c r="AC369" s="68"/>
      <c r="AD369" s="68"/>
      <c r="AE369" s="68"/>
      <c r="AF369" s="90"/>
      <c r="AG369" s="90"/>
      <c r="AH369" s="90"/>
      <c r="AI369" s="90"/>
      <c r="AJ369" s="90"/>
      <c r="AK369" s="90"/>
      <c r="AL369" s="90"/>
      <c r="AM369" s="90"/>
      <c r="AN369" s="90"/>
      <c r="AO369" s="90"/>
      <c r="AP369" s="68"/>
      <c r="AQ369" s="68"/>
      <c r="AR369" s="68"/>
      <c r="AS369" s="68"/>
      <c r="AT369" s="68"/>
      <c r="AU369" s="68"/>
      <c r="AV369" s="68"/>
      <c r="AW369" s="68"/>
      <c r="AX369" s="68"/>
      <c r="AY369" s="68"/>
      <c r="AZ369" s="68"/>
      <c r="BA369" s="68"/>
      <c r="BB369" s="68"/>
      <c r="BC369" s="61"/>
      <c r="BD369" s="61"/>
      <c r="BE369" s="61"/>
      <c r="BF369" s="61"/>
      <c r="BG369" s="78"/>
      <c r="BH369" s="78"/>
      <c r="BI369" s="68"/>
      <c r="BJ369" s="68"/>
      <c r="BK369" s="68"/>
      <c r="BL369" s="68"/>
      <c r="BM369" s="68"/>
      <c r="BN369" s="68"/>
      <c r="BO369" s="68"/>
      <c r="BP369" s="68"/>
      <c r="BQ369" s="68"/>
      <c r="BR369" s="68"/>
      <c r="BS369" s="68"/>
      <c r="BT369" s="68"/>
      <c r="BU369" s="68"/>
      <c r="BV369" s="61"/>
      <c r="BW369" s="90"/>
      <c r="BX369" s="90"/>
      <c r="BY369" s="90"/>
      <c r="BZ369" s="90"/>
      <c r="CB369" s="8" t="s">
        <v>417</v>
      </c>
      <c r="CC369" s="2" t="s">
        <v>416</v>
      </c>
    </row>
    <row r="370" spans="1:86" s="2" customFormat="1" ht="16.5" customHeight="1">
      <c r="A370" s="90"/>
      <c r="B370" s="90"/>
      <c r="C370" s="90"/>
      <c r="D370" s="90"/>
      <c r="E370" s="682" t="s">
        <v>56</v>
      </c>
      <c r="F370" s="682"/>
      <c r="G370" s="68" t="s">
        <v>700</v>
      </c>
      <c r="H370" s="90"/>
      <c r="I370" s="68"/>
      <c r="J370" s="68"/>
      <c r="K370" s="68"/>
      <c r="L370" s="68"/>
      <c r="M370" s="68"/>
      <c r="N370" s="68"/>
      <c r="O370" s="61"/>
      <c r="P370" s="61"/>
      <c r="Q370" s="61"/>
      <c r="R370" s="61"/>
      <c r="S370" s="61"/>
      <c r="T370" s="61"/>
      <c r="U370" s="61"/>
      <c r="V370" s="61"/>
      <c r="W370" s="61"/>
      <c r="X370" s="61"/>
      <c r="Y370" s="61"/>
      <c r="Z370" s="61"/>
      <c r="AA370" s="61"/>
      <c r="AB370" s="61"/>
      <c r="AC370" s="61"/>
      <c r="AD370" s="61"/>
      <c r="AE370" s="61"/>
      <c r="AF370" s="90"/>
      <c r="AG370" s="90"/>
      <c r="AH370" s="90"/>
      <c r="AI370" s="90"/>
      <c r="AJ370" s="90"/>
      <c r="AK370" s="90"/>
      <c r="AL370" s="90"/>
      <c r="AM370" s="90"/>
      <c r="AN370" s="90"/>
      <c r="AO370" s="90"/>
      <c r="AP370" s="68"/>
      <c r="AQ370" s="68"/>
      <c r="AR370" s="68"/>
      <c r="AS370" s="68"/>
      <c r="AT370" s="68"/>
      <c r="AU370" s="68"/>
      <c r="AV370" s="68"/>
      <c r="AW370" s="68"/>
      <c r="AX370" s="68"/>
      <c r="AY370" s="68"/>
      <c r="AZ370" s="68"/>
      <c r="BA370" s="68"/>
      <c r="BB370" s="68"/>
      <c r="BC370" s="61"/>
      <c r="BD370" s="61"/>
      <c r="BE370" s="61"/>
      <c r="BF370" s="61"/>
      <c r="BG370" s="78"/>
      <c r="BH370" s="78"/>
      <c r="BI370" s="68"/>
      <c r="BJ370" s="68"/>
      <c r="BK370" s="68"/>
      <c r="BL370" s="68"/>
      <c r="BM370" s="68"/>
      <c r="BN370" s="68"/>
      <c r="BO370" s="68"/>
      <c r="BP370" s="68"/>
      <c r="BQ370" s="68"/>
      <c r="BR370" s="68"/>
      <c r="BS370" s="68"/>
      <c r="BT370" s="68"/>
      <c r="BU370" s="68"/>
      <c r="BV370" s="61"/>
      <c r="BW370" s="90"/>
      <c r="BX370" s="90"/>
      <c r="BY370" s="90"/>
      <c r="BZ370" s="90"/>
      <c r="CB370" s="8" t="s">
        <v>420</v>
      </c>
      <c r="CC370" s="2" t="s">
        <v>419</v>
      </c>
    </row>
    <row r="371" spans="1:86" s="2" customFormat="1" ht="16.5" customHeight="1">
      <c r="A371" s="90"/>
      <c r="B371" s="90"/>
      <c r="C371" s="90"/>
      <c r="D371" s="90"/>
      <c r="E371" s="682" t="s">
        <v>56</v>
      </c>
      <c r="F371" s="682"/>
      <c r="G371" s="68" t="s">
        <v>1323</v>
      </c>
      <c r="H371" s="90"/>
      <c r="I371" s="68"/>
      <c r="J371" s="68"/>
      <c r="K371" s="68"/>
      <c r="L371" s="68"/>
      <c r="M371" s="68"/>
      <c r="N371" s="68"/>
      <c r="O371" s="61"/>
      <c r="P371" s="61"/>
      <c r="Q371" s="61"/>
      <c r="R371" s="61"/>
      <c r="S371" s="61"/>
      <c r="T371" s="61"/>
      <c r="U371" s="61"/>
      <c r="V371" s="61"/>
      <c r="W371" s="61"/>
      <c r="X371" s="61"/>
      <c r="Y371" s="61"/>
      <c r="Z371" s="61"/>
      <c r="AA371" s="61"/>
      <c r="AB371" s="61"/>
      <c r="AC371" s="61"/>
      <c r="AD371" s="61"/>
      <c r="AE371" s="61"/>
      <c r="AF371" s="90"/>
      <c r="AG371" s="90"/>
      <c r="AH371" s="90"/>
      <c r="AI371" s="90"/>
      <c r="AJ371" s="90"/>
      <c r="AK371" s="90"/>
      <c r="AL371" s="90"/>
      <c r="AM371" s="90"/>
      <c r="AN371" s="90"/>
      <c r="AO371" s="90"/>
      <c r="AP371" s="68"/>
      <c r="AQ371" s="68"/>
      <c r="AR371" s="68"/>
      <c r="AS371" s="68"/>
      <c r="AT371" s="68"/>
      <c r="AU371" s="68"/>
      <c r="AV371" s="68"/>
      <c r="AW371" s="68"/>
      <c r="AX371" s="68"/>
      <c r="AY371" s="68"/>
      <c r="AZ371" s="68"/>
      <c r="BA371" s="68"/>
      <c r="BB371" s="68"/>
      <c r="BC371" s="61"/>
      <c r="BD371" s="61"/>
      <c r="BE371" s="61"/>
      <c r="BF371" s="61"/>
      <c r="BG371" s="78"/>
      <c r="BH371" s="78"/>
      <c r="BI371" s="68"/>
      <c r="BJ371" s="68"/>
      <c r="BK371" s="68"/>
      <c r="BL371" s="68"/>
      <c r="BM371" s="68"/>
      <c r="BN371" s="68"/>
      <c r="BO371" s="68"/>
      <c r="BP371" s="68"/>
      <c r="BQ371" s="68"/>
      <c r="BR371" s="68"/>
      <c r="BS371" s="68"/>
      <c r="BT371" s="68"/>
      <c r="BU371" s="68"/>
      <c r="BV371" s="61"/>
      <c r="BW371" s="90"/>
      <c r="BX371" s="90"/>
      <c r="BY371" s="90"/>
      <c r="BZ371" s="90"/>
      <c r="CB371" s="8" t="s">
        <v>423</v>
      </c>
      <c r="CC371" s="2" t="s">
        <v>422</v>
      </c>
    </row>
    <row r="372" spans="1:86" s="1" customFormat="1" ht="3.95" customHeight="1">
      <c r="A372" s="94"/>
      <c r="B372" s="94"/>
      <c r="C372" s="94"/>
      <c r="D372" s="94"/>
      <c r="E372" s="94"/>
      <c r="F372" s="94"/>
      <c r="G372" s="94"/>
      <c r="H372" s="94"/>
      <c r="I372" s="94"/>
      <c r="J372" s="94"/>
      <c r="K372" s="94"/>
      <c r="L372" s="94"/>
      <c r="M372" s="94"/>
      <c r="N372" s="94"/>
      <c r="O372" s="94"/>
      <c r="P372" s="94"/>
      <c r="Q372" s="94"/>
      <c r="R372" s="94"/>
      <c r="S372" s="94"/>
      <c r="T372" s="94"/>
      <c r="U372" s="94"/>
      <c r="V372" s="94"/>
      <c r="W372" s="94"/>
      <c r="X372" s="94"/>
      <c r="Y372" s="94"/>
      <c r="Z372" s="94"/>
      <c r="AA372" s="94"/>
      <c r="AB372" s="94"/>
      <c r="AC372" s="94"/>
      <c r="AD372" s="94"/>
      <c r="AE372" s="94"/>
      <c r="AF372" s="94"/>
      <c r="AG372" s="94"/>
      <c r="AH372" s="94"/>
      <c r="AI372" s="94"/>
      <c r="AJ372" s="94"/>
      <c r="AK372" s="94"/>
      <c r="AL372" s="94"/>
      <c r="AM372" s="94"/>
      <c r="AN372" s="94"/>
      <c r="AO372" s="94"/>
      <c r="AP372" s="94"/>
      <c r="AQ372" s="94"/>
      <c r="AR372" s="94"/>
      <c r="AS372" s="94"/>
      <c r="AT372" s="94"/>
      <c r="AU372" s="94"/>
      <c r="AV372" s="94"/>
      <c r="AW372" s="94"/>
      <c r="AX372" s="94"/>
      <c r="AY372" s="94"/>
      <c r="AZ372" s="94"/>
      <c r="BA372" s="94"/>
      <c r="BB372" s="94"/>
      <c r="BC372" s="94"/>
      <c r="BD372" s="94"/>
      <c r="BE372" s="94"/>
      <c r="BF372" s="94"/>
      <c r="BG372" s="94"/>
      <c r="BH372" s="94"/>
      <c r="BI372" s="94"/>
      <c r="BJ372" s="94"/>
      <c r="BK372" s="94"/>
      <c r="BL372" s="94"/>
      <c r="BM372" s="94"/>
      <c r="BN372" s="94"/>
      <c r="BO372" s="94"/>
      <c r="BP372" s="94"/>
      <c r="BQ372" s="94"/>
      <c r="BR372" s="94"/>
      <c r="BS372" s="94"/>
      <c r="BT372" s="94"/>
      <c r="BU372" s="94"/>
      <c r="BV372" s="94"/>
      <c r="BW372" s="94"/>
      <c r="BX372" s="94"/>
      <c r="BY372" s="94"/>
      <c r="BZ372" s="94"/>
    </row>
    <row r="373" spans="1:86" s="1" customFormat="1" ht="3.95" customHeight="1">
      <c r="A373" s="203"/>
      <c r="B373" s="203"/>
      <c r="C373" s="203"/>
      <c r="D373" s="203"/>
      <c r="E373" s="203"/>
      <c r="F373" s="203"/>
      <c r="G373" s="203"/>
      <c r="H373" s="203"/>
      <c r="I373" s="203"/>
      <c r="J373" s="203"/>
      <c r="K373" s="203"/>
      <c r="L373" s="203"/>
      <c r="M373" s="203"/>
      <c r="N373" s="203"/>
      <c r="O373" s="203"/>
      <c r="P373" s="203"/>
      <c r="Q373" s="203"/>
      <c r="R373" s="203"/>
      <c r="S373" s="203"/>
      <c r="T373" s="203"/>
      <c r="U373" s="203"/>
      <c r="V373" s="203"/>
      <c r="W373" s="203"/>
      <c r="X373" s="203"/>
      <c r="Y373" s="203"/>
      <c r="Z373" s="203"/>
      <c r="AA373" s="203"/>
      <c r="AB373" s="203"/>
      <c r="AC373" s="203"/>
      <c r="AD373" s="203"/>
      <c r="AE373" s="203"/>
      <c r="AF373" s="203"/>
      <c r="AG373" s="203"/>
      <c r="AH373" s="203"/>
      <c r="AI373" s="203"/>
      <c r="AJ373" s="203"/>
      <c r="AK373" s="203"/>
      <c r="AL373" s="203"/>
      <c r="AM373" s="203"/>
      <c r="AN373" s="203"/>
      <c r="AO373" s="203"/>
      <c r="AP373" s="203"/>
      <c r="AQ373" s="203"/>
      <c r="AR373" s="203"/>
      <c r="AS373" s="203"/>
      <c r="AT373" s="203"/>
      <c r="AU373" s="203"/>
      <c r="AV373" s="203"/>
      <c r="AW373" s="203"/>
      <c r="AX373" s="203"/>
      <c r="AY373" s="203"/>
      <c r="AZ373" s="203"/>
      <c r="BA373" s="203"/>
      <c r="BB373" s="203"/>
      <c r="BC373" s="203"/>
      <c r="BD373" s="203"/>
      <c r="BE373" s="203"/>
      <c r="BF373" s="203"/>
      <c r="BG373" s="203"/>
      <c r="BH373" s="203"/>
      <c r="BI373" s="203"/>
      <c r="BJ373" s="203"/>
      <c r="BK373" s="203"/>
      <c r="BL373" s="203"/>
      <c r="BM373" s="203"/>
      <c r="BN373" s="203"/>
      <c r="BO373" s="203"/>
      <c r="BP373" s="203"/>
      <c r="BQ373" s="203"/>
      <c r="BR373" s="203"/>
      <c r="BS373" s="203"/>
      <c r="BT373" s="203"/>
      <c r="BU373" s="203"/>
      <c r="BV373" s="203"/>
      <c r="BW373" s="203"/>
      <c r="BX373" s="203"/>
      <c r="BY373" s="203"/>
      <c r="BZ373" s="203"/>
    </row>
    <row r="374" spans="1:86" s="1" customFormat="1" ht="17.100000000000001" customHeight="1">
      <c r="A374" s="59"/>
      <c r="B374" s="59" t="s">
        <v>1651</v>
      </c>
      <c r="C374" s="59"/>
      <c r="D374" s="59"/>
      <c r="E374" s="59"/>
      <c r="F374" s="59"/>
      <c r="G374" s="59"/>
      <c r="H374" s="59"/>
      <c r="I374" s="59"/>
      <c r="J374" s="59"/>
      <c r="K374" s="59"/>
      <c r="L374" s="59"/>
      <c r="M374" s="59"/>
      <c r="N374" s="59"/>
      <c r="O374" s="59"/>
      <c r="P374" s="59"/>
      <c r="Q374" s="59"/>
      <c r="R374" s="59"/>
      <c r="S374" s="59"/>
      <c r="T374" s="59"/>
      <c r="U374" s="59"/>
      <c r="V374" s="59"/>
      <c r="W374" s="59"/>
      <c r="X374" s="59"/>
      <c r="Y374" s="59"/>
      <c r="Z374" s="59"/>
      <c r="AA374" s="59"/>
      <c r="AB374" s="59"/>
      <c r="AC374" s="59"/>
      <c r="AD374" s="59"/>
      <c r="AE374" s="59"/>
      <c r="AF374" s="59"/>
      <c r="AG374" s="59"/>
      <c r="AH374" s="59"/>
      <c r="AI374" s="59"/>
      <c r="AJ374" s="59"/>
      <c r="AK374" s="59"/>
      <c r="AL374" s="59"/>
      <c r="AM374" s="59"/>
      <c r="AN374" s="59"/>
      <c r="AO374" s="59"/>
      <c r="AP374" s="59"/>
      <c r="AQ374" s="59"/>
      <c r="AR374" s="59"/>
      <c r="AS374" s="59"/>
      <c r="AT374" s="59"/>
      <c r="AU374" s="59"/>
      <c r="AV374" s="59"/>
      <c r="AW374" s="59"/>
      <c r="AX374" s="59"/>
      <c r="AY374" s="59"/>
      <c r="AZ374" s="59"/>
      <c r="BA374" s="59"/>
      <c r="BB374" s="59"/>
      <c r="BC374" s="59"/>
      <c r="BD374" s="59"/>
      <c r="BE374" s="59"/>
      <c r="BF374" s="59"/>
      <c r="BG374" s="59"/>
      <c r="BH374" s="59"/>
      <c r="BI374" s="59"/>
      <c r="BJ374" s="59"/>
      <c r="BK374" s="59"/>
      <c r="BL374" s="59"/>
      <c r="BM374" s="59"/>
      <c r="BN374" s="59"/>
      <c r="BO374" s="59"/>
      <c r="BP374" s="59"/>
      <c r="BQ374" s="59"/>
      <c r="BR374" s="59"/>
      <c r="BS374" s="59"/>
      <c r="BT374" s="59"/>
      <c r="BU374" s="59"/>
      <c r="BV374" s="59"/>
      <c r="BW374" s="59"/>
      <c r="BX374" s="59"/>
      <c r="BY374" s="59"/>
      <c r="BZ374" s="59"/>
    </row>
    <row r="375" spans="1:86" s="1" customFormat="1" ht="17.100000000000001" customHeight="1">
      <c r="A375" s="90"/>
      <c r="B375" s="90"/>
      <c r="C375" s="90"/>
      <c r="D375" s="90"/>
      <c r="E375" s="682" t="s">
        <v>56</v>
      </c>
      <c r="F375" s="682"/>
      <c r="G375" s="68" t="s">
        <v>629</v>
      </c>
      <c r="H375" s="68"/>
      <c r="I375" s="68"/>
      <c r="J375" s="68"/>
      <c r="K375" s="68"/>
      <c r="L375" s="68"/>
      <c r="M375" s="68"/>
      <c r="N375" s="68"/>
      <c r="O375" s="61"/>
      <c r="P375" s="61"/>
      <c r="Q375" s="61"/>
      <c r="R375" s="61"/>
      <c r="S375" s="90"/>
      <c r="T375" s="90"/>
      <c r="U375" s="90"/>
      <c r="V375" s="90"/>
      <c r="W375" s="90"/>
      <c r="X375" s="90"/>
      <c r="Y375" s="90"/>
      <c r="Z375" s="68"/>
      <c r="AA375" s="68"/>
      <c r="AB375" s="68"/>
      <c r="AC375" s="68"/>
      <c r="AD375" s="68"/>
      <c r="AE375" s="68"/>
      <c r="AF375" s="90"/>
      <c r="AG375" s="90"/>
      <c r="AH375" s="90"/>
      <c r="AI375" s="90"/>
      <c r="AJ375" s="90"/>
      <c r="AK375" s="90"/>
      <c r="AL375" s="90"/>
      <c r="AM375" s="90"/>
      <c r="AN375" s="90"/>
      <c r="AO375" s="90"/>
      <c r="AP375" s="68"/>
      <c r="AQ375" s="68"/>
      <c r="AR375" s="68"/>
      <c r="AS375" s="68"/>
      <c r="AT375" s="68"/>
      <c r="AU375" s="68"/>
      <c r="AV375" s="68"/>
      <c r="AW375" s="68"/>
      <c r="AX375" s="68"/>
      <c r="AY375" s="68"/>
      <c r="AZ375" s="68"/>
      <c r="BA375" s="68"/>
      <c r="BB375" s="68"/>
      <c r="BC375" s="61"/>
      <c r="BD375" s="61"/>
      <c r="BE375" s="61"/>
      <c r="BF375" s="61"/>
      <c r="BG375" s="90"/>
      <c r="BH375" s="90"/>
      <c r="BI375" s="90"/>
      <c r="BJ375" s="90"/>
      <c r="BK375" s="68"/>
      <c r="BL375" s="68"/>
      <c r="BM375" s="68"/>
      <c r="BN375" s="68"/>
      <c r="BO375" s="68"/>
      <c r="BP375" s="68"/>
      <c r="BQ375" s="68"/>
      <c r="BR375" s="68"/>
      <c r="BS375" s="68"/>
      <c r="BT375" s="68"/>
      <c r="BU375" s="68"/>
      <c r="BV375" s="61"/>
      <c r="BW375" s="90"/>
      <c r="BX375" s="90"/>
      <c r="BY375" s="90"/>
      <c r="BZ375" s="90"/>
    </row>
    <row r="376" spans="1:86" s="1" customFormat="1" ht="17.100000000000001" customHeight="1">
      <c r="A376" s="90"/>
      <c r="B376" s="90"/>
      <c r="C376" s="90"/>
      <c r="D376" s="90"/>
      <c r="E376" s="682" t="s">
        <v>56</v>
      </c>
      <c r="F376" s="682"/>
      <c r="G376" s="68" t="s">
        <v>1647</v>
      </c>
      <c r="H376" s="68"/>
      <c r="I376" s="68"/>
      <c r="J376" s="68"/>
      <c r="K376" s="68"/>
      <c r="L376" s="68"/>
      <c r="M376" s="68"/>
      <c r="N376" s="68"/>
      <c r="O376" s="61"/>
      <c r="P376" s="61"/>
      <c r="Q376" s="61"/>
      <c r="R376" s="61"/>
      <c r="S376" s="90"/>
      <c r="T376" s="90"/>
      <c r="U376" s="90"/>
      <c r="V376" s="90"/>
      <c r="W376" s="90"/>
      <c r="X376" s="90"/>
      <c r="Y376" s="90"/>
      <c r="Z376" s="68"/>
      <c r="AA376" s="68"/>
      <c r="AB376" s="68"/>
      <c r="AC376" s="68"/>
      <c r="AD376" s="68"/>
      <c r="AE376" s="68"/>
      <c r="AF376" s="90"/>
      <c r="AG376" s="90"/>
      <c r="AH376" s="90"/>
      <c r="AI376" s="90"/>
      <c r="AJ376" s="90"/>
      <c r="AK376" s="90"/>
      <c r="AL376" s="90"/>
      <c r="AM376" s="90"/>
      <c r="AN376" s="90"/>
      <c r="AO376" s="90"/>
      <c r="AP376" s="68"/>
      <c r="AQ376" s="68"/>
      <c r="AR376" s="68"/>
      <c r="AS376" s="68"/>
      <c r="AT376" s="68"/>
      <c r="AU376" s="68"/>
      <c r="AV376" s="68"/>
      <c r="AW376" s="68"/>
      <c r="AX376" s="68"/>
      <c r="AY376" s="68"/>
      <c r="AZ376" s="68"/>
      <c r="BA376" s="68"/>
      <c r="BB376" s="68"/>
      <c r="BC376" s="61"/>
      <c r="BD376" s="61"/>
      <c r="BE376" s="61"/>
      <c r="BF376" s="61"/>
      <c r="BG376" s="90"/>
      <c r="BH376" s="90"/>
      <c r="BI376" s="90"/>
      <c r="BJ376" s="90"/>
      <c r="BK376" s="68"/>
      <c r="BL376" s="68"/>
      <c r="BM376" s="68"/>
      <c r="BN376" s="68"/>
      <c r="BO376" s="68"/>
      <c r="BP376" s="68"/>
      <c r="BQ376" s="68"/>
      <c r="BR376" s="68"/>
      <c r="BS376" s="68"/>
      <c r="BT376" s="68"/>
      <c r="BU376" s="68"/>
      <c r="BV376" s="61"/>
      <c r="BW376" s="90"/>
      <c r="BX376" s="90"/>
      <c r="BY376" s="90"/>
      <c r="BZ376" s="90"/>
    </row>
    <row r="377" spans="1:86" s="1" customFormat="1" ht="17.100000000000001" customHeight="1">
      <c r="A377" s="90"/>
      <c r="B377" s="90"/>
      <c r="C377" s="90"/>
      <c r="D377" s="90"/>
      <c r="E377" s="682" t="s">
        <v>56</v>
      </c>
      <c r="F377" s="682"/>
      <c r="G377" s="68" t="s">
        <v>996</v>
      </c>
      <c r="H377" s="68"/>
      <c r="I377" s="68"/>
      <c r="J377" s="68"/>
      <c r="K377" s="68"/>
      <c r="L377" s="68"/>
      <c r="M377" s="68"/>
      <c r="N377" s="68"/>
      <c r="O377" s="61"/>
      <c r="P377" s="61"/>
      <c r="Q377" s="61"/>
      <c r="R377" s="61"/>
      <c r="S377" s="90"/>
      <c r="T377" s="90"/>
      <c r="U377" s="90"/>
      <c r="V377" s="90"/>
      <c r="W377" s="90"/>
      <c r="X377" s="90"/>
      <c r="Y377" s="90"/>
      <c r="Z377" s="68"/>
      <c r="AA377" s="68"/>
      <c r="AB377" s="68"/>
      <c r="AC377" s="68"/>
      <c r="AD377" s="68"/>
      <c r="AE377" s="68"/>
      <c r="AF377" s="90"/>
      <c r="AG377" s="90"/>
      <c r="AH377" s="90"/>
      <c r="AI377" s="90"/>
      <c r="AJ377" s="90"/>
      <c r="AK377" s="90"/>
      <c r="AL377" s="90"/>
      <c r="AM377" s="90"/>
      <c r="AN377" s="90"/>
      <c r="AO377" s="90"/>
      <c r="AP377" s="68"/>
      <c r="AQ377" s="68"/>
      <c r="AR377" s="68"/>
      <c r="AS377" s="68"/>
      <c r="AT377" s="68"/>
      <c r="AU377" s="68"/>
      <c r="AV377" s="68"/>
      <c r="AW377" s="68"/>
      <c r="AX377" s="68"/>
      <c r="AY377" s="68"/>
      <c r="AZ377" s="68"/>
      <c r="BA377" s="68"/>
      <c r="BB377" s="68"/>
      <c r="BC377" s="61"/>
      <c r="BD377" s="61"/>
      <c r="BE377" s="61"/>
      <c r="BF377" s="61"/>
      <c r="BG377" s="90"/>
      <c r="BH377" s="90"/>
      <c r="BI377" s="90"/>
      <c r="BJ377" s="90"/>
      <c r="BK377" s="68"/>
      <c r="BL377" s="68"/>
      <c r="BM377" s="68"/>
      <c r="BN377" s="68"/>
      <c r="BO377" s="68"/>
      <c r="BP377" s="68"/>
      <c r="BQ377" s="68"/>
      <c r="BR377" s="68"/>
      <c r="BS377" s="68"/>
      <c r="BT377" s="68"/>
      <c r="BU377" s="68"/>
      <c r="BV377" s="61"/>
      <c r="BW377" s="90"/>
      <c r="BX377" s="90"/>
      <c r="BY377" s="90"/>
      <c r="BZ377" s="90"/>
    </row>
    <row r="378" spans="1:86" s="2" customFormat="1" ht="16.5" customHeight="1">
      <c r="A378" s="90"/>
      <c r="B378" s="90"/>
      <c r="C378" s="90"/>
      <c r="D378" s="90"/>
      <c r="E378" s="682" t="s">
        <v>56</v>
      </c>
      <c r="F378" s="682"/>
      <c r="G378" s="68" t="s">
        <v>1325</v>
      </c>
      <c r="H378" s="68"/>
      <c r="I378" s="68"/>
      <c r="J378" s="68"/>
      <c r="K378" s="68"/>
      <c r="L378" s="68"/>
      <c r="M378" s="68"/>
      <c r="N378" s="68"/>
      <c r="O378" s="61"/>
      <c r="P378" s="61"/>
      <c r="Q378" s="61"/>
      <c r="R378" s="61"/>
      <c r="S378" s="90"/>
      <c r="T378" s="90"/>
      <c r="U378" s="90"/>
      <c r="V378" s="90"/>
      <c r="W378" s="90"/>
      <c r="X378" s="90"/>
      <c r="Y378" s="90"/>
      <c r="Z378" s="68"/>
      <c r="AA378" s="68"/>
      <c r="AB378" s="68"/>
      <c r="AC378" s="68"/>
      <c r="AD378" s="68"/>
      <c r="AE378" s="68"/>
      <c r="AF378" s="90"/>
      <c r="AG378" s="90"/>
      <c r="AH378" s="90"/>
      <c r="AI378" s="90"/>
      <c r="AJ378" s="90"/>
      <c r="AK378" s="90"/>
      <c r="AL378" s="90"/>
      <c r="AM378" s="90"/>
      <c r="AN378" s="90"/>
      <c r="AO378" s="90"/>
      <c r="AP378" s="68"/>
      <c r="AQ378" s="68"/>
      <c r="AR378" s="68"/>
      <c r="AS378" s="68"/>
      <c r="AT378" s="68"/>
      <c r="AU378" s="68"/>
      <c r="AV378" s="68"/>
      <c r="AW378" s="68"/>
      <c r="AX378" s="68"/>
      <c r="AY378" s="68"/>
      <c r="AZ378" s="68"/>
      <c r="BA378" s="68"/>
      <c r="BB378" s="68"/>
      <c r="BC378" s="61"/>
      <c r="BD378" s="61"/>
      <c r="BE378" s="61"/>
      <c r="BF378" s="61"/>
      <c r="BG378" s="90"/>
      <c r="BH378" s="90"/>
      <c r="BI378" s="90"/>
      <c r="BJ378" s="90"/>
      <c r="BK378" s="68"/>
      <c r="BL378" s="68"/>
      <c r="BM378" s="68"/>
      <c r="BN378" s="68"/>
      <c r="BO378" s="68"/>
      <c r="BP378" s="68"/>
      <c r="BQ378" s="68"/>
      <c r="BR378" s="68"/>
      <c r="BS378" s="68"/>
      <c r="BT378" s="68"/>
      <c r="BU378" s="68"/>
      <c r="BV378" s="61"/>
      <c r="BW378" s="90"/>
      <c r="BX378" s="90"/>
      <c r="BY378" s="90"/>
      <c r="BZ378" s="90"/>
      <c r="CB378" s="1"/>
      <c r="CC378" s="1"/>
      <c r="CD378" s="1"/>
      <c r="CE378" s="1"/>
      <c r="CF378" s="1"/>
      <c r="CG378" s="1"/>
      <c r="CH378" s="1"/>
    </row>
    <row r="379" spans="1:86" s="2" customFormat="1" ht="16.5" customHeight="1">
      <c r="A379" s="90"/>
      <c r="B379" s="90"/>
      <c r="C379" s="90"/>
      <c r="D379" s="90"/>
      <c r="E379" s="682" t="s">
        <v>56</v>
      </c>
      <c r="F379" s="682"/>
      <c r="G379" s="68" t="s">
        <v>700</v>
      </c>
      <c r="H379" s="90"/>
      <c r="I379" s="68"/>
      <c r="J379" s="68"/>
      <c r="K379" s="68"/>
      <c r="L379" s="68"/>
      <c r="M379" s="68"/>
      <c r="N379" s="68"/>
      <c r="O379" s="61"/>
      <c r="P379" s="61"/>
      <c r="Q379" s="61"/>
      <c r="R379" s="61"/>
      <c r="S379" s="90"/>
      <c r="T379" s="78"/>
      <c r="U379" s="78"/>
      <c r="V379" s="68"/>
      <c r="W379" s="90"/>
      <c r="X379" s="90"/>
      <c r="Y379" s="90"/>
      <c r="Z379" s="68"/>
      <c r="AA379" s="68"/>
      <c r="AB379" s="68"/>
      <c r="AC379" s="68"/>
      <c r="AD379" s="68"/>
      <c r="AE379" s="68"/>
      <c r="AF379" s="90"/>
      <c r="AG379" s="90"/>
      <c r="AH379" s="90"/>
      <c r="AI379" s="90"/>
      <c r="AJ379" s="90"/>
      <c r="AK379" s="90"/>
      <c r="AL379" s="90"/>
      <c r="AM379" s="90"/>
      <c r="AN379" s="90"/>
      <c r="AO379" s="90"/>
      <c r="AP379" s="68"/>
      <c r="AQ379" s="68"/>
      <c r="AR379" s="68"/>
      <c r="AS379" s="68"/>
      <c r="AT379" s="68"/>
      <c r="AU379" s="68"/>
      <c r="AV379" s="68"/>
      <c r="AW379" s="68"/>
      <c r="AX379" s="68"/>
      <c r="AY379" s="68"/>
      <c r="AZ379" s="68"/>
      <c r="BA379" s="68"/>
      <c r="BB379" s="68"/>
      <c r="BC379" s="61"/>
      <c r="BD379" s="61"/>
      <c r="BE379" s="61"/>
      <c r="BF379" s="61"/>
      <c r="BG379" s="78"/>
      <c r="BH379" s="78"/>
      <c r="BI379" s="68"/>
      <c r="BJ379" s="68"/>
      <c r="BK379" s="68"/>
      <c r="BL379" s="68"/>
      <c r="BM379" s="68"/>
      <c r="BN379" s="68"/>
      <c r="BO379" s="68"/>
      <c r="BP379" s="68"/>
      <c r="BQ379" s="68"/>
      <c r="BR379" s="68"/>
      <c r="BS379" s="68"/>
      <c r="BT379" s="68"/>
      <c r="BU379" s="68"/>
      <c r="BV379" s="61"/>
      <c r="BW379" s="90"/>
      <c r="BX379" s="90"/>
      <c r="BY379" s="90"/>
      <c r="BZ379" s="90"/>
      <c r="CB379" s="8"/>
    </row>
    <row r="380" spans="1:86" s="1" customFormat="1" ht="17.100000000000001" customHeight="1">
      <c r="A380" s="90"/>
      <c r="B380" s="90"/>
      <c r="C380" s="90"/>
      <c r="D380" s="90"/>
      <c r="E380" s="682" t="s">
        <v>56</v>
      </c>
      <c r="F380" s="682"/>
      <c r="G380" s="68" t="s">
        <v>1327</v>
      </c>
      <c r="H380" s="90"/>
      <c r="I380" s="68"/>
      <c r="J380" s="68"/>
      <c r="K380" s="68"/>
      <c r="L380" s="68"/>
      <c r="M380" s="68"/>
      <c r="N380" s="68"/>
      <c r="O380" s="61"/>
      <c r="P380" s="61"/>
      <c r="Q380" s="61"/>
      <c r="R380" s="61"/>
      <c r="S380" s="61"/>
      <c r="T380" s="61"/>
      <c r="U380" s="61"/>
      <c r="V380" s="61"/>
      <c r="W380" s="61"/>
      <c r="X380" s="61"/>
      <c r="Y380" s="61"/>
      <c r="Z380" s="61"/>
      <c r="AA380" s="61"/>
      <c r="AB380" s="61"/>
      <c r="AC380" s="61"/>
      <c r="AD380" s="61"/>
      <c r="AE380" s="61"/>
      <c r="AF380" s="90"/>
      <c r="AG380" s="90"/>
      <c r="AH380" s="90"/>
      <c r="AI380" s="90"/>
      <c r="AJ380" s="90"/>
      <c r="AK380" s="90"/>
      <c r="AL380" s="90"/>
      <c r="AM380" s="90"/>
      <c r="AN380" s="90"/>
      <c r="AO380" s="90"/>
      <c r="AP380" s="68"/>
      <c r="AQ380" s="68"/>
      <c r="AR380" s="68"/>
      <c r="AS380" s="68"/>
      <c r="AT380" s="68"/>
      <c r="AU380" s="68"/>
      <c r="AV380" s="68"/>
      <c r="AW380" s="68"/>
      <c r="AX380" s="68"/>
      <c r="AY380" s="68"/>
      <c r="AZ380" s="68"/>
      <c r="BA380" s="68"/>
      <c r="BB380" s="68"/>
      <c r="BC380" s="61"/>
      <c r="BD380" s="61"/>
      <c r="BE380" s="61"/>
      <c r="BF380" s="61"/>
      <c r="BG380" s="78"/>
      <c r="BH380" s="78"/>
      <c r="BI380" s="68"/>
      <c r="BJ380" s="68"/>
      <c r="BK380" s="68"/>
      <c r="BL380" s="68"/>
      <c r="BM380" s="68"/>
      <c r="BN380" s="68"/>
      <c r="BO380" s="68"/>
      <c r="BP380" s="68"/>
      <c r="BQ380" s="68"/>
      <c r="BR380" s="68"/>
      <c r="BS380" s="68"/>
      <c r="BT380" s="68"/>
      <c r="BU380" s="68"/>
      <c r="BV380" s="61"/>
      <c r="BW380" s="90"/>
      <c r="BX380" s="90"/>
      <c r="BY380" s="90"/>
      <c r="BZ380" s="90"/>
      <c r="CB380" s="8"/>
      <c r="CC380" s="2"/>
      <c r="CD380" s="2"/>
      <c r="CE380" s="2"/>
      <c r="CF380" s="2"/>
      <c r="CG380" s="2"/>
      <c r="CH380" s="2"/>
    </row>
    <row r="381" spans="1:86" s="2" customFormat="1" ht="5.0999999999999996" customHeight="1">
      <c r="A381" s="94"/>
      <c r="B381" s="94"/>
      <c r="C381" s="94"/>
      <c r="D381" s="94"/>
      <c r="E381" s="94"/>
      <c r="F381" s="94"/>
      <c r="G381" s="94"/>
      <c r="H381" s="94"/>
      <c r="I381" s="94"/>
      <c r="J381" s="94"/>
      <c r="K381" s="94"/>
      <c r="L381" s="94"/>
      <c r="M381" s="94"/>
      <c r="N381" s="94"/>
      <c r="O381" s="94"/>
      <c r="P381" s="94"/>
      <c r="Q381" s="94"/>
      <c r="R381" s="94"/>
      <c r="S381" s="94"/>
      <c r="T381" s="94"/>
      <c r="U381" s="94"/>
      <c r="V381" s="94"/>
      <c r="W381" s="94"/>
      <c r="X381" s="94"/>
      <c r="Y381" s="94"/>
      <c r="Z381" s="94"/>
      <c r="AA381" s="94"/>
      <c r="AB381" s="94"/>
      <c r="AC381" s="94"/>
      <c r="AD381" s="94"/>
      <c r="AE381" s="94"/>
      <c r="AF381" s="94"/>
      <c r="AG381" s="94"/>
      <c r="AH381" s="94"/>
      <c r="AI381" s="94"/>
      <c r="AJ381" s="94"/>
      <c r="AK381" s="94"/>
      <c r="AL381" s="94"/>
      <c r="AM381" s="94"/>
      <c r="AN381" s="94"/>
      <c r="AO381" s="94"/>
      <c r="AP381" s="94"/>
      <c r="AQ381" s="94"/>
      <c r="AR381" s="94"/>
      <c r="AS381" s="94"/>
      <c r="AT381" s="94"/>
      <c r="AU381" s="94"/>
      <c r="AV381" s="94"/>
      <c r="AW381" s="94"/>
      <c r="AX381" s="94"/>
      <c r="AY381" s="94"/>
      <c r="AZ381" s="94"/>
      <c r="BA381" s="94"/>
      <c r="BB381" s="94"/>
      <c r="BC381" s="94"/>
      <c r="BD381" s="94"/>
      <c r="BE381" s="94"/>
      <c r="BF381" s="94"/>
      <c r="BG381" s="94"/>
      <c r="BH381" s="94"/>
      <c r="BI381" s="94"/>
      <c r="BJ381" s="94"/>
      <c r="BK381" s="94"/>
      <c r="BL381" s="94"/>
      <c r="BM381" s="94"/>
      <c r="BN381" s="94"/>
      <c r="BO381" s="94"/>
      <c r="BP381" s="94"/>
      <c r="BQ381" s="94"/>
      <c r="BR381" s="94"/>
      <c r="BS381" s="94"/>
      <c r="BT381" s="94"/>
      <c r="BU381" s="94"/>
      <c r="BV381" s="94"/>
      <c r="BW381" s="94"/>
      <c r="BX381" s="94"/>
      <c r="BY381" s="94"/>
      <c r="BZ381" s="94"/>
      <c r="CB381" s="1"/>
      <c r="CC381" s="1"/>
      <c r="CD381" s="1"/>
      <c r="CE381" s="1"/>
      <c r="CF381" s="1"/>
      <c r="CG381" s="1"/>
      <c r="CH381" s="1"/>
    </row>
    <row r="382" spans="1:86" s="2" customFormat="1" ht="5.0999999999999996" customHeight="1">
      <c r="A382" s="203"/>
      <c r="B382" s="203"/>
      <c r="C382" s="203"/>
      <c r="D382" s="203"/>
      <c r="E382" s="203"/>
      <c r="F382" s="203"/>
      <c r="G382" s="203"/>
      <c r="H382" s="203"/>
      <c r="I382" s="203"/>
      <c r="J382" s="203"/>
      <c r="K382" s="203"/>
      <c r="L382" s="203"/>
      <c r="M382" s="203"/>
      <c r="N382" s="203"/>
      <c r="O382" s="203"/>
      <c r="P382" s="203"/>
      <c r="Q382" s="203"/>
      <c r="R382" s="203"/>
      <c r="S382" s="203"/>
      <c r="T382" s="203"/>
      <c r="U382" s="203"/>
      <c r="V382" s="203"/>
      <c r="W382" s="203"/>
      <c r="X382" s="203"/>
      <c r="Y382" s="203"/>
      <c r="Z382" s="203"/>
      <c r="AA382" s="203"/>
      <c r="AB382" s="203"/>
      <c r="AC382" s="203"/>
      <c r="AD382" s="203"/>
      <c r="AE382" s="203"/>
      <c r="AF382" s="203"/>
      <c r="AG382" s="203"/>
      <c r="AH382" s="203"/>
      <c r="AI382" s="203"/>
      <c r="AJ382" s="203"/>
      <c r="AK382" s="203"/>
      <c r="AL382" s="203"/>
      <c r="AM382" s="203"/>
      <c r="AN382" s="203"/>
      <c r="AO382" s="203"/>
      <c r="AP382" s="203"/>
      <c r="AQ382" s="203"/>
      <c r="AR382" s="203"/>
      <c r="AS382" s="203"/>
      <c r="AT382" s="203"/>
      <c r="AU382" s="203"/>
      <c r="AV382" s="203"/>
      <c r="AW382" s="203"/>
      <c r="AX382" s="203"/>
      <c r="AY382" s="203"/>
      <c r="AZ382" s="203"/>
      <c r="BA382" s="203"/>
      <c r="BB382" s="203"/>
      <c r="BC382" s="203"/>
      <c r="BD382" s="203"/>
      <c r="BE382" s="203"/>
      <c r="BF382" s="203"/>
      <c r="BG382" s="203"/>
      <c r="BH382" s="203"/>
      <c r="BI382" s="203"/>
      <c r="BJ382" s="203"/>
      <c r="BK382" s="203"/>
      <c r="BL382" s="203"/>
      <c r="BM382" s="203"/>
      <c r="BN382" s="203"/>
      <c r="BO382" s="203"/>
      <c r="BP382" s="203"/>
      <c r="BQ382" s="203"/>
      <c r="BR382" s="203"/>
      <c r="BS382" s="203"/>
      <c r="BT382" s="203"/>
      <c r="BU382" s="203"/>
      <c r="BV382" s="203"/>
      <c r="BW382" s="203"/>
      <c r="BX382" s="203"/>
      <c r="BY382" s="203"/>
      <c r="BZ382" s="203"/>
      <c r="CB382" s="8"/>
    </row>
    <row r="383" spans="1:86" s="1" customFormat="1" ht="17.100000000000001" customHeight="1">
      <c r="A383" s="59"/>
      <c r="B383" s="59" t="s">
        <v>1328</v>
      </c>
      <c r="C383" s="59"/>
      <c r="D383" s="59"/>
      <c r="E383" s="59"/>
      <c r="F383" s="59"/>
      <c r="G383" s="59"/>
      <c r="H383" s="59"/>
      <c r="I383" s="59"/>
      <c r="J383" s="59"/>
      <c r="K383" s="59"/>
      <c r="L383" s="59"/>
      <c r="M383" s="59"/>
      <c r="N383" s="59"/>
      <c r="O383" s="59"/>
      <c r="P383" s="59"/>
      <c r="Q383" s="59"/>
      <c r="R383" s="59"/>
      <c r="S383" s="59"/>
      <c r="T383" s="59"/>
      <c r="U383" s="59"/>
      <c r="V383" s="59"/>
      <c r="W383" s="59"/>
      <c r="X383" s="59"/>
      <c r="Y383" s="59"/>
      <c r="Z383" s="59"/>
      <c r="AA383" s="59"/>
      <c r="AB383" s="59"/>
      <c r="AC383" s="59"/>
      <c r="AD383" s="59"/>
      <c r="AE383" s="59"/>
      <c r="AF383" s="59"/>
      <c r="AG383" s="59"/>
      <c r="AH383" s="59"/>
      <c r="AI383" s="59"/>
      <c r="AJ383" s="59"/>
      <c r="AK383" s="59"/>
      <c r="AL383" s="59"/>
      <c r="AM383" s="59"/>
      <c r="AN383" s="59"/>
      <c r="AO383" s="59"/>
      <c r="AP383" s="59"/>
      <c r="AQ383" s="59"/>
      <c r="AR383" s="59"/>
      <c r="AS383" s="59"/>
      <c r="AT383" s="59"/>
      <c r="AU383" s="59"/>
      <c r="AV383" s="59"/>
      <c r="AW383" s="59"/>
      <c r="AX383" s="59"/>
      <c r="AY383" s="59"/>
      <c r="AZ383" s="59"/>
      <c r="BA383" s="59"/>
      <c r="BB383" s="59"/>
      <c r="BC383" s="59"/>
      <c r="BD383" s="59"/>
      <c r="BE383" s="59"/>
      <c r="BF383" s="59"/>
      <c r="BG383" s="59"/>
      <c r="BH383" s="59"/>
      <c r="BI383" s="59"/>
      <c r="BJ383" s="59"/>
      <c r="BK383" s="59"/>
      <c r="BL383" s="59"/>
      <c r="BM383" s="59"/>
      <c r="BN383" s="59"/>
      <c r="BO383" s="59"/>
      <c r="BP383" s="59"/>
      <c r="BQ383" s="59"/>
      <c r="BR383" s="59"/>
      <c r="BS383" s="59"/>
      <c r="BT383" s="59"/>
      <c r="BU383" s="59"/>
      <c r="BV383" s="59"/>
      <c r="BW383" s="59"/>
      <c r="BX383" s="59"/>
      <c r="BY383" s="59"/>
      <c r="BZ383" s="59"/>
      <c r="CB383" s="8"/>
      <c r="CC383" s="2"/>
      <c r="CD383" s="2"/>
      <c r="CE383" s="2"/>
      <c r="CF383" s="2"/>
      <c r="CG383" s="2"/>
      <c r="CH383" s="2"/>
    </row>
    <row r="384" spans="1:86" s="2" customFormat="1" ht="16.5" customHeight="1">
      <c r="A384" s="59"/>
      <c r="B384" s="59"/>
      <c r="C384" s="59"/>
      <c r="D384" s="59" t="s">
        <v>217</v>
      </c>
      <c r="E384" s="59"/>
      <c r="F384" s="59"/>
      <c r="G384" s="59"/>
      <c r="H384" s="59"/>
      <c r="I384" s="59"/>
      <c r="J384" s="59"/>
      <c r="K384" s="59"/>
      <c r="L384" s="59"/>
      <c r="M384" s="59"/>
      <c r="N384" s="59"/>
      <c r="O384" s="59"/>
      <c r="P384" s="59"/>
      <c r="Q384" s="59"/>
      <c r="R384" s="59"/>
      <c r="S384" s="59"/>
      <c r="T384" s="59"/>
      <c r="U384" s="59"/>
      <c r="V384" s="59"/>
      <c r="W384" s="59"/>
      <c r="X384" s="59"/>
      <c r="Y384" s="59"/>
      <c r="Z384" s="694"/>
      <c r="AA384" s="694"/>
      <c r="AB384" s="694"/>
      <c r="AC384" s="694"/>
      <c r="AD384" s="694"/>
      <c r="AE384" s="694"/>
      <c r="AF384" s="694"/>
      <c r="AG384" s="694"/>
      <c r="AH384" s="59"/>
      <c r="AI384" s="59"/>
      <c r="AJ384" s="59"/>
      <c r="AK384" s="59"/>
      <c r="AL384" s="59"/>
      <c r="AM384" s="59"/>
      <c r="AN384" s="59"/>
      <c r="AO384" s="59"/>
      <c r="AP384" s="59"/>
      <c r="AQ384" s="59"/>
      <c r="AR384" s="59"/>
      <c r="AS384" s="59"/>
      <c r="AT384" s="59"/>
      <c r="AU384" s="59"/>
      <c r="AV384" s="59"/>
      <c r="AW384" s="59"/>
      <c r="AX384" s="59"/>
      <c r="AY384" s="59"/>
      <c r="AZ384" s="59"/>
      <c r="BA384" s="59"/>
      <c r="BB384" s="59"/>
      <c r="BC384" s="59"/>
      <c r="BD384" s="59"/>
      <c r="BE384" s="59"/>
      <c r="BF384" s="59"/>
      <c r="BG384" s="59"/>
      <c r="BH384" s="59"/>
      <c r="BI384" s="59"/>
      <c r="BJ384" s="59"/>
      <c r="BK384" s="59"/>
      <c r="BL384" s="59"/>
      <c r="BM384" s="59"/>
      <c r="BN384" s="59"/>
      <c r="BO384" s="59"/>
      <c r="BP384" s="59"/>
      <c r="BQ384" s="59"/>
      <c r="BR384" s="59"/>
      <c r="BS384" s="59"/>
      <c r="BT384" s="59"/>
      <c r="BU384" s="59"/>
      <c r="BV384" s="59"/>
      <c r="BW384" s="59"/>
      <c r="BX384" s="59"/>
      <c r="BY384" s="59"/>
      <c r="BZ384" s="59"/>
      <c r="CB384" s="1"/>
      <c r="CC384" s="1"/>
      <c r="CD384" s="1"/>
      <c r="CE384" s="1"/>
      <c r="CF384" s="1"/>
      <c r="CG384" s="1"/>
      <c r="CH384" s="1"/>
    </row>
    <row r="385" spans="1:86" s="2" customFormat="1" ht="16.5" customHeight="1">
      <c r="A385" s="59"/>
      <c r="B385" s="59"/>
      <c r="C385" s="59"/>
      <c r="D385" s="59" t="s">
        <v>218</v>
      </c>
      <c r="E385" s="59"/>
      <c r="F385" s="59"/>
      <c r="G385" s="59"/>
      <c r="H385" s="59"/>
      <c r="I385" s="59"/>
      <c r="J385" s="59"/>
      <c r="K385" s="59"/>
      <c r="L385" s="59"/>
      <c r="M385" s="59"/>
      <c r="N385" s="59"/>
      <c r="O385" s="59"/>
      <c r="P385" s="59"/>
      <c r="Q385" s="59"/>
      <c r="R385" s="59"/>
      <c r="S385" s="59"/>
      <c r="T385" s="59"/>
      <c r="U385" s="59"/>
      <c r="V385" s="59"/>
      <c r="W385" s="59"/>
      <c r="X385" s="59"/>
      <c r="Y385" s="59"/>
      <c r="Z385" s="694"/>
      <c r="AA385" s="694"/>
      <c r="AB385" s="694"/>
      <c r="AC385" s="694"/>
      <c r="AD385" s="694"/>
      <c r="AE385" s="694"/>
      <c r="AF385" s="694"/>
      <c r="AG385" s="694"/>
      <c r="AH385" s="59"/>
      <c r="AI385" s="59"/>
      <c r="AJ385" s="59"/>
      <c r="AK385" s="59"/>
      <c r="AL385" s="59"/>
      <c r="AM385" s="59"/>
      <c r="AN385" s="59"/>
      <c r="AO385" s="59"/>
      <c r="AP385" s="59"/>
      <c r="AQ385" s="59"/>
      <c r="AR385" s="59"/>
      <c r="AS385" s="59"/>
      <c r="AT385" s="59"/>
      <c r="AU385" s="59"/>
      <c r="AV385" s="59"/>
      <c r="AW385" s="59"/>
      <c r="AX385" s="59"/>
      <c r="AY385" s="59"/>
      <c r="AZ385" s="59"/>
      <c r="BA385" s="59"/>
      <c r="BB385" s="59"/>
      <c r="BC385" s="59"/>
      <c r="BD385" s="59"/>
      <c r="BE385" s="59"/>
      <c r="BF385" s="59"/>
      <c r="BG385" s="59"/>
      <c r="BH385" s="59"/>
      <c r="BI385" s="59"/>
      <c r="BJ385" s="59"/>
      <c r="BK385" s="59"/>
      <c r="BL385" s="59"/>
      <c r="BM385" s="59"/>
      <c r="BN385" s="59"/>
      <c r="BO385" s="59"/>
      <c r="BP385" s="59"/>
      <c r="BQ385" s="59"/>
      <c r="BR385" s="59"/>
      <c r="BS385" s="59"/>
      <c r="BT385" s="59"/>
      <c r="BU385" s="59"/>
      <c r="BV385" s="59"/>
      <c r="BW385" s="59"/>
      <c r="BX385" s="59"/>
      <c r="BY385" s="59"/>
      <c r="BZ385" s="59"/>
      <c r="CB385" s="8"/>
    </row>
    <row r="386" spans="1:86" s="1" customFormat="1" ht="17.100000000000001" customHeight="1">
      <c r="A386" s="59"/>
      <c r="B386" s="59"/>
      <c r="C386" s="59"/>
      <c r="D386" s="59" t="s">
        <v>219</v>
      </c>
      <c r="E386" s="59"/>
      <c r="F386" s="59"/>
      <c r="G386" s="59"/>
      <c r="H386" s="59"/>
      <c r="I386" s="59"/>
      <c r="J386" s="59"/>
      <c r="K386" s="59"/>
      <c r="L386" s="59"/>
      <c r="M386" s="59"/>
      <c r="N386" s="59"/>
      <c r="O386" s="59"/>
      <c r="P386" s="59"/>
      <c r="Q386" s="59"/>
      <c r="R386" s="59"/>
      <c r="S386" s="59"/>
      <c r="T386" s="59"/>
      <c r="U386" s="59"/>
      <c r="V386" s="59"/>
      <c r="W386" s="59"/>
      <c r="X386" s="59"/>
      <c r="Y386" s="59"/>
      <c r="Z386" s="694"/>
      <c r="AA386" s="694"/>
      <c r="AB386" s="694"/>
      <c r="AC386" s="694"/>
      <c r="AD386" s="694"/>
      <c r="AE386" s="694"/>
      <c r="AF386" s="694"/>
      <c r="AG386" s="694"/>
      <c r="AH386" s="59"/>
      <c r="AI386" s="59"/>
      <c r="AJ386" s="59"/>
      <c r="AK386" s="59"/>
      <c r="AL386" s="59"/>
      <c r="AM386" s="59"/>
      <c r="AN386" s="59"/>
      <c r="AO386" s="59"/>
      <c r="AP386" s="59"/>
      <c r="AQ386" s="59"/>
      <c r="AR386" s="59"/>
      <c r="AS386" s="59"/>
      <c r="AT386" s="59"/>
      <c r="AU386" s="59"/>
      <c r="AV386" s="59"/>
      <c r="AW386" s="59"/>
      <c r="AX386" s="59"/>
      <c r="AY386" s="59"/>
      <c r="AZ386" s="59"/>
      <c r="BA386" s="59"/>
      <c r="BB386" s="59"/>
      <c r="BC386" s="59"/>
      <c r="BD386" s="59"/>
      <c r="BE386" s="59"/>
      <c r="BF386" s="59"/>
      <c r="BG386" s="59"/>
      <c r="BH386" s="59"/>
      <c r="BI386" s="59"/>
      <c r="BJ386" s="59"/>
      <c r="BK386" s="59"/>
      <c r="BL386" s="59"/>
      <c r="BM386" s="59"/>
      <c r="BN386" s="59"/>
      <c r="BO386" s="59"/>
      <c r="BP386" s="59"/>
      <c r="BQ386" s="59"/>
      <c r="BR386" s="59"/>
      <c r="BS386" s="59"/>
      <c r="BT386" s="59"/>
      <c r="BU386" s="59"/>
      <c r="BV386" s="59"/>
      <c r="BW386" s="59"/>
      <c r="BX386" s="59"/>
      <c r="BY386" s="59"/>
      <c r="BZ386" s="59"/>
      <c r="CB386" s="8"/>
      <c r="CC386" s="2"/>
      <c r="CD386" s="2"/>
      <c r="CE386" s="2"/>
      <c r="CF386" s="2"/>
      <c r="CG386" s="2"/>
      <c r="CH386" s="2"/>
    </row>
    <row r="387" spans="1:86" s="2" customFormat="1" ht="16.5" customHeight="1">
      <c r="A387" s="59"/>
      <c r="B387" s="59"/>
      <c r="C387" s="59"/>
      <c r="D387" s="59" t="s">
        <v>220</v>
      </c>
      <c r="E387" s="59"/>
      <c r="F387" s="59"/>
      <c r="G387" s="59"/>
      <c r="H387" s="59"/>
      <c r="I387" s="59"/>
      <c r="J387" s="59"/>
      <c r="K387" s="59"/>
      <c r="L387" s="59"/>
      <c r="M387" s="59"/>
      <c r="N387" s="59"/>
      <c r="O387" s="59"/>
      <c r="P387" s="59"/>
      <c r="Q387" s="59"/>
      <c r="R387" s="59"/>
      <c r="S387" s="59"/>
      <c r="T387" s="59"/>
      <c r="U387" s="59"/>
      <c r="V387" s="59"/>
      <c r="W387" s="59"/>
      <c r="X387" s="59"/>
      <c r="Y387" s="59"/>
      <c r="Z387" s="694"/>
      <c r="AA387" s="694"/>
      <c r="AB387" s="694"/>
      <c r="AC387" s="694"/>
      <c r="AD387" s="694"/>
      <c r="AE387" s="694"/>
      <c r="AF387" s="694"/>
      <c r="AG387" s="694"/>
      <c r="AH387" s="59"/>
      <c r="AI387" s="59"/>
      <c r="AJ387" s="59"/>
      <c r="AK387" s="59"/>
      <c r="AL387" s="59"/>
      <c r="AM387" s="59"/>
      <c r="AN387" s="59"/>
      <c r="AO387" s="59"/>
      <c r="AP387" s="59"/>
      <c r="AQ387" s="60"/>
      <c r="AR387" s="60"/>
      <c r="AS387" s="60"/>
      <c r="AT387" s="60"/>
      <c r="AU387" s="60"/>
      <c r="AV387" s="60"/>
      <c r="AW387" s="60"/>
      <c r="AX387" s="60"/>
      <c r="AY387" s="60"/>
      <c r="AZ387" s="60"/>
      <c r="BA387" s="60"/>
      <c r="BB387" s="60"/>
      <c r="BC387" s="60"/>
      <c r="BD387" s="60"/>
      <c r="BE387" s="60"/>
      <c r="BF387" s="60"/>
      <c r="BG387" s="60"/>
      <c r="BH387" s="60"/>
      <c r="BI387" s="60"/>
      <c r="BJ387" s="60"/>
      <c r="BK387" s="60"/>
      <c r="BL387" s="60"/>
      <c r="BM387" s="60"/>
      <c r="BN387" s="60"/>
      <c r="BO387" s="60"/>
      <c r="BP387" s="60"/>
      <c r="BQ387" s="60"/>
      <c r="BR387" s="60"/>
      <c r="BS387" s="60"/>
      <c r="BT387" s="60"/>
      <c r="BU387" s="60"/>
      <c r="BV387" s="60"/>
      <c r="BW387" s="60"/>
      <c r="BX387" s="60"/>
      <c r="BY387" s="60"/>
      <c r="BZ387" s="60"/>
      <c r="CB387" s="1"/>
      <c r="CC387" s="1"/>
      <c r="CD387" s="1"/>
      <c r="CE387" s="1"/>
      <c r="CF387" s="1"/>
      <c r="CG387" s="1"/>
      <c r="CH387" s="1"/>
    </row>
    <row r="388" spans="1:86" s="2" customFormat="1" ht="5.0999999999999996" customHeight="1">
      <c r="A388" s="94"/>
      <c r="B388" s="94"/>
      <c r="C388" s="94"/>
      <c r="D388" s="94"/>
      <c r="E388" s="94"/>
      <c r="F388" s="94"/>
      <c r="G388" s="94"/>
      <c r="H388" s="94"/>
      <c r="I388" s="94"/>
      <c r="J388" s="94"/>
      <c r="K388" s="94"/>
      <c r="L388" s="94"/>
      <c r="M388" s="94"/>
      <c r="N388" s="94"/>
      <c r="O388" s="94"/>
      <c r="P388" s="94"/>
      <c r="Q388" s="94"/>
      <c r="R388" s="94"/>
      <c r="S388" s="94"/>
      <c r="T388" s="94"/>
      <c r="U388" s="94"/>
      <c r="V388" s="94"/>
      <c r="W388" s="94"/>
      <c r="X388" s="94"/>
      <c r="Y388" s="94"/>
      <c r="Z388" s="94"/>
      <c r="AA388" s="94"/>
      <c r="AB388" s="94"/>
      <c r="AC388" s="94"/>
      <c r="AD388" s="94"/>
      <c r="AE388" s="94"/>
      <c r="AF388" s="94"/>
      <c r="AG388" s="94"/>
      <c r="AH388" s="94"/>
      <c r="AI388" s="94"/>
      <c r="AJ388" s="94"/>
      <c r="AK388" s="94"/>
      <c r="AL388" s="94"/>
      <c r="AM388" s="94"/>
      <c r="AN388" s="94"/>
      <c r="AO388" s="94"/>
      <c r="AP388" s="94"/>
      <c r="AQ388" s="94"/>
      <c r="AR388" s="94"/>
      <c r="AS388" s="94"/>
      <c r="AT388" s="94"/>
      <c r="AU388" s="94"/>
      <c r="AV388" s="94"/>
      <c r="AW388" s="94"/>
      <c r="AX388" s="94"/>
      <c r="AY388" s="94"/>
      <c r="AZ388" s="94"/>
      <c r="BA388" s="94"/>
      <c r="BB388" s="94"/>
      <c r="BC388" s="94"/>
      <c r="BD388" s="94"/>
      <c r="BE388" s="94"/>
      <c r="BF388" s="94"/>
      <c r="BG388" s="94"/>
      <c r="BH388" s="94"/>
      <c r="BI388" s="94"/>
      <c r="BJ388" s="94"/>
      <c r="BK388" s="94"/>
      <c r="BL388" s="94"/>
      <c r="BM388" s="94"/>
      <c r="BN388" s="94"/>
      <c r="BO388" s="94"/>
      <c r="BP388" s="94"/>
      <c r="BQ388" s="94"/>
      <c r="BR388" s="94"/>
      <c r="BS388" s="94"/>
      <c r="BT388" s="94"/>
      <c r="BU388" s="94"/>
      <c r="BV388" s="94"/>
      <c r="BW388" s="94"/>
      <c r="BX388" s="94"/>
      <c r="BY388" s="94"/>
      <c r="BZ388" s="94"/>
      <c r="CB388" s="8"/>
    </row>
    <row r="389" spans="1:86" s="1" customFormat="1" ht="3.95" customHeight="1">
      <c r="A389" s="203"/>
      <c r="B389" s="203"/>
      <c r="C389" s="203"/>
      <c r="D389" s="203"/>
      <c r="E389" s="203"/>
      <c r="F389" s="203"/>
      <c r="G389" s="203"/>
      <c r="H389" s="203"/>
      <c r="I389" s="203"/>
      <c r="J389" s="203"/>
      <c r="K389" s="203"/>
      <c r="L389" s="203"/>
      <c r="M389" s="203"/>
      <c r="N389" s="203"/>
      <c r="O389" s="203"/>
      <c r="P389" s="203"/>
      <c r="Q389" s="203"/>
      <c r="R389" s="203"/>
      <c r="S389" s="203"/>
      <c r="T389" s="203"/>
      <c r="U389" s="203"/>
      <c r="V389" s="203"/>
      <c r="W389" s="203"/>
      <c r="X389" s="203"/>
      <c r="Y389" s="203"/>
      <c r="Z389" s="203"/>
      <c r="AA389" s="203"/>
      <c r="AB389" s="203"/>
      <c r="AC389" s="203"/>
      <c r="AD389" s="203"/>
      <c r="AE389" s="203"/>
      <c r="AF389" s="203"/>
      <c r="AG389" s="203"/>
      <c r="AH389" s="203"/>
      <c r="AI389" s="203"/>
      <c r="AJ389" s="203"/>
      <c r="AK389" s="203"/>
      <c r="AL389" s="203"/>
      <c r="AM389" s="203"/>
      <c r="AN389" s="203"/>
      <c r="AO389" s="203"/>
      <c r="AP389" s="203"/>
      <c r="AQ389" s="203"/>
      <c r="AR389" s="203"/>
      <c r="AS389" s="203"/>
      <c r="AT389" s="203"/>
      <c r="AU389" s="203"/>
      <c r="AV389" s="203"/>
      <c r="AW389" s="203"/>
      <c r="AX389" s="203"/>
      <c r="AY389" s="203"/>
      <c r="AZ389" s="203"/>
      <c r="BA389" s="203"/>
      <c r="BB389" s="203"/>
      <c r="BC389" s="203"/>
      <c r="BD389" s="203"/>
      <c r="BE389" s="203"/>
      <c r="BF389" s="203"/>
      <c r="BG389" s="203"/>
      <c r="BH389" s="203"/>
      <c r="BI389" s="203"/>
      <c r="BJ389" s="203"/>
      <c r="BK389" s="203"/>
      <c r="BL389" s="203"/>
      <c r="BM389" s="203"/>
      <c r="BN389" s="203"/>
      <c r="BO389" s="203"/>
      <c r="BP389" s="203"/>
      <c r="BQ389" s="203"/>
      <c r="BR389" s="203"/>
      <c r="BS389" s="203"/>
      <c r="BT389" s="203"/>
      <c r="BU389" s="203"/>
      <c r="BV389" s="203"/>
      <c r="BW389" s="203"/>
      <c r="BX389" s="203"/>
      <c r="BY389" s="203"/>
      <c r="BZ389" s="203"/>
      <c r="CB389" s="8"/>
      <c r="CC389" s="2"/>
      <c r="CD389" s="2"/>
      <c r="CE389" s="2"/>
      <c r="CF389" s="2"/>
      <c r="CG389" s="2"/>
      <c r="CH389" s="2"/>
    </row>
    <row r="390" spans="1:86" s="2" customFormat="1" ht="16.5" customHeight="1">
      <c r="A390" s="59"/>
      <c r="B390" s="59" t="s">
        <v>1329</v>
      </c>
      <c r="C390" s="59"/>
      <c r="D390" s="59"/>
      <c r="E390" s="59"/>
      <c r="F390" s="59"/>
      <c r="G390" s="59"/>
      <c r="H390" s="59"/>
      <c r="I390" s="59"/>
      <c r="J390" s="59"/>
      <c r="K390" s="59"/>
      <c r="L390" s="59"/>
      <c r="M390" s="59"/>
      <c r="N390" s="59"/>
      <c r="O390" s="59"/>
      <c r="P390" s="59"/>
      <c r="Q390" s="59"/>
      <c r="R390" s="59"/>
      <c r="S390" s="59"/>
      <c r="T390" s="59"/>
      <c r="U390" s="59"/>
      <c r="V390" s="59"/>
      <c r="W390" s="59"/>
      <c r="X390" s="59"/>
      <c r="Y390" s="59"/>
      <c r="Z390" s="59"/>
      <c r="AA390" s="59"/>
      <c r="AB390" s="59"/>
      <c r="AC390" s="59"/>
      <c r="AD390" s="59"/>
      <c r="AE390" s="59"/>
      <c r="AF390" s="59"/>
      <c r="AG390" s="59"/>
      <c r="AH390" s="59"/>
      <c r="AI390" s="59"/>
      <c r="AJ390" s="59"/>
      <c r="AK390" s="59"/>
      <c r="AL390" s="59"/>
      <c r="AM390" s="59"/>
      <c r="AN390" s="59"/>
      <c r="AO390" s="59"/>
      <c r="AP390" s="59"/>
      <c r="AQ390" s="60"/>
      <c r="AR390" s="60"/>
      <c r="AS390" s="60"/>
      <c r="AT390" s="60"/>
      <c r="AU390" s="60"/>
      <c r="AV390" s="60"/>
      <c r="AW390" s="60"/>
      <c r="AX390" s="60"/>
      <c r="AY390" s="60"/>
      <c r="AZ390" s="60"/>
      <c r="BA390" s="60"/>
      <c r="BB390" s="60"/>
      <c r="BC390" s="60"/>
      <c r="BD390" s="60"/>
      <c r="BE390" s="60"/>
      <c r="BF390" s="60"/>
      <c r="BG390" s="60"/>
      <c r="BH390" s="60"/>
      <c r="BI390" s="60"/>
      <c r="BJ390" s="60"/>
      <c r="BK390" s="60"/>
      <c r="BL390" s="60"/>
      <c r="BM390" s="60"/>
      <c r="BN390" s="60"/>
      <c r="BO390" s="60"/>
      <c r="BP390" s="60"/>
      <c r="BQ390" s="60"/>
      <c r="BR390" s="60"/>
      <c r="BS390" s="60"/>
      <c r="BT390" s="60"/>
      <c r="BU390" s="60"/>
      <c r="BV390" s="60"/>
      <c r="BW390" s="60"/>
      <c r="BX390" s="60"/>
      <c r="BY390" s="60"/>
      <c r="BZ390" s="60"/>
      <c r="CB390" s="1"/>
      <c r="CC390" s="1"/>
      <c r="CD390" s="1"/>
      <c r="CE390" s="1"/>
      <c r="CF390" s="1"/>
      <c r="CG390" s="1"/>
      <c r="CH390" s="1"/>
    </row>
    <row r="391" spans="1:86" s="2" customFormat="1" ht="16.5" customHeight="1">
      <c r="A391" s="59"/>
      <c r="B391" s="59"/>
      <c r="C391" s="59"/>
      <c r="D391" s="59" t="s">
        <v>177</v>
      </c>
      <c r="E391" s="59"/>
      <c r="F391" s="59"/>
      <c r="G391" s="59"/>
      <c r="H391" s="59"/>
      <c r="I391" s="59"/>
      <c r="J391" s="59"/>
      <c r="K391" s="59"/>
      <c r="L391" s="59"/>
      <c r="M391" s="59"/>
      <c r="N391" s="59"/>
      <c r="O391" s="59"/>
      <c r="P391" s="59"/>
      <c r="Q391" s="59"/>
      <c r="R391" s="59"/>
      <c r="S391" s="59"/>
      <c r="T391" s="59"/>
      <c r="U391" s="59"/>
      <c r="V391" s="59"/>
      <c r="W391" s="59"/>
      <c r="X391" s="59"/>
      <c r="Y391" s="59"/>
      <c r="Z391" s="690"/>
      <c r="AA391" s="690"/>
      <c r="AB391" s="690"/>
      <c r="AC391" s="690"/>
      <c r="AD391" s="690"/>
      <c r="AE391" s="690"/>
      <c r="AF391" s="690"/>
      <c r="AG391" s="690"/>
      <c r="AH391" s="690"/>
      <c r="AI391" s="690"/>
      <c r="AJ391" s="690"/>
      <c r="AK391" s="690"/>
      <c r="AL391" s="690"/>
      <c r="AM391" s="690"/>
      <c r="AN391" s="690"/>
      <c r="AO391" s="59"/>
      <c r="AP391" s="59"/>
      <c r="AQ391" s="60"/>
      <c r="AR391" s="60"/>
      <c r="AS391" s="60"/>
      <c r="AT391" s="60"/>
      <c r="AU391" s="60"/>
      <c r="AV391" s="60"/>
      <c r="AW391" s="60"/>
      <c r="AX391" s="60"/>
      <c r="AY391" s="60"/>
      <c r="AZ391" s="60"/>
      <c r="BA391" s="60"/>
      <c r="BB391" s="60"/>
      <c r="BC391" s="60"/>
      <c r="BD391" s="60"/>
      <c r="BE391" s="60"/>
      <c r="BF391" s="60"/>
      <c r="BG391" s="60"/>
      <c r="BH391" s="60"/>
      <c r="BI391" s="60"/>
      <c r="BJ391" s="60"/>
      <c r="BK391" s="60"/>
      <c r="BL391" s="60"/>
      <c r="BM391" s="60"/>
      <c r="BN391" s="60"/>
      <c r="BO391" s="60"/>
      <c r="BP391" s="60"/>
      <c r="BQ391" s="60"/>
      <c r="BR391" s="60"/>
      <c r="BS391" s="60"/>
      <c r="BT391" s="60"/>
      <c r="BU391" s="60"/>
      <c r="BV391" s="60"/>
      <c r="BW391" s="60"/>
      <c r="BX391" s="60"/>
      <c r="BY391" s="60"/>
      <c r="BZ391" s="60"/>
      <c r="CB391" s="8"/>
    </row>
    <row r="392" spans="1:86" s="1" customFormat="1" ht="17.100000000000001" customHeight="1">
      <c r="A392" s="59"/>
      <c r="B392" s="59"/>
      <c r="C392" s="59"/>
      <c r="D392" s="59" t="s">
        <v>222</v>
      </c>
      <c r="E392" s="59"/>
      <c r="F392" s="59"/>
      <c r="G392" s="59"/>
      <c r="H392" s="59"/>
      <c r="I392" s="59"/>
      <c r="J392" s="59"/>
      <c r="K392" s="59"/>
      <c r="L392" s="59"/>
      <c r="M392" s="59"/>
      <c r="N392" s="59"/>
      <c r="O392" s="59"/>
      <c r="P392" s="59"/>
      <c r="Q392" s="59"/>
      <c r="R392" s="59"/>
      <c r="S392" s="59"/>
      <c r="T392" s="59"/>
      <c r="U392" s="59"/>
      <c r="V392" s="59"/>
      <c r="W392" s="59"/>
      <c r="X392" s="59"/>
      <c r="Y392" s="59"/>
      <c r="Z392" s="690"/>
      <c r="AA392" s="690"/>
      <c r="AB392" s="690"/>
      <c r="AC392" s="690"/>
      <c r="AD392" s="690"/>
      <c r="AE392" s="690"/>
      <c r="AF392" s="690"/>
      <c r="AG392" s="690"/>
      <c r="AH392" s="690"/>
      <c r="AI392" s="690"/>
      <c r="AJ392" s="690"/>
      <c r="AK392" s="690"/>
      <c r="AL392" s="690"/>
      <c r="AM392" s="690"/>
      <c r="AN392" s="690"/>
      <c r="AO392" s="59"/>
      <c r="AP392" s="59"/>
      <c r="AQ392" s="60"/>
      <c r="AR392" s="60"/>
      <c r="AS392" s="60"/>
      <c r="AT392" s="60"/>
      <c r="AU392" s="60"/>
      <c r="AV392" s="60"/>
      <c r="AW392" s="60"/>
      <c r="AX392" s="60"/>
      <c r="AY392" s="60"/>
      <c r="AZ392" s="60"/>
      <c r="BA392" s="60"/>
      <c r="BB392" s="60"/>
      <c r="BC392" s="60"/>
      <c r="BD392" s="60"/>
      <c r="BE392" s="60"/>
      <c r="BF392" s="60"/>
      <c r="BG392" s="60"/>
      <c r="BH392" s="60"/>
      <c r="BI392" s="60"/>
      <c r="BJ392" s="60"/>
      <c r="BK392" s="60"/>
      <c r="BL392" s="60"/>
      <c r="BM392" s="60"/>
      <c r="BN392" s="60"/>
      <c r="BO392" s="60"/>
      <c r="BP392" s="60"/>
      <c r="BQ392" s="60"/>
      <c r="BR392" s="60"/>
      <c r="BS392" s="60"/>
      <c r="BT392" s="60"/>
      <c r="BU392" s="60"/>
      <c r="BV392" s="60"/>
      <c r="BW392" s="60"/>
      <c r="BX392" s="60"/>
      <c r="BY392" s="60"/>
      <c r="BZ392" s="60"/>
      <c r="CB392" s="8"/>
      <c r="CC392" s="2"/>
      <c r="CD392" s="2"/>
      <c r="CE392" s="2"/>
      <c r="CF392" s="2"/>
      <c r="CG392" s="2"/>
      <c r="CH392" s="2"/>
    </row>
    <row r="393" spans="1:86" s="1" customFormat="1" ht="3.95" customHeight="1">
      <c r="A393" s="94"/>
      <c r="B393" s="94"/>
      <c r="C393" s="94"/>
      <c r="D393" s="94"/>
      <c r="E393" s="94"/>
      <c r="F393" s="94"/>
      <c r="G393" s="94"/>
      <c r="H393" s="94"/>
      <c r="I393" s="94"/>
      <c r="J393" s="94"/>
      <c r="K393" s="94"/>
      <c r="L393" s="94"/>
      <c r="M393" s="94"/>
      <c r="N393" s="94"/>
      <c r="O393" s="94"/>
      <c r="P393" s="94"/>
      <c r="Q393" s="94"/>
      <c r="R393" s="94"/>
      <c r="S393" s="94"/>
      <c r="T393" s="94"/>
      <c r="U393" s="94"/>
      <c r="V393" s="94"/>
      <c r="W393" s="94"/>
      <c r="X393" s="94"/>
      <c r="Y393" s="94"/>
      <c r="Z393" s="94"/>
      <c r="AA393" s="94"/>
      <c r="AB393" s="94"/>
      <c r="AC393" s="94"/>
      <c r="AD393" s="94"/>
      <c r="AE393" s="94"/>
      <c r="AF393" s="94"/>
      <c r="AG393" s="94"/>
      <c r="AH393" s="94"/>
      <c r="AI393" s="94"/>
      <c r="AJ393" s="94"/>
      <c r="AK393" s="94"/>
      <c r="AL393" s="94"/>
      <c r="AM393" s="94"/>
      <c r="AN393" s="94"/>
      <c r="AO393" s="94"/>
      <c r="AP393" s="94"/>
      <c r="AQ393" s="94"/>
      <c r="AR393" s="94"/>
      <c r="AS393" s="94"/>
      <c r="AT393" s="94"/>
      <c r="AU393" s="94"/>
      <c r="AV393" s="94"/>
      <c r="AW393" s="94"/>
      <c r="AX393" s="94"/>
      <c r="AY393" s="94"/>
      <c r="AZ393" s="94"/>
      <c r="BA393" s="94"/>
      <c r="BB393" s="94"/>
      <c r="BC393" s="94"/>
      <c r="BD393" s="94"/>
      <c r="BE393" s="94"/>
      <c r="BF393" s="94"/>
      <c r="BG393" s="94"/>
      <c r="BH393" s="94"/>
      <c r="BI393" s="94"/>
      <c r="BJ393" s="94"/>
      <c r="BK393" s="94"/>
      <c r="BL393" s="94"/>
      <c r="BM393" s="94"/>
      <c r="BN393" s="94"/>
      <c r="BO393" s="94"/>
      <c r="BP393" s="94"/>
      <c r="BQ393" s="94"/>
      <c r="BR393" s="94"/>
      <c r="BS393" s="94"/>
      <c r="BT393" s="94"/>
      <c r="BU393" s="94"/>
      <c r="BV393" s="94"/>
      <c r="BW393" s="94"/>
      <c r="BX393" s="94"/>
      <c r="BY393" s="94"/>
      <c r="BZ393" s="94"/>
    </row>
    <row r="394" spans="1:86" s="2" customFormat="1" ht="5.0999999999999996" customHeight="1">
      <c r="A394" s="203"/>
      <c r="B394" s="203"/>
      <c r="C394" s="203"/>
      <c r="D394" s="203"/>
      <c r="E394" s="203"/>
      <c r="F394" s="203"/>
      <c r="G394" s="203"/>
      <c r="H394" s="203"/>
      <c r="I394" s="203"/>
      <c r="J394" s="203"/>
      <c r="K394" s="203"/>
      <c r="L394" s="203"/>
      <c r="M394" s="203"/>
      <c r="N394" s="203"/>
      <c r="O394" s="203"/>
      <c r="P394" s="203"/>
      <c r="Q394" s="203"/>
      <c r="R394" s="203"/>
      <c r="S394" s="203"/>
      <c r="T394" s="203"/>
      <c r="U394" s="203"/>
      <c r="V394" s="203"/>
      <c r="W394" s="203"/>
      <c r="X394" s="203"/>
      <c r="Y394" s="203"/>
      <c r="Z394" s="203"/>
      <c r="AA394" s="203"/>
      <c r="AB394" s="203"/>
      <c r="AC394" s="203"/>
      <c r="AD394" s="203"/>
      <c r="AE394" s="203"/>
      <c r="AF394" s="203"/>
      <c r="AG394" s="203"/>
      <c r="AH394" s="203"/>
      <c r="AI394" s="203"/>
      <c r="AJ394" s="203"/>
      <c r="AK394" s="203"/>
      <c r="AL394" s="203"/>
      <c r="AM394" s="203"/>
      <c r="AN394" s="203"/>
      <c r="AO394" s="203"/>
      <c r="AP394" s="203"/>
      <c r="AQ394" s="203"/>
      <c r="AR394" s="203"/>
      <c r="AS394" s="203"/>
      <c r="AT394" s="203"/>
      <c r="AU394" s="203"/>
      <c r="AV394" s="203"/>
      <c r="AW394" s="203"/>
      <c r="AX394" s="203"/>
      <c r="AY394" s="203"/>
      <c r="AZ394" s="203"/>
      <c r="BA394" s="203"/>
      <c r="BB394" s="203"/>
      <c r="BC394" s="203"/>
      <c r="BD394" s="203"/>
      <c r="BE394" s="203"/>
      <c r="BF394" s="203"/>
      <c r="BG394" s="203"/>
      <c r="BH394" s="203"/>
      <c r="BI394" s="203"/>
      <c r="BJ394" s="203"/>
      <c r="BK394" s="203"/>
      <c r="BL394" s="203"/>
      <c r="BM394" s="203"/>
      <c r="BN394" s="203"/>
      <c r="BO394" s="203"/>
      <c r="BP394" s="203"/>
      <c r="BQ394" s="203"/>
      <c r="BR394" s="203"/>
      <c r="BS394" s="203"/>
      <c r="BT394" s="203"/>
      <c r="BU394" s="203"/>
      <c r="BV394" s="203"/>
      <c r="BW394" s="203"/>
      <c r="BX394" s="203"/>
      <c r="BY394" s="203"/>
      <c r="BZ394" s="203"/>
      <c r="CB394" s="1"/>
      <c r="CC394" s="1"/>
      <c r="CD394" s="1"/>
      <c r="CE394" s="1"/>
      <c r="CF394" s="1"/>
      <c r="CG394" s="1"/>
      <c r="CH394" s="1"/>
    </row>
    <row r="395" spans="1:86" s="2" customFormat="1" ht="16.5" customHeight="1">
      <c r="A395" s="59"/>
      <c r="B395" s="59" t="s">
        <v>1330</v>
      </c>
      <c r="C395" s="59"/>
      <c r="D395" s="59"/>
      <c r="E395" s="59"/>
      <c r="F395" s="59"/>
      <c r="G395" s="59"/>
      <c r="H395" s="59"/>
      <c r="I395" s="59"/>
      <c r="J395" s="59"/>
      <c r="K395" s="59"/>
      <c r="L395" s="59"/>
      <c r="M395" s="59"/>
      <c r="N395" s="59"/>
      <c r="O395" s="59"/>
      <c r="P395" s="59"/>
      <c r="Q395" s="59"/>
      <c r="R395" s="59"/>
      <c r="S395" s="59"/>
      <c r="T395" s="680"/>
      <c r="U395" s="680"/>
      <c r="V395" s="680"/>
      <c r="W395" s="680"/>
      <c r="X395" s="680"/>
      <c r="Y395" s="680"/>
      <c r="Z395" s="680"/>
      <c r="AA395" s="680"/>
      <c r="AB395" s="680"/>
      <c r="AC395" s="680"/>
      <c r="AD395" s="680"/>
      <c r="AE395" s="680"/>
      <c r="AF395" s="680"/>
      <c r="AG395" s="680"/>
      <c r="AH395" s="680"/>
      <c r="AI395" s="680"/>
      <c r="AJ395" s="680"/>
      <c r="AK395" s="680"/>
      <c r="AL395" s="680"/>
      <c r="AM395" s="680"/>
      <c r="AN395" s="680"/>
      <c r="AO395" s="680"/>
      <c r="AP395" s="680"/>
      <c r="AQ395" s="680"/>
      <c r="AR395" s="680"/>
      <c r="AS395" s="680"/>
      <c r="AT395" s="680"/>
      <c r="AU395" s="680"/>
      <c r="AV395" s="680"/>
      <c r="AW395" s="680"/>
      <c r="AX395" s="680"/>
      <c r="AY395" s="680"/>
      <c r="AZ395" s="680"/>
      <c r="BA395" s="680"/>
      <c r="BB395" s="680"/>
      <c r="BC395" s="680"/>
      <c r="BD395" s="680"/>
      <c r="BE395" s="680"/>
      <c r="BF395" s="680"/>
      <c r="BG395" s="680"/>
      <c r="BH395" s="680"/>
      <c r="BI395" s="680"/>
      <c r="BJ395" s="680"/>
      <c r="BK395" s="680"/>
      <c r="BL395" s="680"/>
      <c r="BM395" s="680"/>
      <c r="BN395" s="680"/>
      <c r="BO395" s="680"/>
      <c r="BP395" s="680"/>
      <c r="BQ395" s="680"/>
      <c r="BR395" s="680"/>
      <c r="BS395" s="680"/>
      <c r="BT395" s="680"/>
      <c r="BU395" s="680"/>
      <c r="BV395" s="680"/>
      <c r="BW395" s="680"/>
      <c r="BX395" s="680"/>
      <c r="BY395" s="680"/>
      <c r="BZ395" s="680"/>
      <c r="CB395" s="8"/>
    </row>
    <row r="396" spans="1:86" s="1" customFormat="1" ht="3.95" customHeight="1">
      <c r="A396" s="94"/>
      <c r="B396" s="94"/>
      <c r="C396" s="94"/>
      <c r="D396" s="94"/>
      <c r="E396" s="94"/>
      <c r="F396" s="94"/>
      <c r="G396" s="94"/>
      <c r="H396" s="94"/>
      <c r="I396" s="94"/>
      <c r="J396" s="94"/>
      <c r="K396" s="94"/>
      <c r="L396" s="94"/>
      <c r="M396" s="94"/>
      <c r="N396" s="94"/>
      <c r="O396" s="94"/>
      <c r="P396" s="94"/>
      <c r="Q396" s="94"/>
      <c r="R396" s="94"/>
      <c r="S396" s="94"/>
      <c r="T396" s="94"/>
      <c r="U396" s="94"/>
      <c r="V396" s="94"/>
      <c r="W396" s="94"/>
      <c r="X396" s="94"/>
      <c r="Y396" s="94"/>
      <c r="Z396" s="94"/>
      <c r="AA396" s="94"/>
      <c r="AB396" s="94"/>
      <c r="AC396" s="94"/>
      <c r="AD396" s="94"/>
      <c r="AE396" s="94"/>
      <c r="AF396" s="94"/>
      <c r="AG396" s="94"/>
      <c r="AH396" s="94"/>
      <c r="AI396" s="94"/>
      <c r="AJ396" s="94"/>
      <c r="AK396" s="94"/>
      <c r="AL396" s="94"/>
      <c r="AM396" s="94"/>
      <c r="AN396" s="94"/>
      <c r="AO396" s="94"/>
      <c r="AP396" s="94"/>
      <c r="AQ396" s="94"/>
      <c r="AR396" s="94"/>
      <c r="AS396" s="94"/>
      <c r="AT396" s="94"/>
      <c r="AU396" s="94"/>
      <c r="AV396" s="94"/>
      <c r="AW396" s="94"/>
      <c r="AX396" s="94"/>
      <c r="AY396" s="94"/>
      <c r="AZ396" s="94"/>
      <c r="BA396" s="94"/>
      <c r="BB396" s="94"/>
      <c r="BC396" s="94"/>
      <c r="BD396" s="94"/>
      <c r="BE396" s="94"/>
      <c r="BF396" s="94"/>
      <c r="BG396" s="94"/>
      <c r="BH396" s="94"/>
      <c r="BI396" s="94"/>
      <c r="BJ396" s="94"/>
      <c r="BK396" s="94"/>
      <c r="BL396" s="94"/>
      <c r="BM396" s="94"/>
      <c r="BN396" s="94"/>
      <c r="BO396" s="94"/>
      <c r="BP396" s="94"/>
      <c r="BQ396" s="94"/>
      <c r="BR396" s="94"/>
      <c r="BS396" s="94"/>
      <c r="BT396" s="94"/>
      <c r="BU396" s="94"/>
      <c r="BV396" s="94"/>
      <c r="BW396" s="94"/>
      <c r="BX396" s="94"/>
      <c r="BY396" s="94"/>
      <c r="BZ396" s="94"/>
      <c r="CB396" s="8"/>
      <c r="CC396" s="2"/>
      <c r="CD396" s="2"/>
      <c r="CE396" s="2"/>
      <c r="CF396" s="2"/>
      <c r="CG396" s="2"/>
      <c r="CH396" s="2"/>
    </row>
    <row r="397" spans="1:86" s="1" customFormat="1" ht="3.95" customHeight="1">
      <c r="A397" s="203"/>
      <c r="B397" s="203"/>
      <c r="C397" s="203"/>
      <c r="D397" s="203"/>
      <c r="E397" s="203"/>
      <c r="F397" s="203"/>
      <c r="G397" s="203"/>
      <c r="H397" s="203"/>
      <c r="I397" s="203"/>
      <c r="J397" s="203"/>
      <c r="K397" s="203"/>
      <c r="L397" s="203"/>
      <c r="M397" s="203"/>
      <c r="N397" s="203"/>
      <c r="O397" s="203"/>
      <c r="P397" s="203"/>
      <c r="Q397" s="203"/>
      <c r="R397" s="203"/>
      <c r="S397" s="203"/>
      <c r="T397" s="203"/>
      <c r="U397" s="203"/>
      <c r="V397" s="203"/>
      <c r="W397" s="203"/>
      <c r="X397" s="203"/>
      <c r="Y397" s="203"/>
      <c r="Z397" s="203"/>
      <c r="AA397" s="203"/>
      <c r="AB397" s="203"/>
      <c r="AC397" s="203"/>
      <c r="AD397" s="203"/>
      <c r="AE397" s="203"/>
      <c r="AF397" s="203"/>
      <c r="AG397" s="203"/>
      <c r="AH397" s="203"/>
      <c r="AI397" s="203"/>
      <c r="AJ397" s="203"/>
      <c r="AK397" s="203"/>
      <c r="AL397" s="203"/>
      <c r="AM397" s="203"/>
      <c r="AN397" s="203"/>
      <c r="AO397" s="203"/>
      <c r="AP397" s="203"/>
      <c r="AQ397" s="203"/>
      <c r="AR397" s="203"/>
      <c r="AS397" s="203"/>
      <c r="AT397" s="203"/>
      <c r="AU397" s="203"/>
      <c r="AV397" s="203"/>
      <c r="AW397" s="203"/>
      <c r="AX397" s="203"/>
      <c r="AY397" s="203"/>
      <c r="AZ397" s="203"/>
      <c r="BA397" s="203"/>
      <c r="BB397" s="203"/>
      <c r="BC397" s="203"/>
      <c r="BD397" s="203"/>
      <c r="BE397" s="203"/>
      <c r="BF397" s="203"/>
      <c r="BG397" s="203"/>
      <c r="BH397" s="203"/>
      <c r="BI397" s="203"/>
      <c r="BJ397" s="203"/>
      <c r="BK397" s="203"/>
      <c r="BL397" s="203"/>
      <c r="BM397" s="203"/>
      <c r="BN397" s="203"/>
      <c r="BO397" s="203"/>
      <c r="BP397" s="203"/>
      <c r="BQ397" s="203"/>
      <c r="BR397" s="203"/>
      <c r="BS397" s="203"/>
      <c r="BT397" s="203"/>
      <c r="BU397" s="203"/>
      <c r="BV397" s="203"/>
      <c r="BW397" s="203"/>
      <c r="BX397" s="203"/>
      <c r="BY397" s="203"/>
      <c r="BZ397" s="203"/>
    </row>
    <row r="398" spans="1:86" s="1" customFormat="1" ht="16.5" customHeight="1">
      <c r="A398" s="59"/>
      <c r="B398" s="78" t="s">
        <v>1331</v>
      </c>
      <c r="C398" s="78"/>
      <c r="D398" s="78"/>
      <c r="E398" s="78"/>
      <c r="F398" s="78"/>
      <c r="G398" s="78"/>
      <c r="H398" s="78"/>
      <c r="I398" s="78"/>
      <c r="J398" s="78"/>
      <c r="K398" s="78"/>
      <c r="L398" s="78"/>
      <c r="M398" s="78"/>
      <c r="N398" s="78"/>
      <c r="O398" s="78"/>
      <c r="P398" s="78"/>
      <c r="Q398" s="78"/>
      <c r="R398" s="78"/>
      <c r="S398" s="78"/>
      <c r="T398" s="78"/>
      <c r="U398" s="78"/>
      <c r="V398" s="78"/>
      <c r="W398" s="78"/>
      <c r="X398" s="78"/>
      <c r="Y398" s="78"/>
      <c r="Z398" s="78"/>
      <c r="AA398" s="78"/>
      <c r="AB398" s="78"/>
      <c r="AC398" s="78"/>
      <c r="AD398" s="78"/>
      <c r="AE398" s="78"/>
      <c r="AF398" s="78"/>
      <c r="AG398" s="78"/>
      <c r="AH398" s="78"/>
      <c r="AI398" s="78"/>
      <c r="AJ398" s="78"/>
      <c r="AK398" s="78"/>
      <c r="AL398" s="78"/>
      <c r="AM398" s="78"/>
      <c r="AN398" s="78"/>
      <c r="AO398" s="78"/>
      <c r="AP398" s="78"/>
      <c r="AQ398" s="79"/>
      <c r="AR398" s="79"/>
      <c r="AS398" s="79"/>
      <c r="AT398" s="79"/>
      <c r="AU398" s="79"/>
      <c r="AV398" s="79"/>
      <c r="AW398" s="79"/>
      <c r="AX398" s="79"/>
      <c r="AY398" s="79"/>
      <c r="AZ398" s="79"/>
      <c r="BA398" s="79"/>
      <c r="BB398" s="79"/>
      <c r="BC398" s="79"/>
      <c r="BD398" s="79"/>
      <c r="BE398" s="79"/>
      <c r="BF398" s="79"/>
      <c r="BG398" s="79"/>
      <c r="BH398" s="79"/>
      <c r="BI398" s="79"/>
      <c r="BJ398" s="79"/>
      <c r="BK398" s="79"/>
      <c r="BL398" s="79"/>
      <c r="BM398" s="79"/>
      <c r="BN398" s="79"/>
      <c r="BO398" s="79"/>
      <c r="BP398" s="79"/>
      <c r="BQ398" s="79"/>
      <c r="BR398" s="79"/>
      <c r="BS398" s="79"/>
      <c r="BT398" s="79"/>
      <c r="BU398" s="79"/>
      <c r="BV398" s="79"/>
      <c r="BW398" s="79"/>
      <c r="BX398" s="79"/>
      <c r="BY398" s="79"/>
      <c r="BZ398" s="79"/>
    </row>
    <row r="399" spans="1:86" s="2" customFormat="1" ht="16.5" customHeight="1">
      <c r="A399" s="59"/>
      <c r="B399" s="78"/>
      <c r="C399" s="78"/>
      <c r="D399" s="78" t="s">
        <v>225</v>
      </c>
      <c r="E399" s="78"/>
      <c r="F399" s="78"/>
      <c r="G399" s="78"/>
      <c r="H399" s="78"/>
      <c r="I399" s="78"/>
      <c r="J399" s="78"/>
      <c r="K399" s="78"/>
      <c r="L399" s="78"/>
      <c r="M399" s="78"/>
      <c r="N399" s="78"/>
      <c r="O399" s="78"/>
      <c r="P399" s="78"/>
      <c r="Q399" s="78"/>
      <c r="R399" s="78"/>
      <c r="S399" s="78"/>
      <c r="T399" s="78"/>
      <c r="U399" s="78"/>
      <c r="V399" s="78"/>
      <c r="W399" s="78"/>
      <c r="X399" s="78"/>
      <c r="Y399" s="78"/>
      <c r="Z399" s="78"/>
      <c r="AA399" s="78"/>
      <c r="AB399" s="78"/>
      <c r="AC399" s="78"/>
      <c r="AD399" s="78"/>
      <c r="AE399" s="78"/>
      <c r="AF399" s="78"/>
      <c r="AG399" s="78"/>
      <c r="AH399" s="78"/>
      <c r="AI399" s="78"/>
      <c r="AJ399" s="78"/>
      <c r="AK399" s="78"/>
      <c r="AL399" s="78"/>
      <c r="AM399" s="78"/>
      <c r="AN399" s="78"/>
      <c r="AO399" s="78"/>
      <c r="AP399" s="78"/>
      <c r="AQ399" s="79"/>
      <c r="AR399" s="79"/>
      <c r="AS399" s="79"/>
      <c r="AT399" s="79"/>
      <c r="AU399" s="79"/>
      <c r="AV399" s="79"/>
      <c r="AW399" s="79"/>
      <c r="AX399" s="79"/>
      <c r="AY399" s="79"/>
      <c r="AZ399" s="79"/>
      <c r="BA399" s="79"/>
      <c r="BB399" s="79"/>
      <c r="BC399" s="79"/>
      <c r="BD399" s="79"/>
      <c r="BE399" s="79"/>
      <c r="BF399" s="79"/>
      <c r="BG399" s="79"/>
      <c r="BH399" s="79"/>
      <c r="BI399" s="79"/>
      <c r="BJ399" s="79"/>
      <c r="BK399" s="79"/>
      <c r="BL399" s="79"/>
      <c r="BM399" s="79"/>
      <c r="BN399" s="79"/>
      <c r="BO399" s="79"/>
      <c r="BP399" s="79"/>
      <c r="BQ399" s="79"/>
      <c r="BR399" s="79"/>
      <c r="BS399" s="79"/>
      <c r="BT399" s="79"/>
      <c r="BU399" s="79"/>
      <c r="BV399" s="79"/>
      <c r="BW399" s="79"/>
      <c r="BX399" s="79"/>
      <c r="BY399" s="79"/>
      <c r="BZ399" s="79"/>
      <c r="CB399" s="1"/>
      <c r="CC399" s="1"/>
      <c r="CD399" s="1"/>
      <c r="CE399" s="1"/>
      <c r="CF399" s="1"/>
      <c r="CG399" s="1"/>
      <c r="CH399" s="1"/>
    </row>
    <row r="400" spans="1:86" s="2" customFormat="1" ht="17.100000000000001" customHeight="1">
      <c r="A400" s="59"/>
      <c r="B400" s="78"/>
      <c r="C400" s="78"/>
      <c r="D400" s="78"/>
      <c r="E400" s="78"/>
      <c r="F400" s="78"/>
      <c r="G400" s="78"/>
      <c r="H400" s="78"/>
      <c r="I400" s="78"/>
      <c r="J400" s="78"/>
      <c r="K400" s="78"/>
      <c r="L400" s="78"/>
      <c r="M400" s="78"/>
      <c r="N400" s="78"/>
      <c r="O400" s="78"/>
      <c r="P400" s="78"/>
      <c r="Q400" s="78"/>
      <c r="R400" s="78"/>
      <c r="S400" s="78"/>
      <c r="T400" s="78"/>
      <c r="U400" s="78"/>
      <c r="V400" s="78"/>
      <c r="W400" s="78"/>
      <c r="X400" s="78"/>
      <c r="Y400" s="78"/>
      <c r="Z400" s="78"/>
      <c r="AA400" s="78"/>
      <c r="AB400" s="78"/>
      <c r="AC400" s="78"/>
      <c r="AD400" s="78"/>
      <c r="AE400" s="78"/>
      <c r="AF400" s="78"/>
      <c r="AG400" s="78"/>
      <c r="AH400" s="78"/>
      <c r="AI400" s="78"/>
      <c r="AJ400" s="78"/>
      <c r="AK400" s="78"/>
      <c r="AL400" s="78"/>
      <c r="AM400" s="78"/>
      <c r="AN400" s="78"/>
      <c r="AO400" s="78"/>
      <c r="AP400" s="78"/>
      <c r="AQ400" s="79"/>
      <c r="AR400" s="79"/>
      <c r="AS400" s="79"/>
      <c r="AT400" s="79"/>
      <c r="AU400" s="79"/>
      <c r="AV400" s="79"/>
      <c r="AW400" s="79"/>
      <c r="AX400" s="79"/>
      <c r="AY400" s="79"/>
      <c r="AZ400" s="79"/>
      <c r="BA400" s="79"/>
      <c r="BB400" s="79"/>
      <c r="BC400" s="682" t="s">
        <v>56</v>
      </c>
      <c r="BD400" s="682"/>
      <c r="BE400" s="78"/>
      <c r="BF400" s="78" t="s">
        <v>184</v>
      </c>
      <c r="BG400" s="78"/>
      <c r="BH400" s="78"/>
      <c r="BI400" s="78"/>
      <c r="BJ400" s="78"/>
      <c r="BK400" s="682" t="s">
        <v>56</v>
      </c>
      <c r="BL400" s="682"/>
      <c r="BM400" s="78"/>
      <c r="BN400" s="78" t="s">
        <v>185</v>
      </c>
      <c r="BO400" s="78"/>
      <c r="BP400" s="78"/>
      <c r="BQ400" s="78"/>
      <c r="BR400" s="78"/>
      <c r="BS400" s="79"/>
      <c r="BT400" s="79"/>
      <c r="BU400" s="79"/>
      <c r="BV400" s="79"/>
      <c r="BW400" s="79"/>
      <c r="BX400" s="79"/>
      <c r="BY400" s="79"/>
      <c r="BZ400" s="79"/>
      <c r="CB400" s="8"/>
    </row>
    <row r="401" spans="1:80" s="2" customFormat="1" ht="17.100000000000001" customHeight="1">
      <c r="A401" s="59"/>
      <c r="B401" s="78"/>
      <c r="C401" s="78"/>
      <c r="D401" s="78" t="s">
        <v>226</v>
      </c>
      <c r="E401" s="78"/>
      <c r="F401" s="78"/>
      <c r="G401" s="78"/>
      <c r="H401" s="78"/>
      <c r="I401" s="78"/>
      <c r="J401" s="78"/>
      <c r="K401" s="78"/>
      <c r="L401" s="78"/>
      <c r="M401" s="78"/>
      <c r="N401" s="78"/>
      <c r="O401" s="78"/>
      <c r="P401" s="78"/>
      <c r="Q401" s="78"/>
      <c r="R401" s="78"/>
      <c r="S401" s="78"/>
      <c r="T401" s="78"/>
      <c r="U401" s="78"/>
      <c r="V401" s="78"/>
      <c r="W401" s="78"/>
      <c r="X401" s="78"/>
      <c r="Y401" s="78"/>
      <c r="Z401" s="78"/>
      <c r="AA401" s="78"/>
      <c r="AB401" s="78"/>
      <c r="AC401" s="78"/>
      <c r="AD401" s="78"/>
      <c r="AE401" s="78"/>
      <c r="AF401" s="78"/>
      <c r="AG401" s="78"/>
      <c r="AH401" s="78"/>
      <c r="AI401" s="78"/>
      <c r="AJ401" s="78"/>
      <c r="AK401" s="78"/>
      <c r="AL401" s="78"/>
      <c r="AM401" s="78"/>
      <c r="AN401" s="78"/>
      <c r="AO401" s="78"/>
      <c r="AP401" s="78"/>
      <c r="AQ401" s="79"/>
      <c r="AR401" s="79"/>
      <c r="AS401" s="79"/>
      <c r="AT401" s="79"/>
      <c r="AU401" s="79"/>
      <c r="AV401" s="79"/>
      <c r="AW401" s="79"/>
      <c r="AX401" s="79"/>
      <c r="AY401" s="79"/>
      <c r="AZ401" s="79"/>
      <c r="BA401" s="79"/>
      <c r="BB401" s="79"/>
      <c r="BC401" s="682" t="s">
        <v>56</v>
      </c>
      <c r="BD401" s="682"/>
      <c r="BE401" s="78"/>
      <c r="BF401" s="78" t="s">
        <v>184</v>
      </c>
      <c r="BG401" s="78"/>
      <c r="BH401" s="78"/>
      <c r="BI401" s="78"/>
      <c r="BJ401" s="78"/>
      <c r="BK401" s="682" t="s">
        <v>56</v>
      </c>
      <c r="BL401" s="682"/>
      <c r="BM401" s="78"/>
      <c r="BN401" s="78" t="s">
        <v>185</v>
      </c>
      <c r="BO401" s="78"/>
      <c r="BP401" s="78"/>
      <c r="BQ401" s="78"/>
      <c r="BR401" s="78"/>
      <c r="BS401" s="79"/>
      <c r="BT401" s="79"/>
      <c r="BU401" s="79"/>
      <c r="BV401" s="79"/>
      <c r="BW401" s="79"/>
      <c r="BX401" s="79"/>
      <c r="BY401" s="79"/>
      <c r="BZ401" s="79"/>
    </row>
    <row r="402" spans="1:80" s="2" customFormat="1" ht="16.5" customHeight="1">
      <c r="A402" s="59"/>
      <c r="B402" s="78"/>
      <c r="C402" s="78"/>
      <c r="D402" s="78" t="s">
        <v>1332</v>
      </c>
      <c r="E402" s="78"/>
      <c r="F402" s="78"/>
      <c r="G402" s="78"/>
      <c r="H402" s="78"/>
      <c r="I402" s="78"/>
      <c r="J402" s="78"/>
      <c r="K402" s="78"/>
      <c r="L402" s="78"/>
      <c r="M402" s="78"/>
      <c r="N402" s="78"/>
      <c r="O402" s="78"/>
      <c r="P402" s="78"/>
      <c r="Q402" s="78"/>
      <c r="R402" s="78"/>
      <c r="S402" s="78"/>
      <c r="T402" s="78"/>
      <c r="U402" s="78"/>
      <c r="V402" s="78"/>
      <c r="W402" s="78"/>
      <c r="X402" s="78"/>
      <c r="Y402" s="78"/>
      <c r="Z402" s="78"/>
      <c r="AA402" s="78"/>
      <c r="AB402" s="78"/>
      <c r="AC402" s="78"/>
      <c r="AD402" s="78"/>
      <c r="AE402" s="78"/>
      <c r="AF402" s="78"/>
      <c r="AG402" s="78"/>
      <c r="AH402" s="78"/>
      <c r="AI402" s="78"/>
      <c r="AJ402" s="78"/>
      <c r="AK402" s="78"/>
      <c r="AL402" s="78"/>
      <c r="AM402" s="78"/>
      <c r="AN402" s="78"/>
      <c r="AO402" s="78"/>
      <c r="AP402" s="78"/>
      <c r="AQ402" s="79"/>
      <c r="AR402" s="79"/>
      <c r="AS402" s="79"/>
      <c r="AT402" s="79"/>
      <c r="AU402" s="79"/>
      <c r="AV402" s="78" t="s">
        <v>81</v>
      </c>
      <c r="AW402" s="78"/>
      <c r="AX402" s="682"/>
      <c r="AY402" s="682"/>
      <c r="AZ402" s="682"/>
      <c r="BA402" s="682"/>
      <c r="BB402" s="682"/>
      <c r="BC402" s="682"/>
      <c r="BD402" s="682"/>
      <c r="BE402" s="682"/>
      <c r="BF402" s="682"/>
      <c r="BG402" s="682"/>
      <c r="BH402" s="682"/>
      <c r="BI402" s="78" t="s">
        <v>40</v>
      </c>
      <c r="BJ402" s="79"/>
      <c r="BK402" s="79"/>
      <c r="BL402" s="79"/>
      <c r="BM402" s="79"/>
      <c r="BN402" s="79"/>
      <c r="BO402" s="79"/>
      <c r="BP402" s="79"/>
      <c r="BQ402" s="79"/>
      <c r="BR402" s="79"/>
      <c r="BS402" s="79"/>
      <c r="BT402" s="79"/>
      <c r="BU402" s="79"/>
      <c r="BV402" s="79"/>
      <c r="BW402" s="79"/>
      <c r="BX402" s="79"/>
      <c r="BY402" s="79"/>
      <c r="BZ402" s="79"/>
    </row>
    <row r="403" spans="1:80" s="2" customFormat="1" ht="16.5" customHeight="1">
      <c r="A403" s="59"/>
      <c r="B403" s="78"/>
      <c r="C403" s="78"/>
      <c r="D403" s="78" t="s">
        <v>228</v>
      </c>
      <c r="E403" s="78"/>
      <c r="F403" s="78"/>
      <c r="G403" s="78"/>
      <c r="H403" s="78"/>
      <c r="I403" s="78"/>
      <c r="J403" s="78"/>
      <c r="K403" s="78"/>
      <c r="L403" s="78"/>
      <c r="M403" s="78"/>
      <c r="N403" s="78"/>
      <c r="O403" s="78"/>
      <c r="P403" s="78"/>
      <c r="Q403" s="78"/>
      <c r="R403" s="78"/>
      <c r="S403" s="78"/>
      <c r="T403" s="78"/>
      <c r="U403" s="78"/>
      <c r="V403" s="78"/>
      <c r="W403" s="78"/>
      <c r="X403" s="78"/>
      <c r="Y403" s="78"/>
      <c r="Z403" s="78"/>
      <c r="AA403" s="78"/>
      <c r="AB403" s="78"/>
      <c r="AC403" s="78"/>
      <c r="AD403" s="78"/>
      <c r="AE403" s="78"/>
      <c r="AF403" s="78"/>
      <c r="AG403" s="78"/>
      <c r="AH403" s="78"/>
      <c r="AI403" s="78" t="s">
        <v>81</v>
      </c>
      <c r="AJ403" s="78"/>
      <c r="AK403" s="682"/>
      <c r="AL403" s="682"/>
      <c r="AM403" s="682"/>
      <c r="AN403" s="682"/>
      <c r="AO403" s="682"/>
      <c r="AP403" s="682"/>
      <c r="AQ403" s="682"/>
      <c r="AR403" s="682"/>
      <c r="AS403" s="682"/>
      <c r="AT403" s="682"/>
      <c r="AU403" s="682"/>
      <c r="AV403" s="78" t="s">
        <v>40</v>
      </c>
      <c r="AW403" s="79"/>
      <c r="AX403" s="79"/>
      <c r="AY403" s="79"/>
      <c r="AZ403" s="79"/>
      <c r="BA403" s="79"/>
      <c r="BB403" s="79"/>
      <c r="BC403" s="79"/>
      <c r="BD403" s="79"/>
      <c r="BE403" s="79"/>
      <c r="BF403" s="79"/>
      <c r="BG403" s="79"/>
      <c r="BH403" s="79"/>
      <c r="BI403" s="79"/>
      <c r="BJ403" s="79"/>
      <c r="BK403" s="79"/>
      <c r="BL403" s="79"/>
      <c r="BM403" s="79"/>
      <c r="BN403" s="79"/>
      <c r="BO403" s="79"/>
      <c r="BP403" s="79"/>
      <c r="BQ403" s="79"/>
      <c r="BR403" s="79"/>
      <c r="BS403" s="79"/>
      <c r="BT403" s="79"/>
      <c r="BU403" s="79"/>
      <c r="BV403" s="79"/>
      <c r="BW403" s="79"/>
      <c r="BX403" s="79"/>
      <c r="BY403" s="79"/>
      <c r="BZ403" s="79"/>
      <c r="CB403" s="8"/>
    </row>
    <row r="404" spans="1:80" s="2" customFormat="1" ht="17.100000000000001" customHeight="1">
      <c r="A404" s="59"/>
      <c r="B404" s="78"/>
      <c r="C404" s="78"/>
      <c r="D404" s="78" t="s">
        <v>229</v>
      </c>
      <c r="E404" s="78"/>
      <c r="F404" s="78"/>
      <c r="G404" s="78"/>
      <c r="H404" s="78"/>
      <c r="I404" s="78"/>
      <c r="J404" s="78"/>
      <c r="K404" s="78"/>
      <c r="L404" s="78"/>
      <c r="M404" s="78"/>
      <c r="N404" s="78"/>
      <c r="O404" s="78"/>
      <c r="P404" s="78"/>
      <c r="Q404" s="78"/>
      <c r="R404" s="78"/>
      <c r="S404" s="78"/>
      <c r="T404" s="78"/>
      <c r="U404" s="78"/>
      <c r="V404" s="78"/>
      <c r="W404" s="78"/>
      <c r="X404" s="78"/>
      <c r="Y404" s="78"/>
      <c r="Z404" s="78"/>
      <c r="AA404" s="78"/>
      <c r="AB404" s="682" t="s">
        <v>56</v>
      </c>
      <c r="AC404" s="682"/>
      <c r="AD404" s="78"/>
      <c r="AE404" s="78" t="s">
        <v>230</v>
      </c>
      <c r="AF404" s="78"/>
      <c r="AG404" s="78"/>
      <c r="AH404" s="78"/>
      <c r="AI404" s="60"/>
      <c r="AJ404" s="60"/>
      <c r="AK404" s="60"/>
      <c r="AL404" s="60"/>
      <c r="AM404" s="60"/>
      <c r="AN404" s="60"/>
      <c r="AO404" s="60"/>
      <c r="AP404" s="60"/>
      <c r="AQ404" s="60"/>
      <c r="AR404" s="60"/>
      <c r="AS404" s="60"/>
      <c r="AT404" s="60"/>
      <c r="AU404" s="60"/>
      <c r="AV404" s="60"/>
      <c r="AW404" s="60"/>
      <c r="AX404" s="60"/>
      <c r="AY404" s="79"/>
      <c r="AZ404" s="79"/>
      <c r="BA404" s="79"/>
      <c r="BB404" s="79"/>
      <c r="BC404" s="79"/>
      <c r="BD404" s="79"/>
      <c r="BE404" s="79"/>
      <c r="BF404" s="79"/>
      <c r="BG404" s="79"/>
      <c r="BH404" s="79"/>
      <c r="BI404" s="79"/>
      <c r="BJ404" s="79"/>
      <c r="BK404" s="79"/>
      <c r="BL404" s="79"/>
      <c r="BM404" s="79"/>
      <c r="BN404" s="79"/>
      <c r="BO404" s="79"/>
      <c r="BP404" s="79"/>
      <c r="BQ404" s="79"/>
      <c r="BR404" s="79"/>
      <c r="BS404" s="79"/>
      <c r="BT404" s="79"/>
      <c r="BU404" s="79"/>
      <c r="BV404" s="79"/>
      <c r="BW404" s="79"/>
      <c r="BX404" s="79"/>
      <c r="BY404" s="79"/>
      <c r="BZ404" s="79"/>
      <c r="CB404" s="8"/>
    </row>
    <row r="405" spans="1:80" s="2" customFormat="1" ht="17.100000000000001" customHeight="1">
      <c r="A405" s="59"/>
      <c r="B405" s="78"/>
      <c r="C405" s="78"/>
      <c r="D405" s="78"/>
      <c r="E405" s="78"/>
      <c r="F405" s="78"/>
      <c r="G405" s="78"/>
      <c r="H405" s="78"/>
      <c r="I405" s="78"/>
      <c r="J405" s="78"/>
      <c r="K405" s="78"/>
      <c r="L405" s="78"/>
      <c r="M405" s="78"/>
      <c r="N405" s="78"/>
      <c r="O405" s="78"/>
      <c r="P405" s="78"/>
      <c r="Q405" s="78"/>
      <c r="R405" s="78"/>
      <c r="S405" s="78"/>
      <c r="T405" s="78"/>
      <c r="U405" s="78"/>
      <c r="V405" s="78"/>
      <c r="W405" s="78"/>
      <c r="X405" s="78"/>
      <c r="Y405" s="78"/>
      <c r="Z405" s="78"/>
      <c r="AA405" s="78"/>
      <c r="AB405" s="682" t="s">
        <v>56</v>
      </c>
      <c r="AC405" s="682"/>
      <c r="AD405" s="78"/>
      <c r="AE405" s="78" t="s">
        <v>231</v>
      </c>
      <c r="AF405" s="78"/>
      <c r="AG405" s="78"/>
      <c r="AH405" s="78"/>
      <c r="AI405" s="78"/>
      <c r="AJ405" s="78"/>
      <c r="AK405" s="80"/>
      <c r="AL405" s="80"/>
      <c r="AM405" s="80"/>
      <c r="AN405" s="80"/>
      <c r="AO405" s="80"/>
      <c r="AP405" s="80"/>
      <c r="AQ405" s="80"/>
      <c r="AR405" s="80"/>
      <c r="AS405" s="80"/>
      <c r="AT405" s="80"/>
      <c r="AU405" s="80"/>
      <c r="AV405" s="78"/>
      <c r="AW405" s="79"/>
      <c r="AX405" s="79"/>
      <c r="AY405" s="79"/>
      <c r="AZ405" s="79"/>
      <c r="BA405" s="79"/>
      <c r="BB405" s="79"/>
      <c r="BC405" s="79"/>
      <c r="BD405" s="79"/>
      <c r="BE405" s="79"/>
      <c r="BF405" s="79"/>
      <c r="BG405" s="79"/>
      <c r="BH405" s="79"/>
      <c r="BI405" s="79"/>
      <c r="BJ405" s="79"/>
      <c r="BK405" s="79"/>
      <c r="BL405" s="79"/>
      <c r="BM405" s="79"/>
      <c r="BN405" s="79"/>
      <c r="BO405" s="79"/>
      <c r="BP405" s="79"/>
      <c r="BQ405" s="79"/>
      <c r="BR405" s="79"/>
      <c r="BS405" s="79"/>
      <c r="BT405" s="79"/>
      <c r="BU405" s="79"/>
      <c r="BV405" s="79"/>
      <c r="BW405" s="79"/>
      <c r="BX405" s="79"/>
      <c r="BY405" s="79"/>
      <c r="BZ405" s="79"/>
    </row>
    <row r="406" spans="1:80" s="2" customFormat="1" ht="17.100000000000001" customHeight="1">
      <c r="A406" s="59"/>
      <c r="B406" s="78"/>
      <c r="C406" s="78"/>
      <c r="D406" s="78" t="s">
        <v>232</v>
      </c>
      <c r="E406" s="78"/>
      <c r="F406" s="78"/>
      <c r="G406" s="78"/>
      <c r="H406" s="78"/>
      <c r="I406" s="78"/>
      <c r="J406" s="78"/>
      <c r="K406" s="78"/>
      <c r="L406" s="78"/>
      <c r="M406" s="78"/>
      <c r="N406" s="78"/>
      <c r="O406" s="78"/>
      <c r="P406" s="78"/>
      <c r="Q406" s="78"/>
      <c r="R406" s="78"/>
      <c r="S406" s="78"/>
      <c r="T406" s="78"/>
      <c r="U406" s="78"/>
      <c r="V406" s="78"/>
      <c r="W406" s="78"/>
      <c r="X406" s="78"/>
      <c r="Y406" s="78"/>
      <c r="Z406" s="78"/>
      <c r="AA406" s="78"/>
      <c r="AB406" s="979"/>
      <c r="AC406" s="979"/>
      <c r="AD406" s="979"/>
      <c r="AE406" s="979"/>
      <c r="AF406" s="979"/>
      <c r="AG406" s="979"/>
      <c r="AH406" s="979"/>
      <c r="AI406" s="979"/>
      <c r="AJ406" s="979"/>
      <c r="AK406" s="979"/>
      <c r="AL406" s="979"/>
      <c r="AM406" s="979"/>
      <c r="AN406" s="979"/>
      <c r="AO406" s="979"/>
      <c r="AP406" s="979"/>
      <c r="AQ406" s="979"/>
      <c r="AR406" s="979"/>
      <c r="AS406" s="979"/>
      <c r="AT406" s="979"/>
      <c r="AU406" s="979"/>
      <c r="AV406" s="979"/>
      <c r="AW406" s="979"/>
      <c r="AX406" s="979"/>
      <c r="AY406" s="979"/>
      <c r="AZ406" s="979"/>
      <c r="BA406" s="979"/>
      <c r="BB406" s="979"/>
      <c r="BC406" s="979"/>
      <c r="BD406" s="79"/>
      <c r="BE406" s="79"/>
      <c r="BF406" s="79"/>
      <c r="BG406" s="79"/>
      <c r="BH406" s="79"/>
      <c r="BI406" s="79"/>
      <c r="BJ406" s="79"/>
      <c r="BK406" s="79"/>
      <c r="BL406" s="79"/>
      <c r="BM406" s="79"/>
      <c r="BN406" s="79"/>
      <c r="BO406" s="79"/>
      <c r="BP406" s="79"/>
      <c r="BQ406" s="79"/>
      <c r="BR406" s="79"/>
      <c r="BS406" s="79"/>
      <c r="BT406" s="79"/>
      <c r="BU406" s="79"/>
      <c r="BV406" s="79"/>
      <c r="BW406" s="79"/>
      <c r="BX406" s="79"/>
      <c r="BY406" s="79"/>
      <c r="BZ406" s="79"/>
    </row>
    <row r="407" spans="1:80" s="2" customFormat="1" ht="3.95" customHeight="1">
      <c r="A407" s="94"/>
      <c r="B407" s="94"/>
      <c r="C407" s="94"/>
      <c r="D407" s="94"/>
      <c r="E407" s="94"/>
      <c r="F407" s="94"/>
      <c r="G407" s="94"/>
      <c r="H407" s="94"/>
      <c r="I407" s="94"/>
      <c r="J407" s="94"/>
      <c r="K407" s="94"/>
      <c r="L407" s="94"/>
      <c r="M407" s="94"/>
      <c r="N407" s="94"/>
      <c r="O407" s="94"/>
      <c r="P407" s="94"/>
      <c r="Q407" s="94"/>
      <c r="R407" s="94"/>
      <c r="S407" s="94"/>
      <c r="T407" s="94"/>
      <c r="U407" s="94"/>
      <c r="V407" s="94"/>
      <c r="W407" s="94"/>
      <c r="X407" s="94"/>
      <c r="Y407" s="94"/>
      <c r="Z407" s="94"/>
      <c r="AA407" s="94"/>
      <c r="AB407" s="94"/>
      <c r="AC407" s="94"/>
      <c r="AD407" s="94"/>
      <c r="AE407" s="94"/>
      <c r="AF407" s="94"/>
      <c r="AG407" s="94"/>
      <c r="AH407" s="94"/>
      <c r="AI407" s="94"/>
      <c r="AJ407" s="94"/>
      <c r="AK407" s="94"/>
      <c r="AL407" s="94"/>
      <c r="AM407" s="94"/>
      <c r="AN407" s="94"/>
      <c r="AO407" s="94"/>
      <c r="AP407" s="94"/>
      <c r="AQ407" s="94"/>
      <c r="AR407" s="94"/>
      <c r="AS407" s="94"/>
      <c r="AT407" s="94"/>
      <c r="AU407" s="94"/>
      <c r="AV407" s="94"/>
      <c r="AW407" s="94"/>
      <c r="AX407" s="94"/>
      <c r="AY407" s="94"/>
      <c r="AZ407" s="94"/>
      <c r="BA407" s="94"/>
      <c r="BB407" s="94"/>
      <c r="BC407" s="94"/>
      <c r="BD407" s="94"/>
      <c r="BE407" s="94"/>
      <c r="BF407" s="94"/>
      <c r="BG407" s="94"/>
      <c r="BH407" s="94"/>
      <c r="BI407" s="94"/>
      <c r="BJ407" s="94"/>
      <c r="BK407" s="94"/>
      <c r="BL407" s="94"/>
      <c r="BM407" s="94"/>
      <c r="BN407" s="94"/>
      <c r="BO407" s="94"/>
      <c r="BP407" s="94"/>
      <c r="BQ407" s="94"/>
      <c r="BR407" s="94"/>
      <c r="BS407" s="94"/>
      <c r="BT407" s="94"/>
      <c r="BU407" s="94"/>
      <c r="BV407" s="94"/>
      <c r="BW407" s="94"/>
      <c r="BX407" s="94"/>
      <c r="BY407" s="94"/>
      <c r="BZ407" s="94"/>
    </row>
    <row r="408" spans="1:80" s="2" customFormat="1" ht="3.95" customHeight="1">
      <c r="A408" s="203"/>
      <c r="B408" s="203"/>
      <c r="C408" s="203"/>
      <c r="D408" s="203"/>
      <c r="E408" s="203"/>
      <c r="F408" s="203"/>
      <c r="G408" s="203"/>
      <c r="H408" s="203"/>
      <c r="I408" s="203"/>
      <c r="J408" s="203"/>
      <c r="K408" s="203"/>
      <c r="L408" s="203"/>
      <c r="M408" s="203"/>
      <c r="N408" s="203"/>
      <c r="O408" s="203"/>
      <c r="P408" s="203"/>
      <c r="Q408" s="203"/>
      <c r="R408" s="203"/>
      <c r="S408" s="203"/>
      <c r="T408" s="203"/>
      <c r="U408" s="203"/>
      <c r="V408" s="203"/>
      <c r="W408" s="203"/>
      <c r="X408" s="203"/>
      <c r="Y408" s="203"/>
      <c r="Z408" s="203"/>
      <c r="AA408" s="203"/>
      <c r="AB408" s="203"/>
      <c r="AC408" s="203"/>
      <c r="AD408" s="203"/>
      <c r="AE408" s="203"/>
      <c r="AF408" s="203"/>
      <c r="AG408" s="203"/>
      <c r="AH408" s="203"/>
      <c r="AI408" s="203"/>
      <c r="AJ408" s="203"/>
      <c r="AK408" s="203"/>
      <c r="AL408" s="203"/>
      <c r="AM408" s="203"/>
      <c r="AN408" s="203"/>
      <c r="AO408" s="203"/>
      <c r="AP408" s="203"/>
      <c r="AQ408" s="203"/>
      <c r="AR408" s="203"/>
      <c r="AS408" s="203"/>
      <c r="AT408" s="203"/>
      <c r="AU408" s="203"/>
      <c r="AV408" s="203"/>
      <c r="AW408" s="203"/>
      <c r="AX408" s="203"/>
      <c r="AY408" s="203"/>
      <c r="AZ408" s="203"/>
      <c r="BA408" s="203"/>
      <c r="BB408" s="203"/>
      <c r="BC408" s="203"/>
      <c r="BD408" s="203"/>
      <c r="BE408" s="203"/>
      <c r="BF408" s="203"/>
      <c r="BG408" s="203"/>
      <c r="BH408" s="203"/>
      <c r="BI408" s="203"/>
      <c r="BJ408" s="203"/>
      <c r="BK408" s="203"/>
      <c r="BL408" s="203"/>
      <c r="BM408" s="203"/>
      <c r="BN408" s="203"/>
      <c r="BO408" s="203"/>
      <c r="BP408" s="203"/>
      <c r="BQ408" s="203"/>
      <c r="BR408" s="203"/>
      <c r="BS408" s="203"/>
      <c r="BT408" s="203"/>
      <c r="BU408" s="203"/>
      <c r="BV408" s="203"/>
      <c r="BW408" s="203"/>
      <c r="BX408" s="203"/>
      <c r="BY408" s="203"/>
      <c r="BZ408" s="203"/>
    </row>
    <row r="409" spans="1:80" s="2" customFormat="1" ht="16.5" customHeight="1">
      <c r="A409" s="59"/>
      <c r="B409" s="59" t="s">
        <v>1333</v>
      </c>
      <c r="C409" s="59"/>
      <c r="D409" s="59"/>
      <c r="E409" s="59"/>
      <c r="F409" s="59"/>
      <c r="G409" s="59"/>
      <c r="H409" s="59"/>
      <c r="I409" s="59"/>
      <c r="J409" s="59"/>
      <c r="K409" s="59"/>
      <c r="L409" s="59"/>
      <c r="M409" s="59"/>
      <c r="N409" s="59"/>
      <c r="O409" s="59"/>
      <c r="P409" s="59"/>
      <c r="Q409" s="59"/>
      <c r="R409" s="59"/>
      <c r="S409" s="59"/>
      <c r="T409" s="59"/>
      <c r="U409" s="59"/>
      <c r="V409" s="59" t="s">
        <v>151</v>
      </c>
      <c r="W409" s="59"/>
      <c r="X409" s="59"/>
      <c r="Y409" s="59"/>
      <c r="Z409" s="59"/>
      <c r="AA409" s="59"/>
      <c r="AB409" s="59"/>
      <c r="AC409" s="59"/>
      <c r="AD409" s="59"/>
      <c r="AE409" s="59"/>
      <c r="AF409" s="59"/>
      <c r="AG409" s="59"/>
      <c r="AH409" s="59"/>
      <c r="AI409" s="59"/>
      <c r="AJ409" s="59"/>
      <c r="AK409" s="59"/>
      <c r="AL409" s="59" t="s">
        <v>152</v>
      </c>
      <c r="AM409" s="59"/>
      <c r="AN409" s="59"/>
      <c r="AO409" s="59"/>
      <c r="AP409" s="59"/>
      <c r="AQ409" s="59"/>
      <c r="AR409" s="59"/>
      <c r="AS409" s="59"/>
      <c r="AT409" s="59"/>
      <c r="AU409" s="59"/>
      <c r="AV409" s="59"/>
      <c r="AW409" s="59"/>
      <c r="AX409" s="59"/>
      <c r="AY409" s="59"/>
      <c r="AZ409" s="59"/>
      <c r="BA409" s="59"/>
      <c r="BB409" s="59"/>
      <c r="BC409" s="59" t="s">
        <v>153</v>
      </c>
      <c r="BD409" s="59"/>
      <c r="BE409" s="59"/>
      <c r="BF409" s="59"/>
      <c r="BG409" s="59"/>
      <c r="BH409" s="59"/>
      <c r="BI409" s="59"/>
      <c r="BJ409" s="59"/>
      <c r="BK409" s="59"/>
      <c r="BL409" s="59"/>
      <c r="BM409" s="59"/>
      <c r="BN409" s="59"/>
      <c r="BO409" s="59"/>
      <c r="BP409" s="59"/>
      <c r="BQ409" s="59"/>
      <c r="BR409" s="59"/>
      <c r="BS409" s="59"/>
      <c r="BT409" s="59"/>
      <c r="BU409" s="59" t="s">
        <v>85</v>
      </c>
      <c r="BV409" s="59"/>
      <c r="BW409" s="59"/>
      <c r="BX409" s="59"/>
      <c r="BY409" s="59"/>
      <c r="BZ409" s="59"/>
    </row>
    <row r="410" spans="1:80" s="2" customFormat="1" ht="16.5" customHeight="1">
      <c r="A410" s="59"/>
      <c r="B410" s="59"/>
      <c r="C410" s="59"/>
      <c r="D410" s="699" t="s">
        <v>234</v>
      </c>
      <c r="E410" s="699"/>
      <c r="F410" s="699"/>
      <c r="G410" s="699"/>
      <c r="H410" s="699"/>
      <c r="I410" s="699"/>
      <c r="J410" s="699"/>
      <c r="K410" s="699"/>
      <c r="L410" s="59" t="s">
        <v>37</v>
      </c>
      <c r="M410" s="59"/>
      <c r="N410" s="693"/>
      <c r="O410" s="693"/>
      <c r="P410" s="693"/>
      <c r="Q410" s="693"/>
      <c r="R410" s="670" t="s">
        <v>235</v>
      </c>
      <c r="S410" s="670"/>
      <c r="T410" s="670"/>
      <c r="U410" s="59"/>
      <c r="V410" s="59" t="s">
        <v>37</v>
      </c>
      <c r="W410" s="688"/>
      <c r="X410" s="688"/>
      <c r="Y410" s="688"/>
      <c r="Z410" s="688"/>
      <c r="AA410" s="688"/>
      <c r="AB410" s="688"/>
      <c r="AC410" s="688"/>
      <c r="AD410" s="688"/>
      <c r="AE410" s="688"/>
      <c r="AF410" s="688"/>
      <c r="AG410" s="688"/>
      <c r="AH410" s="688"/>
      <c r="AI410" s="688"/>
      <c r="AJ410" s="688"/>
      <c r="AK410" s="688"/>
      <c r="AL410" s="59" t="s">
        <v>117</v>
      </c>
      <c r="AM410" s="59"/>
      <c r="AN410" s="688"/>
      <c r="AO410" s="688"/>
      <c r="AP410" s="688"/>
      <c r="AQ410" s="688"/>
      <c r="AR410" s="688"/>
      <c r="AS410" s="688"/>
      <c r="AT410" s="688"/>
      <c r="AU410" s="688"/>
      <c r="AV410" s="688"/>
      <c r="AW410" s="688"/>
      <c r="AX410" s="688"/>
      <c r="AY410" s="688"/>
      <c r="AZ410" s="688"/>
      <c r="BA410" s="688"/>
      <c r="BB410" s="688"/>
      <c r="BC410" s="59" t="s">
        <v>117</v>
      </c>
      <c r="BD410" s="59"/>
      <c r="BE410" s="689">
        <f>W410+AN410</f>
        <v>0</v>
      </c>
      <c r="BF410" s="689"/>
      <c r="BG410" s="689"/>
      <c r="BH410" s="689"/>
      <c r="BI410" s="689"/>
      <c r="BJ410" s="689"/>
      <c r="BK410" s="689"/>
      <c r="BL410" s="689"/>
      <c r="BM410" s="689"/>
      <c r="BN410" s="689"/>
      <c r="BO410" s="689"/>
      <c r="BP410" s="689"/>
      <c r="BQ410" s="689"/>
      <c r="BR410" s="689"/>
      <c r="BS410" s="689"/>
      <c r="BT410" s="123"/>
      <c r="BU410" s="119" t="s">
        <v>85</v>
      </c>
      <c r="BV410" s="119"/>
      <c r="BW410" s="119"/>
      <c r="BX410" s="119"/>
      <c r="BY410" s="119"/>
      <c r="BZ410" s="59"/>
      <c r="CB410" s="8"/>
    </row>
    <row r="411" spans="1:80" s="2" customFormat="1" ht="17.100000000000001" customHeight="1">
      <c r="A411" s="59"/>
      <c r="B411" s="59"/>
      <c r="C411" s="59"/>
      <c r="D411" s="59"/>
      <c r="E411" s="59"/>
      <c r="F411" s="59"/>
      <c r="G411" s="59"/>
      <c r="H411" s="59"/>
      <c r="I411" s="59"/>
      <c r="J411" s="59"/>
      <c r="K411" s="59"/>
      <c r="L411" s="59" t="s">
        <v>37</v>
      </c>
      <c r="M411" s="59"/>
      <c r="N411" s="693"/>
      <c r="O411" s="693"/>
      <c r="P411" s="693"/>
      <c r="Q411" s="693"/>
      <c r="R411" s="670" t="s">
        <v>235</v>
      </c>
      <c r="S411" s="670"/>
      <c r="T411" s="670"/>
      <c r="U411" s="59"/>
      <c r="V411" s="59" t="s">
        <v>37</v>
      </c>
      <c r="W411" s="688"/>
      <c r="X411" s="688"/>
      <c r="Y411" s="688"/>
      <c r="Z411" s="688"/>
      <c r="AA411" s="688"/>
      <c r="AB411" s="688"/>
      <c r="AC411" s="688"/>
      <c r="AD411" s="688"/>
      <c r="AE411" s="688"/>
      <c r="AF411" s="688"/>
      <c r="AG411" s="688"/>
      <c r="AH411" s="688"/>
      <c r="AI411" s="688"/>
      <c r="AJ411" s="688"/>
      <c r="AK411" s="688"/>
      <c r="AL411" s="59" t="s">
        <v>117</v>
      </c>
      <c r="AM411" s="59"/>
      <c r="AN411" s="688"/>
      <c r="AO411" s="688"/>
      <c r="AP411" s="688"/>
      <c r="AQ411" s="688"/>
      <c r="AR411" s="688"/>
      <c r="AS411" s="688"/>
      <c r="AT411" s="688"/>
      <c r="AU411" s="688"/>
      <c r="AV411" s="688"/>
      <c r="AW411" s="688"/>
      <c r="AX411" s="688"/>
      <c r="AY411" s="688"/>
      <c r="AZ411" s="688"/>
      <c r="BA411" s="688"/>
      <c r="BB411" s="688"/>
      <c r="BC411" s="59" t="s">
        <v>117</v>
      </c>
      <c r="BD411" s="59"/>
      <c r="BE411" s="689">
        <f t="shared" ref="BE411:BE418" si="7">W411+AN411</f>
        <v>0</v>
      </c>
      <c r="BF411" s="689"/>
      <c r="BG411" s="689"/>
      <c r="BH411" s="689"/>
      <c r="BI411" s="689"/>
      <c r="BJ411" s="689"/>
      <c r="BK411" s="689"/>
      <c r="BL411" s="689"/>
      <c r="BM411" s="689"/>
      <c r="BN411" s="689"/>
      <c r="BO411" s="689"/>
      <c r="BP411" s="689"/>
      <c r="BQ411" s="689"/>
      <c r="BR411" s="689"/>
      <c r="BS411" s="689"/>
      <c r="BT411" s="123"/>
      <c r="BU411" s="119" t="s">
        <v>85</v>
      </c>
      <c r="BV411" s="119"/>
      <c r="BW411" s="119"/>
      <c r="BX411" s="119"/>
      <c r="BY411" s="119"/>
      <c r="BZ411" s="59"/>
      <c r="CB411" s="8"/>
    </row>
    <row r="412" spans="1:80" s="2" customFormat="1" ht="17.100000000000001" customHeight="1">
      <c r="A412" s="59"/>
      <c r="B412" s="59"/>
      <c r="C412" s="59"/>
      <c r="D412" s="59"/>
      <c r="E412" s="59"/>
      <c r="F412" s="59"/>
      <c r="G412" s="59"/>
      <c r="H412" s="59"/>
      <c r="I412" s="59"/>
      <c r="J412" s="59"/>
      <c r="K412" s="59"/>
      <c r="L412" s="59" t="s">
        <v>37</v>
      </c>
      <c r="M412" s="59"/>
      <c r="N412" s="693"/>
      <c r="O412" s="693"/>
      <c r="P412" s="693"/>
      <c r="Q412" s="693"/>
      <c r="R412" s="670" t="s">
        <v>235</v>
      </c>
      <c r="S412" s="670"/>
      <c r="T412" s="670"/>
      <c r="U412" s="59"/>
      <c r="V412" s="59" t="s">
        <v>37</v>
      </c>
      <c r="W412" s="688"/>
      <c r="X412" s="688"/>
      <c r="Y412" s="688"/>
      <c r="Z412" s="688"/>
      <c r="AA412" s="688"/>
      <c r="AB412" s="688"/>
      <c r="AC412" s="688"/>
      <c r="AD412" s="688"/>
      <c r="AE412" s="688"/>
      <c r="AF412" s="688"/>
      <c r="AG412" s="688"/>
      <c r="AH412" s="688"/>
      <c r="AI412" s="688"/>
      <c r="AJ412" s="688"/>
      <c r="AK412" s="688"/>
      <c r="AL412" s="59" t="s">
        <v>117</v>
      </c>
      <c r="AM412" s="59"/>
      <c r="AN412" s="688"/>
      <c r="AO412" s="688"/>
      <c r="AP412" s="688"/>
      <c r="AQ412" s="688"/>
      <c r="AR412" s="688"/>
      <c r="AS412" s="688"/>
      <c r="AT412" s="688"/>
      <c r="AU412" s="688"/>
      <c r="AV412" s="688"/>
      <c r="AW412" s="688"/>
      <c r="AX412" s="688"/>
      <c r="AY412" s="688"/>
      <c r="AZ412" s="688"/>
      <c r="BA412" s="688"/>
      <c r="BB412" s="688"/>
      <c r="BC412" s="59" t="s">
        <v>117</v>
      </c>
      <c r="BD412" s="59"/>
      <c r="BE412" s="689">
        <f t="shared" si="7"/>
        <v>0</v>
      </c>
      <c r="BF412" s="689"/>
      <c r="BG412" s="689"/>
      <c r="BH412" s="689"/>
      <c r="BI412" s="689"/>
      <c r="BJ412" s="689"/>
      <c r="BK412" s="689"/>
      <c r="BL412" s="689"/>
      <c r="BM412" s="689"/>
      <c r="BN412" s="689"/>
      <c r="BO412" s="689"/>
      <c r="BP412" s="689"/>
      <c r="BQ412" s="689"/>
      <c r="BR412" s="689"/>
      <c r="BS412" s="689"/>
      <c r="BT412" s="123"/>
      <c r="BU412" s="119" t="s">
        <v>85</v>
      </c>
      <c r="BV412" s="119"/>
      <c r="BW412" s="119"/>
      <c r="BX412" s="119"/>
      <c r="BY412" s="119"/>
      <c r="BZ412" s="59"/>
    </row>
    <row r="413" spans="1:80" s="2" customFormat="1" ht="16.5" customHeight="1">
      <c r="A413" s="59"/>
      <c r="B413" s="59"/>
      <c r="C413" s="59"/>
      <c r="D413" s="59"/>
      <c r="E413" s="59"/>
      <c r="F413" s="59"/>
      <c r="G413" s="59"/>
      <c r="H413" s="59"/>
      <c r="I413" s="59"/>
      <c r="J413" s="59"/>
      <c r="K413" s="59"/>
      <c r="L413" s="59" t="s">
        <v>37</v>
      </c>
      <c r="M413" s="59"/>
      <c r="N413" s="693"/>
      <c r="O413" s="693"/>
      <c r="P413" s="693"/>
      <c r="Q413" s="693"/>
      <c r="R413" s="670" t="s">
        <v>235</v>
      </c>
      <c r="S413" s="670"/>
      <c r="T413" s="670"/>
      <c r="U413" s="59"/>
      <c r="V413" s="59" t="s">
        <v>37</v>
      </c>
      <c r="W413" s="688"/>
      <c r="X413" s="688"/>
      <c r="Y413" s="688"/>
      <c r="Z413" s="688"/>
      <c r="AA413" s="688"/>
      <c r="AB413" s="688"/>
      <c r="AC413" s="688"/>
      <c r="AD413" s="688"/>
      <c r="AE413" s="688"/>
      <c r="AF413" s="688"/>
      <c r="AG413" s="688"/>
      <c r="AH413" s="688"/>
      <c r="AI413" s="688"/>
      <c r="AJ413" s="688"/>
      <c r="AK413" s="688"/>
      <c r="AL413" s="59" t="s">
        <v>117</v>
      </c>
      <c r="AM413" s="59"/>
      <c r="AN413" s="688"/>
      <c r="AO413" s="688"/>
      <c r="AP413" s="688"/>
      <c r="AQ413" s="688"/>
      <c r="AR413" s="688"/>
      <c r="AS413" s="688"/>
      <c r="AT413" s="688"/>
      <c r="AU413" s="688"/>
      <c r="AV413" s="688"/>
      <c r="AW413" s="688"/>
      <c r="AX413" s="688"/>
      <c r="AY413" s="688"/>
      <c r="AZ413" s="688"/>
      <c r="BA413" s="688"/>
      <c r="BB413" s="688"/>
      <c r="BC413" s="59" t="s">
        <v>117</v>
      </c>
      <c r="BD413" s="59"/>
      <c r="BE413" s="689">
        <f t="shared" si="7"/>
        <v>0</v>
      </c>
      <c r="BF413" s="689"/>
      <c r="BG413" s="689"/>
      <c r="BH413" s="689"/>
      <c r="BI413" s="689"/>
      <c r="BJ413" s="689"/>
      <c r="BK413" s="689"/>
      <c r="BL413" s="689"/>
      <c r="BM413" s="689"/>
      <c r="BN413" s="689"/>
      <c r="BO413" s="689"/>
      <c r="BP413" s="689"/>
      <c r="BQ413" s="689"/>
      <c r="BR413" s="689"/>
      <c r="BS413" s="689"/>
      <c r="BT413" s="123"/>
      <c r="BU413" s="119" t="s">
        <v>85</v>
      </c>
      <c r="BV413" s="119"/>
      <c r="BW413" s="119"/>
      <c r="BX413" s="119"/>
      <c r="BY413" s="119"/>
      <c r="BZ413" s="59"/>
    </row>
    <row r="414" spans="1:80" s="2" customFormat="1" ht="16.5" customHeight="1">
      <c r="A414" s="59"/>
      <c r="B414" s="59"/>
      <c r="C414" s="59"/>
      <c r="D414" s="59"/>
      <c r="E414" s="59"/>
      <c r="F414" s="59"/>
      <c r="G414" s="59"/>
      <c r="H414" s="59"/>
      <c r="I414" s="59"/>
      <c r="J414" s="59"/>
      <c r="K414" s="59"/>
      <c r="L414" s="59" t="s">
        <v>37</v>
      </c>
      <c r="M414" s="59"/>
      <c r="N414" s="693"/>
      <c r="O414" s="693"/>
      <c r="P414" s="693"/>
      <c r="Q414" s="693"/>
      <c r="R414" s="670" t="s">
        <v>235</v>
      </c>
      <c r="S414" s="670"/>
      <c r="T414" s="670"/>
      <c r="U414" s="59"/>
      <c r="V414" s="59" t="s">
        <v>37</v>
      </c>
      <c r="W414" s="688"/>
      <c r="X414" s="688"/>
      <c r="Y414" s="688"/>
      <c r="Z414" s="688"/>
      <c r="AA414" s="688"/>
      <c r="AB414" s="688"/>
      <c r="AC414" s="688"/>
      <c r="AD414" s="688"/>
      <c r="AE414" s="688"/>
      <c r="AF414" s="688"/>
      <c r="AG414" s="688"/>
      <c r="AH414" s="688"/>
      <c r="AI414" s="688"/>
      <c r="AJ414" s="688"/>
      <c r="AK414" s="688"/>
      <c r="AL414" s="59" t="s">
        <v>117</v>
      </c>
      <c r="AM414" s="59"/>
      <c r="AN414" s="688"/>
      <c r="AO414" s="688"/>
      <c r="AP414" s="688"/>
      <c r="AQ414" s="688"/>
      <c r="AR414" s="688"/>
      <c r="AS414" s="688"/>
      <c r="AT414" s="688"/>
      <c r="AU414" s="688"/>
      <c r="AV414" s="688"/>
      <c r="AW414" s="688"/>
      <c r="AX414" s="688"/>
      <c r="AY414" s="688"/>
      <c r="AZ414" s="688"/>
      <c r="BA414" s="688"/>
      <c r="BB414" s="688"/>
      <c r="BC414" s="59" t="s">
        <v>117</v>
      </c>
      <c r="BD414" s="59"/>
      <c r="BE414" s="689">
        <f t="shared" si="7"/>
        <v>0</v>
      </c>
      <c r="BF414" s="689"/>
      <c r="BG414" s="689"/>
      <c r="BH414" s="689"/>
      <c r="BI414" s="689"/>
      <c r="BJ414" s="689"/>
      <c r="BK414" s="689"/>
      <c r="BL414" s="689"/>
      <c r="BM414" s="689"/>
      <c r="BN414" s="689"/>
      <c r="BO414" s="689"/>
      <c r="BP414" s="689"/>
      <c r="BQ414" s="689"/>
      <c r="BR414" s="689"/>
      <c r="BS414" s="689"/>
      <c r="BT414" s="123"/>
      <c r="BU414" s="119" t="s">
        <v>85</v>
      </c>
      <c r="BV414" s="119"/>
      <c r="BW414" s="119"/>
      <c r="BX414" s="119"/>
      <c r="BY414" s="119"/>
      <c r="BZ414" s="59"/>
      <c r="CB414" s="8"/>
    </row>
    <row r="415" spans="1:80" s="2" customFormat="1" ht="17.100000000000001" customHeight="1">
      <c r="A415" s="59"/>
      <c r="B415" s="59"/>
      <c r="C415" s="59"/>
      <c r="D415" s="59"/>
      <c r="E415" s="59"/>
      <c r="F415" s="59"/>
      <c r="G415" s="59"/>
      <c r="H415" s="59"/>
      <c r="I415" s="59"/>
      <c r="J415" s="59"/>
      <c r="K415" s="59"/>
      <c r="L415" s="59" t="s">
        <v>37</v>
      </c>
      <c r="M415" s="59"/>
      <c r="N415" s="693"/>
      <c r="O415" s="693"/>
      <c r="P415" s="693"/>
      <c r="Q415" s="693"/>
      <c r="R415" s="670" t="s">
        <v>235</v>
      </c>
      <c r="S415" s="670"/>
      <c r="T415" s="670"/>
      <c r="U415" s="59"/>
      <c r="V415" s="59" t="s">
        <v>37</v>
      </c>
      <c r="W415" s="688"/>
      <c r="X415" s="688"/>
      <c r="Y415" s="688"/>
      <c r="Z415" s="688"/>
      <c r="AA415" s="688"/>
      <c r="AB415" s="688"/>
      <c r="AC415" s="688"/>
      <c r="AD415" s="688"/>
      <c r="AE415" s="688"/>
      <c r="AF415" s="688"/>
      <c r="AG415" s="688"/>
      <c r="AH415" s="688"/>
      <c r="AI415" s="688"/>
      <c r="AJ415" s="688"/>
      <c r="AK415" s="688"/>
      <c r="AL415" s="59" t="s">
        <v>117</v>
      </c>
      <c r="AM415" s="59"/>
      <c r="AN415" s="688"/>
      <c r="AO415" s="688"/>
      <c r="AP415" s="688"/>
      <c r="AQ415" s="688"/>
      <c r="AR415" s="688"/>
      <c r="AS415" s="688"/>
      <c r="AT415" s="688"/>
      <c r="AU415" s="688"/>
      <c r="AV415" s="688"/>
      <c r="AW415" s="688"/>
      <c r="AX415" s="688"/>
      <c r="AY415" s="688"/>
      <c r="AZ415" s="688"/>
      <c r="BA415" s="688"/>
      <c r="BB415" s="688"/>
      <c r="BC415" s="59" t="s">
        <v>117</v>
      </c>
      <c r="BD415" s="59"/>
      <c r="BE415" s="689">
        <f t="shared" si="7"/>
        <v>0</v>
      </c>
      <c r="BF415" s="689"/>
      <c r="BG415" s="689"/>
      <c r="BH415" s="689"/>
      <c r="BI415" s="689"/>
      <c r="BJ415" s="689"/>
      <c r="BK415" s="689"/>
      <c r="BL415" s="689"/>
      <c r="BM415" s="689"/>
      <c r="BN415" s="689"/>
      <c r="BO415" s="689"/>
      <c r="BP415" s="689"/>
      <c r="BQ415" s="689"/>
      <c r="BR415" s="689"/>
      <c r="BS415" s="689"/>
      <c r="BT415" s="123"/>
      <c r="BU415" s="119" t="s">
        <v>85</v>
      </c>
      <c r="BV415" s="119"/>
      <c r="BW415" s="119"/>
      <c r="BX415" s="119"/>
      <c r="BY415" s="119"/>
      <c r="BZ415" s="59"/>
      <c r="CB415" s="8"/>
    </row>
    <row r="416" spans="1:80" s="2" customFormat="1" ht="16.5" customHeight="1">
      <c r="A416" s="59"/>
      <c r="B416" s="59"/>
      <c r="C416" s="59"/>
      <c r="D416" s="59"/>
      <c r="E416" s="59"/>
      <c r="F416" s="59"/>
      <c r="G416" s="59"/>
      <c r="H416" s="59"/>
      <c r="I416" s="59"/>
      <c r="J416" s="59"/>
      <c r="K416" s="59"/>
      <c r="L416" s="59" t="s">
        <v>37</v>
      </c>
      <c r="M416" s="59"/>
      <c r="N416" s="693"/>
      <c r="O416" s="693"/>
      <c r="P416" s="693"/>
      <c r="Q416" s="693"/>
      <c r="R416" s="670" t="s">
        <v>235</v>
      </c>
      <c r="S416" s="670"/>
      <c r="T416" s="670"/>
      <c r="U416" s="59"/>
      <c r="V416" s="59" t="s">
        <v>37</v>
      </c>
      <c r="W416" s="688"/>
      <c r="X416" s="688"/>
      <c r="Y416" s="688"/>
      <c r="Z416" s="688"/>
      <c r="AA416" s="688"/>
      <c r="AB416" s="688"/>
      <c r="AC416" s="688"/>
      <c r="AD416" s="688"/>
      <c r="AE416" s="688"/>
      <c r="AF416" s="688"/>
      <c r="AG416" s="688"/>
      <c r="AH416" s="688"/>
      <c r="AI416" s="688"/>
      <c r="AJ416" s="688"/>
      <c r="AK416" s="688"/>
      <c r="AL416" s="59" t="s">
        <v>117</v>
      </c>
      <c r="AM416" s="59"/>
      <c r="AN416" s="688"/>
      <c r="AO416" s="688"/>
      <c r="AP416" s="688"/>
      <c r="AQ416" s="688"/>
      <c r="AR416" s="688"/>
      <c r="AS416" s="688"/>
      <c r="AT416" s="688"/>
      <c r="AU416" s="688"/>
      <c r="AV416" s="688"/>
      <c r="AW416" s="688"/>
      <c r="AX416" s="688"/>
      <c r="AY416" s="688"/>
      <c r="AZ416" s="688"/>
      <c r="BA416" s="688"/>
      <c r="BB416" s="688"/>
      <c r="BC416" s="59" t="s">
        <v>117</v>
      </c>
      <c r="BD416" s="59"/>
      <c r="BE416" s="689">
        <f t="shared" si="7"/>
        <v>0</v>
      </c>
      <c r="BF416" s="689"/>
      <c r="BG416" s="689"/>
      <c r="BH416" s="689"/>
      <c r="BI416" s="689"/>
      <c r="BJ416" s="689"/>
      <c r="BK416" s="689"/>
      <c r="BL416" s="689"/>
      <c r="BM416" s="689"/>
      <c r="BN416" s="689"/>
      <c r="BO416" s="689"/>
      <c r="BP416" s="689"/>
      <c r="BQ416" s="689"/>
      <c r="BR416" s="689"/>
      <c r="BS416" s="689"/>
      <c r="BT416" s="123"/>
      <c r="BU416" s="119" t="s">
        <v>85</v>
      </c>
      <c r="BV416" s="119"/>
      <c r="BW416" s="119"/>
      <c r="BX416" s="119"/>
      <c r="BY416" s="119"/>
      <c r="BZ416" s="59"/>
    </row>
    <row r="417" spans="1:86" s="2" customFormat="1" ht="16.5" customHeight="1">
      <c r="A417" s="59"/>
      <c r="B417" s="59"/>
      <c r="C417" s="59"/>
      <c r="D417" s="59"/>
      <c r="E417" s="59"/>
      <c r="F417" s="59"/>
      <c r="G417" s="59"/>
      <c r="H417" s="59"/>
      <c r="I417" s="59"/>
      <c r="J417" s="59"/>
      <c r="K417" s="59"/>
      <c r="L417" s="59" t="s">
        <v>37</v>
      </c>
      <c r="M417" s="59"/>
      <c r="N417" s="693"/>
      <c r="O417" s="693"/>
      <c r="P417" s="693"/>
      <c r="Q417" s="693"/>
      <c r="R417" s="670" t="s">
        <v>235</v>
      </c>
      <c r="S417" s="670"/>
      <c r="T417" s="670"/>
      <c r="U417" s="59"/>
      <c r="V417" s="59" t="s">
        <v>37</v>
      </c>
      <c r="W417" s="688"/>
      <c r="X417" s="688"/>
      <c r="Y417" s="688"/>
      <c r="Z417" s="688"/>
      <c r="AA417" s="688"/>
      <c r="AB417" s="688"/>
      <c r="AC417" s="688"/>
      <c r="AD417" s="688"/>
      <c r="AE417" s="688"/>
      <c r="AF417" s="688"/>
      <c r="AG417" s="688"/>
      <c r="AH417" s="688"/>
      <c r="AI417" s="688"/>
      <c r="AJ417" s="688"/>
      <c r="AK417" s="688"/>
      <c r="AL417" s="59" t="s">
        <v>117</v>
      </c>
      <c r="AM417" s="59"/>
      <c r="AN417" s="688"/>
      <c r="AO417" s="688"/>
      <c r="AP417" s="688"/>
      <c r="AQ417" s="688"/>
      <c r="AR417" s="688"/>
      <c r="AS417" s="688"/>
      <c r="AT417" s="688"/>
      <c r="AU417" s="688"/>
      <c r="AV417" s="688"/>
      <c r="AW417" s="688"/>
      <c r="AX417" s="688"/>
      <c r="AY417" s="688"/>
      <c r="AZ417" s="688"/>
      <c r="BA417" s="688"/>
      <c r="BB417" s="688"/>
      <c r="BC417" s="59" t="s">
        <v>117</v>
      </c>
      <c r="BD417" s="59"/>
      <c r="BE417" s="689">
        <f t="shared" si="7"/>
        <v>0</v>
      </c>
      <c r="BF417" s="689"/>
      <c r="BG417" s="689"/>
      <c r="BH417" s="689"/>
      <c r="BI417" s="689"/>
      <c r="BJ417" s="689"/>
      <c r="BK417" s="689"/>
      <c r="BL417" s="689"/>
      <c r="BM417" s="689"/>
      <c r="BN417" s="689"/>
      <c r="BO417" s="689"/>
      <c r="BP417" s="689"/>
      <c r="BQ417" s="689"/>
      <c r="BR417" s="689"/>
      <c r="BS417" s="689"/>
      <c r="BT417" s="123"/>
      <c r="BU417" s="119" t="s">
        <v>85</v>
      </c>
      <c r="BV417" s="119"/>
      <c r="BW417" s="119"/>
      <c r="BX417" s="119"/>
      <c r="BY417" s="119"/>
      <c r="BZ417" s="59"/>
      <c r="CB417" s="8"/>
    </row>
    <row r="418" spans="1:86" s="2" customFormat="1" ht="17.100000000000001" customHeight="1">
      <c r="A418" s="59"/>
      <c r="B418" s="59"/>
      <c r="C418" s="59"/>
      <c r="D418" s="59"/>
      <c r="E418" s="59"/>
      <c r="F418" s="59"/>
      <c r="G418" s="59"/>
      <c r="H418" s="59"/>
      <c r="I418" s="59"/>
      <c r="J418" s="59"/>
      <c r="K418" s="59"/>
      <c r="L418" s="59" t="s">
        <v>37</v>
      </c>
      <c r="M418" s="59"/>
      <c r="N418" s="693"/>
      <c r="O418" s="693"/>
      <c r="P418" s="693"/>
      <c r="Q418" s="693"/>
      <c r="R418" s="670" t="s">
        <v>235</v>
      </c>
      <c r="S418" s="670"/>
      <c r="T418" s="670"/>
      <c r="U418" s="59"/>
      <c r="V418" s="59" t="s">
        <v>37</v>
      </c>
      <c r="W418" s="688"/>
      <c r="X418" s="688"/>
      <c r="Y418" s="688"/>
      <c r="Z418" s="688"/>
      <c r="AA418" s="688"/>
      <c r="AB418" s="688"/>
      <c r="AC418" s="688"/>
      <c r="AD418" s="688"/>
      <c r="AE418" s="688"/>
      <c r="AF418" s="688"/>
      <c r="AG418" s="688"/>
      <c r="AH418" s="688"/>
      <c r="AI418" s="688"/>
      <c r="AJ418" s="688"/>
      <c r="AK418" s="688"/>
      <c r="AL418" s="59" t="s">
        <v>117</v>
      </c>
      <c r="AM418" s="59"/>
      <c r="AN418" s="688"/>
      <c r="AO418" s="688"/>
      <c r="AP418" s="688"/>
      <c r="AQ418" s="688"/>
      <c r="AR418" s="688"/>
      <c r="AS418" s="688"/>
      <c r="AT418" s="688"/>
      <c r="AU418" s="688"/>
      <c r="AV418" s="688"/>
      <c r="AW418" s="688"/>
      <c r="AX418" s="688"/>
      <c r="AY418" s="688"/>
      <c r="AZ418" s="688"/>
      <c r="BA418" s="688"/>
      <c r="BB418" s="688"/>
      <c r="BC418" s="59" t="s">
        <v>117</v>
      </c>
      <c r="BD418" s="59"/>
      <c r="BE418" s="689">
        <f t="shared" si="7"/>
        <v>0</v>
      </c>
      <c r="BF418" s="689"/>
      <c r="BG418" s="689"/>
      <c r="BH418" s="689"/>
      <c r="BI418" s="689"/>
      <c r="BJ418" s="689"/>
      <c r="BK418" s="689"/>
      <c r="BL418" s="689"/>
      <c r="BM418" s="689"/>
      <c r="BN418" s="689"/>
      <c r="BO418" s="689"/>
      <c r="BP418" s="689"/>
      <c r="BQ418" s="689"/>
      <c r="BR418" s="689"/>
      <c r="BS418" s="689"/>
      <c r="BT418" s="123"/>
      <c r="BU418" s="119" t="s">
        <v>85</v>
      </c>
      <c r="BV418" s="119"/>
      <c r="BW418" s="119"/>
      <c r="BX418" s="119"/>
      <c r="BY418" s="119"/>
      <c r="BZ418" s="59"/>
      <c r="CB418" s="8"/>
    </row>
    <row r="419" spans="1:86" s="91" customFormat="1" ht="17.100000000000001" customHeight="1">
      <c r="A419" s="59"/>
      <c r="B419" s="59"/>
      <c r="C419" s="59"/>
      <c r="D419" s="699" t="s">
        <v>236</v>
      </c>
      <c r="E419" s="699"/>
      <c r="F419" s="699"/>
      <c r="G419" s="699"/>
      <c r="H419" s="699"/>
      <c r="I419" s="699"/>
      <c r="J419" s="699"/>
      <c r="K419" s="699"/>
      <c r="L419" s="59"/>
      <c r="M419" s="59"/>
      <c r="N419" s="59"/>
      <c r="O419" s="59"/>
      <c r="P419" s="59"/>
      <c r="Q419" s="59"/>
      <c r="R419" s="59"/>
      <c r="S419" s="59"/>
      <c r="T419" s="59"/>
      <c r="U419" s="59"/>
      <c r="V419" s="59" t="s">
        <v>37</v>
      </c>
      <c r="W419" s="689">
        <f>SUM(W410:AK418)</f>
        <v>0</v>
      </c>
      <c r="X419" s="689"/>
      <c r="Y419" s="689"/>
      <c r="Z419" s="689"/>
      <c r="AA419" s="689"/>
      <c r="AB419" s="689"/>
      <c r="AC419" s="689"/>
      <c r="AD419" s="689"/>
      <c r="AE419" s="689"/>
      <c r="AF419" s="689"/>
      <c r="AG419" s="689"/>
      <c r="AH419" s="689"/>
      <c r="AI419" s="689"/>
      <c r="AJ419" s="689"/>
      <c r="AK419" s="689"/>
      <c r="AL419" s="59" t="s">
        <v>117</v>
      </c>
      <c r="AM419" s="59"/>
      <c r="AN419" s="689">
        <f>SUM(AN410:BB418)</f>
        <v>0</v>
      </c>
      <c r="AO419" s="689"/>
      <c r="AP419" s="689"/>
      <c r="AQ419" s="689"/>
      <c r="AR419" s="689"/>
      <c r="AS419" s="689"/>
      <c r="AT419" s="689"/>
      <c r="AU419" s="689"/>
      <c r="AV419" s="689"/>
      <c r="AW419" s="689"/>
      <c r="AX419" s="689"/>
      <c r="AY419" s="689"/>
      <c r="AZ419" s="689"/>
      <c r="BA419" s="689"/>
      <c r="BB419" s="689"/>
      <c r="BC419" s="59" t="s">
        <v>117</v>
      </c>
      <c r="BD419" s="59"/>
      <c r="BE419" s="689">
        <f>W419+AN419</f>
        <v>0</v>
      </c>
      <c r="BF419" s="689"/>
      <c r="BG419" s="689"/>
      <c r="BH419" s="689"/>
      <c r="BI419" s="689"/>
      <c r="BJ419" s="689"/>
      <c r="BK419" s="689"/>
      <c r="BL419" s="689"/>
      <c r="BM419" s="689"/>
      <c r="BN419" s="689"/>
      <c r="BO419" s="689"/>
      <c r="BP419" s="689"/>
      <c r="BQ419" s="689"/>
      <c r="BR419" s="689"/>
      <c r="BS419" s="689"/>
      <c r="BT419" s="123"/>
      <c r="BU419" s="119" t="s">
        <v>85</v>
      </c>
      <c r="BV419" s="119"/>
      <c r="BW419" s="119"/>
      <c r="BX419" s="119"/>
      <c r="BY419" s="119"/>
      <c r="BZ419" s="60"/>
      <c r="CB419" s="2"/>
      <c r="CC419" s="2"/>
      <c r="CD419" s="2"/>
      <c r="CE419" s="2"/>
      <c r="CF419" s="2"/>
      <c r="CG419" s="2"/>
      <c r="CH419" s="2"/>
    </row>
    <row r="420" spans="1:86" s="91" customFormat="1" ht="3.95" customHeight="1">
      <c r="A420" s="94"/>
      <c r="B420" s="94"/>
      <c r="C420" s="94"/>
      <c r="D420" s="94"/>
      <c r="E420" s="94"/>
      <c r="F420" s="94"/>
      <c r="G420" s="94"/>
      <c r="H420" s="94"/>
      <c r="I420" s="94"/>
      <c r="J420" s="94"/>
      <c r="K420" s="94"/>
      <c r="L420" s="94"/>
      <c r="M420" s="94"/>
      <c r="N420" s="94"/>
      <c r="O420" s="94"/>
      <c r="P420" s="94"/>
      <c r="Q420" s="94"/>
      <c r="R420" s="94"/>
      <c r="S420" s="94"/>
      <c r="T420" s="94"/>
      <c r="U420" s="94"/>
      <c r="V420" s="94"/>
      <c r="W420" s="94"/>
      <c r="X420" s="94"/>
      <c r="Y420" s="94"/>
      <c r="Z420" s="94"/>
      <c r="AA420" s="94"/>
      <c r="AB420" s="94"/>
      <c r="AC420" s="94"/>
      <c r="AD420" s="94"/>
      <c r="AE420" s="94"/>
      <c r="AF420" s="94"/>
      <c r="AG420" s="94"/>
      <c r="AH420" s="94"/>
      <c r="AI420" s="94"/>
      <c r="AJ420" s="94"/>
      <c r="AK420" s="94"/>
      <c r="AL420" s="94"/>
      <c r="AM420" s="94"/>
      <c r="AN420" s="94"/>
      <c r="AO420" s="94"/>
      <c r="AP420" s="94"/>
      <c r="AQ420" s="94"/>
      <c r="AR420" s="94"/>
      <c r="AS420" s="94"/>
      <c r="AT420" s="94"/>
      <c r="AU420" s="94"/>
      <c r="AV420" s="94"/>
      <c r="AW420" s="94"/>
      <c r="AX420" s="94"/>
      <c r="AY420" s="94"/>
      <c r="AZ420" s="94"/>
      <c r="BA420" s="94"/>
      <c r="BB420" s="94"/>
      <c r="BC420" s="94"/>
      <c r="BD420" s="94"/>
      <c r="BE420" s="94"/>
      <c r="BF420" s="94"/>
      <c r="BG420" s="94"/>
      <c r="BH420" s="94"/>
      <c r="BI420" s="94"/>
      <c r="BJ420" s="94"/>
      <c r="BK420" s="94"/>
      <c r="BL420" s="94"/>
      <c r="BM420" s="94"/>
      <c r="BN420" s="94"/>
      <c r="BO420" s="94"/>
      <c r="BP420" s="94"/>
      <c r="BQ420" s="94"/>
      <c r="BR420" s="94"/>
      <c r="BS420" s="94"/>
      <c r="BT420" s="94"/>
      <c r="BU420" s="94"/>
      <c r="BV420" s="94"/>
      <c r="BW420" s="94"/>
      <c r="BX420" s="94"/>
      <c r="BY420" s="94"/>
      <c r="BZ420" s="94"/>
    </row>
    <row r="421" spans="1:86" s="91" customFormat="1" ht="3.95" customHeight="1">
      <c r="A421" s="203"/>
      <c r="B421" s="203"/>
      <c r="C421" s="203"/>
      <c r="D421" s="203"/>
      <c r="E421" s="203"/>
      <c r="F421" s="203"/>
      <c r="G421" s="203"/>
      <c r="H421" s="203"/>
      <c r="I421" s="203"/>
      <c r="J421" s="203"/>
      <c r="K421" s="203"/>
      <c r="L421" s="203"/>
      <c r="M421" s="203"/>
      <c r="N421" s="203"/>
      <c r="O421" s="203"/>
      <c r="P421" s="203"/>
      <c r="Q421" s="203"/>
      <c r="R421" s="203"/>
      <c r="S421" s="203"/>
      <c r="T421" s="203"/>
      <c r="U421" s="203"/>
      <c r="V421" s="203"/>
      <c r="W421" s="203"/>
      <c r="X421" s="203"/>
      <c r="Y421" s="203"/>
      <c r="Z421" s="203"/>
      <c r="AA421" s="203"/>
      <c r="AB421" s="203"/>
      <c r="AC421" s="203"/>
      <c r="AD421" s="203"/>
      <c r="AE421" s="203"/>
      <c r="AF421" s="203"/>
      <c r="AG421" s="203"/>
      <c r="AH421" s="203"/>
      <c r="AI421" s="203"/>
      <c r="AJ421" s="203"/>
      <c r="AK421" s="203"/>
      <c r="AL421" s="203"/>
      <c r="AM421" s="203"/>
      <c r="AN421" s="203"/>
      <c r="AO421" s="203"/>
      <c r="AP421" s="203"/>
      <c r="AQ421" s="203"/>
      <c r="AR421" s="203"/>
      <c r="AS421" s="203"/>
      <c r="AT421" s="203"/>
      <c r="AU421" s="203"/>
      <c r="AV421" s="203"/>
      <c r="AW421" s="203"/>
      <c r="AX421" s="203"/>
      <c r="AY421" s="203"/>
      <c r="AZ421" s="203"/>
      <c r="BA421" s="203"/>
      <c r="BB421" s="203"/>
      <c r="BC421" s="203"/>
      <c r="BD421" s="203"/>
      <c r="BE421" s="203"/>
      <c r="BF421" s="203"/>
      <c r="BG421" s="203"/>
      <c r="BH421" s="203"/>
      <c r="BI421" s="203"/>
      <c r="BJ421" s="203"/>
      <c r="BK421" s="203"/>
      <c r="BL421" s="203"/>
      <c r="BM421" s="203"/>
      <c r="BN421" s="203"/>
      <c r="BO421" s="203"/>
      <c r="BP421" s="203"/>
      <c r="BQ421" s="203"/>
      <c r="BR421" s="203"/>
      <c r="BS421" s="203"/>
      <c r="BT421" s="203"/>
      <c r="BU421" s="203"/>
      <c r="BV421" s="203"/>
      <c r="BW421" s="203"/>
      <c r="BX421" s="203"/>
      <c r="BY421" s="203"/>
      <c r="BZ421" s="203"/>
    </row>
    <row r="422" spans="1:86" s="91" customFormat="1" ht="17.100000000000001" customHeight="1">
      <c r="A422" s="59"/>
      <c r="B422" s="59" t="s">
        <v>1334</v>
      </c>
      <c r="C422" s="59"/>
      <c r="D422" s="59"/>
      <c r="E422" s="59"/>
      <c r="F422" s="59"/>
      <c r="G422" s="59"/>
      <c r="H422" s="59"/>
      <c r="I422" s="59"/>
      <c r="J422" s="59"/>
      <c r="K422" s="59"/>
      <c r="L422" s="59"/>
      <c r="M422" s="59"/>
      <c r="N422" s="59"/>
      <c r="O422" s="59"/>
      <c r="P422" s="59"/>
      <c r="Q422" s="59"/>
      <c r="R422" s="680"/>
      <c r="S422" s="680"/>
      <c r="T422" s="680"/>
      <c r="U422" s="680"/>
      <c r="V422" s="680"/>
      <c r="W422" s="680"/>
      <c r="X422" s="680"/>
      <c r="Y422" s="680"/>
      <c r="Z422" s="680"/>
      <c r="AA422" s="680"/>
      <c r="AB422" s="680"/>
      <c r="AC422" s="680"/>
      <c r="AD422" s="680"/>
      <c r="AE422" s="680"/>
      <c r="AF422" s="680"/>
      <c r="AG422" s="680"/>
      <c r="AH422" s="680"/>
      <c r="AI422" s="680"/>
      <c r="AJ422" s="680"/>
      <c r="AK422" s="680"/>
      <c r="AL422" s="680"/>
      <c r="AM422" s="680"/>
      <c r="AN422" s="680"/>
      <c r="AO422" s="680"/>
      <c r="AP422" s="680"/>
      <c r="AQ422" s="680"/>
      <c r="AR422" s="680"/>
      <c r="AS422" s="680"/>
      <c r="AT422" s="680"/>
      <c r="AU422" s="680"/>
      <c r="AV422" s="680"/>
      <c r="AW422" s="680"/>
      <c r="AX422" s="680"/>
      <c r="AY422" s="680"/>
      <c r="AZ422" s="680"/>
      <c r="BA422" s="680"/>
      <c r="BB422" s="680"/>
      <c r="BC422" s="680"/>
      <c r="BD422" s="680"/>
      <c r="BE422" s="680"/>
      <c r="BF422" s="680"/>
      <c r="BG422" s="680"/>
      <c r="BH422" s="680"/>
      <c r="BI422" s="680"/>
      <c r="BJ422" s="680"/>
      <c r="BK422" s="680"/>
      <c r="BL422" s="680"/>
      <c r="BM422" s="680"/>
      <c r="BN422" s="680"/>
      <c r="BO422" s="680"/>
      <c r="BP422" s="680"/>
      <c r="BQ422" s="680"/>
      <c r="BR422" s="680"/>
      <c r="BS422" s="680"/>
      <c r="BT422" s="680"/>
      <c r="BU422" s="680"/>
      <c r="BV422" s="680"/>
      <c r="BW422" s="680"/>
      <c r="BX422" s="680"/>
      <c r="BY422" s="680"/>
      <c r="BZ422" s="680"/>
    </row>
    <row r="423" spans="1:86" s="91" customFormat="1" ht="3.95" customHeight="1">
      <c r="A423" s="94"/>
      <c r="B423" s="94"/>
      <c r="C423" s="94"/>
      <c r="D423" s="94"/>
      <c r="E423" s="94"/>
      <c r="F423" s="94"/>
      <c r="G423" s="94"/>
      <c r="H423" s="94"/>
      <c r="I423" s="94"/>
      <c r="J423" s="94"/>
      <c r="K423" s="94"/>
      <c r="L423" s="94"/>
      <c r="M423" s="94"/>
      <c r="N423" s="94"/>
      <c r="O423" s="94"/>
      <c r="P423" s="94"/>
      <c r="Q423" s="94"/>
      <c r="R423" s="94"/>
      <c r="S423" s="94"/>
      <c r="T423" s="94"/>
      <c r="U423" s="94"/>
      <c r="V423" s="94"/>
      <c r="W423" s="94"/>
      <c r="X423" s="94"/>
      <c r="Y423" s="94"/>
      <c r="Z423" s="94"/>
      <c r="AA423" s="94"/>
      <c r="AB423" s="94"/>
      <c r="AC423" s="94"/>
      <c r="AD423" s="94"/>
      <c r="AE423" s="94"/>
      <c r="AF423" s="94"/>
      <c r="AG423" s="94"/>
      <c r="AH423" s="94"/>
      <c r="AI423" s="94"/>
      <c r="AJ423" s="94"/>
      <c r="AK423" s="94"/>
      <c r="AL423" s="94"/>
      <c r="AM423" s="94"/>
      <c r="AN423" s="94"/>
      <c r="AO423" s="94"/>
      <c r="AP423" s="94"/>
      <c r="AQ423" s="94"/>
      <c r="AR423" s="94"/>
      <c r="AS423" s="94"/>
      <c r="AT423" s="94"/>
      <c r="AU423" s="94"/>
      <c r="AV423" s="94"/>
      <c r="AW423" s="94"/>
      <c r="AX423" s="94"/>
      <c r="AY423" s="94"/>
      <c r="AZ423" s="94"/>
      <c r="BA423" s="94"/>
      <c r="BB423" s="94"/>
      <c r="BC423" s="94"/>
      <c r="BD423" s="94"/>
      <c r="BE423" s="94"/>
      <c r="BF423" s="94"/>
      <c r="BG423" s="94"/>
      <c r="BH423" s="94"/>
      <c r="BI423" s="94"/>
      <c r="BJ423" s="94"/>
      <c r="BK423" s="94"/>
      <c r="BL423" s="94"/>
      <c r="BM423" s="94"/>
      <c r="BN423" s="94"/>
      <c r="BO423" s="94"/>
      <c r="BP423" s="94"/>
      <c r="BQ423" s="94"/>
      <c r="BR423" s="94"/>
      <c r="BS423" s="94"/>
      <c r="BT423" s="94"/>
      <c r="BU423" s="94"/>
      <c r="BV423" s="94"/>
      <c r="BW423" s="94"/>
      <c r="BX423" s="94"/>
      <c r="BY423" s="94"/>
      <c r="BZ423" s="94"/>
    </row>
    <row r="424" spans="1:86" s="2" customFormat="1" ht="5.0999999999999996" customHeight="1">
      <c r="A424" s="203"/>
      <c r="B424" s="203"/>
      <c r="C424" s="203"/>
      <c r="D424" s="203"/>
      <c r="E424" s="203"/>
      <c r="F424" s="203"/>
      <c r="G424" s="203"/>
      <c r="H424" s="203"/>
      <c r="I424" s="203"/>
      <c r="J424" s="203"/>
      <c r="K424" s="203"/>
      <c r="L424" s="203"/>
      <c r="M424" s="203"/>
      <c r="N424" s="203"/>
      <c r="O424" s="203"/>
      <c r="P424" s="203"/>
      <c r="Q424" s="203"/>
      <c r="R424" s="203"/>
      <c r="S424" s="203"/>
      <c r="T424" s="203"/>
      <c r="U424" s="203"/>
      <c r="V424" s="203"/>
      <c r="W424" s="203"/>
      <c r="X424" s="203"/>
      <c r="Y424" s="203"/>
      <c r="Z424" s="203"/>
      <c r="AA424" s="203"/>
      <c r="AB424" s="203"/>
      <c r="AC424" s="203"/>
      <c r="AD424" s="203"/>
      <c r="AE424" s="203"/>
      <c r="AF424" s="203"/>
      <c r="AG424" s="203"/>
      <c r="AH424" s="203"/>
      <c r="AI424" s="203"/>
      <c r="AJ424" s="203"/>
      <c r="AK424" s="203"/>
      <c r="AL424" s="203"/>
      <c r="AM424" s="203"/>
      <c r="AN424" s="203"/>
      <c r="AO424" s="203"/>
      <c r="AP424" s="203"/>
      <c r="AQ424" s="203"/>
      <c r="AR424" s="203"/>
      <c r="AS424" s="203"/>
      <c r="AT424" s="203"/>
      <c r="AU424" s="203"/>
      <c r="AV424" s="203"/>
      <c r="AW424" s="203"/>
      <c r="AX424" s="203"/>
      <c r="AY424" s="203"/>
      <c r="AZ424" s="203"/>
      <c r="BA424" s="203"/>
      <c r="BB424" s="203"/>
      <c r="BC424" s="203"/>
      <c r="BD424" s="203"/>
      <c r="BE424" s="203"/>
      <c r="BF424" s="203"/>
      <c r="BG424" s="203"/>
      <c r="BH424" s="203"/>
      <c r="BI424" s="203"/>
      <c r="BJ424" s="203"/>
      <c r="BK424" s="203"/>
      <c r="BL424" s="203"/>
      <c r="BM424" s="203"/>
      <c r="BN424" s="203"/>
      <c r="BO424" s="203"/>
      <c r="BP424" s="203"/>
      <c r="BQ424" s="203"/>
      <c r="BR424" s="203"/>
      <c r="BS424" s="203"/>
      <c r="BT424" s="203"/>
      <c r="BU424" s="203"/>
      <c r="BV424" s="203"/>
      <c r="BW424" s="203"/>
      <c r="BX424" s="203"/>
      <c r="BY424" s="203"/>
      <c r="BZ424" s="203"/>
      <c r="CB424" s="91"/>
      <c r="CC424" s="91"/>
      <c r="CD424" s="91"/>
      <c r="CE424" s="91"/>
      <c r="CF424" s="91"/>
      <c r="CG424" s="91"/>
      <c r="CH424" s="91"/>
    </row>
    <row r="425" spans="1:86" s="2" customFormat="1" ht="16.5" customHeight="1">
      <c r="A425" s="59"/>
      <c r="B425" s="59" t="s">
        <v>1335</v>
      </c>
      <c r="C425" s="59"/>
      <c r="D425" s="59"/>
      <c r="E425" s="59"/>
      <c r="F425" s="59"/>
      <c r="G425" s="59"/>
      <c r="H425" s="59"/>
      <c r="I425" s="59"/>
      <c r="J425" s="59"/>
      <c r="K425" s="59"/>
      <c r="L425" s="59"/>
      <c r="M425" s="59"/>
      <c r="N425" s="59"/>
      <c r="O425" s="59"/>
      <c r="P425" s="59"/>
      <c r="Q425" s="59"/>
      <c r="R425" s="680"/>
      <c r="S425" s="680"/>
      <c r="T425" s="680"/>
      <c r="U425" s="680"/>
      <c r="V425" s="680"/>
      <c r="W425" s="680"/>
      <c r="X425" s="680"/>
      <c r="Y425" s="680"/>
      <c r="Z425" s="680"/>
      <c r="AA425" s="680"/>
      <c r="AB425" s="680"/>
      <c r="AC425" s="680"/>
      <c r="AD425" s="680"/>
      <c r="AE425" s="680"/>
      <c r="AF425" s="680"/>
      <c r="AG425" s="680"/>
      <c r="AH425" s="680"/>
      <c r="AI425" s="680"/>
      <c r="AJ425" s="680"/>
      <c r="AK425" s="680"/>
      <c r="AL425" s="680"/>
      <c r="AM425" s="680"/>
      <c r="AN425" s="680"/>
      <c r="AO425" s="680"/>
      <c r="AP425" s="680"/>
      <c r="AQ425" s="680"/>
      <c r="AR425" s="680"/>
      <c r="AS425" s="680"/>
      <c r="AT425" s="680"/>
      <c r="AU425" s="680"/>
      <c r="AV425" s="680"/>
      <c r="AW425" s="680"/>
      <c r="AX425" s="680"/>
      <c r="AY425" s="680"/>
      <c r="AZ425" s="680"/>
      <c r="BA425" s="680"/>
      <c r="BB425" s="680"/>
      <c r="BC425" s="680"/>
      <c r="BD425" s="680"/>
      <c r="BE425" s="680"/>
      <c r="BF425" s="680"/>
      <c r="BG425" s="680"/>
      <c r="BH425" s="680"/>
      <c r="BI425" s="680"/>
      <c r="BJ425" s="680"/>
      <c r="BK425" s="680"/>
      <c r="BL425" s="680"/>
      <c r="BM425" s="680"/>
      <c r="BN425" s="680"/>
      <c r="BO425" s="680"/>
      <c r="BP425" s="680"/>
      <c r="BQ425" s="680"/>
      <c r="BR425" s="680"/>
      <c r="BS425" s="680"/>
      <c r="BT425" s="680"/>
      <c r="BU425" s="680"/>
      <c r="BV425" s="680"/>
      <c r="BW425" s="680"/>
      <c r="BX425" s="680"/>
      <c r="BY425" s="680"/>
      <c r="BZ425" s="680"/>
      <c r="CB425" s="8"/>
    </row>
    <row r="426" spans="1:86" s="2" customFormat="1" ht="3.95" customHeight="1">
      <c r="A426" s="94"/>
      <c r="B426" s="94"/>
      <c r="C426" s="94"/>
      <c r="D426" s="94"/>
      <c r="E426" s="94"/>
      <c r="F426" s="94"/>
      <c r="G426" s="94"/>
      <c r="H426" s="94"/>
      <c r="I426" s="94"/>
      <c r="J426" s="94"/>
      <c r="K426" s="94"/>
      <c r="L426" s="94"/>
      <c r="M426" s="94"/>
      <c r="N426" s="94"/>
      <c r="O426" s="94"/>
      <c r="P426" s="94"/>
      <c r="Q426" s="94"/>
      <c r="R426" s="94"/>
      <c r="S426" s="94"/>
      <c r="T426" s="94"/>
      <c r="U426" s="94"/>
      <c r="V426" s="94"/>
      <c r="W426" s="94"/>
      <c r="X426" s="94"/>
      <c r="Y426" s="94"/>
      <c r="Z426" s="94"/>
      <c r="AA426" s="94"/>
      <c r="AB426" s="94"/>
      <c r="AC426" s="94"/>
      <c r="AD426" s="94"/>
      <c r="AE426" s="94"/>
      <c r="AF426" s="94"/>
      <c r="AG426" s="94"/>
      <c r="AH426" s="94"/>
      <c r="AI426" s="94"/>
      <c r="AJ426" s="94"/>
      <c r="AK426" s="94"/>
      <c r="AL426" s="94"/>
      <c r="AM426" s="94"/>
      <c r="AN426" s="94"/>
      <c r="AO426" s="94"/>
      <c r="AP426" s="94"/>
      <c r="AQ426" s="94"/>
      <c r="AR426" s="94"/>
      <c r="AS426" s="94"/>
      <c r="AT426" s="94"/>
      <c r="AU426" s="94"/>
      <c r="AV426" s="94"/>
      <c r="AW426" s="94"/>
      <c r="AX426" s="94"/>
      <c r="AY426" s="94"/>
      <c r="AZ426" s="94"/>
      <c r="BA426" s="94"/>
      <c r="BB426" s="94"/>
      <c r="BC426" s="94"/>
      <c r="BD426" s="94"/>
      <c r="BE426" s="94"/>
      <c r="BF426" s="94"/>
      <c r="BG426" s="94"/>
      <c r="BH426" s="94"/>
      <c r="BI426" s="94"/>
      <c r="BJ426" s="94"/>
      <c r="BK426" s="94"/>
      <c r="BL426" s="94"/>
      <c r="BM426" s="94"/>
      <c r="BN426" s="94"/>
      <c r="BO426" s="94"/>
      <c r="BP426" s="94"/>
      <c r="BQ426" s="94"/>
      <c r="BR426" s="94"/>
      <c r="BS426" s="94"/>
      <c r="BT426" s="94"/>
      <c r="BU426" s="94"/>
      <c r="BV426" s="94"/>
      <c r="BW426" s="94"/>
      <c r="BX426" s="94"/>
      <c r="BY426" s="94"/>
      <c r="BZ426" s="94"/>
      <c r="CB426" s="8"/>
    </row>
    <row r="427" spans="1:86" s="91" customFormat="1" ht="3.95" customHeight="1">
      <c r="A427" s="203"/>
      <c r="B427" s="203"/>
      <c r="C427" s="203"/>
      <c r="D427" s="203"/>
      <c r="E427" s="203"/>
      <c r="F427" s="203"/>
      <c r="G427" s="203"/>
      <c r="H427" s="203"/>
      <c r="I427" s="203"/>
      <c r="J427" s="203"/>
      <c r="K427" s="203"/>
      <c r="L427" s="203"/>
      <c r="M427" s="203"/>
      <c r="N427" s="203"/>
      <c r="O427" s="203"/>
      <c r="P427" s="203"/>
      <c r="Q427" s="203"/>
      <c r="R427" s="203"/>
      <c r="S427" s="203"/>
      <c r="T427" s="203"/>
      <c r="U427" s="203"/>
      <c r="V427" s="203"/>
      <c r="W427" s="203"/>
      <c r="X427" s="203"/>
      <c r="Y427" s="203"/>
      <c r="Z427" s="203"/>
      <c r="AA427" s="203"/>
      <c r="AB427" s="203"/>
      <c r="AC427" s="203"/>
      <c r="AD427" s="203"/>
      <c r="AE427" s="203"/>
      <c r="AF427" s="203"/>
      <c r="AG427" s="203"/>
      <c r="AH427" s="203"/>
      <c r="AI427" s="203"/>
      <c r="AJ427" s="203"/>
      <c r="AK427" s="203"/>
      <c r="AL427" s="203"/>
      <c r="AM427" s="203"/>
      <c r="AN427" s="203"/>
      <c r="AO427" s="203"/>
      <c r="AP427" s="203"/>
      <c r="AQ427" s="203"/>
      <c r="AR427" s="203"/>
      <c r="AS427" s="203"/>
      <c r="AT427" s="203"/>
      <c r="AU427" s="203"/>
      <c r="AV427" s="203"/>
      <c r="AW427" s="203"/>
      <c r="AX427" s="203"/>
      <c r="AY427" s="203"/>
      <c r="AZ427" s="203"/>
      <c r="BA427" s="203"/>
      <c r="BB427" s="203"/>
      <c r="BC427" s="203"/>
      <c r="BD427" s="203"/>
      <c r="BE427" s="203"/>
      <c r="BF427" s="203"/>
      <c r="BG427" s="203"/>
      <c r="BH427" s="203"/>
      <c r="BI427" s="203"/>
      <c r="BJ427" s="203"/>
      <c r="BK427" s="203"/>
      <c r="BL427" s="203"/>
      <c r="BM427" s="203"/>
      <c r="BN427" s="203"/>
      <c r="BO427" s="203"/>
      <c r="BP427" s="203"/>
      <c r="BQ427" s="203"/>
      <c r="BR427" s="203"/>
      <c r="BS427" s="203"/>
      <c r="BT427" s="203"/>
      <c r="BU427" s="203"/>
      <c r="BV427" s="203"/>
      <c r="BW427" s="203"/>
      <c r="BX427" s="203"/>
      <c r="BY427" s="203"/>
      <c r="BZ427" s="203"/>
      <c r="CB427" s="2"/>
      <c r="CC427" s="2"/>
      <c r="CD427" s="2"/>
      <c r="CE427" s="2"/>
      <c r="CF427" s="2"/>
      <c r="CG427" s="2"/>
      <c r="CH427" s="2"/>
    </row>
    <row r="428" spans="1:86" s="91" customFormat="1" ht="17.100000000000001" customHeight="1">
      <c r="A428" s="59"/>
      <c r="B428" s="59" t="s">
        <v>1336</v>
      </c>
      <c r="C428" s="59"/>
      <c r="D428" s="59"/>
      <c r="E428" s="59"/>
      <c r="F428" s="59"/>
      <c r="G428" s="59"/>
      <c r="H428" s="59"/>
      <c r="I428" s="59"/>
      <c r="J428" s="59"/>
      <c r="K428" s="59"/>
      <c r="L428" s="59"/>
      <c r="M428" s="59"/>
      <c r="N428" s="59"/>
      <c r="O428" s="59"/>
      <c r="P428" s="59"/>
      <c r="Q428" s="59"/>
      <c r="R428" s="680"/>
      <c r="S428" s="680"/>
      <c r="T428" s="680"/>
      <c r="U428" s="680"/>
      <c r="V428" s="680"/>
      <c r="W428" s="680"/>
      <c r="X428" s="680"/>
      <c r="Y428" s="680"/>
      <c r="Z428" s="680"/>
      <c r="AA428" s="680"/>
      <c r="AB428" s="680"/>
      <c r="AC428" s="680"/>
      <c r="AD428" s="680"/>
      <c r="AE428" s="680"/>
      <c r="AF428" s="680"/>
      <c r="AG428" s="680"/>
      <c r="AH428" s="680"/>
      <c r="AI428" s="680"/>
      <c r="AJ428" s="680"/>
      <c r="AK428" s="680"/>
      <c r="AL428" s="680"/>
      <c r="AM428" s="680"/>
      <c r="AN428" s="680"/>
      <c r="AO428" s="680"/>
      <c r="AP428" s="680"/>
      <c r="AQ428" s="680"/>
      <c r="AR428" s="680"/>
      <c r="AS428" s="680"/>
      <c r="AT428" s="680"/>
      <c r="AU428" s="680"/>
      <c r="AV428" s="680"/>
      <c r="AW428" s="680"/>
      <c r="AX428" s="680"/>
      <c r="AY428" s="680"/>
      <c r="AZ428" s="680"/>
      <c r="BA428" s="680"/>
      <c r="BB428" s="680"/>
      <c r="BC428" s="680"/>
      <c r="BD428" s="680"/>
      <c r="BE428" s="680"/>
      <c r="BF428" s="680"/>
      <c r="BG428" s="680"/>
      <c r="BH428" s="680"/>
      <c r="BI428" s="680"/>
      <c r="BJ428" s="680"/>
      <c r="BK428" s="680"/>
      <c r="BL428" s="680"/>
      <c r="BM428" s="680"/>
      <c r="BN428" s="680"/>
      <c r="BO428" s="680"/>
      <c r="BP428" s="680"/>
      <c r="BQ428" s="680"/>
      <c r="BR428" s="680"/>
      <c r="BS428" s="680"/>
      <c r="BT428" s="680"/>
      <c r="BU428" s="680"/>
      <c r="BV428" s="680"/>
      <c r="BW428" s="680"/>
      <c r="BX428" s="680"/>
      <c r="BY428" s="680"/>
      <c r="BZ428" s="680"/>
    </row>
    <row r="429" spans="1:86" s="91" customFormat="1" ht="3.95" customHeight="1">
      <c r="A429" s="94"/>
      <c r="B429" s="94"/>
      <c r="C429" s="94"/>
      <c r="D429" s="94"/>
      <c r="E429" s="94"/>
      <c r="F429" s="94"/>
      <c r="G429" s="94"/>
      <c r="H429" s="94"/>
      <c r="I429" s="94"/>
      <c r="J429" s="94"/>
      <c r="K429" s="94"/>
      <c r="L429" s="94"/>
      <c r="M429" s="94"/>
      <c r="N429" s="94"/>
      <c r="O429" s="94"/>
      <c r="P429" s="94"/>
      <c r="Q429" s="94"/>
      <c r="R429" s="94"/>
      <c r="S429" s="94"/>
      <c r="T429" s="94"/>
      <c r="U429" s="94"/>
      <c r="V429" s="94"/>
      <c r="W429" s="94"/>
      <c r="X429" s="94"/>
      <c r="Y429" s="94"/>
      <c r="Z429" s="94"/>
      <c r="AA429" s="94"/>
      <c r="AB429" s="94"/>
      <c r="AC429" s="94"/>
      <c r="AD429" s="94"/>
      <c r="AE429" s="94"/>
      <c r="AF429" s="94"/>
      <c r="AG429" s="94"/>
      <c r="AH429" s="94"/>
      <c r="AI429" s="94"/>
      <c r="AJ429" s="94"/>
      <c r="AK429" s="94"/>
      <c r="AL429" s="94"/>
      <c r="AM429" s="94"/>
      <c r="AN429" s="94"/>
      <c r="AO429" s="94"/>
      <c r="AP429" s="94"/>
      <c r="AQ429" s="94"/>
      <c r="AR429" s="94"/>
      <c r="AS429" s="94"/>
      <c r="AT429" s="94"/>
      <c r="AU429" s="94"/>
      <c r="AV429" s="94"/>
      <c r="AW429" s="94"/>
      <c r="AX429" s="94"/>
      <c r="AY429" s="94"/>
      <c r="AZ429" s="94"/>
      <c r="BA429" s="94"/>
      <c r="BB429" s="94"/>
      <c r="BC429" s="94"/>
      <c r="BD429" s="94"/>
      <c r="BE429" s="94"/>
      <c r="BF429" s="94"/>
      <c r="BG429" s="94"/>
      <c r="BH429" s="94"/>
      <c r="BI429" s="94"/>
      <c r="BJ429" s="94"/>
      <c r="BK429" s="94"/>
      <c r="BL429" s="94"/>
      <c r="BM429" s="94"/>
      <c r="BN429" s="94"/>
      <c r="BO429" s="94"/>
      <c r="BP429" s="94"/>
      <c r="BQ429" s="94"/>
      <c r="BR429" s="94"/>
      <c r="BS429" s="94"/>
      <c r="BT429" s="94"/>
      <c r="BU429" s="94"/>
      <c r="BV429" s="94"/>
      <c r="BW429" s="94"/>
      <c r="BX429" s="94"/>
      <c r="BY429" s="94"/>
      <c r="BZ429" s="94"/>
    </row>
    <row r="430" spans="1:86" s="2" customFormat="1" ht="5.0999999999999996" customHeight="1">
      <c r="A430" s="203"/>
      <c r="B430" s="203"/>
      <c r="C430" s="203"/>
      <c r="D430" s="203"/>
      <c r="E430" s="203"/>
      <c r="F430" s="203"/>
      <c r="G430" s="203"/>
      <c r="H430" s="203"/>
      <c r="I430" s="203"/>
      <c r="J430" s="203"/>
      <c r="K430" s="203"/>
      <c r="L430" s="203"/>
      <c r="M430" s="203"/>
      <c r="N430" s="203"/>
      <c r="O430" s="203"/>
      <c r="P430" s="203"/>
      <c r="Q430" s="203"/>
      <c r="R430" s="203"/>
      <c r="S430" s="203"/>
      <c r="T430" s="203"/>
      <c r="U430" s="203"/>
      <c r="V430" s="203"/>
      <c r="W430" s="203"/>
      <c r="X430" s="203"/>
      <c r="Y430" s="203"/>
      <c r="Z430" s="203"/>
      <c r="AA430" s="203"/>
      <c r="AB430" s="203"/>
      <c r="AC430" s="203"/>
      <c r="AD430" s="203"/>
      <c r="AE430" s="203"/>
      <c r="AF430" s="203"/>
      <c r="AG430" s="203"/>
      <c r="AH430" s="203"/>
      <c r="AI430" s="203"/>
      <c r="AJ430" s="203"/>
      <c r="AK430" s="203"/>
      <c r="AL430" s="203"/>
      <c r="AM430" s="203"/>
      <c r="AN430" s="203"/>
      <c r="AO430" s="203"/>
      <c r="AP430" s="203"/>
      <c r="AQ430" s="203"/>
      <c r="AR430" s="203"/>
      <c r="AS430" s="203"/>
      <c r="AT430" s="203"/>
      <c r="AU430" s="203"/>
      <c r="AV430" s="203"/>
      <c r="AW430" s="203"/>
      <c r="AX430" s="203"/>
      <c r="AY430" s="203"/>
      <c r="AZ430" s="203"/>
      <c r="BA430" s="203"/>
      <c r="BB430" s="203"/>
      <c r="BC430" s="203"/>
      <c r="BD430" s="203"/>
      <c r="BE430" s="203"/>
      <c r="BF430" s="203"/>
      <c r="BG430" s="203"/>
      <c r="BH430" s="203"/>
      <c r="BI430" s="203"/>
      <c r="BJ430" s="203"/>
      <c r="BK430" s="203"/>
      <c r="BL430" s="203"/>
      <c r="BM430" s="203"/>
      <c r="BN430" s="203"/>
      <c r="BO430" s="203"/>
      <c r="BP430" s="203"/>
      <c r="BQ430" s="203"/>
      <c r="BR430" s="203"/>
      <c r="BS430" s="203"/>
      <c r="BT430" s="203"/>
      <c r="BU430" s="203"/>
      <c r="BV430" s="203"/>
      <c r="BW430" s="203"/>
      <c r="BX430" s="203"/>
      <c r="BY430" s="203"/>
      <c r="BZ430" s="203"/>
      <c r="CB430" s="91"/>
      <c r="CC430" s="91"/>
      <c r="CD430" s="91"/>
      <c r="CE430" s="91"/>
      <c r="CF430" s="91"/>
      <c r="CG430" s="91"/>
      <c r="CH430" s="91"/>
    </row>
    <row r="431" spans="1:86" s="2" customFormat="1" ht="16.5" customHeight="1">
      <c r="A431" s="59"/>
      <c r="B431" s="59" t="s">
        <v>1337</v>
      </c>
      <c r="C431" s="59"/>
      <c r="D431" s="59"/>
      <c r="E431" s="59"/>
      <c r="F431" s="59"/>
      <c r="G431" s="59"/>
      <c r="H431" s="59"/>
      <c r="I431" s="59"/>
      <c r="J431" s="59"/>
      <c r="K431" s="59"/>
      <c r="L431" s="59"/>
      <c r="M431" s="59"/>
      <c r="N431" s="59"/>
      <c r="O431" s="59"/>
      <c r="P431" s="59"/>
      <c r="Q431" s="59"/>
      <c r="R431" s="680"/>
      <c r="S431" s="680"/>
      <c r="T431" s="680"/>
      <c r="U431" s="680"/>
      <c r="V431" s="680"/>
      <c r="W431" s="680"/>
      <c r="X431" s="680"/>
      <c r="Y431" s="680"/>
      <c r="Z431" s="680"/>
      <c r="AA431" s="680"/>
      <c r="AB431" s="680"/>
      <c r="AC431" s="680"/>
      <c r="AD431" s="680"/>
      <c r="AE431" s="680"/>
      <c r="AF431" s="680"/>
      <c r="AG431" s="680"/>
      <c r="AH431" s="680"/>
      <c r="AI431" s="680"/>
      <c r="AJ431" s="680"/>
      <c r="AK431" s="680"/>
      <c r="AL431" s="680"/>
      <c r="AM431" s="680"/>
      <c r="AN431" s="680"/>
      <c r="AO431" s="680"/>
      <c r="AP431" s="680"/>
      <c r="AQ431" s="680"/>
      <c r="AR431" s="680"/>
      <c r="AS431" s="680"/>
      <c r="AT431" s="680"/>
      <c r="AU431" s="680"/>
      <c r="AV431" s="680"/>
      <c r="AW431" s="680"/>
      <c r="AX431" s="680"/>
      <c r="AY431" s="680"/>
      <c r="AZ431" s="680"/>
      <c r="BA431" s="680"/>
      <c r="BB431" s="680"/>
      <c r="BC431" s="680"/>
      <c r="BD431" s="680"/>
      <c r="BE431" s="680"/>
      <c r="BF431" s="680"/>
      <c r="BG431" s="680"/>
      <c r="BH431" s="680"/>
      <c r="BI431" s="680"/>
      <c r="BJ431" s="680"/>
      <c r="BK431" s="680"/>
      <c r="BL431" s="680"/>
      <c r="BM431" s="680"/>
      <c r="BN431" s="680"/>
      <c r="BO431" s="680"/>
      <c r="BP431" s="680"/>
      <c r="BQ431" s="680"/>
      <c r="BR431" s="680"/>
      <c r="BS431" s="680"/>
      <c r="BT431" s="680"/>
      <c r="BU431" s="680"/>
      <c r="BV431" s="680"/>
      <c r="BW431" s="680"/>
      <c r="BX431" s="680"/>
      <c r="BY431" s="680"/>
      <c r="BZ431" s="680"/>
      <c r="CB431" s="8"/>
    </row>
    <row r="432" spans="1:86" s="2" customFormat="1" ht="3.95" customHeight="1">
      <c r="A432" s="94"/>
      <c r="B432" s="94"/>
      <c r="C432" s="94"/>
      <c r="D432" s="94"/>
      <c r="E432" s="94"/>
      <c r="F432" s="94"/>
      <c r="G432" s="94"/>
      <c r="H432" s="94"/>
      <c r="I432" s="94"/>
      <c r="J432" s="94"/>
      <c r="K432" s="94"/>
      <c r="L432" s="94"/>
      <c r="M432" s="94"/>
      <c r="N432" s="94"/>
      <c r="O432" s="94"/>
      <c r="P432" s="94"/>
      <c r="Q432" s="94"/>
      <c r="R432" s="94"/>
      <c r="S432" s="94"/>
      <c r="T432" s="94"/>
      <c r="U432" s="94"/>
      <c r="V432" s="94"/>
      <c r="W432" s="94"/>
      <c r="X432" s="94"/>
      <c r="Y432" s="94"/>
      <c r="Z432" s="94"/>
      <c r="AA432" s="94"/>
      <c r="AB432" s="94"/>
      <c r="AC432" s="94"/>
      <c r="AD432" s="94"/>
      <c r="AE432" s="94"/>
      <c r="AF432" s="94"/>
      <c r="AG432" s="94"/>
      <c r="AH432" s="94"/>
      <c r="AI432" s="94"/>
      <c r="AJ432" s="94"/>
      <c r="AK432" s="94"/>
      <c r="AL432" s="94"/>
      <c r="AM432" s="94"/>
      <c r="AN432" s="94"/>
      <c r="AO432" s="94"/>
      <c r="AP432" s="94"/>
      <c r="AQ432" s="94"/>
      <c r="AR432" s="94"/>
      <c r="AS432" s="94"/>
      <c r="AT432" s="94"/>
      <c r="AU432" s="94"/>
      <c r="AV432" s="94"/>
      <c r="AW432" s="94"/>
      <c r="AX432" s="94"/>
      <c r="AY432" s="94"/>
      <c r="AZ432" s="94"/>
      <c r="BA432" s="94"/>
      <c r="BB432" s="94"/>
      <c r="BC432" s="94"/>
      <c r="BD432" s="94"/>
      <c r="BE432" s="94"/>
      <c r="BF432" s="94"/>
      <c r="BG432" s="94"/>
      <c r="BH432" s="94"/>
      <c r="BI432" s="94"/>
      <c r="BJ432" s="94"/>
      <c r="BK432" s="94"/>
      <c r="BL432" s="94"/>
      <c r="BM432" s="94"/>
      <c r="BN432" s="94"/>
      <c r="BO432" s="94"/>
      <c r="BP432" s="94"/>
      <c r="BQ432" s="94"/>
      <c r="BR432" s="94"/>
      <c r="BS432" s="94"/>
      <c r="BT432" s="94"/>
      <c r="BU432" s="94"/>
      <c r="BV432" s="94"/>
      <c r="BW432" s="94"/>
      <c r="BX432" s="94"/>
      <c r="BY432" s="94"/>
      <c r="BZ432" s="94"/>
      <c r="CB432" s="8"/>
    </row>
    <row r="433" spans="1:86" s="91" customFormat="1" ht="3.95" customHeight="1">
      <c r="A433" s="203"/>
      <c r="B433" s="203"/>
      <c r="C433" s="203"/>
      <c r="D433" s="203"/>
      <c r="E433" s="203"/>
      <c r="F433" s="203"/>
      <c r="G433" s="203"/>
      <c r="H433" s="203"/>
      <c r="I433" s="203"/>
      <c r="J433" s="203"/>
      <c r="K433" s="203"/>
      <c r="L433" s="203"/>
      <c r="M433" s="203"/>
      <c r="N433" s="203"/>
      <c r="O433" s="203"/>
      <c r="P433" s="203"/>
      <c r="Q433" s="203"/>
      <c r="R433" s="203"/>
      <c r="S433" s="203"/>
      <c r="T433" s="203"/>
      <c r="U433" s="203"/>
      <c r="V433" s="203"/>
      <c r="W433" s="203"/>
      <c r="X433" s="203"/>
      <c r="Y433" s="203"/>
      <c r="Z433" s="203"/>
      <c r="AA433" s="203"/>
      <c r="AB433" s="203"/>
      <c r="AC433" s="203"/>
      <c r="AD433" s="203"/>
      <c r="AE433" s="203"/>
      <c r="AF433" s="203"/>
      <c r="AG433" s="203"/>
      <c r="AH433" s="203"/>
      <c r="AI433" s="203"/>
      <c r="AJ433" s="203"/>
      <c r="AK433" s="203"/>
      <c r="AL433" s="203"/>
      <c r="AM433" s="203"/>
      <c r="AN433" s="203"/>
      <c r="AO433" s="203"/>
      <c r="AP433" s="203"/>
      <c r="AQ433" s="203"/>
      <c r="AR433" s="203"/>
      <c r="AS433" s="203"/>
      <c r="AT433" s="203"/>
      <c r="AU433" s="203"/>
      <c r="AV433" s="203"/>
      <c r="AW433" s="203"/>
      <c r="AX433" s="203"/>
      <c r="AY433" s="203"/>
      <c r="AZ433" s="203"/>
      <c r="BA433" s="203"/>
      <c r="BB433" s="203"/>
      <c r="BC433" s="203"/>
      <c r="BD433" s="203"/>
      <c r="BE433" s="203"/>
      <c r="BF433" s="203"/>
      <c r="BG433" s="203"/>
      <c r="BH433" s="203"/>
      <c r="BI433" s="203"/>
      <c r="BJ433" s="203"/>
      <c r="BK433" s="203"/>
      <c r="BL433" s="203"/>
      <c r="BM433" s="203"/>
      <c r="BN433" s="203"/>
      <c r="BO433" s="203"/>
      <c r="BP433" s="203"/>
      <c r="BQ433" s="203"/>
      <c r="BR433" s="203"/>
      <c r="BS433" s="203"/>
      <c r="BT433" s="203"/>
      <c r="BU433" s="203"/>
      <c r="BV433" s="203"/>
      <c r="BW433" s="203"/>
      <c r="BX433" s="203"/>
      <c r="BY433" s="203"/>
      <c r="BZ433" s="203"/>
      <c r="CB433" s="2"/>
      <c r="CC433" s="2"/>
      <c r="CD433" s="2"/>
      <c r="CE433" s="2"/>
      <c r="CF433" s="2"/>
      <c r="CG433" s="2"/>
      <c r="CH433" s="2"/>
    </row>
    <row r="434" spans="1:86" s="91" customFormat="1" ht="17.100000000000001" customHeight="1">
      <c r="A434" s="59"/>
      <c r="B434" s="59" t="s">
        <v>1338</v>
      </c>
      <c r="C434" s="59"/>
      <c r="D434" s="59"/>
      <c r="E434" s="59"/>
      <c r="F434" s="59"/>
      <c r="G434" s="59"/>
      <c r="H434" s="59"/>
      <c r="I434" s="59"/>
      <c r="J434" s="59"/>
      <c r="K434" s="59"/>
      <c r="L434" s="59"/>
      <c r="M434" s="59"/>
      <c r="N434" s="59"/>
      <c r="O434" s="59"/>
      <c r="P434" s="59"/>
      <c r="Q434" s="59"/>
      <c r="R434" s="680"/>
      <c r="S434" s="680"/>
      <c r="T434" s="680"/>
      <c r="U434" s="680"/>
      <c r="V434" s="680"/>
      <c r="W434" s="680"/>
      <c r="X434" s="680"/>
      <c r="Y434" s="680"/>
      <c r="Z434" s="680"/>
      <c r="AA434" s="680"/>
      <c r="AB434" s="680"/>
      <c r="AC434" s="680"/>
      <c r="AD434" s="680"/>
      <c r="AE434" s="680"/>
      <c r="AF434" s="680"/>
      <c r="AG434" s="680"/>
      <c r="AH434" s="680"/>
      <c r="AI434" s="680"/>
      <c r="AJ434" s="680"/>
      <c r="AK434" s="680"/>
      <c r="AL434" s="680"/>
      <c r="AM434" s="680"/>
      <c r="AN434" s="680"/>
      <c r="AO434" s="680"/>
      <c r="AP434" s="680"/>
      <c r="AQ434" s="680"/>
      <c r="AR434" s="680"/>
      <c r="AS434" s="680"/>
      <c r="AT434" s="680"/>
      <c r="AU434" s="680"/>
      <c r="AV434" s="680"/>
      <c r="AW434" s="680"/>
      <c r="AX434" s="680"/>
      <c r="AY434" s="680"/>
      <c r="AZ434" s="680"/>
      <c r="BA434" s="680"/>
      <c r="BB434" s="680"/>
      <c r="BC434" s="680"/>
      <c r="BD434" s="680"/>
      <c r="BE434" s="680"/>
      <c r="BF434" s="680"/>
      <c r="BG434" s="680"/>
      <c r="BH434" s="680"/>
      <c r="BI434" s="680"/>
      <c r="BJ434" s="680"/>
      <c r="BK434" s="680"/>
      <c r="BL434" s="680"/>
      <c r="BM434" s="680"/>
      <c r="BN434" s="680"/>
      <c r="BO434" s="680"/>
      <c r="BP434" s="680"/>
      <c r="BQ434" s="680"/>
      <c r="BR434" s="680"/>
      <c r="BS434" s="680"/>
      <c r="BT434" s="680"/>
      <c r="BU434" s="680"/>
      <c r="BV434" s="680"/>
      <c r="BW434" s="680"/>
      <c r="BX434" s="680"/>
      <c r="BY434" s="680"/>
      <c r="BZ434" s="680"/>
    </row>
    <row r="435" spans="1:86" s="91" customFormat="1" ht="3.95" customHeight="1">
      <c r="A435" s="94"/>
      <c r="B435" s="94"/>
      <c r="C435" s="94"/>
      <c r="D435" s="94"/>
      <c r="E435" s="94"/>
      <c r="F435" s="94"/>
      <c r="G435" s="94"/>
      <c r="H435" s="94"/>
      <c r="I435" s="94"/>
      <c r="J435" s="94"/>
      <c r="K435" s="94"/>
      <c r="L435" s="94"/>
      <c r="M435" s="94"/>
      <c r="N435" s="94"/>
      <c r="O435" s="94"/>
      <c r="P435" s="94"/>
      <c r="Q435" s="94"/>
      <c r="R435" s="94"/>
      <c r="S435" s="94"/>
      <c r="T435" s="94"/>
      <c r="U435" s="94"/>
      <c r="V435" s="94"/>
      <c r="W435" s="94"/>
      <c r="X435" s="94"/>
      <c r="Y435" s="94"/>
      <c r="Z435" s="94"/>
      <c r="AA435" s="94"/>
      <c r="AB435" s="94"/>
      <c r="AC435" s="94"/>
      <c r="AD435" s="94"/>
      <c r="AE435" s="94"/>
      <c r="AF435" s="94"/>
      <c r="AG435" s="94"/>
      <c r="AH435" s="94"/>
      <c r="AI435" s="94"/>
      <c r="AJ435" s="94"/>
      <c r="AK435" s="94"/>
      <c r="AL435" s="94"/>
      <c r="AM435" s="94"/>
      <c r="AN435" s="94"/>
      <c r="AO435" s="94"/>
      <c r="AP435" s="94"/>
      <c r="AQ435" s="94"/>
      <c r="AR435" s="94"/>
      <c r="AS435" s="94"/>
      <c r="AT435" s="94"/>
      <c r="AU435" s="94"/>
      <c r="AV435" s="94"/>
      <c r="AW435" s="94"/>
      <c r="AX435" s="94"/>
      <c r="AY435" s="94"/>
      <c r="AZ435" s="94"/>
      <c r="BA435" s="94"/>
      <c r="BB435" s="94"/>
      <c r="BC435" s="94"/>
      <c r="BD435" s="94"/>
      <c r="BE435" s="94"/>
      <c r="BF435" s="94"/>
      <c r="BG435" s="94"/>
      <c r="BH435" s="94"/>
      <c r="BI435" s="94"/>
      <c r="BJ435" s="94"/>
      <c r="BK435" s="94"/>
      <c r="BL435" s="94"/>
      <c r="BM435" s="94"/>
      <c r="BN435" s="94"/>
      <c r="BO435" s="94"/>
      <c r="BP435" s="94"/>
      <c r="BQ435" s="94"/>
      <c r="BR435" s="94"/>
      <c r="BS435" s="94"/>
      <c r="BT435" s="94"/>
      <c r="BU435" s="94"/>
      <c r="BV435" s="94"/>
      <c r="BW435" s="94"/>
      <c r="BX435" s="94"/>
      <c r="BY435" s="94"/>
      <c r="BZ435" s="94"/>
    </row>
    <row r="436" spans="1:86" s="2" customFormat="1" ht="5.0999999999999996" customHeight="1">
      <c r="A436" s="203"/>
      <c r="B436" s="203"/>
      <c r="C436" s="203"/>
      <c r="D436" s="203"/>
      <c r="E436" s="203"/>
      <c r="F436" s="203"/>
      <c r="G436" s="203"/>
      <c r="H436" s="203"/>
      <c r="I436" s="203"/>
      <c r="J436" s="203"/>
      <c r="K436" s="203"/>
      <c r="L436" s="203"/>
      <c r="M436" s="203"/>
      <c r="N436" s="203"/>
      <c r="O436" s="203"/>
      <c r="P436" s="203"/>
      <c r="Q436" s="203"/>
      <c r="R436" s="203"/>
      <c r="S436" s="203"/>
      <c r="T436" s="203"/>
      <c r="U436" s="203"/>
      <c r="V436" s="203"/>
      <c r="W436" s="203"/>
      <c r="X436" s="203"/>
      <c r="Y436" s="203"/>
      <c r="Z436" s="203"/>
      <c r="AA436" s="203"/>
      <c r="AB436" s="203"/>
      <c r="AC436" s="203"/>
      <c r="AD436" s="203"/>
      <c r="AE436" s="203"/>
      <c r="AF436" s="203"/>
      <c r="AG436" s="203"/>
      <c r="AH436" s="203"/>
      <c r="AI436" s="203"/>
      <c r="AJ436" s="203"/>
      <c r="AK436" s="203"/>
      <c r="AL436" s="203"/>
      <c r="AM436" s="203"/>
      <c r="AN436" s="203"/>
      <c r="AO436" s="203"/>
      <c r="AP436" s="203"/>
      <c r="AQ436" s="203"/>
      <c r="AR436" s="203"/>
      <c r="AS436" s="203"/>
      <c r="AT436" s="203"/>
      <c r="AU436" s="203"/>
      <c r="AV436" s="203"/>
      <c r="AW436" s="203"/>
      <c r="AX436" s="203"/>
      <c r="AY436" s="203"/>
      <c r="AZ436" s="203"/>
      <c r="BA436" s="203"/>
      <c r="BB436" s="203"/>
      <c r="BC436" s="203"/>
      <c r="BD436" s="203"/>
      <c r="BE436" s="203"/>
      <c r="BF436" s="203"/>
      <c r="BG436" s="203"/>
      <c r="BH436" s="203"/>
      <c r="BI436" s="203"/>
      <c r="BJ436" s="203"/>
      <c r="BK436" s="203"/>
      <c r="BL436" s="203"/>
      <c r="BM436" s="203"/>
      <c r="BN436" s="203"/>
      <c r="BO436" s="203"/>
      <c r="BP436" s="203"/>
      <c r="BQ436" s="203"/>
      <c r="BR436" s="203"/>
      <c r="BS436" s="203"/>
      <c r="BT436" s="203"/>
      <c r="BU436" s="203"/>
      <c r="BV436" s="203"/>
      <c r="BW436" s="203"/>
      <c r="BX436" s="203"/>
      <c r="BY436" s="203"/>
      <c r="BZ436" s="203"/>
      <c r="CB436" s="91"/>
      <c r="CC436" s="91"/>
      <c r="CD436" s="91"/>
      <c r="CE436" s="91"/>
      <c r="CF436" s="91"/>
      <c r="CG436" s="91"/>
      <c r="CH436" s="91"/>
    </row>
    <row r="437" spans="1:86" s="2" customFormat="1" ht="16.5" customHeight="1">
      <c r="A437" s="59"/>
      <c r="B437" s="699" t="s">
        <v>1339</v>
      </c>
      <c r="C437" s="699"/>
      <c r="D437" s="699"/>
      <c r="E437" s="699"/>
      <c r="F437" s="699"/>
      <c r="G437" s="699"/>
      <c r="H437" s="699"/>
      <c r="I437" s="699"/>
      <c r="J437" s="699"/>
      <c r="K437" s="699"/>
      <c r="L437" s="699"/>
      <c r="M437" s="699"/>
      <c r="N437" s="699"/>
      <c r="O437" s="699"/>
      <c r="P437" s="699"/>
      <c r="Q437" s="699"/>
      <c r="R437" s="699"/>
      <c r="S437" s="680"/>
      <c r="T437" s="680"/>
      <c r="U437" s="680"/>
      <c r="V437" s="680"/>
      <c r="W437" s="680"/>
      <c r="X437" s="680"/>
      <c r="Y437" s="680"/>
      <c r="Z437" s="680"/>
      <c r="AA437" s="680"/>
      <c r="AB437" s="680"/>
      <c r="AC437" s="680"/>
      <c r="AD437" s="680"/>
      <c r="AE437" s="680"/>
      <c r="AF437" s="680"/>
      <c r="AG437" s="680"/>
      <c r="AH437" s="680"/>
      <c r="AI437" s="680"/>
      <c r="AJ437" s="680"/>
      <c r="AK437" s="680"/>
      <c r="AL437" s="680"/>
      <c r="AM437" s="680"/>
      <c r="AN437" s="680"/>
      <c r="AO437" s="680"/>
      <c r="AP437" s="680"/>
      <c r="AQ437" s="680"/>
      <c r="AR437" s="680"/>
      <c r="AS437" s="680"/>
      <c r="AT437" s="680"/>
      <c r="AU437" s="680"/>
      <c r="AV437" s="680"/>
      <c r="AW437" s="680"/>
      <c r="AX437" s="680"/>
      <c r="AY437" s="680"/>
      <c r="AZ437" s="680"/>
      <c r="BA437" s="680"/>
      <c r="BB437" s="680"/>
      <c r="BC437" s="680"/>
      <c r="BD437" s="680"/>
      <c r="BE437" s="680"/>
      <c r="BF437" s="680"/>
      <c r="BG437" s="680"/>
      <c r="BH437" s="680"/>
      <c r="BI437" s="680"/>
      <c r="BJ437" s="680"/>
      <c r="BK437" s="680"/>
      <c r="BL437" s="680"/>
      <c r="BM437" s="680"/>
      <c r="BN437" s="680"/>
      <c r="BO437" s="680"/>
      <c r="BP437" s="680"/>
      <c r="BQ437" s="680"/>
      <c r="BR437" s="680"/>
      <c r="BS437" s="680"/>
      <c r="BT437" s="680"/>
      <c r="BU437" s="680"/>
      <c r="BV437" s="680"/>
      <c r="BW437" s="680"/>
      <c r="BX437" s="680"/>
      <c r="BY437" s="680"/>
      <c r="BZ437" s="680"/>
      <c r="CB437" s="8"/>
    </row>
    <row r="438" spans="1:86" s="2" customFormat="1" ht="17.100000000000001" customHeight="1">
      <c r="A438" s="59"/>
      <c r="B438" s="59"/>
      <c r="C438" s="59"/>
      <c r="D438" s="59"/>
      <c r="E438" s="59"/>
      <c r="F438" s="59"/>
      <c r="G438" s="59"/>
      <c r="H438" s="59"/>
      <c r="I438" s="59"/>
      <c r="J438" s="59"/>
      <c r="K438" s="59"/>
      <c r="L438" s="59"/>
      <c r="M438" s="59"/>
      <c r="N438" s="59"/>
      <c r="O438" s="59"/>
      <c r="P438" s="59"/>
      <c r="Q438" s="59"/>
      <c r="R438" s="680"/>
      <c r="S438" s="680"/>
      <c r="T438" s="680"/>
      <c r="U438" s="680"/>
      <c r="V438" s="680"/>
      <c r="W438" s="680"/>
      <c r="X438" s="680"/>
      <c r="Y438" s="680"/>
      <c r="Z438" s="680"/>
      <c r="AA438" s="680"/>
      <c r="AB438" s="680"/>
      <c r="AC438" s="680"/>
      <c r="AD438" s="680"/>
      <c r="AE438" s="680"/>
      <c r="AF438" s="680"/>
      <c r="AG438" s="680"/>
      <c r="AH438" s="680"/>
      <c r="AI438" s="680"/>
      <c r="AJ438" s="680"/>
      <c r="AK438" s="680"/>
      <c r="AL438" s="680"/>
      <c r="AM438" s="680"/>
      <c r="AN438" s="680"/>
      <c r="AO438" s="680"/>
      <c r="AP438" s="680"/>
      <c r="AQ438" s="680"/>
      <c r="AR438" s="680"/>
      <c r="AS438" s="680"/>
      <c r="AT438" s="680"/>
      <c r="AU438" s="680"/>
      <c r="AV438" s="680"/>
      <c r="AW438" s="680"/>
      <c r="AX438" s="680"/>
      <c r="AY438" s="680"/>
      <c r="AZ438" s="680"/>
      <c r="BA438" s="680"/>
      <c r="BB438" s="680"/>
      <c r="BC438" s="680"/>
      <c r="BD438" s="680"/>
      <c r="BE438" s="680"/>
      <c r="BF438" s="680"/>
      <c r="BG438" s="680"/>
      <c r="BH438" s="680"/>
      <c r="BI438" s="680"/>
      <c r="BJ438" s="680"/>
      <c r="BK438" s="680"/>
      <c r="BL438" s="680"/>
      <c r="BM438" s="680"/>
      <c r="BN438" s="680"/>
      <c r="BO438" s="680"/>
      <c r="BP438" s="680"/>
      <c r="BQ438" s="680"/>
      <c r="BR438" s="680"/>
      <c r="BS438" s="680"/>
      <c r="BT438" s="680"/>
      <c r="BU438" s="680"/>
      <c r="BV438" s="680"/>
      <c r="BW438" s="680"/>
      <c r="BX438" s="680"/>
      <c r="BY438" s="680"/>
      <c r="BZ438" s="680"/>
      <c r="CB438" s="8"/>
    </row>
    <row r="439" spans="1:86" s="2" customFormat="1" ht="3.95" customHeight="1">
      <c r="A439" s="94"/>
      <c r="B439" s="94"/>
      <c r="C439" s="94"/>
      <c r="D439" s="94"/>
      <c r="E439" s="94"/>
      <c r="F439" s="94"/>
      <c r="G439" s="94"/>
      <c r="H439" s="94"/>
      <c r="I439" s="94"/>
      <c r="J439" s="94"/>
      <c r="K439" s="94"/>
      <c r="L439" s="94"/>
      <c r="M439" s="94"/>
      <c r="N439" s="94"/>
      <c r="O439" s="94"/>
      <c r="P439" s="94"/>
      <c r="Q439" s="94"/>
      <c r="R439" s="94"/>
      <c r="S439" s="94"/>
      <c r="T439" s="94"/>
      <c r="U439" s="94"/>
      <c r="V439" s="94"/>
      <c r="W439" s="94"/>
      <c r="X439" s="94"/>
      <c r="Y439" s="94"/>
      <c r="Z439" s="94"/>
      <c r="AA439" s="94"/>
      <c r="AB439" s="94"/>
      <c r="AC439" s="94"/>
      <c r="AD439" s="94"/>
      <c r="AE439" s="94"/>
      <c r="AF439" s="94"/>
      <c r="AG439" s="94"/>
      <c r="AH439" s="94"/>
      <c r="AI439" s="94"/>
      <c r="AJ439" s="94"/>
      <c r="AK439" s="94"/>
      <c r="AL439" s="94"/>
      <c r="AM439" s="94"/>
      <c r="AN439" s="94"/>
      <c r="AO439" s="94"/>
      <c r="AP439" s="94"/>
      <c r="AQ439" s="94"/>
      <c r="AR439" s="94"/>
      <c r="AS439" s="94"/>
      <c r="AT439" s="94"/>
      <c r="AU439" s="94"/>
      <c r="AV439" s="94"/>
      <c r="AW439" s="94"/>
      <c r="AX439" s="94"/>
      <c r="AY439" s="94"/>
      <c r="AZ439" s="94"/>
      <c r="BA439" s="94"/>
      <c r="BB439" s="94"/>
      <c r="BC439" s="94"/>
      <c r="BD439" s="94"/>
      <c r="BE439" s="94"/>
      <c r="BF439" s="94"/>
      <c r="BG439" s="94"/>
      <c r="BH439" s="94"/>
      <c r="BI439" s="94"/>
      <c r="BJ439" s="94"/>
      <c r="BK439" s="94"/>
      <c r="BL439" s="94"/>
      <c r="BM439" s="94"/>
      <c r="BN439" s="94"/>
      <c r="BO439" s="94"/>
      <c r="BP439" s="94"/>
      <c r="BQ439" s="94"/>
      <c r="BR439" s="94"/>
      <c r="BS439" s="94"/>
      <c r="BT439" s="94"/>
      <c r="BU439" s="94"/>
      <c r="BV439" s="94"/>
      <c r="BW439" s="94"/>
      <c r="BX439" s="94"/>
      <c r="BY439" s="94"/>
      <c r="BZ439" s="94"/>
    </row>
    <row r="440" spans="1:86" s="2" customFormat="1" ht="3.95" customHeight="1">
      <c r="A440" s="203"/>
      <c r="B440" s="203"/>
      <c r="C440" s="203"/>
      <c r="D440" s="203"/>
      <c r="E440" s="203"/>
      <c r="F440" s="203"/>
      <c r="G440" s="203"/>
      <c r="H440" s="203"/>
      <c r="I440" s="203"/>
      <c r="J440" s="203"/>
      <c r="K440" s="203"/>
      <c r="L440" s="203"/>
      <c r="M440" s="203"/>
      <c r="N440" s="203"/>
      <c r="O440" s="203"/>
      <c r="P440" s="203"/>
      <c r="Q440" s="203"/>
      <c r="R440" s="203"/>
      <c r="S440" s="203"/>
      <c r="T440" s="203"/>
      <c r="U440" s="203"/>
      <c r="V440" s="203"/>
      <c r="W440" s="203"/>
      <c r="X440" s="203"/>
      <c r="Y440" s="203"/>
      <c r="Z440" s="203"/>
      <c r="AA440" s="203"/>
      <c r="AB440" s="203"/>
      <c r="AC440" s="203"/>
      <c r="AD440" s="203"/>
      <c r="AE440" s="203"/>
      <c r="AF440" s="203"/>
      <c r="AG440" s="203"/>
      <c r="AH440" s="203"/>
      <c r="AI440" s="203"/>
      <c r="AJ440" s="203"/>
      <c r="AK440" s="203"/>
      <c r="AL440" s="203"/>
      <c r="AM440" s="203"/>
      <c r="AN440" s="203"/>
      <c r="AO440" s="203"/>
      <c r="AP440" s="203"/>
      <c r="AQ440" s="203"/>
      <c r="AR440" s="203"/>
      <c r="AS440" s="203"/>
      <c r="AT440" s="203"/>
      <c r="AU440" s="203"/>
      <c r="AV440" s="203"/>
      <c r="AW440" s="203"/>
      <c r="AX440" s="203"/>
      <c r="AY440" s="203"/>
      <c r="AZ440" s="203"/>
      <c r="BA440" s="203"/>
      <c r="BB440" s="203"/>
      <c r="BC440" s="203"/>
      <c r="BD440" s="203"/>
      <c r="BE440" s="203"/>
      <c r="BF440" s="203"/>
      <c r="BG440" s="203"/>
      <c r="BH440" s="203"/>
      <c r="BI440" s="203"/>
      <c r="BJ440" s="203"/>
      <c r="BK440" s="203"/>
      <c r="BL440" s="203"/>
      <c r="BM440" s="203"/>
      <c r="BN440" s="203"/>
      <c r="BO440" s="203"/>
      <c r="BP440" s="203"/>
      <c r="BQ440" s="203"/>
      <c r="BR440" s="203"/>
      <c r="BS440" s="203"/>
      <c r="BT440" s="203"/>
      <c r="BU440" s="203"/>
      <c r="BV440" s="203"/>
      <c r="BW440" s="203"/>
      <c r="BX440" s="203"/>
      <c r="BY440" s="203"/>
      <c r="BZ440" s="203"/>
    </row>
    <row r="441" spans="1:86" s="2" customFormat="1" ht="17.100000000000001" customHeight="1">
      <c r="A441" s="59"/>
      <c r="B441" s="59" t="s">
        <v>1340</v>
      </c>
      <c r="C441" s="59"/>
      <c r="D441" s="59"/>
      <c r="E441" s="59"/>
      <c r="F441" s="59"/>
      <c r="G441" s="59"/>
      <c r="H441" s="59"/>
      <c r="I441" s="59"/>
      <c r="J441" s="59"/>
      <c r="K441" s="59"/>
      <c r="L441" s="59"/>
      <c r="M441" s="59"/>
      <c r="N441" s="59"/>
      <c r="O441" s="59"/>
      <c r="P441" s="59"/>
      <c r="Q441" s="59"/>
      <c r="R441" s="59"/>
      <c r="S441" s="59"/>
      <c r="T441" s="59"/>
      <c r="U441" s="59"/>
      <c r="V441" s="59"/>
      <c r="W441" s="59"/>
      <c r="X441" s="59"/>
      <c r="Y441" s="59"/>
      <c r="Z441" s="59"/>
      <c r="AA441" s="59"/>
      <c r="AB441" s="59"/>
      <c r="AC441" s="59"/>
      <c r="AD441" s="59"/>
      <c r="AE441" s="59"/>
      <c r="AF441" s="59"/>
      <c r="AG441" s="59"/>
      <c r="AH441" s="59"/>
      <c r="AI441" s="59"/>
      <c r="AJ441" s="59"/>
      <c r="AK441" s="59"/>
      <c r="AL441" s="59"/>
      <c r="AM441" s="59"/>
      <c r="AN441" s="59"/>
      <c r="AO441" s="59"/>
      <c r="AP441" s="59"/>
      <c r="AQ441" s="59"/>
      <c r="AR441" s="59"/>
      <c r="AS441" s="59"/>
      <c r="AT441" s="59"/>
      <c r="AU441" s="59"/>
      <c r="AV441" s="59"/>
      <c r="AW441" s="59"/>
      <c r="AX441" s="59"/>
      <c r="AY441" s="59"/>
      <c r="AZ441" s="59"/>
      <c r="BA441" s="59"/>
      <c r="BB441" s="59"/>
      <c r="BC441" s="59"/>
      <c r="BD441" s="59"/>
      <c r="BE441" s="59"/>
      <c r="BF441" s="59"/>
      <c r="BG441" s="59"/>
      <c r="BH441" s="59"/>
      <c r="BI441" s="59"/>
      <c r="BJ441" s="59"/>
      <c r="BK441" s="59"/>
      <c r="BL441" s="59"/>
      <c r="BM441" s="59"/>
      <c r="BN441" s="59"/>
      <c r="BO441" s="59"/>
      <c r="BP441" s="59"/>
      <c r="BQ441" s="59"/>
      <c r="BR441" s="59"/>
      <c r="BS441" s="59"/>
      <c r="BT441" s="59"/>
      <c r="BU441" s="59"/>
      <c r="BV441" s="59"/>
      <c r="BW441" s="59"/>
      <c r="BX441" s="59"/>
      <c r="BY441" s="59"/>
      <c r="BZ441" s="59"/>
    </row>
    <row r="442" spans="1:86" s="2" customFormat="1" ht="17.100000000000001" customHeight="1">
      <c r="A442" s="59"/>
      <c r="B442" s="59"/>
      <c r="C442" s="677"/>
      <c r="D442" s="677"/>
      <c r="E442" s="677"/>
      <c r="F442" s="677"/>
      <c r="G442" s="677"/>
      <c r="H442" s="677"/>
      <c r="I442" s="677"/>
      <c r="J442" s="677"/>
      <c r="K442" s="677"/>
      <c r="L442" s="677"/>
      <c r="M442" s="677"/>
      <c r="N442" s="677"/>
      <c r="O442" s="677"/>
      <c r="P442" s="677"/>
      <c r="Q442" s="677"/>
      <c r="R442" s="677"/>
      <c r="S442" s="677"/>
      <c r="T442" s="677"/>
      <c r="U442" s="677"/>
      <c r="V442" s="677"/>
      <c r="W442" s="677"/>
      <c r="X442" s="677"/>
      <c r="Y442" s="677"/>
      <c r="Z442" s="677"/>
      <c r="AA442" s="677"/>
      <c r="AB442" s="677"/>
      <c r="AC442" s="677"/>
      <c r="AD442" s="677"/>
      <c r="AE442" s="677"/>
      <c r="AF442" s="677"/>
      <c r="AG442" s="677"/>
      <c r="AH442" s="677"/>
      <c r="AI442" s="677"/>
      <c r="AJ442" s="677"/>
      <c r="AK442" s="677"/>
      <c r="AL442" s="677"/>
      <c r="AM442" s="677"/>
      <c r="AN442" s="677"/>
      <c r="AO442" s="677"/>
      <c r="AP442" s="677"/>
      <c r="AQ442" s="677"/>
      <c r="AR442" s="677"/>
      <c r="AS442" s="677"/>
      <c r="AT442" s="677"/>
      <c r="AU442" s="677"/>
      <c r="AV442" s="677"/>
      <c r="AW442" s="677"/>
      <c r="AX442" s="677"/>
      <c r="AY442" s="677"/>
      <c r="AZ442" s="677"/>
      <c r="BA442" s="677"/>
      <c r="BB442" s="677"/>
      <c r="BC442" s="677"/>
      <c r="BD442" s="677"/>
      <c r="BE442" s="677"/>
      <c r="BF442" s="677"/>
      <c r="BG442" s="677"/>
      <c r="BH442" s="677"/>
      <c r="BI442" s="677"/>
      <c r="BJ442" s="677"/>
      <c r="BK442" s="677"/>
      <c r="BL442" s="677"/>
      <c r="BM442" s="677"/>
      <c r="BN442" s="677"/>
      <c r="BO442" s="677"/>
      <c r="BP442" s="677"/>
      <c r="BQ442" s="677"/>
      <c r="BR442" s="677"/>
      <c r="BS442" s="677"/>
      <c r="BT442" s="677"/>
      <c r="BU442" s="677"/>
      <c r="BV442" s="677"/>
      <c r="BW442" s="677"/>
      <c r="BX442" s="677"/>
      <c r="BY442" s="677"/>
      <c r="BZ442" s="677"/>
    </row>
    <row r="443" spans="1:86" s="2" customFormat="1" ht="17.100000000000001" customHeight="1">
      <c r="A443" s="59"/>
      <c r="B443" s="59"/>
      <c r="C443" s="677"/>
      <c r="D443" s="677"/>
      <c r="E443" s="677"/>
      <c r="F443" s="677"/>
      <c r="G443" s="677"/>
      <c r="H443" s="677"/>
      <c r="I443" s="677"/>
      <c r="J443" s="677"/>
      <c r="K443" s="677"/>
      <c r="L443" s="677"/>
      <c r="M443" s="677"/>
      <c r="N443" s="677"/>
      <c r="O443" s="677"/>
      <c r="P443" s="677"/>
      <c r="Q443" s="677"/>
      <c r="R443" s="677"/>
      <c r="S443" s="677"/>
      <c r="T443" s="677"/>
      <c r="U443" s="677"/>
      <c r="V443" s="677"/>
      <c r="W443" s="677"/>
      <c r="X443" s="677"/>
      <c r="Y443" s="677"/>
      <c r="Z443" s="677"/>
      <c r="AA443" s="677"/>
      <c r="AB443" s="677"/>
      <c r="AC443" s="677"/>
      <c r="AD443" s="677"/>
      <c r="AE443" s="677"/>
      <c r="AF443" s="677"/>
      <c r="AG443" s="677"/>
      <c r="AH443" s="677"/>
      <c r="AI443" s="677"/>
      <c r="AJ443" s="677"/>
      <c r="AK443" s="677"/>
      <c r="AL443" s="677"/>
      <c r="AM443" s="677"/>
      <c r="AN443" s="677"/>
      <c r="AO443" s="677"/>
      <c r="AP443" s="677"/>
      <c r="AQ443" s="677"/>
      <c r="AR443" s="677"/>
      <c r="AS443" s="677"/>
      <c r="AT443" s="677"/>
      <c r="AU443" s="677"/>
      <c r="AV443" s="677"/>
      <c r="AW443" s="677"/>
      <c r="AX443" s="677"/>
      <c r="AY443" s="677"/>
      <c r="AZ443" s="677"/>
      <c r="BA443" s="677"/>
      <c r="BB443" s="677"/>
      <c r="BC443" s="677"/>
      <c r="BD443" s="677"/>
      <c r="BE443" s="677"/>
      <c r="BF443" s="677"/>
      <c r="BG443" s="677"/>
      <c r="BH443" s="677"/>
      <c r="BI443" s="677"/>
      <c r="BJ443" s="677"/>
      <c r="BK443" s="677"/>
      <c r="BL443" s="677"/>
      <c r="BM443" s="677"/>
      <c r="BN443" s="677"/>
      <c r="BO443" s="677"/>
      <c r="BP443" s="677"/>
      <c r="BQ443" s="677"/>
      <c r="BR443" s="677"/>
      <c r="BS443" s="677"/>
      <c r="BT443" s="677"/>
      <c r="BU443" s="677"/>
      <c r="BV443" s="677"/>
      <c r="BW443" s="677"/>
      <c r="BX443" s="677"/>
      <c r="BY443" s="677"/>
      <c r="BZ443" s="677"/>
    </row>
    <row r="444" spans="1:86" s="2" customFormat="1" ht="17.100000000000001" customHeight="1">
      <c r="A444" s="59"/>
      <c r="B444" s="59"/>
      <c r="C444" s="677"/>
      <c r="D444" s="677"/>
      <c r="E444" s="677"/>
      <c r="F444" s="677"/>
      <c r="G444" s="677"/>
      <c r="H444" s="677"/>
      <c r="I444" s="677"/>
      <c r="J444" s="677"/>
      <c r="K444" s="677"/>
      <c r="L444" s="677"/>
      <c r="M444" s="677"/>
      <c r="N444" s="677"/>
      <c r="O444" s="677"/>
      <c r="P444" s="677"/>
      <c r="Q444" s="677"/>
      <c r="R444" s="677"/>
      <c r="S444" s="677"/>
      <c r="T444" s="677"/>
      <c r="U444" s="677"/>
      <c r="V444" s="677"/>
      <c r="W444" s="677"/>
      <c r="X444" s="677"/>
      <c r="Y444" s="677"/>
      <c r="Z444" s="677"/>
      <c r="AA444" s="677"/>
      <c r="AB444" s="677"/>
      <c r="AC444" s="677"/>
      <c r="AD444" s="677"/>
      <c r="AE444" s="677"/>
      <c r="AF444" s="677"/>
      <c r="AG444" s="677"/>
      <c r="AH444" s="677"/>
      <c r="AI444" s="677"/>
      <c r="AJ444" s="677"/>
      <c r="AK444" s="677"/>
      <c r="AL444" s="677"/>
      <c r="AM444" s="677"/>
      <c r="AN444" s="677"/>
      <c r="AO444" s="677"/>
      <c r="AP444" s="677"/>
      <c r="AQ444" s="677"/>
      <c r="AR444" s="677"/>
      <c r="AS444" s="677"/>
      <c r="AT444" s="677"/>
      <c r="AU444" s="677"/>
      <c r="AV444" s="677"/>
      <c r="AW444" s="677"/>
      <c r="AX444" s="677"/>
      <c r="AY444" s="677"/>
      <c r="AZ444" s="677"/>
      <c r="BA444" s="677"/>
      <c r="BB444" s="677"/>
      <c r="BC444" s="677"/>
      <c r="BD444" s="677"/>
      <c r="BE444" s="677"/>
      <c r="BF444" s="677"/>
      <c r="BG444" s="677"/>
      <c r="BH444" s="677"/>
      <c r="BI444" s="677"/>
      <c r="BJ444" s="677"/>
      <c r="BK444" s="677"/>
      <c r="BL444" s="677"/>
      <c r="BM444" s="677"/>
      <c r="BN444" s="677"/>
      <c r="BO444" s="677"/>
      <c r="BP444" s="677"/>
      <c r="BQ444" s="677"/>
      <c r="BR444" s="677"/>
      <c r="BS444" s="677"/>
      <c r="BT444" s="677"/>
      <c r="BU444" s="677"/>
      <c r="BV444" s="677"/>
      <c r="BW444" s="677"/>
      <c r="BX444" s="677"/>
      <c r="BY444" s="677"/>
      <c r="BZ444" s="677"/>
    </row>
    <row r="445" spans="1:86" s="1" customFormat="1" ht="17.100000000000001" customHeight="1">
      <c r="A445" s="59"/>
      <c r="B445" s="59"/>
      <c r="C445" s="677"/>
      <c r="D445" s="677"/>
      <c r="E445" s="677"/>
      <c r="F445" s="677"/>
      <c r="G445" s="677"/>
      <c r="H445" s="677"/>
      <c r="I445" s="677"/>
      <c r="J445" s="677"/>
      <c r="K445" s="677"/>
      <c r="L445" s="677"/>
      <c r="M445" s="677"/>
      <c r="N445" s="677"/>
      <c r="O445" s="677"/>
      <c r="P445" s="677"/>
      <c r="Q445" s="677"/>
      <c r="R445" s="677"/>
      <c r="S445" s="677"/>
      <c r="T445" s="677"/>
      <c r="U445" s="677"/>
      <c r="V445" s="677"/>
      <c r="W445" s="677"/>
      <c r="X445" s="677"/>
      <c r="Y445" s="677"/>
      <c r="Z445" s="677"/>
      <c r="AA445" s="677"/>
      <c r="AB445" s="677"/>
      <c r="AC445" s="677"/>
      <c r="AD445" s="677"/>
      <c r="AE445" s="677"/>
      <c r="AF445" s="677"/>
      <c r="AG445" s="677"/>
      <c r="AH445" s="677"/>
      <c r="AI445" s="677"/>
      <c r="AJ445" s="677"/>
      <c r="AK445" s="677"/>
      <c r="AL445" s="677"/>
      <c r="AM445" s="677"/>
      <c r="AN445" s="677"/>
      <c r="AO445" s="677"/>
      <c r="AP445" s="677"/>
      <c r="AQ445" s="677"/>
      <c r="AR445" s="677"/>
      <c r="AS445" s="677"/>
      <c r="AT445" s="677"/>
      <c r="AU445" s="677"/>
      <c r="AV445" s="677"/>
      <c r="AW445" s="677"/>
      <c r="AX445" s="677"/>
      <c r="AY445" s="677"/>
      <c r="AZ445" s="677"/>
      <c r="BA445" s="677"/>
      <c r="BB445" s="677"/>
      <c r="BC445" s="677"/>
      <c r="BD445" s="677"/>
      <c r="BE445" s="677"/>
      <c r="BF445" s="677"/>
      <c r="BG445" s="677"/>
      <c r="BH445" s="677"/>
      <c r="BI445" s="677"/>
      <c r="BJ445" s="677"/>
      <c r="BK445" s="677"/>
      <c r="BL445" s="677"/>
      <c r="BM445" s="677"/>
      <c r="BN445" s="677"/>
      <c r="BO445" s="677"/>
      <c r="BP445" s="677"/>
      <c r="BQ445" s="677"/>
      <c r="BR445" s="677"/>
      <c r="BS445" s="677"/>
      <c r="BT445" s="677"/>
      <c r="BU445" s="677"/>
      <c r="BV445" s="677"/>
      <c r="BW445" s="677"/>
      <c r="BX445" s="677"/>
      <c r="BY445" s="677"/>
      <c r="BZ445" s="677"/>
      <c r="CB445" s="2"/>
      <c r="CC445" s="2"/>
      <c r="CD445" s="2"/>
      <c r="CE445" s="2"/>
      <c r="CF445" s="2"/>
      <c r="CG445" s="2"/>
      <c r="CH445" s="2"/>
    </row>
    <row r="446" spans="1:86" s="2" customFormat="1" ht="17.100000000000001" customHeight="1">
      <c r="A446" s="59"/>
      <c r="B446" s="59"/>
      <c r="C446" s="677"/>
      <c r="D446" s="677"/>
      <c r="E446" s="677"/>
      <c r="F446" s="677"/>
      <c r="G446" s="677"/>
      <c r="H446" s="677"/>
      <c r="I446" s="677"/>
      <c r="J446" s="677"/>
      <c r="K446" s="677"/>
      <c r="L446" s="677"/>
      <c r="M446" s="677"/>
      <c r="N446" s="677"/>
      <c r="O446" s="677"/>
      <c r="P446" s="677"/>
      <c r="Q446" s="677"/>
      <c r="R446" s="677"/>
      <c r="S446" s="677"/>
      <c r="T446" s="677"/>
      <c r="U446" s="677"/>
      <c r="V446" s="677"/>
      <c r="W446" s="677"/>
      <c r="X446" s="677"/>
      <c r="Y446" s="677"/>
      <c r="Z446" s="677"/>
      <c r="AA446" s="677"/>
      <c r="AB446" s="677"/>
      <c r="AC446" s="677"/>
      <c r="AD446" s="677"/>
      <c r="AE446" s="677"/>
      <c r="AF446" s="677"/>
      <c r="AG446" s="677"/>
      <c r="AH446" s="677"/>
      <c r="AI446" s="677"/>
      <c r="AJ446" s="677"/>
      <c r="AK446" s="677"/>
      <c r="AL446" s="677"/>
      <c r="AM446" s="677"/>
      <c r="AN446" s="677"/>
      <c r="AO446" s="677"/>
      <c r="AP446" s="677"/>
      <c r="AQ446" s="677"/>
      <c r="AR446" s="677"/>
      <c r="AS446" s="677"/>
      <c r="AT446" s="677"/>
      <c r="AU446" s="677"/>
      <c r="AV446" s="677"/>
      <c r="AW446" s="677"/>
      <c r="AX446" s="677"/>
      <c r="AY446" s="677"/>
      <c r="AZ446" s="677"/>
      <c r="BA446" s="677"/>
      <c r="BB446" s="677"/>
      <c r="BC446" s="677"/>
      <c r="BD446" s="677"/>
      <c r="BE446" s="677"/>
      <c r="BF446" s="677"/>
      <c r="BG446" s="677"/>
      <c r="BH446" s="677"/>
      <c r="BI446" s="677"/>
      <c r="BJ446" s="677"/>
      <c r="BK446" s="677"/>
      <c r="BL446" s="677"/>
      <c r="BM446" s="677"/>
      <c r="BN446" s="677"/>
      <c r="BO446" s="677"/>
      <c r="BP446" s="677"/>
      <c r="BQ446" s="677"/>
      <c r="BR446" s="677"/>
      <c r="BS446" s="677"/>
      <c r="BT446" s="677"/>
      <c r="BU446" s="677"/>
      <c r="BV446" s="677"/>
      <c r="BW446" s="677"/>
      <c r="BX446" s="677"/>
      <c r="BY446" s="677"/>
      <c r="BZ446" s="677"/>
      <c r="CB446" s="1"/>
      <c r="CC446" s="1"/>
      <c r="CD446" s="1"/>
      <c r="CE446" s="1"/>
      <c r="CF446" s="1"/>
      <c r="CG446" s="1"/>
      <c r="CH446" s="1"/>
    </row>
    <row r="447" spans="1:86" s="2" customFormat="1" ht="5.0999999999999996" customHeight="1">
      <c r="A447" s="94"/>
      <c r="B447" s="94"/>
      <c r="C447" s="94"/>
      <c r="D447" s="94"/>
      <c r="E447" s="94"/>
      <c r="F447" s="94"/>
      <c r="G447" s="94"/>
      <c r="H447" s="94"/>
      <c r="I447" s="94"/>
      <c r="J447" s="94"/>
      <c r="K447" s="94"/>
      <c r="L447" s="94"/>
      <c r="M447" s="94"/>
      <c r="N447" s="94"/>
      <c r="O447" s="94"/>
      <c r="P447" s="94"/>
      <c r="Q447" s="94"/>
      <c r="R447" s="94"/>
      <c r="S447" s="94"/>
      <c r="T447" s="94"/>
      <c r="U447" s="94"/>
      <c r="V447" s="94"/>
      <c r="W447" s="94"/>
      <c r="X447" s="94"/>
      <c r="Y447" s="94"/>
      <c r="Z447" s="94"/>
      <c r="AA447" s="94"/>
      <c r="AB447" s="94"/>
      <c r="AC447" s="94"/>
      <c r="AD447" s="94"/>
      <c r="AE447" s="94"/>
      <c r="AF447" s="94"/>
      <c r="AG447" s="94"/>
      <c r="AH447" s="94"/>
      <c r="AI447" s="94"/>
      <c r="AJ447" s="94"/>
      <c r="AK447" s="94"/>
      <c r="AL447" s="94"/>
      <c r="AM447" s="94"/>
      <c r="AN447" s="94"/>
      <c r="AO447" s="94"/>
      <c r="AP447" s="94"/>
      <c r="AQ447" s="94"/>
      <c r="AR447" s="94"/>
      <c r="AS447" s="94"/>
      <c r="AT447" s="94"/>
      <c r="AU447" s="94"/>
      <c r="AV447" s="94"/>
      <c r="AW447" s="94"/>
      <c r="AX447" s="94"/>
      <c r="AY447" s="94"/>
      <c r="AZ447" s="94"/>
      <c r="BA447" s="94"/>
      <c r="BB447" s="94"/>
      <c r="BC447" s="94"/>
      <c r="BD447" s="94"/>
      <c r="BE447" s="94"/>
      <c r="BF447" s="94"/>
      <c r="BG447" s="94"/>
      <c r="BH447" s="94"/>
      <c r="BI447" s="94"/>
      <c r="BJ447" s="94"/>
      <c r="BK447" s="94"/>
      <c r="BL447" s="94"/>
      <c r="BM447" s="94"/>
      <c r="BN447" s="94"/>
      <c r="BO447" s="94"/>
      <c r="BP447" s="94"/>
      <c r="BQ447" s="94"/>
      <c r="BR447" s="94"/>
      <c r="BS447" s="94"/>
      <c r="BT447" s="94"/>
      <c r="BU447" s="94"/>
      <c r="BV447" s="94"/>
      <c r="BW447" s="94"/>
      <c r="BX447" s="94"/>
      <c r="BY447" s="94"/>
      <c r="BZ447" s="94"/>
      <c r="CB447" s="8"/>
    </row>
    <row r="448" spans="1:86" s="1" customFormat="1" ht="17.100000000000001" customHeight="1">
      <c r="A448" s="717" t="s">
        <v>199</v>
      </c>
      <c r="B448" s="717"/>
      <c r="C448" s="717"/>
      <c r="D448" s="717"/>
      <c r="E448" s="717"/>
      <c r="F448" s="717"/>
      <c r="G448" s="717"/>
      <c r="H448" s="717"/>
      <c r="I448" s="717"/>
      <c r="J448" s="717"/>
      <c r="K448" s="717"/>
      <c r="L448" s="717"/>
      <c r="M448" s="717"/>
      <c r="N448" s="717"/>
      <c r="O448" s="717"/>
      <c r="P448" s="717"/>
      <c r="Q448" s="717"/>
      <c r="R448" s="717"/>
      <c r="S448" s="717"/>
      <c r="T448" s="717"/>
      <c r="U448" s="717"/>
      <c r="V448" s="717"/>
      <c r="W448" s="717"/>
      <c r="X448" s="717"/>
      <c r="Y448" s="717"/>
      <c r="Z448" s="717"/>
      <c r="AA448" s="717"/>
      <c r="AB448" s="717"/>
      <c r="AC448" s="717"/>
      <c r="AD448" s="717"/>
      <c r="AE448" s="717"/>
      <c r="AF448" s="717"/>
      <c r="AG448" s="717"/>
      <c r="AH448" s="717"/>
      <c r="AI448" s="717"/>
      <c r="AJ448" s="717"/>
      <c r="AK448" s="717"/>
      <c r="AL448" s="717"/>
      <c r="AM448" s="717"/>
      <c r="AN448" s="717"/>
      <c r="AO448" s="717"/>
      <c r="AP448" s="717"/>
      <c r="AQ448" s="717"/>
      <c r="AR448" s="717"/>
      <c r="AS448" s="717"/>
      <c r="AT448" s="717"/>
      <c r="AU448" s="717"/>
      <c r="AV448" s="717"/>
      <c r="AW448" s="717"/>
      <c r="AX448" s="717"/>
      <c r="AY448" s="717"/>
      <c r="AZ448" s="717"/>
      <c r="BA448" s="717"/>
      <c r="BB448" s="717"/>
      <c r="BC448" s="717"/>
      <c r="BD448" s="717"/>
      <c r="BE448" s="717"/>
      <c r="BF448" s="717"/>
      <c r="BG448" s="717"/>
      <c r="BH448" s="717"/>
      <c r="BI448" s="717"/>
      <c r="BJ448" s="717"/>
      <c r="BK448" s="717"/>
      <c r="BL448" s="717"/>
      <c r="BM448" s="717"/>
      <c r="BN448" s="717"/>
      <c r="BO448" s="717"/>
      <c r="BP448" s="717"/>
      <c r="BQ448" s="717"/>
      <c r="BR448" s="717"/>
      <c r="BS448" s="717"/>
      <c r="BT448" s="717"/>
      <c r="BU448" s="717"/>
      <c r="BV448" s="717"/>
      <c r="BW448" s="717"/>
      <c r="BX448" s="717"/>
      <c r="BY448" s="717"/>
      <c r="BZ448" s="717"/>
      <c r="CB448" s="8"/>
      <c r="CC448" s="2"/>
      <c r="CD448" s="2"/>
      <c r="CE448" s="2"/>
      <c r="CF448" s="2"/>
      <c r="CG448" s="2"/>
      <c r="CH448" s="2"/>
    </row>
    <row r="449" spans="1:86" s="1" customFormat="1" ht="17.100000000000001" customHeight="1">
      <c r="A449" s="59"/>
      <c r="B449" s="59" t="s">
        <v>200</v>
      </c>
      <c r="C449" s="59"/>
      <c r="D449" s="59"/>
      <c r="E449" s="59"/>
      <c r="F449" s="59"/>
      <c r="G449" s="59"/>
      <c r="H449" s="59"/>
      <c r="I449" s="59"/>
      <c r="J449" s="59"/>
      <c r="K449" s="59"/>
      <c r="L449" s="59"/>
      <c r="M449" s="59"/>
      <c r="N449" s="59"/>
      <c r="O449" s="59"/>
      <c r="P449" s="59"/>
      <c r="Q449" s="59"/>
      <c r="R449" s="59"/>
      <c r="S449" s="59"/>
      <c r="T449" s="59"/>
      <c r="U449" s="59"/>
      <c r="V449" s="59"/>
      <c r="W449" s="59"/>
      <c r="X449" s="59"/>
      <c r="Y449" s="59"/>
      <c r="Z449" s="59"/>
      <c r="AA449" s="59"/>
      <c r="AB449" s="59"/>
      <c r="AC449" s="59"/>
      <c r="AD449" s="59"/>
      <c r="AE449" s="59"/>
      <c r="AF449" s="59"/>
      <c r="AG449" s="59"/>
      <c r="AH449" s="59"/>
      <c r="AI449" s="59"/>
      <c r="AJ449" s="59"/>
      <c r="AK449" s="59"/>
      <c r="AL449" s="59"/>
      <c r="AM449" s="59"/>
      <c r="AN449" s="59"/>
      <c r="AO449" s="59"/>
      <c r="AP449" s="59"/>
      <c r="AQ449" s="59"/>
      <c r="AR449" s="59"/>
      <c r="AS449" s="59"/>
      <c r="AT449" s="59"/>
      <c r="AU449" s="59"/>
      <c r="AV449" s="59"/>
      <c r="AW449" s="59"/>
      <c r="AX449" s="59"/>
      <c r="AY449" s="59"/>
      <c r="AZ449" s="59"/>
      <c r="BA449" s="59"/>
      <c r="BB449" s="59"/>
      <c r="BC449" s="59"/>
      <c r="BD449" s="59"/>
      <c r="BE449" s="59"/>
      <c r="BF449" s="59"/>
      <c r="BG449" s="59"/>
      <c r="BH449" s="59"/>
      <c r="BI449" s="59"/>
      <c r="BJ449" s="59"/>
      <c r="BK449" s="59"/>
      <c r="BL449" s="59"/>
      <c r="BM449" s="59"/>
      <c r="BN449" s="59"/>
      <c r="BO449" s="59"/>
      <c r="BP449" s="59"/>
      <c r="BQ449" s="59"/>
      <c r="BR449" s="59"/>
      <c r="BS449" s="59"/>
      <c r="BT449" s="59"/>
      <c r="BU449" s="59"/>
      <c r="BV449" s="59"/>
      <c r="BW449" s="59"/>
      <c r="BX449" s="59"/>
      <c r="BY449" s="59"/>
      <c r="BZ449" s="59"/>
    </row>
    <row r="450" spans="1:86" s="1" customFormat="1" ht="17.100000000000001" customHeight="1">
      <c r="A450" s="94"/>
      <c r="B450" s="94"/>
      <c r="C450" s="94"/>
      <c r="D450" s="94"/>
      <c r="E450" s="94"/>
      <c r="F450" s="94"/>
      <c r="G450" s="94"/>
      <c r="H450" s="94"/>
      <c r="I450" s="94"/>
      <c r="J450" s="94"/>
      <c r="K450" s="94"/>
      <c r="L450" s="94"/>
      <c r="M450" s="94"/>
      <c r="N450" s="94"/>
      <c r="O450" s="94"/>
      <c r="P450" s="94"/>
      <c r="Q450" s="94"/>
      <c r="R450" s="94"/>
      <c r="S450" s="94"/>
      <c r="T450" s="94"/>
      <c r="U450" s="94"/>
      <c r="V450" s="94"/>
      <c r="W450" s="94"/>
      <c r="X450" s="94"/>
      <c r="Y450" s="94"/>
      <c r="Z450" s="94"/>
      <c r="AA450" s="94"/>
      <c r="AB450" s="94"/>
      <c r="AC450" s="94"/>
      <c r="AD450" s="94"/>
      <c r="AE450" s="94"/>
      <c r="AF450" s="94"/>
      <c r="AG450" s="94"/>
      <c r="AH450" s="94"/>
      <c r="AI450" s="94"/>
      <c r="AJ450" s="94"/>
      <c r="AK450" s="94"/>
      <c r="AL450" s="94"/>
      <c r="AM450" s="94"/>
      <c r="AN450" s="94"/>
      <c r="AO450" s="94"/>
      <c r="AP450" s="94"/>
      <c r="AQ450" s="94"/>
      <c r="AR450" s="94"/>
      <c r="AS450" s="94"/>
      <c r="AT450" s="94"/>
      <c r="AU450" s="94"/>
      <c r="AV450" s="94"/>
      <c r="AW450" s="94"/>
      <c r="AX450" s="94"/>
      <c r="AY450" s="94"/>
      <c r="AZ450" s="94"/>
      <c r="BA450" s="94"/>
      <c r="BB450" s="94"/>
      <c r="BC450" s="94"/>
      <c r="BD450" s="94"/>
      <c r="BE450" s="94"/>
      <c r="BF450" s="94"/>
      <c r="BG450" s="94"/>
      <c r="BH450" s="94"/>
      <c r="BI450" s="94"/>
      <c r="BJ450" s="94"/>
      <c r="BK450" s="94"/>
      <c r="BL450" s="94"/>
      <c r="BM450" s="94"/>
      <c r="BN450" s="94"/>
      <c r="BO450" s="94"/>
      <c r="BP450" s="94"/>
      <c r="BQ450" s="94"/>
      <c r="BR450" s="94"/>
      <c r="BS450" s="94"/>
      <c r="BT450" s="94"/>
      <c r="BU450" s="94"/>
      <c r="BV450" s="94"/>
      <c r="BW450" s="94"/>
      <c r="BX450" s="94"/>
      <c r="BY450" s="94"/>
      <c r="BZ450" s="94"/>
    </row>
    <row r="451" spans="1:86" s="2" customFormat="1" ht="5.0999999999999996" customHeight="1">
      <c r="A451" s="203"/>
      <c r="B451" s="203"/>
      <c r="C451" s="203"/>
      <c r="D451" s="203"/>
      <c r="E451" s="203"/>
      <c r="F451" s="203"/>
      <c r="G451" s="203"/>
      <c r="H451" s="203"/>
      <c r="I451" s="203"/>
      <c r="J451" s="203"/>
      <c r="K451" s="203"/>
      <c r="L451" s="203"/>
      <c r="M451" s="203"/>
      <c r="N451" s="203"/>
      <c r="O451" s="203"/>
      <c r="P451" s="203"/>
      <c r="Q451" s="203"/>
      <c r="R451" s="203"/>
      <c r="S451" s="203"/>
      <c r="T451" s="203"/>
      <c r="U451" s="203"/>
      <c r="V451" s="203"/>
      <c r="W451" s="203"/>
      <c r="X451" s="203"/>
      <c r="Y451" s="203"/>
      <c r="Z451" s="203"/>
      <c r="AA451" s="203"/>
      <c r="AB451" s="203"/>
      <c r="AC451" s="203"/>
      <c r="AD451" s="203"/>
      <c r="AE451" s="203"/>
      <c r="AF451" s="203"/>
      <c r="AG451" s="203"/>
      <c r="AH451" s="203"/>
      <c r="AI451" s="203"/>
      <c r="AJ451" s="203"/>
      <c r="AK451" s="203"/>
      <c r="AL451" s="203"/>
      <c r="AM451" s="203"/>
      <c r="AN451" s="203"/>
      <c r="AO451" s="203"/>
      <c r="AP451" s="203"/>
      <c r="AQ451" s="203"/>
      <c r="AR451" s="203"/>
      <c r="AS451" s="203"/>
      <c r="AT451" s="203"/>
      <c r="AU451" s="203"/>
      <c r="AV451" s="203"/>
      <c r="AW451" s="203"/>
      <c r="AX451" s="203"/>
      <c r="AY451" s="203"/>
      <c r="AZ451" s="203"/>
      <c r="BA451" s="203"/>
      <c r="BB451" s="203"/>
      <c r="BC451" s="203"/>
      <c r="BD451" s="203"/>
      <c r="BE451" s="203"/>
      <c r="BF451" s="203"/>
      <c r="BG451" s="203"/>
      <c r="BH451" s="203"/>
      <c r="BI451" s="203"/>
      <c r="BJ451" s="203"/>
      <c r="BK451" s="203"/>
      <c r="BL451" s="203"/>
      <c r="BM451" s="203"/>
      <c r="BN451" s="203"/>
      <c r="BO451" s="203"/>
      <c r="BP451" s="203"/>
      <c r="BQ451" s="203"/>
      <c r="BR451" s="203"/>
      <c r="BS451" s="203"/>
      <c r="BT451" s="203"/>
      <c r="BU451" s="203"/>
      <c r="BV451" s="203"/>
      <c r="BW451" s="203"/>
      <c r="BX451" s="203"/>
      <c r="BY451" s="203"/>
      <c r="BZ451" s="203"/>
      <c r="CB451" s="1"/>
      <c r="CC451" s="1"/>
      <c r="CD451" s="1"/>
      <c r="CE451" s="1"/>
      <c r="CF451" s="1"/>
      <c r="CG451" s="1"/>
      <c r="CH451" s="1"/>
    </row>
    <row r="452" spans="1:86" s="2" customFormat="1" ht="16.5" customHeight="1">
      <c r="A452" s="59"/>
      <c r="B452" s="59" t="s">
        <v>201</v>
      </c>
      <c r="C452" s="59"/>
      <c r="D452" s="59"/>
      <c r="E452" s="59"/>
      <c r="F452" s="59"/>
      <c r="G452" s="59"/>
      <c r="H452" s="59"/>
      <c r="I452" s="59"/>
      <c r="J452" s="59"/>
      <c r="K452" s="59"/>
      <c r="L452" s="59"/>
      <c r="M452" s="59"/>
      <c r="N452" s="672"/>
      <c r="O452" s="672"/>
      <c r="P452" s="672"/>
      <c r="Q452" s="672"/>
      <c r="R452" s="672"/>
      <c r="S452" s="672"/>
      <c r="T452" s="672"/>
      <c r="U452" s="672"/>
      <c r="V452" s="59"/>
      <c r="W452" s="59"/>
      <c r="X452" s="59"/>
      <c r="Y452" s="59"/>
      <c r="Z452" s="59"/>
      <c r="AA452" s="59"/>
      <c r="AB452" s="59"/>
      <c r="AC452" s="59"/>
      <c r="AD452" s="59"/>
      <c r="AE452" s="59"/>
      <c r="AF452" s="59"/>
      <c r="AG452" s="59"/>
      <c r="AH452" s="59"/>
      <c r="AI452" s="59"/>
      <c r="AJ452" s="59"/>
      <c r="AK452" s="59"/>
      <c r="AL452" s="59"/>
      <c r="AM452" s="59"/>
      <c r="AN452" s="59"/>
      <c r="AO452" s="59"/>
      <c r="AP452" s="59"/>
      <c r="AQ452" s="59"/>
      <c r="AR452" s="59"/>
      <c r="AS452" s="59"/>
      <c r="AT452" s="59"/>
      <c r="AU452" s="59"/>
      <c r="AV452" s="59"/>
      <c r="AW452" s="59"/>
      <c r="AX452" s="59"/>
      <c r="AY452" s="59"/>
      <c r="AZ452" s="59"/>
      <c r="BA452" s="59"/>
      <c r="BB452" s="59"/>
      <c r="BC452" s="59"/>
      <c r="BD452" s="59"/>
      <c r="BE452" s="59"/>
      <c r="BF452" s="59"/>
      <c r="BG452" s="59"/>
      <c r="BH452" s="59"/>
      <c r="BI452" s="59"/>
      <c r="BJ452" s="59"/>
      <c r="BK452" s="59"/>
      <c r="BL452" s="59"/>
      <c r="BM452" s="59"/>
      <c r="BN452" s="59"/>
      <c r="BO452" s="59"/>
      <c r="BP452" s="59"/>
      <c r="BQ452" s="59"/>
      <c r="BR452" s="59"/>
      <c r="BS452" s="59"/>
      <c r="BT452" s="59"/>
      <c r="BU452" s="59"/>
      <c r="BV452" s="59"/>
      <c r="BW452" s="59"/>
      <c r="BX452" s="59"/>
      <c r="BY452" s="59"/>
      <c r="BZ452" s="59"/>
      <c r="CB452" s="8"/>
    </row>
    <row r="453" spans="1:86" s="1" customFormat="1" ht="17.100000000000001" customHeight="1">
      <c r="A453" s="59"/>
      <c r="B453" s="59" t="s">
        <v>202</v>
      </c>
      <c r="C453" s="59"/>
      <c r="D453" s="59"/>
      <c r="E453" s="59"/>
      <c r="F453" s="59"/>
      <c r="G453" s="59"/>
      <c r="H453" s="59"/>
      <c r="I453" s="59"/>
      <c r="J453" s="59"/>
      <c r="K453" s="59"/>
      <c r="L453" s="59"/>
      <c r="M453" s="670" t="s">
        <v>203</v>
      </c>
      <c r="N453" s="670"/>
      <c r="O453" s="670"/>
      <c r="P453" s="670"/>
      <c r="Q453" s="670"/>
      <c r="R453" s="697"/>
      <c r="S453" s="697"/>
      <c r="T453" s="697"/>
      <c r="U453" s="697"/>
      <c r="V453" s="697"/>
      <c r="W453" s="697"/>
      <c r="X453" s="697"/>
      <c r="Y453" s="697"/>
      <c r="Z453" s="697"/>
      <c r="AA453" s="59" t="s">
        <v>85</v>
      </c>
      <c r="AB453" s="59"/>
      <c r="AC453" s="59"/>
      <c r="AD453" s="677" t="str">
        <f t="shared" ref="AD453:AD457" si="8">IFERROR(VLOOKUP(R453,$CB$4:$CC$78,2,FALSE),"")</f>
        <v/>
      </c>
      <c r="AE453" s="677"/>
      <c r="AF453" s="677"/>
      <c r="AG453" s="677"/>
      <c r="AH453" s="677"/>
      <c r="AI453" s="677"/>
      <c r="AJ453" s="677"/>
      <c r="AK453" s="677"/>
      <c r="AL453" s="677"/>
      <c r="AM453" s="677"/>
      <c r="AN453" s="677"/>
      <c r="AO453" s="677"/>
      <c r="AP453" s="677"/>
      <c r="AQ453" s="677"/>
      <c r="AR453" s="677"/>
      <c r="AS453" s="677"/>
      <c r="AT453" s="677"/>
      <c r="AU453" s="677"/>
      <c r="AV453" s="677"/>
      <c r="AW453" s="677"/>
      <c r="AX453" s="677"/>
      <c r="AY453" s="677"/>
      <c r="AZ453" s="677"/>
      <c r="BA453" s="677"/>
      <c r="BB453" s="677"/>
      <c r="BC453" s="677"/>
      <c r="BD453" s="677"/>
      <c r="BE453" s="677"/>
      <c r="BF453" s="677"/>
      <c r="BG453" s="677"/>
      <c r="BH453" s="677"/>
      <c r="BI453" s="677"/>
      <c r="BJ453" s="677"/>
      <c r="BK453" s="677"/>
      <c r="BL453" s="677"/>
      <c r="BM453" s="677"/>
      <c r="BN453" s="677"/>
      <c r="BO453" s="677"/>
      <c r="BP453" s="59"/>
      <c r="BQ453" s="59"/>
      <c r="BR453" s="59"/>
      <c r="BS453" s="59"/>
      <c r="BT453" s="59"/>
      <c r="BU453" s="59"/>
      <c r="BV453" s="59"/>
      <c r="BW453" s="59"/>
      <c r="BX453" s="59"/>
      <c r="BY453" s="59"/>
      <c r="BZ453" s="59"/>
      <c r="CB453" s="8"/>
      <c r="CC453" s="2"/>
      <c r="CD453" s="2"/>
      <c r="CE453" s="2"/>
      <c r="CF453" s="2"/>
      <c r="CG453" s="2"/>
      <c r="CH453" s="2"/>
    </row>
    <row r="454" spans="1:86" s="2" customFormat="1" ht="16.5" customHeight="1">
      <c r="A454" s="59"/>
      <c r="B454" s="59"/>
      <c r="C454" s="59"/>
      <c r="D454" s="59"/>
      <c r="E454" s="59"/>
      <c r="F454" s="59"/>
      <c r="G454" s="59"/>
      <c r="H454" s="59"/>
      <c r="I454" s="59"/>
      <c r="J454" s="59"/>
      <c r="K454" s="59"/>
      <c r="L454" s="59"/>
      <c r="M454" s="670" t="s">
        <v>203</v>
      </c>
      <c r="N454" s="670"/>
      <c r="O454" s="670"/>
      <c r="P454" s="670"/>
      <c r="Q454" s="670"/>
      <c r="R454" s="697"/>
      <c r="S454" s="697"/>
      <c r="T454" s="697"/>
      <c r="U454" s="697"/>
      <c r="V454" s="697"/>
      <c r="W454" s="697"/>
      <c r="X454" s="697"/>
      <c r="Y454" s="697"/>
      <c r="Z454" s="697"/>
      <c r="AA454" s="59" t="s">
        <v>85</v>
      </c>
      <c r="AB454" s="59"/>
      <c r="AC454" s="59"/>
      <c r="AD454" s="677" t="str">
        <f t="shared" si="8"/>
        <v/>
      </c>
      <c r="AE454" s="677"/>
      <c r="AF454" s="677"/>
      <c r="AG454" s="677"/>
      <c r="AH454" s="677"/>
      <c r="AI454" s="677"/>
      <c r="AJ454" s="677"/>
      <c r="AK454" s="677"/>
      <c r="AL454" s="677"/>
      <c r="AM454" s="677"/>
      <c r="AN454" s="677"/>
      <c r="AO454" s="677"/>
      <c r="AP454" s="677"/>
      <c r="AQ454" s="677"/>
      <c r="AR454" s="677"/>
      <c r="AS454" s="677"/>
      <c r="AT454" s="677"/>
      <c r="AU454" s="677"/>
      <c r="AV454" s="677"/>
      <c r="AW454" s="677"/>
      <c r="AX454" s="677"/>
      <c r="AY454" s="677"/>
      <c r="AZ454" s="677"/>
      <c r="BA454" s="677"/>
      <c r="BB454" s="677"/>
      <c r="BC454" s="677"/>
      <c r="BD454" s="677"/>
      <c r="BE454" s="677"/>
      <c r="BF454" s="677"/>
      <c r="BG454" s="677"/>
      <c r="BH454" s="677"/>
      <c r="BI454" s="677"/>
      <c r="BJ454" s="677"/>
      <c r="BK454" s="677"/>
      <c r="BL454" s="677"/>
      <c r="BM454" s="677"/>
      <c r="BN454" s="677"/>
      <c r="BO454" s="677"/>
      <c r="BP454" s="59"/>
      <c r="BQ454" s="59"/>
      <c r="BR454" s="59"/>
      <c r="BS454" s="59"/>
      <c r="BT454" s="59"/>
      <c r="BU454" s="59"/>
      <c r="BV454" s="59"/>
      <c r="BW454" s="59"/>
      <c r="BX454" s="59"/>
      <c r="BY454" s="59"/>
      <c r="BZ454" s="59"/>
      <c r="CB454" s="1"/>
      <c r="CC454" s="1"/>
      <c r="CD454" s="1"/>
      <c r="CE454" s="1"/>
      <c r="CF454" s="1"/>
      <c r="CG454" s="1"/>
      <c r="CH454" s="1"/>
    </row>
    <row r="455" spans="1:86" s="2" customFormat="1" ht="16.5" customHeight="1">
      <c r="A455" s="59"/>
      <c r="B455" s="59"/>
      <c r="C455" s="59"/>
      <c r="D455" s="59"/>
      <c r="E455" s="59"/>
      <c r="F455" s="59"/>
      <c r="G455" s="59"/>
      <c r="H455" s="59"/>
      <c r="I455" s="59"/>
      <c r="J455" s="59"/>
      <c r="K455" s="59"/>
      <c r="L455" s="59"/>
      <c r="M455" s="670" t="s">
        <v>203</v>
      </c>
      <c r="N455" s="670"/>
      <c r="O455" s="670"/>
      <c r="P455" s="670"/>
      <c r="Q455" s="670"/>
      <c r="R455" s="697"/>
      <c r="S455" s="697"/>
      <c r="T455" s="697"/>
      <c r="U455" s="697"/>
      <c r="V455" s="697"/>
      <c r="W455" s="697"/>
      <c r="X455" s="697"/>
      <c r="Y455" s="697"/>
      <c r="Z455" s="697"/>
      <c r="AA455" s="59" t="s">
        <v>85</v>
      </c>
      <c r="AB455" s="59"/>
      <c r="AC455" s="59"/>
      <c r="AD455" s="677" t="str">
        <f t="shared" si="8"/>
        <v/>
      </c>
      <c r="AE455" s="677"/>
      <c r="AF455" s="677"/>
      <c r="AG455" s="677"/>
      <c r="AH455" s="677"/>
      <c r="AI455" s="677"/>
      <c r="AJ455" s="677"/>
      <c r="AK455" s="677"/>
      <c r="AL455" s="677"/>
      <c r="AM455" s="677"/>
      <c r="AN455" s="677"/>
      <c r="AO455" s="677"/>
      <c r="AP455" s="677"/>
      <c r="AQ455" s="677"/>
      <c r="AR455" s="677"/>
      <c r="AS455" s="677"/>
      <c r="AT455" s="677"/>
      <c r="AU455" s="677"/>
      <c r="AV455" s="677"/>
      <c r="AW455" s="677"/>
      <c r="AX455" s="677"/>
      <c r="AY455" s="677"/>
      <c r="AZ455" s="677"/>
      <c r="BA455" s="677"/>
      <c r="BB455" s="677"/>
      <c r="BC455" s="677"/>
      <c r="BD455" s="677"/>
      <c r="BE455" s="677"/>
      <c r="BF455" s="677"/>
      <c r="BG455" s="677"/>
      <c r="BH455" s="677"/>
      <c r="BI455" s="677"/>
      <c r="BJ455" s="677"/>
      <c r="BK455" s="677"/>
      <c r="BL455" s="677"/>
      <c r="BM455" s="677"/>
      <c r="BN455" s="677"/>
      <c r="BO455" s="677"/>
      <c r="BP455" s="59"/>
      <c r="BQ455" s="59"/>
      <c r="BR455" s="59"/>
      <c r="BS455" s="59"/>
      <c r="BT455" s="59"/>
      <c r="BU455" s="59"/>
      <c r="BV455" s="59"/>
      <c r="BW455" s="59"/>
      <c r="BX455" s="59"/>
      <c r="BY455" s="59"/>
      <c r="BZ455" s="59"/>
      <c r="CB455" s="8"/>
    </row>
    <row r="456" spans="1:86" s="1" customFormat="1" ht="17.100000000000001" customHeight="1">
      <c r="A456" s="59"/>
      <c r="B456" s="59"/>
      <c r="C456" s="59"/>
      <c r="D456" s="59"/>
      <c r="E456" s="59"/>
      <c r="F456" s="59"/>
      <c r="G456" s="59"/>
      <c r="H456" s="59"/>
      <c r="I456" s="59"/>
      <c r="J456" s="59"/>
      <c r="K456" s="59"/>
      <c r="L456" s="59"/>
      <c r="M456" s="670" t="s">
        <v>203</v>
      </c>
      <c r="N456" s="670"/>
      <c r="O456" s="670"/>
      <c r="P456" s="670"/>
      <c r="Q456" s="670"/>
      <c r="R456" s="697"/>
      <c r="S456" s="697"/>
      <c r="T456" s="697"/>
      <c r="U456" s="697"/>
      <c r="V456" s="697"/>
      <c r="W456" s="697"/>
      <c r="X456" s="697"/>
      <c r="Y456" s="697"/>
      <c r="Z456" s="697"/>
      <c r="AA456" s="59" t="s">
        <v>85</v>
      </c>
      <c r="AB456" s="59"/>
      <c r="AC456" s="59"/>
      <c r="AD456" s="677" t="str">
        <f t="shared" si="8"/>
        <v/>
      </c>
      <c r="AE456" s="677"/>
      <c r="AF456" s="677"/>
      <c r="AG456" s="677"/>
      <c r="AH456" s="677"/>
      <c r="AI456" s="677"/>
      <c r="AJ456" s="677"/>
      <c r="AK456" s="677"/>
      <c r="AL456" s="677"/>
      <c r="AM456" s="677"/>
      <c r="AN456" s="677"/>
      <c r="AO456" s="677"/>
      <c r="AP456" s="677"/>
      <c r="AQ456" s="677"/>
      <c r="AR456" s="677"/>
      <c r="AS456" s="677"/>
      <c r="AT456" s="677"/>
      <c r="AU456" s="677"/>
      <c r="AV456" s="677"/>
      <c r="AW456" s="677"/>
      <c r="AX456" s="677"/>
      <c r="AY456" s="677"/>
      <c r="AZ456" s="677"/>
      <c r="BA456" s="677"/>
      <c r="BB456" s="677"/>
      <c r="BC456" s="677"/>
      <c r="BD456" s="677"/>
      <c r="BE456" s="677"/>
      <c r="BF456" s="677"/>
      <c r="BG456" s="677"/>
      <c r="BH456" s="677"/>
      <c r="BI456" s="677"/>
      <c r="BJ456" s="677"/>
      <c r="BK456" s="677"/>
      <c r="BL456" s="677"/>
      <c r="BM456" s="677"/>
      <c r="BN456" s="677"/>
      <c r="BO456" s="677"/>
      <c r="BP456" s="59"/>
      <c r="BQ456" s="59"/>
      <c r="BR456" s="59"/>
      <c r="BS456" s="59"/>
      <c r="BT456" s="59"/>
      <c r="BU456" s="59"/>
      <c r="BV456" s="59"/>
      <c r="BW456" s="59"/>
      <c r="BX456" s="59"/>
      <c r="BY456" s="59"/>
      <c r="BZ456" s="59"/>
      <c r="CB456" s="8"/>
      <c r="CC456" s="2"/>
      <c r="CD456" s="2"/>
      <c r="CE456" s="2"/>
      <c r="CF456" s="2"/>
      <c r="CG456" s="2"/>
      <c r="CH456" s="2"/>
    </row>
    <row r="457" spans="1:86" s="1" customFormat="1" ht="17.100000000000001" customHeight="1">
      <c r="A457" s="59"/>
      <c r="B457" s="59"/>
      <c r="C457" s="59"/>
      <c r="D457" s="59"/>
      <c r="E457" s="59"/>
      <c r="F457" s="59"/>
      <c r="G457" s="59"/>
      <c r="H457" s="59"/>
      <c r="I457" s="59"/>
      <c r="J457" s="59"/>
      <c r="K457" s="59"/>
      <c r="L457" s="59"/>
      <c r="M457" s="670" t="s">
        <v>203</v>
      </c>
      <c r="N457" s="670"/>
      <c r="O457" s="670"/>
      <c r="P457" s="670"/>
      <c r="Q457" s="670"/>
      <c r="R457" s="697"/>
      <c r="S457" s="697"/>
      <c r="T457" s="697"/>
      <c r="U457" s="697"/>
      <c r="V457" s="697"/>
      <c r="W457" s="697"/>
      <c r="X457" s="697"/>
      <c r="Y457" s="697"/>
      <c r="Z457" s="697"/>
      <c r="AA457" s="59" t="s">
        <v>85</v>
      </c>
      <c r="AB457" s="59"/>
      <c r="AC457" s="59"/>
      <c r="AD457" s="677" t="str">
        <f t="shared" si="8"/>
        <v/>
      </c>
      <c r="AE457" s="677"/>
      <c r="AF457" s="677"/>
      <c r="AG457" s="677"/>
      <c r="AH457" s="677"/>
      <c r="AI457" s="677"/>
      <c r="AJ457" s="677"/>
      <c r="AK457" s="677"/>
      <c r="AL457" s="677"/>
      <c r="AM457" s="677"/>
      <c r="AN457" s="677"/>
      <c r="AO457" s="677"/>
      <c r="AP457" s="677"/>
      <c r="AQ457" s="677"/>
      <c r="AR457" s="677"/>
      <c r="AS457" s="677"/>
      <c r="AT457" s="677"/>
      <c r="AU457" s="677"/>
      <c r="AV457" s="677"/>
      <c r="AW457" s="677"/>
      <c r="AX457" s="677"/>
      <c r="AY457" s="677"/>
      <c r="AZ457" s="677"/>
      <c r="BA457" s="677"/>
      <c r="BB457" s="677"/>
      <c r="BC457" s="677"/>
      <c r="BD457" s="677"/>
      <c r="BE457" s="677"/>
      <c r="BF457" s="677"/>
      <c r="BG457" s="677"/>
      <c r="BH457" s="677"/>
      <c r="BI457" s="677"/>
      <c r="BJ457" s="677"/>
      <c r="BK457" s="677"/>
      <c r="BL457" s="677"/>
      <c r="BM457" s="677"/>
      <c r="BN457" s="677"/>
      <c r="BO457" s="677"/>
      <c r="BP457" s="59"/>
      <c r="BQ457" s="59"/>
      <c r="BR457" s="59"/>
      <c r="BS457" s="59"/>
      <c r="BT457" s="59"/>
      <c r="BU457" s="59"/>
      <c r="BV457" s="59"/>
      <c r="BW457" s="59"/>
      <c r="BX457" s="59"/>
      <c r="BY457" s="59"/>
      <c r="BZ457" s="59"/>
    </row>
    <row r="458" spans="1:86" s="1" customFormat="1" ht="3.95" customHeight="1">
      <c r="A458" s="94"/>
      <c r="B458" s="94"/>
      <c r="C458" s="94"/>
      <c r="D458" s="94"/>
      <c r="E458" s="94"/>
      <c r="F458" s="94"/>
      <c r="G458" s="94"/>
      <c r="H458" s="94"/>
      <c r="I458" s="94"/>
      <c r="J458" s="94"/>
      <c r="K458" s="94"/>
      <c r="L458" s="94"/>
      <c r="M458" s="94"/>
      <c r="N458" s="94"/>
      <c r="O458" s="94"/>
      <c r="P458" s="94"/>
      <c r="Q458" s="94"/>
      <c r="R458" s="94"/>
      <c r="S458" s="94"/>
      <c r="T458" s="94"/>
      <c r="U458" s="94"/>
      <c r="V458" s="94"/>
      <c r="W458" s="94"/>
      <c r="X458" s="94"/>
      <c r="Y458" s="94"/>
      <c r="Z458" s="94"/>
      <c r="AA458" s="94"/>
      <c r="AB458" s="94"/>
      <c r="AC458" s="94"/>
      <c r="AD458" s="94"/>
      <c r="AE458" s="94"/>
      <c r="AF458" s="94"/>
      <c r="AG458" s="94"/>
      <c r="AH458" s="94"/>
      <c r="AI458" s="94"/>
      <c r="AJ458" s="94"/>
      <c r="AK458" s="94"/>
      <c r="AL458" s="94"/>
      <c r="AM458" s="94"/>
      <c r="AN458" s="94"/>
      <c r="AO458" s="94"/>
      <c r="AP458" s="94"/>
      <c r="AQ458" s="94"/>
      <c r="AR458" s="94"/>
      <c r="AS458" s="94"/>
      <c r="AT458" s="94"/>
      <c r="AU458" s="94"/>
      <c r="AV458" s="94"/>
      <c r="AW458" s="94"/>
      <c r="AX458" s="94"/>
      <c r="AY458" s="94"/>
      <c r="AZ458" s="94"/>
      <c r="BA458" s="94"/>
      <c r="BB458" s="94"/>
      <c r="BC458" s="94"/>
      <c r="BD458" s="94"/>
      <c r="BE458" s="94"/>
      <c r="BF458" s="94"/>
      <c r="BG458" s="94"/>
      <c r="BH458" s="94"/>
      <c r="BI458" s="94"/>
      <c r="BJ458" s="94"/>
      <c r="BK458" s="94"/>
      <c r="BL458" s="94"/>
      <c r="BM458" s="94"/>
      <c r="BN458" s="94"/>
      <c r="BO458" s="94"/>
      <c r="BP458" s="94"/>
      <c r="BQ458" s="94"/>
      <c r="BR458" s="94"/>
      <c r="BS458" s="94"/>
      <c r="BT458" s="94"/>
      <c r="BU458" s="94"/>
      <c r="BV458" s="94"/>
      <c r="BW458" s="94"/>
      <c r="BX458" s="94"/>
      <c r="BY458" s="94"/>
      <c r="BZ458" s="94"/>
    </row>
    <row r="459" spans="1:86" s="1" customFormat="1" ht="3.95" customHeight="1">
      <c r="A459" s="203"/>
      <c r="B459" s="203"/>
      <c r="C459" s="203"/>
      <c r="D459" s="203"/>
      <c r="E459" s="203"/>
      <c r="F459" s="203"/>
      <c r="G459" s="203"/>
      <c r="H459" s="203"/>
      <c r="I459" s="203"/>
      <c r="J459" s="203"/>
      <c r="K459" s="203"/>
      <c r="L459" s="203"/>
      <c r="M459" s="203"/>
      <c r="N459" s="203"/>
      <c r="O459" s="203"/>
      <c r="P459" s="203"/>
      <c r="Q459" s="203"/>
      <c r="R459" s="203"/>
      <c r="S459" s="203"/>
      <c r="T459" s="203"/>
      <c r="U459" s="203"/>
      <c r="V459" s="203"/>
      <c r="W459" s="203"/>
      <c r="X459" s="203"/>
      <c r="Y459" s="203"/>
      <c r="Z459" s="203"/>
      <c r="AA459" s="203"/>
      <c r="AB459" s="203"/>
      <c r="AC459" s="203"/>
      <c r="AD459" s="203"/>
      <c r="AE459" s="203"/>
      <c r="AF459" s="203"/>
      <c r="AG459" s="203"/>
      <c r="AH459" s="203"/>
      <c r="AI459" s="203"/>
      <c r="AJ459" s="203"/>
      <c r="AK459" s="203"/>
      <c r="AL459" s="203"/>
      <c r="AM459" s="203"/>
      <c r="AN459" s="203"/>
      <c r="AO459" s="203"/>
      <c r="AP459" s="203"/>
      <c r="AQ459" s="203"/>
      <c r="AR459" s="203"/>
      <c r="AS459" s="203"/>
      <c r="AT459" s="203"/>
      <c r="AU459" s="203"/>
      <c r="AV459" s="203"/>
      <c r="AW459" s="203"/>
      <c r="AX459" s="203"/>
      <c r="AY459" s="203"/>
      <c r="AZ459" s="203"/>
      <c r="BA459" s="203"/>
      <c r="BB459" s="203"/>
      <c r="BC459" s="203"/>
      <c r="BD459" s="203"/>
      <c r="BE459" s="203"/>
      <c r="BF459" s="203"/>
      <c r="BG459" s="203"/>
      <c r="BH459" s="203"/>
      <c r="BI459" s="203"/>
      <c r="BJ459" s="203"/>
      <c r="BK459" s="203"/>
      <c r="BL459" s="203"/>
      <c r="BM459" s="203"/>
      <c r="BN459" s="203"/>
      <c r="BO459" s="203"/>
      <c r="BP459" s="203"/>
      <c r="BQ459" s="203"/>
      <c r="BR459" s="203"/>
      <c r="BS459" s="203"/>
      <c r="BT459" s="203"/>
      <c r="BU459" s="203"/>
      <c r="BV459" s="203"/>
      <c r="BW459" s="203"/>
      <c r="BX459" s="203"/>
      <c r="BY459" s="203"/>
      <c r="BZ459" s="203"/>
    </row>
    <row r="460" spans="1:86" s="1" customFormat="1" ht="17.100000000000001" customHeight="1">
      <c r="A460" s="59"/>
      <c r="B460" s="59" t="s">
        <v>204</v>
      </c>
      <c r="C460" s="59"/>
      <c r="D460" s="59"/>
      <c r="E460" s="59"/>
      <c r="F460" s="59"/>
      <c r="G460" s="59"/>
      <c r="H460" s="59"/>
      <c r="I460" s="59"/>
      <c r="J460" s="59"/>
      <c r="K460" s="59"/>
      <c r="L460" s="59"/>
      <c r="M460" s="59"/>
      <c r="N460" s="59"/>
      <c r="O460" s="59"/>
      <c r="P460" s="59"/>
      <c r="Q460" s="59"/>
      <c r="R460" s="59"/>
      <c r="S460" s="59"/>
      <c r="T460" s="59"/>
      <c r="U460" s="59"/>
      <c r="V460" s="59"/>
      <c r="W460" s="59"/>
      <c r="X460" s="59"/>
      <c r="Y460" s="59"/>
      <c r="Z460" s="59"/>
      <c r="AA460" s="59"/>
      <c r="AB460" s="59"/>
      <c r="AC460" s="59"/>
      <c r="AD460" s="59"/>
      <c r="AE460" s="59"/>
      <c r="AF460" s="59"/>
      <c r="AG460" s="59"/>
      <c r="AH460" s="59"/>
      <c r="AI460" s="59"/>
      <c r="AJ460" s="59"/>
      <c r="AK460" s="59"/>
      <c r="AL460" s="59"/>
      <c r="AM460" s="59"/>
      <c r="AN460" s="59"/>
      <c r="AO460" s="59"/>
      <c r="AP460" s="59"/>
      <c r="AQ460" s="59"/>
      <c r="AR460" s="59"/>
      <c r="AS460" s="59"/>
      <c r="AT460" s="59"/>
      <c r="AU460" s="59"/>
      <c r="AV460" s="59"/>
      <c r="AW460" s="59"/>
      <c r="AX460" s="59"/>
      <c r="AY460" s="59"/>
      <c r="AZ460" s="59"/>
      <c r="BA460" s="59"/>
      <c r="BB460" s="59"/>
      <c r="BC460" s="59"/>
      <c r="BD460" s="59"/>
      <c r="BE460" s="59"/>
      <c r="BF460" s="59"/>
      <c r="BG460" s="59"/>
      <c r="BH460" s="59"/>
      <c r="BI460" s="59"/>
      <c r="BJ460" s="59"/>
      <c r="BK460" s="59"/>
      <c r="BL460" s="59"/>
      <c r="BM460" s="59"/>
      <c r="BN460" s="59"/>
      <c r="BO460" s="59"/>
      <c r="BP460" s="59"/>
      <c r="BQ460" s="59"/>
      <c r="BR460" s="59"/>
      <c r="BS460" s="59"/>
      <c r="BT460" s="59"/>
      <c r="BU460" s="59"/>
      <c r="BV460" s="59"/>
      <c r="BW460" s="59"/>
      <c r="BX460" s="59"/>
      <c r="BY460" s="59"/>
      <c r="BZ460" s="59"/>
    </row>
    <row r="461" spans="1:86" s="1" customFormat="1" ht="17.100000000000001" customHeight="1">
      <c r="A461" s="59"/>
      <c r="B461" s="59"/>
      <c r="C461" s="59"/>
      <c r="D461" s="59"/>
      <c r="E461" s="672" t="s">
        <v>56</v>
      </c>
      <c r="F461" s="672"/>
      <c r="G461" s="59" t="s">
        <v>143</v>
      </c>
      <c r="H461" s="59"/>
      <c r="I461" s="59"/>
      <c r="J461" s="59"/>
      <c r="K461" s="59"/>
      <c r="L461" s="59"/>
      <c r="M461" s="672" t="s">
        <v>56</v>
      </c>
      <c r="N461" s="672"/>
      <c r="O461" s="59" t="s">
        <v>144</v>
      </c>
      <c r="P461" s="59"/>
      <c r="Q461" s="59"/>
      <c r="R461" s="59"/>
      <c r="S461" s="59"/>
      <c r="T461" s="59"/>
      <c r="U461" s="672" t="s">
        <v>56</v>
      </c>
      <c r="V461" s="672"/>
      <c r="W461" s="59" t="s">
        <v>145</v>
      </c>
      <c r="X461" s="59"/>
      <c r="Y461" s="59"/>
      <c r="Z461" s="59"/>
      <c r="AA461" s="59"/>
      <c r="AB461" s="59"/>
      <c r="AC461" s="672" t="s">
        <v>56</v>
      </c>
      <c r="AD461" s="672"/>
      <c r="AE461" s="59" t="s">
        <v>146</v>
      </c>
      <c r="AF461" s="59"/>
      <c r="AG461" s="59"/>
      <c r="AH461" s="59"/>
      <c r="AI461" s="59"/>
      <c r="AJ461" s="59"/>
      <c r="AK461" s="672" t="s">
        <v>56</v>
      </c>
      <c r="AL461" s="672"/>
      <c r="AM461" s="59" t="s">
        <v>147</v>
      </c>
      <c r="AN461" s="59"/>
      <c r="AO461" s="59"/>
      <c r="AP461" s="59"/>
      <c r="AQ461" s="59"/>
      <c r="AR461" s="59"/>
      <c r="AS461" s="59"/>
      <c r="AT461" s="59"/>
      <c r="AU461" s="59"/>
      <c r="AV461" s="672" t="s">
        <v>56</v>
      </c>
      <c r="AW461" s="672"/>
      <c r="AX461" s="59" t="s">
        <v>148</v>
      </c>
      <c r="AY461" s="59"/>
      <c r="AZ461" s="59"/>
      <c r="BA461" s="59"/>
      <c r="BB461" s="59"/>
      <c r="BC461" s="59"/>
      <c r="BD461" s="59"/>
      <c r="BE461" s="59"/>
      <c r="BF461" s="59"/>
      <c r="BG461" s="59"/>
      <c r="BH461" s="59"/>
      <c r="BI461" s="59"/>
      <c r="BJ461" s="672" t="s">
        <v>56</v>
      </c>
      <c r="BK461" s="672"/>
      <c r="BL461" s="59" t="s">
        <v>149</v>
      </c>
      <c r="BM461" s="59"/>
      <c r="BN461" s="59"/>
      <c r="BO461" s="59"/>
      <c r="BP461" s="59"/>
      <c r="BQ461" s="59"/>
      <c r="BR461" s="59"/>
      <c r="BS461" s="59"/>
      <c r="BT461" s="59"/>
      <c r="BU461" s="59"/>
      <c r="BV461" s="59"/>
      <c r="BW461" s="59"/>
      <c r="BX461" s="59"/>
      <c r="BY461" s="59"/>
      <c r="BZ461" s="59"/>
    </row>
    <row r="462" spans="1:86" s="1" customFormat="1" ht="17.100000000000001" customHeight="1">
      <c r="A462" s="94"/>
      <c r="B462" s="94"/>
      <c r="C462" s="94"/>
      <c r="D462" s="94"/>
      <c r="E462" s="94"/>
      <c r="F462" s="94"/>
      <c r="G462" s="94"/>
      <c r="H462" s="94"/>
      <c r="I462" s="94"/>
      <c r="J462" s="94"/>
      <c r="K462" s="94"/>
      <c r="L462" s="94"/>
      <c r="M462" s="94"/>
      <c r="N462" s="94"/>
      <c r="O462" s="94"/>
      <c r="P462" s="94"/>
      <c r="Q462" s="94"/>
      <c r="R462" s="94"/>
      <c r="S462" s="94"/>
      <c r="T462" s="94"/>
      <c r="U462" s="94"/>
      <c r="V462" s="94"/>
      <c r="W462" s="94"/>
      <c r="X462" s="94"/>
      <c r="Y462" s="94"/>
      <c r="Z462" s="94"/>
      <c r="AA462" s="94"/>
      <c r="AB462" s="94"/>
      <c r="AC462" s="94"/>
      <c r="AD462" s="94"/>
      <c r="AE462" s="94"/>
      <c r="AF462" s="94"/>
      <c r="AG462" s="94"/>
      <c r="AH462" s="94"/>
      <c r="AI462" s="94"/>
      <c r="AJ462" s="94"/>
      <c r="AK462" s="94"/>
      <c r="AL462" s="94"/>
      <c r="AM462" s="94"/>
      <c r="AN462" s="94"/>
      <c r="AO462" s="94"/>
      <c r="AP462" s="94"/>
      <c r="AQ462" s="94"/>
      <c r="AR462" s="94"/>
      <c r="AS462" s="94"/>
      <c r="AT462" s="94"/>
      <c r="AU462" s="94"/>
      <c r="AV462" s="94"/>
      <c r="AW462" s="94"/>
      <c r="AX462" s="94"/>
      <c r="AY462" s="94"/>
      <c r="AZ462" s="94"/>
      <c r="BA462" s="94"/>
      <c r="BB462" s="94"/>
      <c r="BC462" s="94"/>
      <c r="BD462" s="94"/>
      <c r="BE462" s="94"/>
      <c r="BF462" s="94"/>
      <c r="BG462" s="94"/>
      <c r="BH462" s="94"/>
      <c r="BI462" s="94"/>
      <c r="BJ462" s="94"/>
      <c r="BK462" s="94"/>
      <c r="BL462" s="94"/>
      <c r="BM462" s="94"/>
      <c r="BN462" s="94"/>
      <c r="BO462" s="94"/>
      <c r="BP462" s="94"/>
      <c r="BQ462" s="94"/>
      <c r="BR462" s="94"/>
      <c r="BS462" s="94"/>
      <c r="BT462" s="94"/>
      <c r="BU462" s="94"/>
      <c r="BV462" s="94"/>
      <c r="BW462" s="94"/>
      <c r="BX462" s="94"/>
      <c r="BY462" s="94"/>
      <c r="BZ462" s="94"/>
    </row>
    <row r="463" spans="1:86" s="1" customFormat="1" ht="3.95" customHeight="1">
      <c r="A463" s="203"/>
      <c r="B463" s="203"/>
      <c r="C463" s="203"/>
      <c r="D463" s="203"/>
      <c r="E463" s="203"/>
      <c r="F463" s="203"/>
      <c r="G463" s="203"/>
      <c r="H463" s="203"/>
      <c r="I463" s="203"/>
      <c r="J463" s="203"/>
      <c r="K463" s="203"/>
      <c r="L463" s="203"/>
      <c r="M463" s="203"/>
      <c r="N463" s="203"/>
      <c r="O463" s="203"/>
      <c r="P463" s="203"/>
      <c r="Q463" s="203"/>
      <c r="R463" s="203"/>
      <c r="S463" s="203"/>
      <c r="T463" s="203"/>
      <c r="U463" s="203"/>
      <c r="V463" s="203"/>
      <c r="W463" s="203"/>
      <c r="X463" s="203"/>
      <c r="Y463" s="203"/>
      <c r="Z463" s="203"/>
      <c r="AA463" s="203"/>
      <c r="AB463" s="203"/>
      <c r="AC463" s="203"/>
      <c r="AD463" s="203"/>
      <c r="AE463" s="203"/>
      <c r="AF463" s="203"/>
      <c r="AG463" s="203"/>
      <c r="AH463" s="203"/>
      <c r="AI463" s="203"/>
      <c r="AJ463" s="203"/>
      <c r="AK463" s="203"/>
      <c r="AL463" s="203"/>
      <c r="AM463" s="203"/>
      <c r="AN463" s="203"/>
      <c r="AO463" s="203"/>
      <c r="AP463" s="203"/>
      <c r="AQ463" s="203"/>
      <c r="AR463" s="203"/>
      <c r="AS463" s="203"/>
      <c r="AT463" s="203"/>
      <c r="AU463" s="203"/>
      <c r="AV463" s="203"/>
      <c r="AW463" s="203"/>
      <c r="AX463" s="203"/>
      <c r="AY463" s="203"/>
      <c r="AZ463" s="203"/>
      <c r="BA463" s="203"/>
      <c r="BB463" s="203"/>
      <c r="BC463" s="203"/>
      <c r="BD463" s="203"/>
      <c r="BE463" s="203"/>
      <c r="BF463" s="203"/>
      <c r="BG463" s="203"/>
      <c r="BH463" s="203"/>
      <c r="BI463" s="203"/>
      <c r="BJ463" s="203"/>
      <c r="BK463" s="203"/>
      <c r="BL463" s="203"/>
      <c r="BM463" s="203"/>
      <c r="BN463" s="203"/>
      <c r="BO463" s="203"/>
      <c r="BP463" s="203"/>
      <c r="BQ463" s="203"/>
      <c r="BR463" s="203"/>
      <c r="BS463" s="203"/>
      <c r="BT463" s="203"/>
      <c r="BU463" s="203"/>
      <c r="BV463" s="203"/>
      <c r="BW463" s="203"/>
      <c r="BX463" s="203"/>
      <c r="BY463" s="203"/>
      <c r="BZ463" s="203"/>
    </row>
    <row r="464" spans="1:86" s="1" customFormat="1" ht="17.100000000000001" customHeight="1">
      <c r="A464" s="59"/>
      <c r="B464" s="59" t="s">
        <v>205</v>
      </c>
      <c r="C464" s="59"/>
      <c r="D464" s="59"/>
      <c r="E464" s="59"/>
      <c r="F464" s="59"/>
      <c r="G464" s="59"/>
      <c r="H464" s="59"/>
      <c r="I464" s="59"/>
      <c r="J464" s="59"/>
      <c r="K464" s="59"/>
      <c r="L464" s="59"/>
      <c r="M464" s="59"/>
      <c r="N464" s="59"/>
      <c r="O464" s="59"/>
      <c r="P464" s="59"/>
      <c r="Q464" s="980"/>
      <c r="R464" s="980"/>
      <c r="S464" s="980"/>
      <c r="T464" s="980"/>
      <c r="U464" s="980"/>
      <c r="V464" s="980"/>
      <c r="W464" s="980"/>
      <c r="X464" s="980"/>
      <c r="Y464" s="980"/>
      <c r="Z464" s="980"/>
      <c r="AA464" s="980"/>
      <c r="AB464" s="980"/>
      <c r="AC464" s="980"/>
      <c r="AD464" s="980"/>
      <c r="AE464" s="980"/>
      <c r="AF464" s="980"/>
      <c r="AG464" s="980"/>
      <c r="AH464" s="980"/>
      <c r="AI464" s="980"/>
      <c r="AJ464" s="59" t="s">
        <v>206</v>
      </c>
      <c r="AK464" s="59"/>
      <c r="AL464" s="59"/>
      <c r="AM464" s="59"/>
      <c r="AN464" s="59"/>
      <c r="AO464" s="59"/>
      <c r="AP464" s="59"/>
      <c r="AQ464" s="59"/>
      <c r="AR464" s="59"/>
      <c r="AS464" s="59"/>
      <c r="AT464" s="980"/>
      <c r="AU464" s="980"/>
      <c r="AV464" s="980"/>
      <c r="AW464" s="980"/>
      <c r="AX464" s="980"/>
      <c r="AY464" s="980"/>
      <c r="AZ464" s="980"/>
      <c r="BA464" s="980"/>
      <c r="BB464" s="980"/>
      <c r="BC464" s="980"/>
      <c r="BD464" s="980"/>
      <c r="BE464" s="980"/>
      <c r="BF464" s="980"/>
      <c r="BG464" s="980"/>
      <c r="BH464" s="980"/>
      <c r="BI464" s="980"/>
      <c r="BJ464" s="980"/>
      <c r="BK464" s="980"/>
      <c r="BL464" s="980"/>
      <c r="BM464" s="59" t="s">
        <v>182</v>
      </c>
      <c r="BN464" s="59"/>
      <c r="BO464" s="59"/>
      <c r="BP464" s="59"/>
      <c r="BQ464" s="59"/>
      <c r="BR464" s="59"/>
      <c r="BS464" s="59"/>
      <c r="BT464" s="59"/>
      <c r="BU464" s="59"/>
      <c r="BV464" s="59"/>
      <c r="BW464" s="59"/>
      <c r="BX464" s="59"/>
      <c r="BY464" s="59"/>
      <c r="BZ464" s="59"/>
    </row>
    <row r="465" spans="1:86" s="1" customFormat="1" ht="3.95" customHeight="1">
      <c r="A465" s="94"/>
      <c r="B465" s="94"/>
      <c r="C465" s="94"/>
      <c r="D465" s="94"/>
      <c r="E465" s="94"/>
      <c r="F465" s="94"/>
      <c r="G465" s="94"/>
      <c r="H465" s="94"/>
      <c r="I465" s="94"/>
      <c r="J465" s="94"/>
      <c r="K465" s="94"/>
      <c r="L465" s="94"/>
      <c r="M465" s="94"/>
      <c r="N465" s="94"/>
      <c r="O465" s="94"/>
      <c r="P465" s="94"/>
      <c r="Q465" s="94"/>
      <c r="R465" s="94"/>
      <c r="S465" s="94"/>
      <c r="T465" s="94"/>
      <c r="U465" s="94"/>
      <c r="V465" s="94"/>
      <c r="W465" s="94"/>
      <c r="X465" s="94"/>
      <c r="Y465" s="94"/>
      <c r="Z465" s="94"/>
      <c r="AA465" s="94"/>
      <c r="AB465" s="94"/>
      <c r="AC465" s="94"/>
      <c r="AD465" s="94"/>
      <c r="AE465" s="94"/>
      <c r="AF465" s="94"/>
      <c r="AG465" s="94"/>
      <c r="AH465" s="94"/>
      <c r="AI465" s="94"/>
      <c r="AJ465" s="94"/>
      <c r="AK465" s="94"/>
      <c r="AL465" s="94"/>
      <c r="AM465" s="94"/>
      <c r="AN465" s="94"/>
      <c r="AO465" s="94"/>
      <c r="AP465" s="94"/>
      <c r="AQ465" s="94"/>
      <c r="AR465" s="94"/>
      <c r="AS465" s="94"/>
      <c r="AT465" s="94"/>
      <c r="AU465" s="94"/>
      <c r="AV465" s="94"/>
      <c r="AW465" s="94"/>
      <c r="AX465" s="94"/>
      <c r="AY465" s="94"/>
      <c r="AZ465" s="94"/>
      <c r="BA465" s="94"/>
      <c r="BB465" s="94"/>
      <c r="BC465" s="94"/>
      <c r="BD465" s="94"/>
      <c r="BE465" s="94"/>
      <c r="BF465" s="94"/>
      <c r="BG465" s="94"/>
      <c r="BH465" s="94"/>
      <c r="BI465" s="94"/>
      <c r="BJ465" s="94"/>
      <c r="BK465" s="94"/>
      <c r="BL465" s="94"/>
      <c r="BM465" s="94"/>
      <c r="BN465" s="94"/>
      <c r="BO465" s="94"/>
      <c r="BP465" s="94"/>
      <c r="BQ465" s="94"/>
      <c r="BR465" s="94"/>
      <c r="BS465" s="94"/>
      <c r="BT465" s="94"/>
      <c r="BU465" s="94"/>
      <c r="BV465" s="94"/>
      <c r="BW465" s="94"/>
      <c r="BX465" s="94"/>
      <c r="BY465" s="94"/>
      <c r="BZ465" s="94"/>
    </row>
    <row r="466" spans="1:86" s="2" customFormat="1" ht="5.0999999999999996" customHeight="1">
      <c r="A466" s="203"/>
      <c r="B466" s="203"/>
      <c r="C466" s="203"/>
      <c r="D466" s="203"/>
      <c r="E466" s="203"/>
      <c r="F466" s="203"/>
      <c r="G466" s="203"/>
      <c r="H466" s="203"/>
      <c r="I466" s="203"/>
      <c r="J466" s="203"/>
      <c r="K466" s="203"/>
      <c r="L466" s="203"/>
      <c r="M466" s="203"/>
      <c r="N466" s="203"/>
      <c r="O466" s="203"/>
      <c r="P466" s="203"/>
      <c r="Q466" s="203"/>
      <c r="R466" s="203"/>
      <c r="S466" s="203"/>
      <c r="T466" s="203"/>
      <c r="U466" s="203"/>
      <c r="V466" s="203"/>
      <c r="W466" s="203"/>
      <c r="X466" s="203"/>
      <c r="Y466" s="203"/>
      <c r="Z466" s="203"/>
      <c r="AA466" s="203"/>
      <c r="AB466" s="203"/>
      <c r="AC466" s="203"/>
      <c r="AD466" s="203"/>
      <c r="AE466" s="203"/>
      <c r="AF466" s="203"/>
      <c r="AG466" s="203"/>
      <c r="AH466" s="203"/>
      <c r="AI466" s="203"/>
      <c r="AJ466" s="203"/>
      <c r="AK466" s="203"/>
      <c r="AL466" s="203"/>
      <c r="AM466" s="203"/>
      <c r="AN466" s="203"/>
      <c r="AO466" s="203"/>
      <c r="AP466" s="203"/>
      <c r="AQ466" s="203"/>
      <c r="AR466" s="203"/>
      <c r="AS466" s="203"/>
      <c r="AT466" s="203"/>
      <c r="AU466" s="203"/>
      <c r="AV466" s="203"/>
      <c r="AW466" s="203"/>
      <c r="AX466" s="203"/>
      <c r="AY466" s="203"/>
      <c r="AZ466" s="203"/>
      <c r="BA466" s="203"/>
      <c r="BB466" s="203"/>
      <c r="BC466" s="203"/>
      <c r="BD466" s="203"/>
      <c r="BE466" s="203"/>
      <c r="BF466" s="203"/>
      <c r="BG466" s="203"/>
      <c r="BH466" s="203"/>
      <c r="BI466" s="203"/>
      <c r="BJ466" s="203"/>
      <c r="BK466" s="203"/>
      <c r="BL466" s="203"/>
      <c r="BM466" s="203"/>
      <c r="BN466" s="203"/>
      <c r="BO466" s="203"/>
      <c r="BP466" s="203"/>
      <c r="BQ466" s="203"/>
      <c r="BR466" s="203"/>
      <c r="BS466" s="203"/>
      <c r="BT466" s="203"/>
      <c r="BU466" s="203"/>
      <c r="BV466" s="203"/>
      <c r="BW466" s="203"/>
      <c r="BX466" s="203"/>
      <c r="BY466" s="203"/>
      <c r="BZ466" s="203"/>
      <c r="CB466" s="1"/>
      <c r="CC466" s="1"/>
      <c r="CD466" s="1"/>
      <c r="CE466" s="1"/>
      <c r="CF466" s="1"/>
      <c r="CG466" s="1"/>
      <c r="CH466" s="1"/>
    </row>
    <row r="467" spans="1:86" s="2" customFormat="1" ht="16.5" customHeight="1">
      <c r="A467" s="59"/>
      <c r="B467" s="59" t="s">
        <v>1316</v>
      </c>
      <c r="C467" s="59"/>
      <c r="D467" s="59"/>
      <c r="E467" s="59"/>
      <c r="F467" s="59"/>
      <c r="G467" s="59"/>
      <c r="H467" s="59"/>
      <c r="I467" s="59"/>
      <c r="J467" s="59"/>
      <c r="K467" s="59"/>
      <c r="L467" s="59"/>
      <c r="M467" s="59"/>
      <c r="N467" s="59"/>
      <c r="O467" s="59"/>
      <c r="P467" s="59"/>
      <c r="Q467" s="695"/>
      <c r="R467" s="695"/>
      <c r="S467" s="695"/>
      <c r="T467" s="695"/>
      <c r="U467" s="695"/>
      <c r="V467" s="695"/>
      <c r="W467" s="695"/>
      <c r="X467" s="695"/>
      <c r="Y467" s="695"/>
      <c r="Z467" s="695"/>
      <c r="AA467" s="695"/>
      <c r="AB467" s="695"/>
      <c r="AC467" s="695"/>
      <c r="AD467" s="695"/>
      <c r="AE467" s="695"/>
      <c r="AF467" s="695"/>
      <c r="AG467" s="695"/>
      <c r="AH467" s="695"/>
      <c r="AI467" s="695"/>
      <c r="AJ467" s="59"/>
      <c r="AK467" s="59"/>
      <c r="AL467" s="59"/>
      <c r="AM467" s="59"/>
      <c r="AN467" s="59"/>
      <c r="AO467" s="59"/>
      <c r="AP467" s="59"/>
      <c r="AQ467" s="59"/>
      <c r="AR467" s="59"/>
      <c r="AS467" s="59"/>
      <c r="AT467" s="59"/>
      <c r="AU467" s="59"/>
      <c r="AV467" s="59"/>
      <c r="AW467" s="59"/>
      <c r="AX467" s="59"/>
      <c r="AY467" s="59"/>
      <c r="AZ467" s="59"/>
      <c r="BA467" s="59"/>
      <c r="BB467" s="59"/>
      <c r="BC467" s="59"/>
      <c r="BD467" s="59"/>
      <c r="BE467" s="59"/>
      <c r="BF467" s="59"/>
      <c r="BG467" s="59"/>
      <c r="BH467" s="59"/>
      <c r="BI467" s="59"/>
      <c r="BJ467" s="59"/>
      <c r="BK467" s="59"/>
      <c r="BL467" s="59"/>
      <c r="BM467" s="59"/>
      <c r="BN467" s="59"/>
      <c r="BO467" s="59"/>
      <c r="BP467" s="59"/>
      <c r="BQ467" s="59"/>
      <c r="BR467" s="59"/>
      <c r="BS467" s="59"/>
      <c r="BT467" s="59"/>
      <c r="BU467" s="59"/>
      <c r="BV467" s="59"/>
      <c r="BW467" s="59"/>
      <c r="BX467" s="59"/>
      <c r="BY467" s="59"/>
      <c r="BZ467" s="59"/>
      <c r="CB467" s="8"/>
    </row>
    <row r="468" spans="1:86" s="91" customFormat="1" ht="17.100000000000001" customHeight="1">
      <c r="A468" s="90"/>
      <c r="B468" s="90"/>
      <c r="C468" s="90"/>
      <c r="D468" s="90"/>
      <c r="E468" s="682" t="s">
        <v>56</v>
      </c>
      <c r="F468" s="682"/>
      <c r="G468" s="68" t="s">
        <v>1719</v>
      </c>
      <c r="H468" s="68"/>
      <c r="I468" s="68"/>
      <c r="J468" s="68"/>
      <c r="K468" s="68"/>
      <c r="L468" s="68"/>
      <c r="M468" s="68"/>
      <c r="N468" s="68"/>
      <c r="O468" s="68"/>
      <c r="P468" s="68"/>
      <c r="Q468" s="61"/>
      <c r="R468" s="61"/>
      <c r="S468" s="61"/>
      <c r="T468" s="61"/>
      <c r="U468" s="90"/>
      <c r="V468" s="90"/>
      <c r="W468" s="90"/>
      <c r="X468" s="90"/>
      <c r="Y468" s="90"/>
      <c r="Z468" s="90"/>
      <c r="AA468" s="90"/>
      <c r="AB468" s="68"/>
      <c r="AC468" s="68"/>
      <c r="AD468" s="68"/>
      <c r="AE468" s="68"/>
      <c r="AF468" s="90"/>
      <c r="AG468" s="90"/>
      <c r="AH468" s="90"/>
      <c r="AI468" s="90"/>
      <c r="AJ468" s="90"/>
      <c r="AK468" s="90"/>
      <c r="AL468" s="90"/>
      <c r="AM468" s="90"/>
      <c r="AN468" s="90"/>
      <c r="AO468" s="90"/>
      <c r="AP468" s="68"/>
      <c r="AQ468" s="68"/>
      <c r="AR468" s="68"/>
      <c r="AS468" s="68"/>
      <c r="AT468" s="68"/>
      <c r="AU468" s="68"/>
      <c r="AV468" s="68"/>
      <c r="AW468" s="68"/>
      <c r="AX468" s="68"/>
      <c r="AY468" s="68"/>
      <c r="AZ468" s="68"/>
      <c r="BA468" s="68"/>
      <c r="BB468" s="68"/>
      <c r="BC468" s="61"/>
      <c r="BD468" s="61"/>
      <c r="BE468" s="61"/>
      <c r="BF468" s="61"/>
      <c r="BG468" s="90"/>
      <c r="BH468" s="90"/>
      <c r="BI468" s="90"/>
      <c r="BJ468" s="90"/>
      <c r="BK468" s="68"/>
      <c r="BL468" s="68"/>
      <c r="BM468" s="68"/>
      <c r="BN468" s="68"/>
      <c r="BO468" s="68"/>
      <c r="BP468" s="68"/>
      <c r="BQ468" s="68"/>
      <c r="BR468" s="68"/>
      <c r="BS468" s="68"/>
      <c r="BT468" s="68"/>
      <c r="BU468" s="68"/>
      <c r="BV468" s="61"/>
      <c r="BW468" s="90"/>
      <c r="BX468" s="90"/>
      <c r="BY468" s="90"/>
      <c r="BZ468" s="90"/>
      <c r="CB468" s="8" t="s">
        <v>1628</v>
      </c>
      <c r="CC468" s="2" t="s">
        <v>1283</v>
      </c>
    </row>
    <row r="469" spans="1:86" s="91" customFormat="1" ht="17.100000000000001" customHeight="1">
      <c r="A469" s="90"/>
      <c r="B469" s="90"/>
      <c r="C469" s="90"/>
      <c r="D469" s="90"/>
      <c r="E469" s="682" t="s">
        <v>56</v>
      </c>
      <c r="F469" s="682"/>
      <c r="G469" s="68" t="s">
        <v>1720</v>
      </c>
      <c r="H469" s="90"/>
      <c r="I469" s="68"/>
      <c r="J469" s="68"/>
      <c r="K469" s="68"/>
      <c r="L469" s="68"/>
      <c r="M469" s="68"/>
      <c r="N469" s="68"/>
      <c r="O469" s="68"/>
      <c r="P469" s="68"/>
      <c r="Q469" s="61"/>
      <c r="R469" s="61"/>
      <c r="S469" s="61"/>
      <c r="T469" s="61"/>
      <c r="U469" s="90"/>
      <c r="V469" s="78"/>
      <c r="W469" s="78"/>
      <c r="X469" s="68"/>
      <c r="Y469" s="90"/>
      <c r="Z469" s="90"/>
      <c r="AA469" s="90"/>
      <c r="AB469" s="68"/>
      <c r="AC469" s="68"/>
      <c r="AD469" s="68"/>
      <c r="AE469" s="68"/>
      <c r="AF469" s="90"/>
      <c r="AG469" s="90"/>
      <c r="AH469" s="90"/>
      <c r="AI469" s="90"/>
      <c r="AJ469" s="90"/>
      <c r="AK469" s="90"/>
      <c r="AL469" s="90"/>
      <c r="AM469" s="90"/>
      <c r="AN469" s="90"/>
      <c r="AO469" s="90"/>
      <c r="AP469" s="68"/>
      <c r="AQ469" s="68"/>
      <c r="AR469" s="68"/>
      <c r="AS469" s="68"/>
      <c r="AT469" s="68"/>
      <c r="AU469" s="68"/>
      <c r="AV469" s="68"/>
      <c r="AW469" s="68"/>
      <c r="AX469" s="68"/>
      <c r="AY469" s="68"/>
      <c r="AZ469" s="68"/>
      <c r="BA469" s="68"/>
      <c r="BB469" s="68"/>
      <c r="BC469" s="61"/>
      <c r="BD469" s="61"/>
      <c r="BE469" s="61"/>
      <c r="BF469" s="61"/>
      <c r="BG469" s="78"/>
      <c r="BH469" s="78"/>
      <c r="BI469" s="68"/>
      <c r="BJ469" s="68"/>
      <c r="BK469" s="68"/>
      <c r="BL469" s="68"/>
      <c r="BM469" s="68"/>
      <c r="BN469" s="68"/>
      <c r="BO469" s="68"/>
      <c r="BP469" s="68"/>
      <c r="BQ469" s="68"/>
      <c r="BR469" s="68"/>
      <c r="BS469" s="68"/>
      <c r="BT469" s="68"/>
      <c r="BU469" s="68"/>
      <c r="BV469" s="61"/>
      <c r="BW469" s="90"/>
      <c r="BX469" s="90"/>
      <c r="BY469" s="90"/>
      <c r="BZ469" s="90"/>
      <c r="CB469" s="8" t="s">
        <v>385</v>
      </c>
      <c r="CC469" s="2" t="s">
        <v>384</v>
      </c>
    </row>
    <row r="470" spans="1:86" s="91" customFormat="1" ht="17.100000000000001" customHeight="1">
      <c r="A470" s="90"/>
      <c r="B470" s="90"/>
      <c r="C470" s="90"/>
      <c r="D470" s="90"/>
      <c r="E470" s="682" t="s">
        <v>56</v>
      </c>
      <c r="F470" s="682"/>
      <c r="G470" s="68" t="s">
        <v>1723</v>
      </c>
      <c r="H470" s="90"/>
      <c r="I470" s="68"/>
      <c r="J470" s="68"/>
      <c r="K470" s="68"/>
      <c r="L470" s="68"/>
      <c r="M470" s="68"/>
      <c r="N470" s="68"/>
      <c r="O470" s="68"/>
      <c r="P470" s="68"/>
      <c r="Q470" s="61"/>
      <c r="R470" s="61"/>
      <c r="S470" s="61"/>
      <c r="T470" s="61"/>
      <c r="U470" s="90"/>
      <c r="V470" s="78"/>
      <c r="W470" s="78"/>
      <c r="X470" s="68"/>
      <c r="Y470" s="90"/>
      <c r="Z470" s="90"/>
      <c r="AA470" s="90"/>
      <c r="AB470" s="68"/>
      <c r="AC470" s="68"/>
      <c r="AD470" s="68"/>
      <c r="AE470" s="68"/>
      <c r="AF470" s="90"/>
      <c r="AG470" s="90"/>
      <c r="AH470" s="90"/>
      <c r="AI470" s="90"/>
      <c r="AJ470" s="90"/>
      <c r="AK470" s="90"/>
      <c r="AL470" s="90"/>
      <c r="AM470" s="90"/>
      <c r="AN470" s="90"/>
      <c r="AO470" s="90"/>
      <c r="AP470" s="68"/>
      <c r="AQ470" s="68"/>
      <c r="AR470" s="68"/>
      <c r="AS470" s="68"/>
      <c r="AT470" s="68"/>
      <c r="AU470" s="68"/>
      <c r="AV470" s="68"/>
      <c r="AW470" s="68"/>
      <c r="AX470" s="68"/>
      <c r="AY470" s="68"/>
      <c r="AZ470" s="68"/>
      <c r="BA470" s="68"/>
      <c r="BB470" s="68"/>
      <c r="BC470" s="61"/>
      <c r="BD470" s="61"/>
      <c r="BE470" s="61"/>
      <c r="BF470" s="61"/>
      <c r="BG470" s="78"/>
      <c r="BH470" s="78"/>
      <c r="BI470" s="68"/>
      <c r="BJ470" s="68"/>
      <c r="BK470" s="68"/>
      <c r="BL470" s="68"/>
      <c r="BM470" s="68"/>
      <c r="BN470" s="68"/>
      <c r="BO470" s="68"/>
      <c r="BP470" s="68"/>
      <c r="BQ470" s="68"/>
      <c r="BR470" s="68"/>
      <c r="BS470" s="68"/>
      <c r="BT470" s="68"/>
      <c r="BU470" s="68"/>
      <c r="BV470" s="61"/>
      <c r="BW470" s="90"/>
      <c r="BX470" s="90"/>
      <c r="BY470" s="90"/>
      <c r="BZ470" s="90"/>
      <c r="CB470" s="8" t="s">
        <v>385</v>
      </c>
      <c r="CC470" s="2" t="s">
        <v>384</v>
      </c>
    </row>
    <row r="471" spans="1:86" s="91" customFormat="1" ht="17.100000000000001" customHeight="1">
      <c r="A471" s="90"/>
      <c r="B471" s="90"/>
      <c r="C471" s="90"/>
      <c r="D471" s="90"/>
      <c r="E471" s="682" t="s">
        <v>56</v>
      </c>
      <c r="F471" s="682"/>
      <c r="G471" s="68" t="s">
        <v>970</v>
      </c>
      <c r="H471" s="90"/>
      <c r="I471" s="68"/>
      <c r="J471" s="68"/>
      <c r="K471" s="68"/>
      <c r="L471" s="68"/>
      <c r="M471" s="68"/>
      <c r="N471" s="68"/>
      <c r="O471" s="68"/>
      <c r="P471" s="68"/>
      <c r="Q471" s="61"/>
      <c r="R471" s="61"/>
      <c r="S471" s="61"/>
      <c r="T471" s="61"/>
      <c r="U471" s="90"/>
      <c r="V471" s="78"/>
      <c r="W471" s="78"/>
      <c r="X471" s="68"/>
      <c r="Y471" s="68"/>
      <c r="Z471" s="68"/>
      <c r="AA471" s="68"/>
      <c r="AB471" s="68"/>
      <c r="AC471" s="68"/>
      <c r="AD471" s="68"/>
      <c r="AE471" s="68"/>
      <c r="AF471" s="90"/>
      <c r="AG471" s="90"/>
      <c r="AH471" s="90"/>
      <c r="AI471" s="90"/>
      <c r="AJ471" s="90"/>
      <c r="AK471" s="90"/>
      <c r="AL471" s="90"/>
      <c r="AM471" s="90"/>
      <c r="AN471" s="90"/>
      <c r="AO471" s="90"/>
      <c r="AP471" s="68"/>
      <c r="AQ471" s="68"/>
      <c r="AR471" s="68"/>
      <c r="AS471" s="68"/>
      <c r="AT471" s="68"/>
      <c r="AU471" s="68"/>
      <c r="AV471" s="68"/>
      <c r="AW471" s="68"/>
      <c r="AX471" s="68"/>
      <c r="AY471" s="68"/>
      <c r="AZ471" s="68"/>
      <c r="BA471" s="68"/>
      <c r="BB471" s="68"/>
      <c r="BC471" s="61"/>
      <c r="BD471" s="61"/>
      <c r="BE471" s="61"/>
      <c r="BF471" s="61"/>
      <c r="BG471" s="78"/>
      <c r="BH471" s="78"/>
      <c r="BI471" s="68"/>
      <c r="BJ471" s="68"/>
      <c r="BK471" s="68"/>
      <c r="BL471" s="68"/>
      <c r="BM471" s="68"/>
      <c r="BN471" s="68"/>
      <c r="BO471" s="68"/>
      <c r="BP471" s="68"/>
      <c r="BQ471" s="68"/>
      <c r="BR471" s="68"/>
      <c r="BS471" s="68"/>
      <c r="BT471" s="68"/>
      <c r="BU471" s="68"/>
      <c r="BV471" s="61"/>
      <c r="BW471" s="90"/>
      <c r="BX471" s="90"/>
      <c r="BY471" s="90"/>
      <c r="BZ471" s="90"/>
      <c r="CB471" s="8" t="s">
        <v>388</v>
      </c>
      <c r="CC471" s="2" t="s">
        <v>1629</v>
      </c>
    </row>
    <row r="472" spans="1:86" s="91" customFormat="1" ht="17.100000000000001" customHeight="1">
      <c r="A472" s="90"/>
      <c r="B472" s="90"/>
      <c r="C472" s="90"/>
      <c r="D472" s="90"/>
      <c r="E472" s="682" t="s">
        <v>56</v>
      </c>
      <c r="F472" s="682"/>
      <c r="G472" s="68" t="s">
        <v>1317</v>
      </c>
      <c r="H472" s="68"/>
      <c r="I472" s="68"/>
      <c r="J472" s="68"/>
      <c r="K472" s="68"/>
      <c r="L472" s="68"/>
      <c r="M472" s="68"/>
      <c r="N472" s="68"/>
      <c r="O472" s="68"/>
      <c r="P472" s="68"/>
      <c r="Q472" s="61"/>
      <c r="R472" s="61"/>
      <c r="S472" s="61"/>
      <c r="T472" s="61"/>
      <c r="U472" s="90"/>
      <c r="V472" s="78"/>
      <c r="W472" s="78"/>
      <c r="X472" s="68"/>
      <c r="Y472" s="90"/>
      <c r="Z472" s="90"/>
      <c r="AA472" s="90"/>
      <c r="AB472" s="68"/>
      <c r="AC472" s="68"/>
      <c r="AD472" s="68"/>
      <c r="AE472" s="68"/>
      <c r="AF472" s="90"/>
      <c r="AG472" s="90"/>
      <c r="AH472" s="90"/>
      <c r="AI472" s="90"/>
      <c r="AJ472" s="90"/>
      <c r="AK472" s="90"/>
      <c r="AL472" s="90"/>
      <c r="AM472" s="90"/>
      <c r="AN472" s="90"/>
      <c r="AO472" s="90"/>
      <c r="AP472" s="68"/>
      <c r="AQ472" s="68"/>
      <c r="AR472" s="68"/>
      <c r="AS472" s="68"/>
      <c r="AT472" s="68"/>
      <c r="AU472" s="68"/>
      <c r="AV472" s="68"/>
      <c r="AW472" s="68"/>
      <c r="AX472" s="68"/>
      <c r="AY472" s="68"/>
      <c r="AZ472" s="68"/>
      <c r="BA472" s="68"/>
      <c r="BB472" s="68"/>
      <c r="BC472" s="61"/>
      <c r="BD472" s="61"/>
      <c r="BE472" s="61"/>
      <c r="BF472" s="61"/>
      <c r="BG472" s="78"/>
      <c r="BH472" s="78"/>
      <c r="BI472" s="68"/>
      <c r="BJ472" s="68"/>
      <c r="BK472" s="68"/>
      <c r="BL472" s="68"/>
      <c r="BM472" s="68"/>
      <c r="BN472" s="68"/>
      <c r="BO472" s="68"/>
      <c r="BP472" s="68"/>
      <c r="BQ472" s="68"/>
      <c r="BR472" s="68"/>
      <c r="BS472" s="68"/>
      <c r="BT472" s="68"/>
      <c r="BU472" s="68"/>
      <c r="BV472" s="61"/>
      <c r="BW472" s="90"/>
      <c r="BX472" s="90"/>
      <c r="BY472" s="90"/>
      <c r="BZ472" s="90"/>
      <c r="CB472" s="8" t="s">
        <v>391</v>
      </c>
      <c r="CC472" s="2" t="s">
        <v>390</v>
      </c>
    </row>
    <row r="473" spans="1:86" s="91" customFormat="1" ht="17.100000000000001" customHeight="1">
      <c r="A473" s="90"/>
      <c r="B473" s="90"/>
      <c r="C473" s="90"/>
      <c r="D473" s="90"/>
      <c r="E473" s="682" t="s">
        <v>56</v>
      </c>
      <c r="F473" s="682"/>
      <c r="G473" s="68" t="s">
        <v>1318</v>
      </c>
      <c r="H473" s="68"/>
      <c r="I473" s="68"/>
      <c r="J473" s="68"/>
      <c r="K473" s="68"/>
      <c r="L473" s="68"/>
      <c r="M473" s="68"/>
      <c r="N473" s="68"/>
      <c r="O473" s="68"/>
      <c r="P473" s="68"/>
      <c r="Q473" s="68"/>
      <c r="R473" s="68"/>
      <c r="S473" s="68"/>
      <c r="T473" s="68"/>
      <c r="U473" s="68"/>
      <c r="V473" s="78"/>
      <c r="W473" s="78"/>
      <c r="X473" s="68"/>
      <c r="Y473" s="90"/>
      <c r="Z473" s="90"/>
      <c r="AA473" s="90"/>
      <c r="AB473" s="68"/>
      <c r="AC473" s="68"/>
      <c r="AD473" s="68"/>
      <c r="AE473" s="68"/>
      <c r="AF473" s="90"/>
      <c r="AG473" s="90"/>
      <c r="AH473" s="90"/>
      <c r="AI473" s="90"/>
      <c r="AJ473" s="90"/>
      <c r="AK473" s="90"/>
      <c r="AL473" s="90"/>
      <c r="AM473" s="90"/>
      <c r="AN473" s="90"/>
      <c r="AO473" s="90"/>
      <c r="AP473" s="68"/>
      <c r="AQ473" s="68"/>
      <c r="AR473" s="68"/>
      <c r="AS473" s="68"/>
      <c r="AT473" s="68"/>
      <c r="AU473" s="68"/>
      <c r="AV473" s="68"/>
      <c r="AW473" s="68"/>
      <c r="AX473" s="68"/>
      <c r="AY473" s="68"/>
      <c r="AZ473" s="68"/>
      <c r="BA473" s="68"/>
      <c r="BB473" s="68"/>
      <c r="BC473" s="68"/>
      <c r="BD473" s="68"/>
      <c r="BE473" s="68"/>
      <c r="BF473" s="68"/>
      <c r="BG473" s="78"/>
      <c r="BH473" s="78"/>
      <c r="BI473" s="68"/>
      <c r="BJ473" s="68"/>
      <c r="BK473" s="68"/>
      <c r="BL473" s="61"/>
      <c r="BM473" s="61"/>
      <c r="BN473" s="61"/>
      <c r="BO473" s="90"/>
      <c r="BP473" s="90"/>
      <c r="BQ473" s="90"/>
      <c r="BR473" s="68"/>
      <c r="BS473" s="68"/>
      <c r="BT473" s="68"/>
      <c r="BU473" s="68"/>
      <c r="BV473" s="68"/>
      <c r="BW473" s="90"/>
      <c r="BX473" s="90"/>
      <c r="BY473" s="90"/>
      <c r="BZ473" s="90"/>
      <c r="CB473" s="8" t="s">
        <v>394</v>
      </c>
      <c r="CC473" s="2" t="s">
        <v>1285</v>
      </c>
    </row>
    <row r="474" spans="1:86" s="2" customFormat="1" ht="16.5" customHeight="1">
      <c r="A474" s="90"/>
      <c r="B474" s="90"/>
      <c r="C474" s="90"/>
      <c r="D474" s="90"/>
      <c r="E474" s="682" t="s">
        <v>56</v>
      </c>
      <c r="F474" s="682"/>
      <c r="G474" s="68" t="s">
        <v>700</v>
      </c>
      <c r="H474" s="68"/>
      <c r="I474" s="68"/>
      <c r="J474" s="68"/>
      <c r="K474" s="68"/>
      <c r="L474" s="68"/>
      <c r="M474" s="68"/>
      <c r="N474" s="68"/>
      <c r="O474" s="68"/>
      <c r="P474" s="68"/>
      <c r="Q474" s="68"/>
      <c r="R474" s="68"/>
      <c r="S474" s="68"/>
      <c r="T474" s="68"/>
      <c r="U474" s="68"/>
      <c r="V474" s="78"/>
      <c r="W474" s="78"/>
      <c r="X474" s="68"/>
      <c r="Y474" s="90"/>
      <c r="Z474" s="90"/>
      <c r="AA474" s="90"/>
      <c r="AB474" s="68"/>
      <c r="AC474" s="68"/>
      <c r="AD474" s="68"/>
      <c r="AE474" s="68"/>
      <c r="AF474" s="90"/>
      <c r="AG474" s="90"/>
      <c r="AH474" s="90"/>
      <c r="AI474" s="90"/>
      <c r="AJ474" s="90"/>
      <c r="AK474" s="90"/>
      <c r="AL474" s="90"/>
      <c r="AM474" s="90"/>
      <c r="AN474" s="90"/>
      <c r="AO474" s="90"/>
      <c r="AP474" s="68"/>
      <c r="AQ474" s="68"/>
      <c r="AR474" s="68"/>
      <c r="AS474" s="68"/>
      <c r="AT474" s="68"/>
      <c r="AU474" s="68"/>
      <c r="AV474" s="68"/>
      <c r="AW474" s="68"/>
      <c r="AX474" s="68"/>
      <c r="AY474" s="68"/>
      <c r="AZ474" s="68"/>
      <c r="BA474" s="68"/>
      <c r="BB474" s="68"/>
      <c r="BC474" s="68"/>
      <c r="BD474" s="68"/>
      <c r="BE474" s="68"/>
      <c r="BF474" s="68"/>
      <c r="BG474" s="78"/>
      <c r="BH474" s="78"/>
      <c r="BI474" s="68"/>
      <c r="BJ474" s="68"/>
      <c r="BK474" s="68"/>
      <c r="BL474" s="61"/>
      <c r="BM474" s="61"/>
      <c r="BN474" s="61"/>
      <c r="BO474" s="90"/>
      <c r="BP474" s="90"/>
      <c r="BQ474" s="90"/>
      <c r="BR474" s="68"/>
      <c r="BS474" s="68"/>
      <c r="BT474" s="68"/>
      <c r="BU474" s="68"/>
      <c r="BV474" s="68"/>
      <c r="BW474" s="90"/>
      <c r="BX474" s="90"/>
      <c r="BY474" s="90"/>
      <c r="BZ474" s="90"/>
      <c r="CB474" s="8" t="s">
        <v>1630</v>
      </c>
      <c r="CC474" s="2" t="s">
        <v>1287</v>
      </c>
    </row>
    <row r="475" spans="1:86" s="1" customFormat="1" ht="3.95" customHeight="1">
      <c r="A475" s="94"/>
      <c r="B475" s="94"/>
      <c r="C475" s="94"/>
      <c r="D475" s="94"/>
      <c r="E475" s="94"/>
      <c r="F475" s="94"/>
      <c r="G475" s="94"/>
      <c r="H475" s="94"/>
      <c r="I475" s="94"/>
      <c r="J475" s="94"/>
      <c r="K475" s="94"/>
      <c r="L475" s="94"/>
      <c r="M475" s="94"/>
      <c r="N475" s="94"/>
      <c r="O475" s="94"/>
      <c r="P475" s="94"/>
      <c r="Q475" s="94"/>
      <c r="R475" s="94"/>
      <c r="S475" s="94"/>
      <c r="T475" s="94"/>
      <c r="U475" s="94"/>
      <c r="V475" s="94"/>
      <c r="W475" s="94"/>
      <c r="X475" s="94"/>
      <c r="Y475" s="94"/>
      <c r="Z475" s="94"/>
      <c r="AA475" s="94"/>
      <c r="AB475" s="94"/>
      <c r="AC475" s="94"/>
      <c r="AD475" s="94"/>
      <c r="AE475" s="94"/>
      <c r="AF475" s="94"/>
      <c r="AG475" s="94"/>
      <c r="AH475" s="94"/>
      <c r="AI475" s="94"/>
      <c r="AJ475" s="94"/>
      <c r="AK475" s="94"/>
      <c r="AL475" s="94"/>
      <c r="AM475" s="94"/>
      <c r="AN475" s="94"/>
      <c r="AO475" s="94"/>
      <c r="AP475" s="94"/>
      <c r="AQ475" s="94"/>
      <c r="AR475" s="94"/>
      <c r="AS475" s="94"/>
      <c r="AT475" s="94"/>
      <c r="AU475" s="94"/>
      <c r="AV475" s="94"/>
      <c r="AW475" s="94"/>
      <c r="AX475" s="94"/>
      <c r="AY475" s="94"/>
      <c r="AZ475" s="94"/>
      <c r="BA475" s="94"/>
      <c r="BB475" s="94"/>
      <c r="BC475" s="94"/>
      <c r="BD475" s="94"/>
      <c r="BE475" s="94"/>
      <c r="BF475" s="94"/>
      <c r="BG475" s="94"/>
      <c r="BH475" s="94"/>
      <c r="BI475" s="94"/>
      <c r="BJ475" s="94"/>
      <c r="BK475" s="94"/>
      <c r="BL475" s="94"/>
      <c r="BM475" s="94"/>
      <c r="BN475" s="94"/>
      <c r="BO475" s="94"/>
      <c r="BP475" s="94"/>
      <c r="BQ475" s="94"/>
      <c r="BR475" s="94"/>
      <c r="BS475" s="94"/>
      <c r="BT475" s="94"/>
      <c r="BU475" s="94"/>
      <c r="BV475" s="94"/>
      <c r="BW475" s="94"/>
      <c r="BX475" s="94"/>
      <c r="BY475" s="94"/>
      <c r="BZ475" s="94"/>
    </row>
    <row r="476" spans="1:86" s="1" customFormat="1" ht="3.95" customHeight="1">
      <c r="A476" s="203"/>
      <c r="B476" s="203"/>
      <c r="C476" s="203"/>
      <c r="D476" s="203"/>
      <c r="E476" s="203"/>
      <c r="F476" s="203"/>
      <c r="G476" s="203"/>
      <c r="H476" s="203"/>
      <c r="I476" s="203"/>
      <c r="J476" s="203"/>
      <c r="K476" s="203"/>
      <c r="L476" s="203"/>
      <c r="M476" s="203"/>
      <c r="N476" s="203"/>
      <c r="O476" s="203"/>
      <c r="P476" s="203"/>
      <c r="Q476" s="203"/>
      <c r="R476" s="203"/>
      <c r="S476" s="203"/>
      <c r="T476" s="203"/>
      <c r="U476" s="203"/>
      <c r="V476" s="203"/>
      <c r="W476" s="203"/>
      <c r="X476" s="203"/>
      <c r="Y476" s="203"/>
      <c r="Z476" s="203"/>
      <c r="AA476" s="203"/>
      <c r="AB476" s="203"/>
      <c r="AC476" s="203"/>
      <c r="AD476" s="203"/>
      <c r="AE476" s="203"/>
      <c r="AF476" s="203"/>
      <c r="AG476" s="203"/>
      <c r="AH476" s="203"/>
      <c r="AI476" s="203"/>
      <c r="AJ476" s="203"/>
      <c r="AK476" s="203"/>
      <c r="AL476" s="203"/>
      <c r="AM476" s="203"/>
      <c r="AN476" s="203"/>
      <c r="AO476" s="203"/>
      <c r="AP476" s="203"/>
      <c r="AQ476" s="203"/>
      <c r="AR476" s="203"/>
      <c r="AS476" s="203"/>
      <c r="AT476" s="203"/>
      <c r="AU476" s="203"/>
      <c r="AV476" s="203"/>
      <c r="AW476" s="203"/>
      <c r="AX476" s="203"/>
      <c r="AY476" s="203"/>
      <c r="AZ476" s="203"/>
      <c r="BA476" s="203"/>
      <c r="BB476" s="203"/>
      <c r="BC476" s="203"/>
      <c r="BD476" s="203"/>
      <c r="BE476" s="203"/>
      <c r="BF476" s="203"/>
      <c r="BG476" s="203"/>
      <c r="BH476" s="203"/>
      <c r="BI476" s="203"/>
      <c r="BJ476" s="203"/>
      <c r="BK476" s="203"/>
      <c r="BL476" s="203"/>
      <c r="BM476" s="203"/>
      <c r="BN476" s="203"/>
      <c r="BO476" s="203"/>
      <c r="BP476" s="203"/>
      <c r="BQ476" s="203"/>
      <c r="BR476" s="203"/>
      <c r="BS476" s="203"/>
      <c r="BT476" s="203"/>
      <c r="BU476" s="203"/>
      <c r="BV476" s="203"/>
      <c r="BW476" s="203"/>
      <c r="BX476" s="203"/>
      <c r="BY476" s="203"/>
      <c r="BZ476" s="203"/>
    </row>
    <row r="477" spans="1:86" s="1" customFormat="1" ht="17.100000000000001" customHeight="1">
      <c r="A477" s="59"/>
      <c r="B477" s="59" t="s">
        <v>1319</v>
      </c>
      <c r="C477" s="59"/>
      <c r="D477" s="59"/>
      <c r="E477" s="59"/>
      <c r="F477" s="59"/>
      <c r="G477" s="59"/>
      <c r="H477" s="59"/>
      <c r="I477" s="59"/>
      <c r="J477" s="59"/>
      <c r="K477" s="59"/>
      <c r="L477" s="59"/>
      <c r="M477" s="59"/>
      <c r="N477" s="59"/>
      <c r="O477" s="59"/>
      <c r="P477" s="59"/>
      <c r="Q477" s="59"/>
      <c r="R477" s="59"/>
      <c r="S477" s="59"/>
      <c r="T477" s="59"/>
      <c r="U477" s="59"/>
      <c r="V477" s="59"/>
      <c r="W477" s="59"/>
      <c r="X477" s="59"/>
      <c r="Y477" s="59"/>
      <c r="Z477" s="59"/>
      <c r="AA477" s="59"/>
      <c r="AB477" s="59"/>
      <c r="AC477" s="59"/>
      <c r="AD477" s="59"/>
      <c r="AE477" s="59"/>
      <c r="AF477" s="59"/>
      <c r="AG477" s="59"/>
      <c r="AH477" s="59"/>
      <c r="AI477" s="59"/>
      <c r="AJ477" s="59"/>
      <c r="AK477" s="59"/>
      <c r="AL477" s="59"/>
      <c r="AM477" s="59"/>
      <c r="AN477" s="59"/>
      <c r="AO477" s="59"/>
      <c r="AP477" s="59"/>
      <c r="AQ477" s="59"/>
      <c r="AR477" s="59"/>
      <c r="AS477" s="59"/>
      <c r="AT477" s="59"/>
      <c r="AU477" s="59"/>
      <c r="AV477" s="59"/>
      <c r="AW477" s="59"/>
      <c r="AX477" s="59"/>
      <c r="AY477" s="59"/>
      <c r="AZ477" s="59"/>
      <c r="BA477" s="59"/>
      <c r="BB477" s="59"/>
      <c r="BC477" s="59"/>
      <c r="BD477" s="59"/>
      <c r="BE477" s="59"/>
      <c r="BF477" s="59"/>
      <c r="BG477" s="59"/>
      <c r="BH477" s="59"/>
      <c r="BI477" s="59"/>
      <c r="BJ477" s="59"/>
      <c r="BK477" s="59"/>
      <c r="BL477" s="59"/>
      <c r="BM477" s="59"/>
      <c r="BN477" s="59"/>
      <c r="BO477" s="59"/>
      <c r="BP477" s="59"/>
      <c r="BQ477" s="59"/>
      <c r="BR477" s="59"/>
      <c r="BS477" s="59"/>
      <c r="BT477" s="59"/>
      <c r="BU477" s="59"/>
      <c r="BV477" s="59"/>
      <c r="BW477" s="59"/>
      <c r="BX477" s="59"/>
      <c r="BY477" s="59"/>
      <c r="BZ477" s="59"/>
    </row>
    <row r="478" spans="1:86" s="91" customFormat="1" ht="17.100000000000001" customHeight="1">
      <c r="A478" s="59"/>
      <c r="B478" s="90"/>
      <c r="C478" s="90"/>
      <c r="D478" s="90"/>
      <c r="E478" s="682" t="s">
        <v>56</v>
      </c>
      <c r="F478" s="682"/>
      <c r="G478" s="68" t="s">
        <v>1320</v>
      </c>
      <c r="H478" s="68"/>
      <c r="I478" s="68"/>
      <c r="J478" s="68"/>
      <c r="K478" s="68"/>
      <c r="L478" s="68"/>
      <c r="M478" s="68"/>
      <c r="N478" s="68"/>
      <c r="O478" s="61"/>
      <c r="P478" s="61"/>
      <c r="Q478" s="61"/>
      <c r="R478" s="61"/>
      <c r="S478" s="90"/>
      <c r="T478" s="90"/>
      <c r="U478" s="90"/>
      <c r="V478" s="90"/>
      <c r="W478" s="90"/>
      <c r="X478" s="90"/>
      <c r="Y478" s="90"/>
      <c r="Z478" s="68"/>
      <c r="AA478" s="68"/>
      <c r="AB478" s="68"/>
      <c r="AC478" s="68"/>
      <c r="AD478" s="68"/>
      <c r="AE478" s="68"/>
      <c r="AF478" s="90"/>
      <c r="AG478" s="90"/>
      <c r="AH478" s="90"/>
      <c r="AI478" s="90"/>
      <c r="AJ478" s="90"/>
      <c r="AK478" s="90"/>
      <c r="AL478" s="90"/>
      <c r="AM478" s="90"/>
      <c r="AN478" s="90"/>
      <c r="AO478" s="90"/>
      <c r="AP478" s="68"/>
      <c r="AQ478" s="68"/>
      <c r="AR478" s="68"/>
      <c r="AS478" s="68"/>
      <c r="AT478" s="68"/>
      <c r="AU478" s="68"/>
      <c r="AV478" s="68"/>
      <c r="AW478" s="68"/>
      <c r="AX478" s="68"/>
      <c r="AY478" s="68"/>
      <c r="AZ478" s="68"/>
      <c r="BA478" s="68"/>
      <c r="BB478" s="68"/>
      <c r="BC478" s="61"/>
      <c r="BD478" s="61"/>
      <c r="BE478" s="61"/>
      <c r="BF478" s="61"/>
      <c r="BG478" s="90"/>
      <c r="BH478" s="90"/>
      <c r="BI478" s="90"/>
      <c r="BJ478" s="90"/>
      <c r="BK478" s="68"/>
      <c r="BL478" s="68"/>
      <c r="BM478" s="68"/>
      <c r="BN478" s="68"/>
      <c r="BO478" s="68"/>
      <c r="BP478" s="68"/>
      <c r="BQ478" s="68"/>
      <c r="BR478" s="68"/>
      <c r="BS478" s="68"/>
      <c r="BT478" s="68"/>
      <c r="BU478" s="68"/>
      <c r="BV478" s="61"/>
      <c r="BW478" s="90"/>
      <c r="BX478" s="90"/>
      <c r="BY478" s="90"/>
      <c r="BZ478" s="90"/>
      <c r="CB478" s="8" t="s">
        <v>411</v>
      </c>
      <c r="CC478" s="2" t="s">
        <v>410</v>
      </c>
    </row>
    <row r="479" spans="1:86" s="91" customFormat="1" ht="17.100000000000001" customHeight="1">
      <c r="A479" s="90"/>
      <c r="B479" s="90"/>
      <c r="C479" s="90"/>
      <c r="D479" s="90"/>
      <c r="E479" s="682" t="s">
        <v>56</v>
      </c>
      <c r="F479" s="682"/>
      <c r="G479" s="68" t="s">
        <v>1321</v>
      </c>
      <c r="H479" s="90"/>
      <c r="I479" s="68"/>
      <c r="J479" s="68"/>
      <c r="K479" s="68"/>
      <c r="L479" s="68"/>
      <c r="M479" s="68"/>
      <c r="N479" s="68"/>
      <c r="O479" s="61"/>
      <c r="P479" s="61"/>
      <c r="Q479" s="61"/>
      <c r="R479" s="61"/>
      <c r="S479" s="90"/>
      <c r="T479" s="78"/>
      <c r="U479" s="78"/>
      <c r="V479" s="68"/>
      <c r="W479" s="90"/>
      <c r="X479" s="90"/>
      <c r="Y479" s="90"/>
      <c r="Z479" s="68"/>
      <c r="AA479" s="68"/>
      <c r="AB479" s="68"/>
      <c r="AC479" s="68"/>
      <c r="AD479" s="68"/>
      <c r="AE479" s="68"/>
      <c r="AF479" s="90"/>
      <c r="AG479" s="90"/>
      <c r="AH479" s="90"/>
      <c r="AI479" s="90"/>
      <c r="AJ479" s="90"/>
      <c r="AK479" s="90"/>
      <c r="AL479" s="90"/>
      <c r="AM479" s="90"/>
      <c r="AN479" s="90"/>
      <c r="AO479" s="90"/>
      <c r="AP479" s="68"/>
      <c r="AQ479" s="68"/>
      <c r="AR479" s="68"/>
      <c r="AS479" s="68"/>
      <c r="AT479" s="68"/>
      <c r="AU479" s="68"/>
      <c r="AV479" s="68"/>
      <c r="AW479" s="68"/>
      <c r="AX479" s="68"/>
      <c r="AY479" s="68"/>
      <c r="AZ479" s="68"/>
      <c r="BA479" s="68"/>
      <c r="BB479" s="68"/>
      <c r="BC479" s="61"/>
      <c r="BD479" s="61"/>
      <c r="BE479" s="61"/>
      <c r="BF479" s="61"/>
      <c r="BG479" s="90"/>
      <c r="BH479" s="90"/>
      <c r="BI479" s="90"/>
      <c r="BJ479" s="90"/>
      <c r="BK479" s="68"/>
      <c r="BL479" s="68"/>
      <c r="BM479" s="68"/>
      <c r="BN479" s="68"/>
      <c r="BO479" s="68"/>
      <c r="BP479" s="68"/>
      <c r="BQ479" s="68"/>
      <c r="BR479" s="68"/>
      <c r="BS479" s="68"/>
      <c r="BT479" s="68"/>
      <c r="BU479" s="68"/>
      <c r="BV479" s="61"/>
      <c r="BW479" s="90"/>
      <c r="BX479" s="90"/>
      <c r="BY479" s="90"/>
      <c r="BZ479" s="90"/>
      <c r="CB479" s="8" t="s">
        <v>414</v>
      </c>
      <c r="CC479" s="2" t="s">
        <v>413</v>
      </c>
    </row>
    <row r="480" spans="1:86" s="2" customFormat="1" ht="16.5" customHeight="1">
      <c r="A480" s="90"/>
      <c r="B480" s="90"/>
      <c r="C480" s="90"/>
      <c r="D480" s="90"/>
      <c r="E480" s="682" t="s">
        <v>56</v>
      </c>
      <c r="F480" s="682"/>
      <c r="G480" s="68" t="s">
        <v>1724</v>
      </c>
      <c r="H480" s="90"/>
      <c r="I480" s="68"/>
      <c r="J480" s="68"/>
      <c r="K480" s="68"/>
      <c r="L480" s="68"/>
      <c r="M480" s="68"/>
      <c r="N480" s="68"/>
      <c r="O480" s="61"/>
      <c r="P480" s="61"/>
      <c r="Q480" s="61"/>
      <c r="R480" s="61"/>
      <c r="S480" s="90"/>
      <c r="T480" s="78"/>
      <c r="U480" s="78"/>
      <c r="V480" s="68"/>
      <c r="W480" s="90"/>
      <c r="X480" s="90"/>
      <c r="Y480" s="90"/>
      <c r="Z480" s="68"/>
      <c r="AA480" s="68"/>
      <c r="AB480" s="68"/>
      <c r="AC480" s="68"/>
      <c r="AD480" s="68"/>
      <c r="AE480" s="68"/>
      <c r="AF480" s="90"/>
      <c r="AG480" s="90"/>
      <c r="AH480" s="90"/>
      <c r="AI480" s="90"/>
      <c r="AJ480" s="90"/>
      <c r="AK480" s="90"/>
      <c r="AL480" s="90"/>
      <c r="AM480" s="90"/>
      <c r="AN480" s="90"/>
      <c r="AO480" s="90"/>
      <c r="AP480" s="68"/>
      <c r="AQ480" s="68"/>
      <c r="AR480" s="68"/>
      <c r="AS480" s="68"/>
      <c r="AT480" s="68"/>
      <c r="AU480" s="68"/>
      <c r="AV480" s="68"/>
      <c r="AW480" s="68"/>
      <c r="AX480" s="68"/>
      <c r="AY480" s="68"/>
      <c r="AZ480" s="68"/>
      <c r="BA480" s="68"/>
      <c r="BB480" s="68"/>
      <c r="BC480" s="61"/>
      <c r="BD480" s="61"/>
      <c r="BE480" s="61"/>
      <c r="BF480" s="61"/>
      <c r="BG480" s="78"/>
      <c r="BH480" s="78"/>
      <c r="BI480" s="68"/>
      <c r="BJ480" s="68"/>
      <c r="BK480" s="68"/>
      <c r="BL480" s="68"/>
      <c r="BM480" s="68"/>
      <c r="BN480" s="68"/>
      <c r="BO480" s="68"/>
      <c r="BP480" s="68"/>
      <c r="BQ480" s="68"/>
      <c r="BR480" s="68"/>
      <c r="BS480" s="68"/>
      <c r="BT480" s="68"/>
      <c r="BU480" s="68"/>
      <c r="BV480" s="61"/>
      <c r="BW480" s="90"/>
      <c r="BX480" s="90"/>
      <c r="BY480" s="90"/>
      <c r="BZ480" s="90"/>
      <c r="CB480" s="8" t="s">
        <v>417</v>
      </c>
      <c r="CC480" s="2" t="s">
        <v>416</v>
      </c>
    </row>
    <row r="481" spans="1:86" s="2" customFormat="1" ht="16.5" customHeight="1">
      <c r="A481" s="90"/>
      <c r="B481" s="90"/>
      <c r="C481" s="90"/>
      <c r="D481" s="90"/>
      <c r="E481" s="682" t="s">
        <v>56</v>
      </c>
      <c r="F481" s="682"/>
      <c r="G481" s="68" t="s">
        <v>1645</v>
      </c>
      <c r="H481" s="90"/>
      <c r="I481" s="68"/>
      <c r="J481" s="68"/>
      <c r="K481" s="68"/>
      <c r="L481" s="68"/>
      <c r="M481" s="68"/>
      <c r="N481" s="68"/>
      <c r="O481" s="61"/>
      <c r="P481" s="61"/>
      <c r="Q481" s="61"/>
      <c r="R481" s="61"/>
      <c r="S481" s="90"/>
      <c r="T481" s="78"/>
      <c r="U481" s="78"/>
      <c r="V481" s="68"/>
      <c r="W481" s="90"/>
      <c r="X481" s="90"/>
      <c r="Y481" s="90"/>
      <c r="Z481" s="68"/>
      <c r="AA481" s="68"/>
      <c r="AB481" s="68"/>
      <c r="AC481" s="68"/>
      <c r="AD481" s="68"/>
      <c r="AE481" s="68"/>
      <c r="AF481" s="90"/>
      <c r="AG481" s="90"/>
      <c r="AH481" s="90"/>
      <c r="AI481" s="90"/>
      <c r="AJ481" s="90"/>
      <c r="AK481" s="90"/>
      <c r="AL481" s="90"/>
      <c r="AM481" s="90"/>
      <c r="AN481" s="90"/>
      <c r="AO481" s="90"/>
      <c r="AP481" s="68"/>
      <c r="AQ481" s="68"/>
      <c r="AR481" s="68"/>
      <c r="AS481" s="68"/>
      <c r="AT481" s="68"/>
      <c r="AU481" s="68"/>
      <c r="AV481" s="68"/>
      <c r="AW481" s="68"/>
      <c r="AX481" s="68"/>
      <c r="AY481" s="68"/>
      <c r="AZ481" s="68"/>
      <c r="BA481" s="68"/>
      <c r="BB481" s="68"/>
      <c r="BC481" s="61"/>
      <c r="BD481" s="61"/>
      <c r="BE481" s="61"/>
      <c r="BF481" s="61"/>
      <c r="BG481" s="78"/>
      <c r="BH481" s="78"/>
      <c r="BI481" s="68"/>
      <c r="BJ481" s="68"/>
      <c r="BK481" s="68"/>
      <c r="BL481" s="68"/>
      <c r="BM481" s="68"/>
      <c r="BN481" s="68"/>
      <c r="BO481" s="68"/>
      <c r="BP481" s="68"/>
      <c r="BQ481" s="68"/>
      <c r="BR481" s="68"/>
      <c r="BS481" s="68"/>
      <c r="BT481" s="68"/>
      <c r="BU481" s="68"/>
      <c r="BV481" s="61"/>
      <c r="BW481" s="90"/>
      <c r="BX481" s="90"/>
      <c r="BY481" s="90"/>
      <c r="BZ481" s="90"/>
      <c r="CB481" s="8" t="s">
        <v>417</v>
      </c>
      <c r="CC481" s="2" t="s">
        <v>416</v>
      </c>
    </row>
    <row r="482" spans="1:86" s="2" customFormat="1" ht="16.5" customHeight="1">
      <c r="A482" s="90"/>
      <c r="B482" s="90"/>
      <c r="C482" s="90"/>
      <c r="D482" s="90"/>
      <c r="E482" s="682" t="s">
        <v>56</v>
      </c>
      <c r="F482" s="682"/>
      <c r="G482" s="68" t="s">
        <v>700</v>
      </c>
      <c r="H482" s="90"/>
      <c r="I482" s="68"/>
      <c r="J482" s="68"/>
      <c r="K482" s="68"/>
      <c r="L482" s="68"/>
      <c r="M482" s="68"/>
      <c r="N482" s="68"/>
      <c r="O482" s="61"/>
      <c r="P482" s="61"/>
      <c r="Q482" s="61"/>
      <c r="R482" s="61"/>
      <c r="S482" s="61"/>
      <c r="T482" s="61"/>
      <c r="U482" s="61"/>
      <c r="V482" s="61"/>
      <c r="W482" s="61"/>
      <c r="X482" s="61"/>
      <c r="Y482" s="61"/>
      <c r="Z482" s="61"/>
      <c r="AA482" s="61"/>
      <c r="AB482" s="61"/>
      <c r="AC482" s="61"/>
      <c r="AD482" s="61"/>
      <c r="AE482" s="61"/>
      <c r="AF482" s="90"/>
      <c r="AG482" s="90"/>
      <c r="AH482" s="90"/>
      <c r="AI482" s="90"/>
      <c r="AJ482" s="90"/>
      <c r="AK482" s="90"/>
      <c r="AL482" s="90"/>
      <c r="AM482" s="90"/>
      <c r="AN482" s="90"/>
      <c r="AO482" s="90"/>
      <c r="AP482" s="68"/>
      <c r="AQ482" s="68"/>
      <c r="AR482" s="68"/>
      <c r="AS482" s="68"/>
      <c r="AT482" s="68"/>
      <c r="AU482" s="68"/>
      <c r="AV482" s="68"/>
      <c r="AW482" s="68"/>
      <c r="AX482" s="68"/>
      <c r="AY482" s="68"/>
      <c r="AZ482" s="68"/>
      <c r="BA482" s="68"/>
      <c r="BB482" s="68"/>
      <c r="BC482" s="61"/>
      <c r="BD482" s="61"/>
      <c r="BE482" s="61"/>
      <c r="BF482" s="61"/>
      <c r="BG482" s="78"/>
      <c r="BH482" s="78"/>
      <c r="BI482" s="68"/>
      <c r="BJ482" s="68"/>
      <c r="BK482" s="68"/>
      <c r="BL482" s="68"/>
      <c r="BM482" s="68"/>
      <c r="BN482" s="68"/>
      <c r="BO482" s="68"/>
      <c r="BP482" s="68"/>
      <c r="BQ482" s="68"/>
      <c r="BR482" s="68"/>
      <c r="BS482" s="68"/>
      <c r="BT482" s="68"/>
      <c r="BU482" s="68"/>
      <c r="BV482" s="61"/>
      <c r="BW482" s="90"/>
      <c r="BX482" s="90"/>
      <c r="BY482" s="90"/>
      <c r="BZ482" s="90"/>
      <c r="CB482" s="8" t="s">
        <v>420</v>
      </c>
      <c r="CC482" s="2" t="s">
        <v>419</v>
      </c>
    </row>
    <row r="483" spans="1:86" s="2" customFormat="1" ht="16.5" customHeight="1">
      <c r="A483" s="90"/>
      <c r="B483" s="90"/>
      <c r="C483" s="90"/>
      <c r="D483" s="90"/>
      <c r="E483" s="682" t="s">
        <v>56</v>
      </c>
      <c r="F483" s="682"/>
      <c r="G483" s="68" t="s">
        <v>1323</v>
      </c>
      <c r="H483" s="90"/>
      <c r="I483" s="68"/>
      <c r="J483" s="68"/>
      <c r="K483" s="68"/>
      <c r="L483" s="68"/>
      <c r="M483" s="68"/>
      <c r="N483" s="68"/>
      <c r="O483" s="61"/>
      <c r="P483" s="61"/>
      <c r="Q483" s="61"/>
      <c r="R483" s="61"/>
      <c r="S483" s="61"/>
      <c r="T483" s="61"/>
      <c r="U483" s="61"/>
      <c r="V483" s="61"/>
      <c r="W483" s="61"/>
      <c r="X483" s="61"/>
      <c r="Y483" s="61"/>
      <c r="Z483" s="61"/>
      <c r="AA483" s="61"/>
      <c r="AB483" s="61"/>
      <c r="AC483" s="61"/>
      <c r="AD483" s="61"/>
      <c r="AE483" s="61"/>
      <c r="AF483" s="90"/>
      <c r="AG483" s="90"/>
      <c r="AH483" s="90"/>
      <c r="AI483" s="90"/>
      <c r="AJ483" s="90"/>
      <c r="AK483" s="90"/>
      <c r="AL483" s="90"/>
      <c r="AM483" s="90"/>
      <c r="AN483" s="90"/>
      <c r="AO483" s="90"/>
      <c r="AP483" s="68"/>
      <c r="AQ483" s="68"/>
      <c r="AR483" s="68"/>
      <c r="AS483" s="68"/>
      <c r="AT483" s="68"/>
      <c r="AU483" s="68"/>
      <c r="AV483" s="68"/>
      <c r="AW483" s="68"/>
      <c r="AX483" s="68"/>
      <c r="AY483" s="68"/>
      <c r="AZ483" s="68"/>
      <c r="BA483" s="68"/>
      <c r="BB483" s="68"/>
      <c r="BC483" s="61"/>
      <c r="BD483" s="61"/>
      <c r="BE483" s="61"/>
      <c r="BF483" s="61"/>
      <c r="BG483" s="78"/>
      <c r="BH483" s="78"/>
      <c r="BI483" s="68"/>
      <c r="BJ483" s="68"/>
      <c r="BK483" s="68"/>
      <c r="BL483" s="68"/>
      <c r="BM483" s="68"/>
      <c r="BN483" s="68"/>
      <c r="BO483" s="68"/>
      <c r="BP483" s="68"/>
      <c r="BQ483" s="68"/>
      <c r="BR483" s="68"/>
      <c r="BS483" s="68"/>
      <c r="BT483" s="68"/>
      <c r="BU483" s="68"/>
      <c r="BV483" s="61"/>
      <c r="BW483" s="90"/>
      <c r="BX483" s="90"/>
      <c r="BY483" s="90"/>
      <c r="BZ483" s="90"/>
      <c r="CB483" s="8" t="s">
        <v>423</v>
      </c>
      <c r="CC483" s="2" t="s">
        <v>422</v>
      </c>
    </row>
    <row r="484" spans="1:86" s="2" customFormat="1" ht="5.0999999999999996" customHeight="1">
      <c r="A484" s="94"/>
      <c r="B484" s="94"/>
      <c r="C484" s="94"/>
      <c r="D484" s="94"/>
      <c r="E484" s="94"/>
      <c r="F484" s="94"/>
      <c r="G484" s="94"/>
      <c r="H484" s="94"/>
      <c r="I484" s="94"/>
      <c r="J484" s="94"/>
      <c r="K484" s="94"/>
      <c r="L484" s="94"/>
      <c r="M484" s="94"/>
      <c r="N484" s="94"/>
      <c r="O484" s="94"/>
      <c r="P484" s="94"/>
      <c r="Q484" s="94"/>
      <c r="R484" s="94"/>
      <c r="S484" s="94"/>
      <c r="T484" s="94"/>
      <c r="U484" s="94"/>
      <c r="V484" s="94"/>
      <c r="W484" s="94"/>
      <c r="X484" s="94"/>
      <c r="Y484" s="94"/>
      <c r="Z484" s="94"/>
      <c r="AA484" s="94"/>
      <c r="AB484" s="94"/>
      <c r="AC484" s="94"/>
      <c r="AD484" s="94"/>
      <c r="AE484" s="94"/>
      <c r="AF484" s="94"/>
      <c r="AG484" s="94"/>
      <c r="AH484" s="94"/>
      <c r="AI484" s="94"/>
      <c r="AJ484" s="94"/>
      <c r="AK484" s="94"/>
      <c r="AL484" s="94"/>
      <c r="AM484" s="94"/>
      <c r="AN484" s="94"/>
      <c r="AO484" s="94"/>
      <c r="AP484" s="94"/>
      <c r="AQ484" s="94"/>
      <c r="AR484" s="94"/>
      <c r="AS484" s="94"/>
      <c r="AT484" s="94"/>
      <c r="AU484" s="94"/>
      <c r="AV484" s="94"/>
      <c r="AW484" s="94"/>
      <c r="AX484" s="94"/>
      <c r="AY484" s="94"/>
      <c r="AZ484" s="94"/>
      <c r="BA484" s="94"/>
      <c r="BB484" s="94"/>
      <c r="BC484" s="94"/>
      <c r="BD484" s="94"/>
      <c r="BE484" s="94"/>
      <c r="BF484" s="94"/>
      <c r="BG484" s="94"/>
      <c r="BH484" s="94"/>
      <c r="BI484" s="94"/>
      <c r="BJ484" s="94"/>
      <c r="BK484" s="94"/>
      <c r="BL484" s="94"/>
      <c r="BM484" s="94"/>
      <c r="BN484" s="94"/>
      <c r="BO484" s="94"/>
      <c r="BP484" s="94"/>
      <c r="BQ484" s="94"/>
      <c r="BR484" s="94"/>
      <c r="BS484" s="94"/>
      <c r="BT484" s="94"/>
      <c r="BU484" s="94"/>
      <c r="BV484" s="94"/>
      <c r="BW484" s="94"/>
      <c r="BX484" s="94"/>
      <c r="BY484" s="94"/>
      <c r="BZ484" s="94"/>
      <c r="CB484" s="1"/>
      <c r="CC484" s="1"/>
      <c r="CD484" s="1"/>
      <c r="CE484" s="1"/>
      <c r="CF484" s="1"/>
      <c r="CG484" s="1"/>
      <c r="CH484" s="1"/>
    </row>
    <row r="485" spans="1:86" s="2" customFormat="1" ht="5.0999999999999996" customHeight="1">
      <c r="A485" s="203"/>
      <c r="B485" s="203"/>
      <c r="C485" s="203"/>
      <c r="D485" s="203"/>
      <c r="E485" s="203"/>
      <c r="F485" s="203"/>
      <c r="G485" s="203"/>
      <c r="H485" s="203"/>
      <c r="I485" s="203"/>
      <c r="J485" s="203"/>
      <c r="K485" s="203"/>
      <c r="L485" s="203"/>
      <c r="M485" s="203"/>
      <c r="N485" s="203"/>
      <c r="O485" s="203"/>
      <c r="P485" s="203"/>
      <c r="Q485" s="203"/>
      <c r="R485" s="203"/>
      <c r="S485" s="203"/>
      <c r="T485" s="203"/>
      <c r="U485" s="203"/>
      <c r="V485" s="203"/>
      <c r="W485" s="203"/>
      <c r="X485" s="203"/>
      <c r="Y485" s="203"/>
      <c r="Z485" s="203"/>
      <c r="AA485" s="203"/>
      <c r="AB485" s="203"/>
      <c r="AC485" s="203"/>
      <c r="AD485" s="203"/>
      <c r="AE485" s="203"/>
      <c r="AF485" s="203"/>
      <c r="AG485" s="203"/>
      <c r="AH485" s="203"/>
      <c r="AI485" s="203"/>
      <c r="AJ485" s="203"/>
      <c r="AK485" s="203"/>
      <c r="AL485" s="203"/>
      <c r="AM485" s="203"/>
      <c r="AN485" s="203"/>
      <c r="AO485" s="203"/>
      <c r="AP485" s="203"/>
      <c r="AQ485" s="203"/>
      <c r="AR485" s="203"/>
      <c r="AS485" s="203"/>
      <c r="AT485" s="203"/>
      <c r="AU485" s="203"/>
      <c r="AV485" s="203"/>
      <c r="AW485" s="203"/>
      <c r="AX485" s="203"/>
      <c r="AY485" s="203"/>
      <c r="AZ485" s="203"/>
      <c r="BA485" s="203"/>
      <c r="BB485" s="203"/>
      <c r="BC485" s="203"/>
      <c r="BD485" s="203"/>
      <c r="BE485" s="203"/>
      <c r="BF485" s="203"/>
      <c r="BG485" s="203"/>
      <c r="BH485" s="203"/>
      <c r="BI485" s="203"/>
      <c r="BJ485" s="203"/>
      <c r="BK485" s="203"/>
      <c r="BL485" s="203"/>
      <c r="BM485" s="203"/>
      <c r="BN485" s="203"/>
      <c r="BO485" s="203"/>
      <c r="BP485" s="203"/>
      <c r="BQ485" s="203"/>
      <c r="BR485" s="203"/>
      <c r="BS485" s="203"/>
      <c r="BT485" s="203"/>
      <c r="BU485" s="203"/>
      <c r="BV485" s="203"/>
      <c r="BW485" s="203"/>
      <c r="BX485" s="203"/>
      <c r="BY485" s="203"/>
      <c r="BZ485" s="203"/>
      <c r="CB485" s="8"/>
    </row>
    <row r="486" spans="1:86" s="1" customFormat="1" ht="17.100000000000001" customHeight="1">
      <c r="A486" s="59"/>
      <c r="B486" s="59" t="s">
        <v>1651</v>
      </c>
      <c r="C486" s="59"/>
      <c r="D486" s="59"/>
      <c r="E486" s="59"/>
      <c r="F486" s="59"/>
      <c r="G486" s="59"/>
      <c r="H486" s="59"/>
      <c r="I486" s="59"/>
      <c r="J486" s="59"/>
      <c r="K486" s="59"/>
      <c r="L486" s="59"/>
      <c r="M486" s="59"/>
      <c r="N486" s="59"/>
      <c r="O486" s="59"/>
      <c r="P486" s="59"/>
      <c r="Q486" s="59"/>
      <c r="R486" s="59"/>
      <c r="S486" s="59"/>
      <c r="T486" s="59"/>
      <c r="U486" s="59"/>
      <c r="V486" s="59"/>
      <c r="W486" s="59"/>
      <c r="X486" s="59"/>
      <c r="Y486" s="59"/>
      <c r="Z486" s="59"/>
      <c r="AA486" s="59"/>
      <c r="AB486" s="59"/>
      <c r="AC486" s="59"/>
      <c r="AD486" s="59"/>
      <c r="AE486" s="59"/>
      <c r="AF486" s="59"/>
      <c r="AG486" s="59"/>
      <c r="AH486" s="59"/>
      <c r="AI486" s="59"/>
      <c r="AJ486" s="59"/>
      <c r="AK486" s="59"/>
      <c r="AL486" s="59"/>
      <c r="AM486" s="59"/>
      <c r="AN486" s="59"/>
      <c r="AO486" s="59"/>
      <c r="AP486" s="59"/>
      <c r="AQ486" s="59"/>
      <c r="AR486" s="59"/>
      <c r="AS486" s="59"/>
      <c r="AT486" s="59"/>
      <c r="AU486" s="59"/>
      <c r="AV486" s="59"/>
      <c r="AW486" s="59"/>
      <c r="AX486" s="59"/>
      <c r="AY486" s="59"/>
      <c r="AZ486" s="59"/>
      <c r="BA486" s="59"/>
      <c r="BB486" s="59"/>
      <c r="BC486" s="59"/>
      <c r="BD486" s="59"/>
      <c r="BE486" s="59"/>
      <c r="BF486" s="59"/>
      <c r="BG486" s="59"/>
      <c r="BH486" s="59"/>
      <c r="BI486" s="59"/>
      <c r="BJ486" s="59"/>
      <c r="BK486" s="59"/>
      <c r="BL486" s="59"/>
      <c r="BM486" s="59"/>
      <c r="BN486" s="59"/>
      <c r="BO486" s="59"/>
      <c r="BP486" s="59"/>
      <c r="BQ486" s="59"/>
      <c r="BR486" s="59"/>
      <c r="BS486" s="59"/>
      <c r="BT486" s="59"/>
      <c r="BU486" s="59"/>
      <c r="BV486" s="59"/>
      <c r="BW486" s="59"/>
      <c r="BX486" s="59"/>
      <c r="BY486" s="59"/>
      <c r="BZ486" s="59"/>
      <c r="CB486" s="8"/>
      <c r="CC486" s="2"/>
      <c r="CD486" s="2"/>
      <c r="CE486" s="2"/>
      <c r="CF486" s="2"/>
      <c r="CG486" s="2"/>
      <c r="CH486" s="2"/>
    </row>
    <row r="487" spans="1:86" s="2" customFormat="1" ht="16.5" customHeight="1">
      <c r="A487" s="90"/>
      <c r="B487" s="90"/>
      <c r="C487" s="90"/>
      <c r="D487" s="90"/>
      <c r="E487" s="682" t="s">
        <v>56</v>
      </c>
      <c r="F487" s="682"/>
      <c r="G487" s="68" t="s">
        <v>629</v>
      </c>
      <c r="H487" s="68"/>
      <c r="I487" s="68"/>
      <c r="J487" s="68"/>
      <c r="K487" s="68"/>
      <c r="L487" s="68"/>
      <c r="M487" s="68"/>
      <c r="N487" s="68"/>
      <c r="O487" s="61"/>
      <c r="P487" s="61"/>
      <c r="Q487" s="61"/>
      <c r="R487" s="61"/>
      <c r="S487" s="90"/>
      <c r="T487" s="90"/>
      <c r="U487" s="90"/>
      <c r="V487" s="90"/>
      <c r="W487" s="90"/>
      <c r="X487" s="90"/>
      <c r="Y487" s="90"/>
      <c r="Z487" s="68"/>
      <c r="AA487" s="68"/>
      <c r="AB487" s="68"/>
      <c r="AC487" s="68"/>
      <c r="AD487" s="68"/>
      <c r="AE487" s="68"/>
      <c r="AF487" s="90"/>
      <c r="AG487" s="90"/>
      <c r="AH487" s="90"/>
      <c r="AI487" s="90"/>
      <c r="AJ487" s="90"/>
      <c r="AK487" s="90"/>
      <c r="AL487" s="90"/>
      <c r="AM487" s="90"/>
      <c r="AN487" s="90"/>
      <c r="AO487" s="90"/>
      <c r="AP487" s="68"/>
      <c r="AQ487" s="68"/>
      <c r="AR487" s="68"/>
      <c r="AS487" s="68"/>
      <c r="AT487" s="68"/>
      <c r="AU487" s="68"/>
      <c r="AV487" s="68"/>
      <c r="AW487" s="68"/>
      <c r="AX487" s="68"/>
      <c r="AY487" s="68"/>
      <c r="AZ487" s="68"/>
      <c r="BA487" s="68"/>
      <c r="BB487" s="68"/>
      <c r="BC487" s="61"/>
      <c r="BD487" s="61"/>
      <c r="BE487" s="61"/>
      <c r="BF487" s="61"/>
      <c r="BG487" s="90"/>
      <c r="BH487" s="90"/>
      <c r="BI487" s="90"/>
      <c r="BJ487" s="90"/>
      <c r="BK487" s="68"/>
      <c r="BL487" s="68"/>
      <c r="BM487" s="68"/>
      <c r="BN487" s="68"/>
      <c r="BO487" s="68"/>
      <c r="BP487" s="68"/>
      <c r="BQ487" s="68"/>
      <c r="BR487" s="68"/>
      <c r="BS487" s="68"/>
      <c r="BT487" s="68"/>
      <c r="BU487" s="68"/>
      <c r="BV487" s="61"/>
      <c r="BW487" s="90"/>
      <c r="BX487" s="90"/>
      <c r="BY487" s="90"/>
      <c r="BZ487" s="90"/>
      <c r="CB487" s="1"/>
      <c r="CC487" s="1"/>
      <c r="CD487" s="1"/>
      <c r="CE487" s="1"/>
      <c r="CF487" s="1"/>
      <c r="CG487" s="1"/>
      <c r="CH487" s="1"/>
    </row>
    <row r="488" spans="1:86" s="2" customFormat="1" ht="16.5" customHeight="1">
      <c r="A488" s="90"/>
      <c r="B488" s="90"/>
      <c r="C488" s="90"/>
      <c r="D488" s="90"/>
      <c r="E488" s="682" t="s">
        <v>56</v>
      </c>
      <c r="F488" s="682"/>
      <c r="G488" s="68" t="s">
        <v>1647</v>
      </c>
      <c r="H488" s="68"/>
      <c r="I488" s="68"/>
      <c r="J488" s="68"/>
      <c r="K488" s="68"/>
      <c r="L488" s="68"/>
      <c r="M488" s="68"/>
      <c r="N488" s="68"/>
      <c r="O488" s="61"/>
      <c r="P488" s="61"/>
      <c r="Q488" s="61"/>
      <c r="R488" s="61"/>
      <c r="S488" s="90"/>
      <c r="T488" s="90"/>
      <c r="U488" s="90"/>
      <c r="V488" s="90"/>
      <c r="W488" s="90"/>
      <c r="X488" s="90"/>
      <c r="Y488" s="90"/>
      <c r="Z488" s="68"/>
      <c r="AA488" s="68"/>
      <c r="AB488" s="68"/>
      <c r="AC488" s="68"/>
      <c r="AD488" s="68"/>
      <c r="AE488" s="68"/>
      <c r="AF488" s="90"/>
      <c r="AG488" s="90"/>
      <c r="AH488" s="90"/>
      <c r="AI488" s="90"/>
      <c r="AJ488" s="90"/>
      <c r="AK488" s="90"/>
      <c r="AL488" s="90"/>
      <c r="AM488" s="90"/>
      <c r="AN488" s="90"/>
      <c r="AO488" s="90"/>
      <c r="AP488" s="68"/>
      <c r="AQ488" s="68"/>
      <c r="AR488" s="68"/>
      <c r="AS488" s="68"/>
      <c r="AT488" s="68"/>
      <c r="AU488" s="68"/>
      <c r="AV488" s="68"/>
      <c r="AW488" s="68"/>
      <c r="AX488" s="68"/>
      <c r="AY488" s="68"/>
      <c r="AZ488" s="68"/>
      <c r="BA488" s="68"/>
      <c r="BB488" s="68"/>
      <c r="BC488" s="61"/>
      <c r="BD488" s="61"/>
      <c r="BE488" s="61"/>
      <c r="BF488" s="61"/>
      <c r="BG488" s="90"/>
      <c r="BH488" s="90"/>
      <c r="BI488" s="90"/>
      <c r="BJ488" s="90"/>
      <c r="BK488" s="68"/>
      <c r="BL488" s="68"/>
      <c r="BM488" s="68"/>
      <c r="BN488" s="68"/>
      <c r="BO488" s="68"/>
      <c r="BP488" s="68"/>
      <c r="BQ488" s="68"/>
      <c r="BR488" s="68"/>
      <c r="BS488" s="68"/>
      <c r="BT488" s="68"/>
      <c r="BU488" s="68"/>
      <c r="BV488" s="61"/>
      <c r="BW488" s="90"/>
      <c r="BX488" s="90"/>
      <c r="BY488" s="90"/>
      <c r="BZ488" s="90"/>
      <c r="CB488" s="8"/>
    </row>
    <row r="489" spans="1:86" s="1" customFormat="1" ht="17.100000000000001" customHeight="1">
      <c r="A489" s="90"/>
      <c r="B489" s="90"/>
      <c r="C489" s="90"/>
      <c r="D489" s="90"/>
      <c r="E489" s="682" t="s">
        <v>56</v>
      </c>
      <c r="F489" s="682"/>
      <c r="G489" s="68" t="s">
        <v>996</v>
      </c>
      <c r="H489" s="68"/>
      <c r="I489" s="68"/>
      <c r="J489" s="68"/>
      <c r="K489" s="68"/>
      <c r="L489" s="68"/>
      <c r="M489" s="68"/>
      <c r="N489" s="68"/>
      <c r="O489" s="61"/>
      <c r="P489" s="61"/>
      <c r="Q489" s="61"/>
      <c r="R489" s="61"/>
      <c r="S489" s="90"/>
      <c r="T489" s="90"/>
      <c r="U489" s="90"/>
      <c r="V489" s="90"/>
      <c r="W489" s="90"/>
      <c r="X489" s="90"/>
      <c r="Y489" s="90"/>
      <c r="Z489" s="68"/>
      <c r="AA489" s="68"/>
      <c r="AB489" s="68"/>
      <c r="AC489" s="68"/>
      <c r="AD489" s="68"/>
      <c r="AE489" s="68"/>
      <c r="AF489" s="90"/>
      <c r="AG489" s="90"/>
      <c r="AH489" s="90"/>
      <c r="AI489" s="90"/>
      <c r="AJ489" s="90"/>
      <c r="AK489" s="90"/>
      <c r="AL489" s="90"/>
      <c r="AM489" s="90"/>
      <c r="AN489" s="90"/>
      <c r="AO489" s="90"/>
      <c r="AP489" s="68"/>
      <c r="AQ489" s="68"/>
      <c r="AR489" s="68"/>
      <c r="AS489" s="68"/>
      <c r="AT489" s="68"/>
      <c r="AU489" s="68"/>
      <c r="AV489" s="68"/>
      <c r="AW489" s="68"/>
      <c r="AX489" s="68"/>
      <c r="AY489" s="68"/>
      <c r="AZ489" s="68"/>
      <c r="BA489" s="68"/>
      <c r="BB489" s="68"/>
      <c r="BC489" s="61"/>
      <c r="BD489" s="61"/>
      <c r="BE489" s="61"/>
      <c r="BF489" s="61"/>
      <c r="BG489" s="90"/>
      <c r="BH489" s="90"/>
      <c r="BI489" s="90"/>
      <c r="BJ489" s="90"/>
      <c r="BK489" s="68"/>
      <c r="BL489" s="68"/>
      <c r="BM489" s="68"/>
      <c r="BN489" s="68"/>
      <c r="BO489" s="68"/>
      <c r="BP489" s="68"/>
      <c r="BQ489" s="68"/>
      <c r="BR489" s="68"/>
      <c r="BS489" s="68"/>
      <c r="BT489" s="68"/>
      <c r="BU489" s="68"/>
      <c r="BV489" s="61"/>
      <c r="BW489" s="90"/>
      <c r="BX489" s="90"/>
      <c r="BY489" s="90"/>
      <c r="BZ489" s="90"/>
      <c r="CB489" s="8"/>
      <c r="CC489" s="2"/>
      <c r="CD489" s="2"/>
      <c r="CE489" s="2"/>
      <c r="CF489" s="2"/>
      <c r="CG489" s="2"/>
      <c r="CH489" s="2"/>
    </row>
    <row r="490" spans="1:86" s="2" customFormat="1" ht="16.5" customHeight="1">
      <c r="A490" s="90"/>
      <c r="B490" s="90"/>
      <c r="C490" s="90"/>
      <c r="D490" s="90"/>
      <c r="E490" s="682" t="s">
        <v>56</v>
      </c>
      <c r="F490" s="682"/>
      <c r="G490" s="68" t="s">
        <v>1325</v>
      </c>
      <c r="H490" s="68"/>
      <c r="I490" s="68"/>
      <c r="J490" s="68"/>
      <c r="K490" s="68"/>
      <c r="L490" s="68"/>
      <c r="M490" s="68"/>
      <c r="N490" s="68"/>
      <c r="O490" s="61"/>
      <c r="P490" s="61"/>
      <c r="Q490" s="61"/>
      <c r="R490" s="61"/>
      <c r="S490" s="90"/>
      <c r="T490" s="90"/>
      <c r="U490" s="90"/>
      <c r="V490" s="90"/>
      <c r="W490" s="90"/>
      <c r="X490" s="90"/>
      <c r="Y490" s="90"/>
      <c r="Z490" s="68"/>
      <c r="AA490" s="68"/>
      <c r="AB490" s="68"/>
      <c r="AC490" s="68"/>
      <c r="AD490" s="68"/>
      <c r="AE490" s="68"/>
      <c r="AF490" s="90"/>
      <c r="AG490" s="90"/>
      <c r="AH490" s="90"/>
      <c r="AI490" s="90"/>
      <c r="AJ490" s="90"/>
      <c r="AK490" s="90"/>
      <c r="AL490" s="90"/>
      <c r="AM490" s="90"/>
      <c r="AN490" s="90"/>
      <c r="AO490" s="90"/>
      <c r="AP490" s="68"/>
      <c r="AQ490" s="68"/>
      <c r="AR490" s="68"/>
      <c r="AS490" s="68"/>
      <c r="AT490" s="68"/>
      <c r="AU490" s="68"/>
      <c r="AV490" s="68"/>
      <c r="AW490" s="68"/>
      <c r="AX490" s="68"/>
      <c r="AY490" s="68"/>
      <c r="AZ490" s="68"/>
      <c r="BA490" s="68"/>
      <c r="BB490" s="68"/>
      <c r="BC490" s="61"/>
      <c r="BD490" s="61"/>
      <c r="BE490" s="61"/>
      <c r="BF490" s="61"/>
      <c r="BG490" s="90"/>
      <c r="BH490" s="90"/>
      <c r="BI490" s="90"/>
      <c r="BJ490" s="90"/>
      <c r="BK490" s="68"/>
      <c r="BL490" s="68"/>
      <c r="BM490" s="68"/>
      <c r="BN490" s="68"/>
      <c r="BO490" s="68"/>
      <c r="BP490" s="68"/>
      <c r="BQ490" s="68"/>
      <c r="BR490" s="68"/>
      <c r="BS490" s="68"/>
      <c r="BT490" s="68"/>
      <c r="BU490" s="68"/>
      <c r="BV490" s="61"/>
      <c r="BW490" s="90"/>
      <c r="BX490" s="90"/>
      <c r="BY490" s="90"/>
      <c r="BZ490" s="90"/>
      <c r="CB490" s="1"/>
      <c r="CC490" s="1"/>
      <c r="CD490" s="1"/>
      <c r="CE490" s="1"/>
      <c r="CF490" s="1"/>
      <c r="CG490" s="1"/>
      <c r="CH490" s="1"/>
    </row>
    <row r="491" spans="1:86" s="2" customFormat="1" ht="16.5" customHeight="1">
      <c r="A491" s="90"/>
      <c r="B491" s="90"/>
      <c r="C491" s="90"/>
      <c r="D491" s="90"/>
      <c r="E491" s="682" t="s">
        <v>56</v>
      </c>
      <c r="F491" s="682"/>
      <c r="G491" s="68" t="s">
        <v>700</v>
      </c>
      <c r="H491" s="90"/>
      <c r="I491" s="68"/>
      <c r="J491" s="68"/>
      <c r="K491" s="68"/>
      <c r="L491" s="68"/>
      <c r="M491" s="68"/>
      <c r="N491" s="68"/>
      <c r="O491" s="61"/>
      <c r="P491" s="61"/>
      <c r="Q491" s="61"/>
      <c r="R491" s="61"/>
      <c r="S491" s="90"/>
      <c r="T491" s="78"/>
      <c r="U491" s="78"/>
      <c r="V491" s="68"/>
      <c r="W491" s="90"/>
      <c r="X491" s="90"/>
      <c r="Y491" s="90"/>
      <c r="Z491" s="68"/>
      <c r="AA491" s="68"/>
      <c r="AB491" s="68"/>
      <c r="AC491" s="68"/>
      <c r="AD491" s="68"/>
      <c r="AE491" s="68"/>
      <c r="AF491" s="90"/>
      <c r="AG491" s="90"/>
      <c r="AH491" s="90"/>
      <c r="AI491" s="90"/>
      <c r="AJ491" s="90"/>
      <c r="AK491" s="90"/>
      <c r="AL491" s="90"/>
      <c r="AM491" s="90"/>
      <c r="AN491" s="90"/>
      <c r="AO491" s="90"/>
      <c r="AP491" s="68"/>
      <c r="AQ491" s="68"/>
      <c r="AR491" s="68"/>
      <c r="AS491" s="68"/>
      <c r="AT491" s="68"/>
      <c r="AU491" s="68"/>
      <c r="AV491" s="68"/>
      <c r="AW491" s="68"/>
      <c r="AX491" s="68"/>
      <c r="AY491" s="68"/>
      <c r="AZ491" s="68"/>
      <c r="BA491" s="68"/>
      <c r="BB491" s="68"/>
      <c r="BC491" s="61"/>
      <c r="BD491" s="61"/>
      <c r="BE491" s="61"/>
      <c r="BF491" s="61"/>
      <c r="BG491" s="78"/>
      <c r="BH491" s="78"/>
      <c r="BI491" s="68"/>
      <c r="BJ491" s="68"/>
      <c r="BK491" s="68"/>
      <c r="BL491" s="68"/>
      <c r="BM491" s="68"/>
      <c r="BN491" s="68"/>
      <c r="BO491" s="68"/>
      <c r="BP491" s="68"/>
      <c r="BQ491" s="68"/>
      <c r="BR491" s="68"/>
      <c r="BS491" s="68"/>
      <c r="BT491" s="68"/>
      <c r="BU491" s="68"/>
      <c r="BV491" s="61"/>
      <c r="BW491" s="90"/>
      <c r="BX491" s="90"/>
      <c r="BY491" s="90"/>
      <c r="BZ491" s="90"/>
      <c r="CB491" s="8"/>
    </row>
    <row r="492" spans="1:86" s="1" customFormat="1" ht="17.100000000000001" customHeight="1">
      <c r="A492" s="90"/>
      <c r="B492" s="90"/>
      <c r="C492" s="90"/>
      <c r="D492" s="90"/>
      <c r="E492" s="682" t="s">
        <v>56</v>
      </c>
      <c r="F492" s="682"/>
      <c r="G492" s="68" t="s">
        <v>1327</v>
      </c>
      <c r="H492" s="90"/>
      <c r="I492" s="68"/>
      <c r="J492" s="68"/>
      <c r="K492" s="68"/>
      <c r="L492" s="68"/>
      <c r="M492" s="68"/>
      <c r="N492" s="68"/>
      <c r="O492" s="61"/>
      <c r="P492" s="61"/>
      <c r="Q492" s="61"/>
      <c r="R492" s="61"/>
      <c r="S492" s="61"/>
      <c r="T492" s="61"/>
      <c r="U492" s="61"/>
      <c r="V492" s="61"/>
      <c r="W492" s="61"/>
      <c r="X492" s="61"/>
      <c r="Y492" s="61"/>
      <c r="Z492" s="61"/>
      <c r="AA492" s="61"/>
      <c r="AB492" s="61"/>
      <c r="AC492" s="61"/>
      <c r="AD492" s="61"/>
      <c r="AE492" s="61"/>
      <c r="AF492" s="90"/>
      <c r="AG492" s="90"/>
      <c r="AH492" s="90"/>
      <c r="AI492" s="90"/>
      <c r="AJ492" s="90"/>
      <c r="AK492" s="90"/>
      <c r="AL492" s="90"/>
      <c r="AM492" s="90"/>
      <c r="AN492" s="90"/>
      <c r="AO492" s="90"/>
      <c r="AP492" s="68"/>
      <c r="AQ492" s="68"/>
      <c r="AR492" s="68"/>
      <c r="AS492" s="68"/>
      <c r="AT492" s="68"/>
      <c r="AU492" s="68"/>
      <c r="AV492" s="68"/>
      <c r="AW492" s="68"/>
      <c r="AX492" s="68"/>
      <c r="AY492" s="68"/>
      <c r="AZ492" s="68"/>
      <c r="BA492" s="68"/>
      <c r="BB492" s="68"/>
      <c r="BC492" s="61"/>
      <c r="BD492" s="61"/>
      <c r="BE492" s="61"/>
      <c r="BF492" s="61"/>
      <c r="BG492" s="78"/>
      <c r="BH492" s="78"/>
      <c r="BI492" s="68"/>
      <c r="BJ492" s="68"/>
      <c r="BK492" s="68"/>
      <c r="BL492" s="68"/>
      <c r="BM492" s="68"/>
      <c r="BN492" s="68"/>
      <c r="BO492" s="68"/>
      <c r="BP492" s="68"/>
      <c r="BQ492" s="68"/>
      <c r="BR492" s="68"/>
      <c r="BS492" s="68"/>
      <c r="BT492" s="68"/>
      <c r="BU492" s="68"/>
      <c r="BV492" s="61"/>
      <c r="BW492" s="90"/>
      <c r="BX492" s="90"/>
      <c r="BY492" s="90"/>
      <c r="BZ492" s="90"/>
      <c r="CB492" s="8"/>
      <c r="CC492" s="2"/>
      <c r="CD492" s="2"/>
      <c r="CE492" s="2"/>
      <c r="CF492" s="2"/>
      <c r="CG492" s="2"/>
      <c r="CH492" s="2"/>
    </row>
    <row r="493" spans="1:86" s="1" customFormat="1" ht="3.95" customHeight="1">
      <c r="A493" s="94"/>
      <c r="B493" s="94"/>
      <c r="C493" s="94"/>
      <c r="D493" s="94"/>
      <c r="E493" s="94"/>
      <c r="F493" s="94"/>
      <c r="G493" s="94"/>
      <c r="H493" s="94"/>
      <c r="I493" s="94"/>
      <c r="J493" s="94"/>
      <c r="K493" s="94"/>
      <c r="L493" s="94"/>
      <c r="M493" s="94"/>
      <c r="N493" s="94"/>
      <c r="O493" s="94"/>
      <c r="P493" s="94"/>
      <c r="Q493" s="94"/>
      <c r="R493" s="94"/>
      <c r="S493" s="94"/>
      <c r="T493" s="94"/>
      <c r="U493" s="94"/>
      <c r="V493" s="94"/>
      <c r="W493" s="94"/>
      <c r="X493" s="94"/>
      <c r="Y493" s="94"/>
      <c r="Z493" s="94"/>
      <c r="AA493" s="94"/>
      <c r="AB493" s="94"/>
      <c r="AC493" s="94"/>
      <c r="AD493" s="94"/>
      <c r="AE493" s="94"/>
      <c r="AF493" s="94"/>
      <c r="AG493" s="94"/>
      <c r="AH493" s="94"/>
      <c r="AI493" s="94"/>
      <c r="AJ493" s="94"/>
      <c r="AK493" s="94"/>
      <c r="AL493" s="94"/>
      <c r="AM493" s="94"/>
      <c r="AN493" s="94"/>
      <c r="AO493" s="94"/>
      <c r="AP493" s="94"/>
      <c r="AQ493" s="94"/>
      <c r="AR493" s="94"/>
      <c r="AS493" s="94"/>
      <c r="AT493" s="94"/>
      <c r="AU493" s="94"/>
      <c r="AV493" s="94"/>
      <c r="AW493" s="94"/>
      <c r="AX493" s="94"/>
      <c r="AY493" s="94"/>
      <c r="AZ493" s="94"/>
      <c r="BA493" s="94"/>
      <c r="BB493" s="94"/>
      <c r="BC493" s="94"/>
      <c r="BD493" s="94"/>
      <c r="BE493" s="94"/>
      <c r="BF493" s="94"/>
      <c r="BG493" s="94"/>
      <c r="BH493" s="94"/>
      <c r="BI493" s="94"/>
      <c r="BJ493" s="94"/>
      <c r="BK493" s="94"/>
      <c r="BL493" s="94"/>
      <c r="BM493" s="94"/>
      <c r="BN493" s="94"/>
      <c r="BO493" s="94"/>
      <c r="BP493" s="94"/>
      <c r="BQ493" s="94"/>
      <c r="BR493" s="94"/>
      <c r="BS493" s="94"/>
      <c r="BT493" s="94"/>
      <c r="BU493" s="94"/>
      <c r="BV493" s="94"/>
      <c r="BW493" s="94"/>
      <c r="BX493" s="94"/>
      <c r="BY493" s="94"/>
      <c r="BZ493" s="94"/>
    </row>
    <row r="494" spans="1:86" s="2" customFormat="1" ht="5.0999999999999996" customHeight="1">
      <c r="A494" s="203"/>
      <c r="B494" s="203"/>
      <c r="C494" s="203"/>
      <c r="D494" s="203"/>
      <c r="E494" s="203"/>
      <c r="F494" s="203"/>
      <c r="G494" s="203"/>
      <c r="H494" s="203"/>
      <c r="I494" s="203"/>
      <c r="J494" s="203"/>
      <c r="K494" s="203"/>
      <c r="L494" s="203"/>
      <c r="M494" s="203"/>
      <c r="N494" s="203"/>
      <c r="O494" s="203"/>
      <c r="P494" s="203"/>
      <c r="Q494" s="203"/>
      <c r="R494" s="203"/>
      <c r="S494" s="203"/>
      <c r="T494" s="203"/>
      <c r="U494" s="203"/>
      <c r="V494" s="203"/>
      <c r="W494" s="203"/>
      <c r="X494" s="203"/>
      <c r="Y494" s="203"/>
      <c r="Z494" s="203"/>
      <c r="AA494" s="203"/>
      <c r="AB494" s="203"/>
      <c r="AC494" s="203"/>
      <c r="AD494" s="203"/>
      <c r="AE494" s="203"/>
      <c r="AF494" s="203"/>
      <c r="AG494" s="203"/>
      <c r="AH494" s="203"/>
      <c r="AI494" s="203"/>
      <c r="AJ494" s="203"/>
      <c r="AK494" s="203"/>
      <c r="AL494" s="203"/>
      <c r="AM494" s="203"/>
      <c r="AN494" s="203"/>
      <c r="AO494" s="203"/>
      <c r="AP494" s="203"/>
      <c r="AQ494" s="203"/>
      <c r="AR494" s="203"/>
      <c r="AS494" s="203"/>
      <c r="AT494" s="203"/>
      <c r="AU494" s="203"/>
      <c r="AV494" s="203"/>
      <c r="AW494" s="203"/>
      <c r="AX494" s="203"/>
      <c r="AY494" s="203"/>
      <c r="AZ494" s="203"/>
      <c r="BA494" s="203"/>
      <c r="BB494" s="203"/>
      <c r="BC494" s="203"/>
      <c r="BD494" s="203"/>
      <c r="BE494" s="203"/>
      <c r="BF494" s="203"/>
      <c r="BG494" s="203"/>
      <c r="BH494" s="203"/>
      <c r="BI494" s="203"/>
      <c r="BJ494" s="203"/>
      <c r="BK494" s="203"/>
      <c r="BL494" s="203"/>
      <c r="BM494" s="203"/>
      <c r="BN494" s="203"/>
      <c r="BO494" s="203"/>
      <c r="BP494" s="203"/>
      <c r="BQ494" s="203"/>
      <c r="BR494" s="203"/>
      <c r="BS494" s="203"/>
      <c r="BT494" s="203"/>
      <c r="BU494" s="203"/>
      <c r="BV494" s="203"/>
      <c r="BW494" s="203"/>
      <c r="BX494" s="203"/>
      <c r="BY494" s="203"/>
      <c r="BZ494" s="203"/>
      <c r="CB494" s="1"/>
      <c r="CC494" s="1"/>
      <c r="CD494" s="1"/>
      <c r="CE494" s="1"/>
      <c r="CF494" s="1"/>
      <c r="CG494" s="1"/>
      <c r="CH494" s="1"/>
    </row>
    <row r="495" spans="1:86" s="2" customFormat="1" ht="16.5" customHeight="1">
      <c r="A495" s="59"/>
      <c r="B495" s="59" t="s">
        <v>1328</v>
      </c>
      <c r="C495" s="59"/>
      <c r="D495" s="59"/>
      <c r="E495" s="59"/>
      <c r="F495" s="59"/>
      <c r="G495" s="59"/>
      <c r="H495" s="59"/>
      <c r="I495" s="59"/>
      <c r="J495" s="59"/>
      <c r="K495" s="59"/>
      <c r="L495" s="59"/>
      <c r="M495" s="59"/>
      <c r="N495" s="59"/>
      <c r="O495" s="59"/>
      <c r="P495" s="59"/>
      <c r="Q495" s="59"/>
      <c r="R495" s="59"/>
      <c r="S495" s="59"/>
      <c r="T495" s="59"/>
      <c r="U495" s="59"/>
      <c r="V495" s="59"/>
      <c r="W495" s="59"/>
      <c r="X495" s="59"/>
      <c r="Y495" s="59"/>
      <c r="Z495" s="59"/>
      <c r="AA495" s="59"/>
      <c r="AB495" s="59"/>
      <c r="AC495" s="59"/>
      <c r="AD495" s="59"/>
      <c r="AE495" s="59"/>
      <c r="AF495" s="59"/>
      <c r="AG495" s="59"/>
      <c r="AH495" s="59"/>
      <c r="AI495" s="59"/>
      <c r="AJ495" s="59"/>
      <c r="AK495" s="59"/>
      <c r="AL495" s="59"/>
      <c r="AM495" s="59"/>
      <c r="AN495" s="59"/>
      <c r="AO495" s="59"/>
      <c r="AP495" s="59"/>
      <c r="AQ495" s="59"/>
      <c r="AR495" s="59"/>
      <c r="AS495" s="59"/>
      <c r="AT495" s="59"/>
      <c r="AU495" s="59"/>
      <c r="AV495" s="59"/>
      <c r="AW495" s="59"/>
      <c r="AX495" s="59"/>
      <c r="AY495" s="59"/>
      <c r="AZ495" s="59"/>
      <c r="BA495" s="59"/>
      <c r="BB495" s="59"/>
      <c r="BC495" s="59"/>
      <c r="BD495" s="59"/>
      <c r="BE495" s="59"/>
      <c r="BF495" s="59"/>
      <c r="BG495" s="59"/>
      <c r="BH495" s="59"/>
      <c r="BI495" s="59"/>
      <c r="BJ495" s="59"/>
      <c r="BK495" s="59"/>
      <c r="BL495" s="59"/>
      <c r="BM495" s="59"/>
      <c r="BN495" s="59"/>
      <c r="BO495" s="59"/>
      <c r="BP495" s="59"/>
      <c r="BQ495" s="59"/>
      <c r="BR495" s="59"/>
      <c r="BS495" s="59"/>
      <c r="BT495" s="59"/>
      <c r="BU495" s="59"/>
      <c r="BV495" s="59"/>
      <c r="BW495" s="59"/>
      <c r="BX495" s="59"/>
      <c r="BY495" s="59"/>
      <c r="BZ495" s="59"/>
      <c r="CB495" s="8"/>
    </row>
    <row r="496" spans="1:86" s="1" customFormat="1" ht="17.100000000000001" customHeight="1">
      <c r="A496" s="59"/>
      <c r="B496" s="59"/>
      <c r="C496" s="59"/>
      <c r="D496" s="59" t="s">
        <v>217</v>
      </c>
      <c r="E496" s="59"/>
      <c r="F496" s="59"/>
      <c r="G496" s="59"/>
      <c r="H496" s="59"/>
      <c r="I496" s="59"/>
      <c r="J496" s="59"/>
      <c r="K496" s="59"/>
      <c r="L496" s="59"/>
      <c r="M496" s="59"/>
      <c r="N496" s="59"/>
      <c r="O496" s="59"/>
      <c r="P496" s="59"/>
      <c r="Q496" s="59"/>
      <c r="R496" s="59"/>
      <c r="S496" s="59"/>
      <c r="T496" s="59"/>
      <c r="U496" s="59"/>
      <c r="V496" s="59"/>
      <c r="W496" s="59"/>
      <c r="X496" s="59"/>
      <c r="Y496" s="59"/>
      <c r="Z496" s="694"/>
      <c r="AA496" s="694"/>
      <c r="AB496" s="694"/>
      <c r="AC496" s="694"/>
      <c r="AD496" s="694"/>
      <c r="AE496" s="694"/>
      <c r="AF496" s="694"/>
      <c r="AG496" s="694"/>
      <c r="AH496" s="59"/>
      <c r="AI496" s="59"/>
      <c r="AJ496" s="59"/>
      <c r="AK496" s="59"/>
      <c r="AL496" s="59"/>
      <c r="AM496" s="59"/>
      <c r="AN496" s="59"/>
      <c r="AO496" s="59"/>
      <c r="AP496" s="59"/>
      <c r="AQ496" s="59"/>
      <c r="AR496" s="59"/>
      <c r="AS496" s="59"/>
      <c r="AT496" s="59"/>
      <c r="AU496" s="59"/>
      <c r="AV496" s="59"/>
      <c r="AW496" s="59"/>
      <c r="AX496" s="59"/>
      <c r="AY496" s="59"/>
      <c r="AZ496" s="59"/>
      <c r="BA496" s="59"/>
      <c r="BB496" s="59"/>
      <c r="BC496" s="59"/>
      <c r="BD496" s="59"/>
      <c r="BE496" s="59"/>
      <c r="BF496" s="59"/>
      <c r="BG496" s="59"/>
      <c r="BH496" s="59"/>
      <c r="BI496" s="59"/>
      <c r="BJ496" s="59"/>
      <c r="BK496" s="59"/>
      <c r="BL496" s="59"/>
      <c r="BM496" s="59"/>
      <c r="BN496" s="59"/>
      <c r="BO496" s="59"/>
      <c r="BP496" s="59"/>
      <c r="BQ496" s="59"/>
      <c r="BR496" s="59"/>
      <c r="BS496" s="59"/>
      <c r="BT496" s="59"/>
      <c r="BU496" s="59"/>
      <c r="BV496" s="59"/>
      <c r="BW496" s="59"/>
      <c r="BX496" s="59"/>
      <c r="BY496" s="59"/>
      <c r="BZ496" s="59"/>
      <c r="CB496" s="8"/>
      <c r="CC496" s="2"/>
      <c r="CD496" s="2"/>
      <c r="CE496" s="2"/>
      <c r="CF496" s="2"/>
      <c r="CG496" s="2"/>
      <c r="CH496" s="2"/>
    </row>
    <row r="497" spans="1:86" s="1" customFormat="1" ht="17.100000000000001" customHeight="1">
      <c r="A497" s="59"/>
      <c r="B497" s="59"/>
      <c r="C497" s="59"/>
      <c r="D497" s="59" t="s">
        <v>218</v>
      </c>
      <c r="E497" s="59"/>
      <c r="F497" s="59"/>
      <c r="G497" s="59"/>
      <c r="H497" s="59"/>
      <c r="I497" s="59"/>
      <c r="J497" s="59"/>
      <c r="K497" s="59"/>
      <c r="L497" s="59"/>
      <c r="M497" s="59"/>
      <c r="N497" s="59"/>
      <c r="O497" s="59"/>
      <c r="P497" s="59"/>
      <c r="Q497" s="59"/>
      <c r="R497" s="59"/>
      <c r="S497" s="59"/>
      <c r="T497" s="59"/>
      <c r="U497" s="59"/>
      <c r="V497" s="59"/>
      <c r="W497" s="59"/>
      <c r="X497" s="59"/>
      <c r="Y497" s="59"/>
      <c r="Z497" s="694"/>
      <c r="AA497" s="694"/>
      <c r="AB497" s="694"/>
      <c r="AC497" s="694"/>
      <c r="AD497" s="694"/>
      <c r="AE497" s="694"/>
      <c r="AF497" s="694"/>
      <c r="AG497" s="694"/>
      <c r="AH497" s="59"/>
      <c r="AI497" s="59"/>
      <c r="AJ497" s="59"/>
      <c r="AK497" s="59"/>
      <c r="AL497" s="59"/>
      <c r="AM497" s="59"/>
      <c r="AN497" s="59"/>
      <c r="AO497" s="59"/>
      <c r="AP497" s="59"/>
      <c r="AQ497" s="59"/>
      <c r="AR497" s="59"/>
      <c r="AS497" s="59"/>
      <c r="AT497" s="59"/>
      <c r="AU497" s="59"/>
      <c r="AV497" s="59"/>
      <c r="AW497" s="59"/>
      <c r="AX497" s="59"/>
      <c r="AY497" s="59"/>
      <c r="AZ497" s="59"/>
      <c r="BA497" s="59"/>
      <c r="BB497" s="59"/>
      <c r="BC497" s="59"/>
      <c r="BD497" s="59"/>
      <c r="BE497" s="59"/>
      <c r="BF497" s="59"/>
      <c r="BG497" s="59"/>
      <c r="BH497" s="59"/>
      <c r="BI497" s="59"/>
      <c r="BJ497" s="59"/>
      <c r="BK497" s="59"/>
      <c r="BL497" s="59"/>
      <c r="BM497" s="59"/>
      <c r="BN497" s="59"/>
      <c r="BO497" s="59"/>
      <c r="BP497" s="59"/>
      <c r="BQ497" s="59"/>
      <c r="BR497" s="59"/>
      <c r="BS497" s="59"/>
      <c r="BT497" s="59"/>
      <c r="BU497" s="59"/>
      <c r="BV497" s="59"/>
      <c r="BW497" s="59"/>
      <c r="BX497" s="59"/>
      <c r="BY497" s="59"/>
      <c r="BZ497" s="59"/>
    </row>
    <row r="498" spans="1:86" s="1" customFormat="1" ht="16.5" customHeight="1">
      <c r="A498" s="59"/>
      <c r="B498" s="59"/>
      <c r="C498" s="59"/>
      <c r="D498" s="59" t="s">
        <v>219</v>
      </c>
      <c r="E498" s="59"/>
      <c r="F498" s="59"/>
      <c r="G498" s="59"/>
      <c r="H498" s="59"/>
      <c r="I498" s="59"/>
      <c r="J498" s="59"/>
      <c r="K498" s="59"/>
      <c r="L498" s="59"/>
      <c r="M498" s="59"/>
      <c r="N498" s="59"/>
      <c r="O498" s="59"/>
      <c r="P498" s="59"/>
      <c r="Q498" s="59"/>
      <c r="R498" s="59"/>
      <c r="S498" s="59"/>
      <c r="T498" s="59"/>
      <c r="U498" s="59"/>
      <c r="V498" s="59"/>
      <c r="W498" s="59"/>
      <c r="X498" s="59"/>
      <c r="Y498" s="59"/>
      <c r="Z498" s="694"/>
      <c r="AA498" s="694"/>
      <c r="AB498" s="694"/>
      <c r="AC498" s="694"/>
      <c r="AD498" s="694"/>
      <c r="AE498" s="694"/>
      <c r="AF498" s="694"/>
      <c r="AG498" s="694"/>
      <c r="AH498" s="59"/>
      <c r="AI498" s="59"/>
      <c r="AJ498" s="59"/>
      <c r="AK498" s="59"/>
      <c r="AL498" s="59"/>
      <c r="AM498" s="59"/>
      <c r="AN498" s="59"/>
      <c r="AO498" s="59"/>
      <c r="AP498" s="59"/>
      <c r="AQ498" s="59"/>
      <c r="AR498" s="59"/>
      <c r="AS498" s="59"/>
      <c r="AT498" s="59"/>
      <c r="AU498" s="59"/>
      <c r="AV498" s="59"/>
      <c r="AW498" s="59"/>
      <c r="AX498" s="59"/>
      <c r="AY498" s="59"/>
      <c r="AZ498" s="59"/>
      <c r="BA498" s="59"/>
      <c r="BB498" s="59"/>
      <c r="BC498" s="59"/>
      <c r="BD498" s="59"/>
      <c r="BE498" s="59"/>
      <c r="BF498" s="59"/>
      <c r="BG498" s="59"/>
      <c r="BH498" s="59"/>
      <c r="BI498" s="59"/>
      <c r="BJ498" s="59"/>
      <c r="BK498" s="59"/>
      <c r="BL498" s="59"/>
      <c r="BM498" s="59"/>
      <c r="BN498" s="59"/>
      <c r="BO498" s="59"/>
      <c r="BP498" s="59"/>
      <c r="BQ498" s="59"/>
      <c r="BR498" s="59"/>
      <c r="BS498" s="59"/>
      <c r="BT498" s="59"/>
      <c r="BU498" s="59"/>
      <c r="BV498" s="59"/>
      <c r="BW498" s="59"/>
      <c r="BX498" s="59"/>
      <c r="BY498" s="59"/>
      <c r="BZ498" s="59"/>
    </row>
    <row r="499" spans="1:86" s="2" customFormat="1" ht="16.5" customHeight="1">
      <c r="A499" s="59"/>
      <c r="B499" s="59"/>
      <c r="C499" s="59"/>
      <c r="D499" s="59" t="s">
        <v>220</v>
      </c>
      <c r="E499" s="59"/>
      <c r="F499" s="59"/>
      <c r="G499" s="59"/>
      <c r="H499" s="59"/>
      <c r="I499" s="59"/>
      <c r="J499" s="59"/>
      <c r="K499" s="59"/>
      <c r="L499" s="59"/>
      <c r="M499" s="59"/>
      <c r="N499" s="59"/>
      <c r="O499" s="59"/>
      <c r="P499" s="59"/>
      <c r="Q499" s="59"/>
      <c r="R499" s="59"/>
      <c r="S499" s="59"/>
      <c r="T499" s="59"/>
      <c r="U499" s="59"/>
      <c r="V499" s="59"/>
      <c r="W499" s="59"/>
      <c r="X499" s="59"/>
      <c r="Y499" s="59"/>
      <c r="Z499" s="694"/>
      <c r="AA499" s="694"/>
      <c r="AB499" s="694"/>
      <c r="AC499" s="694"/>
      <c r="AD499" s="694"/>
      <c r="AE499" s="694"/>
      <c r="AF499" s="694"/>
      <c r="AG499" s="694"/>
      <c r="AH499" s="59"/>
      <c r="AI499" s="59"/>
      <c r="AJ499" s="59"/>
      <c r="AK499" s="59"/>
      <c r="AL499" s="59"/>
      <c r="AM499" s="59"/>
      <c r="AN499" s="59"/>
      <c r="AO499" s="59"/>
      <c r="AP499" s="59"/>
      <c r="AQ499" s="60"/>
      <c r="AR499" s="60"/>
      <c r="AS499" s="60"/>
      <c r="AT499" s="60"/>
      <c r="AU499" s="60"/>
      <c r="AV499" s="60"/>
      <c r="AW499" s="60"/>
      <c r="AX499" s="60"/>
      <c r="AY499" s="60"/>
      <c r="AZ499" s="60"/>
      <c r="BA499" s="60"/>
      <c r="BB499" s="60"/>
      <c r="BC499" s="60"/>
      <c r="BD499" s="60"/>
      <c r="BE499" s="60"/>
      <c r="BF499" s="60"/>
      <c r="BG499" s="60"/>
      <c r="BH499" s="60"/>
      <c r="BI499" s="60"/>
      <c r="BJ499" s="60"/>
      <c r="BK499" s="60"/>
      <c r="BL499" s="60"/>
      <c r="BM499" s="60"/>
      <c r="BN499" s="60"/>
      <c r="BO499" s="60"/>
      <c r="BP499" s="60"/>
      <c r="BQ499" s="60"/>
      <c r="BR499" s="60"/>
      <c r="BS499" s="60"/>
      <c r="BT499" s="60"/>
      <c r="BU499" s="60"/>
      <c r="BV499" s="60"/>
      <c r="BW499" s="60"/>
      <c r="BX499" s="60"/>
      <c r="BY499" s="60"/>
      <c r="BZ499" s="60"/>
      <c r="CB499" s="1"/>
      <c r="CC499" s="1"/>
      <c r="CD499" s="1"/>
      <c r="CE499" s="1"/>
      <c r="CF499" s="1"/>
      <c r="CG499" s="1"/>
      <c r="CH499" s="1"/>
    </row>
    <row r="500" spans="1:86" ht="3.95" customHeight="1">
      <c r="A500" s="94"/>
      <c r="B500" s="94"/>
      <c r="C500" s="94"/>
      <c r="D500" s="94"/>
      <c r="E500" s="94"/>
      <c r="F500" s="94"/>
      <c r="G500" s="94"/>
      <c r="H500" s="94"/>
      <c r="I500" s="94"/>
      <c r="J500" s="94"/>
      <c r="K500" s="94"/>
      <c r="L500" s="94"/>
      <c r="M500" s="94"/>
      <c r="N500" s="94"/>
      <c r="O500" s="94"/>
      <c r="P500" s="94"/>
      <c r="Q500" s="94"/>
      <c r="R500" s="94"/>
      <c r="S500" s="94"/>
      <c r="T500" s="94"/>
      <c r="U500" s="94"/>
      <c r="V500" s="94"/>
      <c r="W500" s="94"/>
      <c r="X500" s="94"/>
      <c r="Y500" s="94"/>
      <c r="Z500" s="94"/>
      <c r="AA500" s="94"/>
      <c r="AB500" s="94"/>
      <c r="AC500" s="94"/>
      <c r="AD500" s="94"/>
      <c r="AE500" s="94"/>
      <c r="AF500" s="94"/>
      <c r="AG500" s="94"/>
      <c r="AH500" s="94"/>
      <c r="AI500" s="94"/>
      <c r="AJ500" s="94"/>
      <c r="AK500" s="94"/>
      <c r="AL500" s="94"/>
      <c r="AM500" s="94"/>
      <c r="AN500" s="94"/>
      <c r="AO500" s="94"/>
      <c r="AP500" s="94"/>
      <c r="AQ500" s="94"/>
      <c r="AR500" s="94"/>
      <c r="AS500" s="94"/>
      <c r="AT500" s="94"/>
      <c r="AU500" s="94"/>
      <c r="AV500" s="94"/>
      <c r="AW500" s="94"/>
      <c r="AX500" s="94"/>
      <c r="AY500" s="94"/>
      <c r="AZ500" s="94"/>
      <c r="BA500" s="94"/>
      <c r="BB500" s="94"/>
      <c r="BC500" s="94"/>
      <c r="BD500" s="94"/>
      <c r="BE500" s="94"/>
      <c r="BF500" s="94"/>
      <c r="BG500" s="94"/>
      <c r="BH500" s="94"/>
      <c r="BI500" s="94"/>
      <c r="BJ500" s="94"/>
      <c r="BK500" s="94"/>
      <c r="BL500" s="94"/>
      <c r="BM500" s="94"/>
      <c r="BN500" s="94"/>
      <c r="BO500" s="94"/>
      <c r="BP500" s="94"/>
      <c r="BQ500" s="94"/>
      <c r="BR500" s="94"/>
      <c r="BS500" s="94"/>
      <c r="BT500" s="94"/>
      <c r="BU500" s="94"/>
      <c r="BV500" s="94"/>
      <c r="BW500" s="94"/>
      <c r="BX500" s="94"/>
      <c r="BY500" s="94"/>
      <c r="BZ500" s="94"/>
      <c r="CB500" s="8"/>
      <c r="CC500" s="2"/>
      <c r="CD500" s="2"/>
      <c r="CE500" s="2"/>
      <c r="CF500" s="2"/>
      <c r="CG500" s="2"/>
      <c r="CH500" s="2"/>
    </row>
    <row r="501" spans="1:86" ht="3.95" customHeight="1">
      <c r="A501" s="203"/>
      <c r="B501" s="203"/>
      <c r="C501" s="203"/>
      <c r="D501" s="203"/>
      <c r="E501" s="203"/>
      <c r="F501" s="203"/>
      <c r="G501" s="203"/>
      <c r="H501" s="203"/>
      <c r="I501" s="203"/>
      <c r="J501" s="203"/>
      <c r="K501" s="203"/>
      <c r="L501" s="203"/>
      <c r="M501" s="203"/>
      <c r="N501" s="203"/>
      <c r="O501" s="203"/>
      <c r="P501" s="203"/>
      <c r="Q501" s="203"/>
      <c r="R501" s="203"/>
      <c r="S501" s="203"/>
      <c r="T501" s="203"/>
      <c r="U501" s="203"/>
      <c r="V501" s="203"/>
      <c r="W501" s="203"/>
      <c r="X501" s="203"/>
      <c r="Y501" s="203"/>
      <c r="Z501" s="203"/>
      <c r="AA501" s="203"/>
      <c r="AB501" s="203"/>
      <c r="AC501" s="203"/>
      <c r="AD501" s="203"/>
      <c r="AE501" s="203"/>
      <c r="AF501" s="203"/>
      <c r="AG501" s="203"/>
      <c r="AH501" s="203"/>
      <c r="AI501" s="203"/>
      <c r="AJ501" s="203"/>
      <c r="AK501" s="203"/>
      <c r="AL501" s="203"/>
      <c r="AM501" s="203"/>
      <c r="AN501" s="203"/>
      <c r="AO501" s="203"/>
      <c r="AP501" s="203"/>
      <c r="AQ501" s="203"/>
      <c r="AR501" s="203"/>
      <c r="AS501" s="203"/>
      <c r="AT501" s="203"/>
      <c r="AU501" s="203"/>
      <c r="AV501" s="203"/>
      <c r="AW501" s="203"/>
      <c r="AX501" s="203"/>
      <c r="AY501" s="203"/>
      <c r="AZ501" s="203"/>
      <c r="BA501" s="203"/>
      <c r="BB501" s="203"/>
      <c r="BC501" s="203"/>
      <c r="BD501" s="203"/>
      <c r="BE501" s="203"/>
      <c r="BF501" s="203"/>
      <c r="BG501" s="203"/>
      <c r="BH501" s="203"/>
      <c r="BI501" s="203"/>
      <c r="BJ501" s="203"/>
      <c r="BK501" s="203"/>
      <c r="BL501" s="203"/>
      <c r="BM501" s="203"/>
      <c r="BN501" s="203"/>
      <c r="BO501" s="203"/>
      <c r="BP501" s="203"/>
      <c r="BQ501" s="203"/>
      <c r="BR501" s="203"/>
      <c r="BS501" s="203"/>
      <c r="BT501" s="203"/>
      <c r="BU501" s="203"/>
      <c r="BV501" s="203"/>
      <c r="BW501" s="203"/>
      <c r="BX501" s="203"/>
      <c r="BY501" s="203"/>
      <c r="BZ501" s="203"/>
    </row>
    <row r="502" spans="1:86" ht="15" customHeight="1">
      <c r="A502" s="59"/>
      <c r="B502" s="59" t="s">
        <v>1329</v>
      </c>
      <c r="C502" s="59"/>
      <c r="D502" s="59"/>
      <c r="E502" s="59"/>
      <c r="F502" s="59"/>
      <c r="G502" s="59"/>
      <c r="H502" s="59"/>
      <c r="I502" s="59"/>
      <c r="J502" s="59"/>
      <c r="K502" s="59"/>
      <c r="L502" s="59"/>
      <c r="M502" s="59"/>
      <c r="N502" s="59"/>
      <c r="O502" s="59"/>
      <c r="P502" s="59"/>
      <c r="Q502" s="59"/>
      <c r="R502" s="59"/>
      <c r="S502" s="59"/>
      <c r="T502" s="59"/>
      <c r="U502" s="59"/>
      <c r="V502" s="59"/>
      <c r="W502" s="59"/>
      <c r="X502" s="59"/>
      <c r="Y502" s="59"/>
      <c r="Z502" s="59"/>
      <c r="AA502" s="59"/>
      <c r="AB502" s="59"/>
      <c r="AC502" s="59"/>
      <c r="AD502" s="59"/>
      <c r="AE502" s="59"/>
      <c r="AF502" s="59"/>
      <c r="AG502" s="59"/>
      <c r="AH502" s="59"/>
      <c r="AI502" s="59"/>
      <c r="AJ502" s="59"/>
      <c r="AK502" s="59"/>
      <c r="AL502" s="59"/>
      <c r="AM502" s="59"/>
      <c r="AN502" s="59"/>
      <c r="AO502" s="59"/>
      <c r="AP502" s="59"/>
      <c r="AQ502" s="60"/>
      <c r="AR502" s="60"/>
      <c r="AS502" s="60"/>
      <c r="AT502" s="60"/>
      <c r="AU502" s="60"/>
      <c r="AV502" s="60"/>
      <c r="AW502" s="60"/>
      <c r="AX502" s="60"/>
      <c r="AY502" s="60"/>
      <c r="AZ502" s="60"/>
      <c r="BA502" s="60"/>
      <c r="BB502" s="60"/>
      <c r="BC502" s="60"/>
      <c r="BD502" s="60"/>
      <c r="BE502" s="60"/>
      <c r="BF502" s="60"/>
      <c r="BG502" s="60"/>
      <c r="BH502" s="60"/>
      <c r="BI502" s="60"/>
      <c r="BJ502" s="60"/>
      <c r="BK502" s="60"/>
      <c r="BL502" s="60"/>
      <c r="BM502" s="60"/>
      <c r="BN502" s="60"/>
      <c r="BO502" s="60"/>
      <c r="BP502" s="60"/>
      <c r="BQ502" s="60"/>
      <c r="BR502" s="60"/>
      <c r="BS502" s="60"/>
      <c r="BT502" s="60"/>
      <c r="BU502" s="60"/>
      <c r="BV502" s="60"/>
      <c r="BW502" s="60"/>
      <c r="BX502" s="60"/>
      <c r="BY502" s="60"/>
      <c r="BZ502" s="60"/>
    </row>
    <row r="503" spans="1:86" ht="15" customHeight="1">
      <c r="A503" s="59"/>
      <c r="B503" s="59"/>
      <c r="C503" s="59"/>
      <c r="D503" s="59" t="s">
        <v>177</v>
      </c>
      <c r="E503" s="59"/>
      <c r="F503" s="59"/>
      <c r="G503" s="59"/>
      <c r="H503" s="59"/>
      <c r="I503" s="59"/>
      <c r="J503" s="59"/>
      <c r="K503" s="59"/>
      <c r="L503" s="59"/>
      <c r="M503" s="59"/>
      <c r="N503" s="59"/>
      <c r="O503" s="59"/>
      <c r="P503" s="59"/>
      <c r="Q503" s="59"/>
      <c r="R503" s="59"/>
      <c r="S503" s="59"/>
      <c r="T503" s="59"/>
      <c r="U503" s="59"/>
      <c r="V503" s="59"/>
      <c r="W503" s="59"/>
      <c r="X503" s="59"/>
      <c r="Y503" s="59"/>
      <c r="Z503" s="690"/>
      <c r="AA503" s="690"/>
      <c r="AB503" s="690"/>
      <c r="AC503" s="690"/>
      <c r="AD503" s="690"/>
      <c r="AE503" s="690"/>
      <c r="AF503" s="690"/>
      <c r="AG503" s="690"/>
      <c r="AH503" s="690"/>
      <c r="AI503" s="690"/>
      <c r="AJ503" s="690"/>
      <c r="AK503" s="690"/>
      <c r="AL503" s="690"/>
      <c r="AM503" s="690"/>
      <c r="AN503" s="690"/>
      <c r="AO503" s="59"/>
      <c r="AP503" s="59"/>
      <c r="AQ503" s="60"/>
      <c r="AR503" s="60"/>
      <c r="AS503" s="60"/>
      <c r="AT503" s="60"/>
      <c r="AU503" s="60"/>
      <c r="AV503" s="60"/>
      <c r="AW503" s="60"/>
      <c r="AX503" s="60"/>
      <c r="AY503" s="60"/>
      <c r="AZ503" s="60"/>
      <c r="BA503" s="60"/>
      <c r="BB503" s="60"/>
      <c r="BC503" s="60"/>
      <c r="BD503" s="60"/>
      <c r="BE503" s="60"/>
      <c r="BF503" s="60"/>
      <c r="BG503" s="60"/>
      <c r="BH503" s="60"/>
      <c r="BI503" s="60"/>
      <c r="BJ503" s="60"/>
      <c r="BK503" s="60"/>
      <c r="BL503" s="60"/>
      <c r="BM503" s="60"/>
      <c r="BN503" s="60"/>
      <c r="BO503" s="60"/>
      <c r="BP503" s="60"/>
      <c r="BQ503" s="60"/>
      <c r="BR503" s="60"/>
      <c r="BS503" s="60"/>
      <c r="BT503" s="60"/>
      <c r="BU503" s="60"/>
      <c r="BV503" s="60"/>
      <c r="BW503" s="60"/>
      <c r="BX503" s="60"/>
      <c r="BY503" s="60"/>
      <c r="BZ503" s="60"/>
    </row>
    <row r="504" spans="1:86" ht="15" customHeight="1">
      <c r="A504" s="59"/>
      <c r="B504" s="59"/>
      <c r="C504" s="59"/>
      <c r="D504" s="59" t="s">
        <v>222</v>
      </c>
      <c r="E504" s="59"/>
      <c r="F504" s="59"/>
      <c r="G504" s="59"/>
      <c r="H504" s="59"/>
      <c r="I504" s="59"/>
      <c r="J504" s="59"/>
      <c r="K504" s="59"/>
      <c r="L504" s="59"/>
      <c r="M504" s="59"/>
      <c r="N504" s="59"/>
      <c r="O504" s="59"/>
      <c r="P504" s="59"/>
      <c r="Q504" s="59"/>
      <c r="R504" s="59"/>
      <c r="S504" s="59"/>
      <c r="T504" s="59"/>
      <c r="U504" s="59"/>
      <c r="V504" s="59"/>
      <c r="W504" s="59"/>
      <c r="X504" s="59"/>
      <c r="Y504" s="59"/>
      <c r="Z504" s="690"/>
      <c r="AA504" s="690"/>
      <c r="AB504" s="690"/>
      <c r="AC504" s="690"/>
      <c r="AD504" s="690"/>
      <c r="AE504" s="690"/>
      <c r="AF504" s="690"/>
      <c r="AG504" s="690"/>
      <c r="AH504" s="690"/>
      <c r="AI504" s="690"/>
      <c r="AJ504" s="690"/>
      <c r="AK504" s="690"/>
      <c r="AL504" s="690"/>
      <c r="AM504" s="690"/>
      <c r="AN504" s="690"/>
      <c r="AO504" s="59"/>
      <c r="AP504" s="59"/>
      <c r="AQ504" s="60"/>
      <c r="AR504" s="60"/>
      <c r="AS504" s="60"/>
      <c r="AT504" s="60"/>
      <c r="AU504" s="60"/>
      <c r="AV504" s="60"/>
      <c r="AW504" s="60"/>
      <c r="AX504" s="60"/>
      <c r="AY504" s="60"/>
      <c r="AZ504" s="60"/>
      <c r="BA504" s="60"/>
      <c r="BB504" s="60"/>
      <c r="BC504" s="60"/>
      <c r="BD504" s="60"/>
      <c r="BE504" s="60"/>
      <c r="BF504" s="60"/>
      <c r="BG504" s="60"/>
      <c r="BH504" s="60"/>
      <c r="BI504" s="60"/>
      <c r="BJ504" s="60"/>
      <c r="BK504" s="60"/>
      <c r="BL504" s="60"/>
      <c r="BM504" s="60"/>
      <c r="BN504" s="60"/>
      <c r="BO504" s="60"/>
      <c r="BP504" s="60"/>
      <c r="BQ504" s="60"/>
      <c r="BR504" s="60"/>
      <c r="BS504" s="60"/>
      <c r="BT504" s="60"/>
      <c r="BU504" s="60"/>
      <c r="BV504" s="60"/>
      <c r="BW504" s="60"/>
      <c r="BX504" s="60"/>
      <c r="BY504" s="60"/>
      <c r="BZ504" s="60"/>
    </row>
    <row r="505" spans="1:86" ht="3.95" customHeight="1">
      <c r="A505" s="94"/>
      <c r="B505" s="94"/>
      <c r="C505" s="94"/>
      <c r="D505" s="94"/>
      <c r="E505" s="94"/>
      <c r="F505" s="94"/>
      <c r="G505" s="94"/>
      <c r="H505" s="94"/>
      <c r="I505" s="94"/>
      <c r="J505" s="94"/>
      <c r="K505" s="94"/>
      <c r="L505" s="94"/>
      <c r="M505" s="94"/>
      <c r="N505" s="94"/>
      <c r="O505" s="94"/>
      <c r="P505" s="94"/>
      <c r="Q505" s="94"/>
      <c r="R505" s="94"/>
      <c r="S505" s="94"/>
      <c r="T505" s="94"/>
      <c r="U505" s="94"/>
      <c r="V505" s="94"/>
      <c r="W505" s="94"/>
      <c r="X505" s="94"/>
      <c r="Y505" s="94"/>
      <c r="Z505" s="94"/>
      <c r="AA505" s="94"/>
      <c r="AB505" s="94"/>
      <c r="AC505" s="94"/>
      <c r="AD505" s="94"/>
      <c r="AE505" s="94"/>
      <c r="AF505" s="94"/>
      <c r="AG505" s="94"/>
      <c r="AH505" s="94"/>
      <c r="AI505" s="94"/>
      <c r="AJ505" s="94"/>
      <c r="AK505" s="94"/>
      <c r="AL505" s="94"/>
      <c r="AM505" s="94"/>
      <c r="AN505" s="94"/>
      <c r="AO505" s="94"/>
      <c r="AP505" s="94"/>
      <c r="AQ505" s="94"/>
      <c r="AR505" s="94"/>
      <c r="AS505" s="94"/>
      <c r="AT505" s="94"/>
      <c r="AU505" s="94"/>
      <c r="AV505" s="94"/>
      <c r="AW505" s="94"/>
      <c r="AX505" s="94"/>
      <c r="AY505" s="94"/>
      <c r="AZ505" s="94"/>
      <c r="BA505" s="94"/>
      <c r="BB505" s="94"/>
      <c r="BC505" s="94"/>
      <c r="BD505" s="94"/>
      <c r="BE505" s="94"/>
      <c r="BF505" s="94"/>
      <c r="BG505" s="94"/>
      <c r="BH505" s="94"/>
      <c r="BI505" s="94"/>
      <c r="BJ505" s="94"/>
      <c r="BK505" s="94"/>
      <c r="BL505" s="94"/>
      <c r="BM505" s="94"/>
      <c r="BN505" s="94"/>
      <c r="BO505" s="94"/>
      <c r="BP505" s="94"/>
      <c r="BQ505" s="94"/>
      <c r="BR505" s="94"/>
      <c r="BS505" s="94"/>
      <c r="BT505" s="94"/>
      <c r="BU505" s="94"/>
      <c r="BV505" s="94"/>
      <c r="BW505" s="94"/>
      <c r="BX505" s="94"/>
      <c r="BY505" s="94"/>
      <c r="BZ505" s="94"/>
    </row>
    <row r="506" spans="1:86" ht="3.95" customHeight="1">
      <c r="A506" s="203"/>
      <c r="B506" s="203"/>
      <c r="C506" s="203"/>
      <c r="D506" s="203"/>
      <c r="E506" s="203"/>
      <c r="F506" s="203"/>
      <c r="G506" s="203"/>
      <c r="H506" s="203"/>
      <c r="I506" s="203"/>
      <c r="J506" s="203"/>
      <c r="K506" s="203"/>
      <c r="L506" s="203"/>
      <c r="M506" s="203"/>
      <c r="N506" s="203"/>
      <c r="O506" s="203"/>
      <c r="P506" s="203"/>
      <c r="Q506" s="203"/>
      <c r="R506" s="203"/>
      <c r="S506" s="203"/>
      <c r="T506" s="203"/>
      <c r="U506" s="203"/>
      <c r="V506" s="203"/>
      <c r="W506" s="203"/>
      <c r="X506" s="203"/>
      <c r="Y506" s="203"/>
      <c r="Z506" s="203"/>
      <c r="AA506" s="203"/>
      <c r="AB506" s="203"/>
      <c r="AC506" s="203"/>
      <c r="AD506" s="203"/>
      <c r="AE506" s="203"/>
      <c r="AF506" s="203"/>
      <c r="AG506" s="203"/>
      <c r="AH506" s="203"/>
      <c r="AI506" s="203"/>
      <c r="AJ506" s="203"/>
      <c r="AK506" s="203"/>
      <c r="AL506" s="203"/>
      <c r="AM506" s="203"/>
      <c r="AN506" s="203"/>
      <c r="AO506" s="203"/>
      <c r="AP506" s="203"/>
      <c r="AQ506" s="203"/>
      <c r="AR506" s="203"/>
      <c r="AS506" s="203"/>
      <c r="AT506" s="203"/>
      <c r="AU506" s="203"/>
      <c r="AV506" s="203"/>
      <c r="AW506" s="203"/>
      <c r="AX506" s="203"/>
      <c r="AY506" s="203"/>
      <c r="AZ506" s="203"/>
      <c r="BA506" s="203"/>
      <c r="BB506" s="203"/>
      <c r="BC506" s="203"/>
      <c r="BD506" s="203"/>
      <c r="BE506" s="203"/>
      <c r="BF506" s="203"/>
      <c r="BG506" s="203"/>
      <c r="BH506" s="203"/>
      <c r="BI506" s="203"/>
      <c r="BJ506" s="203"/>
      <c r="BK506" s="203"/>
      <c r="BL506" s="203"/>
      <c r="BM506" s="203"/>
      <c r="BN506" s="203"/>
      <c r="BO506" s="203"/>
      <c r="BP506" s="203"/>
      <c r="BQ506" s="203"/>
      <c r="BR506" s="203"/>
      <c r="BS506" s="203"/>
      <c r="BT506" s="203"/>
      <c r="BU506" s="203"/>
      <c r="BV506" s="203"/>
      <c r="BW506" s="203"/>
      <c r="BX506" s="203"/>
      <c r="BY506" s="203"/>
      <c r="BZ506" s="203"/>
    </row>
    <row r="507" spans="1:86" ht="15" customHeight="1">
      <c r="A507" s="59"/>
      <c r="B507" s="59" t="s">
        <v>1330</v>
      </c>
      <c r="C507" s="59"/>
      <c r="D507" s="59"/>
      <c r="E507" s="59"/>
      <c r="F507" s="59"/>
      <c r="G507" s="59"/>
      <c r="H507" s="59"/>
      <c r="I507" s="59"/>
      <c r="J507" s="59"/>
      <c r="K507" s="59"/>
      <c r="L507" s="59"/>
      <c r="M507" s="59"/>
      <c r="N507" s="59"/>
      <c r="O507" s="59"/>
      <c r="P507" s="59"/>
      <c r="Q507" s="59"/>
      <c r="R507" s="59"/>
      <c r="S507" s="59"/>
      <c r="T507" s="680"/>
      <c r="U507" s="680"/>
      <c r="V507" s="680"/>
      <c r="W507" s="680"/>
      <c r="X507" s="680"/>
      <c r="Y507" s="680"/>
      <c r="Z507" s="680"/>
      <c r="AA507" s="680"/>
      <c r="AB507" s="680"/>
      <c r="AC507" s="680"/>
      <c r="AD507" s="680"/>
      <c r="AE507" s="680"/>
      <c r="AF507" s="680"/>
      <c r="AG507" s="680"/>
      <c r="AH507" s="680"/>
      <c r="AI507" s="680"/>
      <c r="AJ507" s="680"/>
      <c r="AK507" s="680"/>
      <c r="AL507" s="680"/>
      <c r="AM507" s="680"/>
      <c r="AN507" s="680"/>
      <c r="AO507" s="680"/>
      <c r="AP507" s="680"/>
      <c r="AQ507" s="680"/>
      <c r="AR507" s="680"/>
      <c r="AS507" s="680"/>
      <c r="AT507" s="680"/>
      <c r="AU507" s="680"/>
      <c r="AV507" s="680"/>
      <c r="AW507" s="680"/>
      <c r="AX507" s="680"/>
      <c r="AY507" s="680"/>
      <c r="AZ507" s="680"/>
      <c r="BA507" s="680"/>
      <c r="BB507" s="680"/>
      <c r="BC507" s="680"/>
      <c r="BD507" s="680"/>
      <c r="BE507" s="680"/>
      <c r="BF507" s="680"/>
      <c r="BG507" s="680"/>
      <c r="BH507" s="680"/>
      <c r="BI507" s="680"/>
      <c r="BJ507" s="680"/>
      <c r="BK507" s="680"/>
      <c r="BL507" s="680"/>
      <c r="BM507" s="680"/>
      <c r="BN507" s="680"/>
      <c r="BO507" s="680"/>
      <c r="BP507" s="680"/>
      <c r="BQ507" s="680"/>
      <c r="BR507" s="680"/>
      <c r="BS507" s="680"/>
      <c r="BT507" s="680"/>
      <c r="BU507" s="680"/>
      <c r="BV507" s="680"/>
      <c r="BW507" s="680"/>
      <c r="BX507" s="680"/>
      <c r="BY507" s="680"/>
      <c r="BZ507" s="680"/>
    </row>
    <row r="508" spans="1:86" ht="3.95" customHeight="1">
      <c r="A508" s="94"/>
      <c r="B508" s="94"/>
      <c r="C508" s="94"/>
      <c r="D508" s="94"/>
      <c r="E508" s="94"/>
      <c r="F508" s="94"/>
      <c r="G508" s="94"/>
      <c r="H508" s="94"/>
      <c r="I508" s="94"/>
      <c r="J508" s="94"/>
      <c r="K508" s="94"/>
      <c r="L508" s="94"/>
      <c r="M508" s="94"/>
      <c r="N508" s="94"/>
      <c r="O508" s="94"/>
      <c r="P508" s="94"/>
      <c r="Q508" s="94"/>
      <c r="R508" s="94"/>
      <c r="S508" s="94"/>
      <c r="T508" s="94"/>
      <c r="U508" s="94"/>
      <c r="V508" s="94"/>
      <c r="W508" s="94"/>
      <c r="X508" s="94"/>
      <c r="Y508" s="94"/>
      <c r="Z508" s="94"/>
      <c r="AA508" s="94"/>
      <c r="AB508" s="94"/>
      <c r="AC508" s="94"/>
      <c r="AD508" s="94"/>
      <c r="AE508" s="94"/>
      <c r="AF508" s="94"/>
      <c r="AG508" s="94"/>
      <c r="AH508" s="94"/>
      <c r="AI508" s="94"/>
      <c r="AJ508" s="94"/>
      <c r="AK508" s="94"/>
      <c r="AL508" s="94"/>
      <c r="AM508" s="94"/>
      <c r="AN508" s="94"/>
      <c r="AO508" s="94"/>
      <c r="AP508" s="94"/>
      <c r="AQ508" s="94"/>
      <c r="AR508" s="94"/>
      <c r="AS508" s="94"/>
      <c r="AT508" s="94"/>
      <c r="AU508" s="94"/>
      <c r="AV508" s="94"/>
      <c r="AW508" s="94"/>
      <c r="AX508" s="94"/>
      <c r="AY508" s="94"/>
      <c r="AZ508" s="94"/>
      <c r="BA508" s="94"/>
      <c r="BB508" s="94"/>
      <c r="BC508" s="94"/>
      <c r="BD508" s="94"/>
      <c r="BE508" s="94"/>
      <c r="BF508" s="94"/>
      <c r="BG508" s="94"/>
      <c r="BH508" s="94"/>
      <c r="BI508" s="94"/>
      <c r="BJ508" s="94"/>
      <c r="BK508" s="94"/>
      <c r="BL508" s="94"/>
      <c r="BM508" s="94"/>
      <c r="BN508" s="94"/>
      <c r="BO508" s="94"/>
      <c r="BP508" s="94"/>
      <c r="BQ508" s="94"/>
      <c r="BR508" s="94"/>
      <c r="BS508" s="94"/>
      <c r="BT508" s="94"/>
      <c r="BU508" s="94"/>
      <c r="BV508" s="94"/>
      <c r="BW508" s="94"/>
      <c r="BX508" s="94"/>
      <c r="BY508" s="94"/>
      <c r="BZ508" s="94"/>
    </row>
    <row r="509" spans="1:86" ht="3.95" customHeight="1">
      <c r="A509" s="203"/>
      <c r="B509" s="203"/>
      <c r="C509" s="203"/>
      <c r="D509" s="203"/>
      <c r="E509" s="203"/>
      <c r="F509" s="203"/>
      <c r="G509" s="203"/>
      <c r="H509" s="203"/>
      <c r="I509" s="203"/>
      <c r="J509" s="203"/>
      <c r="K509" s="203"/>
      <c r="L509" s="203"/>
      <c r="M509" s="203"/>
      <c r="N509" s="203"/>
      <c r="O509" s="203"/>
      <c r="P509" s="203"/>
      <c r="Q509" s="203"/>
      <c r="R509" s="203"/>
      <c r="S509" s="203"/>
      <c r="T509" s="203"/>
      <c r="U509" s="203"/>
      <c r="V509" s="203"/>
      <c r="W509" s="203"/>
      <c r="X509" s="203"/>
      <c r="Y509" s="203"/>
      <c r="Z509" s="203"/>
      <c r="AA509" s="203"/>
      <c r="AB509" s="203"/>
      <c r="AC509" s="203"/>
      <c r="AD509" s="203"/>
      <c r="AE509" s="203"/>
      <c r="AF509" s="203"/>
      <c r="AG509" s="203"/>
      <c r="AH509" s="203"/>
      <c r="AI509" s="203"/>
      <c r="AJ509" s="203"/>
      <c r="AK509" s="203"/>
      <c r="AL509" s="203"/>
      <c r="AM509" s="203"/>
      <c r="AN509" s="203"/>
      <c r="AO509" s="203"/>
      <c r="AP509" s="203"/>
      <c r="AQ509" s="203"/>
      <c r="AR509" s="203"/>
      <c r="AS509" s="203"/>
      <c r="AT509" s="203"/>
      <c r="AU509" s="203"/>
      <c r="AV509" s="203"/>
      <c r="AW509" s="203"/>
      <c r="AX509" s="203"/>
      <c r="AY509" s="203"/>
      <c r="AZ509" s="203"/>
      <c r="BA509" s="203"/>
      <c r="BB509" s="203"/>
      <c r="BC509" s="203"/>
      <c r="BD509" s="203"/>
      <c r="BE509" s="203"/>
      <c r="BF509" s="203"/>
      <c r="BG509" s="203"/>
      <c r="BH509" s="203"/>
      <c r="BI509" s="203"/>
      <c r="BJ509" s="203"/>
      <c r="BK509" s="203"/>
      <c r="BL509" s="203"/>
      <c r="BM509" s="203"/>
      <c r="BN509" s="203"/>
      <c r="BO509" s="203"/>
      <c r="BP509" s="203"/>
      <c r="BQ509" s="203"/>
      <c r="BR509" s="203"/>
      <c r="BS509" s="203"/>
      <c r="BT509" s="203"/>
      <c r="BU509" s="203"/>
      <c r="BV509" s="203"/>
      <c r="BW509" s="203"/>
      <c r="BX509" s="203"/>
      <c r="BY509" s="203"/>
      <c r="BZ509" s="203"/>
    </row>
    <row r="510" spans="1:86" ht="15" customHeight="1">
      <c r="A510" s="59"/>
      <c r="B510" s="78" t="s">
        <v>1331</v>
      </c>
      <c r="C510" s="78"/>
      <c r="D510" s="78"/>
      <c r="E510" s="78"/>
      <c r="F510" s="78"/>
      <c r="G510" s="78"/>
      <c r="H510" s="78"/>
      <c r="I510" s="78"/>
      <c r="J510" s="78"/>
      <c r="K510" s="78"/>
      <c r="L510" s="78"/>
      <c r="M510" s="78"/>
      <c r="N510" s="78"/>
      <c r="O510" s="78"/>
      <c r="P510" s="78"/>
      <c r="Q510" s="78"/>
      <c r="R510" s="78"/>
      <c r="S510" s="78"/>
      <c r="T510" s="78"/>
      <c r="U510" s="78"/>
      <c r="V510" s="78"/>
      <c r="W510" s="78"/>
      <c r="X510" s="78"/>
      <c r="Y510" s="78"/>
      <c r="Z510" s="78"/>
      <c r="AA510" s="78"/>
      <c r="AB510" s="78"/>
      <c r="AC510" s="78"/>
      <c r="AD510" s="78"/>
      <c r="AE510" s="78"/>
      <c r="AF510" s="78"/>
      <c r="AG510" s="78"/>
      <c r="AH510" s="78"/>
      <c r="AI510" s="78"/>
      <c r="AJ510" s="78"/>
      <c r="AK510" s="78"/>
      <c r="AL510" s="78"/>
      <c r="AM510" s="78"/>
      <c r="AN510" s="78"/>
      <c r="AO510" s="78"/>
      <c r="AP510" s="78"/>
      <c r="AQ510" s="79"/>
      <c r="AR510" s="79"/>
      <c r="AS510" s="79"/>
      <c r="AT510" s="79"/>
      <c r="AU510" s="79"/>
      <c r="AV510" s="79"/>
      <c r="AW510" s="79"/>
      <c r="AX510" s="79"/>
      <c r="AY510" s="79"/>
      <c r="AZ510" s="79"/>
      <c r="BA510" s="79"/>
      <c r="BB510" s="79"/>
      <c r="BC510" s="79"/>
      <c r="BD510" s="79"/>
      <c r="BE510" s="79"/>
      <c r="BF510" s="79"/>
      <c r="BG510" s="79"/>
      <c r="BH510" s="79"/>
      <c r="BI510" s="79"/>
      <c r="BJ510" s="79"/>
      <c r="BK510" s="79"/>
      <c r="BL510" s="79"/>
      <c r="BM510" s="79"/>
      <c r="BN510" s="79"/>
      <c r="BO510" s="79"/>
      <c r="BP510" s="79"/>
      <c r="BQ510" s="79"/>
      <c r="BR510" s="79"/>
      <c r="BS510" s="79"/>
      <c r="BT510" s="79"/>
      <c r="BU510" s="79"/>
      <c r="BV510" s="79"/>
      <c r="BW510" s="79"/>
      <c r="BX510" s="79"/>
      <c r="BY510" s="79"/>
      <c r="BZ510" s="79"/>
    </row>
    <row r="511" spans="1:86" ht="15" customHeight="1">
      <c r="A511" s="59"/>
      <c r="B511" s="78"/>
      <c r="C511" s="78"/>
      <c r="D511" s="78" t="s">
        <v>225</v>
      </c>
      <c r="E511" s="78"/>
      <c r="F511" s="78"/>
      <c r="G511" s="78"/>
      <c r="H511" s="78"/>
      <c r="I511" s="78"/>
      <c r="J511" s="78"/>
      <c r="K511" s="78"/>
      <c r="L511" s="78"/>
      <c r="M511" s="78"/>
      <c r="N511" s="78"/>
      <c r="O511" s="78"/>
      <c r="P511" s="78"/>
      <c r="Q511" s="78"/>
      <c r="R511" s="78"/>
      <c r="S511" s="78"/>
      <c r="T511" s="78"/>
      <c r="U511" s="78"/>
      <c r="V511" s="78"/>
      <c r="W511" s="78"/>
      <c r="X511" s="78"/>
      <c r="Y511" s="78"/>
      <c r="Z511" s="78"/>
      <c r="AA511" s="78"/>
      <c r="AB511" s="78"/>
      <c r="AC511" s="78"/>
      <c r="AD511" s="78"/>
      <c r="AE511" s="78"/>
      <c r="AF511" s="78"/>
      <c r="AG511" s="78"/>
      <c r="AH511" s="78"/>
      <c r="AI511" s="78"/>
      <c r="AJ511" s="78"/>
      <c r="AK511" s="78"/>
      <c r="AL511" s="78"/>
      <c r="AM511" s="78"/>
      <c r="AN511" s="78"/>
      <c r="AO511" s="78"/>
      <c r="AP511" s="78"/>
      <c r="AQ511" s="79"/>
      <c r="AR511" s="79"/>
      <c r="AS511" s="79"/>
      <c r="AT511" s="79"/>
      <c r="AU511" s="79"/>
      <c r="AV511" s="79"/>
      <c r="AW511" s="79"/>
      <c r="AX511" s="79"/>
      <c r="AY511" s="79"/>
      <c r="AZ511" s="79"/>
      <c r="BA511" s="79"/>
      <c r="BB511" s="79"/>
      <c r="BC511" s="79"/>
      <c r="BD511" s="79"/>
      <c r="BE511" s="79"/>
      <c r="BF511" s="79"/>
      <c r="BG511" s="79"/>
      <c r="BH511" s="79"/>
      <c r="BI511" s="79"/>
      <c r="BJ511" s="79"/>
      <c r="BK511" s="79"/>
      <c r="BL511" s="79"/>
      <c r="BM511" s="79"/>
      <c r="BN511" s="79"/>
      <c r="BO511" s="79"/>
      <c r="BP511" s="79"/>
      <c r="BQ511" s="79"/>
      <c r="BR511" s="79"/>
      <c r="BS511" s="79"/>
      <c r="BT511" s="79"/>
      <c r="BU511" s="79"/>
      <c r="BV511" s="79"/>
      <c r="BW511" s="79"/>
      <c r="BX511" s="79"/>
      <c r="BY511" s="79"/>
      <c r="BZ511" s="79"/>
    </row>
    <row r="512" spans="1:86" ht="15" customHeight="1">
      <c r="A512" s="59"/>
      <c r="B512" s="78"/>
      <c r="C512" s="78"/>
      <c r="D512" s="78"/>
      <c r="E512" s="78"/>
      <c r="F512" s="78"/>
      <c r="G512" s="78"/>
      <c r="H512" s="78"/>
      <c r="I512" s="78"/>
      <c r="J512" s="78"/>
      <c r="K512" s="78"/>
      <c r="L512" s="78"/>
      <c r="M512" s="78"/>
      <c r="N512" s="78"/>
      <c r="O512" s="78"/>
      <c r="P512" s="78"/>
      <c r="Q512" s="78"/>
      <c r="R512" s="78"/>
      <c r="S512" s="78"/>
      <c r="T512" s="78"/>
      <c r="U512" s="78"/>
      <c r="V512" s="78"/>
      <c r="W512" s="78"/>
      <c r="X512" s="78"/>
      <c r="Y512" s="78"/>
      <c r="Z512" s="78"/>
      <c r="AA512" s="78"/>
      <c r="AB512" s="78"/>
      <c r="AC512" s="78"/>
      <c r="AD512" s="78"/>
      <c r="AE512" s="78"/>
      <c r="AF512" s="78"/>
      <c r="AG512" s="78"/>
      <c r="AH512" s="78"/>
      <c r="AI512" s="78"/>
      <c r="AJ512" s="78"/>
      <c r="AK512" s="78"/>
      <c r="AL512" s="78"/>
      <c r="AM512" s="78"/>
      <c r="AN512" s="78"/>
      <c r="AO512" s="78"/>
      <c r="AP512" s="78"/>
      <c r="AQ512" s="79"/>
      <c r="AR512" s="79"/>
      <c r="AS512" s="79"/>
      <c r="AT512" s="79"/>
      <c r="AU512" s="79"/>
      <c r="AV512" s="79"/>
      <c r="AW512" s="79"/>
      <c r="AX512" s="79"/>
      <c r="AY512" s="79"/>
      <c r="AZ512" s="79"/>
      <c r="BA512" s="79"/>
      <c r="BB512" s="79"/>
      <c r="BC512" s="682" t="s">
        <v>56</v>
      </c>
      <c r="BD512" s="682"/>
      <c r="BE512" s="78"/>
      <c r="BF512" s="78" t="s">
        <v>184</v>
      </c>
      <c r="BG512" s="78"/>
      <c r="BH512" s="78"/>
      <c r="BI512" s="78"/>
      <c r="BJ512" s="78"/>
      <c r="BK512" s="682" t="s">
        <v>56</v>
      </c>
      <c r="BL512" s="682"/>
      <c r="BM512" s="78"/>
      <c r="BN512" s="78" t="s">
        <v>185</v>
      </c>
      <c r="BO512" s="78"/>
      <c r="BP512" s="78"/>
      <c r="BQ512" s="78"/>
      <c r="BR512" s="78"/>
      <c r="BS512" s="79"/>
      <c r="BT512" s="79"/>
      <c r="BU512" s="79"/>
      <c r="BV512" s="79"/>
      <c r="BW512" s="79"/>
      <c r="BX512" s="79"/>
      <c r="BY512" s="79"/>
      <c r="BZ512" s="79"/>
    </row>
    <row r="513" spans="1:78" ht="15" customHeight="1">
      <c r="A513" s="59"/>
      <c r="B513" s="78"/>
      <c r="C513" s="78"/>
      <c r="D513" s="78" t="s">
        <v>226</v>
      </c>
      <c r="E513" s="78"/>
      <c r="F513" s="78"/>
      <c r="G513" s="78"/>
      <c r="H513" s="78"/>
      <c r="I513" s="78"/>
      <c r="J513" s="78"/>
      <c r="K513" s="78"/>
      <c r="L513" s="78"/>
      <c r="M513" s="78"/>
      <c r="N513" s="78"/>
      <c r="O513" s="78"/>
      <c r="P513" s="78"/>
      <c r="Q513" s="78"/>
      <c r="R513" s="78"/>
      <c r="S513" s="78"/>
      <c r="T513" s="78"/>
      <c r="U513" s="78"/>
      <c r="V513" s="78"/>
      <c r="W513" s="78"/>
      <c r="X513" s="78"/>
      <c r="Y513" s="78"/>
      <c r="Z513" s="78"/>
      <c r="AA513" s="78"/>
      <c r="AB513" s="78"/>
      <c r="AC513" s="78"/>
      <c r="AD513" s="78"/>
      <c r="AE513" s="78"/>
      <c r="AF513" s="78"/>
      <c r="AG513" s="78"/>
      <c r="AH513" s="78"/>
      <c r="AI513" s="78"/>
      <c r="AJ513" s="78"/>
      <c r="AK513" s="78"/>
      <c r="AL513" s="78"/>
      <c r="AM513" s="78"/>
      <c r="AN513" s="78"/>
      <c r="AO513" s="78"/>
      <c r="AP513" s="78"/>
      <c r="AQ513" s="79"/>
      <c r="AR513" s="79"/>
      <c r="AS513" s="79"/>
      <c r="AT513" s="79"/>
      <c r="AU513" s="79"/>
      <c r="AV513" s="79"/>
      <c r="AW513" s="79"/>
      <c r="AX513" s="79"/>
      <c r="AY513" s="79"/>
      <c r="AZ513" s="79"/>
      <c r="BA513" s="79"/>
      <c r="BB513" s="79"/>
      <c r="BC513" s="682" t="s">
        <v>56</v>
      </c>
      <c r="BD513" s="682"/>
      <c r="BE513" s="78"/>
      <c r="BF513" s="78" t="s">
        <v>184</v>
      </c>
      <c r="BG513" s="78"/>
      <c r="BH513" s="78"/>
      <c r="BI513" s="78"/>
      <c r="BJ513" s="78"/>
      <c r="BK513" s="682" t="s">
        <v>56</v>
      </c>
      <c r="BL513" s="682"/>
      <c r="BM513" s="78"/>
      <c r="BN513" s="78" t="s">
        <v>185</v>
      </c>
      <c r="BO513" s="78"/>
      <c r="BP513" s="78"/>
      <c r="BQ513" s="78"/>
      <c r="BR513" s="78"/>
      <c r="BS513" s="79"/>
      <c r="BT513" s="79"/>
      <c r="BU513" s="79"/>
      <c r="BV513" s="79"/>
      <c r="BW513" s="79"/>
      <c r="BX513" s="79"/>
      <c r="BY513" s="79"/>
      <c r="BZ513" s="79"/>
    </row>
    <row r="514" spans="1:78" ht="15" customHeight="1">
      <c r="A514" s="59"/>
      <c r="B514" s="78"/>
      <c r="C514" s="78"/>
      <c r="D514" s="78" t="s">
        <v>1332</v>
      </c>
      <c r="E514" s="78"/>
      <c r="F514" s="78"/>
      <c r="G514" s="78"/>
      <c r="H514" s="78"/>
      <c r="I514" s="78"/>
      <c r="J514" s="78"/>
      <c r="K514" s="78"/>
      <c r="L514" s="78"/>
      <c r="M514" s="78"/>
      <c r="N514" s="78"/>
      <c r="O514" s="78"/>
      <c r="P514" s="78"/>
      <c r="Q514" s="78"/>
      <c r="R514" s="78"/>
      <c r="S514" s="78"/>
      <c r="T514" s="78"/>
      <c r="U514" s="78"/>
      <c r="V514" s="78"/>
      <c r="W514" s="78"/>
      <c r="X514" s="78"/>
      <c r="Y514" s="78"/>
      <c r="Z514" s="78"/>
      <c r="AA514" s="78"/>
      <c r="AB514" s="78"/>
      <c r="AC514" s="78"/>
      <c r="AD514" s="78"/>
      <c r="AE514" s="78"/>
      <c r="AF514" s="78"/>
      <c r="AG514" s="78"/>
      <c r="AH514" s="78"/>
      <c r="AI514" s="78"/>
      <c r="AJ514" s="78"/>
      <c r="AK514" s="78"/>
      <c r="AL514" s="78"/>
      <c r="AM514" s="78"/>
      <c r="AN514" s="78"/>
      <c r="AO514" s="78"/>
      <c r="AP514" s="78"/>
      <c r="AQ514" s="79"/>
      <c r="AR514" s="79"/>
      <c r="AS514" s="79"/>
      <c r="AT514" s="79"/>
      <c r="AU514" s="79"/>
      <c r="AV514" s="78" t="s">
        <v>81</v>
      </c>
      <c r="AW514" s="78"/>
      <c r="AX514" s="682"/>
      <c r="AY514" s="682"/>
      <c r="AZ514" s="682"/>
      <c r="BA514" s="682"/>
      <c r="BB514" s="682"/>
      <c r="BC514" s="682"/>
      <c r="BD514" s="682"/>
      <c r="BE514" s="682"/>
      <c r="BF514" s="682"/>
      <c r="BG514" s="682"/>
      <c r="BH514" s="682"/>
      <c r="BI514" s="78" t="s">
        <v>40</v>
      </c>
      <c r="BJ514" s="79"/>
      <c r="BK514" s="79"/>
      <c r="BL514" s="79"/>
      <c r="BM514" s="79"/>
      <c r="BN514" s="79"/>
      <c r="BO514" s="79"/>
      <c r="BP514" s="79"/>
      <c r="BQ514" s="79"/>
      <c r="BR514" s="79"/>
      <c r="BS514" s="79"/>
      <c r="BT514" s="79"/>
      <c r="BU514" s="79"/>
      <c r="BV514" s="79"/>
      <c r="BW514" s="79"/>
      <c r="BX514" s="79"/>
      <c r="BY514" s="79"/>
      <c r="BZ514" s="79"/>
    </row>
    <row r="515" spans="1:78" ht="15" customHeight="1">
      <c r="A515" s="59"/>
      <c r="B515" s="78"/>
      <c r="C515" s="78"/>
      <c r="D515" s="78" t="s">
        <v>228</v>
      </c>
      <c r="E515" s="78"/>
      <c r="F515" s="78"/>
      <c r="G515" s="78"/>
      <c r="H515" s="78"/>
      <c r="I515" s="78"/>
      <c r="J515" s="78"/>
      <c r="K515" s="78"/>
      <c r="L515" s="78"/>
      <c r="M515" s="78"/>
      <c r="N515" s="78"/>
      <c r="O515" s="78"/>
      <c r="P515" s="78"/>
      <c r="Q515" s="78"/>
      <c r="R515" s="78"/>
      <c r="S515" s="78"/>
      <c r="T515" s="78"/>
      <c r="U515" s="78"/>
      <c r="V515" s="78"/>
      <c r="W515" s="78"/>
      <c r="X515" s="78"/>
      <c r="Y515" s="78"/>
      <c r="Z515" s="78"/>
      <c r="AA515" s="78"/>
      <c r="AB515" s="78"/>
      <c r="AC515" s="78"/>
      <c r="AD515" s="78"/>
      <c r="AE515" s="78"/>
      <c r="AF515" s="78"/>
      <c r="AG515" s="78"/>
      <c r="AH515" s="78"/>
      <c r="AI515" s="78" t="s">
        <v>81</v>
      </c>
      <c r="AJ515" s="78"/>
      <c r="AK515" s="682"/>
      <c r="AL515" s="682"/>
      <c r="AM515" s="682"/>
      <c r="AN515" s="682"/>
      <c r="AO515" s="682"/>
      <c r="AP515" s="682"/>
      <c r="AQ515" s="682"/>
      <c r="AR515" s="682"/>
      <c r="AS515" s="682"/>
      <c r="AT515" s="682"/>
      <c r="AU515" s="682"/>
      <c r="AV515" s="78" t="s">
        <v>40</v>
      </c>
      <c r="AW515" s="79"/>
      <c r="AX515" s="79"/>
      <c r="AY515" s="79"/>
      <c r="AZ515" s="79"/>
      <c r="BA515" s="79"/>
      <c r="BB515" s="79"/>
      <c r="BC515" s="79"/>
      <c r="BD515" s="79"/>
      <c r="BE515" s="79"/>
      <c r="BF515" s="79"/>
      <c r="BG515" s="79"/>
      <c r="BH515" s="79"/>
      <c r="BI515" s="79"/>
      <c r="BJ515" s="79"/>
      <c r="BK515" s="79"/>
      <c r="BL515" s="79"/>
      <c r="BM515" s="79"/>
      <c r="BN515" s="79"/>
      <c r="BO515" s="79"/>
      <c r="BP515" s="79"/>
      <c r="BQ515" s="79"/>
      <c r="BR515" s="79"/>
      <c r="BS515" s="79"/>
      <c r="BT515" s="79"/>
      <c r="BU515" s="79"/>
      <c r="BV515" s="79"/>
      <c r="BW515" s="79"/>
      <c r="BX515" s="79"/>
      <c r="BY515" s="79"/>
      <c r="BZ515" s="79"/>
    </row>
    <row r="516" spans="1:78" ht="15" customHeight="1">
      <c r="A516" s="59"/>
      <c r="B516" s="78"/>
      <c r="C516" s="78"/>
      <c r="D516" s="78" t="s">
        <v>229</v>
      </c>
      <c r="E516" s="78"/>
      <c r="F516" s="78"/>
      <c r="G516" s="78"/>
      <c r="H516" s="78"/>
      <c r="I516" s="78"/>
      <c r="J516" s="78"/>
      <c r="K516" s="78"/>
      <c r="L516" s="78"/>
      <c r="M516" s="78"/>
      <c r="N516" s="78"/>
      <c r="O516" s="78"/>
      <c r="P516" s="78"/>
      <c r="Q516" s="78"/>
      <c r="R516" s="78"/>
      <c r="S516" s="78"/>
      <c r="T516" s="78"/>
      <c r="U516" s="78"/>
      <c r="V516" s="78"/>
      <c r="W516" s="78"/>
      <c r="X516" s="78"/>
      <c r="Y516" s="78"/>
      <c r="Z516" s="78"/>
      <c r="AA516" s="78"/>
      <c r="AB516" s="682" t="s">
        <v>56</v>
      </c>
      <c r="AC516" s="682"/>
      <c r="AD516" s="78"/>
      <c r="AE516" s="78" t="s">
        <v>230</v>
      </c>
      <c r="AF516" s="78"/>
      <c r="AG516" s="78"/>
      <c r="AH516" s="78"/>
      <c r="AI516" s="60"/>
      <c r="AJ516" s="60"/>
      <c r="AK516" s="60"/>
      <c r="AL516" s="60"/>
      <c r="AM516" s="60"/>
      <c r="AN516" s="60"/>
      <c r="AO516" s="60"/>
      <c r="AP516" s="60"/>
      <c r="AQ516" s="60"/>
      <c r="AR516" s="60"/>
      <c r="AS516" s="60"/>
      <c r="AT516" s="60"/>
      <c r="AU516" s="60"/>
      <c r="AV516" s="60"/>
      <c r="AW516" s="60"/>
      <c r="AX516" s="60"/>
      <c r="AY516" s="79"/>
      <c r="AZ516" s="79"/>
      <c r="BA516" s="79"/>
      <c r="BB516" s="79"/>
      <c r="BC516" s="79"/>
      <c r="BD516" s="79"/>
      <c r="BE516" s="79"/>
      <c r="BF516" s="79"/>
      <c r="BG516" s="79"/>
      <c r="BH516" s="79"/>
      <c r="BI516" s="79"/>
      <c r="BJ516" s="79"/>
      <c r="BK516" s="79"/>
      <c r="BL516" s="79"/>
      <c r="BM516" s="79"/>
      <c r="BN516" s="79"/>
      <c r="BO516" s="79"/>
      <c r="BP516" s="79"/>
      <c r="BQ516" s="79"/>
      <c r="BR516" s="79"/>
      <c r="BS516" s="79"/>
      <c r="BT516" s="79"/>
      <c r="BU516" s="79"/>
      <c r="BV516" s="79"/>
      <c r="BW516" s="79"/>
      <c r="BX516" s="79"/>
      <c r="BY516" s="79"/>
      <c r="BZ516" s="79"/>
    </row>
    <row r="517" spans="1:78" ht="15" customHeight="1">
      <c r="A517" s="59"/>
      <c r="B517" s="78"/>
      <c r="C517" s="78"/>
      <c r="D517" s="78"/>
      <c r="E517" s="78"/>
      <c r="F517" s="78"/>
      <c r="G517" s="78"/>
      <c r="H517" s="78"/>
      <c r="I517" s="78"/>
      <c r="J517" s="78"/>
      <c r="K517" s="78"/>
      <c r="L517" s="78"/>
      <c r="M517" s="78"/>
      <c r="N517" s="78"/>
      <c r="O517" s="78"/>
      <c r="P517" s="78"/>
      <c r="Q517" s="78"/>
      <c r="R517" s="78"/>
      <c r="S517" s="78"/>
      <c r="T517" s="78"/>
      <c r="U517" s="78"/>
      <c r="V517" s="78"/>
      <c r="W517" s="78"/>
      <c r="X517" s="78"/>
      <c r="Y517" s="78"/>
      <c r="Z517" s="78"/>
      <c r="AA517" s="78"/>
      <c r="AB517" s="682" t="s">
        <v>56</v>
      </c>
      <c r="AC517" s="682"/>
      <c r="AD517" s="78"/>
      <c r="AE517" s="78" t="s">
        <v>231</v>
      </c>
      <c r="AF517" s="78"/>
      <c r="AG517" s="78"/>
      <c r="AH517" s="78"/>
      <c r="AI517" s="78"/>
      <c r="AJ517" s="78"/>
      <c r="AK517" s="80"/>
      <c r="AL517" s="80"/>
      <c r="AM517" s="80"/>
      <c r="AN517" s="80"/>
      <c r="AO517" s="80"/>
      <c r="AP517" s="80"/>
      <c r="AQ517" s="80"/>
      <c r="AR517" s="80"/>
      <c r="AS517" s="80"/>
      <c r="AT517" s="80"/>
      <c r="AU517" s="80"/>
      <c r="AV517" s="78"/>
      <c r="AW517" s="79"/>
      <c r="AX517" s="79"/>
      <c r="AY517" s="79"/>
      <c r="AZ517" s="79"/>
      <c r="BA517" s="79"/>
      <c r="BB517" s="79"/>
      <c r="BC517" s="79"/>
      <c r="BD517" s="79"/>
      <c r="BE517" s="79"/>
      <c r="BF517" s="79"/>
      <c r="BG517" s="79"/>
      <c r="BH517" s="79"/>
      <c r="BI517" s="79"/>
      <c r="BJ517" s="79"/>
      <c r="BK517" s="79"/>
      <c r="BL517" s="79"/>
      <c r="BM517" s="79"/>
      <c r="BN517" s="79"/>
      <c r="BO517" s="79"/>
      <c r="BP517" s="79"/>
      <c r="BQ517" s="79"/>
      <c r="BR517" s="79"/>
      <c r="BS517" s="79"/>
      <c r="BT517" s="79"/>
      <c r="BU517" s="79"/>
      <c r="BV517" s="79"/>
      <c r="BW517" s="79"/>
      <c r="BX517" s="79"/>
      <c r="BY517" s="79"/>
      <c r="BZ517" s="79"/>
    </row>
    <row r="518" spans="1:78" ht="15" customHeight="1">
      <c r="A518" s="59"/>
      <c r="B518" s="78"/>
      <c r="C518" s="78"/>
      <c r="D518" s="78" t="s">
        <v>232</v>
      </c>
      <c r="E518" s="78"/>
      <c r="F518" s="78"/>
      <c r="G518" s="78"/>
      <c r="H518" s="78"/>
      <c r="I518" s="78"/>
      <c r="J518" s="78"/>
      <c r="K518" s="78"/>
      <c r="L518" s="78"/>
      <c r="M518" s="78"/>
      <c r="N518" s="78"/>
      <c r="O518" s="78"/>
      <c r="P518" s="78"/>
      <c r="Q518" s="78"/>
      <c r="R518" s="78"/>
      <c r="S518" s="78"/>
      <c r="T518" s="78"/>
      <c r="U518" s="78"/>
      <c r="V518" s="78"/>
      <c r="W518" s="78"/>
      <c r="X518" s="78"/>
      <c r="Y518" s="78"/>
      <c r="Z518" s="78"/>
      <c r="AA518" s="78"/>
      <c r="AB518" s="979"/>
      <c r="AC518" s="979"/>
      <c r="AD518" s="979"/>
      <c r="AE518" s="979"/>
      <c r="AF518" s="979"/>
      <c r="AG518" s="979"/>
      <c r="AH518" s="979"/>
      <c r="AI518" s="979"/>
      <c r="AJ518" s="979"/>
      <c r="AK518" s="979"/>
      <c r="AL518" s="979"/>
      <c r="AM518" s="979"/>
      <c r="AN518" s="979"/>
      <c r="AO518" s="979"/>
      <c r="AP518" s="979"/>
      <c r="AQ518" s="979"/>
      <c r="AR518" s="979"/>
      <c r="AS518" s="979"/>
      <c r="AT518" s="979"/>
      <c r="AU518" s="979"/>
      <c r="AV518" s="979"/>
      <c r="AW518" s="979"/>
      <c r="AX518" s="979"/>
      <c r="AY518" s="979"/>
      <c r="AZ518" s="979"/>
      <c r="BA518" s="979"/>
      <c r="BB518" s="979"/>
      <c r="BC518" s="979"/>
      <c r="BD518" s="79"/>
      <c r="BE518" s="79"/>
      <c r="BF518" s="79"/>
      <c r="BG518" s="79"/>
      <c r="BH518" s="79"/>
      <c r="BI518" s="79"/>
      <c r="BJ518" s="79"/>
      <c r="BK518" s="79"/>
      <c r="BL518" s="79"/>
      <c r="BM518" s="79"/>
      <c r="BN518" s="79"/>
      <c r="BO518" s="79"/>
      <c r="BP518" s="79"/>
      <c r="BQ518" s="79"/>
      <c r="BR518" s="79"/>
      <c r="BS518" s="79"/>
      <c r="BT518" s="79"/>
      <c r="BU518" s="79"/>
      <c r="BV518" s="79"/>
      <c r="BW518" s="79"/>
      <c r="BX518" s="79"/>
      <c r="BY518" s="79"/>
      <c r="BZ518" s="79"/>
    </row>
    <row r="519" spans="1:78" ht="3.95" customHeight="1">
      <c r="A519" s="94"/>
      <c r="B519" s="94"/>
      <c r="C519" s="94"/>
      <c r="D519" s="94"/>
      <c r="E519" s="94"/>
      <c r="F519" s="94"/>
      <c r="G519" s="94"/>
      <c r="H519" s="94"/>
      <c r="I519" s="94"/>
      <c r="J519" s="94"/>
      <c r="K519" s="94"/>
      <c r="L519" s="94"/>
      <c r="M519" s="94"/>
      <c r="N519" s="94"/>
      <c r="O519" s="94"/>
      <c r="P519" s="94"/>
      <c r="Q519" s="94"/>
      <c r="R519" s="94"/>
      <c r="S519" s="94"/>
      <c r="T519" s="94"/>
      <c r="U519" s="94"/>
      <c r="V519" s="94"/>
      <c r="W519" s="94"/>
      <c r="X519" s="94"/>
      <c r="Y519" s="94"/>
      <c r="Z519" s="94"/>
      <c r="AA519" s="94"/>
      <c r="AB519" s="94"/>
      <c r="AC519" s="94"/>
      <c r="AD519" s="94"/>
      <c r="AE519" s="94"/>
      <c r="AF519" s="94"/>
      <c r="AG519" s="94"/>
      <c r="AH519" s="94"/>
      <c r="AI519" s="94"/>
      <c r="AJ519" s="94"/>
      <c r="AK519" s="94"/>
      <c r="AL519" s="94"/>
      <c r="AM519" s="94"/>
      <c r="AN519" s="94"/>
      <c r="AO519" s="94"/>
      <c r="AP519" s="94"/>
      <c r="AQ519" s="94"/>
      <c r="AR519" s="94"/>
      <c r="AS519" s="94"/>
      <c r="AT519" s="94"/>
      <c r="AU519" s="94"/>
      <c r="AV519" s="94"/>
      <c r="AW519" s="94"/>
      <c r="AX519" s="94"/>
      <c r="AY519" s="94"/>
      <c r="AZ519" s="94"/>
      <c r="BA519" s="94"/>
      <c r="BB519" s="94"/>
      <c r="BC519" s="94"/>
      <c r="BD519" s="94"/>
      <c r="BE519" s="94"/>
      <c r="BF519" s="94"/>
      <c r="BG519" s="94"/>
      <c r="BH519" s="94"/>
      <c r="BI519" s="94"/>
      <c r="BJ519" s="94"/>
      <c r="BK519" s="94"/>
      <c r="BL519" s="94"/>
      <c r="BM519" s="94"/>
      <c r="BN519" s="94"/>
      <c r="BO519" s="94"/>
      <c r="BP519" s="94"/>
      <c r="BQ519" s="94"/>
      <c r="BR519" s="94"/>
      <c r="BS519" s="94"/>
      <c r="BT519" s="94"/>
      <c r="BU519" s="94"/>
      <c r="BV519" s="94"/>
      <c r="BW519" s="94"/>
      <c r="BX519" s="94"/>
      <c r="BY519" s="94"/>
      <c r="BZ519" s="94"/>
    </row>
    <row r="520" spans="1:78" ht="3.95" customHeight="1">
      <c r="A520" s="203"/>
      <c r="B520" s="203"/>
      <c r="C520" s="203"/>
      <c r="D520" s="203"/>
      <c r="E520" s="203"/>
      <c r="F520" s="203"/>
      <c r="G520" s="203"/>
      <c r="H520" s="203"/>
      <c r="I520" s="203"/>
      <c r="J520" s="203"/>
      <c r="K520" s="203"/>
      <c r="L520" s="203"/>
      <c r="M520" s="203"/>
      <c r="N520" s="203"/>
      <c r="O520" s="203"/>
      <c r="P520" s="203"/>
      <c r="Q520" s="203"/>
      <c r="R520" s="203"/>
      <c r="S520" s="203"/>
      <c r="T520" s="203"/>
      <c r="U520" s="203"/>
      <c r="V520" s="203"/>
      <c r="W520" s="203"/>
      <c r="X520" s="203"/>
      <c r="Y520" s="203"/>
      <c r="Z520" s="203"/>
      <c r="AA520" s="203"/>
      <c r="AB520" s="203"/>
      <c r="AC520" s="203"/>
      <c r="AD520" s="203"/>
      <c r="AE520" s="203"/>
      <c r="AF520" s="203"/>
      <c r="AG520" s="203"/>
      <c r="AH520" s="203"/>
      <c r="AI520" s="203"/>
      <c r="AJ520" s="203"/>
      <c r="AK520" s="203"/>
      <c r="AL520" s="203"/>
      <c r="AM520" s="203"/>
      <c r="AN520" s="203"/>
      <c r="AO520" s="203"/>
      <c r="AP520" s="203"/>
      <c r="AQ520" s="203"/>
      <c r="AR520" s="203"/>
      <c r="AS520" s="203"/>
      <c r="AT520" s="203"/>
      <c r="AU520" s="203"/>
      <c r="AV520" s="203"/>
      <c r="AW520" s="203"/>
      <c r="AX520" s="203"/>
      <c r="AY520" s="203"/>
      <c r="AZ520" s="203"/>
      <c r="BA520" s="203"/>
      <c r="BB520" s="203"/>
      <c r="BC520" s="203"/>
      <c r="BD520" s="203"/>
      <c r="BE520" s="203"/>
      <c r="BF520" s="203"/>
      <c r="BG520" s="203"/>
      <c r="BH520" s="203"/>
      <c r="BI520" s="203"/>
      <c r="BJ520" s="203"/>
      <c r="BK520" s="203"/>
      <c r="BL520" s="203"/>
      <c r="BM520" s="203"/>
      <c r="BN520" s="203"/>
      <c r="BO520" s="203"/>
      <c r="BP520" s="203"/>
      <c r="BQ520" s="203"/>
      <c r="BR520" s="203"/>
      <c r="BS520" s="203"/>
      <c r="BT520" s="203"/>
      <c r="BU520" s="203"/>
      <c r="BV520" s="203"/>
      <c r="BW520" s="203"/>
      <c r="BX520" s="203"/>
      <c r="BY520" s="203"/>
      <c r="BZ520" s="203"/>
    </row>
    <row r="521" spans="1:78" ht="15" customHeight="1">
      <c r="A521" s="59"/>
      <c r="B521" s="59" t="s">
        <v>1333</v>
      </c>
      <c r="C521" s="59"/>
      <c r="D521" s="59"/>
      <c r="E521" s="59"/>
      <c r="F521" s="59"/>
      <c r="G521" s="59"/>
      <c r="H521" s="59"/>
      <c r="I521" s="59"/>
      <c r="J521" s="59"/>
      <c r="K521" s="59"/>
      <c r="L521" s="59"/>
      <c r="M521" s="59"/>
      <c r="N521" s="59"/>
      <c r="O521" s="59"/>
      <c r="P521" s="59"/>
      <c r="Q521" s="59"/>
      <c r="R521" s="59"/>
      <c r="S521" s="59"/>
      <c r="T521" s="59"/>
      <c r="U521" s="59"/>
      <c r="V521" s="59" t="s">
        <v>151</v>
      </c>
      <c r="W521" s="59"/>
      <c r="X521" s="59"/>
      <c r="Y521" s="59"/>
      <c r="Z521" s="59"/>
      <c r="AA521" s="59"/>
      <c r="AB521" s="59"/>
      <c r="AC521" s="59"/>
      <c r="AD521" s="59"/>
      <c r="AE521" s="59"/>
      <c r="AF521" s="59"/>
      <c r="AG521" s="59"/>
      <c r="AH521" s="59"/>
      <c r="AI521" s="59"/>
      <c r="AJ521" s="59"/>
      <c r="AK521" s="59"/>
      <c r="AL521" s="59" t="s">
        <v>152</v>
      </c>
      <c r="AM521" s="59"/>
      <c r="AN521" s="59"/>
      <c r="AO521" s="59"/>
      <c r="AP521" s="59"/>
      <c r="AQ521" s="59"/>
      <c r="AR521" s="59"/>
      <c r="AS521" s="59"/>
      <c r="AT521" s="59"/>
      <c r="AU521" s="59"/>
      <c r="AV521" s="59"/>
      <c r="AW521" s="59"/>
      <c r="AX521" s="59"/>
      <c r="AY521" s="59"/>
      <c r="AZ521" s="59"/>
      <c r="BA521" s="59"/>
      <c r="BB521" s="59"/>
      <c r="BC521" s="59" t="s">
        <v>153</v>
      </c>
      <c r="BD521" s="59"/>
      <c r="BE521" s="59"/>
      <c r="BF521" s="59"/>
      <c r="BG521" s="59"/>
      <c r="BH521" s="59"/>
      <c r="BI521" s="59"/>
      <c r="BJ521" s="59"/>
      <c r="BK521" s="59"/>
      <c r="BL521" s="59"/>
      <c r="BM521" s="59"/>
      <c r="BN521" s="59"/>
      <c r="BO521" s="59"/>
      <c r="BP521" s="59"/>
      <c r="BQ521" s="59"/>
      <c r="BR521" s="59"/>
      <c r="BS521" s="59"/>
      <c r="BT521" s="59"/>
      <c r="BU521" s="59" t="s">
        <v>85</v>
      </c>
      <c r="BV521" s="59"/>
      <c r="BW521" s="59"/>
      <c r="BX521" s="59"/>
      <c r="BY521" s="59"/>
      <c r="BZ521" s="59"/>
    </row>
    <row r="522" spans="1:78" ht="15" customHeight="1">
      <c r="A522" s="59"/>
      <c r="B522" s="59"/>
      <c r="C522" s="59"/>
      <c r="D522" s="699" t="s">
        <v>234</v>
      </c>
      <c r="E522" s="699"/>
      <c r="F522" s="699"/>
      <c r="G522" s="699"/>
      <c r="H522" s="699"/>
      <c r="I522" s="699"/>
      <c r="J522" s="699"/>
      <c r="K522" s="699"/>
      <c r="L522" s="59" t="s">
        <v>37</v>
      </c>
      <c r="M522" s="59"/>
      <c r="N522" s="693"/>
      <c r="O522" s="693"/>
      <c r="P522" s="693"/>
      <c r="Q522" s="693"/>
      <c r="R522" s="670" t="s">
        <v>235</v>
      </c>
      <c r="S522" s="670"/>
      <c r="T522" s="670"/>
      <c r="U522" s="59"/>
      <c r="V522" s="59" t="s">
        <v>37</v>
      </c>
      <c r="W522" s="688"/>
      <c r="X522" s="688"/>
      <c r="Y522" s="688"/>
      <c r="Z522" s="688"/>
      <c r="AA522" s="688"/>
      <c r="AB522" s="688"/>
      <c r="AC522" s="688"/>
      <c r="AD522" s="688"/>
      <c r="AE522" s="688"/>
      <c r="AF522" s="688"/>
      <c r="AG522" s="688"/>
      <c r="AH522" s="688"/>
      <c r="AI522" s="688"/>
      <c r="AJ522" s="688"/>
      <c r="AK522" s="688"/>
      <c r="AL522" s="59" t="s">
        <v>117</v>
      </c>
      <c r="AM522" s="59"/>
      <c r="AN522" s="688"/>
      <c r="AO522" s="688"/>
      <c r="AP522" s="688"/>
      <c r="AQ522" s="688"/>
      <c r="AR522" s="688"/>
      <c r="AS522" s="688"/>
      <c r="AT522" s="688"/>
      <c r="AU522" s="688"/>
      <c r="AV522" s="688"/>
      <c r="AW522" s="688"/>
      <c r="AX522" s="688"/>
      <c r="AY522" s="688"/>
      <c r="AZ522" s="688"/>
      <c r="BA522" s="688"/>
      <c r="BB522" s="688"/>
      <c r="BC522" s="59" t="s">
        <v>117</v>
      </c>
      <c r="BD522" s="59"/>
      <c r="BE522" s="689">
        <f>W522+AN522</f>
        <v>0</v>
      </c>
      <c r="BF522" s="689"/>
      <c r="BG522" s="689"/>
      <c r="BH522" s="689"/>
      <c r="BI522" s="689"/>
      <c r="BJ522" s="689"/>
      <c r="BK522" s="689"/>
      <c r="BL522" s="689"/>
      <c r="BM522" s="689"/>
      <c r="BN522" s="689"/>
      <c r="BO522" s="689"/>
      <c r="BP522" s="689"/>
      <c r="BQ522" s="689"/>
      <c r="BR522" s="689"/>
      <c r="BS522" s="689"/>
      <c r="BT522" s="123"/>
      <c r="BU522" s="119" t="s">
        <v>85</v>
      </c>
      <c r="BV522" s="119"/>
      <c r="BW522" s="119"/>
      <c r="BX522" s="119"/>
      <c r="BY522" s="119"/>
      <c r="BZ522" s="59"/>
    </row>
    <row r="523" spans="1:78" ht="15" customHeight="1">
      <c r="A523" s="59"/>
      <c r="B523" s="59"/>
      <c r="C523" s="59"/>
      <c r="D523" s="59"/>
      <c r="E523" s="59"/>
      <c r="F523" s="59"/>
      <c r="G523" s="59"/>
      <c r="H523" s="59"/>
      <c r="I523" s="59"/>
      <c r="J523" s="59"/>
      <c r="K523" s="59"/>
      <c r="L523" s="59" t="s">
        <v>37</v>
      </c>
      <c r="M523" s="59"/>
      <c r="N523" s="693"/>
      <c r="O523" s="693"/>
      <c r="P523" s="693"/>
      <c r="Q523" s="693"/>
      <c r="R523" s="670" t="s">
        <v>235</v>
      </c>
      <c r="S523" s="670"/>
      <c r="T523" s="670"/>
      <c r="U523" s="59"/>
      <c r="V523" s="59" t="s">
        <v>37</v>
      </c>
      <c r="W523" s="688"/>
      <c r="X523" s="688"/>
      <c r="Y523" s="688"/>
      <c r="Z523" s="688"/>
      <c r="AA523" s="688"/>
      <c r="AB523" s="688"/>
      <c r="AC523" s="688"/>
      <c r="AD523" s="688"/>
      <c r="AE523" s="688"/>
      <c r="AF523" s="688"/>
      <c r="AG523" s="688"/>
      <c r="AH523" s="688"/>
      <c r="AI523" s="688"/>
      <c r="AJ523" s="688"/>
      <c r="AK523" s="688"/>
      <c r="AL523" s="59" t="s">
        <v>117</v>
      </c>
      <c r="AM523" s="59"/>
      <c r="AN523" s="688"/>
      <c r="AO523" s="688"/>
      <c r="AP523" s="688"/>
      <c r="AQ523" s="688"/>
      <c r="AR523" s="688"/>
      <c r="AS523" s="688"/>
      <c r="AT523" s="688"/>
      <c r="AU523" s="688"/>
      <c r="AV523" s="688"/>
      <c r="AW523" s="688"/>
      <c r="AX523" s="688"/>
      <c r="AY523" s="688"/>
      <c r="AZ523" s="688"/>
      <c r="BA523" s="688"/>
      <c r="BB523" s="688"/>
      <c r="BC523" s="59" t="s">
        <v>117</v>
      </c>
      <c r="BD523" s="59"/>
      <c r="BE523" s="689">
        <f t="shared" ref="BE523:BE530" si="9">W523+AN523</f>
        <v>0</v>
      </c>
      <c r="BF523" s="689"/>
      <c r="BG523" s="689"/>
      <c r="BH523" s="689"/>
      <c r="BI523" s="689"/>
      <c r="BJ523" s="689"/>
      <c r="BK523" s="689"/>
      <c r="BL523" s="689"/>
      <c r="BM523" s="689"/>
      <c r="BN523" s="689"/>
      <c r="BO523" s="689"/>
      <c r="BP523" s="689"/>
      <c r="BQ523" s="689"/>
      <c r="BR523" s="689"/>
      <c r="BS523" s="689"/>
      <c r="BT523" s="123"/>
      <c r="BU523" s="119" t="s">
        <v>85</v>
      </c>
      <c r="BV523" s="119"/>
      <c r="BW523" s="119"/>
      <c r="BX523" s="119"/>
      <c r="BY523" s="119"/>
      <c r="BZ523" s="59"/>
    </row>
    <row r="524" spans="1:78" ht="15" customHeight="1">
      <c r="A524" s="59"/>
      <c r="B524" s="59"/>
      <c r="C524" s="59"/>
      <c r="D524" s="59"/>
      <c r="E524" s="59"/>
      <c r="F524" s="59"/>
      <c r="G524" s="59"/>
      <c r="H524" s="59"/>
      <c r="I524" s="59"/>
      <c r="J524" s="59"/>
      <c r="K524" s="59"/>
      <c r="L524" s="59" t="s">
        <v>37</v>
      </c>
      <c r="M524" s="59"/>
      <c r="N524" s="693"/>
      <c r="O524" s="693"/>
      <c r="P524" s="693"/>
      <c r="Q524" s="693"/>
      <c r="R524" s="670" t="s">
        <v>235</v>
      </c>
      <c r="S524" s="670"/>
      <c r="T524" s="670"/>
      <c r="U524" s="59"/>
      <c r="V524" s="59" t="s">
        <v>37</v>
      </c>
      <c r="W524" s="688"/>
      <c r="X524" s="688"/>
      <c r="Y524" s="688"/>
      <c r="Z524" s="688"/>
      <c r="AA524" s="688"/>
      <c r="AB524" s="688"/>
      <c r="AC524" s="688"/>
      <c r="AD524" s="688"/>
      <c r="AE524" s="688"/>
      <c r="AF524" s="688"/>
      <c r="AG524" s="688"/>
      <c r="AH524" s="688"/>
      <c r="AI524" s="688"/>
      <c r="AJ524" s="688"/>
      <c r="AK524" s="688"/>
      <c r="AL524" s="59" t="s">
        <v>117</v>
      </c>
      <c r="AM524" s="59"/>
      <c r="AN524" s="688"/>
      <c r="AO524" s="688"/>
      <c r="AP524" s="688"/>
      <c r="AQ524" s="688"/>
      <c r="AR524" s="688"/>
      <c r="AS524" s="688"/>
      <c r="AT524" s="688"/>
      <c r="AU524" s="688"/>
      <c r="AV524" s="688"/>
      <c r="AW524" s="688"/>
      <c r="AX524" s="688"/>
      <c r="AY524" s="688"/>
      <c r="AZ524" s="688"/>
      <c r="BA524" s="688"/>
      <c r="BB524" s="688"/>
      <c r="BC524" s="59" t="s">
        <v>117</v>
      </c>
      <c r="BD524" s="59"/>
      <c r="BE524" s="689">
        <f t="shared" si="9"/>
        <v>0</v>
      </c>
      <c r="BF524" s="689"/>
      <c r="BG524" s="689"/>
      <c r="BH524" s="689"/>
      <c r="BI524" s="689"/>
      <c r="BJ524" s="689"/>
      <c r="BK524" s="689"/>
      <c r="BL524" s="689"/>
      <c r="BM524" s="689"/>
      <c r="BN524" s="689"/>
      <c r="BO524" s="689"/>
      <c r="BP524" s="689"/>
      <c r="BQ524" s="689"/>
      <c r="BR524" s="689"/>
      <c r="BS524" s="689"/>
      <c r="BT524" s="123"/>
      <c r="BU524" s="119" t="s">
        <v>85</v>
      </c>
      <c r="BV524" s="119"/>
      <c r="BW524" s="119"/>
      <c r="BX524" s="119"/>
      <c r="BY524" s="119"/>
      <c r="BZ524" s="59"/>
    </row>
    <row r="525" spans="1:78" ht="15" customHeight="1">
      <c r="A525" s="59"/>
      <c r="B525" s="59"/>
      <c r="C525" s="59"/>
      <c r="D525" s="59"/>
      <c r="E525" s="59"/>
      <c r="F525" s="59"/>
      <c r="G525" s="59"/>
      <c r="H525" s="59"/>
      <c r="I525" s="59"/>
      <c r="J525" s="59"/>
      <c r="K525" s="59"/>
      <c r="L525" s="59" t="s">
        <v>37</v>
      </c>
      <c r="M525" s="59"/>
      <c r="N525" s="693"/>
      <c r="O525" s="693"/>
      <c r="P525" s="693"/>
      <c r="Q525" s="693"/>
      <c r="R525" s="670" t="s">
        <v>235</v>
      </c>
      <c r="S525" s="670"/>
      <c r="T525" s="670"/>
      <c r="U525" s="59"/>
      <c r="V525" s="59" t="s">
        <v>37</v>
      </c>
      <c r="W525" s="688"/>
      <c r="X525" s="688"/>
      <c r="Y525" s="688"/>
      <c r="Z525" s="688"/>
      <c r="AA525" s="688"/>
      <c r="AB525" s="688"/>
      <c r="AC525" s="688"/>
      <c r="AD525" s="688"/>
      <c r="AE525" s="688"/>
      <c r="AF525" s="688"/>
      <c r="AG525" s="688"/>
      <c r="AH525" s="688"/>
      <c r="AI525" s="688"/>
      <c r="AJ525" s="688"/>
      <c r="AK525" s="688"/>
      <c r="AL525" s="59" t="s">
        <v>117</v>
      </c>
      <c r="AM525" s="59"/>
      <c r="AN525" s="688"/>
      <c r="AO525" s="688"/>
      <c r="AP525" s="688"/>
      <c r="AQ525" s="688"/>
      <c r="AR525" s="688"/>
      <c r="AS525" s="688"/>
      <c r="AT525" s="688"/>
      <c r="AU525" s="688"/>
      <c r="AV525" s="688"/>
      <c r="AW525" s="688"/>
      <c r="AX525" s="688"/>
      <c r="AY525" s="688"/>
      <c r="AZ525" s="688"/>
      <c r="BA525" s="688"/>
      <c r="BB525" s="688"/>
      <c r="BC525" s="59" t="s">
        <v>117</v>
      </c>
      <c r="BD525" s="59"/>
      <c r="BE525" s="689">
        <f t="shared" si="9"/>
        <v>0</v>
      </c>
      <c r="BF525" s="689"/>
      <c r="BG525" s="689"/>
      <c r="BH525" s="689"/>
      <c r="BI525" s="689"/>
      <c r="BJ525" s="689"/>
      <c r="BK525" s="689"/>
      <c r="BL525" s="689"/>
      <c r="BM525" s="689"/>
      <c r="BN525" s="689"/>
      <c r="BO525" s="689"/>
      <c r="BP525" s="689"/>
      <c r="BQ525" s="689"/>
      <c r="BR525" s="689"/>
      <c r="BS525" s="689"/>
      <c r="BT525" s="123"/>
      <c r="BU525" s="119" t="s">
        <v>85</v>
      </c>
      <c r="BV525" s="119"/>
      <c r="BW525" s="119"/>
      <c r="BX525" s="119"/>
      <c r="BY525" s="119"/>
      <c r="BZ525" s="59"/>
    </row>
    <row r="526" spans="1:78" ht="15" customHeight="1">
      <c r="A526" s="59"/>
      <c r="B526" s="59"/>
      <c r="C526" s="59"/>
      <c r="D526" s="59"/>
      <c r="E526" s="59"/>
      <c r="F526" s="59"/>
      <c r="G526" s="59"/>
      <c r="H526" s="59"/>
      <c r="I526" s="59"/>
      <c r="J526" s="59"/>
      <c r="K526" s="59"/>
      <c r="L526" s="59" t="s">
        <v>37</v>
      </c>
      <c r="M526" s="59"/>
      <c r="N526" s="693"/>
      <c r="O526" s="693"/>
      <c r="P526" s="693"/>
      <c r="Q526" s="693"/>
      <c r="R526" s="670" t="s">
        <v>235</v>
      </c>
      <c r="S526" s="670"/>
      <c r="T526" s="670"/>
      <c r="U526" s="59"/>
      <c r="V526" s="59" t="s">
        <v>37</v>
      </c>
      <c r="W526" s="688"/>
      <c r="X526" s="688"/>
      <c r="Y526" s="688"/>
      <c r="Z526" s="688"/>
      <c r="AA526" s="688"/>
      <c r="AB526" s="688"/>
      <c r="AC526" s="688"/>
      <c r="AD526" s="688"/>
      <c r="AE526" s="688"/>
      <c r="AF526" s="688"/>
      <c r="AG526" s="688"/>
      <c r="AH526" s="688"/>
      <c r="AI526" s="688"/>
      <c r="AJ526" s="688"/>
      <c r="AK526" s="688"/>
      <c r="AL526" s="59" t="s">
        <v>117</v>
      </c>
      <c r="AM526" s="59"/>
      <c r="AN526" s="688"/>
      <c r="AO526" s="688"/>
      <c r="AP526" s="688"/>
      <c r="AQ526" s="688"/>
      <c r="AR526" s="688"/>
      <c r="AS526" s="688"/>
      <c r="AT526" s="688"/>
      <c r="AU526" s="688"/>
      <c r="AV526" s="688"/>
      <c r="AW526" s="688"/>
      <c r="AX526" s="688"/>
      <c r="AY526" s="688"/>
      <c r="AZ526" s="688"/>
      <c r="BA526" s="688"/>
      <c r="BB526" s="688"/>
      <c r="BC526" s="59" t="s">
        <v>117</v>
      </c>
      <c r="BD526" s="59"/>
      <c r="BE526" s="689">
        <f t="shared" si="9"/>
        <v>0</v>
      </c>
      <c r="BF526" s="689"/>
      <c r="BG526" s="689"/>
      <c r="BH526" s="689"/>
      <c r="BI526" s="689"/>
      <c r="BJ526" s="689"/>
      <c r="BK526" s="689"/>
      <c r="BL526" s="689"/>
      <c r="BM526" s="689"/>
      <c r="BN526" s="689"/>
      <c r="BO526" s="689"/>
      <c r="BP526" s="689"/>
      <c r="BQ526" s="689"/>
      <c r="BR526" s="689"/>
      <c r="BS526" s="689"/>
      <c r="BT526" s="123"/>
      <c r="BU526" s="119" t="s">
        <v>85</v>
      </c>
      <c r="BV526" s="119"/>
      <c r="BW526" s="119"/>
      <c r="BX526" s="119"/>
      <c r="BY526" s="119"/>
      <c r="BZ526" s="59"/>
    </row>
    <row r="527" spans="1:78" ht="15" customHeight="1">
      <c r="A527" s="59"/>
      <c r="B527" s="59"/>
      <c r="C527" s="59"/>
      <c r="D527" s="59"/>
      <c r="E527" s="59"/>
      <c r="F527" s="59"/>
      <c r="G527" s="59"/>
      <c r="H527" s="59"/>
      <c r="I527" s="59"/>
      <c r="J527" s="59"/>
      <c r="K527" s="59"/>
      <c r="L527" s="59" t="s">
        <v>37</v>
      </c>
      <c r="M527" s="59"/>
      <c r="N527" s="693"/>
      <c r="O527" s="693"/>
      <c r="P527" s="693"/>
      <c r="Q527" s="693"/>
      <c r="R527" s="670" t="s">
        <v>235</v>
      </c>
      <c r="S527" s="670"/>
      <c r="T527" s="670"/>
      <c r="U527" s="59"/>
      <c r="V527" s="59" t="s">
        <v>37</v>
      </c>
      <c r="W527" s="688"/>
      <c r="X527" s="688"/>
      <c r="Y527" s="688"/>
      <c r="Z527" s="688"/>
      <c r="AA527" s="688"/>
      <c r="AB527" s="688"/>
      <c r="AC527" s="688"/>
      <c r="AD527" s="688"/>
      <c r="AE527" s="688"/>
      <c r="AF527" s="688"/>
      <c r="AG527" s="688"/>
      <c r="AH527" s="688"/>
      <c r="AI527" s="688"/>
      <c r="AJ527" s="688"/>
      <c r="AK527" s="688"/>
      <c r="AL527" s="59" t="s">
        <v>117</v>
      </c>
      <c r="AM527" s="59"/>
      <c r="AN527" s="688"/>
      <c r="AO527" s="688"/>
      <c r="AP527" s="688"/>
      <c r="AQ527" s="688"/>
      <c r="AR527" s="688"/>
      <c r="AS527" s="688"/>
      <c r="AT527" s="688"/>
      <c r="AU527" s="688"/>
      <c r="AV527" s="688"/>
      <c r="AW527" s="688"/>
      <c r="AX527" s="688"/>
      <c r="AY527" s="688"/>
      <c r="AZ527" s="688"/>
      <c r="BA527" s="688"/>
      <c r="BB527" s="688"/>
      <c r="BC527" s="59" t="s">
        <v>117</v>
      </c>
      <c r="BD527" s="59"/>
      <c r="BE527" s="689">
        <f t="shared" si="9"/>
        <v>0</v>
      </c>
      <c r="BF527" s="689"/>
      <c r="BG527" s="689"/>
      <c r="BH527" s="689"/>
      <c r="BI527" s="689"/>
      <c r="BJ527" s="689"/>
      <c r="BK527" s="689"/>
      <c r="BL527" s="689"/>
      <c r="BM527" s="689"/>
      <c r="BN527" s="689"/>
      <c r="BO527" s="689"/>
      <c r="BP527" s="689"/>
      <c r="BQ527" s="689"/>
      <c r="BR527" s="689"/>
      <c r="BS527" s="689"/>
      <c r="BT527" s="123"/>
      <c r="BU527" s="119" t="s">
        <v>85</v>
      </c>
      <c r="BV527" s="119"/>
      <c r="BW527" s="119"/>
      <c r="BX527" s="119"/>
      <c r="BY527" s="119"/>
      <c r="BZ527" s="59"/>
    </row>
    <row r="528" spans="1:78" ht="15" customHeight="1">
      <c r="A528" s="59"/>
      <c r="B528" s="59"/>
      <c r="C528" s="59"/>
      <c r="D528" s="59"/>
      <c r="E528" s="59"/>
      <c r="F528" s="59"/>
      <c r="G528" s="59"/>
      <c r="H528" s="59"/>
      <c r="I528" s="59"/>
      <c r="J528" s="59"/>
      <c r="K528" s="59"/>
      <c r="L528" s="59" t="s">
        <v>37</v>
      </c>
      <c r="M528" s="59"/>
      <c r="N528" s="693"/>
      <c r="O528" s="693"/>
      <c r="P528" s="693"/>
      <c r="Q528" s="693"/>
      <c r="R528" s="670" t="s">
        <v>235</v>
      </c>
      <c r="S528" s="670"/>
      <c r="T528" s="670"/>
      <c r="U528" s="59"/>
      <c r="V528" s="59" t="s">
        <v>37</v>
      </c>
      <c r="W528" s="688"/>
      <c r="X528" s="688"/>
      <c r="Y528" s="688"/>
      <c r="Z528" s="688"/>
      <c r="AA528" s="688"/>
      <c r="AB528" s="688"/>
      <c r="AC528" s="688"/>
      <c r="AD528" s="688"/>
      <c r="AE528" s="688"/>
      <c r="AF528" s="688"/>
      <c r="AG528" s="688"/>
      <c r="AH528" s="688"/>
      <c r="AI528" s="688"/>
      <c r="AJ528" s="688"/>
      <c r="AK528" s="688"/>
      <c r="AL528" s="59" t="s">
        <v>117</v>
      </c>
      <c r="AM528" s="59"/>
      <c r="AN528" s="688"/>
      <c r="AO528" s="688"/>
      <c r="AP528" s="688"/>
      <c r="AQ528" s="688"/>
      <c r="AR528" s="688"/>
      <c r="AS528" s="688"/>
      <c r="AT528" s="688"/>
      <c r="AU528" s="688"/>
      <c r="AV528" s="688"/>
      <c r="AW528" s="688"/>
      <c r="AX528" s="688"/>
      <c r="AY528" s="688"/>
      <c r="AZ528" s="688"/>
      <c r="BA528" s="688"/>
      <c r="BB528" s="688"/>
      <c r="BC528" s="59" t="s">
        <v>117</v>
      </c>
      <c r="BD528" s="59"/>
      <c r="BE528" s="689">
        <f t="shared" si="9"/>
        <v>0</v>
      </c>
      <c r="BF528" s="689"/>
      <c r="BG528" s="689"/>
      <c r="BH528" s="689"/>
      <c r="BI528" s="689"/>
      <c r="BJ528" s="689"/>
      <c r="BK528" s="689"/>
      <c r="BL528" s="689"/>
      <c r="BM528" s="689"/>
      <c r="BN528" s="689"/>
      <c r="BO528" s="689"/>
      <c r="BP528" s="689"/>
      <c r="BQ528" s="689"/>
      <c r="BR528" s="689"/>
      <c r="BS528" s="689"/>
      <c r="BT528" s="123"/>
      <c r="BU528" s="119" t="s">
        <v>85</v>
      </c>
      <c r="BV528" s="119"/>
      <c r="BW528" s="119"/>
      <c r="BX528" s="119"/>
      <c r="BY528" s="119"/>
      <c r="BZ528" s="59"/>
    </row>
    <row r="529" spans="1:78" ht="15" customHeight="1">
      <c r="A529" s="59"/>
      <c r="B529" s="59"/>
      <c r="C529" s="59"/>
      <c r="D529" s="59"/>
      <c r="E529" s="59"/>
      <c r="F529" s="59"/>
      <c r="G529" s="59"/>
      <c r="H529" s="59"/>
      <c r="I529" s="59"/>
      <c r="J529" s="59"/>
      <c r="K529" s="59"/>
      <c r="L529" s="59" t="s">
        <v>37</v>
      </c>
      <c r="M529" s="59"/>
      <c r="N529" s="693"/>
      <c r="O529" s="693"/>
      <c r="P529" s="693"/>
      <c r="Q529" s="693"/>
      <c r="R529" s="670" t="s">
        <v>235</v>
      </c>
      <c r="S529" s="670"/>
      <c r="T529" s="670"/>
      <c r="U529" s="59"/>
      <c r="V529" s="59" t="s">
        <v>37</v>
      </c>
      <c r="W529" s="688"/>
      <c r="X529" s="688"/>
      <c r="Y529" s="688"/>
      <c r="Z529" s="688"/>
      <c r="AA529" s="688"/>
      <c r="AB529" s="688"/>
      <c r="AC529" s="688"/>
      <c r="AD529" s="688"/>
      <c r="AE529" s="688"/>
      <c r="AF529" s="688"/>
      <c r="AG529" s="688"/>
      <c r="AH529" s="688"/>
      <c r="AI529" s="688"/>
      <c r="AJ529" s="688"/>
      <c r="AK529" s="688"/>
      <c r="AL529" s="59" t="s">
        <v>117</v>
      </c>
      <c r="AM529" s="59"/>
      <c r="AN529" s="688"/>
      <c r="AO529" s="688"/>
      <c r="AP529" s="688"/>
      <c r="AQ529" s="688"/>
      <c r="AR529" s="688"/>
      <c r="AS529" s="688"/>
      <c r="AT529" s="688"/>
      <c r="AU529" s="688"/>
      <c r="AV529" s="688"/>
      <c r="AW529" s="688"/>
      <c r="AX529" s="688"/>
      <c r="AY529" s="688"/>
      <c r="AZ529" s="688"/>
      <c r="BA529" s="688"/>
      <c r="BB529" s="688"/>
      <c r="BC529" s="59" t="s">
        <v>117</v>
      </c>
      <c r="BD529" s="59"/>
      <c r="BE529" s="689">
        <f t="shared" si="9"/>
        <v>0</v>
      </c>
      <c r="BF529" s="689"/>
      <c r="BG529" s="689"/>
      <c r="BH529" s="689"/>
      <c r="BI529" s="689"/>
      <c r="BJ529" s="689"/>
      <c r="BK529" s="689"/>
      <c r="BL529" s="689"/>
      <c r="BM529" s="689"/>
      <c r="BN529" s="689"/>
      <c r="BO529" s="689"/>
      <c r="BP529" s="689"/>
      <c r="BQ529" s="689"/>
      <c r="BR529" s="689"/>
      <c r="BS529" s="689"/>
      <c r="BT529" s="123"/>
      <c r="BU529" s="119" t="s">
        <v>85</v>
      </c>
      <c r="BV529" s="119"/>
      <c r="BW529" s="119"/>
      <c r="BX529" s="119"/>
      <c r="BY529" s="119"/>
      <c r="BZ529" s="59"/>
    </row>
    <row r="530" spans="1:78" ht="15" customHeight="1">
      <c r="A530" s="59"/>
      <c r="B530" s="59"/>
      <c r="C530" s="59"/>
      <c r="D530" s="59"/>
      <c r="E530" s="59"/>
      <c r="F530" s="59"/>
      <c r="G530" s="59"/>
      <c r="H530" s="59"/>
      <c r="I530" s="59"/>
      <c r="J530" s="59"/>
      <c r="K530" s="59"/>
      <c r="L530" s="59" t="s">
        <v>37</v>
      </c>
      <c r="M530" s="59"/>
      <c r="N530" s="693"/>
      <c r="O530" s="693"/>
      <c r="P530" s="693"/>
      <c r="Q530" s="693"/>
      <c r="R530" s="670" t="s">
        <v>235</v>
      </c>
      <c r="S530" s="670"/>
      <c r="T530" s="670"/>
      <c r="U530" s="59"/>
      <c r="V530" s="59" t="s">
        <v>37</v>
      </c>
      <c r="W530" s="688"/>
      <c r="X530" s="688"/>
      <c r="Y530" s="688"/>
      <c r="Z530" s="688"/>
      <c r="AA530" s="688"/>
      <c r="AB530" s="688"/>
      <c r="AC530" s="688"/>
      <c r="AD530" s="688"/>
      <c r="AE530" s="688"/>
      <c r="AF530" s="688"/>
      <c r="AG530" s="688"/>
      <c r="AH530" s="688"/>
      <c r="AI530" s="688"/>
      <c r="AJ530" s="688"/>
      <c r="AK530" s="688"/>
      <c r="AL530" s="59" t="s">
        <v>117</v>
      </c>
      <c r="AM530" s="59"/>
      <c r="AN530" s="688"/>
      <c r="AO530" s="688"/>
      <c r="AP530" s="688"/>
      <c r="AQ530" s="688"/>
      <c r="AR530" s="688"/>
      <c r="AS530" s="688"/>
      <c r="AT530" s="688"/>
      <c r="AU530" s="688"/>
      <c r="AV530" s="688"/>
      <c r="AW530" s="688"/>
      <c r="AX530" s="688"/>
      <c r="AY530" s="688"/>
      <c r="AZ530" s="688"/>
      <c r="BA530" s="688"/>
      <c r="BB530" s="688"/>
      <c r="BC530" s="59" t="s">
        <v>117</v>
      </c>
      <c r="BD530" s="59"/>
      <c r="BE530" s="689">
        <f t="shared" si="9"/>
        <v>0</v>
      </c>
      <c r="BF530" s="689"/>
      <c r="BG530" s="689"/>
      <c r="BH530" s="689"/>
      <c r="BI530" s="689"/>
      <c r="BJ530" s="689"/>
      <c r="BK530" s="689"/>
      <c r="BL530" s="689"/>
      <c r="BM530" s="689"/>
      <c r="BN530" s="689"/>
      <c r="BO530" s="689"/>
      <c r="BP530" s="689"/>
      <c r="BQ530" s="689"/>
      <c r="BR530" s="689"/>
      <c r="BS530" s="689"/>
      <c r="BT530" s="123"/>
      <c r="BU530" s="119" t="s">
        <v>85</v>
      </c>
      <c r="BV530" s="119"/>
      <c r="BW530" s="119"/>
      <c r="BX530" s="119"/>
      <c r="BY530" s="119"/>
      <c r="BZ530" s="59"/>
    </row>
    <row r="531" spans="1:78" ht="15" customHeight="1">
      <c r="A531" s="59"/>
      <c r="B531" s="59"/>
      <c r="C531" s="59"/>
      <c r="D531" s="699" t="s">
        <v>236</v>
      </c>
      <c r="E531" s="699"/>
      <c r="F531" s="699"/>
      <c r="G531" s="699"/>
      <c r="H531" s="699"/>
      <c r="I531" s="699"/>
      <c r="J531" s="699"/>
      <c r="K531" s="699"/>
      <c r="L531" s="59"/>
      <c r="M531" s="59"/>
      <c r="N531" s="59"/>
      <c r="O531" s="59"/>
      <c r="P531" s="59"/>
      <c r="Q531" s="59"/>
      <c r="R531" s="59"/>
      <c r="S531" s="59"/>
      <c r="T531" s="59"/>
      <c r="U531" s="59"/>
      <c r="V531" s="59" t="s">
        <v>37</v>
      </c>
      <c r="W531" s="689">
        <f>SUM(W522:AK530)</f>
        <v>0</v>
      </c>
      <c r="X531" s="689"/>
      <c r="Y531" s="689"/>
      <c r="Z531" s="689"/>
      <c r="AA531" s="689"/>
      <c r="AB531" s="689"/>
      <c r="AC531" s="689"/>
      <c r="AD531" s="689"/>
      <c r="AE531" s="689"/>
      <c r="AF531" s="689"/>
      <c r="AG531" s="689"/>
      <c r="AH531" s="689"/>
      <c r="AI531" s="689"/>
      <c r="AJ531" s="689"/>
      <c r="AK531" s="689"/>
      <c r="AL531" s="59" t="s">
        <v>117</v>
      </c>
      <c r="AM531" s="59"/>
      <c r="AN531" s="689">
        <f>SUM(AN522:BB530)</f>
        <v>0</v>
      </c>
      <c r="AO531" s="689"/>
      <c r="AP531" s="689"/>
      <c r="AQ531" s="689"/>
      <c r="AR531" s="689"/>
      <c r="AS531" s="689"/>
      <c r="AT531" s="689"/>
      <c r="AU531" s="689"/>
      <c r="AV531" s="689"/>
      <c r="AW531" s="689"/>
      <c r="AX531" s="689"/>
      <c r="AY531" s="689"/>
      <c r="AZ531" s="689"/>
      <c r="BA531" s="689"/>
      <c r="BB531" s="689"/>
      <c r="BC531" s="59" t="s">
        <v>117</v>
      </c>
      <c r="BD531" s="59"/>
      <c r="BE531" s="689">
        <f>W531+AN531</f>
        <v>0</v>
      </c>
      <c r="BF531" s="689"/>
      <c r="BG531" s="689"/>
      <c r="BH531" s="689"/>
      <c r="BI531" s="689"/>
      <c r="BJ531" s="689"/>
      <c r="BK531" s="689"/>
      <c r="BL531" s="689"/>
      <c r="BM531" s="689"/>
      <c r="BN531" s="689"/>
      <c r="BO531" s="689"/>
      <c r="BP531" s="689"/>
      <c r="BQ531" s="689"/>
      <c r="BR531" s="689"/>
      <c r="BS531" s="689"/>
      <c r="BT531" s="123"/>
      <c r="BU531" s="119" t="s">
        <v>85</v>
      </c>
      <c r="BV531" s="119"/>
      <c r="BW531" s="119"/>
      <c r="BX531" s="119"/>
      <c r="BY531" s="119"/>
      <c r="BZ531" s="60"/>
    </row>
    <row r="532" spans="1:78" ht="3.95" customHeight="1">
      <c r="A532" s="94"/>
      <c r="B532" s="94"/>
      <c r="C532" s="94"/>
      <c r="D532" s="94"/>
      <c r="E532" s="94"/>
      <c r="F532" s="94"/>
      <c r="G532" s="94"/>
      <c r="H532" s="94"/>
      <c r="I532" s="94"/>
      <c r="J532" s="94"/>
      <c r="K532" s="94"/>
      <c r="L532" s="94"/>
      <c r="M532" s="94"/>
      <c r="N532" s="94"/>
      <c r="O532" s="94"/>
      <c r="P532" s="94"/>
      <c r="Q532" s="94"/>
      <c r="R532" s="94"/>
      <c r="S532" s="94"/>
      <c r="T532" s="94"/>
      <c r="U532" s="94"/>
      <c r="V532" s="94"/>
      <c r="W532" s="94"/>
      <c r="X532" s="94"/>
      <c r="Y532" s="94"/>
      <c r="Z532" s="94"/>
      <c r="AA532" s="94"/>
      <c r="AB532" s="94"/>
      <c r="AC532" s="94"/>
      <c r="AD532" s="94"/>
      <c r="AE532" s="94"/>
      <c r="AF532" s="94"/>
      <c r="AG532" s="94"/>
      <c r="AH532" s="94"/>
      <c r="AI532" s="94"/>
      <c r="AJ532" s="94"/>
      <c r="AK532" s="94"/>
      <c r="AL532" s="94"/>
      <c r="AM532" s="94"/>
      <c r="AN532" s="94"/>
      <c r="AO532" s="94"/>
      <c r="AP532" s="94"/>
      <c r="AQ532" s="94"/>
      <c r="AR532" s="94"/>
      <c r="AS532" s="94"/>
      <c r="AT532" s="94"/>
      <c r="AU532" s="94"/>
      <c r="AV532" s="94"/>
      <c r="AW532" s="94"/>
      <c r="AX532" s="94"/>
      <c r="AY532" s="94"/>
      <c r="AZ532" s="94"/>
      <c r="BA532" s="94"/>
      <c r="BB532" s="94"/>
      <c r="BC532" s="94"/>
      <c r="BD532" s="94"/>
      <c r="BE532" s="94"/>
      <c r="BF532" s="94"/>
      <c r="BG532" s="94"/>
      <c r="BH532" s="94"/>
      <c r="BI532" s="94"/>
      <c r="BJ532" s="94"/>
      <c r="BK532" s="94"/>
      <c r="BL532" s="94"/>
      <c r="BM532" s="94"/>
      <c r="BN532" s="94"/>
      <c r="BO532" s="94"/>
      <c r="BP532" s="94"/>
      <c r="BQ532" s="94"/>
      <c r="BR532" s="94"/>
      <c r="BS532" s="94"/>
      <c r="BT532" s="94"/>
      <c r="BU532" s="94"/>
      <c r="BV532" s="94"/>
      <c r="BW532" s="94"/>
      <c r="BX532" s="94"/>
      <c r="BY532" s="94"/>
      <c r="BZ532" s="94"/>
    </row>
    <row r="533" spans="1:78" ht="3.95" customHeight="1">
      <c r="A533" s="203"/>
      <c r="B533" s="203"/>
      <c r="C533" s="203"/>
      <c r="D533" s="203"/>
      <c r="E533" s="203"/>
      <c r="F533" s="203"/>
      <c r="G533" s="203"/>
      <c r="H533" s="203"/>
      <c r="I533" s="203"/>
      <c r="J533" s="203"/>
      <c r="K533" s="203"/>
      <c r="L533" s="203"/>
      <c r="M533" s="203"/>
      <c r="N533" s="203"/>
      <c r="O533" s="203"/>
      <c r="P533" s="203"/>
      <c r="Q533" s="203"/>
      <c r="R533" s="203"/>
      <c r="S533" s="203"/>
      <c r="T533" s="203"/>
      <c r="U533" s="203"/>
      <c r="V533" s="203"/>
      <c r="W533" s="203"/>
      <c r="X533" s="203"/>
      <c r="Y533" s="203"/>
      <c r="Z533" s="203"/>
      <c r="AA533" s="203"/>
      <c r="AB533" s="203"/>
      <c r="AC533" s="203"/>
      <c r="AD533" s="203"/>
      <c r="AE533" s="203"/>
      <c r="AF533" s="203"/>
      <c r="AG533" s="203"/>
      <c r="AH533" s="203"/>
      <c r="AI533" s="203"/>
      <c r="AJ533" s="203"/>
      <c r="AK533" s="203"/>
      <c r="AL533" s="203"/>
      <c r="AM533" s="203"/>
      <c r="AN533" s="203"/>
      <c r="AO533" s="203"/>
      <c r="AP533" s="203"/>
      <c r="AQ533" s="203"/>
      <c r="AR533" s="203"/>
      <c r="AS533" s="203"/>
      <c r="AT533" s="203"/>
      <c r="AU533" s="203"/>
      <c r="AV533" s="203"/>
      <c r="AW533" s="203"/>
      <c r="AX533" s="203"/>
      <c r="AY533" s="203"/>
      <c r="AZ533" s="203"/>
      <c r="BA533" s="203"/>
      <c r="BB533" s="203"/>
      <c r="BC533" s="203"/>
      <c r="BD533" s="203"/>
      <c r="BE533" s="203"/>
      <c r="BF533" s="203"/>
      <c r="BG533" s="203"/>
      <c r="BH533" s="203"/>
      <c r="BI533" s="203"/>
      <c r="BJ533" s="203"/>
      <c r="BK533" s="203"/>
      <c r="BL533" s="203"/>
      <c r="BM533" s="203"/>
      <c r="BN533" s="203"/>
      <c r="BO533" s="203"/>
      <c r="BP533" s="203"/>
      <c r="BQ533" s="203"/>
      <c r="BR533" s="203"/>
      <c r="BS533" s="203"/>
      <c r="BT533" s="203"/>
      <c r="BU533" s="203"/>
      <c r="BV533" s="203"/>
      <c r="BW533" s="203"/>
      <c r="BX533" s="203"/>
      <c r="BY533" s="203"/>
      <c r="BZ533" s="203"/>
    </row>
    <row r="534" spans="1:78" ht="15" customHeight="1">
      <c r="A534" s="59"/>
      <c r="B534" s="59" t="s">
        <v>1334</v>
      </c>
      <c r="C534" s="59"/>
      <c r="D534" s="59"/>
      <c r="E534" s="59"/>
      <c r="F534" s="59"/>
      <c r="G534" s="59"/>
      <c r="H534" s="59"/>
      <c r="I534" s="59"/>
      <c r="J534" s="59"/>
      <c r="K534" s="59"/>
      <c r="L534" s="59"/>
      <c r="M534" s="59"/>
      <c r="N534" s="59"/>
      <c r="O534" s="59"/>
      <c r="P534" s="59"/>
      <c r="Q534" s="59"/>
      <c r="R534" s="680"/>
      <c r="S534" s="680"/>
      <c r="T534" s="680"/>
      <c r="U534" s="680"/>
      <c r="V534" s="680"/>
      <c r="W534" s="680"/>
      <c r="X534" s="680"/>
      <c r="Y534" s="680"/>
      <c r="Z534" s="680"/>
      <c r="AA534" s="680"/>
      <c r="AB534" s="680"/>
      <c r="AC534" s="680"/>
      <c r="AD534" s="680"/>
      <c r="AE534" s="680"/>
      <c r="AF534" s="680"/>
      <c r="AG534" s="680"/>
      <c r="AH534" s="680"/>
      <c r="AI534" s="680"/>
      <c r="AJ534" s="680"/>
      <c r="AK534" s="680"/>
      <c r="AL534" s="680"/>
      <c r="AM534" s="680"/>
      <c r="AN534" s="680"/>
      <c r="AO534" s="680"/>
      <c r="AP534" s="680"/>
      <c r="AQ534" s="680"/>
      <c r="AR534" s="680"/>
      <c r="AS534" s="680"/>
      <c r="AT534" s="680"/>
      <c r="AU534" s="680"/>
      <c r="AV534" s="680"/>
      <c r="AW534" s="680"/>
      <c r="AX534" s="680"/>
      <c r="AY534" s="680"/>
      <c r="AZ534" s="680"/>
      <c r="BA534" s="680"/>
      <c r="BB534" s="680"/>
      <c r="BC534" s="680"/>
      <c r="BD534" s="680"/>
      <c r="BE534" s="680"/>
      <c r="BF534" s="680"/>
      <c r="BG534" s="680"/>
      <c r="BH534" s="680"/>
      <c r="BI534" s="680"/>
      <c r="BJ534" s="680"/>
      <c r="BK534" s="680"/>
      <c r="BL534" s="680"/>
      <c r="BM534" s="680"/>
      <c r="BN534" s="680"/>
      <c r="BO534" s="680"/>
      <c r="BP534" s="680"/>
      <c r="BQ534" s="680"/>
      <c r="BR534" s="680"/>
      <c r="BS534" s="680"/>
      <c r="BT534" s="680"/>
      <c r="BU534" s="680"/>
      <c r="BV534" s="680"/>
      <c r="BW534" s="680"/>
      <c r="BX534" s="680"/>
      <c r="BY534" s="680"/>
      <c r="BZ534" s="680"/>
    </row>
    <row r="535" spans="1:78" ht="3.95" customHeight="1">
      <c r="A535" s="94"/>
      <c r="B535" s="94"/>
      <c r="C535" s="94"/>
      <c r="D535" s="94"/>
      <c r="E535" s="94"/>
      <c r="F535" s="94"/>
      <c r="G535" s="94"/>
      <c r="H535" s="94"/>
      <c r="I535" s="94"/>
      <c r="J535" s="94"/>
      <c r="K535" s="94"/>
      <c r="L535" s="94"/>
      <c r="M535" s="94"/>
      <c r="N535" s="94"/>
      <c r="O535" s="94"/>
      <c r="P535" s="94"/>
      <c r="Q535" s="94"/>
      <c r="R535" s="94"/>
      <c r="S535" s="94"/>
      <c r="T535" s="94"/>
      <c r="U535" s="94"/>
      <c r="V535" s="94"/>
      <c r="W535" s="94"/>
      <c r="X535" s="94"/>
      <c r="Y535" s="94"/>
      <c r="Z535" s="94"/>
      <c r="AA535" s="94"/>
      <c r="AB535" s="94"/>
      <c r="AC535" s="94"/>
      <c r="AD535" s="94"/>
      <c r="AE535" s="94"/>
      <c r="AF535" s="94"/>
      <c r="AG535" s="94"/>
      <c r="AH535" s="94"/>
      <c r="AI535" s="94"/>
      <c r="AJ535" s="94"/>
      <c r="AK535" s="94"/>
      <c r="AL535" s="94"/>
      <c r="AM535" s="94"/>
      <c r="AN535" s="94"/>
      <c r="AO535" s="94"/>
      <c r="AP535" s="94"/>
      <c r="AQ535" s="94"/>
      <c r="AR535" s="94"/>
      <c r="AS535" s="94"/>
      <c r="AT535" s="94"/>
      <c r="AU535" s="94"/>
      <c r="AV535" s="94"/>
      <c r="AW535" s="94"/>
      <c r="AX535" s="94"/>
      <c r="AY535" s="94"/>
      <c r="AZ535" s="94"/>
      <c r="BA535" s="94"/>
      <c r="BB535" s="94"/>
      <c r="BC535" s="94"/>
      <c r="BD535" s="94"/>
      <c r="BE535" s="94"/>
      <c r="BF535" s="94"/>
      <c r="BG535" s="94"/>
      <c r="BH535" s="94"/>
      <c r="BI535" s="94"/>
      <c r="BJ535" s="94"/>
      <c r="BK535" s="94"/>
      <c r="BL535" s="94"/>
      <c r="BM535" s="94"/>
      <c r="BN535" s="94"/>
      <c r="BO535" s="94"/>
      <c r="BP535" s="94"/>
      <c r="BQ535" s="94"/>
      <c r="BR535" s="94"/>
      <c r="BS535" s="94"/>
      <c r="BT535" s="94"/>
      <c r="BU535" s="94"/>
      <c r="BV535" s="94"/>
      <c r="BW535" s="94"/>
      <c r="BX535" s="94"/>
      <c r="BY535" s="94"/>
      <c r="BZ535" s="94"/>
    </row>
    <row r="536" spans="1:78" ht="3.95" customHeight="1">
      <c r="A536" s="203"/>
      <c r="B536" s="203"/>
      <c r="C536" s="203"/>
      <c r="D536" s="203"/>
      <c r="E536" s="203"/>
      <c r="F536" s="203"/>
      <c r="G536" s="203"/>
      <c r="H536" s="203"/>
      <c r="I536" s="203"/>
      <c r="J536" s="203"/>
      <c r="K536" s="203"/>
      <c r="L536" s="203"/>
      <c r="M536" s="203"/>
      <c r="N536" s="203"/>
      <c r="O536" s="203"/>
      <c r="P536" s="203"/>
      <c r="Q536" s="203"/>
      <c r="R536" s="203"/>
      <c r="S536" s="203"/>
      <c r="T536" s="203"/>
      <c r="U536" s="203"/>
      <c r="V536" s="203"/>
      <c r="W536" s="203"/>
      <c r="X536" s="203"/>
      <c r="Y536" s="203"/>
      <c r="Z536" s="203"/>
      <c r="AA536" s="203"/>
      <c r="AB536" s="203"/>
      <c r="AC536" s="203"/>
      <c r="AD536" s="203"/>
      <c r="AE536" s="203"/>
      <c r="AF536" s="203"/>
      <c r="AG536" s="203"/>
      <c r="AH536" s="203"/>
      <c r="AI536" s="203"/>
      <c r="AJ536" s="203"/>
      <c r="AK536" s="203"/>
      <c r="AL536" s="203"/>
      <c r="AM536" s="203"/>
      <c r="AN536" s="203"/>
      <c r="AO536" s="203"/>
      <c r="AP536" s="203"/>
      <c r="AQ536" s="203"/>
      <c r="AR536" s="203"/>
      <c r="AS536" s="203"/>
      <c r="AT536" s="203"/>
      <c r="AU536" s="203"/>
      <c r="AV536" s="203"/>
      <c r="AW536" s="203"/>
      <c r="AX536" s="203"/>
      <c r="AY536" s="203"/>
      <c r="AZ536" s="203"/>
      <c r="BA536" s="203"/>
      <c r="BB536" s="203"/>
      <c r="BC536" s="203"/>
      <c r="BD536" s="203"/>
      <c r="BE536" s="203"/>
      <c r="BF536" s="203"/>
      <c r="BG536" s="203"/>
      <c r="BH536" s="203"/>
      <c r="BI536" s="203"/>
      <c r="BJ536" s="203"/>
      <c r="BK536" s="203"/>
      <c r="BL536" s="203"/>
      <c r="BM536" s="203"/>
      <c r="BN536" s="203"/>
      <c r="BO536" s="203"/>
      <c r="BP536" s="203"/>
      <c r="BQ536" s="203"/>
      <c r="BR536" s="203"/>
      <c r="BS536" s="203"/>
      <c r="BT536" s="203"/>
      <c r="BU536" s="203"/>
      <c r="BV536" s="203"/>
      <c r="BW536" s="203"/>
      <c r="BX536" s="203"/>
      <c r="BY536" s="203"/>
      <c r="BZ536" s="203"/>
    </row>
    <row r="537" spans="1:78" ht="15" customHeight="1">
      <c r="A537" s="59"/>
      <c r="B537" s="59" t="s">
        <v>1335</v>
      </c>
      <c r="C537" s="59"/>
      <c r="D537" s="59"/>
      <c r="E537" s="59"/>
      <c r="F537" s="59"/>
      <c r="G537" s="59"/>
      <c r="H537" s="59"/>
      <c r="I537" s="59"/>
      <c r="J537" s="59"/>
      <c r="K537" s="59"/>
      <c r="L537" s="59"/>
      <c r="M537" s="59"/>
      <c r="N537" s="59"/>
      <c r="O537" s="59"/>
      <c r="P537" s="59"/>
      <c r="Q537" s="59"/>
      <c r="R537" s="680"/>
      <c r="S537" s="680"/>
      <c r="T537" s="680"/>
      <c r="U537" s="680"/>
      <c r="V537" s="680"/>
      <c r="W537" s="680"/>
      <c r="X537" s="680"/>
      <c r="Y537" s="680"/>
      <c r="Z537" s="680"/>
      <c r="AA537" s="680"/>
      <c r="AB537" s="680"/>
      <c r="AC537" s="680"/>
      <c r="AD537" s="680"/>
      <c r="AE537" s="680"/>
      <c r="AF537" s="680"/>
      <c r="AG537" s="680"/>
      <c r="AH537" s="680"/>
      <c r="AI537" s="680"/>
      <c r="AJ537" s="680"/>
      <c r="AK537" s="680"/>
      <c r="AL537" s="680"/>
      <c r="AM537" s="680"/>
      <c r="AN537" s="680"/>
      <c r="AO537" s="680"/>
      <c r="AP537" s="680"/>
      <c r="AQ537" s="680"/>
      <c r="AR537" s="680"/>
      <c r="AS537" s="680"/>
      <c r="AT537" s="680"/>
      <c r="AU537" s="680"/>
      <c r="AV537" s="680"/>
      <c r="AW537" s="680"/>
      <c r="AX537" s="680"/>
      <c r="AY537" s="680"/>
      <c r="AZ537" s="680"/>
      <c r="BA537" s="680"/>
      <c r="BB537" s="680"/>
      <c r="BC537" s="680"/>
      <c r="BD537" s="680"/>
      <c r="BE537" s="680"/>
      <c r="BF537" s="680"/>
      <c r="BG537" s="680"/>
      <c r="BH537" s="680"/>
      <c r="BI537" s="680"/>
      <c r="BJ537" s="680"/>
      <c r="BK537" s="680"/>
      <c r="BL537" s="680"/>
      <c r="BM537" s="680"/>
      <c r="BN537" s="680"/>
      <c r="BO537" s="680"/>
      <c r="BP537" s="680"/>
      <c r="BQ537" s="680"/>
      <c r="BR537" s="680"/>
      <c r="BS537" s="680"/>
      <c r="BT537" s="680"/>
      <c r="BU537" s="680"/>
      <c r="BV537" s="680"/>
      <c r="BW537" s="680"/>
      <c r="BX537" s="680"/>
      <c r="BY537" s="680"/>
      <c r="BZ537" s="680"/>
    </row>
    <row r="538" spans="1:78" ht="3.95" customHeight="1">
      <c r="A538" s="94"/>
      <c r="B538" s="94"/>
      <c r="C538" s="94"/>
      <c r="D538" s="94"/>
      <c r="E538" s="94"/>
      <c r="F538" s="94"/>
      <c r="G538" s="94"/>
      <c r="H538" s="94"/>
      <c r="I538" s="94"/>
      <c r="J538" s="94"/>
      <c r="K538" s="94"/>
      <c r="L538" s="94"/>
      <c r="M538" s="94"/>
      <c r="N538" s="94"/>
      <c r="O538" s="94"/>
      <c r="P538" s="94"/>
      <c r="Q538" s="94"/>
      <c r="R538" s="94"/>
      <c r="S538" s="94"/>
      <c r="T538" s="94"/>
      <c r="U538" s="94"/>
      <c r="V538" s="94"/>
      <c r="W538" s="94"/>
      <c r="X538" s="94"/>
      <c r="Y538" s="94"/>
      <c r="Z538" s="94"/>
      <c r="AA538" s="94"/>
      <c r="AB538" s="94"/>
      <c r="AC538" s="94"/>
      <c r="AD538" s="94"/>
      <c r="AE538" s="94"/>
      <c r="AF538" s="94"/>
      <c r="AG538" s="94"/>
      <c r="AH538" s="94"/>
      <c r="AI538" s="94"/>
      <c r="AJ538" s="94"/>
      <c r="AK538" s="94"/>
      <c r="AL538" s="94"/>
      <c r="AM538" s="94"/>
      <c r="AN538" s="94"/>
      <c r="AO538" s="94"/>
      <c r="AP538" s="94"/>
      <c r="AQ538" s="94"/>
      <c r="AR538" s="94"/>
      <c r="AS538" s="94"/>
      <c r="AT538" s="94"/>
      <c r="AU538" s="94"/>
      <c r="AV538" s="94"/>
      <c r="AW538" s="94"/>
      <c r="AX538" s="94"/>
      <c r="AY538" s="94"/>
      <c r="AZ538" s="94"/>
      <c r="BA538" s="94"/>
      <c r="BB538" s="94"/>
      <c r="BC538" s="94"/>
      <c r="BD538" s="94"/>
      <c r="BE538" s="94"/>
      <c r="BF538" s="94"/>
      <c r="BG538" s="94"/>
      <c r="BH538" s="94"/>
      <c r="BI538" s="94"/>
      <c r="BJ538" s="94"/>
      <c r="BK538" s="94"/>
      <c r="BL538" s="94"/>
      <c r="BM538" s="94"/>
      <c r="BN538" s="94"/>
      <c r="BO538" s="94"/>
      <c r="BP538" s="94"/>
      <c r="BQ538" s="94"/>
      <c r="BR538" s="94"/>
      <c r="BS538" s="94"/>
      <c r="BT538" s="94"/>
      <c r="BU538" s="94"/>
      <c r="BV538" s="94"/>
      <c r="BW538" s="94"/>
      <c r="BX538" s="94"/>
      <c r="BY538" s="94"/>
      <c r="BZ538" s="94"/>
    </row>
    <row r="539" spans="1:78" ht="3.95" customHeight="1">
      <c r="A539" s="203"/>
      <c r="B539" s="203"/>
      <c r="C539" s="203"/>
      <c r="D539" s="203"/>
      <c r="E539" s="203"/>
      <c r="F539" s="203"/>
      <c r="G539" s="203"/>
      <c r="H539" s="203"/>
      <c r="I539" s="203"/>
      <c r="J539" s="203"/>
      <c r="K539" s="203"/>
      <c r="L539" s="203"/>
      <c r="M539" s="203"/>
      <c r="N539" s="203"/>
      <c r="O539" s="203"/>
      <c r="P539" s="203"/>
      <c r="Q539" s="203"/>
      <c r="R539" s="203"/>
      <c r="S539" s="203"/>
      <c r="T539" s="203"/>
      <c r="U539" s="203"/>
      <c r="V539" s="203"/>
      <c r="W539" s="203"/>
      <c r="X539" s="203"/>
      <c r="Y539" s="203"/>
      <c r="Z539" s="203"/>
      <c r="AA539" s="203"/>
      <c r="AB539" s="203"/>
      <c r="AC539" s="203"/>
      <c r="AD539" s="203"/>
      <c r="AE539" s="203"/>
      <c r="AF539" s="203"/>
      <c r="AG539" s="203"/>
      <c r="AH539" s="203"/>
      <c r="AI539" s="203"/>
      <c r="AJ539" s="203"/>
      <c r="AK539" s="203"/>
      <c r="AL539" s="203"/>
      <c r="AM539" s="203"/>
      <c r="AN539" s="203"/>
      <c r="AO539" s="203"/>
      <c r="AP539" s="203"/>
      <c r="AQ539" s="203"/>
      <c r="AR539" s="203"/>
      <c r="AS539" s="203"/>
      <c r="AT539" s="203"/>
      <c r="AU539" s="203"/>
      <c r="AV539" s="203"/>
      <c r="AW539" s="203"/>
      <c r="AX539" s="203"/>
      <c r="AY539" s="203"/>
      <c r="AZ539" s="203"/>
      <c r="BA539" s="203"/>
      <c r="BB539" s="203"/>
      <c r="BC539" s="203"/>
      <c r="BD539" s="203"/>
      <c r="BE539" s="203"/>
      <c r="BF539" s="203"/>
      <c r="BG539" s="203"/>
      <c r="BH539" s="203"/>
      <c r="BI539" s="203"/>
      <c r="BJ539" s="203"/>
      <c r="BK539" s="203"/>
      <c r="BL539" s="203"/>
      <c r="BM539" s="203"/>
      <c r="BN539" s="203"/>
      <c r="BO539" s="203"/>
      <c r="BP539" s="203"/>
      <c r="BQ539" s="203"/>
      <c r="BR539" s="203"/>
      <c r="BS539" s="203"/>
      <c r="BT539" s="203"/>
      <c r="BU539" s="203"/>
      <c r="BV539" s="203"/>
      <c r="BW539" s="203"/>
      <c r="BX539" s="203"/>
      <c r="BY539" s="203"/>
      <c r="BZ539" s="203"/>
    </row>
    <row r="540" spans="1:78" ht="15" customHeight="1">
      <c r="A540" s="59"/>
      <c r="B540" s="59" t="s">
        <v>1336</v>
      </c>
      <c r="C540" s="59"/>
      <c r="D540" s="59"/>
      <c r="E540" s="59"/>
      <c r="F540" s="59"/>
      <c r="G540" s="59"/>
      <c r="H540" s="59"/>
      <c r="I540" s="59"/>
      <c r="J540" s="59"/>
      <c r="K540" s="59"/>
      <c r="L540" s="59"/>
      <c r="M540" s="59"/>
      <c r="N540" s="59"/>
      <c r="O540" s="59"/>
      <c r="P540" s="59"/>
      <c r="Q540" s="59"/>
      <c r="R540" s="680"/>
      <c r="S540" s="680"/>
      <c r="T540" s="680"/>
      <c r="U540" s="680"/>
      <c r="V540" s="680"/>
      <c r="W540" s="680"/>
      <c r="X540" s="680"/>
      <c r="Y540" s="680"/>
      <c r="Z540" s="680"/>
      <c r="AA540" s="680"/>
      <c r="AB540" s="680"/>
      <c r="AC540" s="680"/>
      <c r="AD540" s="680"/>
      <c r="AE540" s="680"/>
      <c r="AF540" s="680"/>
      <c r="AG540" s="680"/>
      <c r="AH540" s="680"/>
      <c r="AI540" s="680"/>
      <c r="AJ540" s="680"/>
      <c r="AK540" s="680"/>
      <c r="AL540" s="680"/>
      <c r="AM540" s="680"/>
      <c r="AN540" s="680"/>
      <c r="AO540" s="680"/>
      <c r="AP540" s="680"/>
      <c r="AQ540" s="680"/>
      <c r="AR540" s="680"/>
      <c r="AS540" s="680"/>
      <c r="AT540" s="680"/>
      <c r="AU540" s="680"/>
      <c r="AV540" s="680"/>
      <c r="AW540" s="680"/>
      <c r="AX540" s="680"/>
      <c r="AY540" s="680"/>
      <c r="AZ540" s="680"/>
      <c r="BA540" s="680"/>
      <c r="BB540" s="680"/>
      <c r="BC540" s="680"/>
      <c r="BD540" s="680"/>
      <c r="BE540" s="680"/>
      <c r="BF540" s="680"/>
      <c r="BG540" s="680"/>
      <c r="BH540" s="680"/>
      <c r="BI540" s="680"/>
      <c r="BJ540" s="680"/>
      <c r="BK540" s="680"/>
      <c r="BL540" s="680"/>
      <c r="BM540" s="680"/>
      <c r="BN540" s="680"/>
      <c r="BO540" s="680"/>
      <c r="BP540" s="680"/>
      <c r="BQ540" s="680"/>
      <c r="BR540" s="680"/>
      <c r="BS540" s="680"/>
      <c r="BT540" s="680"/>
      <c r="BU540" s="680"/>
      <c r="BV540" s="680"/>
      <c r="BW540" s="680"/>
      <c r="BX540" s="680"/>
      <c r="BY540" s="680"/>
      <c r="BZ540" s="680"/>
    </row>
    <row r="541" spans="1:78" ht="3.95" customHeight="1">
      <c r="A541" s="94"/>
      <c r="B541" s="94"/>
      <c r="C541" s="94"/>
      <c r="D541" s="94"/>
      <c r="E541" s="94"/>
      <c r="F541" s="94"/>
      <c r="G541" s="94"/>
      <c r="H541" s="94"/>
      <c r="I541" s="94"/>
      <c r="J541" s="94"/>
      <c r="K541" s="94"/>
      <c r="L541" s="94"/>
      <c r="M541" s="94"/>
      <c r="N541" s="94"/>
      <c r="O541" s="94"/>
      <c r="P541" s="94"/>
      <c r="Q541" s="94"/>
      <c r="R541" s="94"/>
      <c r="S541" s="94"/>
      <c r="T541" s="94"/>
      <c r="U541" s="94"/>
      <c r="V541" s="94"/>
      <c r="W541" s="94"/>
      <c r="X541" s="94"/>
      <c r="Y541" s="94"/>
      <c r="Z541" s="94"/>
      <c r="AA541" s="94"/>
      <c r="AB541" s="94"/>
      <c r="AC541" s="94"/>
      <c r="AD541" s="94"/>
      <c r="AE541" s="94"/>
      <c r="AF541" s="94"/>
      <c r="AG541" s="94"/>
      <c r="AH541" s="94"/>
      <c r="AI541" s="94"/>
      <c r="AJ541" s="94"/>
      <c r="AK541" s="94"/>
      <c r="AL541" s="94"/>
      <c r="AM541" s="94"/>
      <c r="AN541" s="94"/>
      <c r="AO541" s="94"/>
      <c r="AP541" s="94"/>
      <c r="AQ541" s="94"/>
      <c r="AR541" s="94"/>
      <c r="AS541" s="94"/>
      <c r="AT541" s="94"/>
      <c r="AU541" s="94"/>
      <c r="AV541" s="94"/>
      <c r="AW541" s="94"/>
      <c r="AX541" s="94"/>
      <c r="AY541" s="94"/>
      <c r="AZ541" s="94"/>
      <c r="BA541" s="94"/>
      <c r="BB541" s="94"/>
      <c r="BC541" s="94"/>
      <c r="BD541" s="94"/>
      <c r="BE541" s="94"/>
      <c r="BF541" s="94"/>
      <c r="BG541" s="94"/>
      <c r="BH541" s="94"/>
      <c r="BI541" s="94"/>
      <c r="BJ541" s="94"/>
      <c r="BK541" s="94"/>
      <c r="BL541" s="94"/>
      <c r="BM541" s="94"/>
      <c r="BN541" s="94"/>
      <c r="BO541" s="94"/>
      <c r="BP541" s="94"/>
      <c r="BQ541" s="94"/>
      <c r="BR541" s="94"/>
      <c r="BS541" s="94"/>
      <c r="BT541" s="94"/>
      <c r="BU541" s="94"/>
      <c r="BV541" s="94"/>
      <c r="BW541" s="94"/>
      <c r="BX541" s="94"/>
      <c r="BY541" s="94"/>
      <c r="BZ541" s="94"/>
    </row>
    <row r="542" spans="1:78" ht="3.95" customHeight="1">
      <c r="A542" s="203"/>
      <c r="B542" s="203"/>
      <c r="C542" s="203"/>
      <c r="D542" s="203"/>
      <c r="E542" s="203"/>
      <c r="F542" s="203"/>
      <c r="G542" s="203"/>
      <c r="H542" s="203"/>
      <c r="I542" s="203"/>
      <c r="J542" s="203"/>
      <c r="K542" s="203"/>
      <c r="L542" s="203"/>
      <c r="M542" s="203"/>
      <c r="N542" s="203"/>
      <c r="O542" s="203"/>
      <c r="P542" s="203"/>
      <c r="Q542" s="203"/>
      <c r="R542" s="203"/>
      <c r="S542" s="203"/>
      <c r="T542" s="203"/>
      <c r="U542" s="203"/>
      <c r="V542" s="203"/>
      <c r="W542" s="203"/>
      <c r="X542" s="203"/>
      <c r="Y542" s="203"/>
      <c r="Z542" s="203"/>
      <c r="AA542" s="203"/>
      <c r="AB542" s="203"/>
      <c r="AC542" s="203"/>
      <c r="AD542" s="203"/>
      <c r="AE542" s="203"/>
      <c r="AF542" s="203"/>
      <c r="AG542" s="203"/>
      <c r="AH542" s="203"/>
      <c r="AI542" s="203"/>
      <c r="AJ542" s="203"/>
      <c r="AK542" s="203"/>
      <c r="AL542" s="203"/>
      <c r="AM542" s="203"/>
      <c r="AN542" s="203"/>
      <c r="AO542" s="203"/>
      <c r="AP542" s="203"/>
      <c r="AQ542" s="203"/>
      <c r="AR542" s="203"/>
      <c r="AS542" s="203"/>
      <c r="AT542" s="203"/>
      <c r="AU542" s="203"/>
      <c r="AV542" s="203"/>
      <c r="AW542" s="203"/>
      <c r="AX542" s="203"/>
      <c r="AY542" s="203"/>
      <c r="AZ542" s="203"/>
      <c r="BA542" s="203"/>
      <c r="BB542" s="203"/>
      <c r="BC542" s="203"/>
      <c r="BD542" s="203"/>
      <c r="BE542" s="203"/>
      <c r="BF542" s="203"/>
      <c r="BG542" s="203"/>
      <c r="BH542" s="203"/>
      <c r="BI542" s="203"/>
      <c r="BJ542" s="203"/>
      <c r="BK542" s="203"/>
      <c r="BL542" s="203"/>
      <c r="BM542" s="203"/>
      <c r="BN542" s="203"/>
      <c r="BO542" s="203"/>
      <c r="BP542" s="203"/>
      <c r="BQ542" s="203"/>
      <c r="BR542" s="203"/>
      <c r="BS542" s="203"/>
      <c r="BT542" s="203"/>
      <c r="BU542" s="203"/>
      <c r="BV542" s="203"/>
      <c r="BW542" s="203"/>
      <c r="BX542" s="203"/>
      <c r="BY542" s="203"/>
      <c r="BZ542" s="203"/>
    </row>
    <row r="543" spans="1:78" ht="15" customHeight="1">
      <c r="A543" s="59"/>
      <c r="B543" s="59" t="s">
        <v>1337</v>
      </c>
      <c r="C543" s="59"/>
      <c r="D543" s="59"/>
      <c r="E543" s="59"/>
      <c r="F543" s="59"/>
      <c r="G543" s="59"/>
      <c r="H543" s="59"/>
      <c r="I543" s="59"/>
      <c r="J543" s="59"/>
      <c r="K543" s="59"/>
      <c r="L543" s="59"/>
      <c r="M543" s="59"/>
      <c r="N543" s="59"/>
      <c r="O543" s="59"/>
      <c r="P543" s="59"/>
      <c r="Q543" s="59"/>
      <c r="R543" s="680"/>
      <c r="S543" s="680"/>
      <c r="T543" s="680"/>
      <c r="U543" s="680"/>
      <c r="V543" s="680"/>
      <c r="W543" s="680"/>
      <c r="X543" s="680"/>
      <c r="Y543" s="680"/>
      <c r="Z543" s="680"/>
      <c r="AA543" s="680"/>
      <c r="AB543" s="680"/>
      <c r="AC543" s="680"/>
      <c r="AD543" s="680"/>
      <c r="AE543" s="680"/>
      <c r="AF543" s="680"/>
      <c r="AG543" s="680"/>
      <c r="AH543" s="680"/>
      <c r="AI543" s="680"/>
      <c r="AJ543" s="680"/>
      <c r="AK543" s="680"/>
      <c r="AL543" s="680"/>
      <c r="AM543" s="680"/>
      <c r="AN543" s="680"/>
      <c r="AO543" s="680"/>
      <c r="AP543" s="680"/>
      <c r="AQ543" s="680"/>
      <c r="AR543" s="680"/>
      <c r="AS543" s="680"/>
      <c r="AT543" s="680"/>
      <c r="AU543" s="680"/>
      <c r="AV543" s="680"/>
      <c r="AW543" s="680"/>
      <c r="AX543" s="680"/>
      <c r="AY543" s="680"/>
      <c r="AZ543" s="680"/>
      <c r="BA543" s="680"/>
      <c r="BB543" s="680"/>
      <c r="BC543" s="680"/>
      <c r="BD543" s="680"/>
      <c r="BE543" s="680"/>
      <c r="BF543" s="680"/>
      <c r="BG543" s="680"/>
      <c r="BH543" s="680"/>
      <c r="BI543" s="680"/>
      <c r="BJ543" s="680"/>
      <c r="BK543" s="680"/>
      <c r="BL543" s="680"/>
      <c r="BM543" s="680"/>
      <c r="BN543" s="680"/>
      <c r="BO543" s="680"/>
      <c r="BP543" s="680"/>
      <c r="BQ543" s="680"/>
      <c r="BR543" s="680"/>
      <c r="BS543" s="680"/>
      <c r="BT543" s="680"/>
      <c r="BU543" s="680"/>
      <c r="BV543" s="680"/>
      <c r="BW543" s="680"/>
      <c r="BX543" s="680"/>
      <c r="BY543" s="680"/>
      <c r="BZ543" s="680"/>
    </row>
    <row r="544" spans="1:78" ht="3.95" customHeight="1">
      <c r="A544" s="94"/>
      <c r="B544" s="94"/>
      <c r="C544" s="94"/>
      <c r="D544" s="94"/>
      <c r="E544" s="94"/>
      <c r="F544" s="94"/>
      <c r="G544" s="94"/>
      <c r="H544" s="94"/>
      <c r="I544" s="94"/>
      <c r="J544" s="94"/>
      <c r="K544" s="94"/>
      <c r="L544" s="94"/>
      <c r="M544" s="94"/>
      <c r="N544" s="94"/>
      <c r="O544" s="94"/>
      <c r="P544" s="94"/>
      <c r="Q544" s="94"/>
      <c r="R544" s="94"/>
      <c r="S544" s="94"/>
      <c r="T544" s="94"/>
      <c r="U544" s="94"/>
      <c r="V544" s="94"/>
      <c r="W544" s="94"/>
      <c r="X544" s="94"/>
      <c r="Y544" s="94"/>
      <c r="Z544" s="94"/>
      <c r="AA544" s="94"/>
      <c r="AB544" s="94"/>
      <c r="AC544" s="94"/>
      <c r="AD544" s="94"/>
      <c r="AE544" s="94"/>
      <c r="AF544" s="94"/>
      <c r="AG544" s="94"/>
      <c r="AH544" s="94"/>
      <c r="AI544" s="94"/>
      <c r="AJ544" s="94"/>
      <c r="AK544" s="94"/>
      <c r="AL544" s="94"/>
      <c r="AM544" s="94"/>
      <c r="AN544" s="94"/>
      <c r="AO544" s="94"/>
      <c r="AP544" s="94"/>
      <c r="AQ544" s="94"/>
      <c r="AR544" s="94"/>
      <c r="AS544" s="94"/>
      <c r="AT544" s="94"/>
      <c r="AU544" s="94"/>
      <c r="AV544" s="94"/>
      <c r="AW544" s="94"/>
      <c r="AX544" s="94"/>
      <c r="AY544" s="94"/>
      <c r="AZ544" s="94"/>
      <c r="BA544" s="94"/>
      <c r="BB544" s="94"/>
      <c r="BC544" s="94"/>
      <c r="BD544" s="94"/>
      <c r="BE544" s="94"/>
      <c r="BF544" s="94"/>
      <c r="BG544" s="94"/>
      <c r="BH544" s="94"/>
      <c r="BI544" s="94"/>
      <c r="BJ544" s="94"/>
      <c r="BK544" s="94"/>
      <c r="BL544" s="94"/>
      <c r="BM544" s="94"/>
      <c r="BN544" s="94"/>
      <c r="BO544" s="94"/>
      <c r="BP544" s="94"/>
      <c r="BQ544" s="94"/>
      <c r="BR544" s="94"/>
      <c r="BS544" s="94"/>
      <c r="BT544" s="94"/>
      <c r="BU544" s="94"/>
      <c r="BV544" s="94"/>
      <c r="BW544" s="94"/>
      <c r="BX544" s="94"/>
      <c r="BY544" s="94"/>
      <c r="BZ544" s="94"/>
    </row>
    <row r="545" spans="1:78" ht="3.95" customHeight="1">
      <c r="A545" s="203"/>
      <c r="B545" s="203"/>
      <c r="C545" s="203"/>
      <c r="D545" s="203"/>
      <c r="E545" s="203"/>
      <c r="F545" s="203"/>
      <c r="G545" s="203"/>
      <c r="H545" s="203"/>
      <c r="I545" s="203"/>
      <c r="J545" s="203"/>
      <c r="K545" s="203"/>
      <c r="L545" s="203"/>
      <c r="M545" s="203"/>
      <c r="N545" s="203"/>
      <c r="O545" s="203"/>
      <c r="P545" s="203"/>
      <c r="Q545" s="203"/>
      <c r="R545" s="203"/>
      <c r="S545" s="203"/>
      <c r="T545" s="203"/>
      <c r="U545" s="203"/>
      <c r="V545" s="203"/>
      <c r="W545" s="203"/>
      <c r="X545" s="203"/>
      <c r="Y545" s="203"/>
      <c r="Z545" s="203"/>
      <c r="AA545" s="203"/>
      <c r="AB545" s="203"/>
      <c r="AC545" s="203"/>
      <c r="AD545" s="203"/>
      <c r="AE545" s="203"/>
      <c r="AF545" s="203"/>
      <c r="AG545" s="203"/>
      <c r="AH545" s="203"/>
      <c r="AI545" s="203"/>
      <c r="AJ545" s="203"/>
      <c r="AK545" s="203"/>
      <c r="AL545" s="203"/>
      <c r="AM545" s="203"/>
      <c r="AN545" s="203"/>
      <c r="AO545" s="203"/>
      <c r="AP545" s="203"/>
      <c r="AQ545" s="203"/>
      <c r="AR545" s="203"/>
      <c r="AS545" s="203"/>
      <c r="AT545" s="203"/>
      <c r="AU545" s="203"/>
      <c r="AV545" s="203"/>
      <c r="AW545" s="203"/>
      <c r="AX545" s="203"/>
      <c r="AY545" s="203"/>
      <c r="AZ545" s="203"/>
      <c r="BA545" s="203"/>
      <c r="BB545" s="203"/>
      <c r="BC545" s="203"/>
      <c r="BD545" s="203"/>
      <c r="BE545" s="203"/>
      <c r="BF545" s="203"/>
      <c r="BG545" s="203"/>
      <c r="BH545" s="203"/>
      <c r="BI545" s="203"/>
      <c r="BJ545" s="203"/>
      <c r="BK545" s="203"/>
      <c r="BL545" s="203"/>
      <c r="BM545" s="203"/>
      <c r="BN545" s="203"/>
      <c r="BO545" s="203"/>
      <c r="BP545" s="203"/>
      <c r="BQ545" s="203"/>
      <c r="BR545" s="203"/>
      <c r="BS545" s="203"/>
      <c r="BT545" s="203"/>
      <c r="BU545" s="203"/>
      <c r="BV545" s="203"/>
      <c r="BW545" s="203"/>
      <c r="BX545" s="203"/>
      <c r="BY545" s="203"/>
      <c r="BZ545" s="203"/>
    </row>
    <row r="546" spans="1:78" ht="15" customHeight="1">
      <c r="A546" s="59"/>
      <c r="B546" s="59" t="s">
        <v>1338</v>
      </c>
      <c r="C546" s="59"/>
      <c r="D546" s="59"/>
      <c r="E546" s="59"/>
      <c r="F546" s="59"/>
      <c r="G546" s="59"/>
      <c r="H546" s="59"/>
      <c r="I546" s="59"/>
      <c r="J546" s="59"/>
      <c r="K546" s="59"/>
      <c r="L546" s="59"/>
      <c r="M546" s="59"/>
      <c r="N546" s="59"/>
      <c r="O546" s="59"/>
      <c r="P546" s="59"/>
      <c r="Q546" s="59"/>
      <c r="R546" s="680"/>
      <c r="S546" s="680"/>
      <c r="T546" s="680"/>
      <c r="U546" s="680"/>
      <c r="V546" s="680"/>
      <c r="W546" s="680"/>
      <c r="X546" s="680"/>
      <c r="Y546" s="680"/>
      <c r="Z546" s="680"/>
      <c r="AA546" s="680"/>
      <c r="AB546" s="680"/>
      <c r="AC546" s="680"/>
      <c r="AD546" s="680"/>
      <c r="AE546" s="680"/>
      <c r="AF546" s="680"/>
      <c r="AG546" s="680"/>
      <c r="AH546" s="680"/>
      <c r="AI546" s="680"/>
      <c r="AJ546" s="680"/>
      <c r="AK546" s="680"/>
      <c r="AL546" s="680"/>
      <c r="AM546" s="680"/>
      <c r="AN546" s="680"/>
      <c r="AO546" s="680"/>
      <c r="AP546" s="680"/>
      <c r="AQ546" s="680"/>
      <c r="AR546" s="680"/>
      <c r="AS546" s="680"/>
      <c r="AT546" s="680"/>
      <c r="AU546" s="680"/>
      <c r="AV546" s="680"/>
      <c r="AW546" s="680"/>
      <c r="AX546" s="680"/>
      <c r="AY546" s="680"/>
      <c r="AZ546" s="680"/>
      <c r="BA546" s="680"/>
      <c r="BB546" s="680"/>
      <c r="BC546" s="680"/>
      <c r="BD546" s="680"/>
      <c r="BE546" s="680"/>
      <c r="BF546" s="680"/>
      <c r="BG546" s="680"/>
      <c r="BH546" s="680"/>
      <c r="BI546" s="680"/>
      <c r="BJ546" s="680"/>
      <c r="BK546" s="680"/>
      <c r="BL546" s="680"/>
      <c r="BM546" s="680"/>
      <c r="BN546" s="680"/>
      <c r="BO546" s="680"/>
      <c r="BP546" s="680"/>
      <c r="BQ546" s="680"/>
      <c r="BR546" s="680"/>
      <c r="BS546" s="680"/>
      <c r="BT546" s="680"/>
      <c r="BU546" s="680"/>
      <c r="BV546" s="680"/>
      <c r="BW546" s="680"/>
      <c r="BX546" s="680"/>
      <c r="BY546" s="680"/>
      <c r="BZ546" s="680"/>
    </row>
    <row r="547" spans="1:78" ht="3.95" customHeight="1">
      <c r="A547" s="94"/>
      <c r="B547" s="94"/>
      <c r="C547" s="94"/>
      <c r="D547" s="94"/>
      <c r="E547" s="94"/>
      <c r="F547" s="94"/>
      <c r="G547" s="94"/>
      <c r="H547" s="94"/>
      <c r="I547" s="94"/>
      <c r="J547" s="94"/>
      <c r="K547" s="94"/>
      <c r="L547" s="94"/>
      <c r="M547" s="94"/>
      <c r="N547" s="94"/>
      <c r="O547" s="94"/>
      <c r="P547" s="94"/>
      <c r="Q547" s="94"/>
      <c r="R547" s="94"/>
      <c r="S547" s="94"/>
      <c r="T547" s="94"/>
      <c r="U547" s="94"/>
      <c r="V547" s="94"/>
      <c r="W547" s="94"/>
      <c r="X547" s="94"/>
      <c r="Y547" s="94"/>
      <c r="Z547" s="94"/>
      <c r="AA547" s="94"/>
      <c r="AB547" s="94"/>
      <c r="AC547" s="94"/>
      <c r="AD547" s="94"/>
      <c r="AE547" s="94"/>
      <c r="AF547" s="94"/>
      <c r="AG547" s="94"/>
      <c r="AH547" s="94"/>
      <c r="AI547" s="94"/>
      <c r="AJ547" s="94"/>
      <c r="AK547" s="94"/>
      <c r="AL547" s="94"/>
      <c r="AM547" s="94"/>
      <c r="AN547" s="94"/>
      <c r="AO547" s="94"/>
      <c r="AP547" s="94"/>
      <c r="AQ547" s="94"/>
      <c r="AR547" s="94"/>
      <c r="AS547" s="94"/>
      <c r="AT547" s="94"/>
      <c r="AU547" s="94"/>
      <c r="AV547" s="94"/>
      <c r="AW547" s="94"/>
      <c r="AX547" s="94"/>
      <c r="AY547" s="94"/>
      <c r="AZ547" s="94"/>
      <c r="BA547" s="94"/>
      <c r="BB547" s="94"/>
      <c r="BC547" s="94"/>
      <c r="BD547" s="94"/>
      <c r="BE547" s="94"/>
      <c r="BF547" s="94"/>
      <c r="BG547" s="94"/>
      <c r="BH547" s="94"/>
      <c r="BI547" s="94"/>
      <c r="BJ547" s="94"/>
      <c r="BK547" s="94"/>
      <c r="BL547" s="94"/>
      <c r="BM547" s="94"/>
      <c r="BN547" s="94"/>
      <c r="BO547" s="94"/>
      <c r="BP547" s="94"/>
      <c r="BQ547" s="94"/>
      <c r="BR547" s="94"/>
      <c r="BS547" s="94"/>
      <c r="BT547" s="94"/>
      <c r="BU547" s="94"/>
      <c r="BV547" s="94"/>
      <c r="BW547" s="94"/>
      <c r="BX547" s="94"/>
      <c r="BY547" s="94"/>
      <c r="BZ547" s="94"/>
    </row>
    <row r="548" spans="1:78" ht="3.95" customHeight="1">
      <c r="A548" s="203"/>
      <c r="B548" s="203"/>
      <c r="C548" s="203"/>
      <c r="D548" s="203"/>
      <c r="E548" s="203"/>
      <c r="F548" s="203"/>
      <c r="G548" s="203"/>
      <c r="H548" s="203"/>
      <c r="I548" s="203"/>
      <c r="J548" s="203"/>
      <c r="K548" s="203"/>
      <c r="L548" s="203"/>
      <c r="M548" s="203"/>
      <c r="N548" s="203"/>
      <c r="O548" s="203"/>
      <c r="P548" s="203"/>
      <c r="Q548" s="203"/>
      <c r="R548" s="203"/>
      <c r="S548" s="203"/>
      <c r="T548" s="203"/>
      <c r="U548" s="203"/>
      <c r="V548" s="203"/>
      <c r="W548" s="203"/>
      <c r="X548" s="203"/>
      <c r="Y548" s="203"/>
      <c r="Z548" s="203"/>
      <c r="AA548" s="203"/>
      <c r="AB548" s="203"/>
      <c r="AC548" s="203"/>
      <c r="AD548" s="203"/>
      <c r="AE548" s="203"/>
      <c r="AF548" s="203"/>
      <c r="AG548" s="203"/>
      <c r="AH548" s="203"/>
      <c r="AI548" s="203"/>
      <c r="AJ548" s="203"/>
      <c r="AK548" s="203"/>
      <c r="AL548" s="203"/>
      <c r="AM548" s="203"/>
      <c r="AN548" s="203"/>
      <c r="AO548" s="203"/>
      <c r="AP548" s="203"/>
      <c r="AQ548" s="203"/>
      <c r="AR548" s="203"/>
      <c r="AS548" s="203"/>
      <c r="AT548" s="203"/>
      <c r="AU548" s="203"/>
      <c r="AV548" s="203"/>
      <c r="AW548" s="203"/>
      <c r="AX548" s="203"/>
      <c r="AY548" s="203"/>
      <c r="AZ548" s="203"/>
      <c r="BA548" s="203"/>
      <c r="BB548" s="203"/>
      <c r="BC548" s="203"/>
      <c r="BD548" s="203"/>
      <c r="BE548" s="203"/>
      <c r="BF548" s="203"/>
      <c r="BG548" s="203"/>
      <c r="BH548" s="203"/>
      <c r="BI548" s="203"/>
      <c r="BJ548" s="203"/>
      <c r="BK548" s="203"/>
      <c r="BL548" s="203"/>
      <c r="BM548" s="203"/>
      <c r="BN548" s="203"/>
      <c r="BO548" s="203"/>
      <c r="BP548" s="203"/>
      <c r="BQ548" s="203"/>
      <c r="BR548" s="203"/>
      <c r="BS548" s="203"/>
      <c r="BT548" s="203"/>
      <c r="BU548" s="203"/>
      <c r="BV548" s="203"/>
      <c r="BW548" s="203"/>
      <c r="BX548" s="203"/>
      <c r="BY548" s="203"/>
      <c r="BZ548" s="203"/>
    </row>
    <row r="549" spans="1:78" ht="15" customHeight="1">
      <c r="A549" s="59"/>
      <c r="B549" s="699" t="s">
        <v>1339</v>
      </c>
      <c r="C549" s="699"/>
      <c r="D549" s="699"/>
      <c r="E549" s="699"/>
      <c r="F549" s="699"/>
      <c r="G549" s="699"/>
      <c r="H549" s="699"/>
      <c r="I549" s="699"/>
      <c r="J549" s="699"/>
      <c r="K549" s="699"/>
      <c r="L549" s="699"/>
      <c r="M549" s="699"/>
      <c r="N549" s="699"/>
      <c r="O549" s="699"/>
      <c r="P549" s="699"/>
      <c r="Q549" s="699"/>
      <c r="R549" s="699"/>
      <c r="S549" s="680"/>
      <c r="T549" s="680"/>
      <c r="U549" s="680"/>
      <c r="V549" s="680"/>
      <c r="W549" s="680"/>
      <c r="X549" s="680"/>
      <c r="Y549" s="680"/>
      <c r="Z549" s="680"/>
      <c r="AA549" s="680"/>
      <c r="AB549" s="680"/>
      <c r="AC549" s="680"/>
      <c r="AD549" s="680"/>
      <c r="AE549" s="680"/>
      <c r="AF549" s="680"/>
      <c r="AG549" s="680"/>
      <c r="AH549" s="680"/>
      <c r="AI549" s="680"/>
      <c r="AJ549" s="680"/>
      <c r="AK549" s="680"/>
      <c r="AL549" s="680"/>
      <c r="AM549" s="680"/>
      <c r="AN549" s="680"/>
      <c r="AO549" s="680"/>
      <c r="AP549" s="680"/>
      <c r="AQ549" s="680"/>
      <c r="AR549" s="680"/>
      <c r="AS549" s="680"/>
      <c r="AT549" s="680"/>
      <c r="AU549" s="680"/>
      <c r="AV549" s="680"/>
      <c r="AW549" s="680"/>
      <c r="AX549" s="680"/>
      <c r="AY549" s="680"/>
      <c r="AZ549" s="680"/>
      <c r="BA549" s="680"/>
      <c r="BB549" s="680"/>
      <c r="BC549" s="680"/>
      <c r="BD549" s="680"/>
      <c r="BE549" s="680"/>
      <c r="BF549" s="680"/>
      <c r="BG549" s="680"/>
      <c r="BH549" s="680"/>
      <c r="BI549" s="680"/>
      <c r="BJ549" s="680"/>
      <c r="BK549" s="680"/>
      <c r="BL549" s="680"/>
      <c r="BM549" s="680"/>
      <c r="BN549" s="680"/>
      <c r="BO549" s="680"/>
      <c r="BP549" s="680"/>
      <c r="BQ549" s="680"/>
      <c r="BR549" s="680"/>
      <c r="BS549" s="680"/>
      <c r="BT549" s="680"/>
      <c r="BU549" s="680"/>
      <c r="BV549" s="680"/>
      <c r="BW549" s="680"/>
      <c r="BX549" s="680"/>
      <c r="BY549" s="680"/>
      <c r="BZ549" s="680"/>
    </row>
    <row r="550" spans="1:78" ht="15" customHeight="1">
      <c r="A550" s="59"/>
      <c r="B550" s="59"/>
      <c r="C550" s="59"/>
      <c r="D550" s="59"/>
      <c r="E550" s="59"/>
      <c r="F550" s="59"/>
      <c r="G550" s="59"/>
      <c r="H550" s="59"/>
      <c r="I550" s="59"/>
      <c r="J550" s="59"/>
      <c r="K550" s="59"/>
      <c r="L550" s="59"/>
      <c r="M550" s="59"/>
      <c r="N550" s="59"/>
      <c r="O550" s="59"/>
      <c r="P550" s="59"/>
      <c r="Q550" s="59"/>
      <c r="R550" s="680"/>
      <c r="S550" s="680"/>
      <c r="T550" s="680"/>
      <c r="U550" s="680"/>
      <c r="V550" s="680"/>
      <c r="W550" s="680"/>
      <c r="X550" s="680"/>
      <c r="Y550" s="680"/>
      <c r="Z550" s="680"/>
      <c r="AA550" s="680"/>
      <c r="AB550" s="680"/>
      <c r="AC550" s="680"/>
      <c r="AD550" s="680"/>
      <c r="AE550" s="680"/>
      <c r="AF550" s="680"/>
      <c r="AG550" s="680"/>
      <c r="AH550" s="680"/>
      <c r="AI550" s="680"/>
      <c r="AJ550" s="680"/>
      <c r="AK550" s="680"/>
      <c r="AL550" s="680"/>
      <c r="AM550" s="680"/>
      <c r="AN550" s="680"/>
      <c r="AO550" s="680"/>
      <c r="AP550" s="680"/>
      <c r="AQ550" s="680"/>
      <c r="AR550" s="680"/>
      <c r="AS550" s="680"/>
      <c r="AT550" s="680"/>
      <c r="AU550" s="680"/>
      <c r="AV550" s="680"/>
      <c r="AW550" s="680"/>
      <c r="AX550" s="680"/>
      <c r="AY550" s="680"/>
      <c r="AZ550" s="680"/>
      <c r="BA550" s="680"/>
      <c r="BB550" s="680"/>
      <c r="BC550" s="680"/>
      <c r="BD550" s="680"/>
      <c r="BE550" s="680"/>
      <c r="BF550" s="680"/>
      <c r="BG550" s="680"/>
      <c r="BH550" s="680"/>
      <c r="BI550" s="680"/>
      <c r="BJ550" s="680"/>
      <c r="BK550" s="680"/>
      <c r="BL550" s="680"/>
      <c r="BM550" s="680"/>
      <c r="BN550" s="680"/>
      <c r="BO550" s="680"/>
      <c r="BP550" s="680"/>
      <c r="BQ550" s="680"/>
      <c r="BR550" s="680"/>
      <c r="BS550" s="680"/>
      <c r="BT550" s="680"/>
      <c r="BU550" s="680"/>
      <c r="BV550" s="680"/>
      <c r="BW550" s="680"/>
      <c r="BX550" s="680"/>
      <c r="BY550" s="680"/>
      <c r="BZ550" s="680"/>
    </row>
    <row r="551" spans="1:78" ht="15" customHeight="1">
      <c r="A551" s="94"/>
      <c r="B551" s="94"/>
      <c r="C551" s="94"/>
      <c r="D551" s="94"/>
      <c r="E551" s="94"/>
      <c r="F551" s="94"/>
      <c r="G551" s="94"/>
      <c r="H551" s="94"/>
      <c r="I551" s="94"/>
      <c r="J551" s="94"/>
      <c r="K551" s="94"/>
      <c r="L551" s="94"/>
      <c r="M551" s="94"/>
      <c r="N551" s="94"/>
      <c r="O551" s="94"/>
      <c r="P551" s="94"/>
      <c r="Q551" s="94"/>
      <c r="R551" s="94"/>
      <c r="S551" s="94"/>
      <c r="T551" s="94"/>
      <c r="U551" s="94"/>
      <c r="V551" s="94"/>
      <c r="W551" s="94"/>
      <c r="X551" s="94"/>
      <c r="Y551" s="94"/>
      <c r="Z551" s="94"/>
      <c r="AA551" s="94"/>
      <c r="AB551" s="94"/>
      <c r="AC551" s="94"/>
      <c r="AD551" s="94"/>
      <c r="AE551" s="94"/>
      <c r="AF551" s="94"/>
      <c r="AG551" s="94"/>
      <c r="AH551" s="94"/>
      <c r="AI551" s="94"/>
      <c r="AJ551" s="94"/>
      <c r="AK551" s="94"/>
      <c r="AL551" s="94"/>
      <c r="AM551" s="94"/>
      <c r="AN551" s="94"/>
      <c r="AO551" s="94"/>
      <c r="AP551" s="94"/>
      <c r="AQ551" s="94"/>
      <c r="AR551" s="94"/>
      <c r="AS551" s="94"/>
      <c r="AT551" s="94"/>
      <c r="AU551" s="94"/>
      <c r="AV551" s="94"/>
      <c r="AW551" s="94"/>
      <c r="AX551" s="94"/>
      <c r="AY551" s="94"/>
      <c r="AZ551" s="94"/>
      <c r="BA551" s="94"/>
      <c r="BB551" s="94"/>
      <c r="BC551" s="94"/>
      <c r="BD551" s="94"/>
      <c r="BE551" s="94"/>
      <c r="BF551" s="94"/>
      <c r="BG551" s="94"/>
      <c r="BH551" s="94"/>
      <c r="BI551" s="94"/>
      <c r="BJ551" s="94"/>
      <c r="BK551" s="94"/>
      <c r="BL551" s="94"/>
      <c r="BM551" s="94"/>
      <c r="BN551" s="94"/>
      <c r="BO551" s="94"/>
      <c r="BP551" s="94"/>
      <c r="BQ551" s="94"/>
      <c r="BR551" s="94"/>
      <c r="BS551" s="94"/>
      <c r="BT551" s="94"/>
      <c r="BU551" s="94"/>
      <c r="BV551" s="94"/>
      <c r="BW551" s="94"/>
      <c r="BX551" s="94"/>
      <c r="BY551" s="94"/>
      <c r="BZ551" s="94"/>
    </row>
    <row r="552" spans="1:78" ht="3.95" customHeight="1">
      <c r="A552" s="203"/>
      <c r="B552" s="203"/>
      <c r="C552" s="203"/>
      <c r="D552" s="203"/>
      <c r="E552" s="203"/>
      <c r="F552" s="203"/>
      <c r="G552" s="203"/>
      <c r="H552" s="203"/>
      <c r="I552" s="203"/>
      <c r="J552" s="203"/>
      <c r="K552" s="203"/>
      <c r="L552" s="203"/>
      <c r="M552" s="203"/>
      <c r="N552" s="203"/>
      <c r="O552" s="203"/>
      <c r="P552" s="203"/>
      <c r="Q552" s="203"/>
      <c r="R552" s="203"/>
      <c r="S552" s="203"/>
      <c r="T552" s="203"/>
      <c r="U552" s="203"/>
      <c r="V552" s="203"/>
      <c r="W552" s="203"/>
      <c r="X552" s="203"/>
      <c r="Y552" s="203"/>
      <c r="Z552" s="203"/>
      <c r="AA552" s="203"/>
      <c r="AB552" s="203"/>
      <c r="AC552" s="203"/>
      <c r="AD552" s="203"/>
      <c r="AE552" s="203"/>
      <c r="AF552" s="203"/>
      <c r="AG552" s="203"/>
      <c r="AH552" s="203"/>
      <c r="AI552" s="203"/>
      <c r="AJ552" s="203"/>
      <c r="AK552" s="203"/>
      <c r="AL552" s="203"/>
      <c r="AM552" s="203"/>
      <c r="AN552" s="203"/>
      <c r="AO552" s="203"/>
      <c r="AP552" s="203"/>
      <c r="AQ552" s="203"/>
      <c r="AR552" s="203"/>
      <c r="AS552" s="203"/>
      <c r="AT552" s="203"/>
      <c r="AU552" s="203"/>
      <c r="AV552" s="203"/>
      <c r="AW552" s="203"/>
      <c r="AX552" s="203"/>
      <c r="AY552" s="203"/>
      <c r="AZ552" s="203"/>
      <c r="BA552" s="203"/>
      <c r="BB552" s="203"/>
      <c r="BC552" s="203"/>
      <c r="BD552" s="203"/>
      <c r="BE552" s="203"/>
      <c r="BF552" s="203"/>
      <c r="BG552" s="203"/>
      <c r="BH552" s="203"/>
      <c r="BI552" s="203"/>
      <c r="BJ552" s="203"/>
      <c r="BK552" s="203"/>
      <c r="BL552" s="203"/>
      <c r="BM552" s="203"/>
      <c r="BN552" s="203"/>
      <c r="BO552" s="203"/>
      <c r="BP552" s="203"/>
      <c r="BQ552" s="203"/>
      <c r="BR552" s="203"/>
      <c r="BS552" s="203"/>
      <c r="BT552" s="203"/>
      <c r="BU552" s="203"/>
      <c r="BV552" s="203"/>
      <c r="BW552" s="203"/>
      <c r="BX552" s="203"/>
      <c r="BY552" s="203"/>
      <c r="BZ552" s="203"/>
    </row>
    <row r="553" spans="1:78" ht="15" customHeight="1">
      <c r="A553" s="59"/>
      <c r="B553" s="59" t="s">
        <v>1340</v>
      </c>
      <c r="C553" s="59"/>
      <c r="D553" s="59"/>
      <c r="E553" s="59"/>
      <c r="F553" s="59"/>
      <c r="G553" s="59"/>
      <c r="H553" s="59"/>
      <c r="I553" s="59"/>
      <c r="J553" s="59"/>
      <c r="K553" s="59"/>
      <c r="L553" s="59"/>
      <c r="M553" s="59"/>
      <c r="N553" s="59"/>
      <c r="O553" s="59"/>
      <c r="P553" s="59"/>
      <c r="Q553" s="59"/>
      <c r="R553" s="59"/>
      <c r="S553" s="59"/>
      <c r="T553" s="59"/>
      <c r="U553" s="59"/>
      <c r="V553" s="59"/>
      <c r="W553" s="59"/>
      <c r="X553" s="59"/>
      <c r="Y553" s="59"/>
      <c r="Z553" s="59"/>
      <c r="AA553" s="59"/>
      <c r="AB553" s="59"/>
      <c r="AC553" s="59"/>
      <c r="AD553" s="59"/>
      <c r="AE553" s="59"/>
      <c r="AF553" s="59"/>
      <c r="AG553" s="59"/>
      <c r="AH553" s="59"/>
      <c r="AI553" s="59"/>
      <c r="AJ553" s="59"/>
      <c r="AK553" s="59"/>
      <c r="AL553" s="59"/>
      <c r="AM553" s="59"/>
      <c r="AN553" s="59"/>
      <c r="AO553" s="59"/>
      <c r="AP553" s="59"/>
      <c r="AQ553" s="59"/>
      <c r="AR553" s="59"/>
      <c r="AS553" s="59"/>
      <c r="AT553" s="59"/>
      <c r="AU553" s="59"/>
      <c r="AV553" s="59"/>
      <c r="AW553" s="59"/>
      <c r="AX553" s="59"/>
      <c r="AY553" s="59"/>
      <c r="AZ553" s="59"/>
      <c r="BA553" s="59"/>
      <c r="BB553" s="59"/>
      <c r="BC553" s="59"/>
      <c r="BD553" s="59"/>
      <c r="BE553" s="59"/>
      <c r="BF553" s="59"/>
      <c r="BG553" s="59"/>
      <c r="BH553" s="59"/>
      <c r="BI553" s="59"/>
      <c r="BJ553" s="59"/>
      <c r="BK553" s="59"/>
      <c r="BL553" s="59"/>
      <c r="BM553" s="59"/>
      <c r="BN553" s="59"/>
      <c r="BO553" s="59"/>
      <c r="BP553" s="59"/>
      <c r="BQ553" s="59"/>
      <c r="BR553" s="59"/>
      <c r="BS553" s="59"/>
      <c r="BT553" s="59"/>
      <c r="BU553" s="59"/>
      <c r="BV553" s="59"/>
      <c r="BW553" s="59"/>
      <c r="BX553" s="59"/>
      <c r="BY553" s="59"/>
      <c r="BZ553" s="59"/>
    </row>
    <row r="554" spans="1:78" ht="15" customHeight="1">
      <c r="A554" s="59"/>
      <c r="B554" s="59"/>
      <c r="C554" s="677"/>
      <c r="D554" s="677"/>
      <c r="E554" s="677"/>
      <c r="F554" s="677"/>
      <c r="G554" s="677"/>
      <c r="H554" s="677"/>
      <c r="I554" s="677"/>
      <c r="J554" s="677"/>
      <c r="K554" s="677"/>
      <c r="L554" s="677"/>
      <c r="M554" s="677"/>
      <c r="N554" s="677"/>
      <c r="O554" s="677"/>
      <c r="P554" s="677"/>
      <c r="Q554" s="677"/>
      <c r="R554" s="677"/>
      <c r="S554" s="677"/>
      <c r="T554" s="677"/>
      <c r="U554" s="677"/>
      <c r="V554" s="677"/>
      <c r="W554" s="677"/>
      <c r="X554" s="677"/>
      <c r="Y554" s="677"/>
      <c r="Z554" s="677"/>
      <c r="AA554" s="677"/>
      <c r="AB554" s="677"/>
      <c r="AC554" s="677"/>
      <c r="AD554" s="677"/>
      <c r="AE554" s="677"/>
      <c r="AF554" s="677"/>
      <c r="AG554" s="677"/>
      <c r="AH554" s="677"/>
      <c r="AI554" s="677"/>
      <c r="AJ554" s="677"/>
      <c r="AK554" s="677"/>
      <c r="AL554" s="677"/>
      <c r="AM554" s="677"/>
      <c r="AN554" s="677"/>
      <c r="AO554" s="677"/>
      <c r="AP554" s="677"/>
      <c r="AQ554" s="677"/>
      <c r="AR554" s="677"/>
      <c r="AS554" s="677"/>
      <c r="AT554" s="677"/>
      <c r="AU554" s="677"/>
      <c r="AV554" s="677"/>
      <c r="AW554" s="677"/>
      <c r="AX554" s="677"/>
      <c r="AY554" s="677"/>
      <c r="AZ554" s="677"/>
      <c r="BA554" s="677"/>
      <c r="BB554" s="677"/>
      <c r="BC554" s="677"/>
      <c r="BD554" s="677"/>
      <c r="BE554" s="677"/>
      <c r="BF554" s="677"/>
      <c r="BG554" s="677"/>
      <c r="BH554" s="677"/>
      <c r="BI554" s="677"/>
      <c r="BJ554" s="677"/>
      <c r="BK554" s="677"/>
      <c r="BL554" s="677"/>
      <c r="BM554" s="677"/>
      <c r="BN554" s="677"/>
      <c r="BO554" s="677"/>
      <c r="BP554" s="677"/>
      <c r="BQ554" s="677"/>
      <c r="BR554" s="677"/>
      <c r="BS554" s="677"/>
      <c r="BT554" s="677"/>
      <c r="BU554" s="677"/>
      <c r="BV554" s="677"/>
      <c r="BW554" s="677"/>
      <c r="BX554" s="677"/>
      <c r="BY554" s="677"/>
      <c r="BZ554" s="677"/>
    </row>
    <row r="555" spans="1:78" ht="15" customHeight="1">
      <c r="A555" s="59"/>
      <c r="B555" s="59"/>
      <c r="C555" s="677"/>
      <c r="D555" s="677"/>
      <c r="E555" s="677"/>
      <c r="F555" s="677"/>
      <c r="G555" s="677"/>
      <c r="H555" s="677"/>
      <c r="I555" s="677"/>
      <c r="J555" s="677"/>
      <c r="K555" s="677"/>
      <c r="L555" s="677"/>
      <c r="M555" s="677"/>
      <c r="N555" s="677"/>
      <c r="O555" s="677"/>
      <c r="P555" s="677"/>
      <c r="Q555" s="677"/>
      <c r="R555" s="677"/>
      <c r="S555" s="677"/>
      <c r="T555" s="677"/>
      <c r="U555" s="677"/>
      <c r="V555" s="677"/>
      <c r="W555" s="677"/>
      <c r="X555" s="677"/>
      <c r="Y555" s="677"/>
      <c r="Z555" s="677"/>
      <c r="AA555" s="677"/>
      <c r="AB555" s="677"/>
      <c r="AC555" s="677"/>
      <c r="AD555" s="677"/>
      <c r="AE555" s="677"/>
      <c r="AF555" s="677"/>
      <c r="AG555" s="677"/>
      <c r="AH555" s="677"/>
      <c r="AI555" s="677"/>
      <c r="AJ555" s="677"/>
      <c r="AK555" s="677"/>
      <c r="AL555" s="677"/>
      <c r="AM555" s="677"/>
      <c r="AN555" s="677"/>
      <c r="AO555" s="677"/>
      <c r="AP555" s="677"/>
      <c r="AQ555" s="677"/>
      <c r="AR555" s="677"/>
      <c r="AS555" s="677"/>
      <c r="AT555" s="677"/>
      <c r="AU555" s="677"/>
      <c r="AV555" s="677"/>
      <c r="AW555" s="677"/>
      <c r="AX555" s="677"/>
      <c r="AY555" s="677"/>
      <c r="AZ555" s="677"/>
      <c r="BA555" s="677"/>
      <c r="BB555" s="677"/>
      <c r="BC555" s="677"/>
      <c r="BD555" s="677"/>
      <c r="BE555" s="677"/>
      <c r="BF555" s="677"/>
      <c r="BG555" s="677"/>
      <c r="BH555" s="677"/>
      <c r="BI555" s="677"/>
      <c r="BJ555" s="677"/>
      <c r="BK555" s="677"/>
      <c r="BL555" s="677"/>
      <c r="BM555" s="677"/>
      <c r="BN555" s="677"/>
      <c r="BO555" s="677"/>
      <c r="BP555" s="677"/>
      <c r="BQ555" s="677"/>
      <c r="BR555" s="677"/>
      <c r="BS555" s="677"/>
      <c r="BT555" s="677"/>
      <c r="BU555" s="677"/>
      <c r="BV555" s="677"/>
      <c r="BW555" s="677"/>
      <c r="BX555" s="677"/>
      <c r="BY555" s="677"/>
      <c r="BZ555" s="677"/>
    </row>
    <row r="556" spans="1:78" ht="15" customHeight="1">
      <c r="A556" s="59"/>
      <c r="B556" s="59"/>
      <c r="C556" s="677"/>
      <c r="D556" s="677"/>
      <c r="E556" s="677"/>
      <c r="F556" s="677"/>
      <c r="G556" s="677"/>
      <c r="H556" s="677"/>
      <c r="I556" s="677"/>
      <c r="J556" s="677"/>
      <c r="K556" s="677"/>
      <c r="L556" s="677"/>
      <c r="M556" s="677"/>
      <c r="N556" s="677"/>
      <c r="O556" s="677"/>
      <c r="P556" s="677"/>
      <c r="Q556" s="677"/>
      <c r="R556" s="677"/>
      <c r="S556" s="677"/>
      <c r="T556" s="677"/>
      <c r="U556" s="677"/>
      <c r="V556" s="677"/>
      <c r="W556" s="677"/>
      <c r="X556" s="677"/>
      <c r="Y556" s="677"/>
      <c r="Z556" s="677"/>
      <c r="AA556" s="677"/>
      <c r="AB556" s="677"/>
      <c r="AC556" s="677"/>
      <c r="AD556" s="677"/>
      <c r="AE556" s="677"/>
      <c r="AF556" s="677"/>
      <c r="AG556" s="677"/>
      <c r="AH556" s="677"/>
      <c r="AI556" s="677"/>
      <c r="AJ556" s="677"/>
      <c r="AK556" s="677"/>
      <c r="AL556" s="677"/>
      <c r="AM556" s="677"/>
      <c r="AN556" s="677"/>
      <c r="AO556" s="677"/>
      <c r="AP556" s="677"/>
      <c r="AQ556" s="677"/>
      <c r="AR556" s="677"/>
      <c r="AS556" s="677"/>
      <c r="AT556" s="677"/>
      <c r="AU556" s="677"/>
      <c r="AV556" s="677"/>
      <c r="AW556" s="677"/>
      <c r="AX556" s="677"/>
      <c r="AY556" s="677"/>
      <c r="AZ556" s="677"/>
      <c r="BA556" s="677"/>
      <c r="BB556" s="677"/>
      <c r="BC556" s="677"/>
      <c r="BD556" s="677"/>
      <c r="BE556" s="677"/>
      <c r="BF556" s="677"/>
      <c r="BG556" s="677"/>
      <c r="BH556" s="677"/>
      <c r="BI556" s="677"/>
      <c r="BJ556" s="677"/>
      <c r="BK556" s="677"/>
      <c r="BL556" s="677"/>
      <c r="BM556" s="677"/>
      <c r="BN556" s="677"/>
      <c r="BO556" s="677"/>
      <c r="BP556" s="677"/>
      <c r="BQ556" s="677"/>
      <c r="BR556" s="677"/>
      <c r="BS556" s="677"/>
      <c r="BT556" s="677"/>
      <c r="BU556" s="677"/>
      <c r="BV556" s="677"/>
      <c r="BW556" s="677"/>
      <c r="BX556" s="677"/>
      <c r="BY556" s="677"/>
      <c r="BZ556" s="677"/>
    </row>
    <row r="557" spans="1:78" ht="15" customHeight="1">
      <c r="A557" s="59"/>
      <c r="B557" s="59"/>
      <c r="C557" s="677"/>
      <c r="D557" s="677"/>
      <c r="E557" s="677"/>
      <c r="F557" s="677"/>
      <c r="G557" s="677"/>
      <c r="H557" s="677"/>
      <c r="I557" s="677"/>
      <c r="J557" s="677"/>
      <c r="K557" s="677"/>
      <c r="L557" s="677"/>
      <c r="M557" s="677"/>
      <c r="N557" s="677"/>
      <c r="O557" s="677"/>
      <c r="P557" s="677"/>
      <c r="Q557" s="677"/>
      <c r="R557" s="677"/>
      <c r="S557" s="677"/>
      <c r="T557" s="677"/>
      <c r="U557" s="677"/>
      <c r="V557" s="677"/>
      <c r="W557" s="677"/>
      <c r="X557" s="677"/>
      <c r="Y557" s="677"/>
      <c r="Z557" s="677"/>
      <c r="AA557" s="677"/>
      <c r="AB557" s="677"/>
      <c r="AC557" s="677"/>
      <c r="AD557" s="677"/>
      <c r="AE557" s="677"/>
      <c r="AF557" s="677"/>
      <c r="AG557" s="677"/>
      <c r="AH557" s="677"/>
      <c r="AI557" s="677"/>
      <c r="AJ557" s="677"/>
      <c r="AK557" s="677"/>
      <c r="AL557" s="677"/>
      <c r="AM557" s="677"/>
      <c r="AN557" s="677"/>
      <c r="AO557" s="677"/>
      <c r="AP557" s="677"/>
      <c r="AQ557" s="677"/>
      <c r="AR557" s="677"/>
      <c r="AS557" s="677"/>
      <c r="AT557" s="677"/>
      <c r="AU557" s="677"/>
      <c r="AV557" s="677"/>
      <c r="AW557" s="677"/>
      <c r="AX557" s="677"/>
      <c r="AY557" s="677"/>
      <c r="AZ557" s="677"/>
      <c r="BA557" s="677"/>
      <c r="BB557" s="677"/>
      <c r="BC557" s="677"/>
      <c r="BD557" s="677"/>
      <c r="BE557" s="677"/>
      <c r="BF557" s="677"/>
      <c r="BG557" s="677"/>
      <c r="BH557" s="677"/>
      <c r="BI557" s="677"/>
      <c r="BJ557" s="677"/>
      <c r="BK557" s="677"/>
      <c r="BL557" s="677"/>
      <c r="BM557" s="677"/>
      <c r="BN557" s="677"/>
      <c r="BO557" s="677"/>
      <c r="BP557" s="677"/>
      <c r="BQ557" s="677"/>
      <c r="BR557" s="677"/>
      <c r="BS557" s="677"/>
      <c r="BT557" s="677"/>
      <c r="BU557" s="677"/>
      <c r="BV557" s="677"/>
      <c r="BW557" s="677"/>
      <c r="BX557" s="677"/>
      <c r="BY557" s="677"/>
      <c r="BZ557" s="677"/>
    </row>
    <row r="558" spans="1:78" ht="15" customHeight="1">
      <c r="A558" s="59"/>
      <c r="B558" s="59"/>
      <c r="C558" s="677"/>
      <c r="D558" s="677"/>
      <c r="E558" s="677"/>
      <c r="F558" s="677"/>
      <c r="G558" s="677"/>
      <c r="H558" s="677"/>
      <c r="I558" s="677"/>
      <c r="J558" s="677"/>
      <c r="K558" s="677"/>
      <c r="L558" s="677"/>
      <c r="M558" s="677"/>
      <c r="N558" s="677"/>
      <c r="O558" s="677"/>
      <c r="P558" s="677"/>
      <c r="Q558" s="677"/>
      <c r="R558" s="677"/>
      <c r="S558" s="677"/>
      <c r="T558" s="677"/>
      <c r="U558" s="677"/>
      <c r="V558" s="677"/>
      <c r="W558" s="677"/>
      <c r="X558" s="677"/>
      <c r="Y558" s="677"/>
      <c r="Z558" s="677"/>
      <c r="AA558" s="677"/>
      <c r="AB558" s="677"/>
      <c r="AC558" s="677"/>
      <c r="AD558" s="677"/>
      <c r="AE558" s="677"/>
      <c r="AF558" s="677"/>
      <c r="AG558" s="677"/>
      <c r="AH558" s="677"/>
      <c r="AI558" s="677"/>
      <c r="AJ558" s="677"/>
      <c r="AK558" s="677"/>
      <c r="AL558" s="677"/>
      <c r="AM558" s="677"/>
      <c r="AN558" s="677"/>
      <c r="AO558" s="677"/>
      <c r="AP558" s="677"/>
      <c r="AQ558" s="677"/>
      <c r="AR558" s="677"/>
      <c r="AS558" s="677"/>
      <c r="AT558" s="677"/>
      <c r="AU558" s="677"/>
      <c r="AV558" s="677"/>
      <c r="AW558" s="677"/>
      <c r="AX558" s="677"/>
      <c r="AY558" s="677"/>
      <c r="AZ558" s="677"/>
      <c r="BA558" s="677"/>
      <c r="BB558" s="677"/>
      <c r="BC558" s="677"/>
      <c r="BD558" s="677"/>
      <c r="BE558" s="677"/>
      <c r="BF558" s="677"/>
      <c r="BG558" s="677"/>
      <c r="BH558" s="677"/>
      <c r="BI558" s="677"/>
      <c r="BJ558" s="677"/>
      <c r="BK558" s="677"/>
      <c r="BL558" s="677"/>
      <c r="BM558" s="677"/>
      <c r="BN558" s="677"/>
      <c r="BO558" s="677"/>
      <c r="BP558" s="677"/>
      <c r="BQ558" s="677"/>
      <c r="BR558" s="677"/>
      <c r="BS558" s="677"/>
      <c r="BT558" s="677"/>
      <c r="BU558" s="677"/>
      <c r="BV558" s="677"/>
      <c r="BW558" s="677"/>
      <c r="BX558" s="677"/>
      <c r="BY558" s="677"/>
      <c r="BZ558" s="677"/>
    </row>
    <row r="559" spans="1:78" ht="3.95" customHeight="1">
      <c r="A559" s="94"/>
      <c r="B559" s="94"/>
      <c r="C559" s="94"/>
      <c r="D559" s="94"/>
      <c r="E559" s="94"/>
      <c r="F559" s="94"/>
      <c r="G559" s="94"/>
      <c r="H559" s="94"/>
      <c r="I559" s="94"/>
      <c r="J559" s="94"/>
      <c r="K559" s="94"/>
      <c r="L559" s="94"/>
      <c r="M559" s="94"/>
      <c r="N559" s="94"/>
      <c r="O559" s="94"/>
      <c r="P559" s="94"/>
      <c r="Q559" s="94"/>
      <c r="R559" s="94"/>
      <c r="S559" s="94"/>
      <c r="T559" s="94"/>
      <c r="U559" s="94"/>
      <c r="V559" s="94"/>
      <c r="W559" s="94"/>
      <c r="X559" s="94"/>
      <c r="Y559" s="94"/>
      <c r="Z559" s="94"/>
      <c r="AA559" s="94"/>
      <c r="AB559" s="94"/>
      <c r="AC559" s="94"/>
      <c r="AD559" s="94"/>
      <c r="AE559" s="94"/>
      <c r="AF559" s="94"/>
      <c r="AG559" s="94"/>
      <c r="AH559" s="94"/>
      <c r="AI559" s="94"/>
      <c r="AJ559" s="94"/>
      <c r="AK559" s="94"/>
      <c r="AL559" s="94"/>
      <c r="AM559" s="94"/>
      <c r="AN559" s="94"/>
      <c r="AO559" s="94"/>
      <c r="AP559" s="94"/>
      <c r="AQ559" s="94"/>
      <c r="AR559" s="94"/>
      <c r="AS559" s="94"/>
      <c r="AT559" s="94"/>
      <c r="AU559" s="94"/>
      <c r="AV559" s="94"/>
      <c r="AW559" s="94"/>
      <c r="AX559" s="94"/>
      <c r="AY559" s="94"/>
      <c r="AZ559" s="94"/>
      <c r="BA559" s="94"/>
      <c r="BB559" s="94"/>
      <c r="BC559" s="94"/>
      <c r="BD559" s="94"/>
      <c r="BE559" s="94"/>
      <c r="BF559" s="94"/>
      <c r="BG559" s="94"/>
      <c r="BH559" s="94"/>
      <c r="BI559" s="94"/>
      <c r="BJ559" s="94"/>
      <c r="BK559" s="94"/>
      <c r="BL559" s="94"/>
      <c r="BM559" s="94"/>
      <c r="BN559" s="94"/>
      <c r="BO559" s="94"/>
      <c r="BP559" s="94"/>
      <c r="BQ559" s="94"/>
      <c r="BR559" s="94"/>
      <c r="BS559" s="94"/>
      <c r="BT559" s="94"/>
      <c r="BU559" s="94"/>
      <c r="BV559" s="94"/>
      <c r="BW559" s="94"/>
      <c r="BX559" s="94"/>
      <c r="BY559" s="94"/>
      <c r="BZ559" s="94"/>
    </row>
  </sheetData>
  <sheetProtection algorithmName="SHA-512" hashValue="j6AF1M2pZRwjzDmAPOGiHbidEb7ghaFI5G4f6yVyM9PzNmlU4psY8KY3PPVO+NATEUpy4HsqCDtcX1K2lE9cXg==" saltValue="5jIG0FKijb/P6HuDtKKLxQ==" spinCount="100000" sheet="1" formatCells="0" selectLockedCells="1"/>
  <mergeCells count="625">
    <mergeCell ref="E471:F471"/>
    <mergeCell ref="E472:F472"/>
    <mergeCell ref="E473:F473"/>
    <mergeCell ref="E474:F474"/>
    <mergeCell ref="E468:F468"/>
    <mergeCell ref="E469:F469"/>
    <mergeCell ref="D410:K410"/>
    <mergeCell ref="E379:F379"/>
    <mergeCell ref="E380:F380"/>
    <mergeCell ref="E470:F470"/>
    <mergeCell ref="C442:BZ442"/>
    <mergeCell ref="C443:BZ443"/>
    <mergeCell ref="C444:BZ444"/>
    <mergeCell ref="C445:BZ445"/>
    <mergeCell ref="C446:BZ446"/>
    <mergeCell ref="M455:Q455"/>
    <mergeCell ref="R455:Z455"/>
    <mergeCell ref="AD455:BO455"/>
    <mergeCell ref="M456:Q456"/>
    <mergeCell ref="R456:Z456"/>
    <mergeCell ref="AD456:BO456"/>
    <mergeCell ref="E461:F461"/>
    <mergeCell ref="M453:Q453"/>
    <mergeCell ref="R453:Z453"/>
    <mergeCell ref="E480:F480"/>
    <mergeCell ref="E481:F481"/>
    <mergeCell ref="E482:F482"/>
    <mergeCell ref="E483:F483"/>
    <mergeCell ref="E487:F487"/>
    <mergeCell ref="E488:F488"/>
    <mergeCell ref="E489:F489"/>
    <mergeCell ref="E490:F490"/>
    <mergeCell ref="E479:F479"/>
    <mergeCell ref="C555:BZ555"/>
    <mergeCell ref="C556:BZ556"/>
    <mergeCell ref="C557:BZ557"/>
    <mergeCell ref="C558:BZ558"/>
    <mergeCell ref="E152:F152"/>
    <mergeCell ref="E262:F262"/>
    <mergeCell ref="E263:F263"/>
    <mergeCell ref="E264:F264"/>
    <mergeCell ref="E265:F265"/>
    <mergeCell ref="E266:F266"/>
    <mergeCell ref="E267:F267"/>
    <mergeCell ref="E356:F356"/>
    <mergeCell ref="E357:F357"/>
    <mergeCell ref="D307:K307"/>
    <mergeCell ref="D298:K298"/>
    <mergeCell ref="E248:F248"/>
    <mergeCell ref="E249:F249"/>
    <mergeCell ref="E247:F247"/>
    <mergeCell ref="E236:F236"/>
    <mergeCell ref="C221:BZ221"/>
    <mergeCell ref="C334:BZ334"/>
    <mergeCell ref="E491:F491"/>
    <mergeCell ref="E492:F492"/>
    <mergeCell ref="E478:F478"/>
    <mergeCell ref="R550:BZ550"/>
    <mergeCell ref="R534:BZ534"/>
    <mergeCell ref="R537:BZ537"/>
    <mergeCell ref="R540:BZ540"/>
    <mergeCell ref="R543:BZ543"/>
    <mergeCell ref="R546:BZ546"/>
    <mergeCell ref="B549:R549"/>
    <mergeCell ref="S549:BZ549"/>
    <mergeCell ref="C554:BZ554"/>
    <mergeCell ref="N530:Q530"/>
    <mergeCell ref="R530:T530"/>
    <mergeCell ref="W530:AK530"/>
    <mergeCell ref="AN530:BB530"/>
    <mergeCell ref="BE530:BS530"/>
    <mergeCell ref="D531:K531"/>
    <mergeCell ref="W531:AK531"/>
    <mergeCell ref="AN531:BB531"/>
    <mergeCell ref="BE531:BS531"/>
    <mergeCell ref="N528:Q528"/>
    <mergeCell ref="R528:T528"/>
    <mergeCell ref="W528:AK528"/>
    <mergeCell ref="AN528:BB528"/>
    <mergeCell ref="BE528:BS528"/>
    <mergeCell ref="N529:Q529"/>
    <mergeCell ref="R529:T529"/>
    <mergeCell ref="W529:AK529"/>
    <mergeCell ref="AN529:BB529"/>
    <mergeCell ref="BE529:BS529"/>
    <mergeCell ref="N526:Q526"/>
    <mergeCell ref="R526:T526"/>
    <mergeCell ref="W526:AK526"/>
    <mergeCell ref="AN526:BB526"/>
    <mergeCell ref="BE526:BS526"/>
    <mergeCell ref="N527:Q527"/>
    <mergeCell ref="R527:T527"/>
    <mergeCell ref="W527:AK527"/>
    <mergeCell ref="AN527:BB527"/>
    <mergeCell ref="BE527:BS527"/>
    <mergeCell ref="N524:Q524"/>
    <mergeCell ref="R524:T524"/>
    <mergeCell ref="W524:AK524"/>
    <mergeCell ref="AN524:BB524"/>
    <mergeCell ref="BE524:BS524"/>
    <mergeCell ref="N525:Q525"/>
    <mergeCell ref="R525:T525"/>
    <mergeCell ref="W525:AK525"/>
    <mergeCell ref="AN525:BB525"/>
    <mergeCell ref="BE525:BS525"/>
    <mergeCell ref="N523:Q523"/>
    <mergeCell ref="R523:T523"/>
    <mergeCell ref="W523:AK523"/>
    <mergeCell ref="AN523:BB523"/>
    <mergeCell ref="BE523:BS523"/>
    <mergeCell ref="AX514:BH514"/>
    <mergeCell ref="AK515:AU515"/>
    <mergeCell ref="AB516:AC516"/>
    <mergeCell ref="AB517:AC517"/>
    <mergeCell ref="AB518:BC518"/>
    <mergeCell ref="D522:K522"/>
    <mergeCell ref="N522:Q522"/>
    <mergeCell ref="R522:T522"/>
    <mergeCell ref="W522:AK522"/>
    <mergeCell ref="AN522:BB522"/>
    <mergeCell ref="Z503:AN503"/>
    <mergeCell ref="Z504:AN504"/>
    <mergeCell ref="T507:BZ507"/>
    <mergeCell ref="BC512:BD512"/>
    <mergeCell ref="BK512:BL512"/>
    <mergeCell ref="BC513:BD513"/>
    <mergeCell ref="BK513:BL513"/>
    <mergeCell ref="BE522:BS522"/>
    <mergeCell ref="Z496:AG496"/>
    <mergeCell ref="Z497:AG497"/>
    <mergeCell ref="Z498:AG498"/>
    <mergeCell ref="Z499:AG499"/>
    <mergeCell ref="Q464:AI464"/>
    <mergeCell ref="AT464:BL464"/>
    <mergeCell ref="Q467:AI467"/>
    <mergeCell ref="M457:Q457"/>
    <mergeCell ref="R457:Z457"/>
    <mergeCell ref="AD457:BO457"/>
    <mergeCell ref="M461:N461"/>
    <mergeCell ref="U461:V461"/>
    <mergeCell ref="AC461:AD461"/>
    <mergeCell ref="AK461:AL461"/>
    <mergeCell ref="AV461:AW461"/>
    <mergeCell ref="BJ461:BK461"/>
    <mergeCell ref="AD453:BO453"/>
    <mergeCell ref="M454:Q454"/>
    <mergeCell ref="R454:Z454"/>
    <mergeCell ref="AD454:BO454"/>
    <mergeCell ref="D419:K419"/>
    <mergeCell ref="W419:AK419"/>
    <mergeCell ref="AN419:BB419"/>
    <mergeCell ref="BE419:BS419"/>
    <mergeCell ref="R438:BZ438"/>
    <mergeCell ref="N452:U452"/>
    <mergeCell ref="R422:BZ422"/>
    <mergeCell ref="R425:BZ425"/>
    <mergeCell ref="R428:BZ428"/>
    <mergeCell ref="R431:BZ431"/>
    <mergeCell ref="R434:BZ434"/>
    <mergeCell ref="B437:R437"/>
    <mergeCell ref="S437:BZ437"/>
    <mergeCell ref="A448:BZ448"/>
    <mergeCell ref="N417:Q417"/>
    <mergeCell ref="R417:T417"/>
    <mergeCell ref="W417:AK417"/>
    <mergeCell ref="AN417:BB417"/>
    <mergeCell ref="BE417:BS417"/>
    <mergeCell ref="N418:Q418"/>
    <mergeCell ref="R418:T418"/>
    <mergeCell ref="W418:AK418"/>
    <mergeCell ref="AN418:BB418"/>
    <mergeCell ref="BE418:BS418"/>
    <mergeCell ref="N415:Q415"/>
    <mergeCell ref="R415:T415"/>
    <mergeCell ref="W415:AK415"/>
    <mergeCell ref="AN415:BB415"/>
    <mergeCell ref="BE415:BS415"/>
    <mergeCell ref="N416:Q416"/>
    <mergeCell ref="R416:T416"/>
    <mergeCell ref="W416:AK416"/>
    <mergeCell ref="AN416:BB416"/>
    <mergeCell ref="BE416:BS416"/>
    <mergeCell ref="N413:Q413"/>
    <mergeCell ref="R413:T413"/>
    <mergeCell ref="W413:AK413"/>
    <mergeCell ref="AN413:BB413"/>
    <mergeCell ref="BE413:BS413"/>
    <mergeCell ref="N414:Q414"/>
    <mergeCell ref="R414:T414"/>
    <mergeCell ref="W414:AK414"/>
    <mergeCell ref="AN414:BB414"/>
    <mergeCell ref="BE414:BS414"/>
    <mergeCell ref="N412:Q412"/>
    <mergeCell ref="R412:T412"/>
    <mergeCell ref="W412:AK412"/>
    <mergeCell ref="AN412:BB412"/>
    <mergeCell ref="BE412:BS412"/>
    <mergeCell ref="N410:Q410"/>
    <mergeCell ref="R410:T410"/>
    <mergeCell ref="W410:AK410"/>
    <mergeCell ref="AN410:BB410"/>
    <mergeCell ref="AX402:BH402"/>
    <mergeCell ref="AK403:AU403"/>
    <mergeCell ref="BE410:BS410"/>
    <mergeCell ref="Z384:AG384"/>
    <mergeCell ref="Z385:AG385"/>
    <mergeCell ref="N411:Q411"/>
    <mergeCell ref="R411:T411"/>
    <mergeCell ref="W411:AK411"/>
    <mergeCell ref="AN411:BB411"/>
    <mergeCell ref="BE411:BS411"/>
    <mergeCell ref="AB404:AC404"/>
    <mergeCell ref="AB405:AC405"/>
    <mergeCell ref="AB406:BC406"/>
    <mergeCell ref="E369:F369"/>
    <mergeCell ref="E370:F370"/>
    <mergeCell ref="E371:F371"/>
    <mergeCell ref="BJ349:BK349"/>
    <mergeCell ref="BC401:BD401"/>
    <mergeCell ref="BK401:BL401"/>
    <mergeCell ref="BC400:BD400"/>
    <mergeCell ref="BK400:BL400"/>
    <mergeCell ref="E376:F376"/>
    <mergeCell ref="E377:F377"/>
    <mergeCell ref="E378:F378"/>
    <mergeCell ref="E375:F375"/>
    <mergeCell ref="E360:F360"/>
    <mergeCell ref="E361:F361"/>
    <mergeCell ref="E362:F362"/>
    <mergeCell ref="E368:F368"/>
    <mergeCell ref="T395:BZ395"/>
    <mergeCell ref="Z386:AG386"/>
    <mergeCell ref="Z387:AG387"/>
    <mergeCell ref="M344:Q344"/>
    <mergeCell ref="R344:Z344"/>
    <mergeCell ref="AD344:BO344"/>
    <mergeCell ref="M345:Q345"/>
    <mergeCell ref="R345:Z345"/>
    <mergeCell ref="AD345:BO345"/>
    <mergeCell ref="E358:F358"/>
    <mergeCell ref="E366:F366"/>
    <mergeCell ref="E367:F367"/>
    <mergeCell ref="AT352:BL352"/>
    <mergeCell ref="Q355:AI355"/>
    <mergeCell ref="E349:F349"/>
    <mergeCell ref="M349:N349"/>
    <mergeCell ref="U349:V349"/>
    <mergeCell ref="AC349:AD349"/>
    <mergeCell ref="AK349:AL349"/>
    <mergeCell ref="AV349:AW349"/>
    <mergeCell ref="Q352:AI352"/>
    <mergeCell ref="R342:Z342"/>
    <mergeCell ref="AD342:BO342"/>
    <mergeCell ref="M343:Q343"/>
    <mergeCell ref="R343:Z343"/>
    <mergeCell ref="W307:AK307"/>
    <mergeCell ref="AN307:BB307"/>
    <mergeCell ref="BE307:BS307"/>
    <mergeCell ref="R310:BZ310"/>
    <mergeCell ref="R313:BZ313"/>
    <mergeCell ref="A336:BZ336"/>
    <mergeCell ref="N340:U340"/>
    <mergeCell ref="M341:Q341"/>
    <mergeCell ref="R341:Z341"/>
    <mergeCell ref="AD341:BO341"/>
    <mergeCell ref="R322:BZ322"/>
    <mergeCell ref="B325:R325"/>
    <mergeCell ref="S325:BZ325"/>
    <mergeCell ref="R326:BZ326"/>
    <mergeCell ref="AD343:BO343"/>
    <mergeCell ref="R316:BZ316"/>
    <mergeCell ref="R319:BZ319"/>
    <mergeCell ref="BC288:BD288"/>
    <mergeCell ref="BK288:BL288"/>
    <mergeCell ref="AX289:BH289"/>
    <mergeCell ref="AK290:AU290"/>
    <mergeCell ref="AB291:AC291"/>
    <mergeCell ref="AB292:AC292"/>
    <mergeCell ref="AN301:BB301"/>
    <mergeCell ref="BE301:BS301"/>
    <mergeCell ref="N302:Q302"/>
    <mergeCell ref="R302:T302"/>
    <mergeCell ref="W302:AK302"/>
    <mergeCell ref="AN302:BB302"/>
    <mergeCell ref="BE302:BS302"/>
    <mergeCell ref="N299:Q299"/>
    <mergeCell ref="R299:T299"/>
    <mergeCell ref="W299:AK299"/>
    <mergeCell ref="AN299:BB299"/>
    <mergeCell ref="BE299:BS299"/>
    <mergeCell ref="N300:Q300"/>
    <mergeCell ref="R300:T300"/>
    <mergeCell ref="W300:AK300"/>
    <mergeCell ref="AN300:BB300"/>
    <mergeCell ref="BE300:BS300"/>
    <mergeCell ref="N301:Q301"/>
    <mergeCell ref="Z274:AG274"/>
    <mergeCell ref="Z278:AN278"/>
    <mergeCell ref="Z279:AN279"/>
    <mergeCell ref="T282:BZ282"/>
    <mergeCell ref="BC287:BD287"/>
    <mergeCell ref="BK287:BL287"/>
    <mergeCell ref="Z271:AG271"/>
    <mergeCell ref="E253:F253"/>
    <mergeCell ref="E255:F255"/>
    <mergeCell ref="E256:F256"/>
    <mergeCell ref="E257:F257"/>
    <mergeCell ref="E258:F258"/>
    <mergeCell ref="Z272:AG272"/>
    <mergeCell ref="Z273:AG273"/>
    <mergeCell ref="M230:Q230"/>
    <mergeCell ref="R230:Z230"/>
    <mergeCell ref="AD230:BO230"/>
    <mergeCell ref="AK236:AL236"/>
    <mergeCell ref="AV236:AW236"/>
    <mergeCell ref="M231:Q231"/>
    <mergeCell ref="R231:Z231"/>
    <mergeCell ref="AD231:BO231"/>
    <mergeCell ref="M232:Q232"/>
    <mergeCell ref="R232:Z232"/>
    <mergeCell ref="AD232:BO232"/>
    <mergeCell ref="M236:N236"/>
    <mergeCell ref="U236:V236"/>
    <mergeCell ref="BJ236:BK236"/>
    <mergeCell ref="N193:Q193"/>
    <mergeCell ref="R193:T193"/>
    <mergeCell ref="W193:AK193"/>
    <mergeCell ref="AN193:BB193"/>
    <mergeCell ref="BE193:BS193"/>
    <mergeCell ref="D194:K194"/>
    <mergeCell ref="W194:AK194"/>
    <mergeCell ref="AN194:BB194"/>
    <mergeCell ref="BE194:BS194"/>
    <mergeCell ref="N192:Q192"/>
    <mergeCell ref="R192:T192"/>
    <mergeCell ref="W192:AK192"/>
    <mergeCell ref="AN192:BB192"/>
    <mergeCell ref="N188:Q188"/>
    <mergeCell ref="R188:T188"/>
    <mergeCell ref="W188:AK188"/>
    <mergeCell ref="AN188:BB188"/>
    <mergeCell ref="BE188:BS188"/>
    <mergeCell ref="N189:Q189"/>
    <mergeCell ref="R189:T189"/>
    <mergeCell ref="W189:AK189"/>
    <mergeCell ref="AN189:BB189"/>
    <mergeCell ref="BE189:BS189"/>
    <mergeCell ref="N190:Q190"/>
    <mergeCell ref="R190:T190"/>
    <mergeCell ref="W190:AK190"/>
    <mergeCell ref="AN190:BB190"/>
    <mergeCell ref="BE190:BS190"/>
    <mergeCell ref="N191:Q191"/>
    <mergeCell ref="R191:T191"/>
    <mergeCell ref="W191:AK191"/>
    <mergeCell ref="AN191:BB191"/>
    <mergeCell ref="BE191:BS191"/>
    <mergeCell ref="N186:Q186"/>
    <mergeCell ref="R186:T186"/>
    <mergeCell ref="W186:AK186"/>
    <mergeCell ref="AN186:BB186"/>
    <mergeCell ref="BE186:BS186"/>
    <mergeCell ref="N187:Q187"/>
    <mergeCell ref="R187:T187"/>
    <mergeCell ref="W187:AK187"/>
    <mergeCell ref="AN187:BB187"/>
    <mergeCell ref="BE187:BS187"/>
    <mergeCell ref="C108:BZ108"/>
    <mergeCell ref="C109:BZ109"/>
    <mergeCell ref="C106:BZ106"/>
    <mergeCell ref="C107:BZ107"/>
    <mergeCell ref="AB181:BC181"/>
    <mergeCell ref="D185:K185"/>
    <mergeCell ref="N185:Q185"/>
    <mergeCell ref="R185:T185"/>
    <mergeCell ref="W185:AK185"/>
    <mergeCell ref="AN185:BB185"/>
    <mergeCell ref="Z159:AG159"/>
    <mergeCell ref="Z160:AG160"/>
    <mergeCell ref="Z161:AG161"/>
    <mergeCell ref="Z162:AG162"/>
    <mergeCell ref="Z166:AN166"/>
    <mergeCell ref="E124:F124"/>
    <mergeCell ref="M124:N124"/>
    <mergeCell ref="U124:V124"/>
    <mergeCell ref="AC124:AD124"/>
    <mergeCell ref="AK124:AL124"/>
    <mergeCell ref="AV124:AW124"/>
    <mergeCell ref="BJ124:BK124"/>
    <mergeCell ref="Q127:AI127"/>
    <mergeCell ref="AT127:BL127"/>
    <mergeCell ref="R101:BZ101"/>
    <mergeCell ref="R85:BZ85"/>
    <mergeCell ref="R88:BZ88"/>
    <mergeCell ref="R91:BZ91"/>
    <mergeCell ref="R94:BZ94"/>
    <mergeCell ref="R97:BZ97"/>
    <mergeCell ref="B100:R100"/>
    <mergeCell ref="S100:BZ100"/>
    <mergeCell ref="C105:BZ105"/>
    <mergeCell ref="N81:Q81"/>
    <mergeCell ref="R81:T81"/>
    <mergeCell ref="W81:AK81"/>
    <mergeCell ref="AN81:BB81"/>
    <mergeCell ref="BE81:BS81"/>
    <mergeCell ref="D82:K82"/>
    <mergeCell ref="W82:AK82"/>
    <mergeCell ref="AN82:BB82"/>
    <mergeCell ref="BE82:BS82"/>
    <mergeCell ref="N79:Q79"/>
    <mergeCell ref="R79:T79"/>
    <mergeCell ref="W79:AK79"/>
    <mergeCell ref="AN79:BB79"/>
    <mergeCell ref="BE79:BS79"/>
    <mergeCell ref="N80:Q80"/>
    <mergeCell ref="R80:T80"/>
    <mergeCell ref="W80:AK80"/>
    <mergeCell ref="AN80:BB80"/>
    <mergeCell ref="BE80:BS80"/>
    <mergeCell ref="N77:Q77"/>
    <mergeCell ref="R77:T77"/>
    <mergeCell ref="W77:AK77"/>
    <mergeCell ref="AN77:BB77"/>
    <mergeCell ref="BE77:BS77"/>
    <mergeCell ref="N78:Q78"/>
    <mergeCell ref="R78:T78"/>
    <mergeCell ref="W78:AK78"/>
    <mergeCell ref="AN78:BB78"/>
    <mergeCell ref="BE78:BS78"/>
    <mergeCell ref="N75:Q75"/>
    <mergeCell ref="R75:T75"/>
    <mergeCell ref="W75:AK75"/>
    <mergeCell ref="AN75:BB75"/>
    <mergeCell ref="BE75:BS75"/>
    <mergeCell ref="N76:Q76"/>
    <mergeCell ref="R76:T76"/>
    <mergeCell ref="W76:AK76"/>
    <mergeCell ref="AN76:BB76"/>
    <mergeCell ref="BE76:BS76"/>
    <mergeCell ref="BE73:BS73"/>
    <mergeCell ref="N74:Q74"/>
    <mergeCell ref="R74:T74"/>
    <mergeCell ref="W74:AK74"/>
    <mergeCell ref="AN74:BB74"/>
    <mergeCell ref="BE74:BS74"/>
    <mergeCell ref="AB69:BC69"/>
    <mergeCell ref="D73:K73"/>
    <mergeCell ref="N73:Q73"/>
    <mergeCell ref="R73:T73"/>
    <mergeCell ref="W73:AK73"/>
    <mergeCell ref="AN73:BB73"/>
    <mergeCell ref="BC64:BD64"/>
    <mergeCell ref="BK64:BL64"/>
    <mergeCell ref="AX65:BH65"/>
    <mergeCell ref="AK66:AU66"/>
    <mergeCell ref="AB67:AC67"/>
    <mergeCell ref="AB68:AC68"/>
    <mergeCell ref="Z50:AG50"/>
    <mergeCell ref="Z51:AG51"/>
    <mergeCell ref="Z54:AN54"/>
    <mergeCell ref="Z55:AN55"/>
    <mergeCell ref="T58:BZ58"/>
    <mergeCell ref="BC63:BD63"/>
    <mergeCell ref="BK63:BL63"/>
    <mergeCell ref="E35:F35"/>
    <mergeCell ref="E40:F40"/>
    <mergeCell ref="E44:F44"/>
    <mergeCell ref="E45:F45"/>
    <mergeCell ref="Z48:AG48"/>
    <mergeCell ref="Z49:AG49"/>
    <mergeCell ref="E24:F24"/>
    <mergeCell ref="E25:F25"/>
    <mergeCell ref="E26:F26"/>
    <mergeCell ref="E32:F32"/>
    <mergeCell ref="E34:F34"/>
    <mergeCell ref="E27:F27"/>
    <mergeCell ref="E31:F31"/>
    <mergeCell ref="E36:F36"/>
    <mergeCell ref="E41:F41"/>
    <mergeCell ref="E42:F42"/>
    <mergeCell ref="E43:F43"/>
    <mergeCell ref="E33:F33"/>
    <mergeCell ref="R8:Z8"/>
    <mergeCell ref="AD8:BO8"/>
    <mergeCell ref="BJ14:BK14"/>
    <mergeCell ref="Q17:AI17"/>
    <mergeCell ref="AT17:BL17"/>
    <mergeCell ref="Q20:AI20"/>
    <mergeCell ref="E21:F21"/>
    <mergeCell ref="E23:F23"/>
    <mergeCell ref="E14:F14"/>
    <mergeCell ref="M14:N14"/>
    <mergeCell ref="U14:V14"/>
    <mergeCell ref="AC14:AD14"/>
    <mergeCell ref="AK14:AL14"/>
    <mergeCell ref="AV14:AW14"/>
    <mergeCell ref="E22:F22"/>
    <mergeCell ref="AD228:BO228"/>
    <mergeCell ref="R213:BZ213"/>
    <mergeCell ref="R209:BZ209"/>
    <mergeCell ref="R203:BZ203"/>
    <mergeCell ref="R197:BZ197"/>
    <mergeCell ref="R200:BZ200"/>
    <mergeCell ref="Q242:AI242"/>
    <mergeCell ref="AC236:AD236"/>
    <mergeCell ref="R206:BZ206"/>
    <mergeCell ref="Q239:AI239"/>
    <mergeCell ref="AT239:BL239"/>
    <mergeCell ref="A223:BZ223"/>
    <mergeCell ref="N227:U227"/>
    <mergeCell ref="M228:Q228"/>
    <mergeCell ref="R228:Z228"/>
    <mergeCell ref="B212:R212"/>
    <mergeCell ref="S212:BZ212"/>
    <mergeCell ref="C217:BZ217"/>
    <mergeCell ref="C218:BZ218"/>
    <mergeCell ref="C219:BZ219"/>
    <mergeCell ref="C220:BZ220"/>
    <mergeCell ref="M229:Q229"/>
    <mergeCell ref="R229:Z229"/>
    <mergeCell ref="AD229:BO229"/>
    <mergeCell ref="BE185:BS185"/>
    <mergeCell ref="A1:BZ1"/>
    <mergeCell ref="N5:U5"/>
    <mergeCell ref="M6:Q6"/>
    <mergeCell ref="R6:Z6"/>
    <mergeCell ref="AD6:BO6"/>
    <mergeCell ref="A111:BZ111"/>
    <mergeCell ref="N115:U115"/>
    <mergeCell ref="BE192:BS192"/>
    <mergeCell ref="AX177:BH177"/>
    <mergeCell ref="AK178:AU178"/>
    <mergeCell ref="AB179:AC179"/>
    <mergeCell ref="AB180:AC180"/>
    <mergeCell ref="M9:Q9"/>
    <mergeCell ref="R9:Z9"/>
    <mergeCell ref="AD9:BO9"/>
    <mergeCell ref="M10:Q10"/>
    <mergeCell ref="R10:Z10"/>
    <mergeCell ref="AD10:BO10"/>
    <mergeCell ref="M7:Q7"/>
    <mergeCell ref="R7:Z7"/>
    <mergeCell ref="AD7:BO7"/>
    <mergeCell ref="M8:Q8"/>
    <mergeCell ref="M116:Q116"/>
    <mergeCell ref="AB293:BC293"/>
    <mergeCell ref="Z391:AN391"/>
    <mergeCell ref="Z392:AN392"/>
    <mergeCell ref="N298:Q298"/>
    <mergeCell ref="R298:T298"/>
    <mergeCell ref="W298:AK298"/>
    <mergeCell ref="AN298:BB298"/>
    <mergeCell ref="C330:BZ330"/>
    <mergeCell ref="C331:BZ331"/>
    <mergeCell ref="C332:BZ332"/>
    <mergeCell ref="C333:BZ333"/>
    <mergeCell ref="AN304:BB304"/>
    <mergeCell ref="BE304:BS304"/>
    <mergeCell ref="N305:Q305"/>
    <mergeCell ref="R305:T305"/>
    <mergeCell ref="W305:AK305"/>
    <mergeCell ref="AN305:BB305"/>
    <mergeCell ref="BE305:BS305"/>
    <mergeCell ref="N306:Q306"/>
    <mergeCell ref="R306:T306"/>
    <mergeCell ref="W306:AK306"/>
    <mergeCell ref="AN306:BB306"/>
    <mergeCell ref="BE306:BS306"/>
    <mergeCell ref="M342:Q342"/>
    <mergeCell ref="BE298:BS298"/>
    <mergeCell ref="N303:Q303"/>
    <mergeCell ref="R303:T303"/>
    <mergeCell ref="W303:AK303"/>
    <mergeCell ref="AN303:BB303"/>
    <mergeCell ref="BE303:BS303"/>
    <mergeCell ref="N304:Q304"/>
    <mergeCell ref="R304:T304"/>
    <mergeCell ref="W304:AK304"/>
    <mergeCell ref="R301:T301"/>
    <mergeCell ref="W301:AK301"/>
    <mergeCell ref="R116:Z116"/>
    <mergeCell ref="AD116:BO116"/>
    <mergeCell ref="M117:Q117"/>
    <mergeCell ref="BK175:BL175"/>
    <mergeCell ref="BC176:BD176"/>
    <mergeCell ref="BK176:BL176"/>
    <mergeCell ref="Z167:AN167"/>
    <mergeCell ref="T170:BZ170"/>
    <mergeCell ref="R117:Z117"/>
    <mergeCell ref="AD117:BO117"/>
    <mergeCell ref="M118:Q118"/>
    <mergeCell ref="R118:Z118"/>
    <mergeCell ref="AD118:BO118"/>
    <mergeCell ref="M119:Q119"/>
    <mergeCell ref="R119:Z119"/>
    <mergeCell ref="AD119:BO119"/>
    <mergeCell ref="M120:Q120"/>
    <mergeCell ref="R120:Z120"/>
    <mergeCell ref="AD120:BO120"/>
    <mergeCell ref="Q130:AI130"/>
    <mergeCell ref="BC175:BD175"/>
    <mergeCell ref="E131:F131"/>
    <mergeCell ref="E132:F132"/>
    <mergeCell ref="E133:F133"/>
    <mergeCell ref="E134:F134"/>
    <mergeCell ref="E135:F135"/>
    <mergeCell ref="E136:F136"/>
    <mergeCell ref="E137:F137"/>
    <mergeCell ref="E246:F246"/>
    <mergeCell ref="E359:F359"/>
    <mergeCell ref="E144:F144"/>
    <mergeCell ref="E254:F254"/>
    <mergeCell ref="E153:F153"/>
    <mergeCell ref="E154:F154"/>
    <mergeCell ref="E155:F155"/>
    <mergeCell ref="E141:F141"/>
    <mergeCell ref="E142:F142"/>
    <mergeCell ref="E143:F143"/>
    <mergeCell ref="E145:F145"/>
    <mergeCell ref="E146:F146"/>
    <mergeCell ref="E150:F150"/>
    <mergeCell ref="E151:F151"/>
    <mergeCell ref="E243:F243"/>
    <mergeCell ref="E244:F244"/>
    <mergeCell ref="E245:F245"/>
  </mergeCells>
  <phoneticPr fontId="3"/>
  <dataValidations count="3">
    <dataValidation type="list" allowBlank="1" showInputMessage="1" showErrorMessage="1" sqref="AC14:AD14 M14:N14 E14:F14 U14:V14 BJ14:BK14 AV14:AW14 AB67:AC68 AK14:AL14 BC63:BD64 BK63:BL64 BC512:BD513 BK512:BL513 E356:E362 E366:E371 E131:E137 E40:E45 AB179:AC180 E21:E27 E150:E155 BC175:BD176 BK175:BL176 AK124:AL124 E468:E474 AC236:AD236 M236:N236 E236:F236 U236:V236 BJ236:BK236 AV236:AW236 AB291:AC292 AK236:AL236 E262:E267 BC287:BD288 BK287:BL288 E31:E36 E141:E146 AC349:AD349 M349:N349 E349:F349 U349:V349 BJ349:BK349 AV349:AW349 AB404:AC405 AK349:AL349 E375:E380 BC400:BD401 BK400:BL401 E243:E249 E253:E258 AC461:AD461 M461:N461 E461:F461 U461:V461 BJ461:BK461 AV461:AW461 AB516:AC517 AK461:AL461 E487:E492 AC124:AD124 M124:N124 E124:F124 U124:V124 BJ124:BK124 AV124:AW124 E478:E483" xr:uid="{00000000-0002-0000-0B00-000000000000}">
      <formula1>"□,■"</formula1>
    </dataValidation>
    <dataValidation type="list" allowBlank="1" showInputMessage="1" showErrorMessage="1" sqref="R453:Z457 R6:Z10 R228:Z232 R341:Z345 R116:Z120" xr:uid="{00000000-0002-0000-0B00-000001000000}">
      <formula1>$CB$4:$CB$78</formula1>
    </dataValidation>
    <dataValidation type="list" allowBlank="1" showInputMessage="1" sqref="C105:BZ105 C217:BZ217 C330:BZ330 C442:BZ442 C554:BZ554" xr:uid="{7260EC5D-E565-4414-9BD7-AA8769A90648}">
      <formula1>$CM$104:$CM$107</formula1>
    </dataValidation>
  </dataValidations>
  <pageMargins left="0.78740157480314965" right="0.59055118110236227" top="0.78740157480314965" bottom="0.78740157480314965" header="0.51181102362204722" footer="0.51181102362204722"/>
  <pageSetup paperSize="9" scale="97" fitToHeight="0" orientation="portrait" blackAndWhite="1" r:id="rId1"/>
  <headerFooter alignWithMargins="0"/>
  <rowBreaks count="9" manualBreakCount="9">
    <brk id="59" max="77" man="1"/>
    <brk id="110" max="77" man="1"/>
    <brk id="171" max="77" man="1"/>
    <brk id="222" max="77" man="1"/>
    <brk id="283" max="77" man="1"/>
    <brk id="335" max="77" man="1"/>
    <brk id="396" max="77" man="1"/>
    <brk id="447" max="77" man="1"/>
    <brk id="508" max="77" man="1"/>
  </rowBreaks>
  <drawing r:id="rId2"/>
  <legacy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FF00"/>
    <pageSetUpPr fitToPage="1"/>
  </sheetPr>
  <dimension ref="A1:CJ110"/>
  <sheetViews>
    <sheetView showGridLines="0" view="pageBreakPreview" zoomScaleNormal="85" zoomScaleSheetLayoutView="100" workbookViewId="0">
      <selection activeCell="N4" sqref="N4:Q4"/>
    </sheetView>
  </sheetViews>
  <sheetFormatPr defaultRowHeight="15" customHeight="1"/>
  <cols>
    <col min="1" max="42" width="1.125" style="4" customWidth="1"/>
    <col min="43" max="78" width="1.125" style="92" customWidth="1"/>
    <col min="79" max="88" width="3.75" style="92" hidden="1" customWidth="1"/>
    <col min="89" max="89" width="4.125" style="92" customWidth="1"/>
    <col min="90" max="90" width="13.25" style="92" customWidth="1"/>
    <col min="91" max="98" width="9" style="92" customWidth="1"/>
    <col min="99" max="16384" width="9" style="92"/>
  </cols>
  <sheetData>
    <row r="1" spans="1:78" s="2" customFormat="1" ht="15" customHeight="1">
      <c r="A1" s="670" t="s">
        <v>199</v>
      </c>
      <c r="B1" s="670"/>
      <c r="C1" s="670"/>
      <c r="D1" s="670"/>
      <c r="E1" s="670"/>
      <c r="F1" s="670"/>
      <c r="G1" s="670"/>
      <c r="H1" s="670"/>
      <c r="I1" s="670"/>
      <c r="J1" s="670"/>
      <c r="K1" s="670"/>
      <c r="L1" s="670"/>
      <c r="M1" s="670"/>
      <c r="N1" s="670"/>
      <c r="O1" s="670"/>
      <c r="P1" s="670"/>
      <c r="Q1" s="670"/>
      <c r="R1" s="670"/>
      <c r="S1" s="670"/>
      <c r="T1" s="670"/>
      <c r="U1" s="670"/>
      <c r="V1" s="670"/>
      <c r="W1" s="670"/>
      <c r="X1" s="670"/>
      <c r="Y1" s="670"/>
      <c r="Z1" s="670"/>
      <c r="AA1" s="670"/>
      <c r="AB1" s="670"/>
      <c r="AC1" s="670"/>
      <c r="AD1" s="670"/>
      <c r="AE1" s="670"/>
      <c r="AF1" s="670"/>
      <c r="AG1" s="670"/>
      <c r="AH1" s="670"/>
      <c r="AI1" s="670"/>
      <c r="AJ1" s="670"/>
      <c r="AK1" s="670"/>
      <c r="AL1" s="670"/>
      <c r="AM1" s="670"/>
      <c r="AN1" s="670"/>
      <c r="AO1" s="670"/>
      <c r="AP1" s="670"/>
      <c r="AQ1" s="670"/>
      <c r="AR1" s="670"/>
      <c r="AS1" s="670"/>
      <c r="AT1" s="670"/>
      <c r="AU1" s="670"/>
      <c r="AV1" s="670"/>
      <c r="AW1" s="670"/>
      <c r="AX1" s="670"/>
      <c r="AY1" s="670"/>
      <c r="AZ1" s="670"/>
      <c r="BA1" s="670"/>
      <c r="BB1" s="670"/>
      <c r="BC1" s="670"/>
      <c r="BD1" s="670"/>
      <c r="BE1" s="670"/>
      <c r="BF1" s="670"/>
      <c r="BG1" s="670"/>
      <c r="BH1" s="670"/>
      <c r="BI1" s="670"/>
      <c r="BJ1" s="670"/>
      <c r="BK1" s="670"/>
      <c r="BL1" s="670"/>
      <c r="BM1" s="670"/>
      <c r="BN1" s="670"/>
      <c r="BO1" s="670"/>
      <c r="BP1" s="670"/>
      <c r="BQ1" s="670"/>
      <c r="BR1" s="670"/>
      <c r="BS1" s="670"/>
      <c r="BT1" s="670"/>
      <c r="BU1" s="670"/>
      <c r="BV1" s="670"/>
      <c r="BW1" s="670"/>
      <c r="BX1" s="670"/>
      <c r="BY1" s="670"/>
      <c r="BZ1" s="670"/>
    </row>
    <row r="2" spans="1:78" s="2" customFormat="1" ht="14.25" customHeight="1">
      <c r="A2" s="63"/>
      <c r="B2" s="63" t="s">
        <v>200</v>
      </c>
      <c r="C2" s="63"/>
      <c r="D2" s="63"/>
      <c r="E2" s="63"/>
      <c r="F2" s="63"/>
      <c r="G2" s="63"/>
      <c r="H2" s="63"/>
      <c r="I2" s="63"/>
      <c r="J2" s="63"/>
      <c r="K2" s="63"/>
      <c r="L2" s="63"/>
      <c r="M2" s="63"/>
      <c r="N2" s="63"/>
      <c r="O2" s="63"/>
      <c r="P2" s="63"/>
      <c r="Q2" s="63"/>
      <c r="R2" s="63"/>
      <c r="S2" s="63"/>
      <c r="T2" s="63"/>
      <c r="U2" s="63"/>
      <c r="V2" s="63"/>
      <c r="W2" s="63"/>
      <c r="X2" s="63"/>
      <c r="Y2" s="63"/>
      <c r="Z2" s="63"/>
      <c r="AA2" s="63"/>
      <c r="AB2" s="63"/>
      <c r="AC2" s="63"/>
      <c r="AD2" s="63"/>
      <c r="AE2" s="63"/>
      <c r="AF2" s="63"/>
      <c r="AG2" s="63"/>
      <c r="AH2" s="63"/>
      <c r="AI2" s="63"/>
      <c r="AJ2" s="63"/>
      <c r="AK2" s="63"/>
      <c r="AL2" s="63"/>
      <c r="AM2" s="63"/>
      <c r="AN2" s="63"/>
      <c r="AO2" s="63"/>
      <c r="AP2" s="63"/>
      <c r="AQ2" s="63"/>
      <c r="AR2" s="63"/>
      <c r="AS2" s="63"/>
      <c r="AT2" s="63"/>
      <c r="AU2" s="63"/>
      <c r="AV2" s="63"/>
      <c r="AW2" s="63"/>
      <c r="AX2" s="63"/>
      <c r="AY2" s="63"/>
      <c r="AZ2" s="63"/>
      <c r="BA2" s="63"/>
      <c r="BB2" s="63"/>
      <c r="BC2" s="63"/>
      <c r="BD2" s="63"/>
      <c r="BE2" s="63"/>
      <c r="BF2" s="63"/>
      <c r="BG2" s="63"/>
      <c r="BH2" s="63"/>
      <c r="BI2" s="63"/>
      <c r="BJ2" s="63"/>
      <c r="BK2" s="63"/>
      <c r="BL2" s="63"/>
      <c r="BM2" s="63"/>
      <c r="BN2" s="63"/>
      <c r="BO2" s="63"/>
      <c r="BP2" s="63"/>
      <c r="BQ2" s="63"/>
      <c r="BR2" s="63"/>
      <c r="BS2" s="63"/>
      <c r="BT2" s="63"/>
      <c r="BU2" s="63"/>
      <c r="BV2" s="63"/>
      <c r="BW2" s="63"/>
      <c r="BX2" s="63"/>
      <c r="BY2" s="63"/>
      <c r="BZ2" s="63"/>
    </row>
    <row r="3" spans="1:78" s="2" customFormat="1" ht="14.25" customHeight="1">
      <c r="A3" s="198"/>
      <c r="B3" s="198" t="s">
        <v>1333</v>
      </c>
      <c r="C3" s="198"/>
      <c r="D3" s="198"/>
      <c r="E3" s="198"/>
      <c r="F3" s="198"/>
      <c r="G3" s="198"/>
      <c r="H3" s="198"/>
      <c r="I3" s="198"/>
      <c r="J3" s="198"/>
      <c r="K3" s="198"/>
      <c r="L3" s="198"/>
      <c r="M3" s="198"/>
      <c r="N3" s="198"/>
      <c r="O3" s="198"/>
      <c r="P3" s="198"/>
      <c r="Q3" s="198"/>
      <c r="R3" s="198"/>
      <c r="S3" s="198"/>
      <c r="T3" s="198"/>
      <c r="U3" s="198"/>
      <c r="V3" s="198" t="s">
        <v>151</v>
      </c>
      <c r="W3" s="198"/>
      <c r="X3" s="198"/>
      <c r="Y3" s="198"/>
      <c r="Z3" s="198"/>
      <c r="AA3" s="198"/>
      <c r="AB3" s="198"/>
      <c r="AC3" s="198"/>
      <c r="AD3" s="198"/>
      <c r="AE3" s="198"/>
      <c r="AF3" s="198"/>
      <c r="AG3" s="198"/>
      <c r="AH3" s="198"/>
      <c r="AI3" s="198"/>
      <c r="AJ3" s="198"/>
      <c r="AK3" s="198"/>
      <c r="AL3" s="198" t="s">
        <v>152</v>
      </c>
      <c r="AM3" s="198"/>
      <c r="AN3" s="198"/>
      <c r="AO3" s="198"/>
      <c r="AP3" s="198"/>
      <c r="AQ3" s="198"/>
      <c r="AR3" s="198"/>
      <c r="AS3" s="198"/>
      <c r="AT3" s="198"/>
      <c r="AU3" s="198"/>
      <c r="AV3" s="198"/>
      <c r="AW3" s="198"/>
      <c r="AX3" s="198"/>
      <c r="AY3" s="198"/>
      <c r="AZ3" s="198"/>
      <c r="BA3" s="198"/>
      <c r="BB3" s="198"/>
      <c r="BC3" s="198" t="s">
        <v>153</v>
      </c>
      <c r="BD3" s="198"/>
      <c r="BE3" s="198"/>
      <c r="BF3" s="198"/>
      <c r="BG3" s="198"/>
      <c r="BH3" s="198"/>
      <c r="BI3" s="198"/>
      <c r="BJ3" s="198"/>
      <c r="BK3" s="198"/>
      <c r="BL3" s="198"/>
      <c r="BM3" s="198"/>
      <c r="BN3" s="198"/>
      <c r="BO3" s="198"/>
      <c r="BP3" s="198"/>
      <c r="BQ3" s="198"/>
      <c r="BR3" s="198"/>
      <c r="BS3" s="198"/>
      <c r="BT3" s="198"/>
      <c r="BU3" s="198" t="s">
        <v>85</v>
      </c>
      <c r="BV3" s="198"/>
      <c r="BW3" s="198"/>
      <c r="BX3" s="198"/>
      <c r="BY3" s="198"/>
      <c r="BZ3" s="198"/>
    </row>
    <row r="4" spans="1:78" s="2" customFormat="1" ht="14.25" customHeight="1">
      <c r="A4" s="59"/>
      <c r="B4" s="59"/>
      <c r="C4" s="59"/>
      <c r="D4" s="699" t="s">
        <v>234</v>
      </c>
      <c r="E4" s="699"/>
      <c r="F4" s="699"/>
      <c r="G4" s="699"/>
      <c r="H4" s="699"/>
      <c r="I4" s="699"/>
      <c r="J4" s="699"/>
      <c r="K4" s="699"/>
      <c r="L4" s="59" t="s">
        <v>37</v>
      </c>
      <c r="M4" s="59"/>
      <c r="N4" s="693"/>
      <c r="O4" s="693"/>
      <c r="P4" s="693"/>
      <c r="Q4" s="693"/>
      <c r="R4" s="670" t="s">
        <v>235</v>
      </c>
      <c r="S4" s="670"/>
      <c r="T4" s="670"/>
      <c r="U4" s="59"/>
      <c r="V4" s="59" t="s">
        <v>37</v>
      </c>
      <c r="W4" s="688"/>
      <c r="X4" s="688"/>
      <c r="Y4" s="688"/>
      <c r="Z4" s="688"/>
      <c r="AA4" s="688"/>
      <c r="AB4" s="688"/>
      <c r="AC4" s="688"/>
      <c r="AD4" s="688"/>
      <c r="AE4" s="688"/>
      <c r="AF4" s="688"/>
      <c r="AG4" s="688"/>
      <c r="AH4" s="688"/>
      <c r="AI4" s="688"/>
      <c r="AJ4" s="688"/>
      <c r="AK4" s="688"/>
      <c r="AL4" s="59" t="s">
        <v>117</v>
      </c>
      <c r="AM4" s="59"/>
      <c r="AN4" s="688"/>
      <c r="AO4" s="688"/>
      <c r="AP4" s="688"/>
      <c r="AQ4" s="688"/>
      <c r="AR4" s="688"/>
      <c r="AS4" s="688"/>
      <c r="AT4" s="688"/>
      <c r="AU4" s="688"/>
      <c r="AV4" s="688"/>
      <c r="AW4" s="688"/>
      <c r="AX4" s="688"/>
      <c r="AY4" s="688"/>
      <c r="AZ4" s="688"/>
      <c r="BA4" s="688"/>
      <c r="BB4" s="688"/>
      <c r="BC4" s="59" t="s">
        <v>117</v>
      </c>
      <c r="BD4" s="59"/>
      <c r="BE4" s="689">
        <f>IF(AN4="別紙",W4,W4+AN4)</f>
        <v>0</v>
      </c>
      <c r="BF4" s="689"/>
      <c r="BG4" s="689"/>
      <c r="BH4" s="689"/>
      <c r="BI4" s="689"/>
      <c r="BJ4" s="689"/>
      <c r="BK4" s="689"/>
      <c r="BL4" s="689"/>
      <c r="BM4" s="689"/>
      <c r="BN4" s="689"/>
      <c r="BO4" s="689"/>
      <c r="BP4" s="689"/>
      <c r="BQ4" s="689"/>
      <c r="BR4" s="689"/>
      <c r="BS4" s="689"/>
      <c r="BT4" s="123"/>
      <c r="BU4" s="119" t="s">
        <v>85</v>
      </c>
      <c r="BV4" s="119"/>
      <c r="BW4" s="119"/>
      <c r="BX4" s="119"/>
      <c r="BY4" s="119"/>
      <c r="BZ4" s="59"/>
    </row>
    <row r="5" spans="1:78" s="2" customFormat="1" ht="14.25" customHeight="1">
      <c r="A5" s="59"/>
      <c r="B5" s="59"/>
      <c r="C5" s="59"/>
      <c r="D5" s="59"/>
      <c r="E5" s="59"/>
      <c r="F5" s="59"/>
      <c r="G5" s="59"/>
      <c r="H5" s="59"/>
      <c r="I5" s="59"/>
      <c r="J5" s="59"/>
      <c r="K5" s="59"/>
      <c r="L5" s="59" t="s">
        <v>37</v>
      </c>
      <c r="M5" s="59"/>
      <c r="N5" s="693"/>
      <c r="O5" s="693"/>
      <c r="P5" s="693"/>
      <c r="Q5" s="693"/>
      <c r="R5" s="670" t="s">
        <v>235</v>
      </c>
      <c r="S5" s="670"/>
      <c r="T5" s="670"/>
      <c r="U5" s="59"/>
      <c r="V5" s="59" t="s">
        <v>37</v>
      </c>
      <c r="W5" s="688"/>
      <c r="X5" s="688"/>
      <c r="Y5" s="688"/>
      <c r="Z5" s="688"/>
      <c r="AA5" s="688"/>
      <c r="AB5" s="688"/>
      <c r="AC5" s="688"/>
      <c r="AD5" s="688"/>
      <c r="AE5" s="688"/>
      <c r="AF5" s="688"/>
      <c r="AG5" s="688"/>
      <c r="AH5" s="688"/>
      <c r="AI5" s="688"/>
      <c r="AJ5" s="688"/>
      <c r="AK5" s="688"/>
      <c r="AL5" s="59" t="s">
        <v>117</v>
      </c>
      <c r="AM5" s="59"/>
      <c r="AN5" s="688"/>
      <c r="AO5" s="688"/>
      <c r="AP5" s="688"/>
      <c r="AQ5" s="688"/>
      <c r="AR5" s="688"/>
      <c r="AS5" s="688"/>
      <c r="AT5" s="688"/>
      <c r="AU5" s="688"/>
      <c r="AV5" s="688"/>
      <c r="AW5" s="688"/>
      <c r="AX5" s="688"/>
      <c r="AY5" s="688"/>
      <c r="AZ5" s="688"/>
      <c r="BA5" s="688"/>
      <c r="BB5" s="688"/>
      <c r="BC5" s="59" t="s">
        <v>117</v>
      </c>
      <c r="BD5" s="59"/>
      <c r="BE5" s="689">
        <f t="shared" ref="BE5:BE18" si="0">IF(AN5="別紙",W5,W5+AN5)</f>
        <v>0</v>
      </c>
      <c r="BF5" s="689"/>
      <c r="BG5" s="689"/>
      <c r="BH5" s="689"/>
      <c r="BI5" s="689"/>
      <c r="BJ5" s="689"/>
      <c r="BK5" s="689"/>
      <c r="BL5" s="689"/>
      <c r="BM5" s="689"/>
      <c r="BN5" s="689"/>
      <c r="BO5" s="689"/>
      <c r="BP5" s="689"/>
      <c r="BQ5" s="689"/>
      <c r="BR5" s="689"/>
      <c r="BS5" s="689"/>
      <c r="BT5" s="123"/>
      <c r="BU5" s="119" t="s">
        <v>85</v>
      </c>
      <c r="BV5" s="119"/>
      <c r="BW5" s="119"/>
      <c r="BX5" s="119"/>
      <c r="BY5" s="119"/>
      <c r="BZ5" s="59"/>
    </row>
    <row r="6" spans="1:78" s="2" customFormat="1" ht="14.25" customHeight="1">
      <c r="A6" s="59"/>
      <c r="B6" s="59"/>
      <c r="C6" s="59"/>
      <c r="D6" s="59"/>
      <c r="E6" s="59"/>
      <c r="F6" s="59"/>
      <c r="G6" s="59"/>
      <c r="H6" s="59"/>
      <c r="I6" s="59"/>
      <c r="J6" s="59"/>
      <c r="K6" s="59"/>
      <c r="L6" s="59" t="s">
        <v>37</v>
      </c>
      <c r="M6" s="59"/>
      <c r="N6" s="693"/>
      <c r="O6" s="693"/>
      <c r="P6" s="693"/>
      <c r="Q6" s="693"/>
      <c r="R6" s="670" t="s">
        <v>235</v>
      </c>
      <c r="S6" s="670"/>
      <c r="T6" s="670"/>
      <c r="U6" s="59"/>
      <c r="V6" s="59" t="s">
        <v>37</v>
      </c>
      <c r="W6" s="688"/>
      <c r="X6" s="688"/>
      <c r="Y6" s="688"/>
      <c r="Z6" s="688"/>
      <c r="AA6" s="688"/>
      <c r="AB6" s="688"/>
      <c r="AC6" s="688"/>
      <c r="AD6" s="688"/>
      <c r="AE6" s="688"/>
      <c r="AF6" s="688"/>
      <c r="AG6" s="688"/>
      <c r="AH6" s="688"/>
      <c r="AI6" s="688"/>
      <c r="AJ6" s="688"/>
      <c r="AK6" s="688"/>
      <c r="AL6" s="59" t="s">
        <v>117</v>
      </c>
      <c r="AM6" s="59"/>
      <c r="AN6" s="688"/>
      <c r="AO6" s="688"/>
      <c r="AP6" s="688"/>
      <c r="AQ6" s="688"/>
      <c r="AR6" s="688"/>
      <c r="AS6" s="688"/>
      <c r="AT6" s="688"/>
      <c r="AU6" s="688"/>
      <c r="AV6" s="688"/>
      <c r="AW6" s="688"/>
      <c r="AX6" s="688"/>
      <c r="AY6" s="688"/>
      <c r="AZ6" s="688"/>
      <c r="BA6" s="688"/>
      <c r="BB6" s="688"/>
      <c r="BC6" s="59" t="s">
        <v>117</v>
      </c>
      <c r="BD6" s="59"/>
      <c r="BE6" s="689">
        <f t="shared" si="0"/>
        <v>0</v>
      </c>
      <c r="BF6" s="689"/>
      <c r="BG6" s="689"/>
      <c r="BH6" s="689"/>
      <c r="BI6" s="689"/>
      <c r="BJ6" s="689"/>
      <c r="BK6" s="689"/>
      <c r="BL6" s="689"/>
      <c r="BM6" s="689"/>
      <c r="BN6" s="689"/>
      <c r="BO6" s="689"/>
      <c r="BP6" s="689"/>
      <c r="BQ6" s="689"/>
      <c r="BR6" s="689"/>
      <c r="BS6" s="689"/>
      <c r="BT6" s="123"/>
      <c r="BU6" s="119" t="s">
        <v>85</v>
      </c>
      <c r="BV6" s="119"/>
      <c r="BW6" s="119"/>
      <c r="BX6" s="119"/>
      <c r="BY6" s="119"/>
      <c r="BZ6" s="59"/>
    </row>
    <row r="7" spans="1:78" s="2" customFormat="1" ht="14.25" customHeight="1">
      <c r="A7" s="59"/>
      <c r="B7" s="59"/>
      <c r="C7" s="59"/>
      <c r="D7" s="59"/>
      <c r="E7" s="59"/>
      <c r="F7" s="59"/>
      <c r="G7" s="59"/>
      <c r="H7" s="59"/>
      <c r="I7" s="59"/>
      <c r="J7" s="59"/>
      <c r="K7" s="59"/>
      <c r="L7" s="59" t="s">
        <v>37</v>
      </c>
      <c r="M7" s="59"/>
      <c r="N7" s="693"/>
      <c r="O7" s="693"/>
      <c r="P7" s="693"/>
      <c r="Q7" s="693"/>
      <c r="R7" s="670" t="s">
        <v>235</v>
      </c>
      <c r="S7" s="670"/>
      <c r="T7" s="670"/>
      <c r="U7" s="59"/>
      <c r="V7" s="59" t="s">
        <v>37</v>
      </c>
      <c r="W7" s="688"/>
      <c r="X7" s="688"/>
      <c r="Y7" s="688"/>
      <c r="Z7" s="688"/>
      <c r="AA7" s="688"/>
      <c r="AB7" s="688"/>
      <c r="AC7" s="688"/>
      <c r="AD7" s="688"/>
      <c r="AE7" s="688"/>
      <c r="AF7" s="688"/>
      <c r="AG7" s="688"/>
      <c r="AH7" s="688"/>
      <c r="AI7" s="688"/>
      <c r="AJ7" s="688"/>
      <c r="AK7" s="688"/>
      <c r="AL7" s="59" t="s">
        <v>117</v>
      </c>
      <c r="AM7" s="59"/>
      <c r="AN7" s="688"/>
      <c r="AO7" s="688"/>
      <c r="AP7" s="688"/>
      <c r="AQ7" s="688"/>
      <c r="AR7" s="688"/>
      <c r="AS7" s="688"/>
      <c r="AT7" s="688"/>
      <c r="AU7" s="688"/>
      <c r="AV7" s="688"/>
      <c r="AW7" s="688"/>
      <c r="AX7" s="688"/>
      <c r="AY7" s="688"/>
      <c r="AZ7" s="688"/>
      <c r="BA7" s="688"/>
      <c r="BB7" s="688"/>
      <c r="BC7" s="59" t="s">
        <v>117</v>
      </c>
      <c r="BD7" s="59"/>
      <c r="BE7" s="689">
        <f t="shared" si="0"/>
        <v>0</v>
      </c>
      <c r="BF7" s="689"/>
      <c r="BG7" s="689"/>
      <c r="BH7" s="689"/>
      <c r="BI7" s="689"/>
      <c r="BJ7" s="689"/>
      <c r="BK7" s="689"/>
      <c r="BL7" s="689"/>
      <c r="BM7" s="689"/>
      <c r="BN7" s="689"/>
      <c r="BO7" s="689"/>
      <c r="BP7" s="689"/>
      <c r="BQ7" s="689"/>
      <c r="BR7" s="689"/>
      <c r="BS7" s="689"/>
      <c r="BT7" s="123"/>
      <c r="BU7" s="119" t="s">
        <v>85</v>
      </c>
      <c r="BV7" s="119"/>
      <c r="BW7" s="119"/>
      <c r="BX7" s="119"/>
      <c r="BY7" s="119"/>
      <c r="BZ7" s="59"/>
    </row>
    <row r="8" spans="1:78" s="2" customFormat="1" ht="14.25" customHeight="1">
      <c r="A8" s="59"/>
      <c r="B8" s="59"/>
      <c r="C8" s="59"/>
      <c r="D8" s="59"/>
      <c r="E8" s="59"/>
      <c r="F8" s="59"/>
      <c r="G8" s="59"/>
      <c r="H8" s="59"/>
      <c r="I8" s="59"/>
      <c r="J8" s="59"/>
      <c r="K8" s="59"/>
      <c r="L8" s="59" t="s">
        <v>37</v>
      </c>
      <c r="M8" s="59"/>
      <c r="N8" s="693"/>
      <c r="O8" s="693"/>
      <c r="P8" s="693"/>
      <c r="Q8" s="693"/>
      <c r="R8" s="670" t="s">
        <v>235</v>
      </c>
      <c r="S8" s="670"/>
      <c r="T8" s="670"/>
      <c r="U8" s="59"/>
      <c r="V8" s="59" t="s">
        <v>37</v>
      </c>
      <c r="W8" s="688"/>
      <c r="X8" s="688"/>
      <c r="Y8" s="688"/>
      <c r="Z8" s="688"/>
      <c r="AA8" s="688"/>
      <c r="AB8" s="688"/>
      <c r="AC8" s="688"/>
      <c r="AD8" s="688"/>
      <c r="AE8" s="688"/>
      <c r="AF8" s="688"/>
      <c r="AG8" s="688"/>
      <c r="AH8" s="688"/>
      <c r="AI8" s="688"/>
      <c r="AJ8" s="688"/>
      <c r="AK8" s="688"/>
      <c r="AL8" s="59" t="s">
        <v>117</v>
      </c>
      <c r="AM8" s="59"/>
      <c r="AN8" s="688"/>
      <c r="AO8" s="688"/>
      <c r="AP8" s="688"/>
      <c r="AQ8" s="688"/>
      <c r="AR8" s="688"/>
      <c r="AS8" s="688"/>
      <c r="AT8" s="688"/>
      <c r="AU8" s="688"/>
      <c r="AV8" s="688"/>
      <c r="AW8" s="688"/>
      <c r="AX8" s="688"/>
      <c r="AY8" s="688"/>
      <c r="AZ8" s="688"/>
      <c r="BA8" s="688"/>
      <c r="BB8" s="688"/>
      <c r="BC8" s="59" t="s">
        <v>117</v>
      </c>
      <c r="BD8" s="59"/>
      <c r="BE8" s="689">
        <f t="shared" si="0"/>
        <v>0</v>
      </c>
      <c r="BF8" s="689"/>
      <c r="BG8" s="689"/>
      <c r="BH8" s="689"/>
      <c r="BI8" s="689"/>
      <c r="BJ8" s="689"/>
      <c r="BK8" s="689"/>
      <c r="BL8" s="689"/>
      <c r="BM8" s="689"/>
      <c r="BN8" s="689"/>
      <c r="BO8" s="689"/>
      <c r="BP8" s="689"/>
      <c r="BQ8" s="689"/>
      <c r="BR8" s="689"/>
      <c r="BS8" s="689"/>
      <c r="BT8" s="123"/>
      <c r="BU8" s="119" t="s">
        <v>85</v>
      </c>
      <c r="BV8" s="119"/>
      <c r="BW8" s="119"/>
      <c r="BX8" s="119"/>
      <c r="BY8" s="119"/>
      <c r="BZ8" s="59"/>
    </row>
    <row r="9" spans="1:78" s="2" customFormat="1" ht="14.25" customHeight="1">
      <c r="A9" s="59"/>
      <c r="B9" s="59"/>
      <c r="C9" s="59"/>
      <c r="D9" s="59"/>
      <c r="E9" s="59"/>
      <c r="F9" s="59"/>
      <c r="G9" s="59"/>
      <c r="H9" s="59"/>
      <c r="I9" s="59"/>
      <c r="J9" s="59"/>
      <c r="K9" s="59"/>
      <c r="L9" s="59" t="s">
        <v>37</v>
      </c>
      <c r="M9" s="59"/>
      <c r="N9" s="693"/>
      <c r="O9" s="693"/>
      <c r="P9" s="693"/>
      <c r="Q9" s="693"/>
      <c r="R9" s="670" t="s">
        <v>235</v>
      </c>
      <c r="S9" s="670"/>
      <c r="T9" s="670"/>
      <c r="U9" s="59"/>
      <c r="V9" s="59" t="s">
        <v>37</v>
      </c>
      <c r="W9" s="688"/>
      <c r="X9" s="688"/>
      <c r="Y9" s="688"/>
      <c r="Z9" s="688"/>
      <c r="AA9" s="688"/>
      <c r="AB9" s="688"/>
      <c r="AC9" s="688"/>
      <c r="AD9" s="688"/>
      <c r="AE9" s="688"/>
      <c r="AF9" s="688"/>
      <c r="AG9" s="688"/>
      <c r="AH9" s="688"/>
      <c r="AI9" s="688"/>
      <c r="AJ9" s="688"/>
      <c r="AK9" s="688"/>
      <c r="AL9" s="59" t="s">
        <v>117</v>
      </c>
      <c r="AM9" s="59"/>
      <c r="AN9" s="688"/>
      <c r="AO9" s="688"/>
      <c r="AP9" s="688"/>
      <c r="AQ9" s="688"/>
      <c r="AR9" s="688"/>
      <c r="AS9" s="688"/>
      <c r="AT9" s="688"/>
      <c r="AU9" s="688"/>
      <c r="AV9" s="688"/>
      <c r="AW9" s="688"/>
      <c r="AX9" s="688"/>
      <c r="AY9" s="688"/>
      <c r="AZ9" s="688"/>
      <c r="BA9" s="688"/>
      <c r="BB9" s="688"/>
      <c r="BC9" s="59" t="s">
        <v>117</v>
      </c>
      <c r="BD9" s="59"/>
      <c r="BE9" s="689">
        <f t="shared" si="0"/>
        <v>0</v>
      </c>
      <c r="BF9" s="689"/>
      <c r="BG9" s="689"/>
      <c r="BH9" s="689"/>
      <c r="BI9" s="689"/>
      <c r="BJ9" s="689"/>
      <c r="BK9" s="689"/>
      <c r="BL9" s="689"/>
      <c r="BM9" s="689"/>
      <c r="BN9" s="689"/>
      <c r="BO9" s="689"/>
      <c r="BP9" s="689"/>
      <c r="BQ9" s="689"/>
      <c r="BR9" s="689"/>
      <c r="BS9" s="689"/>
      <c r="BT9" s="123"/>
      <c r="BU9" s="119" t="s">
        <v>85</v>
      </c>
      <c r="BV9" s="119"/>
      <c r="BW9" s="119"/>
      <c r="BX9" s="119"/>
      <c r="BY9" s="119"/>
      <c r="BZ9" s="59"/>
    </row>
    <row r="10" spans="1:78" s="2" customFormat="1" ht="14.25" customHeight="1">
      <c r="A10" s="59"/>
      <c r="B10" s="59"/>
      <c r="C10" s="59"/>
      <c r="D10" s="59"/>
      <c r="E10" s="59"/>
      <c r="F10" s="59"/>
      <c r="G10" s="59"/>
      <c r="H10" s="59"/>
      <c r="I10" s="59"/>
      <c r="J10" s="59"/>
      <c r="K10" s="59"/>
      <c r="L10" s="59" t="s">
        <v>37</v>
      </c>
      <c r="M10" s="59"/>
      <c r="N10" s="693"/>
      <c r="O10" s="693"/>
      <c r="P10" s="693"/>
      <c r="Q10" s="693"/>
      <c r="R10" s="670" t="s">
        <v>235</v>
      </c>
      <c r="S10" s="670"/>
      <c r="T10" s="670"/>
      <c r="U10" s="59"/>
      <c r="V10" s="59" t="s">
        <v>37</v>
      </c>
      <c r="W10" s="688"/>
      <c r="X10" s="688"/>
      <c r="Y10" s="688"/>
      <c r="Z10" s="688"/>
      <c r="AA10" s="688"/>
      <c r="AB10" s="688"/>
      <c r="AC10" s="688"/>
      <c r="AD10" s="688"/>
      <c r="AE10" s="688"/>
      <c r="AF10" s="688"/>
      <c r="AG10" s="688"/>
      <c r="AH10" s="688"/>
      <c r="AI10" s="688"/>
      <c r="AJ10" s="688"/>
      <c r="AK10" s="688"/>
      <c r="AL10" s="59" t="s">
        <v>117</v>
      </c>
      <c r="AM10" s="59"/>
      <c r="AN10" s="688"/>
      <c r="AO10" s="688"/>
      <c r="AP10" s="688"/>
      <c r="AQ10" s="688"/>
      <c r="AR10" s="688"/>
      <c r="AS10" s="688"/>
      <c r="AT10" s="688"/>
      <c r="AU10" s="688"/>
      <c r="AV10" s="688"/>
      <c r="AW10" s="688"/>
      <c r="AX10" s="688"/>
      <c r="AY10" s="688"/>
      <c r="AZ10" s="688"/>
      <c r="BA10" s="688"/>
      <c r="BB10" s="688"/>
      <c r="BC10" s="59" t="s">
        <v>117</v>
      </c>
      <c r="BD10" s="59"/>
      <c r="BE10" s="689">
        <f t="shared" si="0"/>
        <v>0</v>
      </c>
      <c r="BF10" s="689"/>
      <c r="BG10" s="689"/>
      <c r="BH10" s="689"/>
      <c r="BI10" s="689"/>
      <c r="BJ10" s="689"/>
      <c r="BK10" s="689"/>
      <c r="BL10" s="689"/>
      <c r="BM10" s="689"/>
      <c r="BN10" s="689"/>
      <c r="BO10" s="689"/>
      <c r="BP10" s="689"/>
      <c r="BQ10" s="689"/>
      <c r="BR10" s="689"/>
      <c r="BS10" s="689"/>
      <c r="BT10" s="123"/>
      <c r="BU10" s="119" t="s">
        <v>85</v>
      </c>
      <c r="BV10" s="119"/>
      <c r="BW10" s="119"/>
      <c r="BX10" s="119"/>
      <c r="BY10" s="119"/>
      <c r="BZ10" s="59"/>
    </row>
    <row r="11" spans="1:78" s="2" customFormat="1" ht="14.25" customHeight="1">
      <c r="A11" s="59"/>
      <c r="B11" s="59"/>
      <c r="C11" s="59"/>
      <c r="D11" s="59"/>
      <c r="E11" s="59"/>
      <c r="F11" s="59"/>
      <c r="G11" s="59"/>
      <c r="H11" s="59"/>
      <c r="I11" s="59"/>
      <c r="J11" s="59"/>
      <c r="K11" s="59"/>
      <c r="L11" s="59" t="s">
        <v>37</v>
      </c>
      <c r="M11" s="59"/>
      <c r="N11" s="693"/>
      <c r="O11" s="693"/>
      <c r="P11" s="693"/>
      <c r="Q11" s="693"/>
      <c r="R11" s="670" t="s">
        <v>235</v>
      </c>
      <c r="S11" s="670"/>
      <c r="T11" s="670"/>
      <c r="U11" s="59"/>
      <c r="V11" s="59" t="s">
        <v>37</v>
      </c>
      <c r="W11" s="688"/>
      <c r="X11" s="688"/>
      <c r="Y11" s="688"/>
      <c r="Z11" s="688"/>
      <c r="AA11" s="688"/>
      <c r="AB11" s="688"/>
      <c r="AC11" s="688"/>
      <c r="AD11" s="688"/>
      <c r="AE11" s="688"/>
      <c r="AF11" s="688"/>
      <c r="AG11" s="688"/>
      <c r="AH11" s="688"/>
      <c r="AI11" s="688"/>
      <c r="AJ11" s="688"/>
      <c r="AK11" s="688"/>
      <c r="AL11" s="59" t="s">
        <v>117</v>
      </c>
      <c r="AM11" s="59"/>
      <c r="AN11" s="688"/>
      <c r="AO11" s="688"/>
      <c r="AP11" s="688"/>
      <c r="AQ11" s="688"/>
      <c r="AR11" s="688"/>
      <c r="AS11" s="688"/>
      <c r="AT11" s="688"/>
      <c r="AU11" s="688"/>
      <c r="AV11" s="688"/>
      <c r="AW11" s="688"/>
      <c r="AX11" s="688"/>
      <c r="AY11" s="688"/>
      <c r="AZ11" s="688"/>
      <c r="BA11" s="688"/>
      <c r="BB11" s="688"/>
      <c r="BC11" s="59" t="s">
        <v>117</v>
      </c>
      <c r="BD11" s="59"/>
      <c r="BE11" s="689">
        <f t="shared" si="0"/>
        <v>0</v>
      </c>
      <c r="BF11" s="689"/>
      <c r="BG11" s="689"/>
      <c r="BH11" s="689"/>
      <c r="BI11" s="689"/>
      <c r="BJ11" s="689"/>
      <c r="BK11" s="689"/>
      <c r="BL11" s="689"/>
      <c r="BM11" s="689"/>
      <c r="BN11" s="689"/>
      <c r="BO11" s="689"/>
      <c r="BP11" s="689"/>
      <c r="BQ11" s="689"/>
      <c r="BR11" s="689"/>
      <c r="BS11" s="689"/>
      <c r="BT11" s="123"/>
      <c r="BU11" s="119" t="s">
        <v>85</v>
      </c>
      <c r="BV11" s="119"/>
      <c r="BW11" s="119"/>
      <c r="BX11" s="119"/>
      <c r="BY11" s="119"/>
      <c r="BZ11" s="59"/>
    </row>
    <row r="12" spans="1:78" s="2" customFormat="1" ht="14.25" customHeight="1">
      <c r="A12" s="59"/>
      <c r="B12" s="59"/>
      <c r="C12" s="59"/>
      <c r="D12" s="59"/>
      <c r="E12" s="59"/>
      <c r="F12" s="59"/>
      <c r="G12" s="59"/>
      <c r="H12" s="59"/>
      <c r="I12" s="59"/>
      <c r="J12" s="59"/>
      <c r="K12" s="59"/>
      <c r="L12" s="59" t="s">
        <v>37</v>
      </c>
      <c r="M12" s="59"/>
      <c r="N12" s="693"/>
      <c r="O12" s="693"/>
      <c r="P12" s="693"/>
      <c r="Q12" s="693"/>
      <c r="R12" s="670" t="s">
        <v>235</v>
      </c>
      <c r="S12" s="670"/>
      <c r="T12" s="670"/>
      <c r="U12" s="59"/>
      <c r="V12" s="59" t="s">
        <v>37</v>
      </c>
      <c r="W12" s="688"/>
      <c r="X12" s="688"/>
      <c r="Y12" s="688"/>
      <c r="Z12" s="688"/>
      <c r="AA12" s="688"/>
      <c r="AB12" s="688"/>
      <c r="AC12" s="688"/>
      <c r="AD12" s="688"/>
      <c r="AE12" s="688"/>
      <c r="AF12" s="688"/>
      <c r="AG12" s="688"/>
      <c r="AH12" s="688"/>
      <c r="AI12" s="688"/>
      <c r="AJ12" s="688"/>
      <c r="AK12" s="688"/>
      <c r="AL12" s="59" t="s">
        <v>117</v>
      </c>
      <c r="AM12" s="59"/>
      <c r="AN12" s="688"/>
      <c r="AO12" s="688"/>
      <c r="AP12" s="688"/>
      <c r="AQ12" s="688"/>
      <c r="AR12" s="688"/>
      <c r="AS12" s="688"/>
      <c r="AT12" s="688"/>
      <c r="AU12" s="688"/>
      <c r="AV12" s="688"/>
      <c r="AW12" s="688"/>
      <c r="AX12" s="688"/>
      <c r="AY12" s="688"/>
      <c r="AZ12" s="688"/>
      <c r="BA12" s="688"/>
      <c r="BB12" s="688"/>
      <c r="BC12" s="59" t="s">
        <v>117</v>
      </c>
      <c r="BD12" s="59"/>
      <c r="BE12" s="689">
        <f t="shared" si="0"/>
        <v>0</v>
      </c>
      <c r="BF12" s="689"/>
      <c r="BG12" s="689"/>
      <c r="BH12" s="689"/>
      <c r="BI12" s="689"/>
      <c r="BJ12" s="689"/>
      <c r="BK12" s="689"/>
      <c r="BL12" s="689"/>
      <c r="BM12" s="689"/>
      <c r="BN12" s="689"/>
      <c r="BO12" s="689"/>
      <c r="BP12" s="689"/>
      <c r="BQ12" s="689"/>
      <c r="BR12" s="689"/>
      <c r="BS12" s="689"/>
      <c r="BT12" s="123"/>
      <c r="BU12" s="119" t="s">
        <v>85</v>
      </c>
      <c r="BV12" s="119"/>
      <c r="BW12" s="119"/>
      <c r="BX12" s="119"/>
      <c r="BY12" s="119"/>
      <c r="BZ12" s="59"/>
    </row>
    <row r="13" spans="1:78" s="2" customFormat="1" ht="14.25" customHeight="1">
      <c r="A13" s="59"/>
      <c r="B13" s="59"/>
      <c r="C13" s="59"/>
      <c r="D13" s="59"/>
      <c r="E13" s="59"/>
      <c r="F13" s="59"/>
      <c r="G13" s="59"/>
      <c r="H13" s="59"/>
      <c r="I13" s="59"/>
      <c r="J13" s="59"/>
      <c r="K13" s="59"/>
      <c r="L13" s="59" t="s">
        <v>37</v>
      </c>
      <c r="M13" s="59"/>
      <c r="N13" s="693"/>
      <c r="O13" s="693"/>
      <c r="P13" s="693"/>
      <c r="Q13" s="693"/>
      <c r="R13" s="670" t="s">
        <v>235</v>
      </c>
      <c r="S13" s="670"/>
      <c r="T13" s="670"/>
      <c r="U13" s="59"/>
      <c r="V13" s="59" t="s">
        <v>37</v>
      </c>
      <c r="W13" s="688"/>
      <c r="X13" s="688"/>
      <c r="Y13" s="688"/>
      <c r="Z13" s="688"/>
      <c r="AA13" s="688"/>
      <c r="AB13" s="688"/>
      <c r="AC13" s="688"/>
      <c r="AD13" s="688"/>
      <c r="AE13" s="688"/>
      <c r="AF13" s="688"/>
      <c r="AG13" s="688"/>
      <c r="AH13" s="688"/>
      <c r="AI13" s="688"/>
      <c r="AJ13" s="688"/>
      <c r="AK13" s="688"/>
      <c r="AL13" s="59" t="s">
        <v>117</v>
      </c>
      <c r="AM13" s="59"/>
      <c r="AN13" s="688"/>
      <c r="AO13" s="688"/>
      <c r="AP13" s="688"/>
      <c r="AQ13" s="688"/>
      <c r="AR13" s="688"/>
      <c r="AS13" s="688"/>
      <c r="AT13" s="688"/>
      <c r="AU13" s="688"/>
      <c r="AV13" s="688"/>
      <c r="AW13" s="688"/>
      <c r="AX13" s="688"/>
      <c r="AY13" s="688"/>
      <c r="AZ13" s="688"/>
      <c r="BA13" s="688"/>
      <c r="BB13" s="688"/>
      <c r="BC13" s="59" t="s">
        <v>117</v>
      </c>
      <c r="BD13" s="59"/>
      <c r="BE13" s="689">
        <f t="shared" si="0"/>
        <v>0</v>
      </c>
      <c r="BF13" s="689"/>
      <c r="BG13" s="689"/>
      <c r="BH13" s="689"/>
      <c r="BI13" s="689"/>
      <c r="BJ13" s="689"/>
      <c r="BK13" s="689"/>
      <c r="BL13" s="689"/>
      <c r="BM13" s="689"/>
      <c r="BN13" s="689"/>
      <c r="BO13" s="689"/>
      <c r="BP13" s="689"/>
      <c r="BQ13" s="689"/>
      <c r="BR13" s="689"/>
      <c r="BS13" s="689"/>
      <c r="BT13" s="123"/>
      <c r="BU13" s="119" t="s">
        <v>85</v>
      </c>
      <c r="BV13" s="119"/>
      <c r="BW13" s="119"/>
      <c r="BX13" s="119"/>
      <c r="BY13" s="119"/>
      <c r="BZ13" s="59"/>
    </row>
    <row r="14" spans="1:78" s="2" customFormat="1" ht="14.25" customHeight="1">
      <c r="A14" s="59"/>
      <c r="B14" s="59"/>
      <c r="C14" s="59"/>
      <c r="D14" s="59"/>
      <c r="E14" s="59"/>
      <c r="F14" s="59"/>
      <c r="G14" s="59"/>
      <c r="H14" s="59"/>
      <c r="I14" s="59"/>
      <c r="J14" s="59"/>
      <c r="K14" s="59"/>
      <c r="L14" s="59" t="s">
        <v>37</v>
      </c>
      <c r="M14" s="59"/>
      <c r="N14" s="693"/>
      <c r="O14" s="693"/>
      <c r="P14" s="693"/>
      <c r="Q14" s="693"/>
      <c r="R14" s="670" t="s">
        <v>235</v>
      </c>
      <c r="S14" s="670"/>
      <c r="T14" s="670"/>
      <c r="U14" s="59"/>
      <c r="V14" s="59" t="s">
        <v>37</v>
      </c>
      <c r="W14" s="688"/>
      <c r="X14" s="688"/>
      <c r="Y14" s="688"/>
      <c r="Z14" s="688"/>
      <c r="AA14" s="688"/>
      <c r="AB14" s="688"/>
      <c r="AC14" s="688"/>
      <c r="AD14" s="688"/>
      <c r="AE14" s="688"/>
      <c r="AF14" s="688"/>
      <c r="AG14" s="688"/>
      <c r="AH14" s="688"/>
      <c r="AI14" s="688"/>
      <c r="AJ14" s="688"/>
      <c r="AK14" s="688"/>
      <c r="AL14" s="59" t="s">
        <v>117</v>
      </c>
      <c r="AM14" s="59"/>
      <c r="AN14" s="688"/>
      <c r="AO14" s="688"/>
      <c r="AP14" s="688"/>
      <c r="AQ14" s="688"/>
      <c r="AR14" s="688"/>
      <c r="AS14" s="688"/>
      <c r="AT14" s="688"/>
      <c r="AU14" s="688"/>
      <c r="AV14" s="688"/>
      <c r="AW14" s="688"/>
      <c r="AX14" s="688"/>
      <c r="AY14" s="688"/>
      <c r="AZ14" s="688"/>
      <c r="BA14" s="688"/>
      <c r="BB14" s="688"/>
      <c r="BC14" s="59" t="s">
        <v>117</v>
      </c>
      <c r="BD14" s="59"/>
      <c r="BE14" s="689">
        <f t="shared" si="0"/>
        <v>0</v>
      </c>
      <c r="BF14" s="689"/>
      <c r="BG14" s="689"/>
      <c r="BH14" s="689"/>
      <c r="BI14" s="689"/>
      <c r="BJ14" s="689"/>
      <c r="BK14" s="689"/>
      <c r="BL14" s="689"/>
      <c r="BM14" s="689"/>
      <c r="BN14" s="689"/>
      <c r="BO14" s="689"/>
      <c r="BP14" s="689"/>
      <c r="BQ14" s="689"/>
      <c r="BR14" s="689"/>
      <c r="BS14" s="689"/>
      <c r="BT14" s="123"/>
      <c r="BU14" s="119" t="s">
        <v>85</v>
      </c>
      <c r="BV14" s="119"/>
      <c r="BW14" s="119"/>
      <c r="BX14" s="119"/>
      <c r="BY14" s="119"/>
      <c r="BZ14" s="59"/>
    </row>
    <row r="15" spans="1:78" s="2" customFormat="1" ht="14.25" customHeight="1">
      <c r="A15" s="59"/>
      <c r="B15" s="59"/>
      <c r="C15" s="59"/>
      <c r="D15" s="59"/>
      <c r="E15" s="59"/>
      <c r="F15" s="59"/>
      <c r="G15" s="59"/>
      <c r="H15" s="59"/>
      <c r="I15" s="59"/>
      <c r="J15" s="59"/>
      <c r="K15" s="59"/>
      <c r="L15" s="59" t="s">
        <v>37</v>
      </c>
      <c r="M15" s="59"/>
      <c r="N15" s="693"/>
      <c r="O15" s="693"/>
      <c r="P15" s="693"/>
      <c r="Q15" s="693"/>
      <c r="R15" s="670" t="s">
        <v>235</v>
      </c>
      <c r="S15" s="670"/>
      <c r="T15" s="670"/>
      <c r="U15" s="59"/>
      <c r="V15" s="59" t="s">
        <v>37</v>
      </c>
      <c r="W15" s="688"/>
      <c r="X15" s="688"/>
      <c r="Y15" s="688"/>
      <c r="Z15" s="688"/>
      <c r="AA15" s="688"/>
      <c r="AB15" s="688"/>
      <c r="AC15" s="688"/>
      <c r="AD15" s="688"/>
      <c r="AE15" s="688"/>
      <c r="AF15" s="688"/>
      <c r="AG15" s="688"/>
      <c r="AH15" s="688"/>
      <c r="AI15" s="688"/>
      <c r="AJ15" s="688"/>
      <c r="AK15" s="688"/>
      <c r="AL15" s="59" t="s">
        <v>117</v>
      </c>
      <c r="AM15" s="59"/>
      <c r="AN15" s="688"/>
      <c r="AO15" s="688"/>
      <c r="AP15" s="688"/>
      <c r="AQ15" s="688"/>
      <c r="AR15" s="688"/>
      <c r="AS15" s="688"/>
      <c r="AT15" s="688"/>
      <c r="AU15" s="688"/>
      <c r="AV15" s="688"/>
      <c r="AW15" s="688"/>
      <c r="AX15" s="688"/>
      <c r="AY15" s="688"/>
      <c r="AZ15" s="688"/>
      <c r="BA15" s="688"/>
      <c r="BB15" s="688"/>
      <c r="BC15" s="59" t="s">
        <v>117</v>
      </c>
      <c r="BD15" s="59"/>
      <c r="BE15" s="689">
        <f t="shared" si="0"/>
        <v>0</v>
      </c>
      <c r="BF15" s="689"/>
      <c r="BG15" s="689"/>
      <c r="BH15" s="689"/>
      <c r="BI15" s="689"/>
      <c r="BJ15" s="689"/>
      <c r="BK15" s="689"/>
      <c r="BL15" s="689"/>
      <c r="BM15" s="689"/>
      <c r="BN15" s="689"/>
      <c r="BO15" s="689"/>
      <c r="BP15" s="689"/>
      <c r="BQ15" s="689"/>
      <c r="BR15" s="689"/>
      <c r="BS15" s="689"/>
      <c r="BT15" s="123"/>
      <c r="BU15" s="119" t="s">
        <v>85</v>
      </c>
      <c r="BV15" s="119"/>
      <c r="BW15" s="119"/>
      <c r="BX15" s="119"/>
      <c r="BY15" s="119"/>
      <c r="BZ15" s="59"/>
    </row>
    <row r="16" spans="1:78" s="2" customFormat="1" ht="14.25" customHeight="1">
      <c r="A16" s="59"/>
      <c r="B16" s="59"/>
      <c r="C16" s="59"/>
      <c r="D16" s="59"/>
      <c r="E16" s="59"/>
      <c r="F16" s="59"/>
      <c r="G16" s="59"/>
      <c r="H16" s="59"/>
      <c r="I16" s="59"/>
      <c r="J16" s="59"/>
      <c r="K16" s="59"/>
      <c r="L16" s="59" t="s">
        <v>37</v>
      </c>
      <c r="M16" s="59"/>
      <c r="N16" s="693"/>
      <c r="O16" s="693"/>
      <c r="P16" s="693"/>
      <c r="Q16" s="693"/>
      <c r="R16" s="670" t="s">
        <v>235</v>
      </c>
      <c r="S16" s="670"/>
      <c r="T16" s="670"/>
      <c r="U16" s="59"/>
      <c r="V16" s="59" t="s">
        <v>37</v>
      </c>
      <c r="W16" s="688"/>
      <c r="X16" s="688"/>
      <c r="Y16" s="688"/>
      <c r="Z16" s="688"/>
      <c r="AA16" s="688"/>
      <c r="AB16" s="688"/>
      <c r="AC16" s="688"/>
      <c r="AD16" s="688"/>
      <c r="AE16" s="688"/>
      <c r="AF16" s="688"/>
      <c r="AG16" s="688"/>
      <c r="AH16" s="688"/>
      <c r="AI16" s="688"/>
      <c r="AJ16" s="688"/>
      <c r="AK16" s="688"/>
      <c r="AL16" s="59" t="s">
        <v>117</v>
      </c>
      <c r="AM16" s="59"/>
      <c r="AN16" s="688"/>
      <c r="AO16" s="688"/>
      <c r="AP16" s="688"/>
      <c r="AQ16" s="688"/>
      <c r="AR16" s="688"/>
      <c r="AS16" s="688"/>
      <c r="AT16" s="688"/>
      <c r="AU16" s="688"/>
      <c r="AV16" s="688"/>
      <c r="AW16" s="688"/>
      <c r="AX16" s="688"/>
      <c r="AY16" s="688"/>
      <c r="AZ16" s="688"/>
      <c r="BA16" s="688"/>
      <c r="BB16" s="688"/>
      <c r="BC16" s="59" t="s">
        <v>117</v>
      </c>
      <c r="BD16" s="59"/>
      <c r="BE16" s="689">
        <f t="shared" si="0"/>
        <v>0</v>
      </c>
      <c r="BF16" s="689"/>
      <c r="BG16" s="689"/>
      <c r="BH16" s="689"/>
      <c r="BI16" s="689"/>
      <c r="BJ16" s="689"/>
      <c r="BK16" s="689"/>
      <c r="BL16" s="689"/>
      <c r="BM16" s="689"/>
      <c r="BN16" s="689"/>
      <c r="BO16" s="689"/>
      <c r="BP16" s="689"/>
      <c r="BQ16" s="689"/>
      <c r="BR16" s="689"/>
      <c r="BS16" s="689"/>
      <c r="BT16" s="123"/>
      <c r="BU16" s="119" t="s">
        <v>85</v>
      </c>
      <c r="BV16" s="119"/>
      <c r="BW16" s="119"/>
      <c r="BX16" s="119"/>
      <c r="BY16" s="119"/>
      <c r="BZ16" s="59"/>
    </row>
    <row r="17" spans="1:78" s="2" customFormat="1" ht="14.25" customHeight="1">
      <c r="A17" s="59"/>
      <c r="B17" s="59"/>
      <c r="C17" s="59"/>
      <c r="D17" s="59"/>
      <c r="E17" s="59"/>
      <c r="F17" s="59"/>
      <c r="G17" s="59"/>
      <c r="H17" s="59"/>
      <c r="I17" s="59"/>
      <c r="J17" s="59"/>
      <c r="K17" s="59"/>
      <c r="L17" s="59" t="s">
        <v>37</v>
      </c>
      <c r="M17" s="59"/>
      <c r="N17" s="693"/>
      <c r="O17" s="693"/>
      <c r="P17" s="693"/>
      <c r="Q17" s="693"/>
      <c r="R17" s="670" t="s">
        <v>235</v>
      </c>
      <c r="S17" s="670"/>
      <c r="T17" s="670"/>
      <c r="U17" s="59"/>
      <c r="V17" s="59" t="s">
        <v>37</v>
      </c>
      <c r="W17" s="688"/>
      <c r="X17" s="688"/>
      <c r="Y17" s="688"/>
      <c r="Z17" s="688"/>
      <c r="AA17" s="688"/>
      <c r="AB17" s="688"/>
      <c r="AC17" s="688"/>
      <c r="AD17" s="688"/>
      <c r="AE17" s="688"/>
      <c r="AF17" s="688"/>
      <c r="AG17" s="688"/>
      <c r="AH17" s="688"/>
      <c r="AI17" s="688"/>
      <c r="AJ17" s="688"/>
      <c r="AK17" s="688"/>
      <c r="AL17" s="59" t="s">
        <v>117</v>
      </c>
      <c r="AM17" s="59"/>
      <c r="AN17" s="688"/>
      <c r="AO17" s="688"/>
      <c r="AP17" s="688"/>
      <c r="AQ17" s="688"/>
      <c r="AR17" s="688"/>
      <c r="AS17" s="688"/>
      <c r="AT17" s="688"/>
      <c r="AU17" s="688"/>
      <c r="AV17" s="688"/>
      <c r="AW17" s="688"/>
      <c r="AX17" s="688"/>
      <c r="AY17" s="688"/>
      <c r="AZ17" s="688"/>
      <c r="BA17" s="688"/>
      <c r="BB17" s="688"/>
      <c r="BC17" s="59" t="s">
        <v>117</v>
      </c>
      <c r="BD17" s="59"/>
      <c r="BE17" s="689">
        <f t="shared" si="0"/>
        <v>0</v>
      </c>
      <c r="BF17" s="689"/>
      <c r="BG17" s="689"/>
      <c r="BH17" s="689"/>
      <c r="BI17" s="689"/>
      <c r="BJ17" s="689"/>
      <c r="BK17" s="689"/>
      <c r="BL17" s="689"/>
      <c r="BM17" s="689"/>
      <c r="BN17" s="689"/>
      <c r="BO17" s="689"/>
      <c r="BP17" s="689"/>
      <c r="BQ17" s="689"/>
      <c r="BR17" s="689"/>
      <c r="BS17" s="689"/>
      <c r="BT17" s="123"/>
      <c r="BU17" s="119" t="s">
        <v>85</v>
      </c>
      <c r="BV17" s="119"/>
      <c r="BW17" s="119"/>
      <c r="BX17" s="119"/>
      <c r="BY17" s="119"/>
      <c r="BZ17" s="59"/>
    </row>
    <row r="18" spans="1:78" s="2" customFormat="1" ht="14.25" customHeight="1">
      <c r="A18" s="59"/>
      <c r="B18" s="59"/>
      <c r="C18" s="59"/>
      <c r="D18" s="59"/>
      <c r="E18" s="59"/>
      <c r="F18" s="59"/>
      <c r="G18" s="59"/>
      <c r="H18" s="59"/>
      <c r="I18" s="59"/>
      <c r="J18" s="59"/>
      <c r="K18" s="59"/>
      <c r="L18" s="59" t="s">
        <v>37</v>
      </c>
      <c r="M18" s="59"/>
      <c r="N18" s="693"/>
      <c r="O18" s="693"/>
      <c r="P18" s="693"/>
      <c r="Q18" s="693"/>
      <c r="R18" s="670" t="s">
        <v>235</v>
      </c>
      <c r="S18" s="670"/>
      <c r="T18" s="670"/>
      <c r="U18" s="59"/>
      <c r="V18" s="59" t="s">
        <v>37</v>
      </c>
      <c r="W18" s="688"/>
      <c r="X18" s="688"/>
      <c r="Y18" s="688"/>
      <c r="Z18" s="688"/>
      <c r="AA18" s="688"/>
      <c r="AB18" s="688"/>
      <c r="AC18" s="688"/>
      <c r="AD18" s="688"/>
      <c r="AE18" s="688"/>
      <c r="AF18" s="688"/>
      <c r="AG18" s="688"/>
      <c r="AH18" s="688"/>
      <c r="AI18" s="688"/>
      <c r="AJ18" s="688"/>
      <c r="AK18" s="688"/>
      <c r="AL18" s="59" t="s">
        <v>117</v>
      </c>
      <c r="AM18" s="59"/>
      <c r="AN18" s="688"/>
      <c r="AO18" s="688"/>
      <c r="AP18" s="688"/>
      <c r="AQ18" s="688"/>
      <c r="AR18" s="688"/>
      <c r="AS18" s="688"/>
      <c r="AT18" s="688"/>
      <c r="AU18" s="688"/>
      <c r="AV18" s="688"/>
      <c r="AW18" s="688"/>
      <c r="AX18" s="688"/>
      <c r="AY18" s="688"/>
      <c r="AZ18" s="688"/>
      <c r="BA18" s="688"/>
      <c r="BB18" s="688"/>
      <c r="BC18" s="59" t="s">
        <v>117</v>
      </c>
      <c r="BD18" s="59"/>
      <c r="BE18" s="689">
        <f t="shared" si="0"/>
        <v>0</v>
      </c>
      <c r="BF18" s="689"/>
      <c r="BG18" s="689"/>
      <c r="BH18" s="689"/>
      <c r="BI18" s="689"/>
      <c r="BJ18" s="689"/>
      <c r="BK18" s="689"/>
      <c r="BL18" s="689"/>
      <c r="BM18" s="689"/>
      <c r="BN18" s="689"/>
      <c r="BO18" s="689"/>
      <c r="BP18" s="689"/>
      <c r="BQ18" s="689"/>
      <c r="BR18" s="689"/>
      <c r="BS18" s="689"/>
      <c r="BT18" s="123"/>
      <c r="BU18" s="119" t="s">
        <v>85</v>
      </c>
      <c r="BV18" s="119"/>
      <c r="BW18" s="119"/>
      <c r="BX18" s="119"/>
      <c r="BY18" s="119"/>
      <c r="BZ18" s="59"/>
    </row>
    <row r="19" spans="1:78" s="2" customFormat="1" ht="14.25" customHeight="1">
      <c r="A19" s="59"/>
      <c r="B19" s="59"/>
      <c r="C19" s="59"/>
      <c r="D19" s="699" t="s">
        <v>236</v>
      </c>
      <c r="E19" s="699"/>
      <c r="F19" s="699"/>
      <c r="G19" s="699"/>
      <c r="H19" s="699"/>
      <c r="I19" s="699"/>
      <c r="J19" s="699"/>
      <c r="K19" s="699"/>
      <c r="L19" s="59"/>
      <c r="M19" s="59"/>
      <c r="N19" s="59"/>
      <c r="O19" s="59"/>
      <c r="P19" s="59"/>
      <c r="Q19" s="59"/>
      <c r="R19" s="59"/>
      <c r="S19" s="59"/>
      <c r="T19" s="59"/>
      <c r="U19" s="59"/>
      <c r="V19" s="59" t="s">
        <v>37</v>
      </c>
      <c r="W19" s="689">
        <f>SUM(W4:AK18)</f>
        <v>0</v>
      </c>
      <c r="X19" s="689"/>
      <c r="Y19" s="689"/>
      <c r="Z19" s="689"/>
      <c r="AA19" s="689"/>
      <c r="AB19" s="689"/>
      <c r="AC19" s="689"/>
      <c r="AD19" s="689"/>
      <c r="AE19" s="689"/>
      <c r="AF19" s="689"/>
      <c r="AG19" s="689"/>
      <c r="AH19" s="689"/>
      <c r="AI19" s="689"/>
      <c r="AJ19" s="689"/>
      <c r="AK19" s="689"/>
      <c r="AL19" s="59" t="s">
        <v>117</v>
      </c>
      <c r="AM19" s="59"/>
      <c r="AN19" s="689">
        <f>SUM(AN4:BB18)</f>
        <v>0</v>
      </c>
      <c r="AO19" s="689"/>
      <c r="AP19" s="689"/>
      <c r="AQ19" s="689"/>
      <c r="AR19" s="689"/>
      <c r="AS19" s="689"/>
      <c r="AT19" s="689"/>
      <c r="AU19" s="689"/>
      <c r="AV19" s="689"/>
      <c r="AW19" s="689"/>
      <c r="AX19" s="689"/>
      <c r="AY19" s="689"/>
      <c r="AZ19" s="689"/>
      <c r="BA19" s="689"/>
      <c r="BB19" s="689"/>
      <c r="BC19" s="59" t="s">
        <v>117</v>
      </c>
      <c r="BD19" s="59"/>
      <c r="BE19" s="689">
        <f>W19+AN19</f>
        <v>0</v>
      </c>
      <c r="BF19" s="689"/>
      <c r="BG19" s="689"/>
      <c r="BH19" s="689"/>
      <c r="BI19" s="689"/>
      <c r="BJ19" s="689"/>
      <c r="BK19" s="689"/>
      <c r="BL19" s="689"/>
      <c r="BM19" s="689"/>
      <c r="BN19" s="689"/>
      <c r="BO19" s="689"/>
      <c r="BP19" s="689"/>
      <c r="BQ19" s="689"/>
      <c r="BR19" s="689"/>
      <c r="BS19" s="689"/>
      <c r="BT19" s="123"/>
      <c r="BU19" s="119" t="s">
        <v>85</v>
      </c>
      <c r="BV19" s="119"/>
      <c r="BW19" s="119"/>
      <c r="BX19" s="119"/>
      <c r="BY19" s="119"/>
      <c r="BZ19" s="59"/>
    </row>
    <row r="20" spans="1:78" s="2" customFormat="1" ht="4.5" customHeight="1">
      <c r="A20" s="59"/>
      <c r="B20" s="59"/>
      <c r="C20" s="59"/>
      <c r="D20" s="59"/>
      <c r="E20" s="59"/>
      <c r="F20" s="59"/>
      <c r="G20" s="59"/>
      <c r="H20" s="59"/>
      <c r="I20" s="59"/>
      <c r="J20" s="59"/>
      <c r="K20" s="59"/>
      <c r="L20" s="59"/>
      <c r="M20" s="59"/>
      <c r="N20" s="59"/>
      <c r="O20" s="59"/>
      <c r="P20" s="59"/>
      <c r="Q20" s="59"/>
      <c r="R20" s="122"/>
      <c r="S20" s="122"/>
      <c r="T20" s="122"/>
      <c r="U20" s="122"/>
      <c r="V20" s="122"/>
      <c r="W20" s="122"/>
      <c r="X20" s="122"/>
      <c r="Y20" s="122"/>
      <c r="Z20" s="122"/>
      <c r="AA20" s="122"/>
      <c r="AB20" s="122"/>
      <c r="AC20" s="122"/>
      <c r="AD20" s="122"/>
      <c r="AE20" s="122"/>
      <c r="AF20" s="122"/>
      <c r="AG20" s="122"/>
      <c r="AH20" s="122"/>
      <c r="AI20" s="122"/>
      <c r="AJ20" s="122"/>
      <c r="AK20" s="122"/>
      <c r="AL20" s="122"/>
      <c r="AM20" s="122"/>
      <c r="AN20" s="122"/>
      <c r="AO20" s="122"/>
      <c r="AP20" s="122"/>
      <c r="AQ20" s="122"/>
      <c r="AR20" s="122"/>
      <c r="AS20" s="122"/>
      <c r="AT20" s="122"/>
      <c r="AU20" s="122"/>
      <c r="AV20" s="122"/>
      <c r="AW20" s="122"/>
      <c r="AX20" s="122"/>
      <c r="AY20" s="122"/>
      <c r="AZ20" s="122"/>
      <c r="BA20" s="122"/>
      <c r="BB20" s="122"/>
      <c r="BC20" s="122"/>
      <c r="BD20" s="122"/>
      <c r="BE20" s="122"/>
      <c r="BF20" s="122"/>
      <c r="BG20" s="122"/>
      <c r="BH20" s="122"/>
      <c r="BI20" s="122"/>
      <c r="BJ20" s="122"/>
      <c r="BK20" s="122"/>
      <c r="BL20" s="122"/>
      <c r="BM20" s="122"/>
      <c r="BN20" s="122"/>
      <c r="BO20" s="122"/>
      <c r="BP20" s="122"/>
      <c r="BQ20" s="122"/>
      <c r="BR20" s="122"/>
      <c r="BS20" s="122"/>
      <c r="BT20" s="122"/>
      <c r="BU20" s="122"/>
      <c r="BV20" s="122"/>
      <c r="BW20" s="122"/>
      <c r="BX20" s="122"/>
      <c r="BY20" s="122"/>
      <c r="BZ20" s="122"/>
    </row>
    <row r="21" spans="1:78" s="2" customFormat="1" ht="15" customHeight="1">
      <c r="A21" s="670" t="s">
        <v>199</v>
      </c>
      <c r="B21" s="670"/>
      <c r="C21" s="670"/>
      <c r="D21" s="670"/>
      <c r="E21" s="670"/>
      <c r="F21" s="670"/>
      <c r="G21" s="670"/>
      <c r="H21" s="670"/>
      <c r="I21" s="670"/>
      <c r="J21" s="670"/>
      <c r="K21" s="670"/>
      <c r="L21" s="670"/>
      <c r="M21" s="670"/>
      <c r="N21" s="670"/>
      <c r="O21" s="670"/>
      <c r="P21" s="670"/>
      <c r="Q21" s="670"/>
      <c r="R21" s="670"/>
      <c r="S21" s="670"/>
      <c r="T21" s="670"/>
      <c r="U21" s="670"/>
      <c r="V21" s="670"/>
      <c r="W21" s="670"/>
      <c r="X21" s="670"/>
      <c r="Y21" s="670"/>
      <c r="Z21" s="670"/>
      <c r="AA21" s="670"/>
      <c r="AB21" s="670"/>
      <c r="AC21" s="670"/>
      <c r="AD21" s="670"/>
      <c r="AE21" s="670"/>
      <c r="AF21" s="670"/>
      <c r="AG21" s="670"/>
      <c r="AH21" s="670"/>
      <c r="AI21" s="670"/>
      <c r="AJ21" s="670"/>
      <c r="AK21" s="670"/>
      <c r="AL21" s="670"/>
      <c r="AM21" s="670"/>
      <c r="AN21" s="670"/>
      <c r="AO21" s="670"/>
      <c r="AP21" s="670"/>
      <c r="AQ21" s="670"/>
      <c r="AR21" s="670"/>
      <c r="AS21" s="670"/>
      <c r="AT21" s="670"/>
      <c r="AU21" s="670"/>
      <c r="AV21" s="670"/>
      <c r="AW21" s="670"/>
      <c r="AX21" s="670"/>
      <c r="AY21" s="670"/>
      <c r="AZ21" s="670"/>
      <c r="BA21" s="670"/>
      <c r="BB21" s="670"/>
      <c r="BC21" s="670"/>
      <c r="BD21" s="670"/>
      <c r="BE21" s="670"/>
      <c r="BF21" s="670"/>
      <c r="BG21" s="670"/>
      <c r="BH21" s="670"/>
      <c r="BI21" s="670"/>
      <c r="BJ21" s="670"/>
      <c r="BK21" s="670"/>
      <c r="BL21" s="670"/>
      <c r="BM21" s="670"/>
      <c r="BN21" s="670"/>
      <c r="BO21" s="670"/>
      <c r="BP21" s="670"/>
      <c r="BQ21" s="670"/>
      <c r="BR21" s="670"/>
      <c r="BS21" s="670"/>
      <c r="BT21" s="670"/>
      <c r="BU21" s="670"/>
      <c r="BV21" s="670"/>
      <c r="BW21" s="670"/>
      <c r="BX21" s="670"/>
      <c r="BY21" s="670"/>
      <c r="BZ21" s="670"/>
    </row>
    <row r="22" spans="1:78" s="2" customFormat="1" ht="14.25" customHeight="1">
      <c r="A22" s="63"/>
      <c r="B22" s="63" t="s">
        <v>200</v>
      </c>
      <c r="C22" s="63"/>
      <c r="D22" s="63"/>
      <c r="E22" s="63"/>
      <c r="F22" s="63"/>
      <c r="G22" s="63"/>
      <c r="H22" s="63"/>
      <c r="I22" s="63"/>
      <c r="J22" s="63"/>
      <c r="K22" s="63"/>
      <c r="L22" s="63"/>
      <c r="M22" s="63"/>
      <c r="N22" s="63"/>
      <c r="O22" s="63"/>
      <c r="P22" s="63"/>
      <c r="Q22" s="63"/>
      <c r="R22" s="63"/>
      <c r="S22" s="63"/>
      <c r="T22" s="63"/>
      <c r="U22" s="63"/>
      <c r="V22" s="63"/>
      <c r="W22" s="63"/>
      <c r="X22" s="63"/>
      <c r="Y22" s="63"/>
      <c r="Z22" s="63"/>
      <c r="AA22" s="63"/>
      <c r="AB22" s="63"/>
      <c r="AC22" s="63"/>
      <c r="AD22" s="63"/>
      <c r="AE22" s="63"/>
      <c r="AF22" s="63"/>
      <c r="AG22" s="63"/>
      <c r="AH22" s="63"/>
      <c r="AI22" s="63"/>
      <c r="AJ22" s="63"/>
      <c r="AK22" s="63"/>
      <c r="AL22" s="63"/>
      <c r="AM22" s="63"/>
      <c r="AN22" s="63"/>
      <c r="AO22" s="63"/>
      <c r="AP22" s="63"/>
      <c r="AQ22" s="63"/>
      <c r="AR22" s="63"/>
      <c r="AS22" s="63"/>
      <c r="AT22" s="63"/>
      <c r="AU22" s="63"/>
      <c r="AV22" s="63"/>
      <c r="AW22" s="63"/>
      <c r="AX22" s="63"/>
      <c r="AY22" s="63"/>
      <c r="AZ22" s="63"/>
      <c r="BA22" s="63"/>
      <c r="BB22" s="63"/>
      <c r="BC22" s="63"/>
      <c r="BD22" s="63"/>
      <c r="BE22" s="63"/>
      <c r="BF22" s="63"/>
      <c r="BG22" s="63"/>
      <c r="BH22" s="63"/>
      <c r="BI22" s="63"/>
      <c r="BJ22" s="63"/>
      <c r="BK22" s="63"/>
      <c r="BL22" s="63"/>
      <c r="BM22" s="63"/>
      <c r="BN22" s="63"/>
      <c r="BO22" s="63"/>
      <c r="BP22" s="63"/>
      <c r="BQ22" s="63"/>
      <c r="BR22" s="63"/>
      <c r="BS22" s="63"/>
      <c r="BT22" s="63"/>
      <c r="BU22" s="63"/>
      <c r="BV22" s="63"/>
      <c r="BW22" s="63"/>
      <c r="BX22" s="63"/>
      <c r="BY22" s="63"/>
      <c r="BZ22" s="63"/>
    </row>
    <row r="23" spans="1:78" s="2" customFormat="1" ht="14.25" customHeight="1">
      <c r="A23" s="198"/>
      <c r="B23" s="198" t="s">
        <v>1333</v>
      </c>
      <c r="C23" s="198"/>
      <c r="D23" s="198"/>
      <c r="E23" s="198"/>
      <c r="F23" s="198"/>
      <c r="G23" s="198"/>
      <c r="H23" s="198"/>
      <c r="I23" s="198"/>
      <c r="J23" s="198"/>
      <c r="K23" s="198"/>
      <c r="L23" s="198"/>
      <c r="M23" s="198"/>
      <c r="N23" s="198"/>
      <c r="O23" s="198"/>
      <c r="P23" s="198"/>
      <c r="Q23" s="198"/>
      <c r="R23" s="198"/>
      <c r="S23" s="198"/>
      <c r="T23" s="198"/>
      <c r="U23" s="198"/>
      <c r="V23" s="198" t="s">
        <v>151</v>
      </c>
      <c r="W23" s="198"/>
      <c r="X23" s="198"/>
      <c r="Y23" s="198"/>
      <c r="Z23" s="198"/>
      <c r="AA23" s="198"/>
      <c r="AB23" s="198"/>
      <c r="AC23" s="198"/>
      <c r="AD23" s="198"/>
      <c r="AE23" s="198"/>
      <c r="AF23" s="198"/>
      <c r="AG23" s="198"/>
      <c r="AH23" s="198"/>
      <c r="AI23" s="198"/>
      <c r="AJ23" s="198"/>
      <c r="AK23" s="198"/>
      <c r="AL23" s="198" t="s">
        <v>152</v>
      </c>
      <c r="AM23" s="198"/>
      <c r="AN23" s="198"/>
      <c r="AO23" s="198"/>
      <c r="AP23" s="198"/>
      <c r="AQ23" s="198"/>
      <c r="AR23" s="198"/>
      <c r="AS23" s="198"/>
      <c r="AT23" s="198"/>
      <c r="AU23" s="198"/>
      <c r="AV23" s="198"/>
      <c r="AW23" s="198"/>
      <c r="AX23" s="198"/>
      <c r="AY23" s="198"/>
      <c r="AZ23" s="198"/>
      <c r="BA23" s="198"/>
      <c r="BB23" s="198"/>
      <c r="BC23" s="198" t="s">
        <v>153</v>
      </c>
      <c r="BD23" s="198"/>
      <c r="BE23" s="198"/>
      <c r="BF23" s="198"/>
      <c r="BG23" s="198"/>
      <c r="BH23" s="198"/>
      <c r="BI23" s="198"/>
      <c r="BJ23" s="198"/>
      <c r="BK23" s="198"/>
      <c r="BL23" s="198"/>
      <c r="BM23" s="198"/>
      <c r="BN23" s="198"/>
      <c r="BO23" s="198"/>
      <c r="BP23" s="198"/>
      <c r="BQ23" s="198"/>
      <c r="BR23" s="198"/>
      <c r="BS23" s="198"/>
      <c r="BT23" s="198"/>
      <c r="BU23" s="198" t="s">
        <v>85</v>
      </c>
      <c r="BV23" s="198"/>
      <c r="BW23" s="198"/>
      <c r="BX23" s="198"/>
      <c r="BY23" s="198"/>
      <c r="BZ23" s="198"/>
    </row>
    <row r="24" spans="1:78" s="2" customFormat="1" ht="14.25" customHeight="1">
      <c r="A24" s="59"/>
      <c r="B24" s="59"/>
      <c r="C24" s="59"/>
      <c r="D24" s="699" t="s">
        <v>234</v>
      </c>
      <c r="E24" s="699"/>
      <c r="F24" s="699"/>
      <c r="G24" s="699"/>
      <c r="H24" s="699"/>
      <c r="I24" s="699"/>
      <c r="J24" s="699"/>
      <c r="K24" s="699"/>
      <c r="L24" s="59" t="s">
        <v>37</v>
      </c>
      <c r="M24" s="59"/>
      <c r="N24" s="693"/>
      <c r="O24" s="693"/>
      <c r="P24" s="693"/>
      <c r="Q24" s="693"/>
      <c r="R24" s="670" t="s">
        <v>235</v>
      </c>
      <c r="S24" s="670"/>
      <c r="T24" s="670"/>
      <c r="U24" s="59"/>
      <c r="V24" s="59" t="s">
        <v>37</v>
      </c>
      <c r="W24" s="688"/>
      <c r="X24" s="688"/>
      <c r="Y24" s="688"/>
      <c r="Z24" s="688"/>
      <c r="AA24" s="688"/>
      <c r="AB24" s="688"/>
      <c r="AC24" s="688"/>
      <c r="AD24" s="688"/>
      <c r="AE24" s="688"/>
      <c r="AF24" s="688"/>
      <c r="AG24" s="688"/>
      <c r="AH24" s="688"/>
      <c r="AI24" s="688"/>
      <c r="AJ24" s="688"/>
      <c r="AK24" s="688"/>
      <c r="AL24" s="59" t="s">
        <v>117</v>
      </c>
      <c r="AM24" s="59"/>
      <c r="AN24" s="688"/>
      <c r="AO24" s="688"/>
      <c r="AP24" s="688"/>
      <c r="AQ24" s="688"/>
      <c r="AR24" s="688"/>
      <c r="AS24" s="688"/>
      <c r="AT24" s="688"/>
      <c r="AU24" s="688"/>
      <c r="AV24" s="688"/>
      <c r="AW24" s="688"/>
      <c r="AX24" s="688"/>
      <c r="AY24" s="688"/>
      <c r="AZ24" s="688"/>
      <c r="BA24" s="688"/>
      <c r="BB24" s="688"/>
      <c r="BC24" s="59" t="s">
        <v>117</v>
      </c>
      <c r="BD24" s="59"/>
      <c r="BE24" s="689">
        <f>IF(AN24="別紙",W24,W24+AN24)</f>
        <v>0</v>
      </c>
      <c r="BF24" s="689"/>
      <c r="BG24" s="689"/>
      <c r="BH24" s="689"/>
      <c r="BI24" s="689"/>
      <c r="BJ24" s="689"/>
      <c r="BK24" s="689"/>
      <c r="BL24" s="689"/>
      <c r="BM24" s="689"/>
      <c r="BN24" s="689"/>
      <c r="BO24" s="689"/>
      <c r="BP24" s="689"/>
      <c r="BQ24" s="689"/>
      <c r="BR24" s="689"/>
      <c r="BS24" s="689"/>
      <c r="BT24" s="123"/>
      <c r="BU24" s="119" t="s">
        <v>85</v>
      </c>
      <c r="BV24" s="119"/>
      <c r="BW24" s="119"/>
      <c r="BX24" s="119"/>
      <c r="BY24" s="119"/>
      <c r="BZ24" s="59"/>
    </row>
    <row r="25" spans="1:78" s="2" customFormat="1" ht="14.25" customHeight="1">
      <c r="A25" s="59"/>
      <c r="B25" s="59"/>
      <c r="C25" s="59"/>
      <c r="D25" s="59"/>
      <c r="E25" s="59"/>
      <c r="F25" s="59"/>
      <c r="G25" s="59"/>
      <c r="H25" s="59"/>
      <c r="I25" s="59"/>
      <c r="J25" s="59"/>
      <c r="K25" s="59"/>
      <c r="L25" s="59" t="s">
        <v>37</v>
      </c>
      <c r="M25" s="59"/>
      <c r="N25" s="693"/>
      <c r="O25" s="693"/>
      <c r="P25" s="693"/>
      <c r="Q25" s="693"/>
      <c r="R25" s="670" t="s">
        <v>235</v>
      </c>
      <c r="S25" s="670"/>
      <c r="T25" s="670"/>
      <c r="U25" s="59"/>
      <c r="V25" s="59" t="s">
        <v>37</v>
      </c>
      <c r="W25" s="688"/>
      <c r="X25" s="688"/>
      <c r="Y25" s="688"/>
      <c r="Z25" s="688"/>
      <c r="AA25" s="688"/>
      <c r="AB25" s="688"/>
      <c r="AC25" s="688"/>
      <c r="AD25" s="688"/>
      <c r="AE25" s="688"/>
      <c r="AF25" s="688"/>
      <c r="AG25" s="688"/>
      <c r="AH25" s="688"/>
      <c r="AI25" s="688"/>
      <c r="AJ25" s="688"/>
      <c r="AK25" s="688"/>
      <c r="AL25" s="59" t="s">
        <v>117</v>
      </c>
      <c r="AM25" s="59"/>
      <c r="AN25" s="688"/>
      <c r="AO25" s="688"/>
      <c r="AP25" s="688"/>
      <c r="AQ25" s="688"/>
      <c r="AR25" s="688"/>
      <c r="AS25" s="688"/>
      <c r="AT25" s="688"/>
      <c r="AU25" s="688"/>
      <c r="AV25" s="688"/>
      <c r="AW25" s="688"/>
      <c r="AX25" s="688"/>
      <c r="AY25" s="688"/>
      <c r="AZ25" s="688"/>
      <c r="BA25" s="688"/>
      <c r="BB25" s="688"/>
      <c r="BC25" s="59" t="s">
        <v>117</v>
      </c>
      <c r="BD25" s="59"/>
      <c r="BE25" s="689">
        <f t="shared" ref="BE25:BE43" si="1">IF(AN25="別紙",W25,W25+AN25)</f>
        <v>0</v>
      </c>
      <c r="BF25" s="689"/>
      <c r="BG25" s="689"/>
      <c r="BH25" s="689"/>
      <c r="BI25" s="689"/>
      <c r="BJ25" s="689"/>
      <c r="BK25" s="689"/>
      <c r="BL25" s="689"/>
      <c r="BM25" s="689"/>
      <c r="BN25" s="689"/>
      <c r="BO25" s="689"/>
      <c r="BP25" s="689"/>
      <c r="BQ25" s="689"/>
      <c r="BR25" s="689"/>
      <c r="BS25" s="689"/>
      <c r="BT25" s="123"/>
      <c r="BU25" s="119" t="s">
        <v>85</v>
      </c>
      <c r="BV25" s="119"/>
      <c r="BW25" s="119"/>
      <c r="BX25" s="119"/>
      <c r="BY25" s="119"/>
      <c r="BZ25" s="59"/>
    </row>
    <row r="26" spans="1:78" s="2" customFormat="1" ht="14.25" customHeight="1">
      <c r="A26" s="59"/>
      <c r="B26" s="59"/>
      <c r="C26" s="59"/>
      <c r="D26" s="59"/>
      <c r="E26" s="59"/>
      <c r="F26" s="59"/>
      <c r="G26" s="59"/>
      <c r="H26" s="59"/>
      <c r="I26" s="59"/>
      <c r="J26" s="59"/>
      <c r="K26" s="59"/>
      <c r="L26" s="59" t="s">
        <v>37</v>
      </c>
      <c r="M26" s="59"/>
      <c r="N26" s="693"/>
      <c r="O26" s="693"/>
      <c r="P26" s="693"/>
      <c r="Q26" s="693"/>
      <c r="R26" s="670" t="s">
        <v>235</v>
      </c>
      <c r="S26" s="670"/>
      <c r="T26" s="670"/>
      <c r="U26" s="59"/>
      <c r="V26" s="59" t="s">
        <v>37</v>
      </c>
      <c r="W26" s="688"/>
      <c r="X26" s="688"/>
      <c r="Y26" s="688"/>
      <c r="Z26" s="688"/>
      <c r="AA26" s="688"/>
      <c r="AB26" s="688"/>
      <c r="AC26" s="688"/>
      <c r="AD26" s="688"/>
      <c r="AE26" s="688"/>
      <c r="AF26" s="688"/>
      <c r="AG26" s="688"/>
      <c r="AH26" s="688"/>
      <c r="AI26" s="688"/>
      <c r="AJ26" s="688"/>
      <c r="AK26" s="688"/>
      <c r="AL26" s="59" t="s">
        <v>117</v>
      </c>
      <c r="AM26" s="59"/>
      <c r="AN26" s="688"/>
      <c r="AO26" s="688"/>
      <c r="AP26" s="688"/>
      <c r="AQ26" s="688"/>
      <c r="AR26" s="688"/>
      <c r="AS26" s="688"/>
      <c r="AT26" s="688"/>
      <c r="AU26" s="688"/>
      <c r="AV26" s="688"/>
      <c r="AW26" s="688"/>
      <c r="AX26" s="688"/>
      <c r="AY26" s="688"/>
      <c r="AZ26" s="688"/>
      <c r="BA26" s="688"/>
      <c r="BB26" s="688"/>
      <c r="BC26" s="59" t="s">
        <v>117</v>
      </c>
      <c r="BD26" s="59"/>
      <c r="BE26" s="689">
        <f t="shared" si="1"/>
        <v>0</v>
      </c>
      <c r="BF26" s="689"/>
      <c r="BG26" s="689"/>
      <c r="BH26" s="689"/>
      <c r="BI26" s="689"/>
      <c r="BJ26" s="689"/>
      <c r="BK26" s="689"/>
      <c r="BL26" s="689"/>
      <c r="BM26" s="689"/>
      <c r="BN26" s="689"/>
      <c r="BO26" s="689"/>
      <c r="BP26" s="689"/>
      <c r="BQ26" s="689"/>
      <c r="BR26" s="689"/>
      <c r="BS26" s="689"/>
      <c r="BT26" s="123"/>
      <c r="BU26" s="119" t="s">
        <v>85</v>
      </c>
      <c r="BV26" s="119"/>
      <c r="BW26" s="119"/>
      <c r="BX26" s="119"/>
      <c r="BY26" s="119"/>
      <c r="BZ26" s="59"/>
    </row>
    <row r="27" spans="1:78" s="2" customFormat="1" ht="14.25" customHeight="1">
      <c r="A27" s="59"/>
      <c r="B27" s="59"/>
      <c r="C27" s="59"/>
      <c r="D27" s="59"/>
      <c r="E27" s="59"/>
      <c r="F27" s="59"/>
      <c r="G27" s="59"/>
      <c r="H27" s="59"/>
      <c r="I27" s="59"/>
      <c r="J27" s="59"/>
      <c r="K27" s="59"/>
      <c r="L27" s="59" t="s">
        <v>37</v>
      </c>
      <c r="M27" s="59"/>
      <c r="N27" s="693"/>
      <c r="O27" s="693"/>
      <c r="P27" s="693"/>
      <c r="Q27" s="693"/>
      <c r="R27" s="670" t="s">
        <v>235</v>
      </c>
      <c r="S27" s="670"/>
      <c r="T27" s="670"/>
      <c r="U27" s="59"/>
      <c r="V27" s="59" t="s">
        <v>37</v>
      </c>
      <c r="W27" s="688"/>
      <c r="X27" s="688"/>
      <c r="Y27" s="688"/>
      <c r="Z27" s="688"/>
      <c r="AA27" s="688"/>
      <c r="AB27" s="688"/>
      <c r="AC27" s="688"/>
      <c r="AD27" s="688"/>
      <c r="AE27" s="688"/>
      <c r="AF27" s="688"/>
      <c r="AG27" s="688"/>
      <c r="AH27" s="688"/>
      <c r="AI27" s="688"/>
      <c r="AJ27" s="688"/>
      <c r="AK27" s="688"/>
      <c r="AL27" s="59" t="s">
        <v>117</v>
      </c>
      <c r="AM27" s="59"/>
      <c r="AN27" s="688"/>
      <c r="AO27" s="688"/>
      <c r="AP27" s="688"/>
      <c r="AQ27" s="688"/>
      <c r="AR27" s="688"/>
      <c r="AS27" s="688"/>
      <c r="AT27" s="688"/>
      <c r="AU27" s="688"/>
      <c r="AV27" s="688"/>
      <c r="AW27" s="688"/>
      <c r="AX27" s="688"/>
      <c r="AY27" s="688"/>
      <c r="AZ27" s="688"/>
      <c r="BA27" s="688"/>
      <c r="BB27" s="688"/>
      <c r="BC27" s="59" t="s">
        <v>117</v>
      </c>
      <c r="BD27" s="59"/>
      <c r="BE27" s="689">
        <f t="shared" si="1"/>
        <v>0</v>
      </c>
      <c r="BF27" s="689"/>
      <c r="BG27" s="689"/>
      <c r="BH27" s="689"/>
      <c r="BI27" s="689"/>
      <c r="BJ27" s="689"/>
      <c r="BK27" s="689"/>
      <c r="BL27" s="689"/>
      <c r="BM27" s="689"/>
      <c r="BN27" s="689"/>
      <c r="BO27" s="689"/>
      <c r="BP27" s="689"/>
      <c r="BQ27" s="689"/>
      <c r="BR27" s="689"/>
      <c r="BS27" s="689"/>
      <c r="BT27" s="123"/>
      <c r="BU27" s="119" t="s">
        <v>85</v>
      </c>
      <c r="BV27" s="119"/>
      <c r="BW27" s="119"/>
      <c r="BX27" s="119"/>
      <c r="BY27" s="119"/>
      <c r="BZ27" s="59"/>
    </row>
    <row r="28" spans="1:78" s="2" customFormat="1" ht="14.25" customHeight="1">
      <c r="A28" s="59"/>
      <c r="B28" s="59"/>
      <c r="C28" s="59"/>
      <c r="D28" s="59"/>
      <c r="E28" s="59"/>
      <c r="F28" s="59"/>
      <c r="G28" s="59"/>
      <c r="H28" s="59"/>
      <c r="I28" s="59"/>
      <c r="J28" s="59"/>
      <c r="K28" s="59"/>
      <c r="L28" s="59" t="s">
        <v>37</v>
      </c>
      <c r="M28" s="59"/>
      <c r="N28" s="693"/>
      <c r="O28" s="693"/>
      <c r="P28" s="693"/>
      <c r="Q28" s="693"/>
      <c r="R28" s="670" t="s">
        <v>235</v>
      </c>
      <c r="S28" s="670"/>
      <c r="T28" s="670"/>
      <c r="U28" s="59"/>
      <c r="V28" s="59" t="s">
        <v>37</v>
      </c>
      <c r="W28" s="688"/>
      <c r="X28" s="688"/>
      <c r="Y28" s="688"/>
      <c r="Z28" s="688"/>
      <c r="AA28" s="688"/>
      <c r="AB28" s="688"/>
      <c r="AC28" s="688"/>
      <c r="AD28" s="688"/>
      <c r="AE28" s="688"/>
      <c r="AF28" s="688"/>
      <c r="AG28" s="688"/>
      <c r="AH28" s="688"/>
      <c r="AI28" s="688"/>
      <c r="AJ28" s="688"/>
      <c r="AK28" s="688"/>
      <c r="AL28" s="59" t="s">
        <v>117</v>
      </c>
      <c r="AM28" s="59"/>
      <c r="AN28" s="688"/>
      <c r="AO28" s="688"/>
      <c r="AP28" s="688"/>
      <c r="AQ28" s="688"/>
      <c r="AR28" s="688"/>
      <c r="AS28" s="688"/>
      <c r="AT28" s="688"/>
      <c r="AU28" s="688"/>
      <c r="AV28" s="688"/>
      <c r="AW28" s="688"/>
      <c r="AX28" s="688"/>
      <c r="AY28" s="688"/>
      <c r="AZ28" s="688"/>
      <c r="BA28" s="688"/>
      <c r="BB28" s="688"/>
      <c r="BC28" s="59" t="s">
        <v>117</v>
      </c>
      <c r="BD28" s="59"/>
      <c r="BE28" s="689">
        <f t="shared" si="1"/>
        <v>0</v>
      </c>
      <c r="BF28" s="689"/>
      <c r="BG28" s="689"/>
      <c r="BH28" s="689"/>
      <c r="BI28" s="689"/>
      <c r="BJ28" s="689"/>
      <c r="BK28" s="689"/>
      <c r="BL28" s="689"/>
      <c r="BM28" s="689"/>
      <c r="BN28" s="689"/>
      <c r="BO28" s="689"/>
      <c r="BP28" s="689"/>
      <c r="BQ28" s="689"/>
      <c r="BR28" s="689"/>
      <c r="BS28" s="689"/>
      <c r="BT28" s="123"/>
      <c r="BU28" s="119" t="s">
        <v>85</v>
      </c>
      <c r="BV28" s="119"/>
      <c r="BW28" s="119"/>
      <c r="BX28" s="119"/>
      <c r="BY28" s="119"/>
      <c r="BZ28" s="59"/>
    </row>
    <row r="29" spans="1:78" s="2" customFormat="1" ht="14.25" customHeight="1">
      <c r="A29" s="59"/>
      <c r="B29" s="59"/>
      <c r="C29" s="59"/>
      <c r="D29" s="59"/>
      <c r="E29" s="59"/>
      <c r="F29" s="59"/>
      <c r="G29" s="59"/>
      <c r="H29" s="59"/>
      <c r="I29" s="59"/>
      <c r="J29" s="59"/>
      <c r="K29" s="59"/>
      <c r="L29" s="59" t="s">
        <v>37</v>
      </c>
      <c r="M29" s="59"/>
      <c r="N29" s="693"/>
      <c r="O29" s="693"/>
      <c r="P29" s="693"/>
      <c r="Q29" s="693"/>
      <c r="R29" s="670" t="s">
        <v>235</v>
      </c>
      <c r="S29" s="670"/>
      <c r="T29" s="670"/>
      <c r="U29" s="59"/>
      <c r="V29" s="59" t="s">
        <v>37</v>
      </c>
      <c r="W29" s="688"/>
      <c r="X29" s="688"/>
      <c r="Y29" s="688"/>
      <c r="Z29" s="688"/>
      <c r="AA29" s="688"/>
      <c r="AB29" s="688"/>
      <c r="AC29" s="688"/>
      <c r="AD29" s="688"/>
      <c r="AE29" s="688"/>
      <c r="AF29" s="688"/>
      <c r="AG29" s="688"/>
      <c r="AH29" s="688"/>
      <c r="AI29" s="688"/>
      <c r="AJ29" s="688"/>
      <c r="AK29" s="688"/>
      <c r="AL29" s="59" t="s">
        <v>117</v>
      </c>
      <c r="AM29" s="59"/>
      <c r="AN29" s="688"/>
      <c r="AO29" s="688"/>
      <c r="AP29" s="688"/>
      <c r="AQ29" s="688"/>
      <c r="AR29" s="688"/>
      <c r="AS29" s="688"/>
      <c r="AT29" s="688"/>
      <c r="AU29" s="688"/>
      <c r="AV29" s="688"/>
      <c r="AW29" s="688"/>
      <c r="AX29" s="688"/>
      <c r="AY29" s="688"/>
      <c r="AZ29" s="688"/>
      <c r="BA29" s="688"/>
      <c r="BB29" s="688"/>
      <c r="BC29" s="59" t="s">
        <v>117</v>
      </c>
      <c r="BD29" s="59"/>
      <c r="BE29" s="689">
        <f t="shared" si="1"/>
        <v>0</v>
      </c>
      <c r="BF29" s="689"/>
      <c r="BG29" s="689"/>
      <c r="BH29" s="689"/>
      <c r="BI29" s="689"/>
      <c r="BJ29" s="689"/>
      <c r="BK29" s="689"/>
      <c r="BL29" s="689"/>
      <c r="BM29" s="689"/>
      <c r="BN29" s="689"/>
      <c r="BO29" s="689"/>
      <c r="BP29" s="689"/>
      <c r="BQ29" s="689"/>
      <c r="BR29" s="689"/>
      <c r="BS29" s="689"/>
      <c r="BT29" s="123"/>
      <c r="BU29" s="119" t="s">
        <v>85</v>
      </c>
      <c r="BV29" s="119"/>
      <c r="BW29" s="119"/>
      <c r="BX29" s="119"/>
      <c r="BY29" s="119"/>
      <c r="BZ29" s="59"/>
    </row>
    <row r="30" spans="1:78" s="2" customFormat="1" ht="14.25" customHeight="1">
      <c r="A30" s="59"/>
      <c r="B30" s="59"/>
      <c r="C30" s="59"/>
      <c r="D30" s="59"/>
      <c r="E30" s="59"/>
      <c r="F30" s="59"/>
      <c r="G30" s="59"/>
      <c r="H30" s="59"/>
      <c r="I30" s="59"/>
      <c r="J30" s="59"/>
      <c r="K30" s="59"/>
      <c r="L30" s="59" t="s">
        <v>37</v>
      </c>
      <c r="M30" s="59"/>
      <c r="N30" s="693"/>
      <c r="O30" s="693"/>
      <c r="P30" s="693"/>
      <c r="Q30" s="693"/>
      <c r="R30" s="670" t="s">
        <v>235</v>
      </c>
      <c r="S30" s="670"/>
      <c r="T30" s="670"/>
      <c r="U30" s="59"/>
      <c r="V30" s="59" t="s">
        <v>37</v>
      </c>
      <c r="W30" s="688"/>
      <c r="X30" s="688"/>
      <c r="Y30" s="688"/>
      <c r="Z30" s="688"/>
      <c r="AA30" s="688"/>
      <c r="AB30" s="688"/>
      <c r="AC30" s="688"/>
      <c r="AD30" s="688"/>
      <c r="AE30" s="688"/>
      <c r="AF30" s="688"/>
      <c r="AG30" s="688"/>
      <c r="AH30" s="688"/>
      <c r="AI30" s="688"/>
      <c r="AJ30" s="688"/>
      <c r="AK30" s="688"/>
      <c r="AL30" s="59" t="s">
        <v>117</v>
      </c>
      <c r="AM30" s="59"/>
      <c r="AN30" s="688"/>
      <c r="AO30" s="688"/>
      <c r="AP30" s="688"/>
      <c r="AQ30" s="688"/>
      <c r="AR30" s="688"/>
      <c r="AS30" s="688"/>
      <c r="AT30" s="688"/>
      <c r="AU30" s="688"/>
      <c r="AV30" s="688"/>
      <c r="AW30" s="688"/>
      <c r="AX30" s="688"/>
      <c r="AY30" s="688"/>
      <c r="AZ30" s="688"/>
      <c r="BA30" s="688"/>
      <c r="BB30" s="688"/>
      <c r="BC30" s="59" t="s">
        <v>117</v>
      </c>
      <c r="BD30" s="59"/>
      <c r="BE30" s="689">
        <f t="shared" si="1"/>
        <v>0</v>
      </c>
      <c r="BF30" s="689"/>
      <c r="BG30" s="689"/>
      <c r="BH30" s="689"/>
      <c r="BI30" s="689"/>
      <c r="BJ30" s="689"/>
      <c r="BK30" s="689"/>
      <c r="BL30" s="689"/>
      <c r="BM30" s="689"/>
      <c r="BN30" s="689"/>
      <c r="BO30" s="689"/>
      <c r="BP30" s="689"/>
      <c r="BQ30" s="689"/>
      <c r="BR30" s="689"/>
      <c r="BS30" s="689"/>
      <c r="BT30" s="123"/>
      <c r="BU30" s="119" t="s">
        <v>85</v>
      </c>
      <c r="BV30" s="119"/>
      <c r="BW30" s="119"/>
      <c r="BX30" s="119"/>
      <c r="BY30" s="119"/>
      <c r="BZ30" s="59"/>
    </row>
    <row r="31" spans="1:78" s="2" customFormat="1" ht="14.25" customHeight="1">
      <c r="A31" s="59"/>
      <c r="B31" s="59"/>
      <c r="C31" s="59"/>
      <c r="D31" s="59"/>
      <c r="E31" s="59"/>
      <c r="F31" s="59"/>
      <c r="G31" s="59"/>
      <c r="H31" s="59"/>
      <c r="I31" s="59"/>
      <c r="J31" s="59"/>
      <c r="K31" s="59"/>
      <c r="L31" s="59" t="s">
        <v>37</v>
      </c>
      <c r="M31" s="59"/>
      <c r="N31" s="693"/>
      <c r="O31" s="693"/>
      <c r="P31" s="693"/>
      <c r="Q31" s="693"/>
      <c r="R31" s="670" t="s">
        <v>235</v>
      </c>
      <c r="S31" s="670"/>
      <c r="T31" s="670"/>
      <c r="U31" s="59"/>
      <c r="V31" s="59" t="s">
        <v>37</v>
      </c>
      <c r="W31" s="688"/>
      <c r="X31" s="688"/>
      <c r="Y31" s="688"/>
      <c r="Z31" s="688"/>
      <c r="AA31" s="688"/>
      <c r="AB31" s="688"/>
      <c r="AC31" s="688"/>
      <c r="AD31" s="688"/>
      <c r="AE31" s="688"/>
      <c r="AF31" s="688"/>
      <c r="AG31" s="688"/>
      <c r="AH31" s="688"/>
      <c r="AI31" s="688"/>
      <c r="AJ31" s="688"/>
      <c r="AK31" s="688"/>
      <c r="AL31" s="59" t="s">
        <v>117</v>
      </c>
      <c r="AM31" s="59"/>
      <c r="AN31" s="688"/>
      <c r="AO31" s="688"/>
      <c r="AP31" s="688"/>
      <c r="AQ31" s="688"/>
      <c r="AR31" s="688"/>
      <c r="AS31" s="688"/>
      <c r="AT31" s="688"/>
      <c r="AU31" s="688"/>
      <c r="AV31" s="688"/>
      <c r="AW31" s="688"/>
      <c r="AX31" s="688"/>
      <c r="AY31" s="688"/>
      <c r="AZ31" s="688"/>
      <c r="BA31" s="688"/>
      <c r="BB31" s="688"/>
      <c r="BC31" s="59" t="s">
        <v>117</v>
      </c>
      <c r="BD31" s="59"/>
      <c r="BE31" s="689">
        <f t="shared" si="1"/>
        <v>0</v>
      </c>
      <c r="BF31" s="689"/>
      <c r="BG31" s="689"/>
      <c r="BH31" s="689"/>
      <c r="BI31" s="689"/>
      <c r="BJ31" s="689"/>
      <c r="BK31" s="689"/>
      <c r="BL31" s="689"/>
      <c r="BM31" s="689"/>
      <c r="BN31" s="689"/>
      <c r="BO31" s="689"/>
      <c r="BP31" s="689"/>
      <c r="BQ31" s="689"/>
      <c r="BR31" s="689"/>
      <c r="BS31" s="689"/>
      <c r="BT31" s="123"/>
      <c r="BU31" s="119" t="s">
        <v>85</v>
      </c>
      <c r="BV31" s="119"/>
      <c r="BW31" s="119"/>
      <c r="BX31" s="119"/>
      <c r="BY31" s="119"/>
      <c r="BZ31" s="59"/>
    </row>
    <row r="32" spans="1:78" s="2" customFormat="1" ht="14.25" customHeight="1">
      <c r="A32" s="59"/>
      <c r="B32" s="59"/>
      <c r="C32" s="59"/>
      <c r="D32" s="59"/>
      <c r="E32" s="59"/>
      <c r="F32" s="59"/>
      <c r="G32" s="59"/>
      <c r="H32" s="59"/>
      <c r="I32" s="59"/>
      <c r="J32" s="59"/>
      <c r="K32" s="59"/>
      <c r="L32" s="59" t="s">
        <v>37</v>
      </c>
      <c r="M32" s="59"/>
      <c r="N32" s="693"/>
      <c r="O32" s="693"/>
      <c r="P32" s="693"/>
      <c r="Q32" s="693"/>
      <c r="R32" s="670" t="s">
        <v>235</v>
      </c>
      <c r="S32" s="670"/>
      <c r="T32" s="670"/>
      <c r="U32" s="59"/>
      <c r="V32" s="59" t="s">
        <v>37</v>
      </c>
      <c r="W32" s="688"/>
      <c r="X32" s="688"/>
      <c r="Y32" s="688"/>
      <c r="Z32" s="688"/>
      <c r="AA32" s="688"/>
      <c r="AB32" s="688"/>
      <c r="AC32" s="688"/>
      <c r="AD32" s="688"/>
      <c r="AE32" s="688"/>
      <c r="AF32" s="688"/>
      <c r="AG32" s="688"/>
      <c r="AH32" s="688"/>
      <c r="AI32" s="688"/>
      <c r="AJ32" s="688"/>
      <c r="AK32" s="688"/>
      <c r="AL32" s="59" t="s">
        <v>117</v>
      </c>
      <c r="AM32" s="59"/>
      <c r="AN32" s="688"/>
      <c r="AO32" s="688"/>
      <c r="AP32" s="688"/>
      <c r="AQ32" s="688"/>
      <c r="AR32" s="688"/>
      <c r="AS32" s="688"/>
      <c r="AT32" s="688"/>
      <c r="AU32" s="688"/>
      <c r="AV32" s="688"/>
      <c r="AW32" s="688"/>
      <c r="AX32" s="688"/>
      <c r="AY32" s="688"/>
      <c r="AZ32" s="688"/>
      <c r="BA32" s="688"/>
      <c r="BB32" s="688"/>
      <c r="BC32" s="59" t="s">
        <v>117</v>
      </c>
      <c r="BD32" s="59"/>
      <c r="BE32" s="689">
        <f t="shared" si="1"/>
        <v>0</v>
      </c>
      <c r="BF32" s="689"/>
      <c r="BG32" s="689"/>
      <c r="BH32" s="689"/>
      <c r="BI32" s="689"/>
      <c r="BJ32" s="689"/>
      <c r="BK32" s="689"/>
      <c r="BL32" s="689"/>
      <c r="BM32" s="689"/>
      <c r="BN32" s="689"/>
      <c r="BO32" s="689"/>
      <c r="BP32" s="689"/>
      <c r="BQ32" s="689"/>
      <c r="BR32" s="689"/>
      <c r="BS32" s="689"/>
      <c r="BT32" s="123"/>
      <c r="BU32" s="119" t="s">
        <v>85</v>
      </c>
      <c r="BV32" s="119"/>
      <c r="BW32" s="119"/>
      <c r="BX32" s="119"/>
      <c r="BY32" s="119"/>
      <c r="BZ32" s="59"/>
    </row>
    <row r="33" spans="1:78" s="2" customFormat="1" ht="14.25" customHeight="1">
      <c r="A33" s="59"/>
      <c r="B33" s="59"/>
      <c r="C33" s="59"/>
      <c r="D33" s="59"/>
      <c r="E33" s="59"/>
      <c r="F33" s="59"/>
      <c r="G33" s="59"/>
      <c r="H33" s="59"/>
      <c r="I33" s="59"/>
      <c r="J33" s="59"/>
      <c r="K33" s="59"/>
      <c r="L33" s="59" t="s">
        <v>37</v>
      </c>
      <c r="M33" s="59"/>
      <c r="N33" s="693"/>
      <c r="O33" s="693"/>
      <c r="P33" s="693"/>
      <c r="Q33" s="693"/>
      <c r="R33" s="670" t="s">
        <v>235</v>
      </c>
      <c r="S33" s="670"/>
      <c r="T33" s="670"/>
      <c r="U33" s="59"/>
      <c r="V33" s="59" t="s">
        <v>37</v>
      </c>
      <c r="W33" s="688"/>
      <c r="X33" s="688"/>
      <c r="Y33" s="688"/>
      <c r="Z33" s="688"/>
      <c r="AA33" s="688"/>
      <c r="AB33" s="688"/>
      <c r="AC33" s="688"/>
      <c r="AD33" s="688"/>
      <c r="AE33" s="688"/>
      <c r="AF33" s="688"/>
      <c r="AG33" s="688"/>
      <c r="AH33" s="688"/>
      <c r="AI33" s="688"/>
      <c r="AJ33" s="688"/>
      <c r="AK33" s="688"/>
      <c r="AL33" s="59" t="s">
        <v>117</v>
      </c>
      <c r="AM33" s="59"/>
      <c r="AN33" s="688"/>
      <c r="AO33" s="688"/>
      <c r="AP33" s="688"/>
      <c r="AQ33" s="688"/>
      <c r="AR33" s="688"/>
      <c r="AS33" s="688"/>
      <c r="AT33" s="688"/>
      <c r="AU33" s="688"/>
      <c r="AV33" s="688"/>
      <c r="AW33" s="688"/>
      <c r="AX33" s="688"/>
      <c r="AY33" s="688"/>
      <c r="AZ33" s="688"/>
      <c r="BA33" s="688"/>
      <c r="BB33" s="688"/>
      <c r="BC33" s="59" t="s">
        <v>117</v>
      </c>
      <c r="BD33" s="59"/>
      <c r="BE33" s="689">
        <f t="shared" si="1"/>
        <v>0</v>
      </c>
      <c r="BF33" s="689"/>
      <c r="BG33" s="689"/>
      <c r="BH33" s="689"/>
      <c r="BI33" s="689"/>
      <c r="BJ33" s="689"/>
      <c r="BK33" s="689"/>
      <c r="BL33" s="689"/>
      <c r="BM33" s="689"/>
      <c r="BN33" s="689"/>
      <c r="BO33" s="689"/>
      <c r="BP33" s="689"/>
      <c r="BQ33" s="689"/>
      <c r="BR33" s="689"/>
      <c r="BS33" s="689"/>
      <c r="BT33" s="123"/>
      <c r="BU33" s="119" t="s">
        <v>85</v>
      </c>
      <c r="BV33" s="119"/>
      <c r="BW33" s="119"/>
      <c r="BX33" s="119"/>
      <c r="BY33" s="119"/>
      <c r="BZ33" s="59"/>
    </row>
    <row r="34" spans="1:78" s="2" customFormat="1" ht="14.25" customHeight="1">
      <c r="A34" s="59"/>
      <c r="B34" s="59"/>
      <c r="C34" s="59"/>
      <c r="D34" s="59"/>
      <c r="E34" s="59"/>
      <c r="F34" s="59"/>
      <c r="G34" s="59"/>
      <c r="H34" s="59"/>
      <c r="I34" s="59"/>
      <c r="J34" s="59"/>
      <c r="K34" s="59"/>
      <c r="L34" s="59" t="s">
        <v>37</v>
      </c>
      <c r="M34" s="59"/>
      <c r="N34" s="693"/>
      <c r="O34" s="693"/>
      <c r="P34" s="693"/>
      <c r="Q34" s="693"/>
      <c r="R34" s="670" t="s">
        <v>235</v>
      </c>
      <c r="S34" s="670"/>
      <c r="T34" s="670"/>
      <c r="U34" s="59"/>
      <c r="V34" s="59" t="s">
        <v>37</v>
      </c>
      <c r="W34" s="688"/>
      <c r="X34" s="688"/>
      <c r="Y34" s="688"/>
      <c r="Z34" s="688"/>
      <c r="AA34" s="688"/>
      <c r="AB34" s="688"/>
      <c r="AC34" s="688"/>
      <c r="AD34" s="688"/>
      <c r="AE34" s="688"/>
      <c r="AF34" s="688"/>
      <c r="AG34" s="688"/>
      <c r="AH34" s="688"/>
      <c r="AI34" s="688"/>
      <c r="AJ34" s="688"/>
      <c r="AK34" s="688"/>
      <c r="AL34" s="59" t="s">
        <v>117</v>
      </c>
      <c r="AM34" s="59"/>
      <c r="AN34" s="688"/>
      <c r="AO34" s="688"/>
      <c r="AP34" s="688"/>
      <c r="AQ34" s="688"/>
      <c r="AR34" s="688"/>
      <c r="AS34" s="688"/>
      <c r="AT34" s="688"/>
      <c r="AU34" s="688"/>
      <c r="AV34" s="688"/>
      <c r="AW34" s="688"/>
      <c r="AX34" s="688"/>
      <c r="AY34" s="688"/>
      <c r="AZ34" s="688"/>
      <c r="BA34" s="688"/>
      <c r="BB34" s="688"/>
      <c r="BC34" s="59" t="s">
        <v>117</v>
      </c>
      <c r="BD34" s="59"/>
      <c r="BE34" s="689">
        <f t="shared" si="1"/>
        <v>0</v>
      </c>
      <c r="BF34" s="689"/>
      <c r="BG34" s="689"/>
      <c r="BH34" s="689"/>
      <c r="BI34" s="689"/>
      <c r="BJ34" s="689"/>
      <c r="BK34" s="689"/>
      <c r="BL34" s="689"/>
      <c r="BM34" s="689"/>
      <c r="BN34" s="689"/>
      <c r="BO34" s="689"/>
      <c r="BP34" s="689"/>
      <c r="BQ34" s="689"/>
      <c r="BR34" s="689"/>
      <c r="BS34" s="689"/>
      <c r="BT34" s="123"/>
      <c r="BU34" s="119" t="s">
        <v>85</v>
      </c>
      <c r="BV34" s="119"/>
      <c r="BW34" s="119"/>
      <c r="BX34" s="119"/>
      <c r="BY34" s="119"/>
      <c r="BZ34" s="59"/>
    </row>
    <row r="35" spans="1:78" s="2" customFormat="1" ht="14.25" customHeight="1">
      <c r="A35" s="59"/>
      <c r="B35" s="59"/>
      <c r="C35" s="59"/>
      <c r="D35" s="59"/>
      <c r="E35" s="59"/>
      <c r="F35" s="59"/>
      <c r="G35" s="59"/>
      <c r="H35" s="59"/>
      <c r="I35" s="59"/>
      <c r="J35" s="59"/>
      <c r="K35" s="59"/>
      <c r="L35" s="59" t="s">
        <v>37</v>
      </c>
      <c r="M35" s="59"/>
      <c r="N35" s="693"/>
      <c r="O35" s="693"/>
      <c r="P35" s="693"/>
      <c r="Q35" s="693"/>
      <c r="R35" s="670" t="s">
        <v>235</v>
      </c>
      <c r="S35" s="670"/>
      <c r="T35" s="670"/>
      <c r="U35" s="59"/>
      <c r="V35" s="59" t="s">
        <v>37</v>
      </c>
      <c r="W35" s="688"/>
      <c r="X35" s="688"/>
      <c r="Y35" s="688"/>
      <c r="Z35" s="688"/>
      <c r="AA35" s="688"/>
      <c r="AB35" s="688"/>
      <c r="AC35" s="688"/>
      <c r="AD35" s="688"/>
      <c r="AE35" s="688"/>
      <c r="AF35" s="688"/>
      <c r="AG35" s="688"/>
      <c r="AH35" s="688"/>
      <c r="AI35" s="688"/>
      <c r="AJ35" s="688"/>
      <c r="AK35" s="688"/>
      <c r="AL35" s="59" t="s">
        <v>117</v>
      </c>
      <c r="AM35" s="59"/>
      <c r="AN35" s="688"/>
      <c r="AO35" s="688"/>
      <c r="AP35" s="688"/>
      <c r="AQ35" s="688"/>
      <c r="AR35" s="688"/>
      <c r="AS35" s="688"/>
      <c r="AT35" s="688"/>
      <c r="AU35" s="688"/>
      <c r="AV35" s="688"/>
      <c r="AW35" s="688"/>
      <c r="AX35" s="688"/>
      <c r="AY35" s="688"/>
      <c r="AZ35" s="688"/>
      <c r="BA35" s="688"/>
      <c r="BB35" s="688"/>
      <c r="BC35" s="59" t="s">
        <v>117</v>
      </c>
      <c r="BD35" s="59"/>
      <c r="BE35" s="689">
        <f t="shared" si="1"/>
        <v>0</v>
      </c>
      <c r="BF35" s="689"/>
      <c r="BG35" s="689"/>
      <c r="BH35" s="689"/>
      <c r="BI35" s="689"/>
      <c r="BJ35" s="689"/>
      <c r="BK35" s="689"/>
      <c r="BL35" s="689"/>
      <c r="BM35" s="689"/>
      <c r="BN35" s="689"/>
      <c r="BO35" s="689"/>
      <c r="BP35" s="689"/>
      <c r="BQ35" s="689"/>
      <c r="BR35" s="689"/>
      <c r="BS35" s="689"/>
      <c r="BT35" s="123"/>
      <c r="BU35" s="119" t="s">
        <v>85</v>
      </c>
      <c r="BV35" s="119"/>
      <c r="BW35" s="119"/>
      <c r="BX35" s="119"/>
      <c r="BY35" s="119"/>
      <c r="BZ35" s="59"/>
    </row>
    <row r="36" spans="1:78" s="2" customFormat="1" ht="14.25" customHeight="1">
      <c r="A36" s="59"/>
      <c r="B36" s="59"/>
      <c r="C36" s="59"/>
      <c r="D36" s="59"/>
      <c r="E36" s="59"/>
      <c r="F36" s="59"/>
      <c r="G36" s="59"/>
      <c r="H36" s="59"/>
      <c r="I36" s="59"/>
      <c r="J36" s="59"/>
      <c r="K36" s="59"/>
      <c r="L36" s="59" t="s">
        <v>37</v>
      </c>
      <c r="M36" s="59"/>
      <c r="N36" s="693"/>
      <c r="O36" s="693"/>
      <c r="P36" s="693"/>
      <c r="Q36" s="693"/>
      <c r="R36" s="670" t="s">
        <v>235</v>
      </c>
      <c r="S36" s="670"/>
      <c r="T36" s="670"/>
      <c r="U36" s="59"/>
      <c r="V36" s="59" t="s">
        <v>37</v>
      </c>
      <c r="W36" s="688"/>
      <c r="X36" s="688"/>
      <c r="Y36" s="688"/>
      <c r="Z36" s="688"/>
      <c r="AA36" s="688"/>
      <c r="AB36" s="688"/>
      <c r="AC36" s="688"/>
      <c r="AD36" s="688"/>
      <c r="AE36" s="688"/>
      <c r="AF36" s="688"/>
      <c r="AG36" s="688"/>
      <c r="AH36" s="688"/>
      <c r="AI36" s="688"/>
      <c r="AJ36" s="688"/>
      <c r="AK36" s="688"/>
      <c r="AL36" s="59" t="s">
        <v>117</v>
      </c>
      <c r="AM36" s="59"/>
      <c r="AN36" s="688"/>
      <c r="AO36" s="688"/>
      <c r="AP36" s="688"/>
      <c r="AQ36" s="688"/>
      <c r="AR36" s="688"/>
      <c r="AS36" s="688"/>
      <c r="AT36" s="688"/>
      <c r="AU36" s="688"/>
      <c r="AV36" s="688"/>
      <c r="AW36" s="688"/>
      <c r="AX36" s="688"/>
      <c r="AY36" s="688"/>
      <c r="AZ36" s="688"/>
      <c r="BA36" s="688"/>
      <c r="BB36" s="688"/>
      <c r="BC36" s="59" t="s">
        <v>117</v>
      </c>
      <c r="BD36" s="59"/>
      <c r="BE36" s="689">
        <f t="shared" si="1"/>
        <v>0</v>
      </c>
      <c r="BF36" s="689"/>
      <c r="BG36" s="689"/>
      <c r="BH36" s="689"/>
      <c r="BI36" s="689"/>
      <c r="BJ36" s="689"/>
      <c r="BK36" s="689"/>
      <c r="BL36" s="689"/>
      <c r="BM36" s="689"/>
      <c r="BN36" s="689"/>
      <c r="BO36" s="689"/>
      <c r="BP36" s="689"/>
      <c r="BQ36" s="689"/>
      <c r="BR36" s="689"/>
      <c r="BS36" s="689"/>
      <c r="BT36" s="123"/>
      <c r="BU36" s="119" t="s">
        <v>85</v>
      </c>
      <c r="BV36" s="119"/>
      <c r="BW36" s="119"/>
      <c r="BX36" s="119"/>
      <c r="BY36" s="119"/>
      <c r="BZ36" s="59"/>
    </row>
    <row r="37" spans="1:78" s="2" customFormat="1" ht="14.25" customHeight="1">
      <c r="A37" s="59"/>
      <c r="B37" s="59"/>
      <c r="C37" s="59"/>
      <c r="D37" s="59"/>
      <c r="E37" s="59"/>
      <c r="F37" s="59"/>
      <c r="G37" s="59"/>
      <c r="H37" s="59"/>
      <c r="I37" s="59"/>
      <c r="J37" s="59"/>
      <c r="K37" s="59"/>
      <c r="L37" s="59" t="s">
        <v>37</v>
      </c>
      <c r="M37" s="59"/>
      <c r="N37" s="693"/>
      <c r="O37" s="693"/>
      <c r="P37" s="693"/>
      <c r="Q37" s="693"/>
      <c r="R37" s="670" t="s">
        <v>235</v>
      </c>
      <c r="S37" s="670"/>
      <c r="T37" s="670"/>
      <c r="U37" s="59"/>
      <c r="V37" s="59" t="s">
        <v>37</v>
      </c>
      <c r="W37" s="688"/>
      <c r="X37" s="688"/>
      <c r="Y37" s="688"/>
      <c r="Z37" s="688"/>
      <c r="AA37" s="688"/>
      <c r="AB37" s="688"/>
      <c r="AC37" s="688"/>
      <c r="AD37" s="688"/>
      <c r="AE37" s="688"/>
      <c r="AF37" s="688"/>
      <c r="AG37" s="688"/>
      <c r="AH37" s="688"/>
      <c r="AI37" s="688"/>
      <c r="AJ37" s="688"/>
      <c r="AK37" s="688"/>
      <c r="AL37" s="59" t="s">
        <v>117</v>
      </c>
      <c r="AM37" s="59"/>
      <c r="AN37" s="688"/>
      <c r="AO37" s="688"/>
      <c r="AP37" s="688"/>
      <c r="AQ37" s="688"/>
      <c r="AR37" s="688"/>
      <c r="AS37" s="688"/>
      <c r="AT37" s="688"/>
      <c r="AU37" s="688"/>
      <c r="AV37" s="688"/>
      <c r="AW37" s="688"/>
      <c r="AX37" s="688"/>
      <c r="AY37" s="688"/>
      <c r="AZ37" s="688"/>
      <c r="BA37" s="688"/>
      <c r="BB37" s="688"/>
      <c r="BC37" s="59" t="s">
        <v>117</v>
      </c>
      <c r="BD37" s="59"/>
      <c r="BE37" s="689">
        <f t="shared" si="1"/>
        <v>0</v>
      </c>
      <c r="BF37" s="689"/>
      <c r="BG37" s="689"/>
      <c r="BH37" s="689"/>
      <c r="BI37" s="689"/>
      <c r="BJ37" s="689"/>
      <c r="BK37" s="689"/>
      <c r="BL37" s="689"/>
      <c r="BM37" s="689"/>
      <c r="BN37" s="689"/>
      <c r="BO37" s="689"/>
      <c r="BP37" s="689"/>
      <c r="BQ37" s="689"/>
      <c r="BR37" s="689"/>
      <c r="BS37" s="689"/>
      <c r="BT37" s="123"/>
      <c r="BU37" s="119" t="s">
        <v>85</v>
      </c>
      <c r="BV37" s="119"/>
      <c r="BW37" s="119"/>
      <c r="BX37" s="119"/>
      <c r="BY37" s="119"/>
      <c r="BZ37" s="59"/>
    </row>
    <row r="38" spans="1:78" s="2" customFormat="1" ht="14.25" customHeight="1">
      <c r="A38" s="59"/>
      <c r="B38" s="59"/>
      <c r="C38" s="59"/>
      <c r="D38" s="59"/>
      <c r="E38" s="59"/>
      <c r="F38" s="59"/>
      <c r="G38" s="59"/>
      <c r="H38" s="59"/>
      <c r="I38" s="59"/>
      <c r="J38" s="59"/>
      <c r="K38" s="59"/>
      <c r="L38" s="59" t="s">
        <v>37</v>
      </c>
      <c r="M38" s="59"/>
      <c r="N38" s="693"/>
      <c r="O38" s="693"/>
      <c r="P38" s="693"/>
      <c r="Q38" s="693"/>
      <c r="R38" s="670" t="s">
        <v>235</v>
      </c>
      <c r="S38" s="670"/>
      <c r="T38" s="670"/>
      <c r="U38" s="59"/>
      <c r="V38" s="59" t="s">
        <v>37</v>
      </c>
      <c r="W38" s="688"/>
      <c r="X38" s="688"/>
      <c r="Y38" s="688"/>
      <c r="Z38" s="688"/>
      <c r="AA38" s="688"/>
      <c r="AB38" s="688"/>
      <c r="AC38" s="688"/>
      <c r="AD38" s="688"/>
      <c r="AE38" s="688"/>
      <c r="AF38" s="688"/>
      <c r="AG38" s="688"/>
      <c r="AH38" s="688"/>
      <c r="AI38" s="688"/>
      <c r="AJ38" s="688"/>
      <c r="AK38" s="688"/>
      <c r="AL38" s="59" t="s">
        <v>117</v>
      </c>
      <c r="AM38" s="59"/>
      <c r="AN38" s="688"/>
      <c r="AO38" s="688"/>
      <c r="AP38" s="688"/>
      <c r="AQ38" s="688"/>
      <c r="AR38" s="688"/>
      <c r="AS38" s="688"/>
      <c r="AT38" s="688"/>
      <c r="AU38" s="688"/>
      <c r="AV38" s="688"/>
      <c r="AW38" s="688"/>
      <c r="AX38" s="688"/>
      <c r="AY38" s="688"/>
      <c r="AZ38" s="688"/>
      <c r="BA38" s="688"/>
      <c r="BB38" s="688"/>
      <c r="BC38" s="59" t="s">
        <v>117</v>
      </c>
      <c r="BD38" s="59"/>
      <c r="BE38" s="689">
        <f t="shared" si="1"/>
        <v>0</v>
      </c>
      <c r="BF38" s="689"/>
      <c r="BG38" s="689"/>
      <c r="BH38" s="689"/>
      <c r="BI38" s="689"/>
      <c r="BJ38" s="689"/>
      <c r="BK38" s="689"/>
      <c r="BL38" s="689"/>
      <c r="BM38" s="689"/>
      <c r="BN38" s="689"/>
      <c r="BO38" s="689"/>
      <c r="BP38" s="689"/>
      <c r="BQ38" s="689"/>
      <c r="BR38" s="689"/>
      <c r="BS38" s="689"/>
      <c r="BT38" s="123"/>
      <c r="BU38" s="119" t="s">
        <v>85</v>
      </c>
      <c r="BV38" s="119"/>
      <c r="BW38" s="119"/>
      <c r="BX38" s="119"/>
      <c r="BY38" s="119"/>
      <c r="BZ38" s="59"/>
    </row>
    <row r="39" spans="1:78" s="2" customFormat="1" ht="14.25" customHeight="1">
      <c r="A39" s="59"/>
      <c r="B39" s="59"/>
      <c r="C39" s="59"/>
      <c r="D39" s="59"/>
      <c r="E39" s="59"/>
      <c r="F39" s="59"/>
      <c r="G39" s="59"/>
      <c r="H39" s="59"/>
      <c r="I39" s="59"/>
      <c r="J39" s="59"/>
      <c r="K39" s="59"/>
      <c r="L39" s="59" t="s">
        <v>37</v>
      </c>
      <c r="M39" s="59"/>
      <c r="N39" s="693"/>
      <c r="O39" s="693"/>
      <c r="P39" s="693"/>
      <c r="Q39" s="693"/>
      <c r="R39" s="670" t="s">
        <v>235</v>
      </c>
      <c r="S39" s="670"/>
      <c r="T39" s="670"/>
      <c r="U39" s="59"/>
      <c r="V39" s="59" t="s">
        <v>37</v>
      </c>
      <c r="W39" s="688"/>
      <c r="X39" s="688"/>
      <c r="Y39" s="688"/>
      <c r="Z39" s="688"/>
      <c r="AA39" s="688"/>
      <c r="AB39" s="688"/>
      <c r="AC39" s="688"/>
      <c r="AD39" s="688"/>
      <c r="AE39" s="688"/>
      <c r="AF39" s="688"/>
      <c r="AG39" s="688"/>
      <c r="AH39" s="688"/>
      <c r="AI39" s="688"/>
      <c r="AJ39" s="688"/>
      <c r="AK39" s="688"/>
      <c r="AL39" s="59" t="s">
        <v>117</v>
      </c>
      <c r="AM39" s="59"/>
      <c r="AN39" s="688"/>
      <c r="AO39" s="688"/>
      <c r="AP39" s="688"/>
      <c r="AQ39" s="688"/>
      <c r="AR39" s="688"/>
      <c r="AS39" s="688"/>
      <c r="AT39" s="688"/>
      <c r="AU39" s="688"/>
      <c r="AV39" s="688"/>
      <c r="AW39" s="688"/>
      <c r="AX39" s="688"/>
      <c r="AY39" s="688"/>
      <c r="AZ39" s="688"/>
      <c r="BA39" s="688"/>
      <c r="BB39" s="688"/>
      <c r="BC39" s="59" t="s">
        <v>117</v>
      </c>
      <c r="BD39" s="59"/>
      <c r="BE39" s="689">
        <f t="shared" si="1"/>
        <v>0</v>
      </c>
      <c r="BF39" s="689"/>
      <c r="BG39" s="689"/>
      <c r="BH39" s="689"/>
      <c r="BI39" s="689"/>
      <c r="BJ39" s="689"/>
      <c r="BK39" s="689"/>
      <c r="BL39" s="689"/>
      <c r="BM39" s="689"/>
      <c r="BN39" s="689"/>
      <c r="BO39" s="689"/>
      <c r="BP39" s="689"/>
      <c r="BQ39" s="689"/>
      <c r="BR39" s="689"/>
      <c r="BS39" s="689"/>
      <c r="BT39" s="123"/>
      <c r="BU39" s="119" t="s">
        <v>85</v>
      </c>
      <c r="BV39" s="119"/>
      <c r="BW39" s="119"/>
      <c r="BX39" s="119"/>
      <c r="BY39" s="119"/>
      <c r="BZ39" s="59"/>
    </row>
    <row r="40" spans="1:78" s="2" customFormat="1" ht="14.25" customHeight="1">
      <c r="A40" s="59"/>
      <c r="B40" s="59"/>
      <c r="C40" s="59"/>
      <c r="D40" s="59"/>
      <c r="E40" s="59"/>
      <c r="F40" s="59"/>
      <c r="G40" s="59"/>
      <c r="H40" s="59"/>
      <c r="I40" s="59"/>
      <c r="J40" s="59"/>
      <c r="K40" s="59"/>
      <c r="L40" s="59" t="s">
        <v>37</v>
      </c>
      <c r="M40" s="59"/>
      <c r="N40" s="693"/>
      <c r="O40" s="693"/>
      <c r="P40" s="693"/>
      <c r="Q40" s="693"/>
      <c r="R40" s="670" t="s">
        <v>235</v>
      </c>
      <c r="S40" s="670"/>
      <c r="T40" s="670"/>
      <c r="U40" s="59"/>
      <c r="V40" s="59" t="s">
        <v>37</v>
      </c>
      <c r="W40" s="688"/>
      <c r="X40" s="688"/>
      <c r="Y40" s="688"/>
      <c r="Z40" s="688"/>
      <c r="AA40" s="688"/>
      <c r="AB40" s="688"/>
      <c r="AC40" s="688"/>
      <c r="AD40" s="688"/>
      <c r="AE40" s="688"/>
      <c r="AF40" s="688"/>
      <c r="AG40" s="688"/>
      <c r="AH40" s="688"/>
      <c r="AI40" s="688"/>
      <c r="AJ40" s="688"/>
      <c r="AK40" s="688"/>
      <c r="AL40" s="59" t="s">
        <v>117</v>
      </c>
      <c r="AM40" s="59"/>
      <c r="AN40" s="688"/>
      <c r="AO40" s="688"/>
      <c r="AP40" s="688"/>
      <c r="AQ40" s="688"/>
      <c r="AR40" s="688"/>
      <c r="AS40" s="688"/>
      <c r="AT40" s="688"/>
      <c r="AU40" s="688"/>
      <c r="AV40" s="688"/>
      <c r="AW40" s="688"/>
      <c r="AX40" s="688"/>
      <c r="AY40" s="688"/>
      <c r="AZ40" s="688"/>
      <c r="BA40" s="688"/>
      <c r="BB40" s="688"/>
      <c r="BC40" s="59" t="s">
        <v>117</v>
      </c>
      <c r="BD40" s="59"/>
      <c r="BE40" s="689">
        <f t="shared" si="1"/>
        <v>0</v>
      </c>
      <c r="BF40" s="689"/>
      <c r="BG40" s="689"/>
      <c r="BH40" s="689"/>
      <c r="BI40" s="689"/>
      <c r="BJ40" s="689"/>
      <c r="BK40" s="689"/>
      <c r="BL40" s="689"/>
      <c r="BM40" s="689"/>
      <c r="BN40" s="689"/>
      <c r="BO40" s="689"/>
      <c r="BP40" s="689"/>
      <c r="BQ40" s="689"/>
      <c r="BR40" s="689"/>
      <c r="BS40" s="689"/>
      <c r="BT40" s="123"/>
      <c r="BU40" s="119" t="s">
        <v>85</v>
      </c>
      <c r="BV40" s="119"/>
      <c r="BW40" s="119"/>
      <c r="BX40" s="119"/>
      <c r="BY40" s="119"/>
      <c r="BZ40" s="59"/>
    </row>
    <row r="41" spans="1:78" s="2" customFormat="1" ht="14.25" customHeight="1">
      <c r="A41" s="59"/>
      <c r="B41" s="59"/>
      <c r="C41" s="59"/>
      <c r="D41" s="59"/>
      <c r="E41" s="59"/>
      <c r="F41" s="59"/>
      <c r="G41" s="59"/>
      <c r="H41" s="59"/>
      <c r="I41" s="59"/>
      <c r="J41" s="59"/>
      <c r="K41" s="59"/>
      <c r="L41" s="59" t="s">
        <v>37</v>
      </c>
      <c r="M41" s="59"/>
      <c r="N41" s="693"/>
      <c r="O41" s="693"/>
      <c r="P41" s="693"/>
      <c r="Q41" s="693"/>
      <c r="R41" s="670" t="s">
        <v>235</v>
      </c>
      <c r="S41" s="670"/>
      <c r="T41" s="670"/>
      <c r="U41" s="59"/>
      <c r="V41" s="59" t="s">
        <v>37</v>
      </c>
      <c r="W41" s="688"/>
      <c r="X41" s="688"/>
      <c r="Y41" s="688"/>
      <c r="Z41" s="688"/>
      <c r="AA41" s="688"/>
      <c r="AB41" s="688"/>
      <c r="AC41" s="688"/>
      <c r="AD41" s="688"/>
      <c r="AE41" s="688"/>
      <c r="AF41" s="688"/>
      <c r="AG41" s="688"/>
      <c r="AH41" s="688"/>
      <c r="AI41" s="688"/>
      <c r="AJ41" s="688"/>
      <c r="AK41" s="688"/>
      <c r="AL41" s="59" t="s">
        <v>117</v>
      </c>
      <c r="AM41" s="59"/>
      <c r="AN41" s="688"/>
      <c r="AO41" s="688"/>
      <c r="AP41" s="688"/>
      <c r="AQ41" s="688"/>
      <c r="AR41" s="688"/>
      <c r="AS41" s="688"/>
      <c r="AT41" s="688"/>
      <c r="AU41" s="688"/>
      <c r="AV41" s="688"/>
      <c r="AW41" s="688"/>
      <c r="AX41" s="688"/>
      <c r="AY41" s="688"/>
      <c r="AZ41" s="688"/>
      <c r="BA41" s="688"/>
      <c r="BB41" s="688"/>
      <c r="BC41" s="59" t="s">
        <v>117</v>
      </c>
      <c r="BD41" s="59"/>
      <c r="BE41" s="689">
        <f t="shared" si="1"/>
        <v>0</v>
      </c>
      <c r="BF41" s="689"/>
      <c r="BG41" s="689"/>
      <c r="BH41" s="689"/>
      <c r="BI41" s="689"/>
      <c r="BJ41" s="689"/>
      <c r="BK41" s="689"/>
      <c r="BL41" s="689"/>
      <c r="BM41" s="689"/>
      <c r="BN41" s="689"/>
      <c r="BO41" s="689"/>
      <c r="BP41" s="689"/>
      <c r="BQ41" s="689"/>
      <c r="BR41" s="689"/>
      <c r="BS41" s="689"/>
      <c r="BT41" s="123"/>
      <c r="BU41" s="119" t="s">
        <v>85</v>
      </c>
      <c r="BV41" s="119"/>
      <c r="BW41" s="119"/>
      <c r="BX41" s="119"/>
      <c r="BY41" s="119"/>
      <c r="BZ41" s="59"/>
    </row>
    <row r="42" spans="1:78" s="2" customFormat="1" ht="14.25" customHeight="1">
      <c r="A42" s="59"/>
      <c r="B42" s="59"/>
      <c r="C42" s="59"/>
      <c r="D42" s="59"/>
      <c r="E42" s="59"/>
      <c r="F42" s="59"/>
      <c r="G42" s="59"/>
      <c r="H42" s="59"/>
      <c r="I42" s="59"/>
      <c r="J42" s="59"/>
      <c r="K42" s="59"/>
      <c r="L42" s="59" t="s">
        <v>37</v>
      </c>
      <c r="M42" s="59"/>
      <c r="N42" s="693"/>
      <c r="O42" s="693"/>
      <c r="P42" s="693"/>
      <c r="Q42" s="693"/>
      <c r="R42" s="670" t="s">
        <v>235</v>
      </c>
      <c r="S42" s="670"/>
      <c r="T42" s="670"/>
      <c r="U42" s="59"/>
      <c r="V42" s="59" t="s">
        <v>37</v>
      </c>
      <c r="W42" s="688"/>
      <c r="X42" s="688"/>
      <c r="Y42" s="688"/>
      <c r="Z42" s="688"/>
      <c r="AA42" s="688"/>
      <c r="AB42" s="688"/>
      <c r="AC42" s="688"/>
      <c r="AD42" s="688"/>
      <c r="AE42" s="688"/>
      <c r="AF42" s="688"/>
      <c r="AG42" s="688"/>
      <c r="AH42" s="688"/>
      <c r="AI42" s="688"/>
      <c r="AJ42" s="688"/>
      <c r="AK42" s="688"/>
      <c r="AL42" s="59" t="s">
        <v>117</v>
      </c>
      <c r="AM42" s="59"/>
      <c r="AN42" s="688"/>
      <c r="AO42" s="688"/>
      <c r="AP42" s="688"/>
      <c r="AQ42" s="688"/>
      <c r="AR42" s="688"/>
      <c r="AS42" s="688"/>
      <c r="AT42" s="688"/>
      <c r="AU42" s="688"/>
      <c r="AV42" s="688"/>
      <c r="AW42" s="688"/>
      <c r="AX42" s="688"/>
      <c r="AY42" s="688"/>
      <c r="AZ42" s="688"/>
      <c r="BA42" s="688"/>
      <c r="BB42" s="688"/>
      <c r="BC42" s="59" t="s">
        <v>117</v>
      </c>
      <c r="BD42" s="59"/>
      <c r="BE42" s="689">
        <f t="shared" si="1"/>
        <v>0</v>
      </c>
      <c r="BF42" s="689"/>
      <c r="BG42" s="689"/>
      <c r="BH42" s="689"/>
      <c r="BI42" s="689"/>
      <c r="BJ42" s="689"/>
      <c r="BK42" s="689"/>
      <c r="BL42" s="689"/>
      <c r="BM42" s="689"/>
      <c r="BN42" s="689"/>
      <c r="BO42" s="689"/>
      <c r="BP42" s="689"/>
      <c r="BQ42" s="689"/>
      <c r="BR42" s="689"/>
      <c r="BS42" s="689"/>
      <c r="BT42" s="123"/>
      <c r="BU42" s="119" t="s">
        <v>85</v>
      </c>
      <c r="BV42" s="119"/>
      <c r="BW42" s="119"/>
      <c r="BX42" s="119"/>
      <c r="BY42" s="119"/>
      <c r="BZ42" s="59"/>
    </row>
    <row r="43" spans="1:78" s="2" customFormat="1" ht="14.25" customHeight="1">
      <c r="A43" s="59"/>
      <c r="B43" s="59"/>
      <c r="C43" s="59"/>
      <c r="D43" s="59"/>
      <c r="E43" s="59"/>
      <c r="F43" s="59"/>
      <c r="G43" s="59"/>
      <c r="H43" s="59"/>
      <c r="I43" s="59"/>
      <c r="J43" s="59"/>
      <c r="K43" s="59"/>
      <c r="L43" s="59" t="s">
        <v>37</v>
      </c>
      <c r="M43" s="59"/>
      <c r="N43" s="693"/>
      <c r="O43" s="693"/>
      <c r="P43" s="693"/>
      <c r="Q43" s="693"/>
      <c r="R43" s="670" t="s">
        <v>235</v>
      </c>
      <c r="S43" s="670"/>
      <c r="T43" s="670"/>
      <c r="U43" s="59"/>
      <c r="V43" s="59" t="s">
        <v>37</v>
      </c>
      <c r="W43" s="688"/>
      <c r="X43" s="688"/>
      <c r="Y43" s="688"/>
      <c r="Z43" s="688"/>
      <c r="AA43" s="688"/>
      <c r="AB43" s="688"/>
      <c r="AC43" s="688"/>
      <c r="AD43" s="688"/>
      <c r="AE43" s="688"/>
      <c r="AF43" s="688"/>
      <c r="AG43" s="688"/>
      <c r="AH43" s="688"/>
      <c r="AI43" s="688"/>
      <c r="AJ43" s="688"/>
      <c r="AK43" s="688"/>
      <c r="AL43" s="59" t="s">
        <v>117</v>
      </c>
      <c r="AM43" s="59"/>
      <c r="AN43" s="688"/>
      <c r="AO43" s="688"/>
      <c r="AP43" s="688"/>
      <c r="AQ43" s="688"/>
      <c r="AR43" s="688"/>
      <c r="AS43" s="688"/>
      <c r="AT43" s="688"/>
      <c r="AU43" s="688"/>
      <c r="AV43" s="688"/>
      <c r="AW43" s="688"/>
      <c r="AX43" s="688"/>
      <c r="AY43" s="688"/>
      <c r="AZ43" s="688"/>
      <c r="BA43" s="688"/>
      <c r="BB43" s="688"/>
      <c r="BC43" s="59" t="s">
        <v>117</v>
      </c>
      <c r="BD43" s="59"/>
      <c r="BE43" s="689">
        <f t="shared" si="1"/>
        <v>0</v>
      </c>
      <c r="BF43" s="689"/>
      <c r="BG43" s="689"/>
      <c r="BH43" s="689"/>
      <c r="BI43" s="689"/>
      <c r="BJ43" s="689"/>
      <c r="BK43" s="689"/>
      <c r="BL43" s="689"/>
      <c r="BM43" s="689"/>
      <c r="BN43" s="689"/>
      <c r="BO43" s="689"/>
      <c r="BP43" s="689"/>
      <c r="BQ43" s="689"/>
      <c r="BR43" s="689"/>
      <c r="BS43" s="689"/>
      <c r="BT43" s="123"/>
      <c r="BU43" s="119" t="s">
        <v>85</v>
      </c>
      <c r="BV43" s="119"/>
      <c r="BW43" s="119"/>
      <c r="BX43" s="119"/>
      <c r="BY43" s="119"/>
      <c r="BZ43" s="59"/>
    </row>
    <row r="44" spans="1:78" s="2" customFormat="1" ht="14.25" customHeight="1">
      <c r="A44" s="59"/>
      <c r="B44" s="59"/>
      <c r="C44" s="59"/>
      <c r="D44" s="699" t="s">
        <v>236</v>
      </c>
      <c r="E44" s="699"/>
      <c r="F44" s="699"/>
      <c r="G44" s="699"/>
      <c r="H44" s="699"/>
      <c r="I44" s="699"/>
      <c r="J44" s="699"/>
      <c r="K44" s="699"/>
      <c r="L44" s="59"/>
      <c r="M44" s="59"/>
      <c r="N44" s="59"/>
      <c r="O44" s="59"/>
      <c r="P44" s="59"/>
      <c r="Q44" s="59"/>
      <c r="R44" s="59"/>
      <c r="S44" s="59"/>
      <c r="T44" s="59"/>
      <c r="U44" s="59"/>
      <c r="V44" s="59" t="s">
        <v>37</v>
      </c>
      <c r="W44" s="689">
        <f>SUM(W24:AK43)</f>
        <v>0</v>
      </c>
      <c r="X44" s="689"/>
      <c r="Y44" s="689"/>
      <c r="Z44" s="689"/>
      <c r="AA44" s="689"/>
      <c r="AB44" s="689"/>
      <c r="AC44" s="689"/>
      <c r="AD44" s="689"/>
      <c r="AE44" s="689"/>
      <c r="AF44" s="689"/>
      <c r="AG44" s="689"/>
      <c r="AH44" s="689"/>
      <c r="AI44" s="689"/>
      <c r="AJ44" s="689"/>
      <c r="AK44" s="689"/>
      <c r="AL44" s="59" t="s">
        <v>117</v>
      </c>
      <c r="AM44" s="59"/>
      <c r="AN44" s="689">
        <f>SUM(AN24:BB43)</f>
        <v>0</v>
      </c>
      <c r="AO44" s="689"/>
      <c r="AP44" s="689"/>
      <c r="AQ44" s="689"/>
      <c r="AR44" s="689"/>
      <c r="AS44" s="689"/>
      <c r="AT44" s="689"/>
      <c r="AU44" s="689"/>
      <c r="AV44" s="689"/>
      <c r="AW44" s="689"/>
      <c r="AX44" s="689"/>
      <c r="AY44" s="689"/>
      <c r="AZ44" s="689"/>
      <c r="BA44" s="689"/>
      <c r="BB44" s="689"/>
      <c r="BC44" s="59" t="s">
        <v>117</v>
      </c>
      <c r="BD44" s="59"/>
      <c r="BE44" s="689">
        <f>W44+AN44</f>
        <v>0</v>
      </c>
      <c r="BF44" s="689"/>
      <c r="BG44" s="689"/>
      <c r="BH44" s="689"/>
      <c r="BI44" s="689"/>
      <c r="BJ44" s="689"/>
      <c r="BK44" s="689"/>
      <c r="BL44" s="689"/>
      <c r="BM44" s="689"/>
      <c r="BN44" s="689"/>
      <c r="BO44" s="689"/>
      <c r="BP44" s="689"/>
      <c r="BQ44" s="689"/>
      <c r="BR44" s="689"/>
      <c r="BS44" s="689"/>
      <c r="BT44" s="123"/>
      <c r="BU44" s="119" t="s">
        <v>85</v>
      </c>
      <c r="BV44" s="119"/>
      <c r="BW44" s="119"/>
      <c r="BX44" s="119"/>
      <c r="BY44" s="119"/>
      <c r="BZ44" s="59"/>
    </row>
    <row r="45" spans="1:78" s="2" customFormat="1" ht="4.5" customHeight="1">
      <c r="A45" s="59"/>
      <c r="B45" s="59"/>
      <c r="C45" s="59"/>
      <c r="D45" s="59"/>
      <c r="E45" s="59"/>
      <c r="F45" s="59"/>
      <c r="G45" s="59"/>
      <c r="H45" s="59"/>
      <c r="I45" s="59"/>
      <c r="J45" s="59"/>
      <c r="K45" s="59"/>
      <c r="L45" s="59"/>
      <c r="M45" s="59"/>
      <c r="N45" s="59"/>
      <c r="O45" s="59"/>
      <c r="P45" s="59"/>
      <c r="Q45" s="59"/>
      <c r="R45" s="122"/>
      <c r="S45" s="122"/>
      <c r="T45" s="122"/>
      <c r="U45" s="122"/>
      <c r="V45" s="122"/>
      <c r="W45" s="122"/>
      <c r="X45" s="122"/>
      <c r="Y45" s="122"/>
      <c r="Z45" s="122"/>
      <c r="AA45" s="122"/>
      <c r="AB45" s="122"/>
      <c r="AC45" s="122"/>
      <c r="AD45" s="122"/>
      <c r="AE45" s="122"/>
      <c r="AF45" s="122"/>
      <c r="AG45" s="122"/>
      <c r="AH45" s="122"/>
      <c r="AI45" s="122"/>
      <c r="AJ45" s="122"/>
      <c r="AK45" s="122"/>
      <c r="AL45" s="122"/>
      <c r="AM45" s="122"/>
      <c r="AN45" s="122"/>
      <c r="AO45" s="122"/>
      <c r="AP45" s="122"/>
      <c r="AQ45" s="122"/>
      <c r="AR45" s="122"/>
      <c r="AS45" s="122"/>
      <c r="AT45" s="122"/>
      <c r="AU45" s="122"/>
      <c r="AV45" s="122"/>
      <c r="AW45" s="122"/>
      <c r="AX45" s="122"/>
      <c r="AY45" s="122"/>
      <c r="AZ45" s="122"/>
      <c r="BA45" s="122"/>
      <c r="BB45" s="122"/>
      <c r="BC45" s="122"/>
      <c r="BD45" s="122"/>
      <c r="BE45" s="122"/>
      <c r="BF45" s="122"/>
      <c r="BG45" s="122"/>
      <c r="BH45" s="122"/>
      <c r="BI45" s="122"/>
      <c r="BJ45" s="122"/>
      <c r="BK45" s="122"/>
      <c r="BL45" s="122"/>
      <c r="BM45" s="122"/>
      <c r="BN45" s="122"/>
      <c r="BO45" s="122"/>
      <c r="BP45" s="122"/>
      <c r="BQ45" s="122"/>
      <c r="BR45" s="122"/>
      <c r="BS45" s="122"/>
      <c r="BT45" s="122"/>
      <c r="BU45" s="122"/>
      <c r="BV45" s="122"/>
      <c r="BW45" s="122"/>
      <c r="BX45" s="122"/>
      <c r="BY45" s="122"/>
      <c r="BZ45" s="122"/>
    </row>
    <row r="46" spans="1:78" s="2" customFormat="1" ht="15" customHeight="1">
      <c r="A46" s="670" t="s">
        <v>199</v>
      </c>
      <c r="B46" s="670"/>
      <c r="C46" s="670"/>
      <c r="D46" s="670"/>
      <c r="E46" s="670"/>
      <c r="F46" s="670"/>
      <c r="G46" s="670"/>
      <c r="H46" s="670"/>
      <c r="I46" s="670"/>
      <c r="J46" s="670"/>
      <c r="K46" s="670"/>
      <c r="L46" s="670"/>
      <c r="M46" s="670"/>
      <c r="N46" s="670"/>
      <c r="O46" s="670"/>
      <c r="P46" s="670"/>
      <c r="Q46" s="670"/>
      <c r="R46" s="670"/>
      <c r="S46" s="670"/>
      <c r="T46" s="670"/>
      <c r="U46" s="670"/>
      <c r="V46" s="670"/>
      <c r="W46" s="670"/>
      <c r="X46" s="670"/>
      <c r="Y46" s="670"/>
      <c r="Z46" s="670"/>
      <c r="AA46" s="670"/>
      <c r="AB46" s="670"/>
      <c r="AC46" s="670"/>
      <c r="AD46" s="670"/>
      <c r="AE46" s="670"/>
      <c r="AF46" s="670"/>
      <c r="AG46" s="670"/>
      <c r="AH46" s="670"/>
      <c r="AI46" s="670"/>
      <c r="AJ46" s="670"/>
      <c r="AK46" s="670"/>
      <c r="AL46" s="670"/>
      <c r="AM46" s="670"/>
      <c r="AN46" s="670"/>
      <c r="AO46" s="670"/>
      <c r="AP46" s="670"/>
      <c r="AQ46" s="670"/>
      <c r="AR46" s="670"/>
      <c r="AS46" s="670"/>
      <c r="AT46" s="670"/>
      <c r="AU46" s="670"/>
      <c r="AV46" s="670"/>
      <c r="AW46" s="670"/>
      <c r="AX46" s="670"/>
      <c r="AY46" s="670"/>
      <c r="AZ46" s="670"/>
      <c r="BA46" s="670"/>
      <c r="BB46" s="670"/>
      <c r="BC46" s="670"/>
      <c r="BD46" s="670"/>
      <c r="BE46" s="670"/>
      <c r="BF46" s="670"/>
      <c r="BG46" s="670"/>
      <c r="BH46" s="670"/>
      <c r="BI46" s="670"/>
      <c r="BJ46" s="670"/>
      <c r="BK46" s="670"/>
      <c r="BL46" s="670"/>
      <c r="BM46" s="670"/>
      <c r="BN46" s="670"/>
      <c r="BO46" s="670"/>
      <c r="BP46" s="670"/>
      <c r="BQ46" s="670"/>
      <c r="BR46" s="670"/>
      <c r="BS46" s="670"/>
      <c r="BT46" s="670"/>
      <c r="BU46" s="670"/>
      <c r="BV46" s="670"/>
      <c r="BW46" s="670"/>
      <c r="BX46" s="670"/>
      <c r="BY46" s="670"/>
      <c r="BZ46" s="670"/>
    </row>
    <row r="47" spans="1:78" s="2" customFormat="1" ht="14.25" customHeight="1">
      <c r="A47" s="63"/>
      <c r="B47" s="63" t="s">
        <v>200</v>
      </c>
      <c r="C47" s="63"/>
      <c r="D47" s="63"/>
      <c r="E47" s="63"/>
      <c r="F47" s="63"/>
      <c r="G47" s="63"/>
      <c r="H47" s="63"/>
      <c r="I47" s="63"/>
      <c r="J47" s="63"/>
      <c r="K47" s="63"/>
      <c r="L47" s="63"/>
      <c r="M47" s="63"/>
      <c r="N47" s="63"/>
      <c r="O47" s="63"/>
      <c r="P47" s="63"/>
      <c r="Q47" s="63"/>
      <c r="R47" s="63"/>
      <c r="S47" s="63"/>
      <c r="T47" s="63"/>
      <c r="U47" s="63"/>
      <c r="V47" s="63"/>
      <c r="W47" s="63"/>
      <c r="X47" s="63"/>
      <c r="Y47" s="63"/>
      <c r="Z47" s="63"/>
      <c r="AA47" s="63"/>
      <c r="AB47" s="63"/>
      <c r="AC47" s="63"/>
      <c r="AD47" s="63"/>
      <c r="AE47" s="63"/>
      <c r="AF47" s="63"/>
      <c r="AG47" s="63"/>
      <c r="AH47" s="63"/>
      <c r="AI47" s="63"/>
      <c r="AJ47" s="63"/>
      <c r="AK47" s="63"/>
      <c r="AL47" s="63"/>
      <c r="AM47" s="63"/>
      <c r="AN47" s="63"/>
      <c r="AO47" s="63"/>
      <c r="AP47" s="63"/>
      <c r="AQ47" s="63"/>
      <c r="AR47" s="63"/>
      <c r="AS47" s="63"/>
      <c r="AT47" s="63"/>
      <c r="AU47" s="63"/>
      <c r="AV47" s="63"/>
      <c r="AW47" s="63"/>
      <c r="AX47" s="63"/>
      <c r="AY47" s="63"/>
      <c r="AZ47" s="63"/>
      <c r="BA47" s="63"/>
      <c r="BB47" s="63"/>
      <c r="BC47" s="63"/>
      <c r="BD47" s="63"/>
      <c r="BE47" s="63"/>
      <c r="BF47" s="63"/>
      <c r="BG47" s="63"/>
      <c r="BH47" s="63"/>
      <c r="BI47" s="63"/>
      <c r="BJ47" s="63"/>
      <c r="BK47" s="63"/>
      <c r="BL47" s="63"/>
      <c r="BM47" s="63"/>
      <c r="BN47" s="63"/>
      <c r="BO47" s="63"/>
      <c r="BP47" s="63"/>
      <c r="BQ47" s="63"/>
      <c r="BR47" s="63"/>
      <c r="BS47" s="63"/>
      <c r="BT47" s="63"/>
      <c r="BU47" s="63"/>
      <c r="BV47" s="63"/>
      <c r="BW47" s="63"/>
      <c r="BX47" s="63"/>
      <c r="BY47" s="63"/>
      <c r="BZ47" s="63"/>
    </row>
    <row r="48" spans="1:78" s="2" customFormat="1" ht="14.25" customHeight="1">
      <c r="A48" s="198"/>
      <c r="B48" s="198" t="s">
        <v>1333</v>
      </c>
      <c r="C48" s="198"/>
      <c r="D48" s="198"/>
      <c r="E48" s="198"/>
      <c r="F48" s="198"/>
      <c r="G48" s="198"/>
      <c r="H48" s="198"/>
      <c r="I48" s="198"/>
      <c r="J48" s="198"/>
      <c r="K48" s="198"/>
      <c r="L48" s="198"/>
      <c r="M48" s="198"/>
      <c r="N48" s="198"/>
      <c r="O48" s="198"/>
      <c r="P48" s="198"/>
      <c r="Q48" s="198"/>
      <c r="R48" s="198"/>
      <c r="S48" s="198"/>
      <c r="T48" s="198"/>
      <c r="U48" s="198"/>
      <c r="V48" s="198" t="s">
        <v>151</v>
      </c>
      <c r="W48" s="198"/>
      <c r="X48" s="198"/>
      <c r="Y48" s="198"/>
      <c r="Z48" s="198"/>
      <c r="AA48" s="198"/>
      <c r="AB48" s="198"/>
      <c r="AC48" s="198"/>
      <c r="AD48" s="198"/>
      <c r="AE48" s="198"/>
      <c r="AF48" s="198"/>
      <c r="AG48" s="198"/>
      <c r="AH48" s="198"/>
      <c r="AI48" s="198"/>
      <c r="AJ48" s="198"/>
      <c r="AK48" s="198"/>
      <c r="AL48" s="198" t="s">
        <v>152</v>
      </c>
      <c r="AM48" s="198"/>
      <c r="AN48" s="198"/>
      <c r="AO48" s="198"/>
      <c r="AP48" s="198"/>
      <c r="AQ48" s="198"/>
      <c r="AR48" s="198"/>
      <c r="AS48" s="198"/>
      <c r="AT48" s="198"/>
      <c r="AU48" s="198"/>
      <c r="AV48" s="198"/>
      <c r="AW48" s="198"/>
      <c r="AX48" s="198"/>
      <c r="AY48" s="198"/>
      <c r="AZ48" s="198"/>
      <c r="BA48" s="198"/>
      <c r="BB48" s="198"/>
      <c r="BC48" s="198" t="s">
        <v>153</v>
      </c>
      <c r="BD48" s="198"/>
      <c r="BE48" s="198"/>
      <c r="BF48" s="198"/>
      <c r="BG48" s="198"/>
      <c r="BH48" s="198"/>
      <c r="BI48" s="198"/>
      <c r="BJ48" s="198"/>
      <c r="BK48" s="198"/>
      <c r="BL48" s="198"/>
      <c r="BM48" s="198"/>
      <c r="BN48" s="198"/>
      <c r="BO48" s="198"/>
      <c r="BP48" s="198"/>
      <c r="BQ48" s="198"/>
      <c r="BR48" s="198"/>
      <c r="BS48" s="198"/>
      <c r="BT48" s="198"/>
      <c r="BU48" s="198" t="s">
        <v>85</v>
      </c>
      <c r="BV48" s="198"/>
      <c r="BW48" s="198"/>
      <c r="BX48" s="198"/>
      <c r="BY48" s="198"/>
      <c r="BZ48" s="198"/>
    </row>
    <row r="49" spans="1:78" s="2" customFormat="1" ht="14.25" customHeight="1">
      <c r="A49" s="59"/>
      <c r="B49" s="59"/>
      <c r="C49" s="59"/>
      <c r="D49" s="699" t="s">
        <v>234</v>
      </c>
      <c r="E49" s="699"/>
      <c r="F49" s="699"/>
      <c r="G49" s="699"/>
      <c r="H49" s="699"/>
      <c r="I49" s="699"/>
      <c r="J49" s="699"/>
      <c r="K49" s="699"/>
      <c r="L49" s="59" t="s">
        <v>37</v>
      </c>
      <c r="M49" s="59"/>
      <c r="N49" s="693"/>
      <c r="O49" s="693"/>
      <c r="P49" s="693"/>
      <c r="Q49" s="693"/>
      <c r="R49" s="670" t="s">
        <v>235</v>
      </c>
      <c r="S49" s="670"/>
      <c r="T49" s="670"/>
      <c r="U49" s="59"/>
      <c r="V49" s="59" t="s">
        <v>37</v>
      </c>
      <c r="W49" s="688"/>
      <c r="X49" s="688"/>
      <c r="Y49" s="688"/>
      <c r="Z49" s="688"/>
      <c r="AA49" s="688"/>
      <c r="AB49" s="688"/>
      <c r="AC49" s="688"/>
      <c r="AD49" s="688"/>
      <c r="AE49" s="688"/>
      <c r="AF49" s="688"/>
      <c r="AG49" s="688"/>
      <c r="AH49" s="688"/>
      <c r="AI49" s="688"/>
      <c r="AJ49" s="688"/>
      <c r="AK49" s="688"/>
      <c r="AL49" s="59" t="s">
        <v>117</v>
      </c>
      <c r="AM49" s="59"/>
      <c r="AN49" s="688"/>
      <c r="AO49" s="688"/>
      <c r="AP49" s="688"/>
      <c r="AQ49" s="688"/>
      <c r="AR49" s="688"/>
      <c r="AS49" s="688"/>
      <c r="AT49" s="688"/>
      <c r="AU49" s="688"/>
      <c r="AV49" s="688"/>
      <c r="AW49" s="688"/>
      <c r="AX49" s="688"/>
      <c r="AY49" s="688"/>
      <c r="AZ49" s="688"/>
      <c r="BA49" s="688"/>
      <c r="BB49" s="688"/>
      <c r="BC49" s="59" t="s">
        <v>117</v>
      </c>
      <c r="BD49" s="59"/>
      <c r="BE49" s="689">
        <f>IF(AN49="別紙",W49,W49+AN49)</f>
        <v>0</v>
      </c>
      <c r="BF49" s="689"/>
      <c r="BG49" s="689"/>
      <c r="BH49" s="689"/>
      <c r="BI49" s="689"/>
      <c r="BJ49" s="689"/>
      <c r="BK49" s="689"/>
      <c r="BL49" s="689"/>
      <c r="BM49" s="689"/>
      <c r="BN49" s="689"/>
      <c r="BO49" s="689"/>
      <c r="BP49" s="689"/>
      <c r="BQ49" s="689"/>
      <c r="BR49" s="689"/>
      <c r="BS49" s="689"/>
      <c r="BT49" s="123"/>
      <c r="BU49" s="119" t="s">
        <v>85</v>
      </c>
      <c r="BV49" s="119"/>
      <c r="BW49" s="119"/>
      <c r="BX49" s="119"/>
      <c r="BY49" s="119"/>
      <c r="BZ49" s="59"/>
    </row>
    <row r="50" spans="1:78" s="2" customFormat="1" ht="14.25" customHeight="1">
      <c r="A50" s="59"/>
      <c r="B50" s="59"/>
      <c r="C50" s="59"/>
      <c r="D50" s="59"/>
      <c r="E50" s="59"/>
      <c r="F50" s="59"/>
      <c r="G50" s="59"/>
      <c r="H50" s="59"/>
      <c r="I50" s="59"/>
      <c r="J50" s="59"/>
      <c r="K50" s="59"/>
      <c r="L50" s="59" t="s">
        <v>37</v>
      </c>
      <c r="M50" s="59"/>
      <c r="N50" s="693"/>
      <c r="O50" s="693"/>
      <c r="P50" s="693"/>
      <c r="Q50" s="693"/>
      <c r="R50" s="670" t="s">
        <v>235</v>
      </c>
      <c r="S50" s="670"/>
      <c r="T50" s="670"/>
      <c r="U50" s="59"/>
      <c r="V50" s="59" t="s">
        <v>37</v>
      </c>
      <c r="W50" s="688"/>
      <c r="X50" s="688"/>
      <c r="Y50" s="688"/>
      <c r="Z50" s="688"/>
      <c r="AA50" s="688"/>
      <c r="AB50" s="688"/>
      <c r="AC50" s="688"/>
      <c r="AD50" s="688"/>
      <c r="AE50" s="688"/>
      <c r="AF50" s="688"/>
      <c r="AG50" s="688"/>
      <c r="AH50" s="688"/>
      <c r="AI50" s="688"/>
      <c r="AJ50" s="688"/>
      <c r="AK50" s="688"/>
      <c r="AL50" s="59" t="s">
        <v>117</v>
      </c>
      <c r="AM50" s="59"/>
      <c r="AN50" s="688"/>
      <c r="AO50" s="688"/>
      <c r="AP50" s="688"/>
      <c r="AQ50" s="688"/>
      <c r="AR50" s="688"/>
      <c r="AS50" s="688"/>
      <c r="AT50" s="688"/>
      <c r="AU50" s="688"/>
      <c r="AV50" s="688"/>
      <c r="AW50" s="688"/>
      <c r="AX50" s="688"/>
      <c r="AY50" s="688"/>
      <c r="AZ50" s="688"/>
      <c r="BA50" s="688"/>
      <c r="BB50" s="688"/>
      <c r="BC50" s="59" t="s">
        <v>117</v>
      </c>
      <c r="BD50" s="59"/>
      <c r="BE50" s="689">
        <f t="shared" ref="BE50:BE73" si="2">IF(AN50="別紙",W50,W50+AN50)</f>
        <v>0</v>
      </c>
      <c r="BF50" s="689"/>
      <c r="BG50" s="689"/>
      <c r="BH50" s="689"/>
      <c r="BI50" s="689"/>
      <c r="BJ50" s="689"/>
      <c r="BK50" s="689"/>
      <c r="BL50" s="689"/>
      <c r="BM50" s="689"/>
      <c r="BN50" s="689"/>
      <c r="BO50" s="689"/>
      <c r="BP50" s="689"/>
      <c r="BQ50" s="689"/>
      <c r="BR50" s="689"/>
      <c r="BS50" s="689"/>
      <c r="BT50" s="123"/>
      <c r="BU50" s="119" t="s">
        <v>85</v>
      </c>
      <c r="BV50" s="119"/>
      <c r="BW50" s="119"/>
      <c r="BX50" s="119"/>
      <c r="BY50" s="119"/>
      <c r="BZ50" s="59"/>
    </row>
    <row r="51" spans="1:78" s="2" customFormat="1" ht="14.25" customHeight="1">
      <c r="A51" s="59"/>
      <c r="B51" s="59"/>
      <c r="C51" s="59"/>
      <c r="D51" s="59"/>
      <c r="E51" s="59"/>
      <c r="F51" s="59"/>
      <c r="G51" s="59"/>
      <c r="H51" s="59"/>
      <c r="I51" s="59"/>
      <c r="J51" s="59"/>
      <c r="K51" s="59"/>
      <c r="L51" s="59" t="s">
        <v>37</v>
      </c>
      <c r="M51" s="59"/>
      <c r="N51" s="693"/>
      <c r="O51" s="693"/>
      <c r="P51" s="693"/>
      <c r="Q51" s="693"/>
      <c r="R51" s="670" t="s">
        <v>235</v>
      </c>
      <c r="S51" s="670"/>
      <c r="T51" s="670"/>
      <c r="U51" s="59"/>
      <c r="V51" s="59" t="s">
        <v>37</v>
      </c>
      <c r="W51" s="688"/>
      <c r="X51" s="688"/>
      <c r="Y51" s="688"/>
      <c r="Z51" s="688"/>
      <c r="AA51" s="688"/>
      <c r="AB51" s="688"/>
      <c r="AC51" s="688"/>
      <c r="AD51" s="688"/>
      <c r="AE51" s="688"/>
      <c r="AF51" s="688"/>
      <c r="AG51" s="688"/>
      <c r="AH51" s="688"/>
      <c r="AI51" s="688"/>
      <c r="AJ51" s="688"/>
      <c r="AK51" s="688"/>
      <c r="AL51" s="59" t="s">
        <v>117</v>
      </c>
      <c r="AM51" s="59"/>
      <c r="AN51" s="688"/>
      <c r="AO51" s="688"/>
      <c r="AP51" s="688"/>
      <c r="AQ51" s="688"/>
      <c r="AR51" s="688"/>
      <c r="AS51" s="688"/>
      <c r="AT51" s="688"/>
      <c r="AU51" s="688"/>
      <c r="AV51" s="688"/>
      <c r="AW51" s="688"/>
      <c r="AX51" s="688"/>
      <c r="AY51" s="688"/>
      <c r="AZ51" s="688"/>
      <c r="BA51" s="688"/>
      <c r="BB51" s="688"/>
      <c r="BC51" s="59" t="s">
        <v>117</v>
      </c>
      <c r="BD51" s="59"/>
      <c r="BE51" s="689">
        <f t="shared" si="2"/>
        <v>0</v>
      </c>
      <c r="BF51" s="689"/>
      <c r="BG51" s="689"/>
      <c r="BH51" s="689"/>
      <c r="BI51" s="689"/>
      <c r="BJ51" s="689"/>
      <c r="BK51" s="689"/>
      <c r="BL51" s="689"/>
      <c r="BM51" s="689"/>
      <c r="BN51" s="689"/>
      <c r="BO51" s="689"/>
      <c r="BP51" s="689"/>
      <c r="BQ51" s="689"/>
      <c r="BR51" s="689"/>
      <c r="BS51" s="689"/>
      <c r="BT51" s="123"/>
      <c r="BU51" s="119" t="s">
        <v>85</v>
      </c>
      <c r="BV51" s="119"/>
      <c r="BW51" s="119"/>
      <c r="BX51" s="119"/>
      <c r="BY51" s="119"/>
      <c r="BZ51" s="59"/>
    </row>
    <row r="52" spans="1:78" s="2" customFormat="1" ht="14.25" customHeight="1">
      <c r="A52" s="59"/>
      <c r="B52" s="59"/>
      <c r="C52" s="59"/>
      <c r="D52" s="59"/>
      <c r="E52" s="59"/>
      <c r="F52" s="59"/>
      <c r="G52" s="59"/>
      <c r="H52" s="59"/>
      <c r="I52" s="59"/>
      <c r="J52" s="59"/>
      <c r="K52" s="59"/>
      <c r="L52" s="59" t="s">
        <v>37</v>
      </c>
      <c r="M52" s="59"/>
      <c r="N52" s="693"/>
      <c r="O52" s="693"/>
      <c r="P52" s="693"/>
      <c r="Q52" s="693"/>
      <c r="R52" s="670" t="s">
        <v>235</v>
      </c>
      <c r="S52" s="670"/>
      <c r="T52" s="670"/>
      <c r="U52" s="59"/>
      <c r="V52" s="59" t="s">
        <v>37</v>
      </c>
      <c r="W52" s="688"/>
      <c r="X52" s="688"/>
      <c r="Y52" s="688"/>
      <c r="Z52" s="688"/>
      <c r="AA52" s="688"/>
      <c r="AB52" s="688"/>
      <c r="AC52" s="688"/>
      <c r="AD52" s="688"/>
      <c r="AE52" s="688"/>
      <c r="AF52" s="688"/>
      <c r="AG52" s="688"/>
      <c r="AH52" s="688"/>
      <c r="AI52" s="688"/>
      <c r="AJ52" s="688"/>
      <c r="AK52" s="688"/>
      <c r="AL52" s="59" t="s">
        <v>117</v>
      </c>
      <c r="AM52" s="59"/>
      <c r="AN52" s="688"/>
      <c r="AO52" s="688"/>
      <c r="AP52" s="688"/>
      <c r="AQ52" s="688"/>
      <c r="AR52" s="688"/>
      <c r="AS52" s="688"/>
      <c r="AT52" s="688"/>
      <c r="AU52" s="688"/>
      <c r="AV52" s="688"/>
      <c r="AW52" s="688"/>
      <c r="AX52" s="688"/>
      <c r="AY52" s="688"/>
      <c r="AZ52" s="688"/>
      <c r="BA52" s="688"/>
      <c r="BB52" s="688"/>
      <c r="BC52" s="59" t="s">
        <v>117</v>
      </c>
      <c r="BD52" s="59"/>
      <c r="BE52" s="689">
        <f t="shared" si="2"/>
        <v>0</v>
      </c>
      <c r="BF52" s="689"/>
      <c r="BG52" s="689"/>
      <c r="BH52" s="689"/>
      <c r="BI52" s="689"/>
      <c r="BJ52" s="689"/>
      <c r="BK52" s="689"/>
      <c r="BL52" s="689"/>
      <c r="BM52" s="689"/>
      <c r="BN52" s="689"/>
      <c r="BO52" s="689"/>
      <c r="BP52" s="689"/>
      <c r="BQ52" s="689"/>
      <c r="BR52" s="689"/>
      <c r="BS52" s="689"/>
      <c r="BT52" s="123"/>
      <c r="BU52" s="119" t="s">
        <v>85</v>
      </c>
      <c r="BV52" s="119"/>
      <c r="BW52" s="119"/>
      <c r="BX52" s="119"/>
      <c r="BY52" s="119"/>
      <c r="BZ52" s="59"/>
    </row>
    <row r="53" spans="1:78" s="2" customFormat="1" ht="14.25" customHeight="1">
      <c r="A53" s="59"/>
      <c r="B53" s="59"/>
      <c r="C53" s="59"/>
      <c r="D53" s="59"/>
      <c r="E53" s="59"/>
      <c r="F53" s="59"/>
      <c r="G53" s="59"/>
      <c r="H53" s="59"/>
      <c r="I53" s="59"/>
      <c r="J53" s="59"/>
      <c r="K53" s="59"/>
      <c r="L53" s="59" t="s">
        <v>37</v>
      </c>
      <c r="M53" s="59"/>
      <c r="N53" s="693"/>
      <c r="O53" s="693"/>
      <c r="P53" s="693"/>
      <c r="Q53" s="693"/>
      <c r="R53" s="670" t="s">
        <v>235</v>
      </c>
      <c r="S53" s="670"/>
      <c r="T53" s="670"/>
      <c r="U53" s="59"/>
      <c r="V53" s="59" t="s">
        <v>37</v>
      </c>
      <c r="W53" s="688"/>
      <c r="X53" s="688"/>
      <c r="Y53" s="688"/>
      <c r="Z53" s="688"/>
      <c r="AA53" s="688"/>
      <c r="AB53" s="688"/>
      <c r="AC53" s="688"/>
      <c r="AD53" s="688"/>
      <c r="AE53" s="688"/>
      <c r="AF53" s="688"/>
      <c r="AG53" s="688"/>
      <c r="AH53" s="688"/>
      <c r="AI53" s="688"/>
      <c r="AJ53" s="688"/>
      <c r="AK53" s="688"/>
      <c r="AL53" s="59" t="s">
        <v>117</v>
      </c>
      <c r="AM53" s="59"/>
      <c r="AN53" s="688"/>
      <c r="AO53" s="688"/>
      <c r="AP53" s="688"/>
      <c r="AQ53" s="688"/>
      <c r="AR53" s="688"/>
      <c r="AS53" s="688"/>
      <c r="AT53" s="688"/>
      <c r="AU53" s="688"/>
      <c r="AV53" s="688"/>
      <c r="AW53" s="688"/>
      <c r="AX53" s="688"/>
      <c r="AY53" s="688"/>
      <c r="AZ53" s="688"/>
      <c r="BA53" s="688"/>
      <c r="BB53" s="688"/>
      <c r="BC53" s="59" t="s">
        <v>117</v>
      </c>
      <c r="BD53" s="59"/>
      <c r="BE53" s="689">
        <f t="shared" si="2"/>
        <v>0</v>
      </c>
      <c r="BF53" s="689"/>
      <c r="BG53" s="689"/>
      <c r="BH53" s="689"/>
      <c r="BI53" s="689"/>
      <c r="BJ53" s="689"/>
      <c r="BK53" s="689"/>
      <c r="BL53" s="689"/>
      <c r="BM53" s="689"/>
      <c r="BN53" s="689"/>
      <c r="BO53" s="689"/>
      <c r="BP53" s="689"/>
      <c r="BQ53" s="689"/>
      <c r="BR53" s="689"/>
      <c r="BS53" s="689"/>
      <c r="BT53" s="123"/>
      <c r="BU53" s="119" t="s">
        <v>85</v>
      </c>
      <c r="BV53" s="119"/>
      <c r="BW53" s="119"/>
      <c r="BX53" s="119"/>
      <c r="BY53" s="119"/>
      <c r="BZ53" s="59"/>
    </row>
    <row r="54" spans="1:78" s="2" customFormat="1" ht="14.25" customHeight="1">
      <c r="A54" s="59"/>
      <c r="B54" s="59"/>
      <c r="C54" s="59"/>
      <c r="D54" s="59"/>
      <c r="E54" s="59"/>
      <c r="F54" s="59"/>
      <c r="G54" s="59"/>
      <c r="H54" s="59"/>
      <c r="I54" s="59"/>
      <c r="J54" s="59"/>
      <c r="K54" s="59"/>
      <c r="L54" s="59" t="s">
        <v>37</v>
      </c>
      <c r="M54" s="59"/>
      <c r="N54" s="693"/>
      <c r="O54" s="693"/>
      <c r="P54" s="693"/>
      <c r="Q54" s="693"/>
      <c r="R54" s="670" t="s">
        <v>235</v>
      </c>
      <c r="S54" s="670"/>
      <c r="T54" s="670"/>
      <c r="U54" s="59"/>
      <c r="V54" s="59" t="s">
        <v>37</v>
      </c>
      <c r="W54" s="688"/>
      <c r="X54" s="688"/>
      <c r="Y54" s="688"/>
      <c r="Z54" s="688"/>
      <c r="AA54" s="688"/>
      <c r="AB54" s="688"/>
      <c r="AC54" s="688"/>
      <c r="AD54" s="688"/>
      <c r="AE54" s="688"/>
      <c r="AF54" s="688"/>
      <c r="AG54" s="688"/>
      <c r="AH54" s="688"/>
      <c r="AI54" s="688"/>
      <c r="AJ54" s="688"/>
      <c r="AK54" s="688"/>
      <c r="AL54" s="59" t="s">
        <v>117</v>
      </c>
      <c r="AM54" s="59"/>
      <c r="AN54" s="688"/>
      <c r="AO54" s="688"/>
      <c r="AP54" s="688"/>
      <c r="AQ54" s="688"/>
      <c r="AR54" s="688"/>
      <c r="AS54" s="688"/>
      <c r="AT54" s="688"/>
      <c r="AU54" s="688"/>
      <c r="AV54" s="688"/>
      <c r="AW54" s="688"/>
      <c r="AX54" s="688"/>
      <c r="AY54" s="688"/>
      <c r="AZ54" s="688"/>
      <c r="BA54" s="688"/>
      <c r="BB54" s="688"/>
      <c r="BC54" s="59" t="s">
        <v>117</v>
      </c>
      <c r="BD54" s="59"/>
      <c r="BE54" s="689">
        <f t="shared" si="2"/>
        <v>0</v>
      </c>
      <c r="BF54" s="689"/>
      <c r="BG54" s="689"/>
      <c r="BH54" s="689"/>
      <c r="BI54" s="689"/>
      <c r="BJ54" s="689"/>
      <c r="BK54" s="689"/>
      <c r="BL54" s="689"/>
      <c r="BM54" s="689"/>
      <c r="BN54" s="689"/>
      <c r="BO54" s="689"/>
      <c r="BP54" s="689"/>
      <c r="BQ54" s="689"/>
      <c r="BR54" s="689"/>
      <c r="BS54" s="689"/>
      <c r="BT54" s="123"/>
      <c r="BU54" s="119" t="s">
        <v>85</v>
      </c>
      <c r="BV54" s="119"/>
      <c r="BW54" s="119"/>
      <c r="BX54" s="119"/>
      <c r="BY54" s="119"/>
      <c r="BZ54" s="59"/>
    </row>
    <row r="55" spans="1:78" s="2" customFormat="1" ht="14.25" customHeight="1">
      <c r="A55" s="59"/>
      <c r="B55" s="59"/>
      <c r="C55" s="59"/>
      <c r="D55" s="59"/>
      <c r="E55" s="59"/>
      <c r="F55" s="59"/>
      <c r="G55" s="59"/>
      <c r="H55" s="59"/>
      <c r="I55" s="59"/>
      <c r="J55" s="59"/>
      <c r="K55" s="59"/>
      <c r="L55" s="59" t="s">
        <v>37</v>
      </c>
      <c r="M55" s="59"/>
      <c r="N55" s="693"/>
      <c r="O55" s="693"/>
      <c r="P55" s="693"/>
      <c r="Q55" s="693"/>
      <c r="R55" s="670" t="s">
        <v>235</v>
      </c>
      <c r="S55" s="670"/>
      <c r="T55" s="670"/>
      <c r="U55" s="59"/>
      <c r="V55" s="59" t="s">
        <v>37</v>
      </c>
      <c r="W55" s="688"/>
      <c r="X55" s="688"/>
      <c r="Y55" s="688"/>
      <c r="Z55" s="688"/>
      <c r="AA55" s="688"/>
      <c r="AB55" s="688"/>
      <c r="AC55" s="688"/>
      <c r="AD55" s="688"/>
      <c r="AE55" s="688"/>
      <c r="AF55" s="688"/>
      <c r="AG55" s="688"/>
      <c r="AH55" s="688"/>
      <c r="AI55" s="688"/>
      <c r="AJ55" s="688"/>
      <c r="AK55" s="688"/>
      <c r="AL55" s="59" t="s">
        <v>117</v>
      </c>
      <c r="AM55" s="59"/>
      <c r="AN55" s="688"/>
      <c r="AO55" s="688"/>
      <c r="AP55" s="688"/>
      <c r="AQ55" s="688"/>
      <c r="AR55" s="688"/>
      <c r="AS55" s="688"/>
      <c r="AT55" s="688"/>
      <c r="AU55" s="688"/>
      <c r="AV55" s="688"/>
      <c r="AW55" s="688"/>
      <c r="AX55" s="688"/>
      <c r="AY55" s="688"/>
      <c r="AZ55" s="688"/>
      <c r="BA55" s="688"/>
      <c r="BB55" s="688"/>
      <c r="BC55" s="59" t="s">
        <v>117</v>
      </c>
      <c r="BD55" s="59"/>
      <c r="BE55" s="689">
        <f t="shared" si="2"/>
        <v>0</v>
      </c>
      <c r="BF55" s="689"/>
      <c r="BG55" s="689"/>
      <c r="BH55" s="689"/>
      <c r="BI55" s="689"/>
      <c r="BJ55" s="689"/>
      <c r="BK55" s="689"/>
      <c r="BL55" s="689"/>
      <c r="BM55" s="689"/>
      <c r="BN55" s="689"/>
      <c r="BO55" s="689"/>
      <c r="BP55" s="689"/>
      <c r="BQ55" s="689"/>
      <c r="BR55" s="689"/>
      <c r="BS55" s="689"/>
      <c r="BT55" s="123"/>
      <c r="BU55" s="119" t="s">
        <v>85</v>
      </c>
      <c r="BV55" s="119"/>
      <c r="BW55" s="119"/>
      <c r="BX55" s="119"/>
      <c r="BY55" s="119"/>
      <c r="BZ55" s="59"/>
    </row>
    <row r="56" spans="1:78" s="2" customFormat="1" ht="14.25" customHeight="1">
      <c r="A56" s="59"/>
      <c r="B56" s="59"/>
      <c r="C56" s="59"/>
      <c r="D56" s="59"/>
      <c r="E56" s="59"/>
      <c r="F56" s="59"/>
      <c r="G56" s="59"/>
      <c r="H56" s="59"/>
      <c r="I56" s="59"/>
      <c r="J56" s="59"/>
      <c r="K56" s="59"/>
      <c r="L56" s="59" t="s">
        <v>37</v>
      </c>
      <c r="M56" s="59"/>
      <c r="N56" s="693"/>
      <c r="O56" s="693"/>
      <c r="P56" s="693"/>
      <c r="Q56" s="693"/>
      <c r="R56" s="670" t="s">
        <v>235</v>
      </c>
      <c r="S56" s="670"/>
      <c r="T56" s="670"/>
      <c r="U56" s="59"/>
      <c r="V56" s="59" t="s">
        <v>37</v>
      </c>
      <c r="W56" s="688"/>
      <c r="X56" s="688"/>
      <c r="Y56" s="688"/>
      <c r="Z56" s="688"/>
      <c r="AA56" s="688"/>
      <c r="AB56" s="688"/>
      <c r="AC56" s="688"/>
      <c r="AD56" s="688"/>
      <c r="AE56" s="688"/>
      <c r="AF56" s="688"/>
      <c r="AG56" s="688"/>
      <c r="AH56" s="688"/>
      <c r="AI56" s="688"/>
      <c r="AJ56" s="688"/>
      <c r="AK56" s="688"/>
      <c r="AL56" s="59" t="s">
        <v>117</v>
      </c>
      <c r="AM56" s="59"/>
      <c r="AN56" s="688"/>
      <c r="AO56" s="688"/>
      <c r="AP56" s="688"/>
      <c r="AQ56" s="688"/>
      <c r="AR56" s="688"/>
      <c r="AS56" s="688"/>
      <c r="AT56" s="688"/>
      <c r="AU56" s="688"/>
      <c r="AV56" s="688"/>
      <c r="AW56" s="688"/>
      <c r="AX56" s="688"/>
      <c r="AY56" s="688"/>
      <c r="AZ56" s="688"/>
      <c r="BA56" s="688"/>
      <c r="BB56" s="688"/>
      <c r="BC56" s="59" t="s">
        <v>117</v>
      </c>
      <c r="BD56" s="59"/>
      <c r="BE56" s="689">
        <f t="shared" si="2"/>
        <v>0</v>
      </c>
      <c r="BF56" s="689"/>
      <c r="BG56" s="689"/>
      <c r="BH56" s="689"/>
      <c r="BI56" s="689"/>
      <c r="BJ56" s="689"/>
      <c r="BK56" s="689"/>
      <c r="BL56" s="689"/>
      <c r="BM56" s="689"/>
      <c r="BN56" s="689"/>
      <c r="BO56" s="689"/>
      <c r="BP56" s="689"/>
      <c r="BQ56" s="689"/>
      <c r="BR56" s="689"/>
      <c r="BS56" s="689"/>
      <c r="BT56" s="123"/>
      <c r="BU56" s="119" t="s">
        <v>85</v>
      </c>
      <c r="BV56" s="119"/>
      <c r="BW56" s="119"/>
      <c r="BX56" s="119"/>
      <c r="BY56" s="119"/>
      <c r="BZ56" s="59"/>
    </row>
    <row r="57" spans="1:78" s="2" customFormat="1" ht="14.25" customHeight="1">
      <c r="A57" s="59"/>
      <c r="B57" s="59"/>
      <c r="C57" s="59"/>
      <c r="D57" s="59"/>
      <c r="E57" s="59"/>
      <c r="F57" s="59"/>
      <c r="G57" s="59"/>
      <c r="H57" s="59"/>
      <c r="I57" s="59"/>
      <c r="J57" s="59"/>
      <c r="K57" s="59"/>
      <c r="L57" s="59" t="s">
        <v>37</v>
      </c>
      <c r="M57" s="59"/>
      <c r="N57" s="693"/>
      <c r="O57" s="693"/>
      <c r="P57" s="693"/>
      <c r="Q57" s="693"/>
      <c r="R57" s="670" t="s">
        <v>235</v>
      </c>
      <c r="S57" s="670"/>
      <c r="T57" s="670"/>
      <c r="U57" s="59"/>
      <c r="V57" s="59" t="s">
        <v>37</v>
      </c>
      <c r="W57" s="688"/>
      <c r="X57" s="688"/>
      <c r="Y57" s="688"/>
      <c r="Z57" s="688"/>
      <c r="AA57" s="688"/>
      <c r="AB57" s="688"/>
      <c r="AC57" s="688"/>
      <c r="AD57" s="688"/>
      <c r="AE57" s="688"/>
      <c r="AF57" s="688"/>
      <c r="AG57" s="688"/>
      <c r="AH57" s="688"/>
      <c r="AI57" s="688"/>
      <c r="AJ57" s="688"/>
      <c r="AK57" s="688"/>
      <c r="AL57" s="59" t="s">
        <v>117</v>
      </c>
      <c r="AM57" s="59"/>
      <c r="AN57" s="688"/>
      <c r="AO57" s="688"/>
      <c r="AP57" s="688"/>
      <c r="AQ57" s="688"/>
      <c r="AR57" s="688"/>
      <c r="AS57" s="688"/>
      <c r="AT57" s="688"/>
      <c r="AU57" s="688"/>
      <c r="AV57" s="688"/>
      <c r="AW57" s="688"/>
      <c r="AX57" s="688"/>
      <c r="AY57" s="688"/>
      <c r="AZ57" s="688"/>
      <c r="BA57" s="688"/>
      <c r="BB57" s="688"/>
      <c r="BC57" s="59" t="s">
        <v>117</v>
      </c>
      <c r="BD57" s="59"/>
      <c r="BE57" s="689">
        <f t="shared" si="2"/>
        <v>0</v>
      </c>
      <c r="BF57" s="689"/>
      <c r="BG57" s="689"/>
      <c r="BH57" s="689"/>
      <c r="BI57" s="689"/>
      <c r="BJ57" s="689"/>
      <c r="BK57" s="689"/>
      <c r="BL57" s="689"/>
      <c r="BM57" s="689"/>
      <c r="BN57" s="689"/>
      <c r="BO57" s="689"/>
      <c r="BP57" s="689"/>
      <c r="BQ57" s="689"/>
      <c r="BR57" s="689"/>
      <c r="BS57" s="689"/>
      <c r="BT57" s="123"/>
      <c r="BU57" s="119" t="s">
        <v>85</v>
      </c>
      <c r="BV57" s="119"/>
      <c r="BW57" s="119"/>
      <c r="BX57" s="119"/>
      <c r="BY57" s="119"/>
      <c r="BZ57" s="59"/>
    </row>
    <row r="58" spans="1:78" s="2" customFormat="1" ht="14.25" customHeight="1">
      <c r="A58" s="59"/>
      <c r="B58" s="59"/>
      <c r="C58" s="59"/>
      <c r="D58" s="59"/>
      <c r="E58" s="59"/>
      <c r="F58" s="59"/>
      <c r="G58" s="59"/>
      <c r="H58" s="59"/>
      <c r="I58" s="59"/>
      <c r="J58" s="59"/>
      <c r="K58" s="59"/>
      <c r="L58" s="59" t="s">
        <v>37</v>
      </c>
      <c r="M58" s="59"/>
      <c r="N58" s="693"/>
      <c r="O58" s="693"/>
      <c r="P58" s="693"/>
      <c r="Q58" s="693"/>
      <c r="R58" s="670" t="s">
        <v>235</v>
      </c>
      <c r="S58" s="670"/>
      <c r="T58" s="670"/>
      <c r="U58" s="59"/>
      <c r="V58" s="59" t="s">
        <v>37</v>
      </c>
      <c r="W58" s="688"/>
      <c r="X58" s="688"/>
      <c r="Y58" s="688"/>
      <c r="Z58" s="688"/>
      <c r="AA58" s="688"/>
      <c r="AB58" s="688"/>
      <c r="AC58" s="688"/>
      <c r="AD58" s="688"/>
      <c r="AE58" s="688"/>
      <c r="AF58" s="688"/>
      <c r="AG58" s="688"/>
      <c r="AH58" s="688"/>
      <c r="AI58" s="688"/>
      <c r="AJ58" s="688"/>
      <c r="AK58" s="688"/>
      <c r="AL58" s="59" t="s">
        <v>117</v>
      </c>
      <c r="AM58" s="59"/>
      <c r="AN58" s="688"/>
      <c r="AO58" s="688"/>
      <c r="AP58" s="688"/>
      <c r="AQ58" s="688"/>
      <c r="AR58" s="688"/>
      <c r="AS58" s="688"/>
      <c r="AT58" s="688"/>
      <c r="AU58" s="688"/>
      <c r="AV58" s="688"/>
      <c r="AW58" s="688"/>
      <c r="AX58" s="688"/>
      <c r="AY58" s="688"/>
      <c r="AZ58" s="688"/>
      <c r="BA58" s="688"/>
      <c r="BB58" s="688"/>
      <c r="BC58" s="59" t="s">
        <v>117</v>
      </c>
      <c r="BD58" s="59"/>
      <c r="BE58" s="689">
        <f t="shared" si="2"/>
        <v>0</v>
      </c>
      <c r="BF58" s="689"/>
      <c r="BG58" s="689"/>
      <c r="BH58" s="689"/>
      <c r="BI58" s="689"/>
      <c r="BJ58" s="689"/>
      <c r="BK58" s="689"/>
      <c r="BL58" s="689"/>
      <c r="BM58" s="689"/>
      <c r="BN58" s="689"/>
      <c r="BO58" s="689"/>
      <c r="BP58" s="689"/>
      <c r="BQ58" s="689"/>
      <c r="BR58" s="689"/>
      <c r="BS58" s="689"/>
      <c r="BT58" s="123"/>
      <c r="BU58" s="119" t="s">
        <v>85</v>
      </c>
      <c r="BV58" s="119"/>
      <c r="BW58" s="119"/>
      <c r="BX58" s="119"/>
      <c r="BY58" s="119"/>
      <c r="BZ58" s="59"/>
    </row>
    <row r="59" spans="1:78" s="2" customFormat="1" ht="14.25" customHeight="1">
      <c r="A59" s="59"/>
      <c r="B59" s="59"/>
      <c r="C59" s="59"/>
      <c r="D59" s="59"/>
      <c r="E59" s="59"/>
      <c r="F59" s="59"/>
      <c r="G59" s="59"/>
      <c r="H59" s="59"/>
      <c r="I59" s="59"/>
      <c r="J59" s="59"/>
      <c r="K59" s="59"/>
      <c r="L59" s="59" t="s">
        <v>37</v>
      </c>
      <c r="M59" s="59"/>
      <c r="N59" s="693"/>
      <c r="O59" s="693"/>
      <c r="P59" s="693"/>
      <c r="Q59" s="693"/>
      <c r="R59" s="670" t="s">
        <v>235</v>
      </c>
      <c r="S59" s="670"/>
      <c r="T59" s="670"/>
      <c r="U59" s="59"/>
      <c r="V59" s="59" t="s">
        <v>37</v>
      </c>
      <c r="W59" s="688"/>
      <c r="X59" s="688"/>
      <c r="Y59" s="688"/>
      <c r="Z59" s="688"/>
      <c r="AA59" s="688"/>
      <c r="AB59" s="688"/>
      <c r="AC59" s="688"/>
      <c r="AD59" s="688"/>
      <c r="AE59" s="688"/>
      <c r="AF59" s="688"/>
      <c r="AG59" s="688"/>
      <c r="AH59" s="688"/>
      <c r="AI59" s="688"/>
      <c r="AJ59" s="688"/>
      <c r="AK59" s="688"/>
      <c r="AL59" s="59" t="s">
        <v>117</v>
      </c>
      <c r="AM59" s="59"/>
      <c r="AN59" s="688"/>
      <c r="AO59" s="688"/>
      <c r="AP59" s="688"/>
      <c r="AQ59" s="688"/>
      <c r="AR59" s="688"/>
      <c r="AS59" s="688"/>
      <c r="AT59" s="688"/>
      <c r="AU59" s="688"/>
      <c r="AV59" s="688"/>
      <c r="AW59" s="688"/>
      <c r="AX59" s="688"/>
      <c r="AY59" s="688"/>
      <c r="AZ59" s="688"/>
      <c r="BA59" s="688"/>
      <c r="BB59" s="688"/>
      <c r="BC59" s="59" t="s">
        <v>117</v>
      </c>
      <c r="BD59" s="59"/>
      <c r="BE59" s="689">
        <f t="shared" si="2"/>
        <v>0</v>
      </c>
      <c r="BF59" s="689"/>
      <c r="BG59" s="689"/>
      <c r="BH59" s="689"/>
      <c r="BI59" s="689"/>
      <c r="BJ59" s="689"/>
      <c r="BK59" s="689"/>
      <c r="BL59" s="689"/>
      <c r="BM59" s="689"/>
      <c r="BN59" s="689"/>
      <c r="BO59" s="689"/>
      <c r="BP59" s="689"/>
      <c r="BQ59" s="689"/>
      <c r="BR59" s="689"/>
      <c r="BS59" s="689"/>
      <c r="BT59" s="123"/>
      <c r="BU59" s="119" t="s">
        <v>85</v>
      </c>
      <c r="BV59" s="119"/>
      <c r="BW59" s="119"/>
      <c r="BX59" s="119"/>
      <c r="BY59" s="119"/>
      <c r="BZ59" s="59"/>
    </row>
    <row r="60" spans="1:78" s="2" customFormat="1" ht="14.25" customHeight="1">
      <c r="A60" s="59"/>
      <c r="B60" s="59"/>
      <c r="C60" s="59"/>
      <c r="D60" s="59"/>
      <c r="E60" s="59"/>
      <c r="F60" s="59"/>
      <c r="G60" s="59"/>
      <c r="H60" s="59"/>
      <c r="I60" s="59"/>
      <c r="J60" s="59"/>
      <c r="K60" s="59"/>
      <c r="L60" s="59" t="s">
        <v>37</v>
      </c>
      <c r="M60" s="59"/>
      <c r="N60" s="693"/>
      <c r="O60" s="693"/>
      <c r="P60" s="693"/>
      <c r="Q60" s="693"/>
      <c r="R60" s="670" t="s">
        <v>235</v>
      </c>
      <c r="S60" s="670"/>
      <c r="T60" s="670"/>
      <c r="U60" s="59"/>
      <c r="V60" s="59" t="s">
        <v>37</v>
      </c>
      <c r="W60" s="688"/>
      <c r="X60" s="688"/>
      <c r="Y60" s="688"/>
      <c r="Z60" s="688"/>
      <c r="AA60" s="688"/>
      <c r="AB60" s="688"/>
      <c r="AC60" s="688"/>
      <c r="AD60" s="688"/>
      <c r="AE60" s="688"/>
      <c r="AF60" s="688"/>
      <c r="AG60" s="688"/>
      <c r="AH60" s="688"/>
      <c r="AI60" s="688"/>
      <c r="AJ60" s="688"/>
      <c r="AK60" s="688"/>
      <c r="AL60" s="59" t="s">
        <v>117</v>
      </c>
      <c r="AM60" s="59"/>
      <c r="AN60" s="688"/>
      <c r="AO60" s="688"/>
      <c r="AP60" s="688"/>
      <c r="AQ60" s="688"/>
      <c r="AR60" s="688"/>
      <c r="AS60" s="688"/>
      <c r="AT60" s="688"/>
      <c r="AU60" s="688"/>
      <c r="AV60" s="688"/>
      <c r="AW60" s="688"/>
      <c r="AX60" s="688"/>
      <c r="AY60" s="688"/>
      <c r="AZ60" s="688"/>
      <c r="BA60" s="688"/>
      <c r="BB60" s="688"/>
      <c r="BC60" s="59" t="s">
        <v>117</v>
      </c>
      <c r="BD60" s="59"/>
      <c r="BE60" s="689">
        <f t="shared" si="2"/>
        <v>0</v>
      </c>
      <c r="BF60" s="689"/>
      <c r="BG60" s="689"/>
      <c r="BH60" s="689"/>
      <c r="BI60" s="689"/>
      <c r="BJ60" s="689"/>
      <c r="BK60" s="689"/>
      <c r="BL60" s="689"/>
      <c r="BM60" s="689"/>
      <c r="BN60" s="689"/>
      <c r="BO60" s="689"/>
      <c r="BP60" s="689"/>
      <c r="BQ60" s="689"/>
      <c r="BR60" s="689"/>
      <c r="BS60" s="689"/>
      <c r="BT60" s="123"/>
      <c r="BU60" s="119" t="s">
        <v>85</v>
      </c>
      <c r="BV60" s="119"/>
      <c r="BW60" s="119"/>
      <c r="BX60" s="119"/>
      <c r="BY60" s="119"/>
      <c r="BZ60" s="59"/>
    </row>
    <row r="61" spans="1:78" s="2" customFormat="1" ht="14.25" customHeight="1">
      <c r="A61" s="59"/>
      <c r="B61" s="59"/>
      <c r="C61" s="59"/>
      <c r="D61" s="59"/>
      <c r="E61" s="59"/>
      <c r="F61" s="59"/>
      <c r="G61" s="59"/>
      <c r="H61" s="59"/>
      <c r="I61" s="59"/>
      <c r="J61" s="59"/>
      <c r="K61" s="59"/>
      <c r="L61" s="59" t="s">
        <v>37</v>
      </c>
      <c r="M61" s="59"/>
      <c r="N61" s="693"/>
      <c r="O61" s="693"/>
      <c r="P61" s="693"/>
      <c r="Q61" s="693"/>
      <c r="R61" s="670" t="s">
        <v>235</v>
      </c>
      <c r="S61" s="670"/>
      <c r="T61" s="670"/>
      <c r="U61" s="59"/>
      <c r="V61" s="59" t="s">
        <v>37</v>
      </c>
      <c r="W61" s="688"/>
      <c r="X61" s="688"/>
      <c r="Y61" s="688"/>
      <c r="Z61" s="688"/>
      <c r="AA61" s="688"/>
      <c r="AB61" s="688"/>
      <c r="AC61" s="688"/>
      <c r="AD61" s="688"/>
      <c r="AE61" s="688"/>
      <c r="AF61" s="688"/>
      <c r="AG61" s="688"/>
      <c r="AH61" s="688"/>
      <c r="AI61" s="688"/>
      <c r="AJ61" s="688"/>
      <c r="AK61" s="688"/>
      <c r="AL61" s="59" t="s">
        <v>117</v>
      </c>
      <c r="AM61" s="59"/>
      <c r="AN61" s="688"/>
      <c r="AO61" s="688"/>
      <c r="AP61" s="688"/>
      <c r="AQ61" s="688"/>
      <c r="AR61" s="688"/>
      <c r="AS61" s="688"/>
      <c r="AT61" s="688"/>
      <c r="AU61" s="688"/>
      <c r="AV61" s="688"/>
      <c r="AW61" s="688"/>
      <c r="AX61" s="688"/>
      <c r="AY61" s="688"/>
      <c r="AZ61" s="688"/>
      <c r="BA61" s="688"/>
      <c r="BB61" s="688"/>
      <c r="BC61" s="59" t="s">
        <v>117</v>
      </c>
      <c r="BD61" s="59"/>
      <c r="BE61" s="689">
        <f t="shared" si="2"/>
        <v>0</v>
      </c>
      <c r="BF61" s="689"/>
      <c r="BG61" s="689"/>
      <c r="BH61" s="689"/>
      <c r="BI61" s="689"/>
      <c r="BJ61" s="689"/>
      <c r="BK61" s="689"/>
      <c r="BL61" s="689"/>
      <c r="BM61" s="689"/>
      <c r="BN61" s="689"/>
      <c r="BO61" s="689"/>
      <c r="BP61" s="689"/>
      <c r="BQ61" s="689"/>
      <c r="BR61" s="689"/>
      <c r="BS61" s="689"/>
      <c r="BT61" s="123"/>
      <c r="BU61" s="119" t="s">
        <v>85</v>
      </c>
      <c r="BV61" s="119"/>
      <c r="BW61" s="119"/>
      <c r="BX61" s="119"/>
      <c r="BY61" s="119"/>
      <c r="BZ61" s="59"/>
    </row>
    <row r="62" spans="1:78" s="2" customFormat="1" ht="14.25" customHeight="1">
      <c r="A62" s="59"/>
      <c r="B62" s="59"/>
      <c r="C62" s="59"/>
      <c r="D62" s="59"/>
      <c r="E62" s="59"/>
      <c r="F62" s="59"/>
      <c r="G62" s="59"/>
      <c r="H62" s="59"/>
      <c r="I62" s="59"/>
      <c r="J62" s="59"/>
      <c r="K62" s="59"/>
      <c r="L62" s="59" t="s">
        <v>37</v>
      </c>
      <c r="M62" s="59"/>
      <c r="N62" s="693"/>
      <c r="O62" s="693"/>
      <c r="P62" s="693"/>
      <c r="Q62" s="693"/>
      <c r="R62" s="670" t="s">
        <v>235</v>
      </c>
      <c r="S62" s="670"/>
      <c r="T62" s="670"/>
      <c r="U62" s="59"/>
      <c r="V62" s="59" t="s">
        <v>37</v>
      </c>
      <c r="W62" s="688"/>
      <c r="X62" s="688"/>
      <c r="Y62" s="688"/>
      <c r="Z62" s="688"/>
      <c r="AA62" s="688"/>
      <c r="AB62" s="688"/>
      <c r="AC62" s="688"/>
      <c r="AD62" s="688"/>
      <c r="AE62" s="688"/>
      <c r="AF62" s="688"/>
      <c r="AG62" s="688"/>
      <c r="AH62" s="688"/>
      <c r="AI62" s="688"/>
      <c r="AJ62" s="688"/>
      <c r="AK62" s="688"/>
      <c r="AL62" s="59" t="s">
        <v>117</v>
      </c>
      <c r="AM62" s="59"/>
      <c r="AN62" s="688"/>
      <c r="AO62" s="688"/>
      <c r="AP62" s="688"/>
      <c r="AQ62" s="688"/>
      <c r="AR62" s="688"/>
      <c r="AS62" s="688"/>
      <c r="AT62" s="688"/>
      <c r="AU62" s="688"/>
      <c r="AV62" s="688"/>
      <c r="AW62" s="688"/>
      <c r="AX62" s="688"/>
      <c r="AY62" s="688"/>
      <c r="AZ62" s="688"/>
      <c r="BA62" s="688"/>
      <c r="BB62" s="688"/>
      <c r="BC62" s="59" t="s">
        <v>117</v>
      </c>
      <c r="BD62" s="59"/>
      <c r="BE62" s="689">
        <f t="shared" si="2"/>
        <v>0</v>
      </c>
      <c r="BF62" s="689"/>
      <c r="BG62" s="689"/>
      <c r="BH62" s="689"/>
      <c r="BI62" s="689"/>
      <c r="BJ62" s="689"/>
      <c r="BK62" s="689"/>
      <c r="BL62" s="689"/>
      <c r="BM62" s="689"/>
      <c r="BN62" s="689"/>
      <c r="BO62" s="689"/>
      <c r="BP62" s="689"/>
      <c r="BQ62" s="689"/>
      <c r="BR62" s="689"/>
      <c r="BS62" s="689"/>
      <c r="BT62" s="123"/>
      <c r="BU62" s="119" t="s">
        <v>85</v>
      </c>
      <c r="BV62" s="119"/>
      <c r="BW62" s="119"/>
      <c r="BX62" s="119"/>
      <c r="BY62" s="119"/>
      <c r="BZ62" s="59"/>
    </row>
    <row r="63" spans="1:78" s="2" customFormat="1" ht="14.25" customHeight="1">
      <c r="A63" s="59"/>
      <c r="B63" s="59"/>
      <c r="C63" s="59"/>
      <c r="D63" s="59"/>
      <c r="E63" s="59"/>
      <c r="F63" s="59"/>
      <c r="G63" s="59"/>
      <c r="H63" s="59"/>
      <c r="I63" s="59"/>
      <c r="J63" s="59"/>
      <c r="K63" s="59"/>
      <c r="L63" s="59" t="s">
        <v>37</v>
      </c>
      <c r="M63" s="59"/>
      <c r="N63" s="693"/>
      <c r="O63" s="693"/>
      <c r="P63" s="693"/>
      <c r="Q63" s="693"/>
      <c r="R63" s="670" t="s">
        <v>235</v>
      </c>
      <c r="S63" s="670"/>
      <c r="T63" s="670"/>
      <c r="U63" s="59"/>
      <c r="V63" s="59" t="s">
        <v>37</v>
      </c>
      <c r="W63" s="688"/>
      <c r="X63" s="688"/>
      <c r="Y63" s="688"/>
      <c r="Z63" s="688"/>
      <c r="AA63" s="688"/>
      <c r="AB63" s="688"/>
      <c r="AC63" s="688"/>
      <c r="AD63" s="688"/>
      <c r="AE63" s="688"/>
      <c r="AF63" s="688"/>
      <c r="AG63" s="688"/>
      <c r="AH63" s="688"/>
      <c r="AI63" s="688"/>
      <c r="AJ63" s="688"/>
      <c r="AK63" s="688"/>
      <c r="AL63" s="59" t="s">
        <v>117</v>
      </c>
      <c r="AM63" s="59"/>
      <c r="AN63" s="688"/>
      <c r="AO63" s="688"/>
      <c r="AP63" s="688"/>
      <c r="AQ63" s="688"/>
      <c r="AR63" s="688"/>
      <c r="AS63" s="688"/>
      <c r="AT63" s="688"/>
      <c r="AU63" s="688"/>
      <c r="AV63" s="688"/>
      <c r="AW63" s="688"/>
      <c r="AX63" s="688"/>
      <c r="AY63" s="688"/>
      <c r="AZ63" s="688"/>
      <c r="BA63" s="688"/>
      <c r="BB63" s="688"/>
      <c r="BC63" s="59" t="s">
        <v>117</v>
      </c>
      <c r="BD63" s="59"/>
      <c r="BE63" s="689">
        <f t="shared" si="2"/>
        <v>0</v>
      </c>
      <c r="BF63" s="689"/>
      <c r="BG63" s="689"/>
      <c r="BH63" s="689"/>
      <c r="BI63" s="689"/>
      <c r="BJ63" s="689"/>
      <c r="BK63" s="689"/>
      <c r="BL63" s="689"/>
      <c r="BM63" s="689"/>
      <c r="BN63" s="689"/>
      <c r="BO63" s="689"/>
      <c r="BP63" s="689"/>
      <c r="BQ63" s="689"/>
      <c r="BR63" s="689"/>
      <c r="BS63" s="689"/>
      <c r="BT63" s="123"/>
      <c r="BU63" s="119" t="s">
        <v>85</v>
      </c>
      <c r="BV63" s="119"/>
      <c r="BW63" s="119"/>
      <c r="BX63" s="119"/>
      <c r="BY63" s="119"/>
      <c r="BZ63" s="59"/>
    </row>
    <row r="64" spans="1:78" s="2" customFormat="1" ht="14.25" customHeight="1">
      <c r="A64" s="59"/>
      <c r="B64" s="59"/>
      <c r="C64" s="59"/>
      <c r="D64" s="59"/>
      <c r="E64" s="59"/>
      <c r="F64" s="59"/>
      <c r="G64" s="59"/>
      <c r="H64" s="59"/>
      <c r="I64" s="59"/>
      <c r="J64" s="59"/>
      <c r="K64" s="59"/>
      <c r="L64" s="59" t="s">
        <v>37</v>
      </c>
      <c r="M64" s="59"/>
      <c r="N64" s="693"/>
      <c r="O64" s="693"/>
      <c r="P64" s="693"/>
      <c r="Q64" s="693"/>
      <c r="R64" s="670" t="s">
        <v>235</v>
      </c>
      <c r="S64" s="670"/>
      <c r="T64" s="670"/>
      <c r="U64" s="59"/>
      <c r="V64" s="59" t="s">
        <v>37</v>
      </c>
      <c r="W64" s="688"/>
      <c r="X64" s="688"/>
      <c r="Y64" s="688"/>
      <c r="Z64" s="688"/>
      <c r="AA64" s="688"/>
      <c r="AB64" s="688"/>
      <c r="AC64" s="688"/>
      <c r="AD64" s="688"/>
      <c r="AE64" s="688"/>
      <c r="AF64" s="688"/>
      <c r="AG64" s="688"/>
      <c r="AH64" s="688"/>
      <c r="AI64" s="688"/>
      <c r="AJ64" s="688"/>
      <c r="AK64" s="688"/>
      <c r="AL64" s="59" t="s">
        <v>117</v>
      </c>
      <c r="AM64" s="59"/>
      <c r="AN64" s="688"/>
      <c r="AO64" s="688"/>
      <c r="AP64" s="688"/>
      <c r="AQ64" s="688"/>
      <c r="AR64" s="688"/>
      <c r="AS64" s="688"/>
      <c r="AT64" s="688"/>
      <c r="AU64" s="688"/>
      <c r="AV64" s="688"/>
      <c r="AW64" s="688"/>
      <c r="AX64" s="688"/>
      <c r="AY64" s="688"/>
      <c r="AZ64" s="688"/>
      <c r="BA64" s="688"/>
      <c r="BB64" s="688"/>
      <c r="BC64" s="59" t="s">
        <v>117</v>
      </c>
      <c r="BD64" s="59"/>
      <c r="BE64" s="689">
        <f t="shared" si="2"/>
        <v>0</v>
      </c>
      <c r="BF64" s="689"/>
      <c r="BG64" s="689"/>
      <c r="BH64" s="689"/>
      <c r="BI64" s="689"/>
      <c r="BJ64" s="689"/>
      <c r="BK64" s="689"/>
      <c r="BL64" s="689"/>
      <c r="BM64" s="689"/>
      <c r="BN64" s="689"/>
      <c r="BO64" s="689"/>
      <c r="BP64" s="689"/>
      <c r="BQ64" s="689"/>
      <c r="BR64" s="689"/>
      <c r="BS64" s="689"/>
      <c r="BT64" s="123"/>
      <c r="BU64" s="119" t="s">
        <v>85</v>
      </c>
      <c r="BV64" s="119"/>
      <c r="BW64" s="119"/>
      <c r="BX64" s="119"/>
      <c r="BY64" s="119"/>
      <c r="BZ64" s="59"/>
    </row>
    <row r="65" spans="1:78" s="2" customFormat="1" ht="14.25" customHeight="1">
      <c r="A65" s="59"/>
      <c r="B65" s="59"/>
      <c r="C65" s="59"/>
      <c r="D65" s="59"/>
      <c r="E65" s="59"/>
      <c r="F65" s="59"/>
      <c r="G65" s="59"/>
      <c r="H65" s="59"/>
      <c r="I65" s="59"/>
      <c r="J65" s="59"/>
      <c r="K65" s="59"/>
      <c r="L65" s="59" t="s">
        <v>37</v>
      </c>
      <c r="M65" s="59"/>
      <c r="N65" s="693"/>
      <c r="O65" s="693"/>
      <c r="P65" s="693"/>
      <c r="Q65" s="693"/>
      <c r="R65" s="670" t="s">
        <v>235</v>
      </c>
      <c r="S65" s="670"/>
      <c r="T65" s="670"/>
      <c r="U65" s="59"/>
      <c r="V65" s="59" t="s">
        <v>37</v>
      </c>
      <c r="W65" s="688"/>
      <c r="X65" s="688"/>
      <c r="Y65" s="688"/>
      <c r="Z65" s="688"/>
      <c r="AA65" s="688"/>
      <c r="AB65" s="688"/>
      <c r="AC65" s="688"/>
      <c r="AD65" s="688"/>
      <c r="AE65" s="688"/>
      <c r="AF65" s="688"/>
      <c r="AG65" s="688"/>
      <c r="AH65" s="688"/>
      <c r="AI65" s="688"/>
      <c r="AJ65" s="688"/>
      <c r="AK65" s="688"/>
      <c r="AL65" s="59" t="s">
        <v>117</v>
      </c>
      <c r="AM65" s="59"/>
      <c r="AN65" s="688"/>
      <c r="AO65" s="688"/>
      <c r="AP65" s="688"/>
      <c r="AQ65" s="688"/>
      <c r="AR65" s="688"/>
      <c r="AS65" s="688"/>
      <c r="AT65" s="688"/>
      <c r="AU65" s="688"/>
      <c r="AV65" s="688"/>
      <c r="AW65" s="688"/>
      <c r="AX65" s="688"/>
      <c r="AY65" s="688"/>
      <c r="AZ65" s="688"/>
      <c r="BA65" s="688"/>
      <c r="BB65" s="688"/>
      <c r="BC65" s="59" t="s">
        <v>117</v>
      </c>
      <c r="BD65" s="59"/>
      <c r="BE65" s="689">
        <f t="shared" si="2"/>
        <v>0</v>
      </c>
      <c r="BF65" s="689"/>
      <c r="BG65" s="689"/>
      <c r="BH65" s="689"/>
      <c r="BI65" s="689"/>
      <c r="BJ65" s="689"/>
      <c r="BK65" s="689"/>
      <c r="BL65" s="689"/>
      <c r="BM65" s="689"/>
      <c r="BN65" s="689"/>
      <c r="BO65" s="689"/>
      <c r="BP65" s="689"/>
      <c r="BQ65" s="689"/>
      <c r="BR65" s="689"/>
      <c r="BS65" s="689"/>
      <c r="BT65" s="123"/>
      <c r="BU65" s="119" t="s">
        <v>85</v>
      </c>
      <c r="BV65" s="119"/>
      <c r="BW65" s="119"/>
      <c r="BX65" s="119"/>
      <c r="BY65" s="119"/>
      <c r="BZ65" s="59"/>
    </row>
    <row r="66" spans="1:78" s="2" customFormat="1" ht="14.25" customHeight="1">
      <c r="A66" s="59"/>
      <c r="B66" s="59"/>
      <c r="C66" s="59"/>
      <c r="D66" s="59"/>
      <c r="E66" s="59"/>
      <c r="F66" s="59"/>
      <c r="G66" s="59"/>
      <c r="H66" s="59"/>
      <c r="I66" s="59"/>
      <c r="J66" s="59"/>
      <c r="K66" s="59"/>
      <c r="L66" s="59" t="s">
        <v>37</v>
      </c>
      <c r="M66" s="59"/>
      <c r="N66" s="693"/>
      <c r="O66" s="693"/>
      <c r="P66" s="693"/>
      <c r="Q66" s="693"/>
      <c r="R66" s="670" t="s">
        <v>235</v>
      </c>
      <c r="S66" s="670"/>
      <c r="T66" s="670"/>
      <c r="U66" s="59"/>
      <c r="V66" s="59" t="s">
        <v>37</v>
      </c>
      <c r="W66" s="688"/>
      <c r="X66" s="688"/>
      <c r="Y66" s="688"/>
      <c r="Z66" s="688"/>
      <c r="AA66" s="688"/>
      <c r="AB66" s="688"/>
      <c r="AC66" s="688"/>
      <c r="AD66" s="688"/>
      <c r="AE66" s="688"/>
      <c r="AF66" s="688"/>
      <c r="AG66" s="688"/>
      <c r="AH66" s="688"/>
      <c r="AI66" s="688"/>
      <c r="AJ66" s="688"/>
      <c r="AK66" s="688"/>
      <c r="AL66" s="59" t="s">
        <v>117</v>
      </c>
      <c r="AM66" s="59"/>
      <c r="AN66" s="688"/>
      <c r="AO66" s="688"/>
      <c r="AP66" s="688"/>
      <c r="AQ66" s="688"/>
      <c r="AR66" s="688"/>
      <c r="AS66" s="688"/>
      <c r="AT66" s="688"/>
      <c r="AU66" s="688"/>
      <c r="AV66" s="688"/>
      <c r="AW66" s="688"/>
      <c r="AX66" s="688"/>
      <c r="AY66" s="688"/>
      <c r="AZ66" s="688"/>
      <c r="BA66" s="688"/>
      <c r="BB66" s="688"/>
      <c r="BC66" s="59" t="s">
        <v>117</v>
      </c>
      <c r="BD66" s="59"/>
      <c r="BE66" s="689">
        <f t="shared" si="2"/>
        <v>0</v>
      </c>
      <c r="BF66" s="689"/>
      <c r="BG66" s="689"/>
      <c r="BH66" s="689"/>
      <c r="BI66" s="689"/>
      <c r="BJ66" s="689"/>
      <c r="BK66" s="689"/>
      <c r="BL66" s="689"/>
      <c r="BM66" s="689"/>
      <c r="BN66" s="689"/>
      <c r="BO66" s="689"/>
      <c r="BP66" s="689"/>
      <c r="BQ66" s="689"/>
      <c r="BR66" s="689"/>
      <c r="BS66" s="689"/>
      <c r="BT66" s="123"/>
      <c r="BU66" s="119" t="s">
        <v>85</v>
      </c>
      <c r="BV66" s="119"/>
      <c r="BW66" s="119"/>
      <c r="BX66" s="119"/>
      <c r="BY66" s="119"/>
      <c r="BZ66" s="59"/>
    </row>
    <row r="67" spans="1:78" s="2" customFormat="1" ht="14.25" customHeight="1">
      <c r="A67" s="59"/>
      <c r="B67" s="59"/>
      <c r="C67" s="59"/>
      <c r="D67" s="59"/>
      <c r="E67" s="59"/>
      <c r="F67" s="59"/>
      <c r="G67" s="59"/>
      <c r="H67" s="59"/>
      <c r="I67" s="59"/>
      <c r="J67" s="59"/>
      <c r="K67" s="59"/>
      <c r="L67" s="59" t="s">
        <v>37</v>
      </c>
      <c r="M67" s="59"/>
      <c r="N67" s="693"/>
      <c r="O67" s="693"/>
      <c r="P67" s="693"/>
      <c r="Q67" s="693"/>
      <c r="R67" s="670" t="s">
        <v>235</v>
      </c>
      <c r="S67" s="670"/>
      <c r="T67" s="670"/>
      <c r="U67" s="59"/>
      <c r="V67" s="59" t="s">
        <v>37</v>
      </c>
      <c r="W67" s="688"/>
      <c r="X67" s="688"/>
      <c r="Y67" s="688"/>
      <c r="Z67" s="688"/>
      <c r="AA67" s="688"/>
      <c r="AB67" s="688"/>
      <c r="AC67" s="688"/>
      <c r="AD67" s="688"/>
      <c r="AE67" s="688"/>
      <c r="AF67" s="688"/>
      <c r="AG67" s="688"/>
      <c r="AH67" s="688"/>
      <c r="AI67" s="688"/>
      <c r="AJ67" s="688"/>
      <c r="AK67" s="688"/>
      <c r="AL67" s="59" t="s">
        <v>117</v>
      </c>
      <c r="AM67" s="59"/>
      <c r="AN67" s="688"/>
      <c r="AO67" s="688"/>
      <c r="AP67" s="688"/>
      <c r="AQ67" s="688"/>
      <c r="AR67" s="688"/>
      <c r="AS67" s="688"/>
      <c r="AT67" s="688"/>
      <c r="AU67" s="688"/>
      <c r="AV67" s="688"/>
      <c r="AW67" s="688"/>
      <c r="AX67" s="688"/>
      <c r="AY67" s="688"/>
      <c r="AZ67" s="688"/>
      <c r="BA67" s="688"/>
      <c r="BB67" s="688"/>
      <c r="BC67" s="59" t="s">
        <v>117</v>
      </c>
      <c r="BD67" s="59"/>
      <c r="BE67" s="689">
        <f t="shared" si="2"/>
        <v>0</v>
      </c>
      <c r="BF67" s="689"/>
      <c r="BG67" s="689"/>
      <c r="BH67" s="689"/>
      <c r="BI67" s="689"/>
      <c r="BJ67" s="689"/>
      <c r="BK67" s="689"/>
      <c r="BL67" s="689"/>
      <c r="BM67" s="689"/>
      <c r="BN67" s="689"/>
      <c r="BO67" s="689"/>
      <c r="BP67" s="689"/>
      <c r="BQ67" s="689"/>
      <c r="BR67" s="689"/>
      <c r="BS67" s="689"/>
      <c r="BT67" s="123"/>
      <c r="BU67" s="119" t="s">
        <v>85</v>
      </c>
      <c r="BV67" s="119"/>
      <c r="BW67" s="119"/>
      <c r="BX67" s="119"/>
      <c r="BY67" s="119"/>
      <c r="BZ67" s="59"/>
    </row>
    <row r="68" spans="1:78" s="2" customFormat="1" ht="14.25" customHeight="1">
      <c r="A68" s="59"/>
      <c r="B68" s="59"/>
      <c r="C68" s="59"/>
      <c r="D68" s="59"/>
      <c r="E68" s="59"/>
      <c r="F68" s="59"/>
      <c r="G68" s="59"/>
      <c r="H68" s="59"/>
      <c r="I68" s="59"/>
      <c r="J68" s="59"/>
      <c r="K68" s="59"/>
      <c r="L68" s="59" t="s">
        <v>37</v>
      </c>
      <c r="M68" s="59"/>
      <c r="N68" s="693"/>
      <c r="O68" s="693"/>
      <c r="P68" s="693"/>
      <c r="Q68" s="693"/>
      <c r="R68" s="670" t="s">
        <v>235</v>
      </c>
      <c r="S68" s="670"/>
      <c r="T68" s="670"/>
      <c r="U68" s="59"/>
      <c r="V68" s="59" t="s">
        <v>37</v>
      </c>
      <c r="W68" s="688"/>
      <c r="X68" s="688"/>
      <c r="Y68" s="688"/>
      <c r="Z68" s="688"/>
      <c r="AA68" s="688"/>
      <c r="AB68" s="688"/>
      <c r="AC68" s="688"/>
      <c r="AD68" s="688"/>
      <c r="AE68" s="688"/>
      <c r="AF68" s="688"/>
      <c r="AG68" s="688"/>
      <c r="AH68" s="688"/>
      <c r="AI68" s="688"/>
      <c r="AJ68" s="688"/>
      <c r="AK68" s="688"/>
      <c r="AL68" s="59" t="s">
        <v>117</v>
      </c>
      <c r="AM68" s="59"/>
      <c r="AN68" s="688"/>
      <c r="AO68" s="688"/>
      <c r="AP68" s="688"/>
      <c r="AQ68" s="688"/>
      <c r="AR68" s="688"/>
      <c r="AS68" s="688"/>
      <c r="AT68" s="688"/>
      <c r="AU68" s="688"/>
      <c r="AV68" s="688"/>
      <c r="AW68" s="688"/>
      <c r="AX68" s="688"/>
      <c r="AY68" s="688"/>
      <c r="AZ68" s="688"/>
      <c r="BA68" s="688"/>
      <c r="BB68" s="688"/>
      <c r="BC68" s="59" t="s">
        <v>117</v>
      </c>
      <c r="BD68" s="59"/>
      <c r="BE68" s="689">
        <f t="shared" si="2"/>
        <v>0</v>
      </c>
      <c r="BF68" s="689"/>
      <c r="BG68" s="689"/>
      <c r="BH68" s="689"/>
      <c r="BI68" s="689"/>
      <c r="BJ68" s="689"/>
      <c r="BK68" s="689"/>
      <c r="BL68" s="689"/>
      <c r="BM68" s="689"/>
      <c r="BN68" s="689"/>
      <c r="BO68" s="689"/>
      <c r="BP68" s="689"/>
      <c r="BQ68" s="689"/>
      <c r="BR68" s="689"/>
      <c r="BS68" s="689"/>
      <c r="BT68" s="123"/>
      <c r="BU68" s="119" t="s">
        <v>85</v>
      </c>
      <c r="BV68" s="119"/>
      <c r="BW68" s="119"/>
      <c r="BX68" s="119"/>
      <c r="BY68" s="119"/>
      <c r="BZ68" s="59"/>
    </row>
    <row r="69" spans="1:78" s="2" customFormat="1" ht="14.25" customHeight="1">
      <c r="A69" s="59"/>
      <c r="B69" s="59"/>
      <c r="C69" s="59"/>
      <c r="D69" s="59"/>
      <c r="E69" s="59"/>
      <c r="F69" s="59"/>
      <c r="G69" s="59"/>
      <c r="H69" s="59"/>
      <c r="I69" s="59"/>
      <c r="J69" s="59"/>
      <c r="K69" s="59"/>
      <c r="L69" s="59" t="s">
        <v>37</v>
      </c>
      <c r="M69" s="59"/>
      <c r="N69" s="693"/>
      <c r="O69" s="693"/>
      <c r="P69" s="693"/>
      <c r="Q69" s="693"/>
      <c r="R69" s="670" t="s">
        <v>235</v>
      </c>
      <c r="S69" s="670"/>
      <c r="T69" s="670"/>
      <c r="U69" s="59"/>
      <c r="V69" s="59" t="s">
        <v>37</v>
      </c>
      <c r="W69" s="688"/>
      <c r="X69" s="688"/>
      <c r="Y69" s="688"/>
      <c r="Z69" s="688"/>
      <c r="AA69" s="688"/>
      <c r="AB69" s="688"/>
      <c r="AC69" s="688"/>
      <c r="AD69" s="688"/>
      <c r="AE69" s="688"/>
      <c r="AF69" s="688"/>
      <c r="AG69" s="688"/>
      <c r="AH69" s="688"/>
      <c r="AI69" s="688"/>
      <c r="AJ69" s="688"/>
      <c r="AK69" s="688"/>
      <c r="AL69" s="59" t="s">
        <v>117</v>
      </c>
      <c r="AM69" s="59"/>
      <c r="AN69" s="688"/>
      <c r="AO69" s="688"/>
      <c r="AP69" s="688"/>
      <c r="AQ69" s="688"/>
      <c r="AR69" s="688"/>
      <c r="AS69" s="688"/>
      <c r="AT69" s="688"/>
      <c r="AU69" s="688"/>
      <c r="AV69" s="688"/>
      <c r="AW69" s="688"/>
      <c r="AX69" s="688"/>
      <c r="AY69" s="688"/>
      <c r="AZ69" s="688"/>
      <c r="BA69" s="688"/>
      <c r="BB69" s="688"/>
      <c r="BC69" s="59" t="s">
        <v>117</v>
      </c>
      <c r="BD69" s="59"/>
      <c r="BE69" s="689">
        <f t="shared" si="2"/>
        <v>0</v>
      </c>
      <c r="BF69" s="689"/>
      <c r="BG69" s="689"/>
      <c r="BH69" s="689"/>
      <c r="BI69" s="689"/>
      <c r="BJ69" s="689"/>
      <c r="BK69" s="689"/>
      <c r="BL69" s="689"/>
      <c r="BM69" s="689"/>
      <c r="BN69" s="689"/>
      <c r="BO69" s="689"/>
      <c r="BP69" s="689"/>
      <c r="BQ69" s="689"/>
      <c r="BR69" s="689"/>
      <c r="BS69" s="689"/>
      <c r="BT69" s="123"/>
      <c r="BU69" s="119" t="s">
        <v>85</v>
      </c>
      <c r="BV69" s="119"/>
      <c r="BW69" s="119"/>
      <c r="BX69" s="119"/>
      <c r="BY69" s="119"/>
      <c r="BZ69" s="59"/>
    </row>
    <row r="70" spans="1:78" s="2" customFormat="1" ht="14.25" customHeight="1">
      <c r="A70" s="59"/>
      <c r="B70" s="59"/>
      <c r="C70" s="59"/>
      <c r="D70" s="59"/>
      <c r="E70" s="59"/>
      <c r="F70" s="59"/>
      <c r="G70" s="59"/>
      <c r="H70" s="59"/>
      <c r="I70" s="59"/>
      <c r="J70" s="59"/>
      <c r="K70" s="59"/>
      <c r="L70" s="59" t="s">
        <v>37</v>
      </c>
      <c r="M70" s="59"/>
      <c r="N70" s="693"/>
      <c r="O70" s="693"/>
      <c r="P70" s="693"/>
      <c r="Q70" s="693"/>
      <c r="R70" s="670" t="s">
        <v>235</v>
      </c>
      <c r="S70" s="670"/>
      <c r="T70" s="670"/>
      <c r="U70" s="59"/>
      <c r="V70" s="59" t="s">
        <v>37</v>
      </c>
      <c r="W70" s="688"/>
      <c r="X70" s="688"/>
      <c r="Y70" s="688"/>
      <c r="Z70" s="688"/>
      <c r="AA70" s="688"/>
      <c r="AB70" s="688"/>
      <c r="AC70" s="688"/>
      <c r="AD70" s="688"/>
      <c r="AE70" s="688"/>
      <c r="AF70" s="688"/>
      <c r="AG70" s="688"/>
      <c r="AH70" s="688"/>
      <c r="AI70" s="688"/>
      <c r="AJ70" s="688"/>
      <c r="AK70" s="688"/>
      <c r="AL70" s="59" t="s">
        <v>117</v>
      </c>
      <c r="AM70" s="59"/>
      <c r="AN70" s="688"/>
      <c r="AO70" s="688"/>
      <c r="AP70" s="688"/>
      <c r="AQ70" s="688"/>
      <c r="AR70" s="688"/>
      <c r="AS70" s="688"/>
      <c r="AT70" s="688"/>
      <c r="AU70" s="688"/>
      <c r="AV70" s="688"/>
      <c r="AW70" s="688"/>
      <c r="AX70" s="688"/>
      <c r="AY70" s="688"/>
      <c r="AZ70" s="688"/>
      <c r="BA70" s="688"/>
      <c r="BB70" s="688"/>
      <c r="BC70" s="59" t="s">
        <v>117</v>
      </c>
      <c r="BD70" s="59"/>
      <c r="BE70" s="689">
        <f t="shared" si="2"/>
        <v>0</v>
      </c>
      <c r="BF70" s="689"/>
      <c r="BG70" s="689"/>
      <c r="BH70" s="689"/>
      <c r="BI70" s="689"/>
      <c r="BJ70" s="689"/>
      <c r="BK70" s="689"/>
      <c r="BL70" s="689"/>
      <c r="BM70" s="689"/>
      <c r="BN70" s="689"/>
      <c r="BO70" s="689"/>
      <c r="BP70" s="689"/>
      <c r="BQ70" s="689"/>
      <c r="BR70" s="689"/>
      <c r="BS70" s="689"/>
      <c r="BT70" s="123"/>
      <c r="BU70" s="119" t="s">
        <v>85</v>
      </c>
      <c r="BV70" s="119"/>
      <c r="BW70" s="119"/>
      <c r="BX70" s="119"/>
      <c r="BY70" s="119"/>
      <c r="BZ70" s="59"/>
    </row>
    <row r="71" spans="1:78" s="2" customFormat="1" ht="14.25" customHeight="1">
      <c r="A71" s="59"/>
      <c r="B71" s="59"/>
      <c r="C71" s="59"/>
      <c r="D71" s="59"/>
      <c r="E71" s="59"/>
      <c r="F71" s="59"/>
      <c r="G71" s="59"/>
      <c r="H71" s="59"/>
      <c r="I71" s="59"/>
      <c r="J71" s="59"/>
      <c r="K71" s="59"/>
      <c r="L71" s="59" t="s">
        <v>37</v>
      </c>
      <c r="M71" s="59"/>
      <c r="N71" s="693"/>
      <c r="O71" s="693"/>
      <c r="P71" s="693"/>
      <c r="Q71" s="693"/>
      <c r="R71" s="670" t="s">
        <v>235</v>
      </c>
      <c r="S71" s="670"/>
      <c r="T71" s="670"/>
      <c r="U71" s="59"/>
      <c r="V71" s="59" t="s">
        <v>37</v>
      </c>
      <c r="W71" s="688"/>
      <c r="X71" s="688"/>
      <c r="Y71" s="688"/>
      <c r="Z71" s="688"/>
      <c r="AA71" s="688"/>
      <c r="AB71" s="688"/>
      <c r="AC71" s="688"/>
      <c r="AD71" s="688"/>
      <c r="AE71" s="688"/>
      <c r="AF71" s="688"/>
      <c r="AG71" s="688"/>
      <c r="AH71" s="688"/>
      <c r="AI71" s="688"/>
      <c r="AJ71" s="688"/>
      <c r="AK71" s="688"/>
      <c r="AL71" s="59" t="s">
        <v>117</v>
      </c>
      <c r="AM71" s="59"/>
      <c r="AN71" s="688"/>
      <c r="AO71" s="688"/>
      <c r="AP71" s="688"/>
      <c r="AQ71" s="688"/>
      <c r="AR71" s="688"/>
      <c r="AS71" s="688"/>
      <c r="AT71" s="688"/>
      <c r="AU71" s="688"/>
      <c r="AV71" s="688"/>
      <c r="AW71" s="688"/>
      <c r="AX71" s="688"/>
      <c r="AY71" s="688"/>
      <c r="AZ71" s="688"/>
      <c r="BA71" s="688"/>
      <c r="BB71" s="688"/>
      <c r="BC71" s="59" t="s">
        <v>117</v>
      </c>
      <c r="BD71" s="59"/>
      <c r="BE71" s="689">
        <f t="shared" si="2"/>
        <v>0</v>
      </c>
      <c r="BF71" s="689"/>
      <c r="BG71" s="689"/>
      <c r="BH71" s="689"/>
      <c r="BI71" s="689"/>
      <c r="BJ71" s="689"/>
      <c r="BK71" s="689"/>
      <c r="BL71" s="689"/>
      <c r="BM71" s="689"/>
      <c r="BN71" s="689"/>
      <c r="BO71" s="689"/>
      <c r="BP71" s="689"/>
      <c r="BQ71" s="689"/>
      <c r="BR71" s="689"/>
      <c r="BS71" s="689"/>
      <c r="BT71" s="123"/>
      <c r="BU71" s="119" t="s">
        <v>85</v>
      </c>
      <c r="BV71" s="119"/>
      <c r="BW71" s="119"/>
      <c r="BX71" s="119"/>
      <c r="BY71" s="119"/>
      <c r="BZ71" s="59"/>
    </row>
    <row r="72" spans="1:78" s="2" customFormat="1" ht="14.25" customHeight="1">
      <c r="A72" s="59"/>
      <c r="B72" s="59"/>
      <c r="C72" s="59"/>
      <c r="D72" s="59"/>
      <c r="E72" s="59"/>
      <c r="F72" s="59"/>
      <c r="G72" s="59"/>
      <c r="H72" s="59"/>
      <c r="I72" s="59"/>
      <c r="J72" s="59"/>
      <c r="K72" s="59"/>
      <c r="L72" s="59" t="s">
        <v>37</v>
      </c>
      <c r="M72" s="59"/>
      <c r="N72" s="693"/>
      <c r="O72" s="693"/>
      <c r="P72" s="693"/>
      <c r="Q72" s="693"/>
      <c r="R72" s="670" t="s">
        <v>235</v>
      </c>
      <c r="S72" s="670"/>
      <c r="T72" s="670"/>
      <c r="U72" s="59"/>
      <c r="V72" s="59" t="s">
        <v>37</v>
      </c>
      <c r="W72" s="688"/>
      <c r="X72" s="688"/>
      <c r="Y72" s="688"/>
      <c r="Z72" s="688"/>
      <c r="AA72" s="688"/>
      <c r="AB72" s="688"/>
      <c r="AC72" s="688"/>
      <c r="AD72" s="688"/>
      <c r="AE72" s="688"/>
      <c r="AF72" s="688"/>
      <c r="AG72" s="688"/>
      <c r="AH72" s="688"/>
      <c r="AI72" s="688"/>
      <c r="AJ72" s="688"/>
      <c r="AK72" s="688"/>
      <c r="AL72" s="59" t="s">
        <v>117</v>
      </c>
      <c r="AM72" s="59"/>
      <c r="AN72" s="688"/>
      <c r="AO72" s="688"/>
      <c r="AP72" s="688"/>
      <c r="AQ72" s="688"/>
      <c r="AR72" s="688"/>
      <c r="AS72" s="688"/>
      <c r="AT72" s="688"/>
      <c r="AU72" s="688"/>
      <c r="AV72" s="688"/>
      <c r="AW72" s="688"/>
      <c r="AX72" s="688"/>
      <c r="AY72" s="688"/>
      <c r="AZ72" s="688"/>
      <c r="BA72" s="688"/>
      <c r="BB72" s="688"/>
      <c r="BC72" s="59" t="s">
        <v>117</v>
      </c>
      <c r="BD72" s="59"/>
      <c r="BE72" s="689">
        <f t="shared" si="2"/>
        <v>0</v>
      </c>
      <c r="BF72" s="689"/>
      <c r="BG72" s="689"/>
      <c r="BH72" s="689"/>
      <c r="BI72" s="689"/>
      <c r="BJ72" s="689"/>
      <c r="BK72" s="689"/>
      <c r="BL72" s="689"/>
      <c r="BM72" s="689"/>
      <c r="BN72" s="689"/>
      <c r="BO72" s="689"/>
      <c r="BP72" s="689"/>
      <c r="BQ72" s="689"/>
      <c r="BR72" s="689"/>
      <c r="BS72" s="689"/>
      <c r="BT72" s="123"/>
      <c r="BU72" s="119" t="s">
        <v>85</v>
      </c>
      <c r="BV72" s="119"/>
      <c r="BW72" s="119"/>
      <c r="BX72" s="119"/>
      <c r="BY72" s="119"/>
      <c r="BZ72" s="59"/>
    </row>
    <row r="73" spans="1:78" s="2" customFormat="1" ht="14.25" customHeight="1">
      <c r="A73" s="59"/>
      <c r="B73" s="59"/>
      <c r="C73" s="59"/>
      <c r="D73" s="59"/>
      <c r="E73" s="59"/>
      <c r="F73" s="59"/>
      <c r="G73" s="59"/>
      <c r="H73" s="59"/>
      <c r="I73" s="59"/>
      <c r="J73" s="59"/>
      <c r="K73" s="59"/>
      <c r="L73" s="59" t="s">
        <v>37</v>
      </c>
      <c r="M73" s="59"/>
      <c r="N73" s="693"/>
      <c r="O73" s="693"/>
      <c r="P73" s="693"/>
      <c r="Q73" s="693"/>
      <c r="R73" s="670" t="s">
        <v>235</v>
      </c>
      <c r="S73" s="670"/>
      <c r="T73" s="670"/>
      <c r="U73" s="59"/>
      <c r="V73" s="59" t="s">
        <v>37</v>
      </c>
      <c r="W73" s="688"/>
      <c r="X73" s="688"/>
      <c r="Y73" s="688"/>
      <c r="Z73" s="688"/>
      <c r="AA73" s="688"/>
      <c r="AB73" s="688"/>
      <c r="AC73" s="688"/>
      <c r="AD73" s="688"/>
      <c r="AE73" s="688"/>
      <c r="AF73" s="688"/>
      <c r="AG73" s="688"/>
      <c r="AH73" s="688"/>
      <c r="AI73" s="688"/>
      <c r="AJ73" s="688"/>
      <c r="AK73" s="688"/>
      <c r="AL73" s="59" t="s">
        <v>117</v>
      </c>
      <c r="AM73" s="59"/>
      <c r="AN73" s="688"/>
      <c r="AO73" s="688"/>
      <c r="AP73" s="688"/>
      <c r="AQ73" s="688"/>
      <c r="AR73" s="688"/>
      <c r="AS73" s="688"/>
      <c r="AT73" s="688"/>
      <c r="AU73" s="688"/>
      <c r="AV73" s="688"/>
      <c r="AW73" s="688"/>
      <c r="AX73" s="688"/>
      <c r="AY73" s="688"/>
      <c r="AZ73" s="688"/>
      <c r="BA73" s="688"/>
      <c r="BB73" s="688"/>
      <c r="BC73" s="59" t="s">
        <v>117</v>
      </c>
      <c r="BD73" s="59"/>
      <c r="BE73" s="689">
        <f t="shared" si="2"/>
        <v>0</v>
      </c>
      <c r="BF73" s="689"/>
      <c r="BG73" s="689"/>
      <c r="BH73" s="689"/>
      <c r="BI73" s="689"/>
      <c r="BJ73" s="689"/>
      <c r="BK73" s="689"/>
      <c r="BL73" s="689"/>
      <c r="BM73" s="689"/>
      <c r="BN73" s="689"/>
      <c r="BO73" s="689"/>
      <c r="BP73" s="689"/>
      <c r="BQ73" s="689"/>
      <c r="BR73" s="689"/>
      <c r="BS73" s="689"/>
      <c r="BT73" s="123"/>
      <c r="BU73" s="119" t="s">
        <v>85</v>
      </c>
      <c r="BV73" s="119"/>
      <c r="BW73" s="119"/>
      <c r="BX73" s="119"/>
      <c r="BY73" s="119"/>
      <c r="BZ73" s="59"/>
    </row>
    <row r="74" spans="1:78" s="2" customFormat="1" ht="14.25" customHeight="1">
      <c r="A74" s="59"/>
      <c r="B74" s="59"/>
      <c r="C74" s="59"/>
      <c r="D74" s="699" t="s">
        <v>236</v>
      </c>
      <c r="E74" s="699"/>
      <c r="F74" s="699"/>
      <c r="G74" s="699"/>
      <c r="H74" s="699"/>
      <c r="I74" s="699"/>
      <c r="J74" s="699"/>
      <c r="K74" s="699"/>
      <c r="L74" s="59"/>
      <c r="M74" s="59"/>
      <c r="N74" s="59"/>
      <c r="O74" s="59"/>
      <c r="P74" s="59"/>
      <c r="Q74" s="59"/>
      <c r="R74" s="59"/>
      <c r="S74" s="59"/>
      <c r="T74" s="59"/>
      <c r="U74" s="59"/>
      <c r="V74" s="59" t="s">
        <v>37</v>
      </c>
      <c r="W74" s="689">
        <f>SUM(W49:AK73)</f>
        <v>0</v>
      </c>
      <c r="X74" s="689"/>
      <c r="Y74" s="689"/>
      <c r="Z74" s="689"/>
      <c r="AA74" s="689"/>
      <c r="AB74" s="689"/>
      <c r="AC74" s="689"/>
      <c r="AD74" s="689"/>
      <c r="AE74" s="689"/>
      <c r="AF74" s="689"/>
      <c r="AG74" s="689"/>
      <c r="AH74" s="689"/>
      <c r="AI74" s="689"/>
      <c r="AJ74" s="689"/>
      <c r="AK74" s="689"/>
      <c r="AL74" s="59" t="s">
        <v>117</v>
      </c>
      <c r="AM74" s="59"/>
      <c r="AN74" s="689">
        <f>SUM(AN49:BB73)</f>
        <v>0</v>
      </c>
      <c r="AO74" s="689"/>
      <c r="AP74" s="689"/>
      <c r="AQ74" s="689"/>
      <c r="AR74" s="689"/>
      <c r="AS74" s="689"/>
      <c r="AT74" s="689"/>
      <c r="AU74" s="689"/>
      <c r="AV74" s="689"/>
      <c r="AW74" s="689"/>
      <c r="AX74" s="689"/>
      <c r="AY74" s="689"/>
      <c r="AZ74" s="689"/>
      <c r="BA74" s="689"/>
      <c r="BB74" s="689"/>
      <c r="BC74" s="59" t="s">
        <v>117</v>
      </c>
      <c r="BD74" s="59"/>
      <c r="BE74" s="689">
        <f>W74+AN74</f>
        <v>0</v>
      </c>
      <c r="BF74" s="689"/>
      <c r="BG74" s="689"/>
      <c r="BH74" s="689"/>
      <c r="BI74" s="689"/>
      <c r="BJ74" s="689"/>
      <c r="BK74" s="689"/>
      <c r="BL74" s="689"/>
      <c r="BM74" s="689"/>
      <c r="BN74" s="689"/>
      <c r="BO74" s="689"/>
      <c r="BP74" s="689"/>
      <c r="BQ74" s="689"/>
      <c r="BR74" s="689"/>
      <c r="BS74" s="689"/>
      <c r="BT74" s="123"/>
      <c r="BU74" s="119" t="s">
        <v>85</v>
      </c>
      <c r="BV74" s="119"/>
      <c r="BW74" s="119"/>
      <c r="BX74" s="119"/>
      <c r="BY74" s="119"/>
      <c r="BZ74" s="59"/>
    </row>
    <row r="75" spans="1:78" s="2" customFormat="1" ht="4.5" customHeight="1">
      <c r="A75" s="59"/>
      <c r="B75" s="59"/>
      <c r="C75" s="59"/>
      <c r="D75" s="59"/>
      <c r="E75" s="59"/>
      <c r="F75" s="59"/>
      <c r="G75" s="59"/>
      <c r="H75" s="59"/>
      <c r="I75" s="59"/>
      <c r="J75" s="59"/>
      <c r="K75" s="59"/>
      <c r="L75" s="59"/>
      <c r="M75" s="59"/>
      <c r="N75" s="59"/>
      <c r="O75" s="59"/>
      <c r="P75" s="59"/>
      <c r="Q75" s="59"/>
      <c r="R75" s="122"/>
      <c r="S75" s="122"/>
      <c r="T75" s="122"/>
      <c r="U75" s="122"/>
      <c r="V75" s="122"/>
      <c r="W75" s="122"/>
      <c r="X75" s="122"/>
      <c r="Y75" s="122"/>
      <c r="Z75" s="122"/>
      <c r="AA75" s="122"/>
      <c r="AB75" s="122"/>
      <c r="AC75" s="122"/>
      <c r="AD75" s="122"/>
      <c r="AE75" s="122"/>
      <c r="AF75" s="122"/>
      <c r="AG75" s="122"/>
      <c r="AH75" s="122"/>
      <c r="AI75" s="122"/>
      <c r="AJ75" s="122"/>
      <c r="AK75" s="122"/>
      <c r="AL75" s="122"/>
      <c r="AM75" s="122"/>
      <c r="AN75" s="122"/>
      <c r="AO75" s="122"/>
      <c r="AP75" s="122"/>
      <c r="AQ75" s="122"/>
      <c r="AR75" s="122"/>
      <c r="AS75" s="122"/>
      <c r="AT75" s="122"/>
      <c r="AU75" s="122"/>
      <c r="AV75" s="122"/>
      <c r="AW75" s="122"/>
      <c r="AX75" s="122"/>
      <c r="AY75" s="122"/>
      <c r="AZ75" s="122"/>
      <c r="BA75" s="122"/>
      <c r="BB75" s="122"/>
      <c r="BC75" s="122"/>
      <c r="BD75" s="122"/>
      <c r="BE75" s="122"/>
      <c r="BF75" s="122"/>
      <c r="BG75" s="122"/>
      <c r="BH75" s="122"/>
      <c r="BI75" s="122"/>
      <c r="BJ75" s="122"/>
      <c r="BK75" s="122"/>
      <c r="BL75" s="122"/>
      <c r="BM75" s="122"/>
      <c r="BN75" s="122"/>
      <c r="BO75" s="122"/>
      <c r="BP75" s="122"/>
      <c r="BQ75" s="122"/>
      <c r="BR75" s="122"/>
      <c r="BS75" s="122"/>
      <c r="BT75" s="122"/>
      <c r="BU75" s="122"/>
      <c r="BV75" s="122"/>
      <c r="BW75" s="122"/>
      <c r="BX75" s="122"/>
      <c r="BY75" s="122"/>
      <c r="BZ75" s="122"/>
    </row>
    <row r="76" spans="1:78" s="2" customFormat="1" ht="15" customHeight="1">
      <c r="A76" s="670" t="s">
        <v>199</v>
      </c>
      <c r="B76" s="670"/>
      <c r="C76" s="670"/>
      <c r="D76" s="670"/>
      <c r="E76" s="670"/>
      <c r="F76" s="670"/>
      <c r="G76" s="670"/>
      <c r="H76" s="670"/>
      <c r="I76" s="670"/>
      <c r="J76" s="670"/>
      <c r="K76" s="670"/>
      <c r="L76" s="670"/>
      <c r="M76" s="670"/>
      <c r="N76" s="670"/>
      <c r="O76" s="670"/>
      <c r="P76" s="670"/>
      <c r="Q76" s="670"/>
      <c r="R76" s="670"/>
      <c r="S76" s="670"/>
      <c r="T76" s="670"/>
      <c r="U76" s="670"/>
      <c r="V76" s="670"/>
      <c r="W76" s="670"/>
      <c r="X76" s="670"/>
      <c r="Y76" s="670"/>
      <c r="Z76" s="670"/>
      <c r="AA76" s="670"/>
      <c r="AB76" s="670"/>
      <c r="AC76" s="670"/>
      <c r="AD76" s="670"/>
      <c r="AE76" s="670"/>
      <c r="AF76" s="670"/>
      <c r="AG76" s="670"/>
      <c r="AH76" s="670"/>
      <c r="AI76" s="670"/>
      <c r="AJ76" s="670"/>
      <c r="AK76" s="670"/>
      <c r="AL76" s="670"/>
      <c r="AM76" s="670"/>
      <c r="AN76" s="670"/>
      <c r="AO76" s="670"/>
      <c r="AP76" s="670"/>
      <c r="AQ76" s="670"/>
      <c r="AR76" s="670"/>
      <c r="AS76" s="670"/>
      <c r="AT76" s="670"/>
      <c r="AU76" s="670"/>
      <c r="AV76" s="670"/>
      <c r="AW76" s="670"/>
      <c r="AX76" s="670"/>
      <c r="AY76" s="670"/>
      <c r="AZ76" s="670"/>
      <c r="BA76" s="670"/>
      <c r="BB76" s="670"/>
      <c r="BC76" s="670"/>
      <c r="BD76" s="670"/>
      <c r="BE76" s="670"/>
      <c r="BF76" s="670"/>
      <c r="BG76" s="670"/>
      <c r="BH76" s="670"/>
      <c r="BI76" s="670"/>
      <c r="BJ76" s="670"/>
      <c r="BK76" s="670"/>
      <c r="BL76" s="670"/>
      <c r="BM76" s="670"/>
      <c r="BN76" s="670"/>
      <c r="BO76" s="670"/>
      <c r="BP76" s="670"/>
      <c r="BQ76" s="670"/>
      <c r="BR76" s="670"/>
      <c r="BS76" s="670"/>
      <c r="BT76" s="670"/>
      <c r="BU76" s="670"/>
      <c r="BV76" s="670"/>
      <c r="BW76" s="670"/>
      <c r="BX76" s="670"/>
      <c r="BY76" s="670"/>
      <c r="BZ76" s="670"/>
    </row>
    <row r="77" spans="1:78" s="2" customFormat="1" ht="14.25" customHeight="1">
      <c r="A77" s="63"/>
      <c r="B77" s="63" t="s">
        <v>200</v>
      </c>
      <c r="C77" s="63"/>
      <c r="D77" s="63"/>
      <c r="E77" s="63"/>
      <c r="F77" s="63"/>
      <c r="G77" s="63"/>
      <c r="H77" s="63"/>
      <c r="I77" s="63"/>
      <c r="J77" s="63"/>
      <c r="K77" s="63"/>
      <c r="L77" s="63"/>
      <c r="M77" s="63"/>
      <c r="N77" s="63"/>
      <c r="O77" s="63"/>
      <c r="P77" s="63"/>
      <c r="Q77" s="63"/>
      <c r="R77" s="63"/>
      <c r="S77" s="63"/>
      <c r="T77" s="63"/>
      <c r="U77" s="63"/>
      <c r="V77" s="63"/>
      <c r="W77" s="63"/>
      <c r="X77" s="63"/>
      <c r="Y77" s="63"/>
      <c r="Z77" s="63"/>
      <c r="AA77" s="63"/>
      <c r="AB77" s="63"/>
      <c r="AC77" s="63"/>
      <c r="AD77" s="63"/>
      <c r="AE77" s="63"/>
      <c r="AF77" s="63"/>
      <c r="AG77" s="63"/>
      <c r="AH77" s="63"/>
      <c r="AI77" s="63"/>
      <c r="AJ77" s="63"/>
      <c r="AK77" s="63"/>
      <c r="AL77" s="63"/>
      <c r="AM77" s="63"/>
      <c r="AN77" s="63"/>
      <c r="AO77" s="63"/>
      <c r="AP77" s="63"/>
      <c r="AQ77" s="63"/>
      <c r="AR77" s="63"/>
      <c r="AS77" s="63"/>
      <c r="AT77" s="63"/>
      <c r="AU77" s="63"/>
      <c r="AV77" s="63"/>
      <c r="AW77" s="63"/>
      <c r="AX77" s="63"/>
      <c r="AY77" s="63"/>
      <c r="AZ77" s="63"/>
      <c r="BA77" s="63"/>
      <c r="BB77" s="63"/>
      <c r="BC77" s="63"/>
      <c r="BD77" s="63"/>
      <c r="BE77" s="63"/>
      <c r="BF77" s="63"/>
      <c r="BG77" s="63"/>
      <c r="BH77" s="63"/>
      <c r="BI77" s="63"/>
      <c r="BJ77" s="63"/>
      <c r="BK77" s="63"/>
      <c r="BL77" s="63"/>
      <c r="BM77" s="63"/>
      <c r="BN77" s="63"/>
      <c r="BO77" s="63"/>
      <c r="BP77" s="63"/>
      <c r="BQ77" s="63"/>
      <c r="BR77" s="63"/>
      <c r="BS77" s="63"/>
      <c r="BT77" s="63"/>
      <c r="BU77" s="63"/>
      <c r="BV77" s="63"/>
      <c r="BW77" s="63"/>
      <c r="BX77" s="63"/>
      <c r="BY77" s="63"/>
      <c r="BZ77" s="63"/>
    </row>
    <row r="78" spans="1:78" s="2" customFormat="1" ht="14.25" customHeight="1">
      <c r="A78" s="198"/>
      <c r="B78" s="198" t="s">
        <v>1333</v>
      </c>
      <c r="C78" s="198"/>
      <c r="D78" s="198"/>
      <c r="E78" s="198"/>
      <c r="F78" s="198"/>
      <c r="G78" s="198"/>
      <c r="H78" s="198"/>
      <c r="I78" s="198"/>
      <c r="J78" s="198"/>
      <c r="K78" s="198"/>
      <c r="L78" s="198"/>
      <c r="M78" s="198"/>
      <c r="N78" s="198"/>
      <c r="O78" s="198"/>
      <c r="P78" s="198"/>
      <c r="Q78" s="198"/>
      <c r="R78" s="198"/>
      <c r="S78" s="198"/>
      <c r="T78" s="198"/>
      <c r="U78" s="198"/>
      <c r="V78" s="198" t="s">
        <v>151</v>
      </c>
      <c r="W78" s="198"/>
      <c r="X78" s="198"/>
      <c r="Y78" s="198"/>
      <c r="Z78" s="198"/>
      <c r="AA78" s="198"/>
      <c r="AB78" s="198"/>
      <c r="AC78" s="198"/>
      <c r="AD78" s="198"/>
      <c r="AE78" s="198"/>
      <c r="AF78" s="198"/>
      <c r="AG78" s="198"/>
      <c r="AH78" s="198"/>
      <c r="AI78" s="198"/>
      <c r="AJ78" s="198"/>
      <c r="AK78" s="198"/>
      <c r="AL78" s="198" t="s">
        <v>152</v>
      </c>
      <c r="AM78" s="198"/>
      <c r="AN78" s="198"/>
      <c r="AO78" s="198"/>
      <c r="AP78" s="198"/>
      <c r="AQ78" s="198"/>
      <c r="AR78" s="198"/>
      <c r="AS78" s="198"/>
      <c r="AT78" s="198"/>
      <c r="AU78" s="198"/>
      <c r="AV78" s="198"/>
      <c r="AW78" s="198"/>
      <c r="AX78" s="198"/>
      <c r="AY78" s="198"/>
      <c r="AZ78" s="198"/>
      <c r="BA78" s="198"/>
      <c r="BB78" s="198"/>
      <c r="BC78" s="198" t="s">
        <v>153</v>
      </c>
      <c r="BD78" s="198"/>
      <c r="BE78" s="198"/>
      <c r="BF78" s="198"/>
      <c r="BG78" s="198"/>
      <c r="BH78" s="198"/>
      <c r="BI78" s="198"/>
      <c r="BJ78" s="198"/>
      <c r="BK78" s="198"/>
      <c r="BL78" s="198"/>
      <c r="BM78" s="198"/>
      <c r="BN78" s="198"/>
      <c r="BO78" s="198"/>
      <c r="BP78" s="198"/>
      <c r="BQ78" s="198"/>
      <c r="BR78" s="198"/>
      <c r="BS78" s="198"/>
      <c r="BT78" s="198"/>
      <c r="BU78" s="198" t="s">
        <v>85</v>
      </c>
      <c r="BV78" s="198"/>
      <c r="BW78" s="198"/>
      <c r="BX78" s="198"/>
      <c r="BY78" s="198"/>
      <c r="BZ78" s="198"/>
    </row>
    <row r="79" spans="1:78" s="2" customFormat="1" ht="14.25" customHeight="1">
      <c r="A79" s="59"/>
      <c r="B79" s="59"/>
      <c r="C79" s="59"/>
      <c r="D79" s="699" t="s">
        <v>234</v>
      </c>
      <c r="E79" s="699"/>
      <c r="F79" s="699"/>
      <c r="G79" s="699"/>
      <c r="H79" s="699"/>
      <c r="I79" s="699"/>
      <c r="J79" s="699"/>
      <c r="K79" s="699"/>
      <c r="L79" s="59" t="s">
        <v>37</v>
      </c>
      <c r="M79" s="59"/>
      <c r="N79" s="693"/>
      <c r="O79" s="693"/>
      <c r="P79" s="693"/>
      <c r="Q79" s="693"/>
      <c r="R79" s="670" t="s">
        <v>235</v>
      </c>
      <c r="S79" s="670"/>
      <c r="T79" s="670"/>
      <c r="U79" s="59"/>
      <c r="V79" s="59" t="s">
        <v>37</v>
      </c>
      <c r="W79" s="688"/>
      <c r="X79" s="688"/>
      <c r="Y79" s="688"/>
      <c r="Z79" s="688"/>
      <c r="AA79" s="688"/>
      <c r="AB79" s="688"/>
      <c r="AC79" s="688"/>
      <c r="AD79" s="688"/>
      <c r="AE79" s="688"/>
      <c r="AF79" s="688"/>
      <c r="AG79" s="688"/>
      <c r="AH79" s="688"/>
      <c r="AI79" s="688"/>
      <c r="AJ79" s="688"/>
      <c r="AK79" s="688"/>
      <c r="AL79" s="59" t="s">
        <v>117</v>
      </c>
      <c r="AM79" s="59"/>
      <c r="AN79" s="688"/>
      <c r="AO79" s="688"/>
      <c r="AP79" s="688"/>
      <c r="AQ79" s="688"/>
      <c r="AR79" s="688"/>
      <c r="AS79" s="688"/>
      <c r="AT79" s="688"/>
      <c r="AU79" s="688"/>
      <c r="AV79" s="688"/>
      <c r="AW79" s="688"/>
      <c r="AX79" s="688"/>
      <c r="AY79" s="688"/>
      <c r="AZ79" s="688"/>
      <c r="BA79" s="688"/>
      <c r="BB79" s="688"/>
      <c r="BC79" s="59" t="s">
        <v>117</v>
      </c>
      <c r="BD79" s="59"/>
      <c r="BE79" s="689">
        <f>IF(AN79="別紙",W79,W79+AN79)</f>
        <v>0</v>
      </c>
      <c r="BF79" s="689"/>
      <c r="BG79" s="689"/>
      <c r="BH79" s="689"/>
      <c r="BI79" s="689"/>
      <c r="BJ79" s="689"/>
      <c r="BK79" s="689"/>
      <c r="BL79" s="689"/>
      <c r="BM79" s="689"/>
      <c r="BN79" s="689"/>
      <c r="BO79" s="689"/>
      <c r="BP79" s="689"/>
      <c r="BQ79" s="689"/>
      <c r="BR79" s="689"/>
      <c r="BS79" s="689"/>
      <c r="BT79" s="123"/>
      <c r="BU79" s="119" t="s">
        <v>85</v>
      </c>
      <c r="BV79" s="119"/>
      <c r="BW79" s="119"/>
      <c r="BX79" s="119"/>
      <c r="BY79" s="119"/>
      <c r="BZ79" s="59"/>
    </row>
    <row r="80" spans="1:78" s="2" customFormat="1" ht="14.25" customHeight="1">
      <c r="A80" s="59"/>
      <c r="B80" s="59"/>
      <c r="C80" s="59"/>
      <c r="D80" s="59"/>
      <c r="E80" s="59"/>
      <c r="F80" s="59"/>
      <c r="G80" s="59"/>
      <c r="H80" s="59"/>
      <c r="I80" s="59"/>
      <c r="J80" s="59"/>
      <c r="K80" s="59"/>
      <c r="L80" s="59" t="s">
        <v>37</v>
      </c>
      <c r="M80" s="59"/>
      <c r="N80" s="693"/>
      <c r="O80" s="693"/>
      <c r="P80" s="693"/>
      <c r="Q80" s="693"/>
      <c r="R80" s="670" t="s">
        <v>235</v>
      </c>
      <c r="S80" s="670"/>
      <c r="T80" s="670"/>
      <c r="U80" s="59"/>
      <c r="V80" s="59" t="s">
        <v>37</v>
      </c>
      <c r="W80" s="688"/>
      <c r="X80" s="688"/>
      <c r="Y80" s="688"/>
      <c r="Z80" s="688"/>
      <c r="AA80" s="688"/>
      <c r="AB80" s="688"/>
      <c r="AC80" s="688"/>
      <c r="AD80" s="688"/>
      <c r="AE80" s="688"/>
      <c r="AF80" s="688"/>
      <c r="AG80" s="688"/>
      <c r="AH80" s="688"/>
      <c r="AI80" s="688"/>
      <c r="AJ80" s="688"/>
      <c r="AK80" s="688"/>
      <c r="AL80" s="59" t="s">
        <v>117</v>
      </c>
      <c r="AM80" s="59"/>
      <c r="AN80" s="688"/>
      <c r="AO80" s="688"/>
      <c r="AP80" s="688"/>
      <c r="AQ80" s="688"/>
      <c r="AR80" s="688"/>
      <c r="AS80" s="688"/>
      <c r="AT80" s="688"/>
      <c r="AU80" s="688"/>
      <c r="AV80" s="688"/>
      <c r="AW80" s="688"/>
      <c r="AX80" s="688"/>
      <c r="AY80" s="688"/>
      <c r="AZ80" s="688"/>
      <c r="BA80" s="688"/>
      <c r="BB80" s="688"/>
      <c r="BC80" s="59" t="s">
        <v>117</v>
      </c>
      <c r="BD80" s="59"/>
      <c r="BE80" s="689">
        <f t="shared" ref="BE80:BE108" si="3">IF(AN80="別紙",W80,W80+AN80)</f>
        <v>0</v>
      </c>
      <c r="BF80" s="689"/>
      <c r="BG80" s="689"/>
      <c r="BH80" s="689"/>
      <c r="BI80" s="689"/>
      <c r="BJ80" s="689"/>
      <c r="BK80" s="689"/>
      <c r="BL80" s="689"/>
      <c r="BM80" s="689"/>
      <c r="BN80" s="689"/>
      <c r="BO80" s="689"/>
      <c r="BP80" s="689"/>
      <c r="BQ80" s="689"/>
      <c r="BR80" s="689"/>
      <c r="BS80" s="689"/>
      <c r="BT80" s="123"/>
      <c r="BU80" s="119" t="s">
        <v>85</v>
      </c>
      <c r="BV80" s="119"/>
      <c r="BW80" s="119"/>
      <c r="BX80" s="119"/>
      <c r="BY80" s="119"/>
      <c r="BZ80" s="59"/>
    </row>
    <row r="81" spans="1:78" s="2" customFormat="1" ht="14.25" customHeight="1">
      <c r="A81" s="59"/>
      <c r="B81" s="59"/>
      <c r="C81" s="59"/>
      <c r="D81" s="59"/>
      <c r="E81" s="59"/>
      <c r="F81" s="59"/>
      <c r="G81" s="59"/>
      <c r="H81" s="59"/>
      <c r="I81" s="59"/>
      <c r="J81" s="59"/>
      <c r="K81" s="59"/>
      <c r="L81" s="59" t="s">
        <v>37</v>
      </c>
      <c r="M81" s="59"/>
      <c r="N81" s="693"/>
      <c r="O81" s="693"/>
      <c r="P81" s="693"/>
      <c r="Q81" s="693"/>
      <c r="R81" s="670" t="s">
        <v>235</v>
      </c>
      <c r="S81" s="670"/>
      <c r="T81" s="670"/>
      <c r="U81" s="59"/>
      <c r="V81" s="59" t="s">
        <v>37</v>
      </c>
      <c r="W81" s="688"/>
      <c r="X81" s="688"/>
      <c r="Y81" s="688"/>
      <c r="Z81" s="688"/>
      <c r="AA81" s="688"/>
      <c r="AB81" s="688"/>
      <c r="AC81" s="688"/>
      <c r="AD81" s="688"/>
      <c r="AE81" s="688"/>
      <c r="AF81" s="688"/>
      <c r="AG81" s="688"/>
      <c r="AH81" s="688"/>
      <c r="AI81" s="688"/>
      <c r="AJ81" s="688"/>
      <c r="AK81" s="688"/>
      <c r="AL81" s="59" t="s">
        <v>117</v>
      </c>
      <c r="AM81" s="59"/>
      <c r="AN81" s="688"/>
      <c r="AO81" s="688"/>
      <c r="AP81" s="688"/>
      <c r="AQ81" s="688"/>
      <c r="AR81" s="688"/>
      <c r="AS81" s="688"/>
      <c r="AT81" s="688"/>
      <c r="AU81" s="688"/>
      <c r="AV81" s="688"/>
      <c r="AW81" s="688"/>
      <c r="AX81" s="688"/>
      <c r="AY81" s="688"/>
      <c r="AZ81" s="688"/>
      <c r="BA81" s="688"/>
      <c r="BB81" s="688"/>
      <c r="BC81" s="59" t="s">
        <v>117</v>
      </c>
      <c r="BD81" s="59"/>
      <c r="BE81" s="689">
        <f t="shared" si="3"/>
        <v>0</v>
      </c>
      <c r="BF81" s="689"/>
      <c r="BG81" s="689"/>
      <c r="BH81" s="689"/>
      <c r="BI81" s="689"/>
      <c r="BJ81" s="689"/>
      <c r="BK81" s="689"/>
      <c r="BL81" s="689"/>
      <c r="BM81" s="689"/>
      <c r="BN81" s="689"/>
      <c r="BO81" s="689"/>
      <c r="BP81" s="689"/>
      <c r="BQ81" s="689"/>
      <c r="BR81" s="689"/>
      <c r="BS81" s="689"/>
      <c r="BT81" s="123"/>
      <c r="BU81" s="119" t="s">
        <v>85</v>
      </c>
      <c r="BV81" s="119"/>
      <c r="BW81" s="119"/>
      <c r="BX81" s="119"/>
      <c r="BY81" s="119"/>
      <c r="BZ81" s="59"/>
    </row>
    <row r="82" spans="1:78" s="2" customFormat="1" ht="14.25" customHeight="1">
      <c r="A82" s="59"/>
      <c r="B82" s="59"/>
      <c r="C82" s="59"/>
      <c r="D82" s="59"/>
      <c r="E82" s="59"/>
      <c r="F82" s="59"/>
      <c r="G82" s="59"/>
      <c r="H82" s="59"/>
      <c r="I82" s="59"/>
      <c r="J82" s="59"/>
      <c r="K82" s="59"/>
      <c r="L82" s="59" t="s">
        <v>37</v>
      </c>
      <c r="M82" s="59"/>
      <c r="N82" s="693"/>
      <c r="O82" s="693"/>
      <c r="P82" s="693"/>
      <c r="Q82" s="693"/>
      <c r="R82" s="670" t="s">
        <v>235</v>
      </c>
      <c r="S82" s="670"/>
      <c r="T82" s="670"/>
      <c r="U82" s="59"/>
      <c r="V82" s="59" t="s">
        <v>37</v>
      </c>
      <c r="W82" s="688"/>
      <c r="X82" s="688"/>
      <c r="Y82" s="688"/>
      <c r="Z82" s="688"/>
      <c r="AA82" s="688"/>
      <c r="AB82" s="688"/>
      <c r="AC82" s="688"/>
      <c r="AD82" s="688"/>
      <c r="AE82" s="688"/>
      <c r="AF82" s="688"/>
      <c r="AG82" s="688"/>
      <c r="AH82" s="688"/>
      <c r="AI82" s="688"/>
      <c r="AJ82" s="688"/>
      <c r="AK82" s="688"/>
      <c r="AL82" s="59" t="s">
        <v>117</v>
      </c>
      <c r="AM82" s="59"/>
      <c r="AN82" s="688"/>
      <c r="AO82" s="688"/>
      <c r="AP82" s="688"/>
      <c r="AQ82" s="688"/>
      <c r="AR82" s="688"/>
      <c r="AS82" s="688"/>
      <c r="AT82" s="688"/>
      <c r="AU82" s="688"/>
      <c r="AV82" s="688"/>
      <c r="AW82" s="688"/>
      <c r="AX82" s="688"/>
      <c r="AY82" s="688"/>
      <c r="AZ82" s="688"/>
      <c r="BA82" s="688"/>
      <c r="BB82" s="688"/>
      <c r="BC82" s="59" t="s">
        <v>117</v>
      </c>
      <c r="BD82" s="59"/>
      <c r="BE82" s="689">
        <f t="shared" si="3"/>
        <v>0</v>
      </c>
      <c r="BF82" s="689"/>
      <c r="BG82" s="689"/>
      <c r="BH82" s="689"/>
      <c r="BI82" s="689"/>
      <c r="BJ82" s="689"/>
      <c r="BK82" s="689"/>
      <c r="BL82" s="689"/>
      <c r="BM82" s="689"/>
      <c r="BN82" s="689"/>
      <c r="BO82" s="689"/>
      <c r="BP82" s="689"/>
      <c r="BQ82" s="689"/>
      <c r="BR82" s="689"/>
      <c r="BS82" s="689"/>
      <c r="BT82" s="123"/>
      <c r="BU82" s="119" t="s">
        <v>85</v>
      </c>
      <c r="BV82" s="119"/>
      <c r="BW82" s="119"/>
      <c r="BX82" s="119"/>
      <c r="BY82" s="119"/>
      <c r="BZ82" s="59"/>
    </row>
    <row r="83" spans="1:78" s="2" customFormat="1" ht="14.25" customHeight="1">
      <c r="A83" s="59"/>
      <c r="B83" s="59"/>
      <c r="C83" s="59"/>
      <c r="D83" s="59"/>
      <c r="E83" s="59"/>
      <c r="F83" s="59"/>
      <c r="G83" s="59"/>
      <c r="H83" s="59"/>
      <c r="I83" s="59"/>
      <c r="J83" s="59"/>
      <c r="K83" s="59"/>
      <c r="L83" s="59" t="s">
        <v>37</v>
      </c>
      <c r="M83" s="59"/>
      <c r="N83" s="693"/>
      <c r="O83" s="693"/>
      <c r="P83" s="693"/>
      <c r="Q83" s="693"/>
      <c r="R83" s="670" t="s">
        <v>235</v>
      </c>
      <c r="S83" s="670"/>
      <c r="T83" s="670"/>
      <c r="U83" s="59"/>
      <c r="V83" s="59" t="s">
        <v>37</v>
      </c>
      <c r="W83" s="688"/>
      <c r="X83" s="688"/>
      <c r="Y83" s="688"/>
      <c r="Z83" s="688"/>
      <c r="AA83" s="688"/>
      <c r="AB83" s="688"/>
      <c r="AC83" s="688"/>
      <c r="AD83" s="688"/>
      <c r="AE83" s="688"/>
      <c r="AF83" s="688"/>
      <c r="AG83" s="688"/>
      <c r="AH83" s="688"/>
      <c r="AI83" s="688"/>
      <c r="AJ83" s="688"/>
      <c r="AK83" s="688"/>
      <c r="AL83" s="59" t="s">
        <v>117</v>
      </c>
      <c r="AM83" s="59"/>
      <c r="AN83" s="688"/>
      <c r="AO83" s="688"/>
      <c r="AP83" s="688"/>
      <c r="AQ83" s="688"/>
      <c r="AR83" s="688"/>
      <c r="AS83" s="688"/>
      <c r="AT83" s="688"/>
      <c r="AU83" s="688"/>
      <c r="AV83" s="688"/>
      <c r="AW83" s="688"/>
      <c r="AX83" s="688"/>
      <c r="AY83" s="688"/>
      <c r="AZ83" s="688"/>
      <c r="BA83" s="688"/>
      <c r="BB83" s="688"/>
      <c r="BC83" s="59" t="s">
        <v>117</v>
      </c>
      <c r="BD83" s="59"/>
      <c r="BE83" s="689">
        <f t="shared" si="3"/>
        <v>0</v>
      </c>
      <c r="BF83" s="689"/>
      <c r="BG83" s="689"/>
      <c r="BH83" s="689"/>
      <c r="BI83" s="689"/>
      <c r="BJ83" s="689"/>
      <c r="BK83" s="689"/>
      <c r="BL83" s="689"/>
      <c r="BM83" s="689"/>
      <c r="BN83" s="689"/>
      <c r="BO83" s="689"/>
      <c r="BP83" s="689"/>
      <c r="BQ83" s="689"/>
      <c r="BR83" s="689"/>
      <c r="BS83" s="689"/>
      <c r="BT83" s="123"/>
      <c r="BU83" s="119" t="s">
        <v>85</v>
      </c>
      <c r="BV83" s="119"/>
      <c r="BW83" s="119"/>
      <c r="BX83" s="119"/>
      <c r="BY83" s="119"/>
      <c r="BZ83" s="59"/>
    </row>
    <row r="84" spans="1:78" s="2" customFormat="1" ht="14.25" customHeight="1">
      <c r="A84" s="59"/>
      <c r="B84" s="59"/>
      <c r="C84" s="59"/>
      <c r="D84" s="59"/>
      <c r="E84" s="59"/>
      <c r="F84" s="59"/>
      <c r="G84" s="59"/>
      <c r="H84" s="59"/>
      <c r="I84" s="59"/>
      <c r="J84" s="59"/>
      <c r="K84" s="59"/>
      <c r="L84" s="59" t="s">
        <v>37</v>
      </c>
      <c r="M84" s="59"/>
      <c r="N84" s="693"/>
      <c r="O84" s="693"/>
      <c r="P84" s="693"/>
      <c r="Q84" s="693"/>
      <c r="R84" s="670" t="s">
        <v>235</v>
      </c>
      <c r="S84" s="670"/>
      <c r="T84" s="670"/>
      <c r="U84" s="59"/>
      <c r="V84" s="59" t="s">
        <v>37</v>
      </c>
      <c r="W84" s="688"/>
      <c r="X84" s="688"/>
      <c r="Y84" s="688"/>
      <c r="Z84" s="688"/>
      <c r="AA84" s="688"/>
      <c r="AB84" s="688"/>
      <c r="AC84" s="688"/>
      <c r="AD84" s="688"/>
      <c r="AE84" s="688"/>
      <c r="AF84" s="688"/>
      <c r="AG84" s="688"/>
      <c r="AH84" s="688"/>
      <c r="AI84" s="688"/>
      <c r="AJ84" s="688"/>
      <c r="AK84" s="688"/>
      <c r="AL84" s="59" t="s">
        <v>117</v>
      </c>
      <c r="AM84" s="59"/>
      <c r="AN84" s="688"/>
      <c r="AO84" s="688"/>
      <c r="AP84" s="688"/>
      <c r="AQ84" s="688"/>
      <c r="AR84" s="688"/>
      <c r="AS84" s="688"/>
      <c r="AT84" s="688"/>
      <c r="AU84" s="688"/>
      <c r="AV84" s="688"/>
      <c r="AW84" s="688"/>
      <c r="AX84" s="688"/>
      <c r="AY84" s="688"/>
      <c r="AZ84" s="688"/>
      <c r="BA84" s="688"/>
      <c r="BB84" s="688"/>
      <c r="BC84" s="59" t="s">
        <v>117</v>
      </c>
      <c r="BD84" s="59"/>
      <c r="BE84" s="689">
        <f t="shared" si="3"/>
        <v>0</v>
      </c>
      <c r="BF84" s="689"/>
      <c r="BG84" s="689"/>
      <c r="BH84" s="689"/>
      <c r="BI84" s="689"/>
      <c r="BJ84" s="689"/>
      <c r="BK84" s="689"/>
      <c r="BL84" s="689"/>
      <c r="BM84" s="689"/>
      <c r="BN84" s="689"/>
      <c r="BO84" s="689"/>
      <c r="BP84" s="689"/>
      <c r="BQ84" s="689"/>
      <c r="BR84" s="689"/>
      <c r="BS84" s="689"/>
      <c r="BT84" s="123"/>
      <c r="BU84" s="119" t="s">
        <v>85</v>
      </c>
      <c r="BV84" s="119"/>
      <c r="BW84" s="119"/>
      <c r="BX84" s="119"/>
      <c r="BY84" s="119"/>
      <c r="BZ84" s="59"/>
    </row>
    <row r="85" spans="1:78" s="2" customFormat="1" ht="14.25" customHeight="1">
      <c r="A85" s="59"/>
      <c r="B85" s="59"/>
      <c r="C85" s="59"/>
      <c r="D85" s="59"/>
      <c r="E85" s="59"/>
      <c r="F85" s="59"/>
      <c r="G85" s="59"/>
      <c r="H85" s="59"/>
      <c r="I85" s="59"/>
      <c r="J85" s="59"/>
      <c r="K85" s="59"/>
      <c r="L85" s="59" t="s">
        <v>37</v>
      </c>
      <c r="M85" s="59"/>
      <c r="N85" s="693"/>
      <c r="O85" s="693"/>
      <c r="P85" s="693"/>
      <c r="Q85" s="693"/>
      <c r="R85" s="670" t="s">
        <v>235</v>
      </c>
      <c r="S85" s="670"/>
      <c r="T85" s="670"/>
      <c r="U85" s="59"/>
      <c r="V85" s="59" t="s">
        <v>37</v>
      </c>
      <c r="W85" s="688"/>
      <c r="X85" s="688"/>
      <c r="Y85" s="688"/>
      <c r="Z85" s="688"/>
      <c r="AA85" s="688"/>
      <c r="AB85" s="688"/>
      <c r="AC85" s="688"/>
      <c r="AD85" s="688"/>
      <c r="AE85" s="688"/>
      <c r="AF85" s="688"/>
      <c r="AG85" s="688"/>
      <c r="AH85" s="688"/>
      <c r="AI85" s="688"/>
      <c r="AJ85" s="688"/>
      <c r="AK85" s="688"/>
      <c r="AL85" s="59" t="s">
        <v>117</v>
      </c>
      <c r="AM85" s="59"/>
      <c r="AN85" s="688"/>
      <c r="AO85" s="688"/>
      <c r="AP85" s="688"/>
      <c r="AQ85" s="688"/>
      <c r="AR85" s="688"/>
      <c r="AS85" s="688"/>
      <c r="AT85" s="688"/>
      <c r="AU85" s="688"/>
      <c r="AV85" s="688"/>
      <c r="AW85" s="688"/>
      <c r="AX85" s="688"/>
      <c r="AY85" s="688"/>
      <c r="AZ85" s="688"/>
      <c r="BA85" s="688"/>
      <c r="BB85" s="688"/>
      <c r="BC85" s="59" t="s">
        <v>117</v>
      </c>
      <c r="BD85" s="59"/>
      <c r="BE85" s="689">
        <f t="shared" si="3"/>
        <v>0</v>
      </c>
      <c r="BF85" s="689"/>
      <c r="BG85" s="689"/>
      <c r="BH85" s="689"/>
      <c r="BI85" s="689"/>
      <c r="BJ85" s="689"/>
      <c r="BK85" s="689"/>
      <c r="BL85" s="689"/>
      <c r="BM85" s="689"/>
      <c r="BN85" s="689"/>
      <c r="BO85" s="689"/>
      <c r="BP85" s="689"/>
      <c r="BQ85" s="689"/>
      <c r="BR85" s="689"/>
      <c r="BS85" s="689"/>
      <c r="BT85" s="123"/>
      <c r="BU85" s="119" t="s">
        <v>85</v>
      </c>
      <c r="BV85" s="119"/>
      <c r="BW85" s="119"/>
      <c r="BX85" s="119"/>
      <c r="BY85" s="119"/>
      <c r="BZ85" s="59"/>
    </row>
    <row r="86" spans="1:78" s="2" customFormat="1" ht="14.25" customHeight="1">
      <c r="A86" s="59"/>
      <c r="B86" s="59"/>
      <c r="C86" s="59"/>
      <c r="D86" s="59"/>
      <c r="E86" s="59"/>
      <c r="F86" s="59"/>
      <c r="G86" s="59"/>
      <c r="H86" s="59"/>
      <c r="I86" s="59"/>
      <c r="J86" s="59"/>
      <c r="K86" s="59"/>
      <c r="L86" s="59" t="s">
        <v>37</v>
      </c>
      <c r="M86" s="59"/>
      <c r="N86" s="693"/>
      <c r="O86" s="693"/>
      <c r="P86" s="693"/>
      <c r="Q86" s="693"/>
      <c r="R86" s="670" t="s">
        <v>235</v>
      </c>
      <c r="S86" s="670"/>
      <c r="T86" s="670"/>
      <c r="U86" s="59"/>
      <c r="V86" s="59" t="s">
        <v>37</v>
      </c>
      <c r="W86" s="688"/>
      <c r="X86" s="688"/>
      <c r="Y86" s="688"/>
      <c r="Z86" s="688"/>
      <c r="AA86" s="688"/>
      <c r="AB86" s="688"/>
      <c r="AC86" s="688"/>
      <c r="AD86" s="688"/>
      <c r="AE86" s="688"/>
      <c r="AF86" s="688"/>
      <c r="AG86" s="688"/>
      <c r="AH86" s="688"/>
      <c r="AI86" s="688"/>
      <c r="AJ86" s="688"/>
      <c r="AK86" s="688"/>
      <c r="AL86" s="59" t="s">
        <v>117</v>
      </c>
      <c r="AM86" s="59"/>
      <c r="AN86" s="688"/>
      <c r="AO86" s="688"/>
      <c r="AP86" s="688"/>
      <c r="AQ86" s="688"/>
      <c r="AR86" s="688"/>
      <c r="AS86" s="688"/>
      <c r="AT86" s="688"/>
      <c r="AU86" s="688"/>
      <c r="AV86" s="688"/>
      <c r="AW86" s="688"/>
      <c r="AX86" s="688"/>
      <c r="AY86" s="688"/>
      <c r="AZ86" s="688"/>
      <c r="BA86" s="688"/>
      <c r="BB86" s="688"/>
      <c r="BC86" s="59" t="s">
        <v>117</v>
      </c>
      <c r="BD86" s="59"/>
      <c r="BE86" s="689">
        <f t="shared" si="3"/>
        <v>0</v>
      </c>
      <c r="BF86" s="689"/>
      <c r="BG86" s="689"/>
      <c r="BH86" s="689"/>
      <c r="BI86" s="689"/>
      <c r="BJ86" s="689"/>
      <c r="BK86" s="689"/>
      <c r="BL86" s="689"/>
      <c r="BM86" s="689"/>
      <c r="BN86" s="689"/>
      <c r="BO86" s="689"/>
      <c r="BP86" s="689"/>
      <c r="BQ86" s="689"/>
      <c r="BR86" s="689"/>
      <c r="BS86" s="689"/>
      <c r="BT86" s="123"/>
      <c r="BU86" s="119" t="s">
        <v>85</v>
      </c>
      <c r="BV86" s="119"/>
      <c r="BW86" s="119"/>
      <c r="BX86" s="119"/>
      <c r="BY86" s="119"/>
      <c r="BZ86" s="59"/>
    </row>
    <row r="87" spans="1:78" s="2" customFormat="1" ht="14.25" customHeight="1">
      <c r="A87" s="59"/>
      <c r="B87" s="59"/>
      <c r="C87" s="59"/>
      <c r="D87" s="59"/>
      <c r="E87" s="59"/>
      <c r="F87" s="59"/>
      <c r="G87" s="59"/>
      <c r="H87" s="59"/>
      <c r="I87" s="59"/>
      <c r="J87" s="59"/>
      <c r="K87" s="59"/>
      <c r="L87" s="59" t="s">
        <v>37</v>
      </c>
      <c r="M87" s="59"/>
      <c r="N87" s="693"/>
      <c r="O87" s="693"/>
      <c r="P87" s="693"/>
      <c r="Q87" s="693"/>
      <c r="R87" s="670" t="s">
        <v>235</v>
      </c>
      <c r="S87" s="670"/>
      <c r="T87" s="670"/>
      <c r="U87" s="59"/>
      <c r="V87" s="59" t="s">
        <v>37</v>
      </c>
      <c r="W87" s="688"/>
      <c r="X87" s="688"/>
      <c r="Y87" s="688"/>
      <c r="Z87" s="688"/>
      <c r="AA87" s="688"/>
      <c r="AB87" s="688"/>
      <c r="AC87" s="688"/>
      <c r="AD87" s="688"/>
      <c r="AE87" s="688"/>
      <c r="AF87" s="688"/>
      <c r="AG87" s="688"/>
      <c r="AH87" s="688"/>
      <c r="AI87" s="688"/>
      <c r="AJ87" s="688"/>
      <c r="AK87" s="688"/>
      <c r="AL87" s="59" t="s">
        <v>117</v>
      </c>
      <c r="AM87" s="59"/>
      <c r="AN87" s="688"/>
      <c r="AO87" s="688"/>
      <c r="AP87" s="688"/>
      <c r="AQ87" s="688"/>
      <c r="AR87" s="688"/>
      <c r="AS87" s="688"/>
      <c r="AT87" s="688"/>
      <c r="AU87" s="688"/>
      <c r="AV87" s="688"/>
      <c r="AW87" s="688"/>
      <c r="AX87" s="688"/>
      <c r="AY87" s="688"/>
      <c r="AZ87" s="688"/>
      <c r="BA87" s="688"/>
      <c r="BB87" s="688"/>
      <c r="BC87" s="59" t="s">
        <v>117</v>
      </c>
      <c r="BD87" s="59"/>
      <c r="BE87" s="689">
        <f t="shared" si="3"/>
        <v>0</v>
      </c>
      <c r="BF87" s="689"/>
      <c r="BG87" s="689"/>
      <c r="BH87" s="689"/>
      <c r="BI87" s="689"/>
      <c r="BJ87" s="689"/>
      <c r="BK87" s="689"/>
      <c r="BL87" s="689"/>
      <c r="BM87" s="689"/>
      <c r="BN87" s="689"/>
      <c r="BO87" s="689"/>
      <c r="BP87" s="689"/>
      <c r="BQ87" s="689"/>
      <c r="BR87" s="689"/>
      <c r="BS87" s="689"/>
      <c r="BT87" s="123"/>
      <c r="BU87" s="119" t="s">
        <v>85</v>
      </c>
      <c r="BV87" s="119"/>
      <c r="BW87" s="119"/>
      <c r="BX87" s="119"/>
      <c r="BY87" s="119"/>
      <c r="BZ87" s="59"/>
    </row>
    <row r="88" spans="1:78" s="2" customFormat="1" ht="14.25" customHeight="1">
      <c r="A88" s="59"/>
      <c r="B88" s="59"/>
      <c r="C88" s="59"/>
      <c r="D88" s="59"/>
      <c r="E88" s="59"/>
      <c r="F88" s="59"/>
      <c r="G88" s="59"/>
      <c r="H88" s="59"/>
      <c r="I88" s="59"/>
      <c r="J88" s="59"/>
      <c r="K88" s="59"/>
      <c r="L88" s="59" t="s">
        <v>37</v>
      </c>
      <c r="M88" s="59"/>
      <c r="N88" s="693"/>
      <c r="O88" s="693"/>
      <c r="P88" s="693"/>
      <c r="Q88" s="693"/>
      <c r="R88" s="670" t="s">
        <v>235</v>
      </c>
      <c r="S88" s="670"/>
      <c r="T88" s="670"/>
      <c r="U88" s="59"/>
      <c r="V88" s="59" t="s">
        <v>37</v>
      </c>
      <c r="W88" s="688"/>
      <c r="X88" s="688"/>
      <c r="Y88" s="688"/>
      <c r="Z88" s="688"/>
      <c r="AA88" s="688"/>
      <c r="AB88" s="688"/>
      <c r="AC88" s="688"/>
      <c r="AD88" s="688"/>
      <c r="AE88" s="688"/>
      <c r="AF88" s="688"/>
      <c r="AG88" s="688"/>
      <c r="AH88" s="688"/>
      <c r="AI88" s="688"/>
      <c r="AJ88" s="688"/>
      <c r="AK88" s="688"/>
      <c r="AL88" s="59" t="s">
        <v>117</v>
      </c>
      <c r="AM88" s="59"/>
      <c r="AN88" s="688"/>
      <c r="AO88" s="688"/>
      <c r="AP88" s="688"/>
      <c r="AQ88" s="688"/>
      <c r="AR88" s="688"/>
      <c r="AS88" s="688"/>
      <c r="AT88" s="688"/>
      <c r="AU88" s="688"/>
      <c r="AV88" s="688"/>
      <c r="AW88" s="688"/>
      <c r="AX88" s="688"/>
      <c r="AY88" s="688"/>
      <c r="AZ88" s="688"/>
      <c r="BA88" s="688"/>
      <c r="BB88" s="688"/>
      <c r="BC88" s="59" t="s">
        <v>117</v>
      </c>
      <c r="BD88" s="59"/>
      <c r="BE88" s="689">
        <f t="shared" si="3"/>
        <v>0</v>
      </c>
      <c r="BF88" s="689"/>
      <c r="BG88" s="689"/>
      <c r="BH88" s="689"/>
      <c r="BI88" s="689"/>
      <c r="BJ88" s="689"/>
      <c r="BK88" s="689"/>
      <c r="BL88" s="689"/>
      <c r="BM88" s="689"/>
      <c r="BN88" s="689"/>
      <c r="BO88" s="689"/>
      <c r="BP88" s="689"/>
      <c r="BQ88" s="689"/>
      <c r="BR88" s="689"/>
      <c r="BS88" s="689"/>
      <c r="BT88" s="123"/>
      <c r="BU88" s="119" t="s">
        <v>85</v>
      </c>
      <c r="BV88" s="119"/>
      <c r="BW88" s="119"/>
      <c r="BX88" s="119"/>
      <c r="BY88" s="119"/>
      <c r="BZ88" s="59"/>
    </row>
    <row r="89" spans="1:78" s="2" customFormat="1" ht="14.25" customHeight="1">
      <c r="A89" s="59"/>
      <c r="B89" s="59"/>
      <c r="C89" s="59"/>
      <c r="D89" s="59"/>
      <c r="E89" s="59"/>
      <c r="F89" s="59"/>
      <c r="G89" s="59"/>
      <c r="H89" s="59"/>
      <c r="I89" s="59"/>
      <c r="J89" s="59"/>
      <c r="K89" s="59"/>
      <c r="L89" s="59" t="s">
        <v>37</v>
      </c>
      <c r="M89" s="59"/>
      <c r="N89" s="693"/>
      <c r="O89" s="693"/>
      <c r="P89" s="693"/>
      <c r="Q89" s="693"/>
      <c r="R89" s="670" t="s">
        <v>235</v>
      </c>
      <c r="S89" s="670"/>
      <c r="T89" s="670"/>
      <c r="U89" s="59"/>
      <c r="V89" s="59" t="s">
        <v>37</v>
      </c>
      <c r="W89" s="688"/>
      <c r="X89" s="688"/>
      <c r="Y89" s="688"/>
      <c r="Z89" s="688"/>
      <c r="AA89" s="688"/>
      <c r="AB89" s="688"/>
      <c r="AC89" s="688"/>
      <c r="AD89" s="688"/>
      <c r="AE89" s="688"/>
      <c r="AF89" s="688"/>
      <c r="AG89" s="688"/>
      <c r="AH89" s="688"/>
      <c r="AI89" s="688"/>
      <c r="AJ89" s="688"/>
      <c r="AK89" s="688"/>
      <c r="AL89" s="59" t="s">
        <v>117</v>
      </c>
      <c r="AM89" s="59"/>
      <c r="AN89" s="688"/>
      <c r="AO89" s="688"/>
      <c r="AP89" s="688"/>
      <c r="AQ89" s="688"/>
      <c r="AR89" s="688"/>
      <c r="AS89" s="688"/>
      <c r="AT89" s="688"/>
      <c r="AU89" s="688"/>
      <c r="AV89" s="688"/>
      <c r="AW89" s="688"/>
      <c r="AX89" s="688"/>
      <c r="AY89" s="688"/>
      <c r="AZ89" s="688"/>
      <c r="BA89" s="688"/>
      <c r="BB89" s="688"/>
      <c r="BC89" s="59" t="s">
        <v>117</v>
      </c>
      <c r="BD89" s="59"/>
      <c r="BE89" s="689">
        <f t="shared" si="3"/>
        <v>0</v>
      </c>
      <c r="BF89" s="689"/>
      <c r="BG89" s="689"/>
      <c r="BH89" s="689"/>
      <c r="BI89" s="689"/>
      <c r="BJ89" s="689"/>
      <c r="BK89" s="689"/>
      <c r="BL89" s="689"/>
      <c r="BM89" s="689"/>
      <c r="BN89" s="689"/>
      <c r="BO89" s="689"/>
      <c r="BP89" s="689"/>
      <c r="BQ89" s="689"/>
      <c r="BR89" s="689"/>
      <c r="BS89" s="689"/>
      <c r="BT89" s="123"/>
      <c r="BU89" s="119" t="s">
        <v>85</v>
      </c>
      <c r="BV89" s="119"/>
      <c r="BW89" s="119"/>
      <c r="BX89" s="119"/>
      <c r="BY89" s="119"/>
      <c r="BZ89" s="59"/>
    </row>
    <row r="90" spans="1:78" s="2" customFormat="1" ht="14.25" customHeight="1">
      <c r="A90" s="59"/>
      <c r="B90" s="59"/>
      <c r="C90" s="59"/>
      <c r="D90" s="59"/>
      <c r="E90" s="59"/>
      <c r="F90" s="59"/>
      <c r="G90" s="59"/>
      <c r="H90" s="59"/>
      <c r="I90" s="59"/>
      <c r="J90" s="59"/>
      <c r="K90" s="59"/>
      <c r="L90" s="59" t="s">
        <v>37</v>
      </c>
      <c r="M90" s="59"/>
      <c r="N90" s="693"/>
      <c r="O90" s="693"/>
      <c r="P90" s="693"/>
      <c r="Q90" s="693"/>
      <c r="R90" s="670" t="s">
        <v>235</v>
      </c>
      <c r="S90" s="670"/>
      <c r="T90" s="670"/>
      <c r="U90" s="59"/>
      <c r="V90" s="59" t="s">
        <v>37</v>
      </c>
      <c r="W90" s="688"/>
      <c r="X90" s="688"/>
      <c r="Y90" s="688"/>
      <c r="Z90" s="688"/>
      <c r="AA90" s="688"/>
      <c r="AB90" s="688"/>
      <c r="AC90" s="688"/>
      <c r="AD90" s="688"/>
      <c r="AE90" s="688"/>
      <c r="AF90" s="688"/>
      <c r="AG90" s="688"/>
      <c r="AH90" s="688"/>
      <c r="AI90" s="688"/>
      <c r="AJ90" s="688"/>
      <c r="AK90" s="688"/>
      <c r="AL90" s="59" t="s">
        <v>117</v>
      </c>
      <c r="AM90" s="59"/>
      <c r="AN90" s="688"/>
      <c r="AO90" s="688"/>
      <c r="AP90" s="688"/>
      <c r="AQ90" s="688"/>
      <c r="AR90" s="688"/>
      <c r="AS90" s="688"/>
      <c r="AT90" s="688"/>
      <c r="AU90" s="688"/>
      <c r="AV90" s="688"/>
      <c r="AW90" s="688"/>
      <c r="AX90" s="688"/>
      <c r="AY90" s="688"/>
      <c r="AZ90" s="688"/>
      <c r="BA90" s="688"/>
      <c r="BB90" s="688"/>
      <c r="BC90" s="59" t="s">
        <v>117</v>
      </c>
      <c r="BD90" s="59"/>
      <c r="BE90" s="689">
        <f t="shared" si="3"/>
        <v>0</v>
      </c>
      <c r="BF90" s="689"/>
      <c r="BG90" s="689"/>
      <c r="BH90" s="689"/>
      <c r="BI90" s="689"/>
      <c r="BJ90" s="689"/>
      <c r="BK90" s="689"/>
      <c r="BL90" s="689"/>
      <c r="BM90" s="689"/>
      <c r="BN90" s="689"/>
      <c r="BO90" s="689"/>
      <c r="BP90" s="689"/>
      <c r="BQ90" s="689"/>
      <c r="BR90" s="689"/>
      <c r="BS90" s="689"/>
      <c r="BT90" s="123"/>
      <c r="BU90" s="119" t="s">
        <v>85</v>
      </c>
      <c r="BV90" s="119"/>
      <c r="BW90" s="119"/>
      <c r="BX90" s="119"/>
      <c r="BY90" s="119"/>
      <c r="BZ90" s="59"/>
    </row>
    <row r="91" spans="1:78" s="2" customFormat="1" ht="14.25" customHeight="1">
      <c r="A91" s="59"/>
      <c r="B91" s="59"/>
      <c r="C91" s="59"/>
      <c r="D91" s="59"/>
      <c r="E91" s="59"/>
      <c r="F91" s="59"/>
      <c r="G91" s="59"/>
      <c r="H91" s="59"/>
      <c r="I91" s="59"/>
      <c r="J91" s="59"/>
      <c r="K91" s="59"/>
      <c r="L91" s="59" t="s">
        <v>37</v>
      </c>
      <c r="M91" s="59"/>
      <c r="N91" s="693"/>
      <c r="O91" s="693"/>
      <c r="P91" s="693"/>
      <c r="Q91" s="693"/>
      <c r="R91" s="670" t="s">
        <v>235</v>
      </c>
      <c r="S91" s="670"/>
      <c r="T91" s="670"/>
      <c r="U91" s="59"/>
      <c r="V91" s="59" t="s">
        <v>37</v>
      </c>
      <c r="W91" s="688"/>
      <c r="X91" s="688"/>
      <c r="Y91" s="688"/>
      <c r="Z91" s="688"/>
      <c r="AA91" s="688"/>
      <c r="AB91" s="688"/>
      <c r="AC91" s="688"/>
      <c r="AD91" s="688"/>
      <c r="AE91" s="688"/>
      <c r="AF91" s="688"/>
      <c r="AG91" s="688"/>
      <c r="AH91" s="688"/>
      <c r="AI91" s="688"/>
      <c r="AJ91" s="688"/>
      <c r="AK91" s="688"/>
      <c r="AL91" s="59" t="s">
        <v>117</v>
      </c>
      <c r="AM91" s="59"/>
      <c r="AN91" s="688"/>
      <c r="AO91" s="688"/>
      <c r="AP91" s="688"/>
      <c r="AQ91" s="688"/>
      <c r="AR91" s="688"/>
      <c r="AS91" s="688"/>
      <c r="AT91" s="688"/>
      <c r="AU91" s="688"/>
      <c r="AV91" s="688"/>
      <c r="AW91" s="688"/>
      <c r="AX91" s="688"/>
      <c r="AY91" s="688"/>
      <c r="AZ91" s="688"/>
      <c r="BA91" s="688"/>
      <c r="BB91" s="688"/>
      <c r="BC91" s="59" t="s">
        <v>117</v>
      </c>
      <c r="BD91" s="59"/>
      <c r="BE91" s="689">
        <f t="shared" si="3"/>
        <v>0</v>
      </c>
      <c r="BF91" s="689"/>
      <c r="BG91" s="689"/>
      <c r="BH91" s="689"/>
      <c r="BI91" s="689"/>
      <c r="BJ91" s="689"/>
      <c r="BK91" s="689"/>
      <c r="BL91" s="689"/>
      <c r="BM91" s="689"/>
      <c r="BN91" s="689"/>
      <c r="BO91" s="689"/>
      <c r="BP91" s="689"/>
      <c r="BQ91" s="689"/>
      <c r="BR91" s="689"/>
      <c r="BS91" s="689"/>
      <c r="BT91" s="123"/>
      <c r="BU91" s="119" t="s">
        <v>85</v>
      </c>
      <c r="BV91" s="119"/>
      <c r="BW91" s="119"/>
      <c r="BX91" s="119"/>
      <c r="BY91" s="119"/>
      <c r="BZ91" s="59"/>
    </row>
    <row r="92" spans="1:78" s="2" customFormat="1" ht="14.25" customHeight="1">
      <c r="A92" s="59"/>
      <c r="B92" s="59"/>
      <c r="C92" s="59"/>
      <c r="D92" s="59"/>
      <c r="E92" s="59"/>
      <c r="F92" s="59"/>
      <c r="G92" s="59"/>
      <c r="H92" s="59"/>
      <c r="I92" s="59"/>
      <c r="J92" s="59"/>
      <c r="K92" s="59"/>
      <c r="L92" s="59" t="s">
        <v>37</v>
      </c>
      <c r="M92" s="59"/>
      <c r="N92" s="693"/>
      <c r="O92" s="693"/>
      <c r="P92" s="693"/>
      <c r="Q92" s="693"/>
      <c r="R92" s="670" t="s">
        <v>235</v>
      </c>
      <c r="S92" s="670"/>
      <c r="T92" s="670"/>
      <c r="U92" s="59"/>
      <c r="V92" s="59" t="s">
        <v>37</v>
      </c>
      <c r="W92" s="688"/>
      <c r="X92" s="688"/>
      <c r="Y92" s="688"/>
      <c r="Z92" s="688"/>
      <c r="AA92" s="688"/>
      <c r="AB92" s="688"/>
      <c r="AC92" s="688"/>
      <c r="AD92" s="688"/>
      <c r="AE92" s="688"/>
      <c r="AF92" s="688"/>
      <c r="AG92" s="688"/>
      <c r="AH92" s="688"/>
      <c r="AI92" s="688"/>
      <c r="AJ92" s="688"/>
      <c r="AK92" s="688"/>
      <c r="AL92" s="59" t="s">
        <v>117</v>
      </c>
      <c r="AM92" s="59"/>
      <c r="AN92" s="688"/>
      <c r="AO92" s="688"/>
      <c r="AP92" s="688"/>
      <c r="AQ92" s="688"/>
      <c r="AR92" s="688"/>
      <c r="AS92" s="688"/>
      <c r="AT92" s="688"/>
      <c r="AU92" s="688"/>
      <c r="AV92" s="688"/>
      <c r="AW92" s="688"/>
      <c r="AX92" s="688"/>
      <c r="AY92" s="688"/>
      <c r="AZ92" s="688"/>
      <c r="BA92" s="688"/>
      <c r="BB92" s="688"/>
      <c r="BC92" s="59" t="s">
        <v>117</v>
      </c>
      <c r="BD92" s="59"/>
      <c r="BE92" s="689">
        <f t="shared" si="3"/>
        <v>0</v>
      </c>
      <c r="BF92" s="689"/>
      <c r="BG92" s="689"/>
      <c r="BH92" s="689"/>
      <c r="BI92" s="689"/>
      <c r="BJ92" s="689"/>
      <c r="BK92" s="689"/>
      <c r="BL92" s="689"/>
      <c r="BM92" s="689"/>
      <c r="BN92" s="689"/>
      <c r="BO92" s="689"/>
      <c r="BP92" s="689"/>
      <c r="BQ92" s="689"/>
      <c r="BR92" s="689"/>
      <c r="BS92" s="689"/>
      <c r="BT92" s="123"/>
      <c r="BU92" s="119" t="s">
        <v>85</v>
      </c>
      <c r="BV92" s="119"/>
      <c r="BW92" s="119"/>
      <c r="BX92" s="119"/>
      <c r="BY92" s="119"/>
      <c r="BZ92" s="59"/>
    </row>
    <row r="93" spans="1:78" s="2" customFormat="1" ht="14.25" customHeight="1">
      <c r="A93" s="59"/>
      <c r="B93" s="59"/>
      <c r="C93" s="59"/>
      <c r="D93" s="59"/>
      <c r="E93" s="59"/>
      <c r="F93" s="59"/>
      <c r="G93" s="59"/>
      <c r="H93" s="59"/>
      <c r="I93" s="59"/>
      <c r="J93" s="59"/>
      <c r="K93" s="59"/>
      <c r="L93" s="59" t="s">
        <v>37</v>
      </c>
      <c r="M93" s="59"/>
      <c r="N93" s="693"/>
      <c r="O93" s="693"/>
      <c r="P93" s="693"/>
      <c r="Q93" s="693"/>
      <c r="R93" s="670" t="s">
        <v>235</v>
      </c>
      <c r="S93" s="670"/>
      <c r="T93" s="670"/>
      <c r="U93" s="59"/>
      <c r="V93" s="59" t="s">
        <v>37</v>
      </c>
      <c r="W93" s="688"/>
      <c r="X93" s="688"/>
      <c r="Y93" s="688"/>
      <c r="Z93" s="688"/>
      <c r="AA93" s="688"/>
      <c r="AB93" s="688"/>
      <c r="AC93" s="688"/>
      <c r="AD93" s="688"/>
      <c r="AE93" s="688"/>
      <c r="AF93" s="688"/>
      <c r="AG93" s="688"/>
      <c r="AH93" s="688"/>
      <c r="AI93" s="688"/>
      <c r="AJ93" s="688"/>
      <c r="AK93" s="688"/>
      <c r="AL93" s="59" t="s">
        <v>117</v>
      </c>
      <c r="AM93" s="59"/>
      <c r="AN93" s="688"/>
      <c r="AO93" s="688"/>
      <c r="AP93" s="688"/>
      <c r="AQ93" s="688"/>
      <c r="AR93" s="688"/>
      <c r="AS93" s="688"/>
      <c r="AT93" s="688"/>
      <c r="AU93" s="688"/>
      <c r="AV93" s="688"/>
      <c r="AW93" s="688"/>
      <c r="AX93" s="688"/>
      <c r="AY93" s="688"/>
      <c r="AZ93" s="688"/>
      <c r="BA93" s="688"/>
      <c r="BB93" s="688"/>
      <c r="BC93" s="59" t="s">
        <v>117</v>
      </c>
      <c r="BD93" s="59"/>
      <c r="BE93" s="689">
        <f t="shared" si="3"/>
        <v>0</v>
      </c>
      <c r="BF93" s="689"/>
      <c r="BG93" s="689"/>
      <c r="BH93" s="689"/>
      <c r="BI93" s="689"/>
      <c r="BJ93" s="689"/>
      <c r="BK93" s="689"/>
      <c r="BL93" s="689"/>
      <c r="BM93" s="689"/>
      <c r="BN93" s="689"/>
      <c r="BO93" s="689"/>
      <c r="BP93" s="689"/>
      <c r="BQ93" s="689"/>
      <c r="BR93" s="689"/>
      <c r="BS93" s="689"/>
      <c r="BT93" s="123"/>
      <c r="BU93" s="119" t="s">
        <v>85</v>
      </c>
      <c r="BV93" s="119"/>
      <c r="BW93" s="119"/>
      <c r="BX93" s="119"/>
      <c r="BY93" s="119"/>
      <c r="BZ93" s="59"/>
    </row>
    <row r="94" spans="1:78" s="2" customFormat="1" ht="14.25" customHeight="1">
      <c r="A94" s="59"/>
      <c r="B94" s="59"/>
      <c r="C94" s="59"/>
      <c r="D94" s="59"/>
      <c r="E94" s="59"/>
      <c r="F94" s="59"/>
      <c r="G94" s="59"/>
      <c r="H94" s="59"/>
      <c r="I94" s="59"/>
      <c r="J94" s="59"/>
      <c r="K94" s="59"/>
      <c r="L94" s="59" t="s">
        <v>37</v>
      </c>
      <c r="M94" s="59"/>
      <c r="N94" s="693"/>
      <c r="O94" s="693"/>
      <c r="P94" s="693"/>
      <c r="Q94" s="693"/>
      <c r="R94" s="670" t="s">
        <v>235</v>
      </c>
      <c r="S94" s="670"/>
      <c r="T94" s="670"/>
      <c r="U94" s="59"/>
      <c r="V94" s="59" t="s">
        <v>37</v>
      </c>
      <c r="W94" s="688"/>
      <c r="X94" s="688"/>
      <c r="Y94" s="688"/>
      <c r="Z94" s="688"/>
      <c r="AA94" s="688"/>
      <c r="AB94" s="688"/>
      <c r="AC94" s="688"/>
      <c r="AD94" s="688"/>
      <c r="AE94" s="688"/>
      <c r="AF94" s="688"/>
      <c r="AG94" s="688"/>
      <c r="AH94" s="688"/>
      <c r="AI94" s="688"/>
      <c r="AJ94" s="688"/>
      <c r="AK94" s="688"/>
      <c r="AL94" s="59" t="s">
        <v>117</v>
      </c>
      <c r="AM94" s="59"/>
      <c r="AN94" s="688"/>
      <c r="AO94" s="688"/>
      <c r="AP94" s="688"/>
      <c r="AQ94" s="688"/>
      <c r="AR94" s="688"/>
      <c r="AS94" s="688"/>
      <c r="AT94" s="688"/>
      <c r="AU94" s="688"/>
      <c r="AV94" s="688"/>
      <c r="AW94" s="688"/>
      <c r="AX94" s="688"/>
      <c r="AY94" s="688"/>
      <c r="AZ94" s="688"/>
      <c r="BA94" s="688"/>
      <c r="BB94" s="688"/>
      <c r="BC94" s="59" t="s">
        <v>117</v>
      </c>
      <c r="BD94" s="59"/>
      <c r="BE94" s="689">
        <f t="shared" si="3"/>
        <v>0</v>
      </c>
      <c r="BF94" s="689"/>
      <c r="BG94" s="689"/>
      <c r="BH94" s="689"/>
      <c r="BI94" s="689"/>
      <c r="BJ94" s="689"/>
      <c r="BK94" s="689"/>
      <c r="BL94" s="689"/>
      <c r="BM94" s="689"/>
      <c r="BN94" s="689"/>
      <c r="BO94" s="689"/>
      <c r="BP94" s="689"/>
      <c r="BQ94" s="689"/>
      <c r="BR94" s="689"/>
      <c r="BS94" s="689"/>
      <c r="BT94" s="123"/>
      <c r="BU94" s="119" t="s">
        <v>85</v>
      </c>
      <c r="BV94" s="119"/>
      <c r="BW94" s="119"/>
      <c r="BX94" s="119"/>
      <c r="BY94" s="119"/>
      <c r="BZ94" s="59"/>
    </row>
    <row r="95" spans="1:78" s="2" customFormat="1" ht="14.25" customHeight="1">
      <c r="A95" s="59"/>
      <c r="B95" s="59"/>
      <c r="C95" s="59"/>
      <c r="D95" s="59"/>
      <c r="E95" s="59"/>
      <c r="F95" s="59"/>
      <c r="G95" s="59"/>
      <c r="H95" s="59"/>
      <c r="I95" s="59"/>
      <c r="J95" s="59"/>
      <c r="K95" s="59"/>
      <c r="L95" s="59" t="s">
        <v>37</v>
      </c>
      <c r="M95" s="59"/>
      <c r="N95" s="693"/>
      <c r="O95" s="693"/>
      <c r="P95" s="693"/>
      <c r="Q95" s="693"/>
      <c r="R95" s="670" t="s">
        <v>235</v>
      </c>
      <c r="S95" s="670"/>
      <c r="T95" s="670"/>
      <c r="U95" s="59"/>
      <c r="V95" s="59" t="s">
        <v>37</v>
      </c>
      <c r="W95" s="688"/>
      <c r="X95" s="688"/>
      <c r="Y95" s="688"/>
      <c r="Z95" s="688"/>
      <c r="AA95" s="688"/>
      <c r="AB95" s="688"/>
      <c r="AC95" s="688"/>
      <c r="AD95" s="688"/>
      <c r="AE95" s="688"/>
      <c r="AF95" s="688"/>
      <c r="AG95" s="688"/>
      <c r="AH95" s="688"/>
      <c r="AI95" s="688"/>
      <c r="AJ95" s="688"/>
      <c r="AK95" s="688"/>
      <c r="AL95" s="59" t="s">
        <v>117</v>
      </c>
      <c r="AM95" s="59"/>
      <c r="AN95" s="688"/>
      <c r="AO95" s="688"/>
      <c r="AP95" s="688"/>
      <c r="AQ95" s="688"/>
      <c r="AR95" s="688"/>
      <c r="AS95" s="688"/>
      <c r="AT95" s="688"/>
      <c r="AU95" s="688"/>
      <c r="AV95" s="688"/>
      <c r="AW95" s="688"/>
      <c r="AX95" s="688"/>
      <c r="AY95" s="688"/>
      <c r="AZ95" s="688"/>
      <c r="BA95" s="688"/>
      <c r="BB95" s="688"/>
      <c r="BC95" s="59" t="s">
        <v>117</v>
      </c>
      <c r="BD95" s="59"/>
      <c r="BE95" s="689">
        <f t="shared" si="3"/>
        <v>0</v>
      </c>
      <c r="BF95" s="689"/>
      <c r="BG95" s="689"/>
      <c r="BH95" s="689"/>
      <c r="BI95" s="689"/>
      <c r="BJ95" s="689"/>
      <c r="BK95" s="689"/>
      <c r="BL95" s="689"/>
      <c r="BM95" s="689"/>
      <c r="BN95" s="689"/>
      <c r="BO95" s="689"/>
      <c r="BP95" s="689"/>
      <c r="BQ95" s="689"/>
      <c r="BR95" s="689"/>
      <c r="BS95" s="689"/>
      <c r="BT95" s="123"/>
      <c r="BU95" s="119" t="s">
        <v>85</v>
      </c>
      <c r="BV95" s="119"/>
      <c r="BW95" s="119"/>
      <c r="BX95" s="119"/>
      <c r="BY95" s="119"/>
      <c r="BZ95" s="59"/>
    </row>
    <row r="96" spans="1:78" s="2" customFormat="1" ht="14.25" customHeight="1">
      <c r="A96" s="59"/>
      <c r="B96" s="59"/>
      <c r="C96" s="59"/>
      <c r="D96" s="59"/>
      <c r="E96" s="59"/>
      <c r="F96" s="59"/>
      <c r="G96" s="59"/>
      <c r="H96" s="59"/>
      <c r="I96" s="59"/>
      <c r="J96" s="59"/>
      <c r="K96" s="59"/>
      <c r="L96" s="59" t="s">
        <v>37</v>
      </c>
      <c r="M96" s="59"/>
      <c r="N96" s="693"/>
      <c r="O96" s="693"/>
      <c r="P96" s="693"/>
      <c r="Q96" s="693"/>
      <c r="R96" s="670" t="s">
        <v>235</v>
      </c>
      <c r="S96" s="670"/>
      <c r="T96" s="670"/>
      <c r="U96" s="59"/>
      <c r="V96" s="59" t="s">
        <v>37</v>
      </c>
      <c r="W96" s="688"/>
      <c r="X96" s="688"/>
      <c r="Y96" s="688"/>
      <c r="Z96" s="688"/>
      <c r="AA96" s="688"/>
      <c r="AB96" s="688"/>
      <c r="AC96" s="688"/>
      <c r="AD96" s="688"/>
      <c r="AE96" s="688"/>
      <c r="AF96" s="688"/>
      <c r="AG96" s="688"/>
      <c r="AH96" s="688"/>
      <c r="AI96" s="688"/>
      <c r="AJ96" s="688"/>
      <c r="AK96" s="688"/>
      <c r="AL96" s="59" t="s">
        <v>117</v>
      </c>
      <c r="AM96" s="59"/>
      <c r="AN96" s="688"/>
      <c r="AO96" s="688"/>
      <c r="AP96" s="688"/>
      <c r="AQ96" s="688"/>
      <c r="AR96" s="688"/>
      <c r="AS96" s="688"/>
      <c r="AT96" s="688"/>
      <c r="AU96" s="688"/>
      <c r="AV96" s="688"/>
      <c r="AW96" s="688"/>
      <c r="AX96" s="688"/>
      <c r="AY96" s="688"/>
      <c r="AZ96" s="688"/>
      <c r="BA96" s="688"/>
      <c r="BB96" s="688"/>
      <c r="BC96" s="59" t="s">
        <v>117</v>
      </c>
      <c r="BD96" s="59"/>
      <c r="BE96" s="689">
        <f t="shared" si="3"/>
        <v>0</v>
      </c>
      <c r="BF96" s="689"/>
      <c r="BG96" s="689"/>
      <c r="BH96" s="689"/>
      <c r="BI96" s="689"/>
      <c r="BJ96" s="689"/>
      <c r="BK96" s="689"/>
      <c r="BL96" s="689"/>
      <c r="BM96" s="689"/>
      <c r="BN96" s="689"/>
      <c r="BO96" s="689"/>
      <c r="BP96" s="689"/>
      <c r="BQ96" s="689"/>
      <c r="BR96" s="689"/>
      <c r="BS96" s="689"/>
      <c r="BT96" s="123"/>
      <c r="BU96" s="119" t="s">
        <v>85</v>
      </c>
      <c r="BV96" s="119"/>
      <c r="BW96" s="119"/>
      <c r="BX96" s="119"/>
      <c r="BY96" s="119"/>
      <c r="BZ96" s="59"/>
    </row>
    <row r="97" spans="1:78" s="2" customFormat="1" ht="14.25" customHeight="1">
      <c r="A97" s="59"/>
      <c r="B97" s="59"/>
      <c r="C97" s="59"/>
      <c r="D97" s="59"/>
      <c r="E97" s="59"/>
      <c r="F97" s="59"/>
      <c r="G97" s="59"/>
      <c r="H97" s="59"/>
      <c r="I97" s="59"/>
      <c r="J97" s="59"/>
      <c r="K97" s="59"/>
      <c r="L97" s="59" t="s">
        <v>37</v>
      </c>
      <c r="M97" s="59"/>
      <c r="N97" s="693"/>
      <c r="O97" s="693"/>
      <c r="P97" s="693"/>
      <c r="Q97" s="693"/>
      <c r="R97" s="670" t="s">
        <v>235</v>
      </c>
      <c r="S97" s="670"/>
      <c r="T97" s="670"/>
      <c r="U97" s="59"/>
      <c r="V97" s="59" t="s">
        <v>37</v>
      </c>
      <c r="W97" s="688"/>
      <c r="X97" s="688"/>
      <c r="Y97" s="688"/>
      <c r="Z97" s="688"/>
      <c r="AA97" s="688"/>
      <c r="AB97" s="688"/>
      <c r="AC97" s="688"/>
      <c r="AD97" s="688"/>
      <c r="AE97" s="688"/>
      <c r="AF97" s="688"/>
      <c r="AG97" s="688"/>
      <c r="AH97" s="688"/>
      <c r="AI97" s="688"/>
      <c r="AJ97" s="688"/>
      <c r="AK97" s="688"/>
      <c r="AL97" s="59" t="s">
        <v>117</v>
      </c>
      <c r="AM97" s="59"/>
      <c r="AN97" s="688"/>
      <c r="AO97" s="688"/>
      <c r="AP97" s="688"/>
      <c r="AQ97" s="688"/>
      <c r="AR97" s="688"/>
      <c r="AS97" s="688"/>
      <c r="AT97" s="688"/>
      <c r="AU97" s="688"/>
      <c r="AV97" s="688"/>
      <c r="AW97" s="688"/>
      <c r="AX97" s="688"/>
      <c r="AY97" s="688"/>
      <c r="AZ97" s="688"/>
      <c r="BA97" s="688"/>
      <c r="BB97" s="688"/>
      <c r="BC97" s="59" t="s">
        <v>117</v>
      </c>
      <c r="BD97" s="59"/>
      <c r="BE97" s="689">
        <f t="shared" si="3"/>
        <v>0</v>
      </c>
      <c r="BF97" s="689"/>
      <c r="BG97" s="689"/>
      <c r="BH97" s="689"/>
      <c r="BI97" s="689"/>
      <c r="BJ97" s="689"/>
      <c r="BK97" s="689"/>
      <c r="BL97" s="689"/>
      <c r="BM97" s="689"/>
      <c r="BN97" s="689"/>
      <c r="BO97" s="689"/>
      <c r="BP97" s="689"/>
      <c r="BQ97" s="689"/>
      <c r="BR97" s="689"/>
      <c r="BS97" s="689"/>
      <c r="BT97" s="123"/>
      <c r="BU97" s="119" t="s">
        <v>85</v>
      </c>
      <c r="BV97" s="119"/>
      <c r="BW97" s="119"/>
      <c r="BX97" s="119"/>
      <c r="BY97" s="119"/>
      <c r="BZ97" s="59"/>
    </row>
    <row r="98" spans="1:78" s="2" customFormat="1" ht="14.25" customHeight="1">
      <c r="A98" s="59"/>
      <c r="B98" s="59"/>
      <c r="C98" s="59"/>
      <c r="D98" s="59"/>
      <c r="E98" s="59"/>
      <c r="F98" s="59"/>
      <c r="G98" s="59"/>
      <c r="H98" s="59"/>
      <c r="I98" s="59"/>
      <c r="J98" s="59"/>
      <c r="K98" s="59"/>
      <c r="L98" s="59" t="s">
        <v>37</v>
      </c>
      <c r="M98" s="59"/>
      <c r="N98" s="693"/>
      <c r="O98" s="693"/>
      <c r="P98" s="693"/>
      <c r="Q98" s="693"/>
      <c r="R98" s="670" t="s">
        <v>235</v>
      </c>
      <c r="S98" s="670"/>
      <c r="T98" s="670"/>
      <c r="U98" s="59"/>
      <c r="V98" s="59" t="s">
        <v>37</v>
      </c>
      <c r="W98" s="688"/>
      <c r="X98" s="688"/>
      <c r="Y98" s="688"/>
      <c r="Z98" s="688"/>
      <c r="AA98" s="688"/>
      <c r="AB98" s="688"/>
      <c r="AC98" s="688"/>
      <c r="AD98" s="688"/>
      <c r="AE98" s="688"/>
      <c r="AF98" s="688"/>
      <c r="AG98" s="688"/>
      <c r="AH98" s="688"/>
      <c r="AI98" s="688"/>
      <c r="AJ98" s="688"/>
      <c r="AK98" s="688"/>
      <c r="AL98" s="59" t="s">
        <v>117</v>
      </c>
      <c r="AM98" s="59"/>
      <c r="AN98" s="688"/>
      <c r="AO98" s="688"/>
      <c r="AP98" s="688"/>
      <c r="AQ98" s="688"/>
      <c r="AR98" s="688"/>
      <c r="AS98" s="688"/>
      <c r="AT98" s="688"/>
      <c r="AU98" s="688"/>
      <c r="AV98" s="688"/>
      <c r="AW98" s="688"/>
      <c r="AX98" s="688"/>
      <c r="AY98" s="688"/>
      <c r="AZ98" s="688"/>
      <c r="BA98" s="688"/>
      <c r="BB98" s="688"/>
      <c r="BC98" s="59" t="s">
        <v>117</v>
      </c>
      <c r="BD98" s="59"/>
      <c r="BE98" s="689">
        <f t="shared" si="3"/>
        <v>0</v>
      </c>
      <c r="BF98" s="689"/>
      <c r="BG98" s="689"/>
      <c r="BH98" s="689"/>
      <c r="BI98" s="689"/>
      <c r="BJ98" s="689"/>
      <c r="BK98" s="689"/>
      <c r="BL98" s="689"/>
      <c r="BM98" s="689"/>
      <c r="BN98" s="689"/>
      <c r="BO98" s="689"/>
      <c r="BP98" s="689"/>
      <c r="BQ98" s="689"/>
      <c r="BR98" s="689"/>
      <c r="BS98" s="689"/>
      <c r="BT98" s="123"/>
      <c r="BU98" s="119" t="s">
        <v>85</v>
      </c>
      <c r="BV98" s="119"/>
      <c r="BW98" s="119"/>
      <c r="BX98" s="119"/>
      <c r="BY98" s="119"/>
      <c r="BZ98" s="59"/>
    </row>
    <row r="99" spans="1:78" s="2" customFormat="1" ht="14.25" customHeight="1">
      <c r="A99" s="59"/>
      <c r="B99" s="59"/>
      <c r="C99" s="59"/>
      <c r="D99" s="59"/>
      <c r="E99" s="59"/>
      <c r="F99" s="59"/>
      <c r="G99" s="59"/>
      <c r="H99" s="59"/>
      <c r="I99" s="59"/>
      <c r="J99" s="59"/>
      <c r="K99" s="59"/>
      <c r="L99" s="59" t="s">
        <v>37</v>
      </c>
      <c r="M99" s="59"/>
      <c r="N99" s="693"/>
      <c r="O99" s="693"/>
      <c r="P99" s="693"/>
      <c r="Q99" s="693"/>
      <c r="R99" s="670" t="s">
        <v>235</v>
      </c>
      <c r="S99" s="670"/>
      <c r="T99" s="670"/>
      <c r="U99" s="59"/>
      <c r="V99" s="59" t="s">
        <v>37</v>
      </c>
      <c r="W99" s="688"/>
      <c r="X99" s="688"/>
      <c r="Y99" s="688"/>
      <c r="Z99" s="688"/>
      <c r="AA99" s="688"/>
      <c r="AB99" s="688"/>
      <c r="AC99" s="688"/>
      <c r="AD99" s="688"/>
      <c r="AE99" s="688"/>
      <c r="AF99" s="688"/>
      <c r="AG99" s="688"/>
      <c r="AH99" s="688"/>
      <c r="AI99" s="688"/>
      <c r="AJ99" s="688"/>
      <c r="AK99" s="688"/>
      <c r="AL99" s="59" t="s">
        <v>117</v>
      </c>
      <c r="AM99" s="59"/>
      <c r="AN99" s="688"/>
      <c r="AO99" s="688"/>
      <c r="AP99" s="688"/>
      <c r="AQ99" s="688"/>
      <c r="AR99" s="688"/>
      <c r="AS99" s="688"/>
      <c r="AT99" s="688"/>
      <c r="AU99" s="688"/>
      <c r="AV99" s="688"/>
      <c r="AW99" s="688"/>
      <c r="AX99" s="688"/>
      <c r="AY99" s="688"/>
      <c r="AZ99" s="688"/>
      <c r="BA99" s="688"/>
      <c r="BB99" s="688"/>
      <c r="BC99" s="59" t="s">
        <v>117</v>
      </c>
      <c r="BD99" s="59"/>
      <c r="BE99" s="689">
        <f t="shared" si="3"/>
        <v>0</v>
      </c>
      <c r="BF99" s="689"/>
      <c r="BG99" s="689"/>
      <c r="BH99" s="689"/>
      <c r="BI99" s="689"/>
      <c r="BJ99" s="689"/>
      <c r="BK99" s="689"/>
      <c r="BL99" s="689"/>
      <c r="BM99" s="689"/>
      <c r="BN99" s="689"/>
      <c r="BO99" s="689"/>
      <c r="BP99" s="689"/>
      <c r="BQ99" s="689"/>
      <c r="BR99" s="689"/>
      <c r="BS99" s="689"/>
      <c r="BT99" s="123"/>
      <c r="BU99" s="119" t="s">
        <v>85</v>
      </c>
      <c r="BV99" s="119"/>
      <c r="BW99" s="119"/>
      <c r="BX99" s="119"/>
      <c r="BY99" s="119"/>
      <c r="BZ99" s="59"/>
    </row>
    <row r="100" spans="1:78" s="2" customFormat="1" ht="14.25" customHeight="1">
      <c r="A100" s="59"/>
      <c r="B100" s="59"/>
      <c r="C100" s="59"/>
      <c r="D100" s="59"/>
      <c r="E100" s="59"/>
      <c r="F100" s="59"/>
      <c r="G100" s="59"/>
      <c r="H100" s="59"/>
      <c r="I100" s="59"/>
      <c r="J100" s="59"/>
      <c r="K100" s="59"/>
      <c r="L100" s="59" t="s">
        <v>37</v>
      </c>
      <c r="M100" s="59"/>
      <c r="N100" s="693"/>
      <c r="O100" s="693"/>
      <c r="P100" s="693"/>
      <c r="Q100" s="693"/>
      <c r="R100" s="670" t="s">
        <v>235</v>
      </c>
      <c r="S100" s="670"/>
      <c r="T100" s="670"/>
      <c r="U100" s="59"/>
      <c r="V100" s="59" t="s">
        <v>37</v>
      </c>
      <c r="W100" s="688"/>
      <c r="X100" s="688"/>
      <c r="Y100" s="688"/>
      <c r="Z100" s="688"/>
      <c r="AA100" s="688"/>
      <c r="AB100" s="688"/>
      <c r="AC100" s="688"/>
      <c r="AD100" s="688"/>
      <c r="AE100" s="688"/>
      <c r="AF100" s="688"/>
      <c r="AG100" s="688"/>
      <c r="AH100" s="688"/>
      <c r="AI100" s="688"/>
      <c r="AJ100" s="688"/>
      <c r="AK100" s="688"/>
      <c r="AL100" s="59" t="s">
        <v>117</v>
      </c>
      <c r="AM100" s="59"/>
      <c r="AN100" s="688"/>
      <c r="AO100" s="688"/>
      <c r="AP100" s="688"/>
      <c r="AQ100" s="688"/>
      <c r="AR100" s="688"/>
      <c r="AS100" s="688"/>
      <c r="AT100" s="688"/>
      <c r="AU100" s="688"/>
      <c r="AV100" s="688"/>
      <c r="AW100" s="688"/>
      <c r="AX100" s="688"/>
      <c r="AY100" s="688"/>
      <c r="AZ100" s="688"/>
      <c r="BA100" s="688"/>
      <c r="BB100" s="688"/>
      <c r="BC100" s="59" t="s">
        <v>117</v>
      </c>
      <c r="BD100" s="59"/>
      <c r="BE100" s="689">
        <f t="shared" si="3"/>
        <v>0</v>
      </c>
      <c r="BF100" s="689"/>
      <c r="BG100" s="689"/>
      <c r="BH100" s="689"/>
      <c r="BI100" s="689"/>
      <c r="BJ100" s="689"/>
      <c r="BK100" s="689"/>
      <c r="BL100" s="689"/>
      <c r="BM100" s="689"/>
      <c r="BN100" s="689"/>
      <c r="BO100" s="689"/>
      <c r="BP100" s="689"/>
      <c r="BQ100" s="689"/>
      <c r="BR100" s="689"/>
      <c r="BS100" s="689"/>
      <c r="BT100" s="123"/>
      <c r="BU100" s="119" t="s">
        <v>85</v>
      </c>
      <c r="BV100" s="119"/>
      <c r="BW100" s="119"/>
      <c r="BX100" s="119"/>
      <c r="BY100" s="119"/>
      <c r="BZ100" s="59"/>
    </row>
    <row r="101" spans="1:78" s="2" customFormat="1" ht="14.25" customHeight="1">
      <c r="A101" s="59"/>
      <c r="B101" s="59"/>
      <c r="C101" s="59"/>
      <c r="D101" s="59"/>
      <c r="E101" s="59"/>
      <c r="F101" s="59"/>
      <c r="G101" s="59"/>
      <c r="H101" s="59"/>
      <c r="I101" s="59"/>
      <c r="J101" s="59"/>
      <c r="K101" s="59"/>
      <c r="L101" s="59" t="s">
        <v>37</v>
      </c>
      <c r="M101" s="59"/>
      <c r="N101" s="693"/>
      <c r="O101" s="693"/>
      <c r="P101" s="693"/>
      <c r="Q101" s="693"/>
      <c r="R101" s="670" t="s">
        <v>235</v>
      </c>
      <c r="S101" s="670"/>
      <c r="T101" s="670"/>
      <c r="U101" s="59"/>
      <c r="V101" s="59" t="s">
        <v>37</v>
      </c>
      <c r="W101" s="688"/>
      <c r="X101" s="688"/>
      <c r="Y101" s="688"/>
      <c r="Z101" s="688"/>
      <c r="AA101" s="688"/>
      <c r="AB101" s="688"/>
      <c r="AC101" s="688"/>
      <c r="AD101" s="688"/>
      <c r="AE101" s="688"/>
      <c r="AF101" s="688"/>
      <c r="AG101" s="688"/>
      <c r="AH101" s="688"/>
      <c r="AI101" s="688"/>
      <c r="AJ101" s="688"/>
      <c r="AK101" s="688"/>
      <c r="AL101" s="59" t="s">
        <v>117</v>
      </c>
      <c r="AM101" s="59"/>
      <c r="AN101" s="688"/>
      <c r="AO101" s="688"/>
      <c r="AP101" s="688"/>
      <c r="AQ101" s="688"/>
      <c r="AR101" s="688"/>
      <c r="AS101" s="688"/>
      <c r="AT101" s="688"/>
      <c r="AU101" s="688"/>
      <c r="AV101" s="688"/>
      <c r="AW101" s="688"/>
      <c r="AX101" s="688"/>
      <c r="AY101" s="688"/>
      <c r="AZ101" s="688"/>
      <c r="BA101" s="688"/>
      <c r="BB101" s="688"/>
      <c r="BC101" s="59" t="s">
        <v>117</v>
      </c>
      <c r="BD101" s="59"/>
      <c r="BE101" s="689">
        <f t="shared" si="3"/>
        <v>0</v>
      </c>
      <c r="BF101" s="689"/>
      <c r="BG101" s="689"/>
      <c r="BH101" s="689"/>
      <c r="BI101" s="689"/>
      <c r="BJ101" s="689"/>
      <c r="BK101" s="689"/>
      <c r="BL101" s="689"/>
      <c r="BM101" s="689"/>
      <c r="BN101" s="689"/>
      <c r="BO101" s="689"/>
      <c r="BP101" s="689"/>
      <c r="BQ101" s="689"/>
      <c r="BR101" s="689"/>
      <c r="BS101" s="689"/>
      <c r="BT101" s="123"/>
      <c r="BU101" s="119" t="s">
        <v>85</v>
      </c>
      <c r="BV101" s="119"/>
      <c r="BW101" s="119"/>
      <c r="BX101" s="119"/>
      <c r="BY101" s="119"/>
      <c r="BZ101" s="59"/>
    </row>
    <row r="102" spans="1:78" s="2" customFormat="1" ht="14.25" customHeight="1">
      <c r="A102" s="59"/>
      <c r="B102" s="59"/>
      <c r="C102" s="59"/>
      <c r="D102" s="59"/>
      <c r="E102" s="59"/>
      <c r="F102" s="59"/>
      <c r="G102" s="59"/>
      <c r="H102" s="59"/>
      <c r="I102" s="59"/>
      <c r="J102" s="59"/>
      <c r="K102" s="59"/>
      <c r="L102" s="59" t="s">
        <v>37</v>
      </c>
      <c r="M102" s="59"/>
      <c r="N102" s="693"/>
      <c r="O102" s="693"/>
      <c r="P102" s="693"/>
      <c r="Q102" s="693"/>
      <c r="R102" s="670" t="s">
        <v>235</v>
      </c>
      <c r="S102" s="670"/>
      <c r="T102" s="670"/>
      <c r="U102" s="59"/>
      <c r="V102" s="59" t="s">
        <v>37</v>
      </c>
      <c r="W102" s="688"/>
      <c r="X102" s="688"/>
      <c r="Y102" s="688"/>
      <c r="Z102" s="688"/>
      <c r="AA102" s="688"/>
      <c r="AB102" s="688"/>
      <c r="AC102" s="688"/>
      <c r="AD102" s="688"/>
      <c r="AE102" s="688"/>
      <c r="AF102" s="688"/>
      <c r="AG102" s="688"/>
      <c r="AH102" s="688"/>
      <c r="AI102" s="688"/>
      <c r="AJ102" s="688"/>
      <c r="AK102" s="688"/>
      <c r="AL102" s="59" t="s">
        <v>117</v>
      </c>
      <c r="AM102" s="59"/>
      <c r="AN102" s="688"/>
      <c r="AO102" s="688"/>
      <c r="AP102" s="688"/>
      <c r="AQ102" s="688"/>
      <c r="AR102" s="688"/>
      <c r="AS102" s="688"/>
      <c r="AT102" s="688"/>
      <c r="AU102" s="688"/>
      <c r="AV102" s="688"/>
      <c r="AW102" s="688"/>
      <c r="AX102" s="688"/>
      <c r="AY102" s="688"/>
      <c r="AZ102" s="688"/>
      <c r="BA102" s="688"/>
      <c r="BB102" s="688"/>
      <c r="BC102" s="59" t="s">
        <v>117</v>
      </c>
      <c r="BD102" s="59"/>
      <c r="BE102" s="689">
        <f t="shared" si="3"/>
        <v>0</v>
      </c>
      <c r="BF102" s="689"/>
      <c r="BG102" s="689"/>
      <c r="BH102" s="689"/>
      <c r="BI102" s="689"/>
      <c r="BJ102" s="689"/>
      <c r="BK102" s="689"/>
      <c r="BL102" s="689"/>
      <c r="BM102" s="689"/>
      <c r="BN102" s="689"/>
      <c r="BO102" s="689"/>
      <c r="BP102" s="689"/>
      <c r="BQ102" s="689"/>
      <c r="BR102" s="689"/>
      <c r="BS102" s="689"/>
      <c r="BT102" s="123"/>
      <c r="BU102" s="119" t="s">
        <v>85</v>
      </c>
      <c r="BV102" s="119"/>
      <c r="BW102" s="119"/>
      <c r="BX102" s="119"/>
      <c r="BY102" s="119"/>
      <c r="BZ102" s="59"/>
    </row>
    <row r="103" spans="1:78" s="2" customFormat="1" ht="14.25" customHeight="1">
      <c r="A103" s="59"/>
      <c r="B103" s="59"/>
      <c r="C103" s="59"/>
      <c r="D103" s="59"/>
      <c r="E103" s="59"/>
      <c r="F103" s="59"/>
      <c r="G103" s="59"/>
      <c r="H103" s="59"/>
      <c r="I103" s="59"/>
      <c r="J103" s="59"/>
      <c r="K103" s="59"/>
      <c r="L103" s="59" t="s">
        <v>37</v>
      </c>
      <c r="M103" s="59"/>
      <c r="N103" s="693"/>
      <c r="O103" s="693"/>
      <c r="P103" s="693"/>
      <c r="Q103" s="693"/>
      <c r="R103" s="670" t="s">
        <v>235</v>
      </c>
      <c r="S103" s="670"/>
      <c r="T103" s="670"/>
      <c r="U103" s="59"/>
      <c r="V103" s="59" t="s">
        <v>37</v>
      </c>
      <c r="W103" s="688"/>
      <c r="X103" s="688"/>
      <c r="Y103" s="688"/>
      <c r="Z103" s="688"/>
      <c r="AA103" s="688"/>
      <c r="AB103" s="688"/>
      <c r="AC103" s="688"/>
      <c r="AD103" s="688"/>
      <c r="AE103" s="688"/>
      <c r="AF103" s="688"/>
      <c r="AG103" s="688"/>
      <c r="AH103" s="688"/>
      <c r="AI103" s="688"/>
      <c r="AJ103" s="688"/>
      <c r="AK103" s="688"/>
      <c r="AL103" s="59" t="s">
        <v>117</v>
      </c>
      <c r="AM103" s="59"/>
      <c r="AN103" s="688"/>
      <c r="AO103" s="688"/>
      <c r="AP103" s="688"/>
      <c r="AQ103" s="688"/>
      <c r="AR103" s="688"/>
      <c r="AS103" s="688"/>
      <c r="AT103" s="688"/>
      <c r="AU103" s="688"/>
      <c r="AV103" s="688"/>
      <c r="AW103" s="688"/>
      <c r="AX103" s="688"/>
      <c r="AY103" s="688"/>
      <c r="AZ103" s="688"/>
      <c r="BA103" s="688"/>
      <c r="BB103" s="688"/>
      <c r="BC103" s="59" t="s">
        <v>117</v>
      </c>
      <c r="BD103" s="59"/>
      <c r="BE103" s="689">
        <f t="shared" si="3"/>
        <v>0</v>
      </c>
      <c r="BF103" s="689"/>
      <c r="BG103" s="689"/>
      <c r="BH103" s="689"/>
      <c r="BI103" s="689"/>
      <c r="BJ103" s="689"/>
      <c r="BK103" s="689"/>
      <c r="BL103" s="689"/>
      <c r="BM103" s="689"/>
      <c r="BN103" s="689"/>
      <c r="BO103" s="689"/>
      <c r="BP103" s="689"/>
      <c r="BQ103" s="689"/>
      <c r="BR103" s="689"/>
      <c r="BS103" s="689"/>
      <c r="BT103" s="123"/>
      <c r="BU103" s="119" t="s">
        <v>85</v>
      </c>
      <c r="BV103" s="119"/>
      <c r="BW103" s="119"/>
      <c r="BX103" s="119"/>
      <c r="BY103" s="119"/>
      <c r="BZ103" s="59"/>
    </row>
    <row r="104" spans="1:78" s="2" customFormat="1" ht="14.25" customHeight="1">
      <c r="A104" s="59"/>
      <c r="B104" s="59"/>
      <c r="C104" s="59"/>
      <c r="D104" s="59"/>
      <c r="E104" s="59"/>
      <c r="F104" s="59"/>
      <c r="G104" s="59"/>
      <c r="H104" s="59"/>
      <c r="I104" s="59"/>
      <c r="J104" s="59"/>
      <c r="K104" s="59"/>
      <c r="L104" s="59" t="s">
        <v>37</v>
      </c>
      <c r="M104" s="59"/>
      <c r="N104" s="693"/>
      <c r="O104" s="693"/>
      <c r="P104" s="693"/>
      <c r="Q104" s="693"/>
      <c r="R104" s="670" t="s">
        <v>235</v>
      </c>
      <c r="S104" s="670"/>
      <c r="T104" s="670"/>
      <c r="U104" s="59"/>
      <c r="V104" s="59" t="s">
        <v>37</v>
      </c>
      <c r="W104" s="688"/>
      <c r="X104" s="688"/>
      <c r="Y104" s="688"/>
      <c r="Z104" s="688"/>
      <c r="AA104" s="688"/>
      <c r="AB104" s="688"/>
      <c r="AC104" s="688"/>
      <c r="AD104" s="688"/>
      <c r="AE104" s="688"/>
      <c r="AF104" s="688"/>
      <c r="AG104" s="688"/>
      <c r="AH104" s="688"/>
      <c r="AI104" s="688"/>
      <c r="AJ104" s="688"/>
      <c r="AK104" s="688"/>
      <c r="AL104" s="59" t="s">
        <v>117</v>
      </c>
      <c r="AM104" s="59"/>
      <c r="AN104" s="688"/>
      <c r="AO104" s="688"/>
      <c r="AP104" s="688"/>
      <c r="AQ104" s="688"/>
      <c r="AR104" s="688"/>
      <c r="AS104" s="688"/>
      <c r="AT104" s="688"/>
      <c r="AU104" s="688"/>
      <c r="AV104" s="688"/>
      <c r="AW104" s="688"/>
      <c r="AX104" s="688"/>
      <c r="AY104" s="688"/>
      <c r="AZ104" s="688"/>
      <c r="BA104" s="688"/>
      <c r="BB104" s="688"/>
      <c r="BC104" s="59" t="s">
        <v>117</v>
      </c>
      <c r="BD104" s="59"/>
      <c r="BE104" s="689">
        <f t="shared" si="3"/>
        <v>0</v>
      </c>
      <c r="BF104" s="689"/>
      <c r="BG104" s="689"/>
      <c r="BH104" s="689"/>
      <c r="BI104" s="689"/>
      <c r="BJ104" s="689"/>
      <c r="BK104" s="689"/>
      <c r="BL104" s="689"/>
      <c r="BM104" s="689"/>
      <c r="BN104" s="689"/>
      <c r="BO104" s="689"/>
      <c r="BP104" s="689"/>
      <c r="BQ104" s="689"/>
      <c r="BR104" s="689"/>
      <c r="BS104" s="689"/>
      <c r="BT104" s="123"/>
      <c r="BU104" s="119" t="s">
        <v>85</v>
      </c>
      <c r="BV104" s="119"/>
      <c r="BW104" s="119"/>
      <c r="BX104" s="119"/>
      <c r="BY104" s="119"/>
      <c r="BZ104" s="59"/>
    </row>
    <row r="105" spans="1:78" s="2" customFormat="1" ht="14.25" customHeight="1">
      <c r="A105" s="59"/>
      <c r="B105" s="59"/>
      <c r="C105" s="59"/>
      <c r="D105" s="59"/>
      <c r="E105" s="59"/>
      <c r="F105" s="59"/>
      <c r="G105" s="59"/>
      <c r="H105" s="59"/>
      <c r="I105" s="59"/>
      <c r="J105" s="59"/>
      <c r="K105" s="59"/>
      <c r="L105" s="59" t="s">
        <v>37</v>
      </c>
      <c r="M105" s="59"/>
      <c r="N105" s="693"/>
      <c r="O105" s="693"/>
      <c r="P105" s="693"/>
      <c r="Q105" s="693"/>
      <c r="R105" s="670" t="s">
        <v>235</v>
      </c>
      <c r="S105" s="670"/>
      <c r="T105" s="670"/>
      <c r="U105" s="59"/>
      <c r="V105" s="59" t="s">
        <v>37</v>
      </c>
      <c r="W105" s="688"/>
      <c r="X105" s="688"/>
      <c r="Y105" s="688"/>
      <c r="Z105" s="688"/>
      <c r="AA105" s="688"/>
      <c r="AB105" s="688"/>
      <c r="AC105" s="688"/>
      <c r="AD105" s="688"/>
      <c r="AE105" s="688"/>
      <c r="AF105" s="688"/>
      <c r="AG105" s="688"/>
      <c r="AH105" s="688"/>
      <c r="AI105" s="688"/>
      <c r="AJ105" s="688"/>
      <c r="AK105" s="688"/>
      <c r="AL105" s="59" t="s">
        <v>117</v>
      </c>
      <c r="AM105" s="59"/>
      <c r="AN105" s="688"/>
      <c r="AO105" s="688"/>
      <c r="AP105" s="688"/>
      <c r="AQ105" s="688"/>
      <c r="AR105" s="688"/>
      <c r="AS105" s="688"/>
      <c r="AT105" s="688"/>
      <c r="AU105" s="688"/>
      <c r="AV105" s="688"/>
      <c r="AW105" s="688"/>
      <c r="AX105" s="688"/>
      <c r="AY105" s="688"/>
      <c r="AZ105" s="688"/>
      <c r="BA105" s="688"/>
      <c r="BB105" s="688"/>
      <c r="BC105" s="59" t="s">
        <v>117</v>
      </c>
      <c r="BD105" s="59"/>
      <c r="BE105" s="689">
        <f t="shared" si="3"/>
        <v>0</v>
      </c>
      <c r="BF105" s="689"/>
      <c r="BG105" s="689"/>
      <c r="BH105" s="689"/>
      <c r="BI105" s="689"/>
      <c r="BJ105" s="689"/>
      <c r="BK105" s="689"/>
      <c r="BL105" s="689"/>
      <c r="BM105" s="689"/>
      <c r="BN105" s="689"/>
      <c r="BO105" s="689"/>
      <c r="BP105" s="689"/>
      <c r="BQ105" s="689"/>
      <c r="BR105" s="689"/>
      <c r="BS105" s="689"/>
      <c r="BT105" s="123"/>
      <c r="BU105" s="119" t="s">
        <v>85</v>
      </c>
      <c r="BV105" s="119"/>
      <c r="BW105" s="119"/>
      <c r="BX105" s="119"/>
      <c r="BY105" s="119"/>
      <c r="BZ105" s="59"/>
    </row>
    <row r="106" spans="1:78" s="2" customFormat="1" ht="14.25" customHeight="1">
      <c r="A106" s="59"/>
      <c r="B106" s="59"/>
      <c r="C106" s="59"/>
      <c r="D106" s="59"/>
      <c r="E106" s="59"/>
      <c r="F106" s="59"/>
      <c r="G106" s="59"/>
      <c r="H106" s="59"/>
      <c r="I106" s="59"/>
      <c r="J106" s="59"/>
      <c r="K106" s="59"/>
      <c r="L106" s="59" t="s">
        <v>37</v>
      </c>
      <c r="M106" s="59"/>
      <c r="N106" s="693"/>
      <c r="O106" s="693"/>
      <c r="P106" s="693"/>
      <c r="Q106" s="693"/>
      <c r="R106" s="670" t="s">
        <v>235</v>
      </c>
      <c r="S106" s="670"/>
      <c r="T106" s="670"/>
      <c r="U106" s="59"/>
      <c r="V106" s="59" t="s">
        <v>37</v>
      </c>
      <c r="W106" s="688"/>
      <c r="X106" s="688"/>
      <c r="Y106" s="688"/>
      <c r="Z106" s="688"/>
      <c r="AA106" s="688"/>
      <c r="AB106" s="688"/>
      <c r="AC106" s="688"/>
      <c r="AD106" s="688"/>
      <c r="AE106" s="688"/>
      <c r="AF106" s="688"/>
      <c r="AG106" s="688"/>
      <c r="AH106" s="688"/>
      <c r="AI106" s="688"/>
      <c r="AJ106" s="688"/>
      <c r="AK106" s="688"/>
      <c r="AL106" s="59" t="s">
        <v>117</v>
      </c>
      <c r="AM106" s="59"/>
      <c r="AN106" s="688"/>
      <c r="AO106" s="688"/>
      <c r="AP106" s="688"/>
      <c r="AQ106" s="688"/>
      <c r="AR106" s="688"/>
      <c r="AS106" s="688"/>
      <c r="AT106" s="688"/>
      <c r="AU106" s="688"/>
      <c r="AV106" s="688"/>
      <c r="AW106" s="688"/>
      <c r="AX106" s="688"/>
      <c r="AY106" s="688"/>
      <c r="AZ106" s="688"/>
      <c r="BA106" s="688"/>
      <c r="BB106" s="688"/>
      <c r="BC106" s="59" t="s">
        <v>117</v>
      </c>
      <c r="BD106" s="59"/>
      <c r="BE106" s="689">
        <f t="shared" si="3"/>
        <v>0</v>
      </c>
      <c r="BF106" s="689"/>
      <c r="BG106" s="689"/>
      <c r="BH106" s="689"/>
      <c r="BI106" s="689"/>
      <c r="BJ106" s="689"/>
      <c r="BK106" s="689"/>
      <c r="BL106" s="689"/>
      <c r="BM106" s="689"/>
      <c r="BN106" s="689"/>
      <c r="BO106" s="689"/>
      <c r="BP106" s="689"/>
      <c r="BQ106" s="689"/>
      <c r="BR106" s="689"/>
      <c r="BS106" s="689"/>
      <c r="BT106" s="123"/>
      <c r="BU106" s="119" t="s">
        <v>85</v>
      </c>
      <c r="BV106" s="119"/>
      <c r="BW106" s="119"/>
      <c r="BX106" s="119"/>
      <c r="BY106" s="119"/>
      <c r="BZ106" s="59"/>
    </row>
    <row r="107" spans="1:78" s="2" customFormat="1" ht="14.25" customHeight="1">
      <c r="A107" s="59"/>
      <c r="B107" s="59"/>
      <c r="C107" s="59"/>
      <c r="D107" s="59"/>
      <c r="E107" s="59"/>
      <c r="F107" s="59"/>
      <c r="G107" s="59"/>
      <c r="H107" s="59"/>
      <c r="I107" s="59"/>
      <c r="J107" s="59"/>
      <c r="K107" s="59"/>
      <c r="L107" s="59" t="s">
        <v>37</v>
      </c>
      <c r="M107" s="59"/>
      <c r="N107" s="693"/>
      <c r="O107" s="693"/>
      <c r="P107" s="693"/>
      <c r="Q107" s="693"/>
      <c r="R107" s="670" t="s">
        <v>235</v>
      </c>
      <c r="S107" s="670"/>
      <c r="T107" s="670"/>
      <c r="U107" s="59"/>
      <c r="V107" s="59" t="s">
        <v>37</v>
      </c>
      <c r="W107" s="688"/>
      <c r="X107" s="688"/>
      <c r="Y107" s="688"/>
      <c r="Z107" s="688"/>
      <c r="AA107" s="688"/>
      <c r="AB107" s="688"/>
      <c r="AC107" s="688"/>
      <c r="AD107" s="688"/>
      <c r="AE107" s="688"/>
      <c r="AF107" s="688"/>
      <c r="AG107" s="688"/>
      <c r="AH107" s="688"/>
      <c r="AI107" s="688"/>
      <c r="AJ107" s="688"/>
      <c r="AK107" s="688"/>
      <c r="AL107" s="59" t="s">
        <v>117</v>
      </c>
      <c r="AM107" s="59"/>
      <c r="AN107" s="688"/>
      <c r="AO107" s="688"/>
      <c r="AP107" s="688"/>
      <c r="AQ107" s="688"/>
      <c r="AR107" s="688"/>
      <c r="AS107" s="688"/>
      <c r="AT107" s="688"/>
      <c r="AU107" s="688"/>
      <c r="AV107" s="688"/>
      <c r="AW107" s="688"/>
      <c r="AX107" s="688"/>
      <c r="AY107" s="688"/>
      <c r="AZ107" s="688"/>
      <c r="BA107" s="688"/>
      <c r="BB107" s="688"/>
      <c r="BC107" s="59" t="s">
        <v>117</v>
      </c>
      <c r="BD107" s="59"/>
      <c r="BE107" s="689">
        <f t="shared" si="3"/>
        <v>0</v>
      </c>
      <c r="BF107" s="689"/>
      <c r="BG107" s="689"/>
      <c r="BH107" s="689"/>
      <c r="BI107" s="689"/>
      <c r="BJ107" s="689"/>
      <c r="BK107" s="689"/>
      <c r="BL107" s="689"/>
      <c r="BM107" s="689"/>
      <c r="BN107" s="689"/>
      <c r="BO107" s="689"/>
      <c r="BP107" s="689"/>
      <c r="BQ107" s="689"/>
      <c r="BR107" s="689"/>
      <c r="BS107" s="689"/>
      <c r="BT107" s="123"/>
      <c r="BU107" s="119" t="s">
        <v>85</v>
      </c>
      <c r="BV107" s="119"/>
      <c r="BW107" s="119"/>
      <c r="BX107" s="119"/>
      <c r="BY107" s="119"/>
      <c r="BZ107" s="59"/>
    </row>
    <row r="108" spans="1:78" s="2" customFormat="1" ht="14.25" customHeight="1">
      <c r="A108" s="59"/>
      <c r="B108" s="59"/>
      <c r="C108" s="59"/>
      <c r="D108" s="59"/>
      <c r="E108" s="59"/>
      <c r="F108" s="59"/>
      <c r="G108" s="59"/>
      <c r="H108" s="59"/>
      <c r="I108" s="59"/>
      <c r="J108" s="59"/>
      <c r="K108" s="59"/>
      <c r="L108" s="59" t="s">
        <v>37</v>
      </c>
      <c r="M108" s="59"/>
      <c r="N108" s="693"/>
      <c r="O108" s="693"/>
      <c r="P108" s="693"/>
      <c r="Q108" s="693"/>
      <c r="R108" s="670" t="s">
        <v>235</v>
      </c>
      <c r="S108" s="670"/>
      <c r="T108" s="670"/>
      <c r="U108" s="59"/>
      <c r="V108" s="59" t="s">
        <v>37</v>
      </c>
      <c r="W108" s="688"/>
      <c r="X108" s="688"/>
      <c r="Y108" s="688"/>
      <c r="Z108" s="688"/>
      <c r="AA108" s="688"/>
      <c r="AB108" s="688"/>
      <c r="AC108" s="688"/>
      <c r="AD108" s="688"/>
      <c r="AE108" s="688"/>
      <c r="AF108" s="688"/>
      <c r="AG108" s="688"/>
      <c r="AH108" s="688"/>
      <c r="AI108" s="688"/>
      <c r="AJ108" s="688"/>
      <c r="AK108" s="688"/>
      <c r="AL108" s="59" t="s">
        <v>117</v>
      </c>
      <c r="AM108" s="59"/>
      <c r="AN108" s="688"/>
      <c r="AO108" s="688"/>
      <c r="AP108" s="688"/>
      <c r="AQ108" s="688"/>
      <c r="AR108" s="688"/>
      <c r="AS108" s="688"/>
      <c r="AT108" s="688"/>
      <c r="AU108" s="688"/>
      <c r="AV108" s="688"/>
      <c r="AW108" s="688"/>
      <c r="AX108" s="688"/>
      <c r="AY108" s="688"/>
      <c r="AZ108" s="688"/>
      <c r="BA108" s="688"/>
      <c r="BB108" s="688"/>
      <c r="BC108" s="59" t="s">
        <v>117</v>
      </c>
      <c r="BD108" s="59"/>
      <c r="BE108" s="689">
        <f t="shared" si="3"/>
        <v>0</v>
      </c>
      <c r="BF108" s="689"/>
      <c r="BG108" s="689"/>
      <c r="BH108" s="689"/>
      <c r="BI108" s="689"/>
      <c r="BJ108" s="689"/>
      <c r="BK108" s="689"/>
      <c r="BL108" s="689"/>
      <c r="BM108" s="689"/>
      <c r="BN108" s="689"/>
      <c r="BO108" s="689"/>
      <c r="BP108" s="689"/>
      <c r="BQ108" s="689"/>
      <c r="BR108" s="689"/>
      <c r="BS108" s="689"/>
      <c r="BT108" s="123"/>
      <c r="BU108" s="119" t="s">
        <v>85</v>
      </c>
      <c r="BV108" s="119"/>
      <c r="BW108" s="119"/>
      <c r="BX108" s="119"/>
      <c r="BY108" s="119"/>
      <c r="BZ108" s="59"/>
    </row>
    <row r="109" spans="1:78" s="2" customFormat="1" ht="14.25" customHeight="1">
      <c r="A109" s="59"/>
      <c r="B109" s="59"/>
      <c r="C109" s="59"/>
      <c r="D109" s="699" t="s">
        <v>236</v>
      </c>
      <c r="E109" s="699"/>
      <c r="F109" s="699"/>
      <c r="G109" s="699"/>
      <c r="H109" s="699"/>
      <c r="I109" s="699"/>
      <c r="J109" s="699"/>
      <c r="K109" s="699"/>
      <c r="L109" s="59"/>
      <c r="M109" s="59"/>
      <c r="N109" s="59"/>
      <c r="O109" s="59"/>
      <c r="P109" s="59"/>
      <c r="Q109" s="59"/>
      <c r="R109" s="59"/>
      <c r="S109" s="59"/>
      <c r="T109" s="59"/>
      <c r="U109" s="59"/>
      <c r="V109" s="59" t="s">
        <v>37</v>
      </c>
      <c r="W109" s="689">
        <f>SUM(W79:AK108)</f>
        <v>0</v>
      </c>
      <c r="X109" s="689"/>
      <c r="Y109" s="689"/>
      <c r="Z109" s="689"/>
      <c r="AA109" s="689"/>
      <c r="AB109" s="689"/>
      <c r="AC109" s="689"/>
      <c r="AD109" s="689"/>
      <c r="AE109" s="689"/>
      <c r="AF109" s="689"/>
      <c r="AG109" s="689"/>
      <c r="AH109" s="689"/>
      <c r="AI109" s="689"/>
      <c r="AJ109" s="689"/>
      <c r="AK109" s="689"/>
      <c r="AL109" s="59" t="s">
        <v>117</v>
      </c>
      <c r="AM109" s="59"/>
      <c r="AN109" s="689">
        <f>SUM(AN79:BB108)</f>
        <v>0</v>
      </c>
      <c r="AO109" s="689"/>
      <c r="AP109" s="689"/>
      <c r="AQ109" s="689"/>
      <c r="AR109" s="689"/>
      <c r="AS109" s="689"/>
      <c r="AT109" s="689"/>
      <c r="AU109" s="689"/>
      <c r="AV109" s="689"/>
      <c r="AW109" s="689"/>
      <c r="AX109" s="689"/>
      <c r="AY109" s="689"/>
      <c r="AZ109" s="689"/>
      <c r="BA109" s="689"/>
      <c r="BB109" s="689"/>
      <c r="BC109" s="59" t="s">
        <v>117</v>
      </c>
      <c r="BD109" s="59"/>
      <c r="BE109" s="689">
        <f>W109+AN109</f>
        <v>0</v>
      </c>
      <c r="BF109" s="689"/>
      <c r="BG109" s="689"/>
      <c r="BH109" s="689"/>
      <c r="BI109" s="689"/>
      <c r="BJ109" s="689"/>
      <c r="BK109" s="689"/>
      <c r="BL109" s="689"/>
      <c r="BM109" s="689"/>
      <c r="BN109" s="689"/>
      <c r="BO109" s="689"/>
      <c r="BP109" s="689"/>
      <c r="BQ109" s="689"/>
      <c r="BR109" s="689"/>
      <c r="BS109" s="689"/>
      <c r="BT109" s="123"/>
      <c r="BU109" s="119" t="s">
        <v>85</v>
      </c>
      <c r="BV109" s="119"/>
      <c r="BW109" s="119"/>
      <c r="BX109" s="119"/>
      <c r="BY109" s="119"/>
      <c r="BZ109" s="59"/>
    </row>
    <row r="110" spans="1:78" s="2" customFormat="1" ht="4.5" customHeight="1">
      <c r="A110" s="59"/>
      <c r="B110" s="59"/>
      <c r="C110" s="59"/>
      <c r="D110" s="59"/>
      <c r="E110" s="59"/>
      <c r="F110" s="59"/>
      <c r="G110" s="59"/>
      <c r="H110" s="59"/>
      <c r="I110" s="59"/>
      <c r="J110" s="59"/>
      <c r="K110" s="59"/>
      <c r="L110" s="59"/>
      <c r="M110" s="59"/>
      <c r="N110" s="59"/>
      <c r="O110" s="59"/>
      <c r="P110" s="59"/>
      <c r="Q110" s="59"/>
      <c r="R110" s="122"/>
      <c r="S110" s="122"/>
      <c r="T110" s="122"/>
      <c r="U110" s="122"/>
      <c r="V110" s="122"/>
      <c r="W110" s="122"/>
      <c r="X110" s="122"/>
      <c r="Y110" s="122"/>
      <c r="Z110" s="122"/>
      <c r="AA110" s="122"/>
      <c r="AB110" s="122"/>
      <c r="AC110" s="122"/>
      <c r="AD110" s="122"/>
      <c r="AE110" s="122"/>
      <c r="AF110" s="122"/>
      <c r="AG110" s="122"/>
      <c r="AH110" s="122"/>
      <c r="AI110" s="122"/>
      <c r="AJ110" s="122"/>
      <c r="AK110" s="122"/>
      <c r="AL110" s="122"/>
      <c r="AM110" s="122"/>
      <c r="AN110" s="122"/>
      <c r="AO110" s="122"/>
      <c r="AP110" s="122"/>
      <c r="AQ110" s="122"/>
      <c r="AR110" s="122"/>
      <c r="AS110" s="122"/>
      <c r="AT110" s="122"/>
      <c r="AU110" s="122"/>
      <c r="AV110" s="122"/>
      <c r="AW110" s="122"/>
      <c r="AX110" s="122"/>
      <c r="AY110" s="122"/>
      <c r="AZ110" s="122"/>
      <c r="BA110" s="122"/>
      <c r="BB110" s="122"/>
      <c r="BC110" s="122"/>
      <c r="BD110" s="122"/>
      <c r="BE110" s="122"/>
      <c r="BF110" s="122"/>
      <c r="BG110" s="122"/>
      <c r="BH110" s="122"/>
      <c r="BI110" s="122"/>
      <c r="BJ110" s="122"/>
      <c r="BK110" s="122"/>
      <c r="BL110" s="122"/>
      <c r="BM110" s="122"/>
      <c r="BN110" s="122"/>
      <c r="BO110" s="122"/>
      <c r="BP110" s="122"/>
      <c r="BQ110" s="122"/>
      <c r="BR110" s="122"/>
      <c r="BS110" s="122"/>
      <c r="BT110" s="122"/>
      <c r="BU110" s="122"/>
      <c r="BV110" s="122"/>
      <c r="BW110" s="122"/>
      <c r="BX110" s="122"/>
      <c r="BY110" s="122"/>
      <c r="BZ110" s="122"/>
    </row>
  </sheetData>
  <sheetProtection algorithmName="SHA-512" hashValue="9+XFhqmoJYvfcanLitwYrd85EYonkOXsTWNyK8ZbNsmzkmuf9whIKSb/3pVzlojssAwMoL/GNNlXhZ4MBztBdA==" saltValue="Sz1iOh6Z7Q9MgC48k5jcAw==" spinCount="100000" sheet="1" formatCells="0" selectLockedCells="1"/>
  <mergeCells count="474">
    <mergeCell ref="N108:Q108"/>
    <mergeCell ref="R108:T108"/>
    <mergeCell ref="W108:AK108"/>
    <mergeCell ref="AN108:BB108"/>
    <mergeCell ref="BE108:BS108"/>
    <mergeCell ref="D109:K109"/>
    <mergeCell ref="W109:AK109"/>
    <mergeCell ref="AN109:BB109"/>
    <mergeCell ref="BE109:BS109"/>
    <mergeCell ref="N106:Q106"/>
    <mergeCell ref="R106:T106"/>
    <mergeCell ref="W106:AK106"/>
    <mergeCell ref="AN106:BB106"/>
    <mergeCell ref="BE106:BS106"/>
    <mergeCell ref="N107:Q107"/>
    <mergeCell ref="R107:T107"/>
    <mergeCell ref="W107:AK107"/>
    <mergeCell ref="AN107:BB107"/>
    <mergeCell ref="BE107:BS107"/>
    <mergeCell ref="N104:Q104"/>
    <mergeCell ref="R104:T104"/>
    <mergeCell ref="W104:AK104"/>
    <mergeCell ref="AN104:BB104"/>
    <mergeCell ref="BE104:BS104"/>
    <mergeCell ref="N105:Q105"/>
    <mergeCell ref="R105:T105"/>
    <mergeCell ref="W105:AK105"/>
    <mergeCell ref="AN105:BB105"/>
    <mergeCell ref="BE105:BS105"/>
    <mergeCell ref="N102:Q102"/>
    <mergeCell ref="R102:T102"/>
    <mergeCell ref="W102:AK102"/>
    <mergeCell ref="AN102:BB102"/>
    <mergeCell ref="BE102:BS102"/>
    <mergeCell ref="N103:Q103"/>
    <mergeCell ref="R103:T103"/>
    <mergeCell ref="W103:AK103"/>
    <mergeCell ref="AN103:BB103"/>
    <mergeCell ref="BE103:BS103"/>
    <mergeCell ref="N100:Q100"/>
    <mergeCell ref="R100:T100"/>
    <mergeCell ref="W100:AK100"/>
    <mergeCell ref="AN100:BB100"/>
    <mergeCell ref="BE100:BS100"/>
    <mergeCell ref="N101:Q101"/>
    <mergeCell ref="R101:T101"/>
    <mergeCell ref="W101:AK101"/>
    <mergeCell ref="AN101:BB101"/>
    <mergeCell ref="BE101:BS101"/>
    <mergeCell ref="N98:Q98"/>
    <mergeCell ref="R98:T98"/>
    <mergeCell ref="W98:AK98"/>
    <mergeCell ref="AN98:BB98"/>
    <mergeCell ref="BE98:BS98"/>
    <mergeCell ref="N99:Q99"/>
    <mergeCell ref="R99:T99"/>
    <mergeCell ref="W99:AK99"/>
    <mergeCell ref="AN99:BB99"/>
    <mergeCell ref="BE99:BS99"/>
    <mergeCell ref="N96:Q96"/>
    <mergeCell ref="R96:T96"/>
    <mergeCell ref="W96:AK96"/>
    <mergeCell ref="AN96:BB96"/>
    <mergeCell ref="BE96:BS96"/>
    <mergeCell ref="N97:Q97"/>
    <mergeCell ref="R97:T97"/>
    <mergeCell ref="W97:AK97"/>
    <mergeCell ref="AN97:BB97"/>
    <mergeCell ref="BE97:BS97"/>
    <mergeCell ref="N94:Q94"/>
    <mergeCell ref="R94:T94"/>
    <mergeCell ref="W94:AK94"/>
    <mergeCell ref="AN94:BB94"/>
    <mergeCell ref="BE94:BS94"/>
    <mergeCell ref="N95:Q95"/>
    <mergeCell ref="R95:T95"/>
    <mergeCell ref="W95:AK95"/>
    <mergeCell ref="AN95:BB95"/>
    <mergeCell ref="BE95:BS95"/>
    <mergeCell ref="N92:Q92"/>
    <mergeCell ref="R92:T92"/>
    <mergeCell ref="W92:AK92"/>
    <mergeCell ref="AN92:BB92"/>
    <mergeCell ref="BE92:BS92"/>
    <mergeCell ref="N93:Q93"/>
    <mergeCell ref="R93:T93"/>
    <mergeCell ref="W93:AK93"/>
    <mergeCell ref="AN93:BB93"/>
    <mergeCell ref="BE93:BS93"/>
    <mergeCell ref="N90:Q90"/>
    <mergeCell ref="R90:T90"/>
    <mergeCell ref="W90:AK90"/>
    <mergeCell ref="AN90:BB90"/>
    <mergeCell ref="BE90:BS90"/>
    <mergeCell ref="N91:Q91"/>
    <mergeCell ref="R91:T91"/>
    <mergeCell ref="W91:AK91"/>
    <mergeCell ref="AN91:BB91"/>
    <mergeCell ref="BE91:BS91"/>
    <mergeCell ref="N88:Q88"/>
    <mergeCell ref="R88:T88"/>
    <mergeCell ref="W88:AK88"/>
    <mergeCell ref="AN88:BB88"/>
    <mergeCell ref="BE88:BS88"/>
    <mergeCell ref="N89:Q89"/>
    <mergeCell ref="R89:T89"/>
    <mergeCell ref="W89:AK89"/>
    <mergeCell ref="AN89:BB89"/>
    <mergeCell ref="BE89:BS89"/>
    <mergeCell ref="N86:Q86"/>
    <mergeCell ref="R86:T86"/>
    <mergeCell ref="W86:AK86"/>
    <mergeCell ref="AN86:BB86"/>
    <mergeCell ref="BE86:BS86"/>
    <mergeCell ref="N87:Q87"/>
    <mergeCell ref="R87:T87"/>
    <mergeCell ref="W87:AK87"/>
    <mergeCell ref="AN87:BB87"/>
    <mergeCell ref="BE87:BS87"/>
    <mergeCell ref="N84:Q84"/>
    <mergeCell ref="R84:T84"/>
    <mergeCell ref="W84:AK84"/>
    <mergeCell ref="AN84:BB84"/>
    <mergeCell ref="BE84:BS84"/>
    <mergeCell ref="N85:Q85"/>
    <mergeCell ref="R85:T85"/>
    <mergeCell ref="W85:AK85"/>
    <mergeCell ref="AN85:BB85"/>
    <mergeCell ref="BE85:BS85"/>
    <mergeCell ref="N82:Q82"/>
    <mergeCell ref="R82:T82"/>
    <mergeCell ref="W82:AK82"/>
    <mergeCell ref="AN82:BB82"/>
    <mergeCell ref="BE82:BS82"/>
    <mergeCell ref="N83:Q83"/>
    <mergeCell ref="R83:T83"/>
    <mergeCell ref="W83:AK83"/>
    <mergeCell ref="AN83:BB83"/>
    <mergeCell ref="BE83:BS83"/>
    <mergeCell ref="N80:Q80"/>
    <mergeCell ref="R80:T80"/>
    <mergeCell ref="W80:AK80"/>
    <mergeCell ref="AN80:BB80"/>
    <mergeCell ref="BE80:BS80"/>
    <mergeCell ref="N81:Q81"/>
    <mergeCell ref="R81:T81"/>
    <mergeCell ref="W81:AK81"/>
    <mergeCell ref="AN81:BB81"/>
    <mergeCell ref="BE81:BS81"/>
    <mergeCell ref="A76:BZ76"/>
    <mergeCell ref="D79:K79"/>
    <mergeCell ref="N79:Q79"/>
    <mergeCell ref="R79:T79"/>
    <mergeCell ref="W79:AK79"/>
    <mergeCell ref="AN79:BB79"/>
    <mergeCell ref="BE79:BS79"/>
    <mergeCell ref="N73:Q73"/>
    <mergeCell ref="R73:T73"/>
    <mergeCell ref="W73:AK73"/>
    <mergeCell ref="AN73:BB73"/>
    <mergeCell ref="BE73:BS73"/>
    <mergeCell ref="D74:K74"/>
    <mergeCell ref="W74:AK74"/>
    <mergeCell ref="AN74:BB74"/>
    <mergeCell ref="BE74:BS74"/>
    <mergeCell ref="N71:Q71"/>
    <mergeCell ref="R71:T71"/>
    <mergeCell ref="W71:AK71"/>
    <mergeCell ref="AN71:BB71"/>
    <mergeCell ref="BE71:BS71"/>
    <mergeCell ref="N72:Q72"/>
    <mergeCell ref="R72:T72"/>
    <mergeCell ref="W72:AK72"/>
    <mergeCell ref="AN72:BB72"/>
    <mergeCell ref="BE72:BS72"/>
    <mergeCell ref="N69:Q69"/>
    <mergeCell ref="R69:T69"/>
    <mergeCell ref="W69:AK69"/>
    <mergeCell ref="AN69:BB69"/>
    <mergeCell ref="BE69:BS69"/>
    <mergeCell ref="N70:Q70"/>
    <mergeCell ref="R70:T70"/>
    <mergeCell ref="W70:AK70"/>
    <mergeCell ref="AN70:BB70"/>
    <mergeCell ref="BE70:BS70"/>
    <mergeCell ref="N67:Q67"/>
    <mergeCell ref="R67:T67"/>
    <mergeCell ref="W67:AK67"/>
    <mergeCell ref="AN67:BB67"/>
    <mergeCell ref="BE67:BS67"/>
    <mergeCell ref="N68:Q68"/>
    <mergeCell ref="R68:T68"/>
    <mergeCell ref="W68:AK68"/>
    <mergeCell ref="AN68:BB68"/>
    <mergeCell ref="BE68:BS68"/>
    <mergeCell ref="N65:Q65"/>
    <mergeCell ref="R65:T65"/>
    <mergeCell ref="W65:AK65"/>
    <mergeCell ref="AN65:BB65"/>
    <mergeCell ref="BE65:BS65"/>
    <mergeCell ref="N66:Q66"/>
    <mergeCell ref="R66:T66"/>
    <mergeCell ref="W66:AK66"/>
    <mergeCell ref="AN66:BB66"/>
    <mergeCell ref="BE66:BS66"/>
    <mergeCell ref="N63:Q63"/>
    <mergeCell ref="R63:T63"/>
    <mergeCell ref="W63:AK63"/>
    <mergeCell ref="AN63:BB63"/>
    <mergeCell ref="BE63:BS63"/>
    <mergeCell ref="N64:Q64"/>
    <mergeCell ref="R64:T64"/>
    <mergeCell ref="W64:AK64"/>
    <mergeCell ref="AN64:BB64"/>
    <mergeCell ref="BE64:BS64"/>
    <mergeCell ref="N61:Q61"/>
    <mergeCell ref="R61:T61"/>
    <mergeCell ref="W61:AK61"/>
    <mergeCell ref="AN61:BB61"/>
    <mergeCell ref="BE61:BS61"/>
    <mergeCell ref="N62:Q62"/>
    <mergeCell ref="R62:T62"/>
    <mergeCell ref="W62:AK62"/>
    <mergeCell ref="AN62:BB62"/>
    <mergeCell ref="BE62:BS62"/>
    <mergeCell ref="N59:Q59"/>
    <mergeCell ref="R59:T59"/>
    <mergeCell ref="W59:AK59"/>
    <mergeCell ref="AN59:BB59"/>
    <mergeCell ref="BE59:BS59"/>
    <mergeCell ref="N60:Q60"/>
    <mergeCell ref="R60:T60"/>
    <mergeCell ref="W60:AK60"/>
    <mergeCell ref="AN60:BB60"/>
    <mergeCell ref="BE60:BS60"/>
    <mergeCell ref="N57:Q57"/>
    <mergeCell ref="R57:T57"/>
    <mergeCell ref="W57:AK57"/>
    <mergeCell ref="AN57:BB57"/>
    <mergeCell ref="BE57:BS57"/>
    <mergeCell ref="N58:Q58"/>
    <mergeCell ref="R58:T58"/>
    <mergeCell ref="W58:AK58"/>
    <mergeCell ref="AN58:BB58"/>
    <mergeCell ref="BE58:BS58"/>
    <mergeCell ref="N55:Q55"/>
    <mergeCell ref="R55:T55"/>
    <mergeCell ref="W55:AK55"/>
    <mergeCell ref="AN55:BB55"/>
    <mergeCell ref="BE55:BS55"/>
    <mergeCell ref="N56:Q56"/>
    <mergeCell ref="R56:T56"/>
    <mergeCell ref="W56:AK56"/>
    <mergeCell ref="AN56:BB56"/>
    <mergeCell ref="BE56:BS56"/>
    <mergeCell ref="N53:Q53"/>
    <mergeCell ref="R53:T53"/>
    <mergeCell ref="W53:AK53"/>
    <mergeCell ref="AN53:BB53"/>
    <mergeCell ref="BE53:BS53"/>
    <mergeCell ref="N54:Q54"/>
    <mergeCell ref="R54:T54"/>
    <mergeCell ref="W54:AK54"/>
    <mergeCell ref="AN54:BB54"/>
    <mergeCell ref="BE54:BS54"/>
    <mergeCell ref="N51:Q51"/>
    <mergeCell ref="R51:T51"/>
    <mergeCell ref="W51:AK51"/>
    <mergeCell ref="AN51:BB51"/>
    <mergeCell ref="BE51:BS51"/>
    <mergeCell ref="N52:Q52"/>
    <mergeCell ref="R52:T52"/>
    <mergeCell ref="W52:AK52"/>
    <mergeCell ref="AN52:BB52"/>
    <mergeCell ref="BE52:BS52"/>
    <mergeCell ref="BE49:BS49"/>
    <mergeCell ref="N50:Q50"/>
    <mergeCell ref="R50:T50"/>
    <mergeCell ref="W50:AK50"/>
    <mergeCell ref="AN50:BB50"/>
    <mergeCell ref="BE50:BS50"/>
    <mergeCell ref="D44:K44"/>
    <mergeCell ref="W44:AK44"/>
    <mergeCell ref="AN44:BB44"/>
    <mergeCell ref="BE44:BS44"/>
    <mergeCell ref="A46:BZ46"/>
    <mergeCell ref="D49:K49"/>
    <mergeCell ref="N49:Q49"/>
    <mergeCell ref="R49:T49"/>
    <mergeCell ref="W49:AK49"/>
    <mergeCell ref="AN49:BB49"/>
    <mergeCell ref="N42:Q42"/>
    <mergeCell ref="R42:T42"/>
    <mergeCell ref="W42:AK42"/>
    <mergeCell ref="AN42:BB42"/>
    <mergeCell ref="BE42:BS42"/>
    <mergeCell ref="N43:Q43"/>
    <mergeCell ref="R43:T43"/>
    <mergeCell ref="W43:AK43"/>
    <mergeCell ref="AN43:BB43"/>
    <mergeCell ref="BE43:BS43"/>
    <mergeCell ref="N40:Q40"/>
    <mergeCell ref="R40:T40"/>
    <mergeCell ref="W40:AK40"/>
    <mergeCell ref="AN40:BB40"/>
    <mergeCell ref="BE40:BS40"/>
    <mergeCell ref="N41:Q41"/>
    <mergeCell ref="R41:T41"/>
    <mergeCell ref="W41:AK41"/>
    <mergeCell ref="AN41:BB41"/>
    <mergeCell ref="BE41:BS41"/>
    <mergeCell ref="N38:Q38"/>
    <mergeCell ref="R38:T38"/>
    <mergeCell ref="W38:AK38"/>
    <mergeCell ref="AN38:BB38"/>
    <mergeCell ref="BE38:BS38"/>
    <mergeCell ref="N39:Q39"/>
    <mergeCell ref="R39:T39"/>
    <mergeCell ref="W39:AK39"/>
    <mergeCell ref="AN39:BB39"/>
    <mergeCell ref="BE39:BS39"/>
    <mergeCell ref="N36:Q36"/>
    <mergeCell ref="R36:T36"/>
    <mergeCell ref="W36:AK36"/>
    <mergeCell ref="AN36:BB36"/>
    <mergeCell ref="BE36:BS36"/>
    <mergeCell ref="N37:Q37"/>
    <mergeCell ref="R37:T37"/>
    <mergeCell ref="W37:AK37"/>
    <mergeCell ref="AN37:BB37"/>
    <mergeCell ref="BE37:BS37"/>
    <mergeCell ref="N34:Q34"/>
    <mergeCell ref="R34:T34"/>
    <mergeCell ref="W34:AK34"/>
    <mergeCell ref="AN34:BB34"/>
    <mergeCell ref="BE34:BS34"/>
    <mergeCell ref="N35:Q35"/>
    <mergeCell ref="R35:T35"/>
    <mergeCell ref="W35:AK35"/>
    <mergeCell ref="AN35:BB35"/>
    <mergeCell ref="BE35:BS35"/>
    <mergeCell ref="N32:Q32"/>
    <mergeCell ref="R32:T32"/>
    <mergeCell ref="W32:AK32"/>
    <mergeCell ref="AN32:BB32"/>
    <mergeCell ref="BE32:BS32"/>
    <mergeCell ref="N33:Q33"/>
    <mergeCell ref="R33:T33"/>
    <mergeCell ref="W33:AK33"/>
    <mergeCell ref="AN33:BB33"/>
    <mergeCell ref="BE33:BS33"/>
    <mergeCell ref="N30:Q30"/>
    <mergeCell ref="R30:T30"/>
    <mergeCell ref="W30:AK30"/>
    <mergeCell ref="AN30:BB30"/>
    <mergeCell ref="BE30:BS30"/>
    <mergeCell ref="N31:Q31"/>
    <mergeCell ref="R31:T31"/>
    <mergeCell ref="W31:AK31"/>
    <mergeCell ref="AN31:BB31"/>
    <mergeCell ref="BE31:BS31"/>
    <mergeCell ref="N28:Q28"/>
    <mergeCell ref="R28:T28"/>
    <mergeCell ref="W28:AK28"/>
    <mergeCell ref="AN28:BB28"/>
    <mergeCell ref="BE28:BS28"/>
    <mergeCell ref="N29:Q29"/>
    <mergeCell ref="R29:T29"/>
    <mergeCell ref="W29:AK29"/>
    <mergeCell ref="AN29:BB29"/>
    <mergeCell ref="BE29:BS29"/>
    <mergeCell ref="N26:Q26"/>
    <mergeCell ref="R26:T26"/>
    <mergeCell ref="W26:AK26"/>
    <mergeCell ref="AN26:BB26"/>
    <mergeCell ref="BE26:BS26"/>
    <mergeCell ref="N27:Q27"/>
    <mergeCell ref="R27:T27"/>
    <mergeCell ref="W27:AK27"/>
    <mergeCell ref="AN27:BB27"/>
    <mergeCell ref="BE27:BS27"/>
    <mergeCell ref="D19:K19"/>
    <mergeCell ref="W19:AK19"/>
    <mergeCell ref="AN19:BB19"/>
    <mergeCell ref="BE19:BS19"/>
    <mergeCell ref="A21:BZ21"/>
    <mergeCell ref="D24:K24"/>
    <mergeCell ref="N24:Q24"/>
    <mergeCell ref="R24:T24"/>
    <mergeCell ref="W24:AK24"/>
    <mergeCell ref="AN24:BB24"/>
    <mergeCell ref="N18:Q18"/>
    <mergeCell ref="R18:T18"/>
    <mergeCell ref="W18:AK18"/>
    <mergeCell ref="AN18:BB18"/>
    <mergeCell ref="BE18:BS18"/>
    <mergeCell ref="BE24:BS24"/>
    <mergeCell ref="N25:Q25"/>
    <mergeCell ref="R25:T25"/>
    <mergeCell ref="W25:AK25"/>
    <mergeCell ref="AN25:BB25"/>
    <mergeCell ref="BE25:BS25"/>
    <mergeCell ref="N16:Q16"/>
    <mergeCell ref="R16:T16"/>
    <mergeCell ref="W16:AK16"/>
    <mergeCell ref="AN16:BB16"/>
    <mergeCell ref="BE16:BS16"/>
    <mergeCell ref="N17:Q17"/>
    <mergeCell ref="R17:T17"/>
    <mergeCell ref="W17:AK17"/>
    <mergeCell ref="AN17:BB17"/>
    <mergeCell ref="BE17:BS17"/>
    <mergeCell ref="N14:Q14"/>
    <mergeCell ref="R14:T14"/>
    <mergeCell ref="W14:AK14"/>
    <mergeCell ref="AN14:BB14"/>
    <mergeCell ref="BE14:BS14"/>
    <mergeCell ref="N15:Q15"/>
    <mergeCell ref="R15:T15"/>
    <mergeCell ref="W15:AK15"/>
    <mergeCell ref="AN15:BB15"/>
    <mergeCell ref="BE15:BS15"/>
    <mergeCell ref="N12:Q12"/>
    <mergeCell ref="R12:T12"/>
    <mergeCell ref="W12:AK12"/>
    <mergeCell ref="AN12:BB12"/>
    <mergeCell ref="BE12:BS12"/>
    <mergeCell ref="N13:Q13"/>
    <mergeCell ref="R13:T13"/>
    <mergeCell ref="W13:AK13"/>
    <mergeCell ref="AN13:BB13"/>
    <mergeCell ref="BE13:BS13"/>
    <mergeCell ref="N10:Q10"/>
    <mergeCell ref="R10:T10"/>
    <mergeCell ref="W10:AK10"/>
    <mergeCell ref="AN10:BB10"/>
    <mergeCell ref="BE10:BS10"/>
    <mergeCell ref="N11:Q11"/>
    <mergeCell ref="R11:T11"/>
    <mergeCell ref="W11:AK11"/>
    <mergeCell ref="AN11:BB11"/>
    <mergeCell ref="BE11:BS11"/>
    <mergeCell ref="N8:Q8"/>
    <mergeCell ref="R8:T8"/>
    <mergeCell ref="W8:AK8"/>
    <mergeCell ref="AN8:BB8"/>
    <mergeCell ref="BE8:BS8"/>
    <mergeCell ref="N9:Q9"/>
    <mergeCell ref="R9:T9"/>
    <mergeCell ref="W9:AK9"/>
    <mergeCell ref="AN9:BB9"/>
    <mergeCell ref="BE9:BS9"/>
    <mergeCell ref="N6:Q6"/>
    <mergeCell ref="R6:T6"/>
    <mergeCell ref="W6:AK6"/>
    <mergeCell ref="AN6:BB6"/>
    <mergeCell ref="BE6:BS6"/>
    <mergeCell ref="N7:Q7"/>
    <mergeCell ref="R7:T7"/>
    <mergeCell ref="W7:AK7"/>
    <mergeCell ref="AN7:BB7"/>
    <mergeCell ref="BE7:BS7"/>
    <mergeCell ref="A1:BZ1"/>
    <mergeCell ref="D4:K4"/>
    <mergeCell ref="N4:Q4"/>
    <mergeCell ref="R4:T4"/>
    <mergeCell ref="W4:AK4"/>
    <mergeCell ref="AN4:BB4"/>
    <mergeCell ref="BE4:BS4"/>
    <mergeCell ref="N5:Q5"/>
    <mergeCell ref="R5:T5"/>
    <mergeCell ref="W5:AK5"/>
    <mergeCell ref="AN5:BB5"/>
    <mergeCell ref="BE5:BS5"/>
  </mergeCells>
  <phoneticPr fontId="3"/>
  <pageMargins left="0.78740157480314965" right="0.59055118110236227" top="0.78740157480314965" bottom="0.78740157480314965" header="0.51181102362204722" footer="0.51181102362204722"/>
  <pageSetup paperSize="9" fitToHeight="0" orientation="portrait" blackAndWhite="1" r:id="rId1"/>
  <headerFooter alignWithMargins="0"/>
  <rowBreaks count="3" manualBreakCount="3">
    <brk id="20" max="77" man="1"/>
    <brk id="45" max="77" man="1"/>
    <brk id="75" max="77" man="1"/>
  </rowBreaks>
  <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tabColor rgb="FFFFCC00"/>
  </sheetPr>
  <dimension ref="A1:CB608"/>
  <sheetViews>
    <sheetView showZeros="0" view="pageBreakPreview" zoomScaleNormal="100" zoomScaleSheetLayoutView="100" workbookViewId="0">
      <selection activeCell="AI5" sqref="AI5:AO5"/>
    </sheetView>
  </sheetViews>
  <sheetFormatPr defaultRowHeight="15" customHeight="1"/>
  <cols>
    <col min="1" max="42" width="1.125" style="4" customWidth="1"/>
    <col min="43" max="78" width="1.125" customWidth="1"/>
    <col min="79" max="80" width="1.125" hidden="1" customWidth="1"/>
    <col min="81" max="86" width="1.125" customWidth="1"/>
    <col min="87" max="89" width="9" customWidth="1"/>
    <col min="90" max="90" width="13.25" customWidth="1"/>
    <col min="91" max="98" width="9" customWidth="1"/>
  </cols>
  <sheetData>
    <row r="1" spans="1:80" s="2" customFormat="1" ht="17.100000000000001" customHeight="1">
      <c r="A1" s="670" t="s">
        <v>244</v>
      </c>
      <c r="B1" s="670"/>
      <c r="C1" s="670"/>
      <c r="D1" s="670"/>
      <c r="E1" s="670"/>
      <c r="F1" s="670"/>
      <c r="G1" s="670"/>
      <c r="H1" s="670"/>
      <c r="I1" s="670"/>
      <c r="J1" s="670"/>
      <c r="K1" s="670"/>
      <c r="L1" s="670"/>
      <c r="M1" s="670"/>
      <c r="N1" s="670"/>
      <c r="O1" s="670"/>
      <c r="P1" s="670"/>
      <c r="Q1" s="670"/>
      <c r="R1" s="670"/>
      <c r="S1" s="670"/>
      <c r="T1" s="670"/>
      <c r="U1" s="670"/>
      <c r="V1" s="670"/>
      <c r="W1" s="670"/>
      <c r="X1" s="670"/>
      <c r="Y1" s="670"/>
      <c r="Z1" s="670"/>
      <c r="AA1" s="670"/>
      <c r="AB1" s="670"/>
      <c r="AC1" s="670"/>
      <c r="AD1" s="670"/>
      <c r="AE1" s="670"/>
      <c r="AF1" s="670"/>
      <c r="AG1" s="670"/>
      <c r="AH1" s="670"/>
      <c r="AI1" s="670"/>
      <c r="AJ1" s="670"/>
      <c r="AK1" s="670"/>
      <c r="AL1" s="670"/>
      <c r="AM1" s="670"/>
      <c r="AN1" s="670"/>
      <c r="AO1" s="670"/>
      <c r="AP1" s="670"/>
      <c r="AQ1" s="670"/>
      <c r="AR1" s="670"/>
      <c r="AS1" s="670"/>
      <c r="AT1" s="670"/>
      <c r="AU1" s="670"/>
      <c r="AV1" s="670"/>
      <c r="AW1" s="670"/>
      <c r="AX1" s="670"/>
      <c r="AY1" s="670"/>
      <c r="AZ1" s="670"/>
      <c r="BA1" s="670"/>
      <c r="BB1" s="670"/>
      <c r="BC1" s="670"/>
      <c r="BD1" s="670"/>
      <c r="BE1" s="670"/>
      <c r="BF1" s="670"/>
      <c r="BG1" s="670"/>
      <c r="BH1" s="670"/>
      <c r="BI1" s="670"/>
      <c r="BJ1" s="670"/>
      <c r="BK1" s="670"/>
      <c r="BL1" s="670"/>
      <c r="BM1" s="670"/>
      <c r="BN1" s="670"/>
      <c r="BO1" s="670"/>
      <c r="BP1" s="670"/>
      <c r="BQ1" s="670"/>
      <c r="BR1" s="670"/>
      <c r="BS1" s="670"/>
      <c r="BT1" s="670"/>
      <c r="BU1" s="670"/>
      <c r="BV1" s="670"/>
      <c r="BW1" s="670"/>
      <c r="BX1" s="670"/>
      <c r="BY1" s="670"/>
      <c r="BZ1" s="670"/>
    </row>
    <row r="2" spans="1:80" s="2" customFormat="1" ht="15.95" customHeight="1">
      <c r="A2" s="59"/>
      <c r="B2" s="59" t="s">
        <v>245</v>
      </c>
      <c r="C2" s="59"/>
      <c r="D2" s="59"/>
      <c r="E2" s="59"/>
      <c r="F2" s="59"/>
      <c r="G2" s="59"/>
      <c r="H2" s="59"/>
      <c r="I2" s="59"/>
      <c r="J2" s="59"/>
      <c r="K2" s="59"/>
      <c r="L2" s="59"/>
      <c r="M2" s="59"/>
      <c r="N2" s="59"/>
      <c r="O2" s="59"/>
      <c r="P2" s="59"/>
      <c r="Q2" s="59"/>
      <c r="R2" s="59"/>
      <c r="S2" s="59"/>
      <c r="T2" s="59"/>
      <c r="U2" s="59"/>
      <c r="V2" s="59"/>
      <c r="W2" s="59"/>
      <c r="X2" s="59"/>
      <c r="Y2" s="59"/>
      <c r="Z2" s="59"/>
      <c r="AA2" s="59"/>
      <c r="AB2" s="59"/>
      <c r="AC2" s="59"/>
      <c r="AD2" s="59"/>
      <c r="AE2" s="59"/>
      <c r="AF2" s="59"/>
      <c r="AG2" s="59"/>
      <c r="AH2" s="59"/>
      <c r="AI2" s="59"/>
      <c r="AJ2" s="59"/>
      <c r="AK2" s="59"/>
      <c r="AL2" s="59"/>
      <c r="AM2" s="59"/>
      <c r="AN2" s="59"/>
      <c r="AO2" s="59"/>
      <c r="AP2" s="59"/>
      <c r="AQ2" s="59"/>
      <c r="AR2" s="59"/>
      <c r="AS2" s="59"/>
      <c r="AT2" s="59"/>
      <c r="AU2" s="59"/>
      <c r="AV2" s="59"/>
      <c r="AW2" s="59"/>
      <c r="AX2" s="59"/>
      <c r="AY2" s="59"/>
      <c r="AZ2" s="59"/>
      <c r="BA2" s="59"/>
      <c r="BB2" s="59"/>
      <c r="BC2" s="59"/>
      <c r="BD2" s="59"/>
      <c r="BE2" s="59"/>
      <c r="BF2" s="59"/>
      <c r="BG2" s="59"/>
      <c r="BH2" s="59"/>
      <c r="BI2" s="59"/>
      <c r="BJ2" s="59"/>
      <c r="BK2" s="59"/>
      <c r="BL2" s="59"/>
      <c r="BM2" s="59"/>
      <c r="BN2" s="59"/>
      <c r="BO2" s="59"/>
      <c r="BP2" s="59"/>
      <c r="BQ2" s="59"/>
      <c r="BR2" s="59"/>
      <c r="BS2" s="59"/>
      <c r="BT2" s="59"/>
      <c r="BU2" s="59"/>
      <c r="BV2" s="59"/>
      <c r="BW2" s="59"/>
      <c r="BX2" s="59"/>
      <c r="BY2" s="59"/>
      <c r="BZ2" s="59"/>
    </row>
    <row r="3" spans="1:80" s="2" customFormat="1" ht="5.0999999999999996" customHeight="1">
      <c r="A3" s="94"/>
      <c r="B3" s="94"/>
      <c r="C3" s="94"/>
      <c r="D3" s="94"/>
      <c r="E3" s="94"/>
      <c r="F3" s="94"/>
      <c r="G3" s="94"/>
      <c r="H3" s="94"/>
      <c r="I3" s="94"/>
      <c r="J3" s="94"/>
      <c r="K3" s="94"/>
      <c r="L3" s="94"/>
      <c r="M3" s="94"/>
      <c r="N3" s="94"/>
      <c r="O3" s="94"/>
      <c r="P3" s="94"/>
      <c r="Q3" s="94"/>
      <c r="R3" s="94"/>
      <c r="S3" s="94"/>
      <c r="T3" s="94"/>
      <c r="U3" s="94"/>
      <c r="V3" s="94"/>
      <c r="W3" s="94"/>
      <c r="X3" s="94"/>
      <c r="Y3" s="94"/>
      <c r="Z3" s="94"/>
      <c r="AA3" s="94"/>
      <c r="AB3" s="94"/>
      <c r="AC3" s="94"/>
      <c r="AD3" s="94"/>
      <c r="AE3" s="94"/>
      <c r="AF3" s="94"/>
      <c r="AG3" s="94"/>
      <c r="AH3" s="94"/>
      <c r="AI3" s="94"/>
      <c r="AJ3" s="94"/>
      <c r="AK3" s="94"/>
      <c r="AL3" s="94"/>
      <c r="AM3" s="94"/>
      <c r="AN3" s="94"/>
      <c r="AO3" s="94"/>
      <c r="AP3" s="94"/>
      <c r="AQ3" s="94"/>
      <c r="AR3" s="94"/>
      <c r="AS3" s="94"/>
      <c r="AT3" s="94"/>
      <c r="AU3" s="94"/>
      <c r="AV3" s="94"/>
      <c r="AW3" s="94"/>
      <c r="AX3" s="94"/>
      <c r="AY3" s="94"/>
      <c r="AZ3" s="94"/>
      <c r="BA3" s="94"/>
      <c r="BB3" s="94"/>
      <c r="BC3" s="94"/>
      <c r="BD3" s="94"/>
      <c r="BE3" s="94"/>
      <c r="BF3" s="94"/>
      <c r="BG3" s="94"/>
      <c r="BH3" s="94"/>
      <c r="BI3" s="94"/>
      <c r="BJ3" s="94"/>
      <c r="BK3" s="94"/>
      <c r="BL3" s="94"/>
      <c r="BM3" s="94"/>
      <c r="BN3" s="94"/>
      <c r="BO3" s="94"/>
      <c r="BP3" s="94"/>
      <c r="BQ3" s="94"/>
      <c r="BR3" s="94"/>
      <c r="BS3" s="94"/>
      <c r="BT3" s="94"/>
      <c r="BU3" s="94"/>
      <c r="BV3" s="94"/>
      <c r="BW3" s="94"/>
      <c r="BX3" s="94"/>
      <c r="BY3" s="94"/>
      <c r="BZ3" s="94"/>
      <c r="CB3" s="8"/>
    </row>
    <row r="4" spans="1:80" s="2" customFormat="1" ht="5.0999999999999996" customHeight="1">
      <c r="A4" s="203"/>
      <c r="B4" s="203"/>
      <c r="C4" s="203"/>
      <c r="D4" s="203"/>
      <c r="E4" s="203"/>
      <c r="F4" s="203"/>
      <c r="G4" s="203"/>
      <c r="H4" s="203"/>
      <c r="I4" s="203"/>
      <c r="J4" s="203"/>
      <c r="K4" s="203"/>
      <c r="L4" s="203"/>
      <c r="M4" s="203"/>
      <c r="N4" s="203"/>
      <c r="O4" s="203"/>
      <c r="P4" s="203"/>
      <c r="Q4" s="203"/>
      <c r="R4" s="203"/>
      <c r="S4" s="203"/>
      <c r="T4" s="203"/>
      <c r="U4" s="203"/>
      <c r="V4" s="203"/>
      <c r="W4" s="203"/>
      <c r="X4" s="203"/>
      <c r="Y4" s="203"/>
      <c r="Z4" s="203"/>
      <c r="AA4" s="203"/>
      <c r="AB4" s="203"/>
      <c r="AC4" s="203"/>
      <c r="AD4" s="203"/>
      <c r="AE4" s="203"/>
      <c r="AF4" s="203"/>
      <c r="AG4" s="203"/>
      <c r="AH4" s="203"/>
      <c r="AI4" s="203"/>
      <c r="AJ4" s="203"/>
      <c r="AK4" s="203"/>
      <c r="AL4" s="203"/>
      <c r="AM4" s="203"/>
      <c r="AN4" s="203"/>
      <c r="AO4" s="203"/>
      <c r="AP4" s="203"/>
      <c r="AQ4" s="203"/>
      <c r="AR4" s="203"/>
      <c r="AS4" s="203"/>
      <c r="AT4" s="203"/>
      <c r="AU4" s="203"/>
      <c r="AV4" s="203"/>
      <c r="AW4" s="203"/>
      <c r="AX4" s="203"/>
      <c r="AY4" s="203"/>
      <c r="AZ4" s="203"/>
      <c r="BA4" s="203"/>
      <c r="BB4" s="203"/>
      <c r="BC4" s="203"/>
      <c r="BD4" s="203"/>
      <c r="BE4" s="203"/>
      <c r="BF4" s="203"/>
      <c r="BG4" s="203"/>
      <c r="BH4" s="203"/>
      <c r="BI4" s="203"/>
      <c r="BJ4" s="203"/>
      <c r="BK4" s="203"/>
      <c r="BL4" s="203"/>
      <c r="BM4" s="203"/>
      <c r="BN4" s="203"/>
      <c r="BO4" s="203"/>
      <c r="BP4" s="203"/>
      <c r="BQ4" s="203"/>
      <c r="BR4" s="203"/>
      <c r="BS4" s="203"/>
      <c r="BT4" s="203"/>
      <c r="BU4" s="203"/>
      <c r="BV4" s="203"/>
      <c r="BW4" s="203"/>
      <c r="BX4" s="203"/>
      <c r="BY4" s="203"/>
      <c r="BZ4" s="203"/>
      <c r="CB4" s="8"/>
    </row>
    <row r="5" spans="1:80" s="1" customFormat="1" ht="15.95" customHeight="1">
      <c r="A5" s="59"/>
      <c r="B5" s="59" t="s">
        <v>246</v>
      </c>
      <c r="C5" s="59"/>
      <c r="D5" s="59"/>
      <c r="E5" s="59"/>
      <c r="F5" s="59"/>
      <c r="G5" s="59"/>
      <c r="H5" s="59"/>
      <c r="I5" s="59"/>
      <c r="J5" s="59"/>
      <c r="K5" s="59"/>
      <c r="L5" s="59"/>
      <c r="M5" s="59"/>
      <c r="N5" s="59"/>
      <c r="O5" s="59"/>
      <c r="P5" s="59"/>
      <c r="Q5" s="59"/>
      <c r="R5" s="59"/>
      <c r="S5" s="59"/>
      <c r="T5" s="59"/>
      <c r="U5" s="59"/>
      <c r="V5" s="59"/>
      <c r="W5" s="59"/>
      <c r="X5" s="59"/>
      <c r="Y5" s="59"/>
      <c r="Z5" s="59"/>
      <c r="AA5" s="59"/>
      <c r="AB5" s="59"/>
      <c r="AC5" s="59"/>
      <c r="AD5" s="59"/>
      <c r="AE5" s="59"/>
      <c r="AF5" s="59"/>
      <c r="AG5" s="59"/>
      <c r="AH5" s="59"/>
      <c r="AI5" s="672"/>
      <c r="AJ5" s="672"/>
      <c r="AK5" s="672"/>
      <c r="AL5" s="672"/>
      <c r="AM5" s="672"/>
      <c r="AN5" s="672"/>
      <c r="AO5" s="672"/>
      <c r="AP5" s="59"/>
      <c r="AQ5" s="60"/>
      <c r="AR5" s="60"/>
      <c r="AS5" s="60"/>
      <c r="AT5" s="60"/>
      <c r="AU5" s="60"/>
      <c r="AV5" s="60"/>
      <c r="AW5" s="60"/>
      <c r="AX5" s="60"/>
      <c r="AY5" s="60"/>
      <c r="AZ5" s="60"/>
      <c r="BA5" s="60"/>
      <c r="BB5" s="60"/>
      <c r="BC5" s="60"/>
      <c r="BD5" s="60"/>
      <c r="BE5" s="60"/>
      <c r="BF5" s="60"/>
      <c r="BG5" s="60"/>
      <c r="BH5" s="60"/>
      <c r="BI5" s="60"/>
      <c r="BJ5" s="60"/>
      <c r="BK5" s="60"/>
      <c r="BL5" s="60"/>
      <c r="BM5" s="60"/>
      <c r="BN5" s="60"/>
      <c r="BO5" s="60"/>
      <c r="BP5" s="60"/>
      <c r="BQ5" s="60"/>
      <c r="BR5" s="60"/>
      <c r="BS5" s="60"/>
      <c r="BT5" s="60"/>
      <c r="BU5" s="60"/>
      <c r="BV5" s="60"/>
      <c r="BW5" s="60"/>
      <c r="BX5" s="60"/>
      <c r="BY5" s="60"/>
      <c r="BZ5" s="60"/>
    </row>
    <row r="6" spans="1:80" s="2" customFormat="1" ht="5.0999999999999996" customHeight="1">
      <c r="A6" s="94"/>
      <c r="B6" s="94"/>
      <c r="C6" s="94"/>
      <c r="D6" s="94"/>
      <c r="E6" s="94"/>
      <c r="F6" s="94"/>
      <c r="G6" s="94"/>
      <c r="H6" s="94"/>
      <c r="I6" s="94"/>
      <c r="J6" s="94"/>
      <c r="K6" s="94"/>
      <c r="L6" s="94"/>
      <c r="M6" s="94"/>
      <c r="N6" s="94"/>
      <c r="O6" s="94"/>
      <c r="P6" s="94"/>
      <c r="Q6" s="94"/>
      <c r="R6" s="94"/>
      <c r="S6" s="94"/>
      <c r="T6" s="94"/>
      <c r="U6" s="94"/>
      <c r="V6" s="94"/>
      <c r="W6" s="94"/>
      <c r="X6" s="94"/>
      <c r="Y6" s="94"/>
      <c r="Z6" s="94"/>
      <c r="AA6" s="94"/>
      <c r="AB6" s="94"/>
      <c r="AC6" s="94"/>
      <c r="AD6" s="94"/>
      <c r="AE6" s="94"/>
      <c r="AF6" s="94"/>
      <c r="AG6" s="94"/>
      <c r="AH6" s="94"/>
      <c r="AI6" s="94"/>
      <c r="AJ6" s="94"/>
      <c r="AK6" s="94"/>
      <c r="AL6" s="94"/>
      <c r="AM6" s="94"/>
      <c r="AN6" s="94"/>
      <c r="AO6" s="94"/>
      <c r="AP6" s="94"/>
      <c r="AQ6" s="94"/>
      <c r="AR6" s="94"/>
      <c r="AS6" s="94"/>
      <c r="AT6" s="94"/>
      <c r="AU6" s="94"/>
      <c r="AV6" s="94"/>
      <c r="AW6" s="94"/>
      <c r="AX6" s="94"/>
      <c r="AY6" s="94"/>
      <c r="AZ6" s="94"/>
      <c r="BA6" s="94"/>
      <c r="BB6" s="94"/>
      <c r="BC6" s="94"/>
      <c r="BD6" s="94"/>
      <c r="BE6" s="94"/>
      <c r="BF6" s="94"/>
      <c r="BG6" s="94"/>
      <c r="BH6" s="94"/>
      <c r="BI6" s="94"/>
      <c r="BJ6" s="94"/>
      <c r="BK6" s="94"/>
      <c r="BL6" s="94"/>
      <c r="BM6" s="94"/>
      <c r="BN6" s="94"/>
      <c r="BO6" s="94"/>
      <c r="BP6" s="94"/>
      <c r="BQ6" s="94"/>
      <c r="BR6" s="94"/>
      <c r="BS6" s="94"/>
      <c r="BT6" s="94"/>
      <c r="BU6" s="94"/>
      <c r="BV6" s="94"/>
      <c r="BW6" s="94"/>
      <c r="BX6" s="94"/>
      <c r="BY6" s="94"/>
      <c r="BZ6" s="94"/>
      <c r="CB6" s="8"/>
    </row>
    <row r="7" spans="1:80" s="2" customFormat="1" ht="5.0999999999999996" customHeight="1">
      <c r="A7" s="203"/>
      <c r="B7" s="203"/>
      <c r="C7" s="203"/>
      <c r="D7" s="203"/>
      <c r="E7" s="203"/>
      <c r="F7" s="203"/>
      <c r="G7" s="203"/>
      <c r="H7" s="203"/>
      <c r="I7" s="203"/>
      <c r="J7" s="203"/>
      <c r="K7" s="203"/>
      <c r="L7" s="203"/>
      <c r="M7" s="203"/>
      <c r="N7" s="203"/>
      <c r="O7" s="203"/>
      <c r="P7" s="203"/>
      <c r="Q7" s="203"/>
      <c r="R7" s="203"/>
      <c r="S7" s="203"/>
      <c r="T7" s="203"/>
      <c r="U7" s="203"/>
      <c r="V7" s="203"/>
      <c r="W7" s="203"/>
      <c r="X7" s="203"/>
      <c r="Y7" s="203"/>
      <c r="Z7" s="203"/>
      <c r="AA7" s="203"/>
      <c r="AB7" s="203"/>
      <c r="AC7" s="203"/>
      <c r="AD7" s="203"/>
      <c r="AE7" s="203"/>
      <c r="AF7" s="203"/>
      <c r="AG7" s="203"/>
      <c r="AH7" s="203"/>
      <c r="AI7" s="203"/>
      <c r="AJ7" s="203"/>
      <c r="AK7" s="203"/>
      <c r="AL7" s="203"/>
      <c r="AM7" s="203"/>
      <c r="AN7" s="203"/>
      <c r="AO7" s="203"/>
      <c r="AP7" s="203"/>
      <c r="AQ7" s="203"/>
      <c r="AR7" s="203"/>
      <c r="AS7" s="203"/>
      <c r="AT7" s="203"/>
      <c r="AU7" s="203"/>
      <c r="AV7" s="203"/>
      <c r="AW7" s="203"/>
      <c r="AX7" s="203"/>
      <c r="AY7" s="203"/>
      <c r="AZ7" s="203"/>
      <c r="BA7" s="203"/>
      <c r="BB7" s="203"/>
      <c r="BC7" s="203"/>
      <c r="BD7" s="203"/>
      <c r="BE7" s="203"/>
      <c r="BF7" s="203"/>
      <c r="BG7" s="203"/>
      <c r="BH7" s="203"/>
      <c r="BI7" s="203"/>
      <c r="BJ7" s="203"/>
      <c r="BK7" s="203"/>
      <c r="BL7" s="203"/>
      <c r="BM7" s="203"/>
      <c r="BN7" s="203"/>
      <c r="BO7" s="203"/>
      <c r="BP7" s="203"/>
      <c r="BQ7" s="203"/>
      <c r="BR7" s="203"/>
      <c r="BS7" s="203"/>
      <c r="BT7" s="203"/>
      <c r="BU7" s="203"/>
      <c r="BV7" s="203"/>
      <c r="BW7" s="203"/>
      <c r="BX7" s="203"/>
      <c r="BY7" s="203"/>
      <c r="BZ7" s="203"/>
      <c r="CB7" s="8"/>
    </row>
    <row r="8" spans="1:80" s="1" customFormat="1" ht="15.95" customHeight="1">
      <c r="A8" s="59"/>
      <c r="B8" s="59" t="s">
        <v>247</v>
      </c>
      <c r="C8" s="59"/>
      <c r="D8" s="59"/>
      <c r="E8" s="59"/>
      <c r="F8" s="59"/>
      <c r="G8" s="59"/>
      <c r="H8" s="59"/>
      <c r="I8" s="59"/>
      <c r="J8" s="59"/>
      <c r="K8" s="59"/>
      <c r="L8" s="59"/>
      <c r="M8" s="59"/>
      <c r="N8" s="59"/>
      <c r="O8" s="59"/>
      <c r="P8" s="59"/>
      <c r="Q8" s="59"/>
      <c r="R8" s="59"/>
      <c r="S8" s="59"/>
      <c r="T8" s="59"/>
      <c r="U8" s="59"/>
      <c r="V8" s="59"/>
      <c r="W8" s="59"/>
      <c r="X8" s="59"/>
      <c r="Y8" s="59"/>
      <c r="Z8" s="59"/>
      <c r="AA8" s="59"/>
      <c r="AB8" s="59"/>
      <c r="AC8" s="59"/>
      <c r="AD8" s="59"/>
      <c r="AE8" s="59"/>
      <c r="AF8" s="59"/>
      <c r="AG8" s="59"/>
      <c r="AH8" s="59"/>
      <c r="AI8" s="672"/>
      <c r="AJ8" s="672"/>
      <c r="AK8" s="672"/>
      <c r="AL8" s="672"/>
      <c r="AM8" s="672"/>
      <c r="AN8" s="672"/>
      <c r="AO8" s="672"/>
      <c r="AP8" s="59"/>
      <c r="AQ8" s="60"/>
      <c r="AR8" s="60"/>
      <c r="AS8" s="60"/>
      <c r="AT8" s="60"/>
      <c r="AU8" s="60"/>
      <c r="AV8" s="60"/>
      <c r="AW8" s="60"/>
      <c r="AX8" s="60"/>
      <c r="AY8" s="60"/>
      <c r="AZ8" s="60"/>
      <c r="BA8" s="60"/>
      <c r="BB8" s="60"/>
      <c r="BC8" s="60"/>
      <c r="BD8" s="60"/>
      <c r="BE8" s="60"/>
      <c r="BF8" s="60"/>
      <c r="BG8" s="60"/>
      <c r="BH8" s="60"/>
      <c r="BI8" s="60"/>
      <c r="BJ8" s="60"/>
      <c r="BK8" s="60"/>
      <c r="BL8" s="60"/>
      <c r="BM8" s="60"/>
      <c r="BN8" s="60"/>
      <c r="BO8" s="60"/>
      <c r="BP8" s="60"/>
      <c r="BQ8" s="60"/>
      <c r="BR8" s="60"/>
      <c r="BS8" s="60"/>
      <c r="BT8" s="60"/>
      <c r="BU8" s="60"/>
      <c r="BV8" s="60"/>
      <c r="BW8" s="60"/>
      <c r="BX8" s="60"/>
      <c r="BY8" s="60"/>
      <c r="BZ8" s="60"/>
    </row>
    <row r="9" spans="1:80" s="2" customFormat="1" ht="5.0999999999999996" customHeight="1">
      <c r="A9" s="94"/>
      <c r="B9" s="94"/>
      <c r="C9" s="94"/>
      <c r="D9" s="94"/>
      <c r="E9" s="94"/>
      <c r="F9" s="94"/>
      <c r="G9" s="94"/>
      <c r="H9" s="94"/>
      <c r="I9" s="94"/>
      <c r="J9" s="94"/>
      <c r="K9" s="94"/>
      <c r="L9" s="94"/>
      <c r="M9" s="94"/>
      <c r="N9" s="94"/>
      <c r="O9" s="94"/>
      <c r="P9" s="94"/>
      <c r="Q9" s="94"/>
      <c r="R9" s="94"/>
      <c r="S9" s="94"/>
      <c r="T9" s="94"/>
      <c r="U9" s="94"/>
      <c r="V9" s="94"/>
      <c r="W9" s="94"/>
      <c r="X9" s="94"/>
      <c r="Y9" s="94"/>
      <c r="Z9" s="94"/>
      <c r="AA9" s="94"/>
      <c r="AB9" s="94"/>
      <c r="AC9" s="94"/>
      <c r="AD9" s="94"/>
      <c r="AE9" s="94"/>
      <c r="AF9" s="94"/>
      <c r="AG9" s="94"/>
      <c r="AH9" s="94"/>
      <c r="AI9" s="94"/>
      <c r="AJ9" s="94"/>
      <c r="AK9" s="94"/>
      <c r="AL9" s="94"/>
      <c r="AM9" s="94"/>
      <c r="AN9" s="94"/>
      <c r="AO9" s="94"/>
      <c r="AP9" s="94"/>
      <c r="AQ9" s="94"/>
      <c r="AR9" s="94"/>
      <c r="AS9" s="94"/>
      <c r="AT9" s="94"/>
      <c r="AU9" s="94"/>
      <c r="AV9" s="94"/>
      <c r="AW9" s="94"/>
      <c r="AX9" s="94"/>
      <c r="AY9" s="94"/>
      <c r="AZ9" s="94"/>
      <c r="BA9" s="94"/>
      <c r="BB9" s="94"/>
      <c r="BC9" s="94"/>
      <c r="BD9" s="94"/>
      <c r="BE9" s="94"/>
      <c r="BF9" s="94"/>
      <c r="BG9" s="94"/>
      <c r="BH9" s="94"/>
      <c r="BI9" s="94"/>
      <c r="BJ9" s="94"/>
      <c r="BK9" s="94"/>
      <c r="BL9" s="94"/>
      <c r="BM9" s="94"/>
      <c r="BN9" s="94"/>
      <c r="BO9" s="94"/>
      <c r="BP9" s="94"/>
      <c r="BQ9" s="94"/>
      <c r="BR9" s="94"/>
      <c r="BS9" s="94"/>
      <c r="BT9" s="94"/>
      <c r="BU9" s="94"/>
      <c r="BV9" s="94"/>
      <c r="BW9" s="94"/>
      <c r="BX9" s="94"/>
      <c r="BY9" s="94"/>
      <c r="BZ9" s="94"/>
      <c r="CB9" s="8"/>
    </row>
    <row r="10" spans="1:80" s="2" customFormat="1" ht="5.0999999999999996" customHeight="1">
      <c r="A10" s="203"/>
      <c r="B10" s="203"/>
      <c r="C10" s="203"/>
      <c r="D10" s="203"/>
      <c r="E10" s="203"/>
      <c r="F10" s="203"/>
      <c r="G10" s="203"/>
      <c r="H10" s="203"/>
      <c r="I10" s="203"/>
      <c r="J10" s="203"/>
      <c r="K10" s="203"/>
      <c r="L10" s="203"/>
      <c r="M10" s="203"/>
      <c r="N10" s="203"/>
      <c r="O10" s="203"/>
      <c r="P10" s="203"/>
      <c r="Q10" s="203"/>
      <c r="R10" s="203"/>
      <c r="S10" s="203"/>
      <c r="T10" s="203"/>
      <c r="U10" s="203"/>
      <c r="V10" s="203"/>
      <c r="W10" s="203"/>
      <c r="X10" s="203"/>
      <c r="Y10" s="203"/>
      <c r="Z10" s="203"/>
      <c r="AA10" s="203"/>
      <c r="AB10" s="203"/>
      <c r="AC10" s="203"/>
      <c r="AD10" s="203"/>
      <c r="AE10" s="203"/>
      <c r="AF10" s="203"/>
      <c r="AG10" s="203"/>
      <c r="AH10" s="203"/>
      <c r="AI10" s="203"/>
      <c r="AJ10" s="203"/>
      <c r="AK10" s="203"/>
      <c r="AL10" s="203"/>
      <c r="AM10" s="203"/>
      <c r="AN10" s="203"/>
      <c r="AO10" s="203"/>
      <c r="AP10" s="203"/>
      <c r="AQ10" s="203"/>
      <c r="AR10" s="203"/>
      <c r="AS10" s="203"/>
      <c r="AT10" s="203"/>
      <c r="AU10" s="203"/>
      <c r="AV10" s="203"/>
      <c r="AW10" s="203"/>
      <c r="AX10" s="203"/>
      <c r="AY10" s="203"/>
      <c r="AZ10" s="203"/>
      <c r="BA10" s="203"/>
      <c r="BB10" s="203"/>
      <c r="BC10" s="203"/>
      <c r="BD10" s="203"/>
      <c r="BE10" s="203"/>
      <c r="BF10" s="203"/>
      <c r="BG10" s="203"/>
      <c r="BH10" s="203"/>
      <c r="BI10" s="203"/>
      <c r="BJ10" s="203"/>
      <c r="BK10" s="203"/>
      <c r="BL10" s="203"/>
      <c r="BM10" s="203"/>
      <c r="BN10" s="203"/>
      <c r="BO10" s="203"/>
      <c r="BP10" s="203"/>
      <c r="BQ10" s="203"/>
      <c r="BR10" s="203"/>
      <c r="BS10" s="203"/>
      <c r="BT10" s="203"/>
      <c r="BU10" s="203"/>
      <c r="BV10" s="203"/>
      <c r="BW10" s="203"/>
      <c r="BX10" s="203"/>
      <c r="BY10" s="203"/>
      <c r="BZ10" s="203"/>
      <c r="CB10" s="8"/>
    </row>
    <row r="11" spans="1:80" s="1" customFormat="1" ht="15.95" customHeight="1">
      <c r="A11" s="59"/>
      <c r="B11" s="59" t="s">
        <v>248</v>
      </c>
      <c r="C11" s="59"/>
      <c r="D11" s="59"/>
      <c r="E11" s="59"/>
      <c r="F11" s="59"/>
      <c r="G11" s="59"/>
      <c r="H11" s="59"/>
      <c r="I11" s="59"/>
      <c r="J11" s="59"/>
      <c r="K11" s="59"/>
      <c r="L11" s="59"/>
      <c r="M11" s="59"/>
      <c r="N11" s="59"/>
      <c r="O11" s="59"/>
      <c r="P11" s="59"/>
      <c r="Q11" s="59"/>
      <c r="R11" s="59"/>
      <c r="S11" s="59"/>
      <c r="T11" s="59"/>
      <c r="U11" s="59"/>
      <c r="V11" s="59"/>
      <c r="W11" s="59"/>
      <c r="X11" s="59"/>
      <c r="Y11" s="59"/>
      <c r="Z11" s="59"/>
      <c r="AA11" s="59"/>
      <c r="AB11" s="59"/>
      <c r="AC11" s="59"/>
      <c r="AD11" s="59"/>
      <c r="AE11" s="59"/>
      <c r="AF11" s="59"/>
      <c r="AG11" s="59"/>
      <c r="AH11" s="59"/>
      <c r="AI11" s="59"/>
      <c r="AJ11" s="59"/>
      <c r="AK11" s="59"/>
      <c r="AL11" s="59"/>
      <c r="AM11" s="59"/>
      <c r="AN11" s="59"/>
      <c r="AO11" s="59"/>
      <c r="AP11" s="59"/>
      <c r="AQ11" s="60"/>
      <c r="AR11" s="60"/>
      <c r="AS11" s="696"/>
      <c r="AT11" s="696"/>
      <c r="AU11" s="696"/>
      <c r="AV11" s="696"/>
      <c r="AW11" s="696"/>
      <c r="AX11" s="696"/>
      <c r="AY11" s="696"/>
      <c r="AZ11" s="696"/>
      <c r="BA11" s="696"/>
      <c r="BB11" s="696"/>
      <c r="BC11" s="696"/>
      <c r="BD11" s="696"/>
      <c r="BE11" s="696"/>
      <c r="BF11" s="696"/>
      <c r="BG11" s="60"/>
      <c r="BH11" s="60"/>
      <c r="BI11" s="60"/>
      <c r="BJ11" s="60"/>
      <c r="BK11" s="60"/>
      <c r="BL11" s="60"/>
      <c r="BM11" s="60"/>
      <c r="BN11" s="60"/>
      <c r="BO11" s="60"/>
      <c r="BP11" s="60"/>
      <c r="BQ11" s="60"/>
      <c r="BR11" s="60"/>
      <c r="BS11" s="60"/>
      <c r="BT11" s="60"/>
      <c r="BU11" s="60"/>
      <c r="BV11" s="60"/>
      <c r="BW11" s="60"/>
      <c r="BX11" s="60"/>
      <c r="BY11" s="60"/>
      <c r="BZ11" s="60"/>
    </row>
    <row r="12" spans="1:80" s="2" customFormat="1" ht="5.0999999999999996" customHeight="1">
      <c r="A12" s="94"/>
      <c r="B12" s="94"/>
      <c r="C12" s="94"/>
      <c r="D12" s="94"/>
      <c r="E12" s="94"/>
      <c r="F12" s="94"/>
      <c r="G12" s="94"/>
      <c r="H12" s="94"/>
      <c r="I12" s="94"/>
      <c r="J12" s="94"/>
      <c r="K12" s="94"/>
      <c r="L12" s="94"/>
      <c r="M12" s="94"/>
      <c r="N12" s="94"/>
      <c r="O12" s="94"/>
      <c r="P12" s="94"/>
      <c r="Q12" s="94"/>
      <c r="R12" s="94"/>
      <c r="S12" s="94"/>
      <c r="T12" s="94"/>
      <c r="U12" s="94"/>
      <c r="V12" s="94"/>
      <c r="W12" s="94"/>
      <c r="X12" s="94"/>
      <c r="Y12" s="94"/>
      <c r="Z12" s="94"/>
      <c r="AA12" s="94"/>
      <c r="AB12" s="94"/>
      <c r="AC12" s="94"/>
      <c r="AD12" s="94"/>
      <c r="AE12" s="94"/>
      <c r="AF12" s="94"/>
      <c r="AG12" s="94"/>
      <c r="AH12" s="94"/>
      <c r="AI12" s="94"/>
      <c r="AJ12" s="94"/>
      <c r="AK12" s="94"/>
      <c r="AL12" s="94"/>
      <c r="AM12" s="94"/>
      <c r="AN12" s="94"/>
      <c r="AO12" s="94"/>
      <c r="AP12" s="94"/>
      <c r="AQ12" s="94"/>
      <c r="AR12" s="94"/>
      <c r="AS12" s="94"/>
      <c r="AT12" s="94"/>
      <c r="AU12" s="94"/>
      <c r="AV12" s="94"/>
      <c r="AW12" s="94"/>
      <c r="AX12" s="94"/>
      <c r="AY12" s="94"/>
      <c r="AZ12" s="94"/>
      <c r="BA12" s="94"/>
      <c r="BB12" s="94"/>
      <c r="BC12" s="94"/>
      <c r="BD12" s="94"/>
      <c r="BE12" s="94"/>
      <c r="BF12" s="94"/>
      <c r="BG12" s="94"/>
      <c r="BH12" s="94"/>
      <c r="BI12" s="94"/>
      <c r="BJ12" s="94"/>
      <c r="BK12" s="94"/>
      <c r="BL12" s="94"/>
      <c r="BM12" s="94"/>
      <c r="BN12" s="94"/>
      <c r="BO12" s="94"/>
      <c r="BP12" s="94"/>
      <c r="BQ12" s="94"/>
      <c r="BR12" s="94"/>
      <c r="BS12" s="94"/>
      <c r="BT12" s="94"/>
      <c r="BU12" s="94"/>
      <c r="BV12" s="94"/>
      <c r="BW12" s="94"/>
      <c r="BX12" s="94"/>
      <c r="BY12" s="94"/>
      <c r="BZ12" s="94"/>
      <c r="CB12" s="8"/>
    </row>
    <row r="13" spans="1:80" s="2" customFormat="1" ht="5.0999999999999996" customHeight="1">
      <c r="A13" s="203"/>
      <c r="B13" s="203"/>
      <c r="C13" s="203"/>
      <c r="D13" s="203"/>
      <c r="E13" s="203"/>
      <c r="F13" s="203"/>
      <c r="G13" s="203"/>
      <c r="H13" s="203"/>
      <c r="I13" s="203"/>
      <c r="J13" s="203"/>
      <c r="K13" s="203"/>
      <c r="L13" s="203"/>
      <c r="M13" s="203"/>
      <c r="N13" s="203"/>
      <c r="O13" s="203"/>
      <c r="P13" s="203"/>
      <c r="Q13" s="203"/>
      <c r="R13" s="203"/>
      <c r="S13" s="203"/>
      <c r="T13" s="203"/>
      <c r="U13" s="203"/>
      <c r="V13" s="203"/>
      <c r="W13" s="203"/>
      <c r="X13" s="203"/>
      <c r="Y13" s="203"/>
      <c r="Z13" s="203"/>
      <c r="AA13" s="203"/>
      <c r="AB13" s="203"/>
      <c r="AC13" s="203"/>
      <c r="AD13" s="203"/>
      <c r="AE13" s="203"/>
      <c r="AF13" s="203"/>
      <c r="AG13" s="203"/>
      <c r="AH13" s="203"/>
      <c r="AI13" s="203"/>
      <c r="AJ13" s="203"/>
      <c r="AK13" s="203"/>
      <c r="AL13" s="203"/>
      <c r="AM13" s="203"/>
      <c r="AN13" s="203"/>
      <c r="AO13" s="203"/>
      <c r="AP13" s="203"/>
      <c r="AQ13" s="203"/>
      <c r="AR13" s="203"/>
      <c r="AS13" s="203"/>
      <c r="AT13" s="203"/>
      <c r="AU13" s="203"/>
      <c r="AV13" s="203"/>
      <c r="AW13" s="203"/>
      <c r="AX13" s="203"/>
      <c r="AY13" s="203"/>
      <c r="AZ13" s="203"/>
      <c r="BA13" s="203"/>
      <c r="BB13" s="203"/>
      <c r="BC13" s="203"/>
      <c r="BD13" s="203"/>
      <c r="BE13" s="203"/>
      <c r="BF13" s="203"/>
      <c r="BG13" s="203"/>
      <c r="BH13" s="203"/>
      <c r="BI13" s="203"/>
      <c r="BJ13" s="203"/>
      <c r="BK13" s="203"/>
      <c r="BL13" s="203"/>
      <c r="BM13" s="203"/>
      <c r="BN13" s="203"/>
      <c r="BO13" s="203"/>
      <c r="BP13" s="203"/>
      <c r="BQ13" s="203"/>
      <c r="BR13" s="203"/>
      <c r="BS13" s="203"/>
      <c r="BT13" s="203"/>
      <c r="BU13" s="203"/>
      <c r="BV13" s="203"/>
      <c r="BW13" s="203"/>
      <c r="BX13" s="203"/>
      <c r="BY13" s="203"/>
      <c r="BZ13" s="203"/>
      <c r="CB13" s="8"/>
    </row>
    <row r="14" spans="1:80" s="1" customFormat="1" ht="15.95" customHeight="1">
      <c r="A14" s="59"/>
      <c r="B14" s="59" t="s">
        <v>249</v>
      </c>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59"/>
      <c r="AE14" s="59"/>
      <c r="AF14" s="59"/>
      <c r="AG14" s="59"/>
      <c r="AH14" s="59"/>
      <c r="AI14" s="59"/>
      <c r="AJ14" s="59"/>
      <c r="AK14" s="59"/>
      <c r="AL14" s="59"/>
      <c r="AM14" s="59"/>
      <c r="AN14" s="59"/>
      <c r="AO14" s="59"/>
      <c r="AP14" s="59"/>
      <c r="AQ14" s="60"/>
      <c r="AR14" s="60"/>
      <c r="AS14" s="690"/>
      <c r="AT14" s="690"/>
      <c r="AU14" s="690"/>
      <c r="AV14" s="690"/>
      <c r="AW14" s="690"/>
      <c r="AX14" s="690"/>
      <c r="AY14" s="690"/>
      <c r="AZ14" s="690"/>
      <c r="BA14" s="690"/>
      <c r="BB14" s="690"/>
      <c r="BC14" s="690"/>
      <c r="BD14" s="690"/>
      <c r="BE14" s="690"/>
      <c r="BF14" s="690"/>
      <c r="BG14" s="60"/>
      <c r="BH14" s="60"/>
      <c r="BI14" s="60"/>
      <c r="BJ14" s="60"/>
      <c r="BK14" s="60"/>
      <c r="BL14" s="60"/>
      <c r="BM14" s="60"/>
      <c r="BN14" s="60"/>
      <c r="BO14" s="60"/>
      <c r="BP14" s="60"/>
      <c r="BQ14" s="60"/>
      <c r="BR14" s="60"/>
      <c r="BS14" s="60"/>
      <c r="BT14" s="60"/>
      <c r="BU14" s="60"/>
      <c r="BV14" s="60"/>
      <c r="BW14" s="60"/>
      <c r="BX14" s="60"/>
      <c r="BY14" s="60"/>
      <c r="BZ14" s="60"/>
    </row>
    <row r="15" spans="1:80" s="2" customFormat="1" ht="5.0999999999999996" customHeight="1">
      <c r="A15" s="94"/>
      <c r="B15" s="94"/>
      <c r="C15" s="94"/>
      <c r="D15" s="94"/>
      <c r="E15" s="94"/>
      <c r="F15" s="94"/>
      <c r="G15" s="94"/>
      <c r="H15" s="94"/>
      <c r="I15" s="94"/>
      <c r="J15" s="94"/>
      <c r="K15" s="94"/>
      <c r="L15" s="94"/>
      <c r="M15" s="94"/>
      <c r="N15" s="94"/>
      <c r="O15" s="94"/>
      <c r="P15" s="94"/>
      <c r="Q15" s="94"/>
      <c r="R15" s="94"/>
      <c r="S15" s="94"/>
      <c r="T15" s="94"/>
      <c r="U15" s="94"/>
      <c r="V15" s="94"/>
      <c r="W15" s="94"/>
      <c r="X15" s="94"/>
      <c r="Y15" s="94"/>
      <c r="Z15" s="94"/>
      <c r="AA15" s="94"/>
      <c r="AB15" s="94"/>
      <c r="AC15" s="94"/>
      <c r="AD15" s="94"/>
      <c r="AE15" s="94"/>
      <c r="AF15" s="94"/>
      <c r="AG15" s="94"/>
      <c r="AH15" s="94"/>
      <c r="AI15" s="94"/>
      <c r="AJ15" s="94"/>
      <c r="AK15" s="94"/>
      <c r="AL15" s="94"/>
      <c r="AM15" s="94"/>
      <c r="AN15" s="94"/>
      <c r="AO15" s="94"/>
      <c r="AP15" s="94"/>
      <c r="AQ15" s="94"/>
      <c r="AR15" s="94"/>
      <c r="AS15" s="94"/>
      <c r="AT15" s="94"/>
      <c r="AU15" s="94"/>
      <c r="AV15" s="94"/>
      <c r="AW15" s="94"/>
      <c r="AX15" s="94"/>
      <c r="AY15" s="94"/>
      <c r="AZ15" s="94"/>
      <c r="BA15" s="94"/>
      <c r="BB15" s="94"/>
      <c r="BC15" s="94"/>
      <c r="BD15" s="94"/>
      <c r="BE15" s="94"/>
      <c r="BF15" s="94"/>
      <c r="BG15" s="94"/>
      <c r="BH15" s="94"/>
      <c r="BI15" s="94"/>
      <c r="BJ15" s="94"/>
      <c r="BK15" s="94"/>
      <c r="BL15" s="94"/>
      <c r="BM15" s="94"/>
      <c r="BN15" s="94"/>
      <c r="BO15" s="94"/>
      <c r="BP15" s="94"/>
      <c r="BQ15" s="94"/>
      <c r="BR15" s="94"/>
      <c r="BS15" s="94"/>
      <c r="BT15" s="94"/>
      <c r="BU15" s="94"/>
      <c r="BV15" s="94"/>
      <c r="BW15" s="94"/>
      <c r="BX15" s="94"/>
      <c r="BY15" s="94"/>
      <c r="BZ15" s="94"/>
      <c r="CB15" s="8"/>
    </row>
    <row r="16" spans="1:80" s="2" customFormat="1" ht="5.0999999999999996" customHeight="1">
      <c r="A16" s="203"/>
      <c r="B16" s="203"/>
      <c r="C16" s="203"/>
      <c r="D16" s="203"/>
      <c r="E16" s="203"/>
      <c r="F16" s="203"/>
      <c r="G16" s="203"/>
      <c r="H16" s="203"/>
      <c r="I16" s="203"/>
      <c r="J16" s="203"/>
      <c r="K16" s="203"/>
      <c r="L16" s="203"/>
      <c r="M16" s="203"/>
      <c r="N16" s="203"/>
      <c r="O16" s="203"/>
      <c r="P16" s="203"/>
      <c r="Q16" s="203"/>
      <c r="R16" s="203"/>
      <c r="S16" s="203"/>
      <c r="T16" s="203"/>
      <c r="U16" s="203"/>
      <c r="V16" s="203"/>
      <c r="W16" s="203"/>
      <c r="X16" s="203"/>
      <c r="Y16" s="203"/>
      <c r="Z16" s="203"/>
      <c r="AA16" s="203"/>
      <c r="AB16" s="203"/>
      <c r="AC16" s="203"/>
      <c r="AD16" s="203"/>
      <c r="AE16" s="203"/>
      <c r="AF16" s="203"/>
      <c r="AG16" s="203"/>
      <c r="AH16" s="203"/>
      <c r="AI16" s="203"/>
      <c r="AJ16" s="203"/>
      <c r="AK16" s="203"/>
      <c r="AL16" s="203"/>
      <c r="AM16" s="203"/>
      <c r="AN16" s="203"/>
      <c r="AO16" s="203"/>
      <c r="AP16" s="203"/>
      <c r="AQ16" s="203"/>
      <c r="AR16" s="203"/>
      <c r="AS16" s="203"/>
      <c r="AT16" s="203"/>
      <c r="AU16" s="203"/>
      <c r="AV16" s="203"/>
      <c r="AW16" s="203"/>
      <c r="AX16" s="203"/>
      <c r="AY16" s="203"/>
      <c r="AZ16" s="203"/>
      <c r="BA16" s="203"/>
      <c r="BB16" s="203"/>
      <c r="BC16" s="203"/>
      <c r="BD16" s="203"/>
      <c r="BE16" s="203"/>
      <c r="BF16" s="203"/>
      <c r="BG16" s="203"/>
      <c r="BH16" s="203"/>
      <c r="BI16" s="203"/>
      <c r="BJ16" s="203"/>
      <c r="BK16" s="203"/>
      <c r="BL16" s="203"/>
      <c r="BM16" s="203"/>
      <c r="BN16" s="203"/>
      <c r="BO16" s="203"/>
      <c r="BP16" s="203"/>
      <c r="BQ16" s="203"/>
      <c r="BR16" s="203"/>
      <c r="BS16" s="203"/>
      <c r="BT16" s="203"/>
      <c r="BU16" s="203"/>
      <c r="BV16" s="203"/>
      <c r="BW16" s="203"/>
      <c r="BX16" s="203"/>
      <c r="BY16" s="203"/>
      <c r="BZ16" s="203"/>
      <c r="CB16" s="8"/>
    </row>
    <row r="17" spans="1:80" s="1" customFormat="1" ht="15.95" customHeight="1">
      <c r="A17" s="59"/>
      <c r="B17" s="59" t="s">
        <v>250</v>
      </c>
      <c r="C17" s="59"/>
      <c r="D17" s="59"/>
      <c r="E17" s="59"/>
      <c r="F17" s="59"/>
      <c r="G17" s="59"/>
      <c r="H17" s="59"/>
      <c r="I17" s="59"/>
      <c r="J17" s="59"/>
      <c r="K17" s="59"/>
      <c r="L17" s="59"/>
      <c r="M17" s="59"/>
      <c r="N17" s="59"/>
      <c r="O17" s="59"/>
      <c r="P17" s="59"/>
      <c r="Q17" s="59"/>
      <c r="R17" s="59"/>
      <c r="S17" s="59"/>
      <c r="T17" s="59"/>
      <c r="U17" s="59"/>
      <c r="V17" s="59"/>
      <c r="W17" s="59"/>
      <c r="X17" s="59"/>
      <c r="Y17" s="59"/>
      <c r="Z17" s="59"/>
      <c r="AA17" s="59"/>
      <c r="AB17" s="59"/>
      <c r="AC17" s="59"/>
      <c r="AD17" s="59"/>
      <c r="AE17" s="59"/>
      <c r="AF17" s="59"/>
      <c r="AG17" s="59"/>
      <c r="AH17" s="59"/>
      <c r="AI17" s="59"/>
      <c r="AJ17" s="59"/>
      <c r="AK17" s="59"/>
      <c r="AL17" s="59"/>
      <c r="AM17" s="59"/>
      <c r="AN17" s="59"/>
      <c r="AO17" s="59"/>
      <c r="AP17" s="59"/>
      <c r="AQ17" s="60"/>
      <c r="AR17" s="60"/>
      <c r="AS17" s="690"/>
      <c r="AT17" s="690"/>
      <c r="AU17" s="690"/>
      <c r="AV17" s="690"/>
      <c r="AW17" s="690"/>
      <c r="AX17" s="690"/>
      <c r="AY17" s="690"/>
      <c r="AZ17" s="690"/>
      <c r="BA17" s="690"/>
      <c r="BB17" s="690"/>
      <c r="BC17" s="690"/>
      <c r="BD17" s="690"/>
      <c r="BE17" s="690"/>
      <c r="BF17" s="690"/>
      <c r="BG17" s="60"/>
      <c r="BH17" s="60"/>
      <c r="BI17" s="60"/>
      <c r="BJ17" s="60"/>
      <c r="BK17" s="60"/>
      <c r="BL17" s="60"/>
      <c r="BM17" s="60"/>
      <c r="BN17" s="60"/>
      <c r="BO17" s="60"/>
      <c r="BP17" s="60"/>
      <c r="BQ17" s="60"/>
      <c r="BR17" s="60"/>
      <c r="BS17" s="60"/>
      <c r="BT17" s="60"/>
      <c r="BU17" s="60"/>
      <c r="BV17" s="60"/>
      <c r="BW17" s="60"/>
      <c r="BX17" s="60"/>
      <c r="BY17" s="60"/>
      <c r="BZ17" s="60"/>
    </row>
    <row r="18" spans="1:80" s="2" customFormat="1" ht="5.0999999999999996" customHeight="1">
      <c r="A18" s="94"/>
      <c r="B18" s="94"/>
      <c r="C18" s="94"/>
      <c r="D18" s="94"/>
      <c r="E18" s="94"/>
      <c r="F18" s="94"/>
      <c r="G18" s="94"/>
      <c r="H18" s="94"/>
      <c r="I18" s="94"/>
      <c r="J18" s="94"/>
      <c r="K18" s="94"/>
      <c r="L18" s="94"/>
      <c r="M18" s="94"/>
      <c r="N18" s="94"/>
      <c r="O18" s="94"/>
      <c r="P18" s="94"/>
      <c r="Q18" s="94"/>
      <c r="R18" s="94"/>
      <c r="S18" s="94"/>
      <c r="T18" s="94"/>
      <c r="U18" s="94"/>
      <c r="V18" s="94"/>
      <c r="W18" s="94"/>
      <c r="X18" s="94"/>
      <c r="Y18" s="94"/>
      <c r="Z18" s="94"/>
      <c r="AA18" s="94"/>
      <c r="AB18" s="94"/>
      <c r="AC18" s="94"/>
      <c r="AD18" s="94"/>
      <c r="AE18" s="94"/>
      <c r="AF18" s="94"/>
      <c r="AG18" s="94"/>
      <c r="AH18" s="94"/>
      <c r="AI18" s="94"/>
      <c r="AJ18" s="94"/>
      <c r="AK18" s="94"/>
      <c r="AL18" s="94"/>
      <c r="AM18" s="94"/>
      <c r="AN18" s="94"/>
      <c r="AO18" s="94"/>
      <c r="AP18" s="94"/>
      <c r="AQ18" s="94"/>
      <c r="AR18" s="94"/>
      <c r="AS18" s="94"/>
      <c r="AT18" s="94"/>
      <c r="AU18" s="94"/>
      <c r="AV18" s="94"/>
      <c r="AW18" s="94"/>
      <c r="AX18" s="94"/>
      <c r="AY18" s="94"/>
      <c r="AZ18" s="94"/>
      <c r="BA18" s="94"/>
      <c r="BB18" s="94"/>
      <c r="BC18" s="94"/>
      <c r="BD18" s="94"/>
      <c r="BE18" s="94"/>
      <c r="BF18" s="94"/>
      <c r="BG18" s="94"/>
      <c r="BH18" s="94"/>
      <c r="BI18" s="94"/>
      <c r="BJ18" s="94"/>
      <c r="BK18" s="94"/>
      <c r="BL18" s="94"/>
      <c r="BM18" s="94"/>
      <c r="BN18" s="94"/>
      <c r="BO18" s="94"/>
      <c r="BP18" s="94"/>
      <c r="BQ18" s="94"/>
      <c r="BR18" s="94"/>
      <c r="BS18" s="94"/>
      <c r="BT18" s="94"/>
      <c r="BU18" s="94"/>
      <c r="BV18" s="94"/>
      <c r="BW18" s="94"/>
      <c r="BX18" s="94"/>
      <c r="BY18" s="94"/>
      <c r="BZ18" s="94"/>
      <c r="CB18" s="8"/>
    </row>
    <row r="19" spans="1:80" s="2" customFormat="1" ht="5.0999999999999996" customHeight="1">
      <c r="A19" s="203"/>
      <c r="B19" s="203"/>
      <c r="C19" s="203"/>
      <c r="D19" s="203"/>
      <c r="E19" s="203"/>
      <c r="F19" s="203"/>
      <c r="G19" s="203"/>
      <c r="H19" s="203"/>
      <c r="I19" s="203"/>
      <c r="J19" s="203"/>
      <c r="K19" s="203"/>
      <c r="L19" s="203"/>
      <c r="M19" s="203"/>
      <c r="N19" s="203"/>
      <c r="O19" s="203"/>
      <c r="P19" s="203"/>
      <c r="Q19" s="203"/>
      <c r="R19" s="203"/>
      <c r="S19" s="203"/>
      <c r="T19" s="203"/>
      <c r="U19" s="203"/>
      <c r="V19" s="203"/>
      <c r="W19" s="203"/>
      <c r="X19" s="203"/>
      <c r="Y19" s="203"/>
      <c r="Z19" s="203"/>
      <c r="AA19" s="203"/>
      <c r="AB19" s="203"/>
      <c r="AC19" s="203"/>
      <c r="AD19" s="203"/>
      <c r="AE19" s="203"/>
      <c r="AF19" s="203"/>
      <c r="AG19" s="203"/>
      <c r="AH19" s="203"/>
      <c r="AI19" s="203"/>
      <c r="AJ19" s="203"/>
      <c r="AK19" s="203"/>
      <c r="AL19" s="203"/>
      <c r="AM19" s="203"/>
      <c r="AN19" s="203"/>
      <c r="AO19" s="203"/>
      <c r="AP19" s="203"/>
      <c r="AQ19" s="203"/>
      <c r="AR19" s="203"/>
      <c r="AS19" s="203"/>
      <c r="AT19" s="203"/>
      <c r="AU19" s="203"/>
      <c r="AV19" s="203"/>
      <c r="AW19" s="203"/>
      <c r="AX19" s="203"/>
      <c r="AY19" s="203"/>
      <c r="AZ19" s="203"/>
      <c r="BA19" s="203"/>
      <c r="BB19" s="203"/>
      <c r="BC19" s="203"/>
      <c r="BD19" s="203"/>
      <c r="BE19" s="203"/>
      <c r="BF19" s="203"/>
      <c r="BG19" s="203"/>
      <c r="BH19" s="203"/>
      <c r="BI19" s="203"/>
      <c r="BJ19" s="203"/>
      <c r="BK19" s="203"/>
      <c r="BL19" s="203"/>
      <c r="BM19" s="203"/>
      <c r="BN19" s="203"/>
      <c r="BO19" s="203"/>
      <c r="BP19" s="203"/>
      <c r="BQ19" s="203"/>
      <c r="BR19" s="203"/>
      <c r="BS19" s="203"/>
      <c r="BT19" s="203"/>
      <c r="BU19" s="203"/>
      <c r="BV19" s="203"/>
      <c r="BW19" s="203"/>
      <c r="BX19" s="203"/>
      <c r="BY19" s="203"/>
      <c r="BZ19" s="203"/>
      <c r="CB19" s="8"/>
    </row>
    <row r="20" spans="1:80" s="13" customFormat="1" ht="15.95" customHeight="1">
      <c r="A20" s="59"/>
      <c r="B20" s="59" t="s">
        <v>251</v>
      </c>
      <c r="C20" s="59"/>
      <c r="D20" s="59"/>
      <c r="E20" s="59"/>
      <c r="F20" s="59"/>
      <c r="G20" s="59"/>
      <c r="H20" s="59"/>
      <c r="I20" s="59"/>
      <c r="J20" s="59"/>
      <c r="K20" s="59"/>
      <c r="L20" s="59"/>
      <c r="M20" s="59"/>
      <c r="N20" s="59"/>
      <c r="O20" s="59"/>
      <c r="P20" s="59"/>
      <c r="Q20" s="59"/>
      <c r="R20" s="59"/>
      <c r="S20" s="59"/>
      <c r="T20" s="59"/>
      <c r="U20" s="59"/>
      <c r="V20" s="59"/>
      <c r="W20" s="59"/>
      <c r="X20" s="59"/>
      <c r="Y20" s="59"/>
      <c r="Z20" s="59"/>
      <c r="AA20" s="59"/>
      <c r="AB20" s="59"/>
      <c r="AC20" s="59"/>
      <c r="AD20" s="59"/>
      <c r="AE20" s="59"/>
      <c r="AF20" s="59"/>
      <c r="AG20" s="59"/>
      <c r="AH20" s="59"/>
      <c r="AI20" s="59"/>
      <c r="AJ20" s="59"/>
      <c r="AK20" s="59"/>
      <c r="AL20" s="59"/>
      <c r="AM20" s="59"/>
      <c r="AN20" s="59"/>
      <c r="AO20" s="59"/>
      <c r="AP20" s="59"/>
      <c r="AQ20" s="60"/>
      <c r="AR20" s="60"/>
      <c r="AS20" s="96"/>
      <c r="AT20" s="96"/>
      <c r="AU20" s="96"/>
      <c r="AV20" s="96"/>
      <c r="AW20" s="96"/>
      <c r="AX20" s="96"/>
      <c r="AY20" s="96"/>
      <c r="AZ20" s="96"/>
      <c r="BA20" s="96"/>
      <c r="BB20" s="96"/>
      <c r="BC20" s="96"/>
      <c r="BD20" s="96"/>
      <c r="BE20" s="96"/>
      <c r="BF20" s="96"/>
      <c r="BG20" s="60"/>
      <c r="BH20" s="60"/>
      <c r="BI20" s="60"/>
      <c r="BJ20" s="60"/>
      <c r="BK20" s="60"/>
      <c r="BL20" s="60"/>
      <c r="BM20" s="60"/>
      <c r="BN20" s="60"/>
      <c r="BO20" s="60"/>
      <c r="BP20" s="60"/>
      <c r="BQ20" s="60"/>
      <c r="BR20" s="60"/>
      <c r="BS20" s="60"/>
      <c r="BT20" s="60"/>
      <c r="BU20" s="60"/>
      <c r="BV20" s="60"/>
      <c r="BW20" s="60"/>
      <c r="BX20" s="60"/>
      <c r="BY20" s="60"/>
      <c r="BZ20" s="60"/>
    </row>
    <row r="21" spans="1:80" s="13" customFormat="1" ht="15.95" customHeight="1">
      <c r="A21" s="59"/>
      <c r="B21" s="59"/>
      <c r="C21" s="59"/>
      <c r="D21" s="59"/>
      <c r="E21" s="59" t="s">
        <v>252</v>
      </c>
      <c r="F21" s="59"/>
      <c r="G21" s="59"/>
      <c r="H21" s="59"/>
      <c r="I21" s="59"/>
      <c r="J21" s="59"/>
      <c r="K21" s="59"/>
      <c r="L21" s="59"/>
      <c r="M21" s="59"/>
      <c r="N21" s="59"/>
      <c r="O21" s="59"/>
      <c r="P21" s="59"/>
      <c r="Q21" s="59"/>
      <c r="R21" s="59"/>
      <c r="S21" s="59"/>
      <c r="T21" s="59"/>
      <c r="U21" s="59"/>
      <c r="V21" s="59"/>
      <c r="W21" s="59"/>
      <c r="X21" s="59"/>
      <c r="Y21" s="59"/>
      <c r="Z21" s="59"/>
      <c r="AA21" s="59"/>
      <c r="AB21" s="59"/>
      <c r="AC21" s="59"/>
      <c r="AD21" s="59"/>
      <c r="AE21" s="59"/>
      <c r="AF21" s="59"/>
      <c r="AG21" s="59"/>
      <c r="AH21" s="59"/>
      <c r="AI21" s="59"/>
      <c r="AJ21" s="59"/>
      <c r="AK21" s="59"/>
      <c r="AL21" s="59"/>
      <c r="AM21" s="59"/>
      <c r="AN21" s="59"/>
      <c r="AO21" s="59"/>
      <c r="AP21" s="59"/>
      <c r="AQ21" s="60"/>
      <c r="AR21" s="60"/>
      <c r="AS21" s="690"/>
      <c r="AT21" s="690"/>
      <c r="AU21" s="690"/>
      <c r="AV21" s="690"/>
      <c r="AW21" s="690"/>
      <c r="AX21" s="690"/>
      <c r="AY21" s="690"/>
      <c r="AZ21" s="690"/>
      <c r="BA21" s="690"/>
      <c r="BB21" s="690"/>
      <c r="BC21" s="690"/>
      <c r="BD21" s="690"/>
      <c r="BE21" s="690"/>
      <c r="BF21" s="690"/>
      <c r="BG21" s="60"/>
      <c r="BH21" s="60"/>
      <c r="BI21" s="60"/>
      <c r="BJ21" s="60"/>
      <c r="BK21" s="60"/>
      <c r="BL21" s="60"/>
      <c r="BM21" s="60"/>
      <c r="BN21" s="60"/>
      <c r="BO21" s="60"/>
      <c r="BP21" s="60"/>
      <c r="BQ21" s="60"/>
      <c r="BR21" s="60"/>
      <c r="BS21" s="60"/>
      <c r="BT21" s="60"/>
      <c r="BU21" s="60"/>
      <c r="BV21" s="60"/>
      <c r="BW21" s="60"/>
      <c r="BX21" s="60"/>
      <c r="BY21" s="60"/>
      <c r="BZ21" s="60"/>
    </row>
    <row r="22" spans="1:80" s="13" customFormat="1" ht="15.95" customHeight="1">
      <c r="A22" s="59"/>
      <c r="B22" s="59"/>
      <c r="C22" s="59"/>
      <c r="D22" s="59"/>
      <c r="E22" s="59" t="s">
        <v>253</v>
      </c>
      <c r="F22" s="59"/>
      <c r="G22" s="59"/>
      <c r="H22" s="59"/>
      <c r="I22" s="59"/>
      <c r="J22" s="59"/>
      <c r="K22" s="59"/>
      <c r="L22" s="59"/>
      <c r="M22" s="59"/>
      <c r="N22" s="59"/>
      <c r="O22" s="59"/>
      <c r="P22" s="59"/>
      <c r="Q22" s="59"/>
      <c r="R22" s="59"/>
      <c r="S22" s="59"/>
      <c r="T22" s="59"/>
      <c r="U22" s="59"/>
      <c r="V22" s="59"/>
      <c r="W22" s="59"/>
      <c r="X22" s="59"/>
      <c r="Y22" s="59"/>
      <c r="Z22" s="59"/>
      <c r="AA22" s="59"/>
      <c r="AB22" s="59"/>
      <c r="AC22" s="59"/>
      <c r="AD22" s="59"/>
      <c r="AE22" s="59"/>
      <c r="AF22" s="59"/>
      <c r="AG22" s="59"/>
      <c r="AH22" s="59"/>
      <c r="AI22" s="59"/>
      <c r="AJ22" s="59"/>
      <c r="AK22" s="59"/>
      <c r="AL22" s="59"/>
      <c r="AM22" s="59"/>
      <c r="AN22" s="59"/>
      <c r="AO22" s="59"/>
      <c r="AP22" s="59"/>
      <c r="AQ22" s="60"/>
      <c r="AR22" s="60"/>
      <c r="AS22" s="672" t="s">
        <v>56</v>
      </c>
      <c r="AT22" s="672"/>
      <c r="AU22" s="96"/>
      <c r="AV22" s="96"/>
      <c r="AW22" s="96" t="s">
        <v>184</v>
      </c>
      <c r="AX22" s="96"/>
      <c r="AY22" s="96"/>
      <c r="AZ22" s="96"/>
      <c r="BA22" s="96"/>
      <c r="BB22" s="672" t="s">
        <v>56</v>
      </c>
      <c r="BC22" s="672"/>
      <c r="BD22" s="96"/>
      <c r="BE22" s="96"/>
      <c r="BF22" s="96" t="s">
        <v>254</v>
      </c>
      <c r="BG22" s="60"/>
      <c r="BH22" s="60"/>
      <c r="BI22" s="60"/>
      <c r="BJ22" s="60"/>
      <c r="BK22" s="60"/>
      <c r="BL22" s="60"/>
      <c r="BM22" s="60"/>
      <c r="BN22" s="60"/>
      <c r="BO22" s="60"/>
      <c r="BP22" s="60"/>
      <c r="BQ22" s="60"/>
      <c r="BR22" s="60"/>
      <c r="BS22" s="60"/>
      <c r="BT22" s="60"/>
      <c r="BU22" s="60"/>
      <c r="BV22" s="60"/>
      <c r="BW22" s="60"/>
      <c r="BX22" s="60"/>
      <c r="BY22" s="60"/>
      <c r="BZ22" s="60"/>
    </row>
    <row r="23" spans="1:80" s="2" customFormat="1" ht="5.0999999999999996" customHeight="1">
      <c r="A23" s="94"/>
      <c r="B23" s="94"/>
      <c r="C23" s="94"/>
      <c r="D23" s="94"/>
      <c r="E23" s="94"/>
      <c r="F23" s="94"/>
      <c r="G23" s="94"/>
      <c r="H23" s="94"/>
      <c r="I23" s="94"/>
      <c r="J23" s="94"/>
      <c r="K23" s="94"/>
      <c r="L23" s="94"/>
      <c r="M23" s="94"/>
      <c r="N23" s="94"/>
      <c r="O23" s="94"/>
      <c r="P23" s="94"/>
      <c r="Q23" s="94"/>
      <c r="R23" s="94"/>
      <c r="S23" s="94"/>
      <c r="T23" s="94"/>
      <c r="U23" s="94"/>
      <c r="V23" s="94"/>
      <c r="W23" s="94"/>
      <c r="X23" s="94"/>
      <c r="Y23" s="94"/>
      <c r="Z23" s="94"/>
      <c r="AA23" s="94"/>
      <c r="AB23" s="94"/>
      <c r="AC23" s="94"/>
      <c r="AD23" s="94"/>
      <c r="AE23" s="94"/>
      <c r="AF23" s="94"/>
      <c r="AG23" s="94"/>
      <c r="AH23" s="94"/>
      <c r="AI23" s="94"/>
      <c r="AJ23" s="94"/>
      <c r="AK23" s="94"/>
      <c r="AL23" s="94"/>
      <c r="AM23" s="94"/>
      <c r="AN23" s="94"/>
      <c r="AO23" s="94"/>
      <c r="AP23" s="94"/>
      <c r="AQ23" s="94"/>
      <c r="AR23" s="94"/>
      <c r="AS23" s="94"/>
      <c r="AT23" s="94"/>
      <c r="AU23" s="94"/>
      <c r="AV23" s="94"/>
      <c r="AW23" s="94"/>
      <c r="AX23" s="94"/>
      <c r="AY23" s="94"/>
      <c r="AZ23" s="94"/>
      <c r="BA23" s="94"/>
      <c r="BB23" s="94"/>
      <c r="BC23" s="94"/>
      <c r="BD23" s="94"/>
      <c r="BE23" s="94"/>
      <c r="BF23" s="94"/>
      <c r="BG23" s="94"/>
      <c r="BH23" s="94"/>
      <c r="BI23" s="94"/>
      <c r="BJ23" s="94"/>
      <c r="BK23" s="94"/>
      <c r="BL23" s="94"/>
      <c r="BM23" s="94"/>
      <c r="BN23" s="94"/>
      <c r="BO23" s="94"/>
      <c r="BP23" s="94"/>
      <c r="BQ23" s="94"/>
      <c r="BR23" s="94"/>
      <c r="BS23" s="94"/>
      <c r="BT23" s="94"/>
      <c r="BU23" s="94"/>
      <c r="BV23" s="94"/>
      <c r="BW23" s="94"/>
      <c r="BX23" s="94"/>
      <c r="BY23" s="94"/>
      <c r="BZ23" s="94"/>
      <c r="CB23" s="8"/>
    </row>
    <row r="24" spans="1:80" s="2" customFormat="1" ht="5.0999999999999996" customHeight="1">
      <c r="A24" s="203"/>
      <c r="B24" s="203"/>
      <c r="C24" s="203"/>
      <c r="D24" s="203"/>
      <c r="E24" s="203"/>
      <c r="F24" s="203"/>
      <c r="G24" s="203"/>
      <c r="H24" s="203"/>
      <c r="I24" s="203"/>
      <c r="J24" s="203"/>
      <c r="K24" s="203"/>
      <c r="L24" s="203"/>
      <c r="M24" s="203"/>
      <c r="N24" s="203"/>
      <c r="O24" s="203"/>
      <c r="P24" s="203"/>
      <c r="Q24" s="203"/>
      <c r="R24" s="203"/>
      <c r="S24" s="203"/>
      <c r="T24" s="203"/>
      <c r="U24" s="203"/>
      <c r="V24" s="203"/>
      <c r="W24" s="203"/>
      <c r="X24" s="203"/>
      <c r="Y24" s="203"/>
      <c r="Z24" s="203"/>
      <c r="AA24" s="203"/>
      <c r="AB24" s="203"/>
      <c r="AC24" s="203"/>
      <c r="AD24" s="203"/>
      <c r="AE24" s="203"/>
      <c r="AF24" s="203"/>
      <c r="AG24" s="203"/>
      <c r="AH24" s="203"/>
      <c r="AI24" s="203"/>
      <c r="AJ24" s="203"/>
      <c r="AK24" s="203"/>
      <c r="AL24" s="203"/>
      <c r="AM24" s="203"/>
      <c r="AN24" s="203"/>
      <c r="AO24" s="203"/>
      <c r="AP24" s="203"/>
      <c r="AQ24" s="203"/>
      <c r="AR24" s="203"/>
      <c r="AS24" s="203"/>
      <c r="AT24" s="203"/>
      <c r="AU24" s="203"/>
      <c r="AV24" s="203"/>
      <c r="AW24" s="203"/>
      <c r="AX24" s="203"/>
      <c r="AY24" s="203"/>
      <c r="AZ24" s="203"/>
      <c r="BA24" s="203"/>
      <c r="BB24" s="203"/>
      <c r="BC24" s="203"/>
      <c r="BD24" s="203"/>
      <c r="BE24" s="203"/>
      <c r="BF24" s="203"/>
      <c r="BG24" s="203"/>
      <c r="BH24" s="203"/>
      <c r="BI24" s="203"/>
      <c r="BJ24" s="203"/>
      <c r="BK24" s="203"/>
      <c r="BL24" s="203"/>
      <c r="BM24" s="203"/>
      <c r="BN24" s="203"/>
      <c r="BO24" s="203"/>
      <c r="BP24" s="203"/>
      <c r="BQ24" s="203"/>
      <c r="BR24" s="203"/>
      <c r="BS24" s="203"/>
      <c r="BT24" s="203"/>
      <c r="BU24" s="203"/>
      <c r="BV24" s="203"/>
      <c r="BW24" s="203"/>
      <c r="BX24" s="203"/>
      <c r="BY24" s="203"/>
      <c r="BZ24" s="203"/>
      <c r="CB24" s="8"/>
    </row>
    <row r="25" spans="1:80" s="13" customFormat="1" ht="15.95" customHeight="1">
      <c r="A25" s="59"/>
      <c r="B25" s="59" t="s">
        <v>255</v>
      </c>
      <c r="C25" s="59"/>
      <c r="D25" s="59"/>
      <c r="E25" s="59"/>
      <c r="F25" s="59"/>
      <c r="G25" s="59"/>
      <c r="H25" s="59"/>
      <c r="I25" s="59"/>
      <c r="J25" s="59"/>
      <c r="K25" s="59"/>
      <c r="L25" s="59"/>
      <c r="M25" s="59"/>
      <c r="N25" s="59"/>
      <c r="O25" s="59"/>
      <c r="P25" s="59"/>
      <c r="Q25" s="59"/>
      <c r="R25" s="59"/>
      <c r="S25" s="59"/>
      <c r="T25" s="59"/>
      <c r="U25" s="59"/>
      <c r="V25" s="59" t="s">
        <v>256</v>
      </c>
      <c r="W25" s="59"/>
      <c r="X25" s="59"/>
      <c r="Y25" s="59"/>
      <c r="Z25" s="59"/>
      <c r="AA25" s="59"/>
      <c r="AB25" s="59"/>
      <c r="AC25" s="59"/>
      <c r="AD25" s="59"/>
      <c r="AE25" s="59"/>
      <c r="AF25" s="59"/>
      <c r="AG25" s="59" t="s">
        <v>257</v>
      </c>
      <c r="AH25" s="59"/>
      <c r="AI25" s="59"/>
      <c r="AJ25" s="59"/>
      <c r="AK25" s="59"/>
      <c r="AL25" s="59"/>
      <c r="AM25" s="59"/>
      <c r="AN25" s="59"/>
      <c r="AO25" s="59"/>
      <c r="AP25" s="59"/>
      <c r="AQ25" s="59"/>
      <c r="AR25" s="59"/>
      <c r="AS25" s="59"/>
      <c r="AT25" s="59"/>
      <c r="AU25" s="59"/>
      <c r="AV25" s="59"/>
      <c r="AW25" s="59"/>
      <c r="AX25" s="60"/>
      <c r="AY25" s="60"/>
      <c r="AZ25" s="60"/>
      <c r="BA25" s="60"/>
      <c r="BB25" s="60"/>
      <c r="BC25" s="59" t="s">
        <v>258</v>
      </c>
      <c r="BD25" s="59"/>
      <c r="BE25" s="59"/>
      <c r="BF25" s="59"/>
      <c r="BG25" s="59"/>
      <c r="BH25" s="59"/>
      <c r="BI25" s="59"/>
      <c r="BJ25" s="59"/>
      <c r="BK25" s="59"/>
      <c r="BL25" s="59"/>
      <c r="BM25" s="59"/>
      <c r="BN25" s="59"/>
      <c r="BO25" s="59"/>
      <c r="BP25" s="59"/>
      <c r="BQ25" s="59"/>
      <c r="BR25" s="59"/>
      <c r="BS25" s="59"/>
      <c r="BT25" s="59"/>
      <c r="BU25" s="59" t="s">
        <v>85</v>
      </c>
      <c r="BV25" s="59"/>
      <c r="BW25" s="59"/>
      <c r="BX25" s="59"/>
      <c r="BY25" s="59"/>
      <c r="BZ25" s="59"/>
    </row>
    <row r="26" spans="1:80" s="13" customFormat="1" ht="15.95" customHeight="1">
      <c r="A26" s="59"/>
      <c r="B26" s="59"/>
      <c r="C26" s="59"/>
      <c r="D26" s="59"/>
      <c r="E26" s="59"/>
      <c r="F26" s="59"/>
      <c r="G26" s="59"/>
      <c r="H26" s="59"/>
      <c r="I26" s="59"/>
      <c r="J26" s="59"/>
      <c r="K26" s="59"/>
      <c r="L26" s="59" t="s">
        <v>259</v>
      </c>
      <c r="M26" s="59"/>
      <c r="N26" s="59"/>
      <c r="O26" s="59"/>
      <c r="P26" s="59"/>
      <c r="Q26" s="59"/>
      <c r="R26" s="59"/>
      <c r="S26" s="59"/>
      <c r="T26" s="59"/>
      <c r="U26" s="59"/>
      <c r="V26" s="59" t="s">
        <v>37</v>
      </c>
      <c r="W26" s="697"/>
      <c r="X26" s="697"/>
      <c r="Y26" s="697"/>
      <c r="Z26" s="697"/>
      <c r="AA26" s="697"/>
      <c r="AB26" s="697"/>
      <c r="AC26" s="697"/>
      <c r="AD26" s="697"/>
      <c r="AE26" s="697"/>
      <c r="AF26" s="697"/>
      <c r="AG26" s="699" t="s">
        <v>117</v>
      </c>
      <c r="AH26" s="699"/>
      <c r="AI26" s="677" t="str">
        <f t="shared" ref="AI26" si="0">IFERROR(VLOOKUP(W26,$CA$26:$CB$98,2,FALSE),"")</f>
        <v/>
      </c>
      <c r="AJ26" s="677"/>
      <c r="AK26" s="677"/>
      <c r="AL26" s="677"/>
      <c r="AM26" s="677"/>
      <c r="AN26" s="677"/>
      <c r="AO26" s="677"/>
      <c r="AP26" s="677"/>
      <c r="AQ26" s="677"/>
      <c r="AR26" s="677"/>
      <c r="AS26" s="677"/>
      <c r="AT26" s="677"/>
      <c r="AU26" s="677"/>
      <c r="AV26" s="677"/>
      <c r="AW26" s="677"/>
      <c r="AX26" s="677"/>
      <c r="AY26" s="677"/>
      <c r="AZ26" s="677"/>
      <c r="BA26" s="677"/>
      <c r="BB26" s="677"/>
      <c r="BC26" s="699" t="s">
        <v>117</v>
      </c>
      <c r="BD26" s="699"/>
      <c r="BE26" s="688"/>
      <c r="BF26" s="688"/>
      <c r="BG26" s="688"/>
      <c r="BH26" s="688"/>
      <c r="BI26" s="688"/>
      <c r="BJ26" s="688"/>
      <c r="BK26" s="688"/>
      <c r="BL26" s="688"/>
      <c r="BM26" s="688"/>
      <c r="BN26" s="688"/>
      <c r="BO26" s="688"/>
      <c r="BP26" s="688"/>
      <c r="BQ26" s="688"/>
      <c r="BR26" s="688"/>
      <c r="BS26" s="688"/>
      <c r="BT26" s="123"/>
      <c r="BU26" s="119" t="s">
        <v>85</v>
      </c>
      <c r="BV26" s="119"/>
      <c r="BW26" s="119"/>
      <c r="BX26" s="119"/>
      <c r="BY26" s="119"/>
      <c r="BZ26" s="59"/>
      <c r="CA26" s="8" t="s">
        <v>1268</v>
      </c>
      <c r="CB26" s="2" t="s">
        <v>338</v>
      </c>
    </row>
    <row r="27" spans="1:80" s="13" customFormat="1" ht="15.95" customHeight="1">
      <c r="A27" s="59"/>
      <c r="B27" s="59"/>
      <c r="C27" s="59"/>
      <c r="D27" s="59"/>
      <c r="E27" s="59"/>
      <c r="F27" s="59"/>
      <c r="G27" s="59"/>
      <c r="H27" s="59"/>
      <c r="I27" s="59"/>
      <c r="J27" s="59"/>
      <c r="K27" s="59"/>
      <c r="L27" s="59" t="s">
        <v>260</v>
      </c>
      <c r="M27" s="59"/>
      <c r="N27" s="59"/>
      <c r="O27" s="59"/>
      <c r="P27" s="59"/>
      <c r="Q27" s="59"/>
      <c r="R27" s="59"/>
      <c r="S27" s="59"/>
      <c r="T27" s="59"/>
      <c r="U27" s="59"/>
      <c r="V27" s="59" t="s">
        <v>37</v>
      </c>
      <c r="W27" s="697"/>
      <c r="X27" s="697"/>
      <c r="Y27" s="697"/>
      <c r="Z27" s="697"/>
      <c r="AA27" s="697"/>
      <c r="AB27" s="697"/>
      <c r="AC27" s="697"/>
      <c r="AD27" s="697"/>
      <c r="AE27" s="697"/>
      <c r="AF27" s="697"/>
      <c r="AG27" s="699" t="s">
        <v>117</v>
      </c>
      <c r="AH27" s="699"/>
      <c r="AI27" s="677" t="str">
        <f t="shared" ref="AI27:AI31" si="1">IFERROR(VLOOKUP(W27,$CA$26:$CB$98,2,FALSE),"")</f>
        <v/>
      </c>
      <c r="AJ27" s="677"/>
      <c r="AK27" s="677"/>
      <c r="AL27" s="677"/>
      <c r="AM27" s="677"/>
      <c r="AN27" s="677"/>
      <c r="AO27" s="677"/>
      <c r="AP27" s="677"/>
      <c r="AQ27" s="677"/>
      <c r="AR27" s="677"/>
      <c r="AS27" s="677"/>
      <c r="AT27" s="677"/>
      <c r="AU27" s="677"/>
      <c r="AV27" s="677"/>
      <c r="AW27" s="677"/>
      <c r="AX27" s="677"/>
      <c r="AY27" s="677"/>
      <c r="AZ27" s="677"/>
      <c r="BA27" s="677"/>
      <c r="BB27" s="677"/>
      <c r="BC27" s="699" t="s">
        <v>117</v>
      </c>
      <c r="BD27" s="699"/>
      <c r="BE27" s="688"/>
      <c r="BF27" s="688"/>
      <c r="BG27" s="688"/>
      <c r="BH27" s="688"/>
      <c r="BI27" s="688"/>
      <c r="BJ27" s="688"/>
      <c r="BK27" s="688"/>
      <c r="BL27" s="688"/>
      <c r="BM27" s="688"/>
      <c r="BN27" s="688"/>
      <c r="BO27" s="688"/>
      <c r="BP27" s="688"/>
      <c r="BQ27" s="688"/>
      <c r="BR27" s="688"/>
      <c r="BS27" s="688"/>
      <c r="BT27" s="123"/>
      <c r="BU27" s="119" t="s">
        <v>85</v>
      </c>
      <c r="BV27" s="119"/>
      <c r="BW27" s="119"/>
      <c r="BX27" s="119"/>
      <c r="BY27" s="119"/>
      <c r="BZ27" s="59"/>
      <c r="CA27" s="8" t="s">
        <v>1269</v>
      </c>
      <c r="CB27" s="2" t="s">
        <v>340</v>
      </c>
    </row>
    <row r="28" spans="1:80" s="13" customFormat="1" ht="15.95" customHeight="1">
      <c r="A28" s="59"/>
      <c r="B28" s="59"/>
      <c r="C28" s="59"/>
      <c r="D28" s="59"/>
      <c r="E28" s="59"/>
      <c r="F28" s="59"/>
      <c r="G28" s="59"/>
      <c r="H28" s="59"/>
      <c r="I28" s="59"/>
      <c r="J28" s="59"/>
      <c r="K28" s="59"/>
      <c r="L28" s="59" t="s">
        <v>261</v>
      </c>
      <c r="M28" s="59"/>
      <c r="N28" s="59"/>
      <c r="O28" s="59"/>
      <c r="P28" s="59"/>
      <c r="Q28" s="59"/>
      <c r="R28" s="59"/>
      <c r="S28" s="59"/>
      <c r="T28" s="59"/>
      <c r="U28" s="59"/>
      <c r="V28" s="59" t="s">
        <v>37</v>
      </c>
      <c r="W28" s="697"/>
      <c r="X28" s="697"/>
      <c r="Y28" s="697"/>
      <c r="Z28" s="697"/>
      <c r="AA28" s="697"/>
      <c r="AB28" s="697"/>
      <c r="AC28" s="697"/>
      <c r="AD28" s="697"/>
      <c r="AE28" s="697"/>
      <c r="AF28" s="697"/>
      <c r="AG28" s="699" t="s">
        <v>117</v>
      </c>
      <c r="AH28" s="699"/>
      <c r="AI28" s="677" t="str">
        <f t="shared" si="1"/>
        <v/>
      </c>
      <c r="AJ28" s="677"/>
      <c r="AK28" s="677"/>
      <c r="AL28" s="677"/>
      <c r="AM28" s="677"/>
      <c r="AN28" s="677"/>
      <c r="AO28" s="677"/>
      <c r="AP28" s="677"/>
      <c r="AQ28" s="677"/>
      <c r="AR28" s="677"/>
      <c r="AS28" s="677"/>
      <c r="AT28" s="677"/>
      <c r="AU28" s="677"/>
      <c r="AV28" s="677"/>
      <c r="AW28" s="677"/>
      <c r="AX28" s="677"/>
      <c r="AY28" s="677"/>
      <c r="AZ28" s="677"/>
      <c r="BA28" s="677"/>
      <c r="BB28" s="677"/>
      <c r="BC28" s="699" t="s">
        <v>117</v>
      </c>
      <c r="BD28" s="699"/>
      <c r="BE28" s="688"/>
      <c r="BF28" s="688"/>
      <c r="BG28" s="688"/>
      <c r="BH28" s="688"/>
      <c r="BI28" s="688"/>
      <c r="BJ28" s="688"/>
      <c r="BK28" s="688"/>
      <c r="BL28" s="688"/>
      <c r="BM28" s="688"/>
      <c r="BN28" s="688"/>
      <c r="BO28" s="688"/>
      <c r="BP28" s="688"/>
      <c r="BQ28" s="688"/>
      <c r="BR28" s="688"/>
      <c r="BS28" s="688"/>
      <c r="BT28" s="123"/>
      <c r="BU28" s="119" t="s">
        <v>85</v>
      </c>
      <c r="BV28" s="119"/>
      <c r="BW28" s="119"/>
      <c r="BX28" s="119"/>
      <c r="BY28" s="119"/>
      <c r="BZ28" s="59"/>
      <c r="CA28" s="8" t="s">
        <v>1270</v>
      </c>
      <c r="CB28" s="2" t="s">
        <v>342</v>
      </c>
    </row>
    <row r="29" spans="1:80" s="13" customFormat="1" ht="15.95" customHeight="1">
      <c r="A29" s="59"/>
      <c r="B29" s="59"/>
      <c r="C29" s="59"/>
      <c r="D29" s="59"/>
      <c r="E29" s="59"/>
      <c r="F29" s="59"/>
      <c r="G29" s="59"/>
      <c r="H29" s="59"/>
      <c r="I29" s="59"/>
      <c r="J29" s="59"/>
      <c r="K29" s="59"/>
      <c r="L29" s="59" t="s">
        <v>262</v>
      </c>
      <c r="M29" s="59"/>
      <c r="N29" s="59"/>
      <c r="O29" s="59"/>
      <c r="P29" s="59"/>
      <c r="Q29" s="59"/>
      <c r="R29" s="59"/>
      <c r="S29" s="59"/>
      <c r="T29" s="59"/>
      <c r="U29" s="59"/>
      <c r="V29" s="59" t="s">
        <v>37</v>
      </c>
      <c r="W29" s="697"/>
      <c r="X29" s="697"/>
      <c r="Y29" s="697"/>
      <c r="Z29" s="697"/>
      <c r="AA29" s="697"/>
      <c r="AB29" s="697"/>
      <c r="AC29" s="697"/>
      <c r="AD29" s="697"/>
      <c r="AE29" s="697"/>
      <c r="AF29" s="697"/>
      <c r="AG29" s="699" t="s">
        <v>117</v>
      </c>
      <c r="AH29" s="699"/>
      <c r="AI29" s="677" t="str">
        <f t="shared" si="1"/>
        <v/>
      </c>
      <c r="AJ29" s="677"/>
      <c r="AK29" s="677"/>
      <c r="AL29" s="677"/>
      <c r="AM29" s="677"/>
      <c r="AN29" s="677"/>
      <c r="AO29" s="677"/>
      <c r="AP29" s="677"/>
      <c r="AQ29" s="677"/>
      <c r="AR29" s="677"/>
      <c r="AS29" s="677"/>
      <c r="AT29" s="677"/>
      <c r="AU29" s="677"/>
      <c r="AV29" s="677"/>
      <c r="AW29" s="677"/>
      <c r="AX29" s="677"/>
      <c r="AY29" s="677"/>
      <c r="AZ29" s="677"/>
      <c r="BA29" s="677"/>
      <c r="BB29" s="677"/>
      <c r="BC29" s="699" t="s">
        <v>117</v>
      </c>
      <c r="BD29" s="699"/>
      <c r="BE29" s="688"/>
      <c r="BF29" s="688"/>
      <c r="BG29" s="688"/>
      <c r="BH29" s="688"/>
      <c r="BI29" s="688"/>
      <c r="BJ29" s="688"/>
      <c r="BK29" s="688"/>
      <c r="BL29" s="688"/>
      <c r="BM29" s="688"/>
      <c r="BN29" s="688"/>
      <c r="BO29" s="688"/>
      <c r="BP29" s="688"/>
      <c r="BQ29" s="688"/>
      <c r="BR29" s="688"/>
      <c r="BS29" s="688"/>
      <c r="BT29" s="123"/>
      <c r="BU29" s="119" t="s">
        <v>85</v>
      </c>
      <c r="BV29" s="119"/>
      <c r="BW29" s="119"/>
      <c r="BX29" s="119"/>
      <c r="BY29" s="119"/>
      <c r="BZ29" s="59"/>
      <c r="CA29" s="8" t="s">
        <v>345</v>
      </c>
      <c r="CB29" s="2" t="s">
        <v>344</v>
      </c>
    </row>
    <row r="30" spans="1:80" s="13" customFormat="1" ht="15.95" customHeight="1">
      <c r="A30" s="59"/>
      <c r="B30" s="59"/>
      <c r="C30" s="59"/>
      <c r="D30" s="59"/>
      <c r="E30" s="59"/>
      <c r="F30" s="59"/>
      <c r="G30" s="59"/>
      <c r="H30" s="59"/>
      <c r="I30" s="59"/>
      <c r="J30" s="59"/>
      <c r="K30" s="59"/>
      <c r="L30" s="59" t="s">
        <v>263</v>
      </c>
      <c r="M30" s="59"/>
      <c r="N30" s="59"/>
      <c r="O30" s="59"/>
      <c r="P30" s="59"/>
      <c r="Q30" s="59"/>
      <c r="R30" s="59"/>
      <c r="S30" s="59"/>
      <c r="T30" s="59"/>
      <c r="U30" s="59"/>
      <c r="V30" s="59" t="s">
        <v>37</v>
      </c>
      <c r="W30" s="697"/>
      <c r="X30" s="697"/>
      <c r="Y30" s="697"/>
      <c r="Z30" s="697"/>
      <c r="AA30" s="697"/>
      <c r="AB30" s="697"/>
      <c r="AC30" s="697"/>
      <c r="AD30" s="697"/>
      <c r="AE30" s="697"/>
      <c r="AF30" s="697"/>
      <c r="AG30" s="699" t="s">
        <v>117</v>
      </c>
      <c r="AH30" s="699"/>
      <c r="AI30" s="677" t="str">
        <f t="shared" si="1"/>
        <v/>
      </c>
      <c r="AJ30" s="677"/>
      <c r="AK30" s="677"/>
      <c r="AL30" s="677"/>
      <c r="AM30" s="677"/>
      <c r="AN30" s="677"/>
      <c r="AO30" s="677"/>
      <c r="AP30" s="677"/>
      <c r="AQ30" s="677"/>
      <c r="AR30" s="677"/>
      <c r="AS30" s="677"/>
      <c r="AT30" s="677"/>
      <c r="AU30" s="677"/>
      <c r="AV30" s="677"/>
      <c r="AW30" s="677"/>
      <c r="AX30" s="677"/>
      <c r="AY30" s="677"/>
      <c r="AZ30" s="677"/>
      <c r="BA30" s="677"/>
      <c r="BB30" s="677"/>
      <c r="BC30" s="699" t="s">
        <v>117</v>
      </c>
      <c r="BD30" s="699"/>
      <c r="BE30" s="688"/>
      <c r="BF30" s="688"/>
      <c r="BG30" s="688"/>
      <c r="BH30" s="688"/>
      <c r="BI30" s="688"/>
      <c r="BJ30" s="688"/>
      <c r="BK30" s="688"/>
      <c r="BL30" s="688"/>
      <c r="BM30" s="688"/>
      <c r="BN30" s="688"/>
      <c r="BO30" s="688"/>
      <c r="BP30" s="688"/>
      <c r="BQ30" s="688"/>
      <c r="BR30" s="688"/>
      <c r="BS30" s="688"/>
      <c r="BT30" s="123"/>
      <c r="BU30" s="119" t="s">
        <v>85</v>
      </c>
      <c r="BV30" s="119"/>
      <c r="BW30" s="119"/>
      <c r="BX30" s="119"/>
      <c r="BY30" s="119"/>
      <c r="BZ30" s="59"/>
      <c r="CA30" s="8" t="s">
        <v>347</v>
      </c>
      <c r="CB30" s="2" t="s">
        <v>346</v>
      </c>
    </row>
    <row r="31" spans="1:80" s="13" customFormat="1" ht="15.95" customHeight="1">
      <c r="A31" s="59"/>
      <c r="B31" s="59"/>
      <c r="C31" s="59"/>
      <c r="D31" s="59"/>
      <c r="E31" s="59"/>
      <c r="F31" s="59"/>
      <c r="G31" s="59"/>
      <c r="H31" s="59"/>
      <c r="I31" s="59"/>
      <c r="J31" s="59"/>
      <c r="K31" s="59"/>
      <c r="L31" s="59" t="s">
        <v>264</v>
      </c>
      <c r="M31" s="59"/>
      <c r="N31" s="59"/>
      <c r="O31" s="59"/>
      <c r="P31" s="59"/>
      <c r="Q31" s="59"/>
      <c r="R31" s="59"/>
      <c r="S31" s="59"/>
      <c r="T31" s="59"/>
      <c r="U31" s="59"/>
      <c r="V31" s="59" t="s">
        <v>37</v>
      </c>
      <c r="W31" s="697"/>
      <c r="X31" s="697"/>
      <c r="Y31" s="697"/>
      <c r="Z31" s="697"/>
      <c r="AA31" s="697"/>
      <c r="AB31" s="697"/>
      <c r="AC31" s="697"/>
      <c r="AD31" s="697"/>
      <c r="AE31" s="697"/>
      <c r="AF31" s="697"/>
      <c r="AG31" s="699" t="s">
        <v>117</v>
      </c>
      <c r="AH31" s="699"/>
      <c r="AI31" s="677" t="str">
        <f t="shared" si="1"/>
        <v/>
      </c>
      <c r="AJ31" s="677"/>
      <c r="AK31" s="677"/>
      <c r="AL31" s="677"/>
      <c r="AM31" s="677"/>
      <c r="AN31" s="677"/>
      <c r="AO31" s="677"/>
      <c r="AP31" s="677"/>
      <c r="AQ31" s="677"/>
      <c r="AR31" s="677"/>
      <c r="AS31" s="677"/>
      <c r="AT31" s="677"/>
      <c r="AU31" s="677"/>
      <c r="AV31" s="677"/>
      <c r="AW31" s="677"/>
      <c r="AX31" s="677"/>
      <c r="AY31" s="677"/>
      <c r="AZ31" s="677"/>
      <c r="BA31" s="677"/>
      <c r="BB31" s="677"/>
      <c r="BC31" s="699" t="s">
        <v>117</v>
      </c>
      <c r="BD31" s="699"/>
      <c r="BE31" s="688"/>
      <c r="BF31" s="688"/>
      <c r="BG31" s="688"/>
      <c r="BH31" s="688"/>
      <c r="BI31" s="688"/>
      <c r="BJ31" s="688"/>
      <c r="BK31" s="688"/>
      <c r="BL31" s="688"/>
      <c r="BM31" s="688"/>
      <c r="BN31" s="688"/>
      <c r="BO31" s="688"/>
      <c r="BP31" s="688"/>
      <c r="BQ31" s="688"/>
      <c r="BR31" s="688"/>
      <c r="BS31" s="688"/>
      <c r="BT31" s="123"/>
      <c r="BU31" s="119" t="s">
        <v>85</v>
      </c>
      <c r="BV31" s="119"/>
      <c r="BW31" s="119"/>
      <c r="BX31" s="119"/>
      <c r="BY31" s="119"/>
      <c r="BZ31" s="59"/>
      <c r="CA31" s="8" t="s">
        <v>1271</v>
      </c>
      <c r="CB31" s="2" t="s">
        <v>348</v>
      </c>
    </row>
    <row r="32" spans="1:80" s="2" customFormat="1" ht="5.0999999999999996" customHeight="1">
      <c r="A32" s="94"/>
      <c r="B32" s="94"/>
      <c r="C32" s="94"/>
      <c r="D32" s="94"/>
      <c r="E32" s="94"/>
      <c r="F32" s="94"/>
      <c r="G32" s="94"/>
      <c r="H32" s="94"/>
      <c r="I32" s="94"/>
      <c r="J32" s="94"/>
      <c r="K32" s="94"/>
      <c r="L32" s="94"/>
      <c r="M32" s="94"/>
      <c r="N32" s="94"/>
      <c r="O32" s="94"/>
      <c r="P32" s="94"/>
      <c r="Q32" s="94"/>
      <c r="R32" s="94"/>
      <c r="S32" s="94"/>
      <c r="T32" s="94"/>
      <c r="U32" s="94"/>
      <c r="V32" s="94"/>
      <c r="W32" s="94"/>
      <c r="X32" s="94"/>
      <c r="Y32" s="94"/>
      <c r="Z32" s="94"/>
      <c r="AA32" s="94"/>
      <c r="AB32" s="94"/>
      <c r="AC32" s="94"/>
      <c r="AD32" s="94"/>
      <c r="AE32" s="94"/>
      <c r="AF32" s="94"/>
      <c r="AG32" s="94"/>
      <c r="AH32" s="94"/>
      <c r="AI32" s="94"/>
      <c r="AJ32" s="94"/>
      <c r="AK32" s="94"/>
      <c r="AL32" s="94"/>
      <c r="AM32" s="94"/>
      <c r="AN32" s="94"/>
      <c r="AO32" s="94"/>
      <c r="AP32" s="94"/>
      <c r="AQ32" s="94"/>
      <c r="AR32" s="94"/>
      <c r="AS32" s="94"/>
      <c r="AT32" s="94"/>
      <c r="AU32" s="94"/>
      <c r="AV32" s="94"/>
      <c r="AW32" s="94"/>
      <c r="AX32" s="94"/>
      <c r="AY32" s="94"/>
      <c r="AZ32" s="94"/>
      <c r="BA32" s="94"/>
      <c r="BB32" s="94"/>
      <c r="BC32" s="94"/>
      <c r="BD32" s="94"/>
      <c r="BE32" s="94"/>
      <c r="BF32" s="94"/>
      <c r="BG32" s="94"/>
      <c r="BH32" s="94"/>
      <c r="BI32" s="94"/>
      <c r="BJ32" s="94"/>
      <c r="BK32" s="94"/>
      <c r="BL32" s="94"/>
      <c r="BM32" s="94"/>
      <c r="BN32" s="94"/>
      <c r="BO32" s="94"/>
      <c r="BP32" s="94"/>
      <c r="BQ32" s="94"/>
      <c r="BR32" s="94"/>
      <c r="BS32" s="94"/>
      <c r="BT32" s="94"/>
      <c r="BU32" s="94"/>
      <c r="BV32" s="94"/>
      <c r="BW32" s="94"/>
      <c r="BX32" s="94"/>
      <c r="BY32" s="94"/>
      <c r="BZ32" s="94"/>
      <c r="CA32" s="8" t="s">
        <v>351</v>
      </c>
      <c r="CB32" s="2" t="s">
        <v>350</v>
      </c>
    </row>
    <row r="33" spans="1:80" s="2" customFormat="1" ht="5.0999999999999996" customHeight="1">
      <c r="A33" s="203"/>
      <c r="B33" s="203"/>
      <c r="C33" s="203"/>
      <c r="D33" s="203"/>
      <c r="E33" s="203"/>
      <c r="F33" s="203"/>
      <c r="G33" s="203"/>
      <c r="H33" s="203"/>
      <c r="I33" s="203"/>
      <c r="J33" s="203"/>
      <c r="K33" s="203"/>
      <c r="L33" s="203"/>
      <c r="M33" s="203"/>
      <c r="N33" s="203"/>
      <c r="O33" s="203"/>
      <c r="P33" s="203"/>
      <c r="Q33" s="203"/>
      <c r="R33" s="203"/>
      <c r="S33" s="203"/>
      <c r="T33" s="203"/>
      <c r="U33" s="203"/>
      <c r="V33" s="203"/>
      <c r="W33" s="203"/>
      <c r="X33" s="203"/>
      <c r="Y33" s="203"/>
      <c r="Z33" s="203"/>
      <c r="AA33" s="203"/>
      <c r="AB33" s="203"/>
      <c r="AC33" s="203"/>
      <c r="AD33" s="203"/>
      <c r="AE33" s="203"/>
      <c r="AF33" s="203"/>
      <c r="AG33" s="203"/>
      <c r="AH33" s="203"/>
      <c r="AI33" s="203"/>
      <c r="AJ33" s="203"/>
      <c r="AK33" s="203"/>
      <c r="AL33" s="203"/>
      <c r="AM33" s="203"/>
      <c r="AN33" s="203"/>
      <c r="AO33" s="203"/>
      <c r="AP33" s="203"/>
      <c r="AQ33" s="203"/>
      <c r="AR33" s="203"/>
      <c r="AS33" s="203"/>
      <c r="AT33" s="203"/>
      <c r="AU33" s="203"/>
      <c r="AV33" s="203"/>
      <c r="AW33" s="203"/>
      <c r="AX33" s="203"/>
      <c r="AY33" s="203"/>
      <c r="AZ33" s="203"/>
      <c r="BA33" s="203"/>
      <c r="BB33" s="203"/>
      <c r="BC33" s="203"/>
      <c r="BD33" s="203"/>
      <c r="BE33" s="203"/>
      <c r="BF33" s="203"/>
      <c r="BG33" s="203"/>
      <c r="BH33" s="203"/>
      <c r="BI33" s="203"/>
      <c r="BJ33" s="203"/>
      <c r="BK33" s="203"/>
      <c r="BL33" s="203"/>
      <c r="BM33" s="203"/>
      <c r="BN33" s="203"/>
      <c r="BO33" s="203"/>
      <c r="BP33" s="203"/>
      <c r="BQ33" s="203"/>
      <c r="BR33" s="203"/>
      <c r="BS33" s="203"/>
      <c r="BT33" s="203"/>
      <c r="BU33" s="203"/>
      <c r="BV33" s="203"/>
      <c r="BW33" s="203"/>
      <c r="BX33" s="203"/>
      <c r="BY33" s="203"/>
      <c r="BZ33" s="203"/>
      <c r="CA33" s="8" t="s">
        <v>353</v>
      </c>
      <c r="CB33" s="2" t="s">
        <v>352</v>
      </c>
    </row>
    <row r="34" spans="1:80" s="13" customFormat="1" ht="15.95" customHeight="1">
      <c r="A34" s="59"/>
      <c r="B34" s="59" t="s">
        <v>265</v>
      </c>
      <c r="C34" s="59"/>
      <c r="D34" s="59"/>
      <c r="E34" s="59"/>
      <c r="F34" s="59"/>
      <c r="G34" s="59"/>
      <c r="H34" s="59"/>
      <c r="I34" s="59"/>
      <c r="J34" s="59"/>
      <c r="K34" s="59"/>
      <c r="L34" s="59"/>
      <c r="M34" s="59"/>
      <c r="N34" s="59"/>
      <c r="O34" s="59"/>
      <c r="P34" s="59"/>
      <c r="Q34" s="59"/>
      <c r="R34" s="59"/>
      <c r="S34" s="680"/>
      <c r="T34" s="680"/>
      <c r="U34" s="680"/>
      <c r="V34" s="680"/>
      <c r="W34" s="680"/>
      <c r="X34" s="680"/>
      <c r="Y34" s="680"/>
      <c r="Z34" s="680"/>
      <c r="AA34" s="680"/>
      <c r="AB34" s="680"/>
      <c r="AC34" s="680"/>
      <c r="AD34" s="680"/>
      <c r="AE34" s="680"/>
      <c r="AF34" s="680"/>
      <c r="AG34" s="680"/>
      <c r="AH34" s="680"/>
      <c r="AI34" s="680"/>
      <c r="AJ34" s="680"/>
      <c r="AK34" s="680"/>
      <c r="AL34" s="680"/>
      <c r="AM34" s="680"/>
      <c r="AN34" s="680"/>
      <c r="AO34" s="680"/>
      <c r="AP34" s="680"/>
      <c r="AQ34" s="680"/>
      <c r="AR34" s="680"/>
      <c r="AS34" s="680"/>
      <c r="AT34" s="680"/>
      <c r="AU34" s="680"/>
      <c r="AV34" s="680"/>
      <c r="AW34" s="680"/>
      <c r="AX34" s="680"/>
      <c r="AY34" s="680"/>
      <c r="AZ34" s="680"/>
      <c r="BA34" s="680"/>
      <c r="BB34" s="680"/>
      <c r="BC34" s="680"/>
      <c r="BD34" s="680"/>
      <c r="BE34" s="680"/>
      <c r="BF34" s="680"/>
      <c r="BG34" s="680"/>
      <c r="BH34" s="680"/>
      <c r="BI34" s="680"/>
      <c r="BJ34" s="680"/>
      <c r="BK34" s="680"/>
      <c r="BL34" s="680"/>
      <c r="BM34" s="680"/>
      <c r="BN34" s="680"/>
      <c r="BO34" s="680"/>
      <c r="BP34" s="680"/>
      <c r="BQ34" s="680"/>
      <c r="BR34" s="680"/>
      <c r="BS34" s="680"/>
      <c r="BT34" s="680"/>
      <c r="BU34" s="680"/>
      <c r="BV34" s="680"/>
      <c r="BW34" s="680"/>
      <c r="BX34" s="680"/>
      <c r="BY34" s="680"/>
      <c r="BZ34" s="680"/>
      <c r="CA34" s="8" t="s">
        <v>1626</v>
      </c>
      <c r="CB34" s="2" t="s">
        <v>1273</v>
      </c>
    </row>
    <row r="35" spans="1:80" s="2" customFormat="1" ht="5.0999999999999996" customHeight="1">
      <c r="A35" s="94"/>
      <c r="B35" s="94"/>
      <c r="C35" s="94"/>
      <c r="D35" s="94"/>
      <c r="E35" s="94"/>
      <c r="F35" s="94"/>
      <c r="G35" s="94"/>
      <c r="H35" s="94"/>
      <c r="I35" s="94"/>
      <c r="J35" s="94"/>
      <c r="K35" s="94"/>
      <c r="L35" s="94"/>
      <c r="M35" s="94"/>
      <c r="N35" s="94"/>
      <c r="O35" s="94"/>
      <c r="P35" s="94"/>
      <c r="Q35" s="94"/>
      <c r="R35" s="94"/>
      <c r="S35" s="94"/>
      <c r="T35" s="94"/>
      <c r="U35" s="94"/>
      <c r="V35" s="94"/>
      <c r="W35" s="94"/>
      <c r="X35" s="94"/>
      <c r="Y35" s="94"/>
      <c r="Z35" s="94"/>
      <c r="AA35" s="94"/>
      <c r="AB35" s="94"/>
      <c r="AC35" s="94"/>
      <c r="AD35" s="94"/>
      <c r="AE35" s="94"/>
      <c r="AF35" s="94"/>
      <c r="AG35" s="94"/>
      <c r="AH35" s="94"/>
      <c r="AI35" s="94"/>
      <c r="AJ35" s="94"/>
      <c r="AK35" s="94"/>
      <c r="AL35" s="94"/>
      <c r="AM35" s="94"/>
      <c r="AN35" s="94"/>
      <c r="AO35" s="94"/>
      <c r="AP35" s="94"/>
      <c r="AQ35" s="94"/>
      <c r="AR35" s="94"/>
      <c r="AS35" s="94"/>
      <c r="AT35" s="94"/>
      <c r="AU35" s="94"/>
      <c r="AV35" s="94"/>
      <c r="AW35" s="94"/>
      <c r="AX35" s="94"/>
      <c r="AY35" s="94"/>
      <c r="AZ35" s="94"/>
      <c r="BA35" s="94"/>
      <c r="BB35" s="94"/>
      <c r="BC35" s="94"/>
      <c r="BD35" s="94"/>
      <c r="BE35" s="94"/>
      <c r="BF35" s="94"/>
      <c r="BG35" s="94"/>
      <c r="BH35" s="94"/>
      <c r="BI35" s="94"/>
      <c r="BJ35" s="94"/>
      <c r="BK35" s="94"/>
      <c r="BL35" s="94"/>
      <c r="BM35" s="94"/>
      <c r="BN35" s="94"/>
      <c r="BO35" s="94"/>
      <c r="BP35" s="94"/>
      <c r="BQ35" s="94"/>
      <c r="BR35" s="94"/>
      <c r="BS35" s="94"/>
      <c r="BT35" s="94"/>
      <c r="BU35" s="94"/>
      <c r="BV35" s="94"/>
      <c r="BW35" s="94"/>
      <c r="BX35" s="94"/>
      <c r="BY35" s="94"/>
      <c r="BZ35" s="94"/>
      <c r="CA35" s="8" t="s">
        <v>358</v>
      </c>
      <c r="CB35" s="2" t="s">
        <v>1274</v>
      </c>
    </row>
    <row r="36" spans="1:80" s="2" customFormat="1" ht="5.0999999999999996" customHeight="1">
      <c r="A36" s="203"/>
      <c r="B36" s="203"/>
      <c r="C36" s="203"/>
      <c r="D36" s="203"/>
      <c r="E36" s="203"/>
      <c r="F36" s="203"/>
      <c r="G36" s="203"/>
      <c r="H36" s="203"/>
      <c r="I36" s="203"/>
      <c r="J36" s="203"/>
      <c r="K36" s="203"/>
      <c r="L36" s="203"/>
      <c r="M36" s="203"/>
      <c r="N36" s="203"/>
      <c r="O36" s="203"/>
      <c r="P36" s="203"/>
      <c r="Q36" s="203"/>
      <c r="R36" s="203"/>
      <c r="S36" s="203"/>
      <c r="T36" s="203"/>
      <c r="U36" s="203"/>
      <c r="V36" s="203"/>
      <c r="W36" s="203"/>
      <c r="X36" s="203"/>
      <c r="Y36" s="203"/>
      <c r="Z36" s="203"/>
      <c r="AA36" s="203"/>
      <c r="AB36" s="203"/>
      <c r="AC36" s="203"/>
      <c r="AD36" s="203"/>
      <c r="AE36" s="203"/>
      <c r="AF36" s="203"/>
      <c r="AG36" s="203"/>
      <c r="AH36" s="203"/>
      <c r="AI36" s="203"/>
      <c r="AJ36" s="203"/>
      <c r="AK36" s="203"/>
      <c r="AL36" s="203"/>
      <c r="AM36" s="203"/>
      <c r="AN36" s="203"/>
      <c r="AO36" s="203"/>
      <c r="AP36" s="203"/>
      <c r="AQ36" s="203"/>
      <c r="AR36" s="203"/>
      <c r="AS36" s="203"/>
      <c r="AT36" s="203"/>
      <c r="AU36" s="203"/>
      <c r="AV36" s="203"/>
      <c r="AW36" s="203"/>
      <c r="AX36" s="203"/>
      <c r="AY36" s="203"/>
      <c r="AZ36" s="203"/>
      <c r="BA36" s="203"/>
      <c r="BB36" s="203"/>
      <c r="BC36" s="203"/>
      <c r="BD36" s="203"/>
      <c r="BE36" s="203"/>
      <c r="BF36" s="203"/>
      <c r="BG36" s="203"/>
      <c r="BH36" s="203"/>
      <c r="BI36" s="203"/>
      <c r="BJ36" s="203"/>
      <c r="BK36" s="203"/>
      <c r="BL36" s="203"/>
      <c r="BM36" s="203"/>
      <c r="BN36" s="203"/>
      <c r="BO36" s="203"/>
      <c r="BP36" s="203"/>
      <c r="BQ36" s="203"/>
      <c r="BR36" s="203"/>
      <c r="BS36" s="203"/>
      <c r="BT36" s="203"/>
      <c r="BU36" s="203"/>
      <c r="BV36" s="203"/>
      <c r="BW36" s="203"/>
      <c r="BX36" s="203"/>
      <c r="BY36" s="203"/>
      <c r="BZ36" s="203"/>
      <c r="CA36" s="8" t="s">
        <v>361</v>
      </c>
      <c r="CB36" s="2" t="s">
        <v>1275</v>
      </c>
    </row>
    <row r="37" spans="1:80" s="13" customFormat="1" ht="15.95" customHeight="1">
      <c r="A37" s="59"/>
      <c r="B37" s="59" t="s">
        <v>266</v>
      </c>
      <c r="C37" s="59"/>
      <c r="D37" s="59"/>
      <c r="E37" s="59"/>
      <c r="F37" s="59"/>
      <c r="G37" s="59"/>
      <c r="H37" s="59"/>
      <c r="I37" s="59"/>
      <c r="J37" s="59"/>
      <c r="K37" s="59"/>
      <c r="L37" s="59"/>
      <c r="M37" s="59"/>
      <c r="N37" s="59"/>
      <c r="O37" s="59"/>
      <c r="P37" s="59"/>
      <c r="Q37" s="59"/>
      <c r="R37" s="680"/>
      <c r="S37" s="680"/>
      <c r="T37" s="680"/>
      <c r="U37" s="680"/>
      <c r="V37" s="680"/>
      <c r="W37" s="680"/>
      <c r="X37" s="680"/>
      <c r="Y37" s="680"/>
      <c r="Z37" s="680"/>
      <c r="AA37" s="680"/>
      <c r="AB37" s="680"/>
      <c r="AC37" s="680"/>
      <c r="AD37" s="680"/>
      <c r="AE37" s="680"/>
      <c r="AF37" s="680"/>
      <c r="AG37" s="680"/>
      <c r="AH37" s="680"/>
      <c r="AI37" s="680"/>
      <c r="AJ37" s="680"/>
      <c r="AK37" s="680"/>
      <c r="AL37" s="680"/>
      <c r="AM37" s="680"/>
      <c r="AN37" s="680"/>
      <c r="AO37" s="680"/>
      <c r="AP37" s="680"/>
      <c r="AQ37" s="680"/>
      <c r="AR37" s="680"/>
      <c r="AS37" s="680"/>
      <c r="AT37" s="680"/>
      <c r="AU37" s="680"/>
      <c r="AV37" s="680"/>
      <c r="AW37" s="680"/>
      <c r="AX37" s="680"/>
      <c r="AY37" s="680"/>
      <c r="AZ37" s="680"/>
      <c r="BA37" s="680"/>
      <c r="BB37" s="680"/>
      <c r="BC37" s="680"/>
      <c r="BD37" s="680"/>
      <c r="BE37" s="680"/>
      <c r="BF37" s="680"/>
      <c r="BG37" s="680"/>
      <c r="BH37" s="680"/>
      <c r="BI37" s="680"/>
      <c r="BJ37" s="680"/>
      <c r="BK37" s="680"/>
      <c r="BL37" s="680"/>
      <c r="BM37" s="680"/>
      <c r="BN37" s="680"/>
      <c r="BO37" s="680"/>
      <c r="BP37" s="680"/>
      <c r="BQ37" s="680"/>
      <c r="BR37" s="680"/>
      <c r="BS37" s="680"/>
      <c r="BT37" s="680"/>
      <c r="BU37" s="680"/>
      <c r="BV37" s="680"/>
      <c r="BW37" s="680"/>
      <c r="BX37" s="680"/>
      <c r="BY37" s="680"/>
      <c r="BZ37" s="680"/>
      <c r="CA37" s="8" t="s">
        <v>364</v>
      </c>
      <c r="CB37" s="2" t="s">
        <v>363</v>
      </c>
    </row>
    <row r="38" spans="1:80" s="13" customFormat="1" ht="15.95" customHeight="1">
      <c r="A38" s="59"/>
      <c r="B38" s="59"/>
      <c r="C38" s="59"/>
      <c r="D38" s="59"/>
      <c r="E38" s="59"/>
      <c r="F38" s="59"/>
      <c r="G38" s="59"/>
      <c r="H38" s="59"/>
      <c r="I38" s="59"/>
      <c r="J38" s="59"/>
      <c r="K38" s="59"/>
      <c r="L38" s="59"/>
      <c r="M38" s="59"/>
      <c r="N38" s="59"/>
      <c r="O38" s="59"/>
      <c r="P38" s="59"/>
      <c r="Q38" s="59"/>
      <c r="R38" s="680"/>
      <c r="S38" s="680"/>
      <c r="T38" s="680"/>
      <c r="U38" s="680"/>
      <c r="V38" s="680"/>
      <c r="W38" s="680"/>
      <c r="X38" s="680"/>
      <c r="Y38" s="680"/>
      <c r="Z38" s="680"/>
      <c r="AA38" s="680"/>
      <c r="AB38" s="680"/>
      <c r="AC38" s="680"/>
      <c r="AD38" s="680"/>
      <c r="AE38" s="680"/>
      <c r="AF38" s="680"/>
      <c r="AG38" s="680"/>
      <c r="AH38" s="680"/>
      <c r="AI38" s="680"/>
      <c r="AJ38" s="680"/>
      <c r="AK38" s="680"/>
      <c r="AL38" s="680"/>
      <c r="AM38" s="680"/>
      <c r="AN38" s="680"/>
      <c r="AO38" s="680"/>
      <c r="AP38" s="680"/>
      <c r="AQ38" s="680"/>
      <c r="AR38" s="680"/>
      <c r="AS38" s="680"/>
      <c r="AT38" s="680"/>
      <c r="AU38" s="680"/>
      <c r="AV38" s="680"/>
      <c r="AW38" s="680"/>
      <c r="AX38" s="680"/>
      <c r="AY38" s="680"/>
      <c r="AZ38" s="680"/>
      <c r="BA38" s="680"/>
      <c r="BB38" s="680"/>
      <c r="BC38" s="680"/>
      <c r="BD38" s="680"/>
      <c r="BE38" s="680"/>
      <c r="BF38" s="680"/>
      <c r="BG38" s="680"/>
      <c r="BH38" s="680"/>
      <c r="BI38" s="680"/>
      <c r="BJ38" s="680"/>
      <c r="BK38" s="680"/>
      <c r="BL38" s="680"/>
      <c r="BM38" s="680"/>
      <c r="BN38" s="680"/>
      <c r="BO38" s="680"/>
      <c r="BP38" s="680"/>
      <c r="BQ38" s="680"/>
      <c r="BR38" s="680"/>
      <c r="BS38" s="680"/>
      <c r="BT38" s="680"/>
      <c r="BU38" s="680"/>
      <c r="BV38" s="680"/>
      <c r="BW38" s="680"/>
      <c r="BX38" s="680"/>
      <c r="BY38" s="680"/>
      <c r="BZ38" s="680"/>
      <c r="CA38" s="8" t="s">
        <v>367</v>
      </c>
      <c r="CB38" s="2" t="s">
        <v>366</v>
      </c>
    </row>
    <row r="39" spans="1:80" s="2" customFormat="1" ht="5.0999999999999996" customHeight="1">
      <c r="A39" s="94"/>
      <c r="B39" s="94"/>
      <c r="C39" s="94"/>
      <c r="D39" s="94"/>
      <c r="E39" s="94"/>
      <c r="F39" s="94"/>
      <c r="G39" s="94"/>
      <c r="H39" s="94"/>
      <c r="I39" s="94"/>
      <c r="J39" s="94"/>
      <c r="K39" s="94"/>
      <c r="L39" s="94"/>
      <c r="M39" s="94"/>
      <c r="N39" s="94"/>
      <c r="O39" s="94"/>
      <c r="P39" s="94"/>
      <c r="Q39" s="94"/>
      <c r="R39" s="94"/>
      <c r="S39" s="94"/>
      <c r="T39" s="94"/>
      <c r="U39" s="94"/>
      <c r="V39" s="94"/>
      <c r="W39" s="94"/>
      <c r="X39" s="94"/>
      <c r="Y39" s="94"/>
      <c r="Z39" s="94"/>
      <c r="AA39" s="94"/>
      <c r="AB39" s="94"/>
      <c r="AC39" s="94"/>
      <c r="AD39" s="94"/>
      <c r="AE39" s="94"/>
      <c r="AF39" s="94"/>
      <c r="AG39" s="94"/>
      <c r="AH39" s="94"/>
      <c r="AI39" s="94"/>
      <c r="AJ39" s="94"/>
      <c r="AK39" s="94"/>
      <c r="AL39" s="94"/>
      <c r="AM39" s="94"/>
      <c r="AN39" s="94"/>
      <c r="AO39" s="94"/>
      <c r="AP39" s="94"/>
      <c r="AQ39" s="94"/>
      <c r="AR39" s="94"/>
      <c r="AS39" s="94"/>
      <c r="AT39" s="94"/>
      <c r="AU39" s="94"/>
      <c r="AV39" s="94"/>
      <c r="AW39" s="94"/>
      <c r="AX39" s="94"/>
      <c r="AY39" s="94"/>
      <c r="AZ39" s="94"/>
      <c r="BA39" s="94"/>
      <c r="BB39" s="94"/>
      <c r="BC39" s="94"/>
      <c r="BD39" s="94"/>
      <c r="BE39" s="94"/>
      <c r="BF39" s="94"/>
      <c r="BG39" s="94"/>
      <c r="BH39" s="94"/>
      <c r="BI39" s="94"/>
      <c r="BJ39" s="94"/>
      <c r="BK39" s="94"/>
      <c r="BL39" s="94"/>
      <c r="BM39" s="94"/>
      <c r="BN39" s="94"/>
      <c r="BO39" s="94"/>
      <c r="BP39" s="94"/>
      <c r="BQ39" s="94"/>
      <c r="BR39" s="94"/>
      <c r="BS39" s="94"/>
      <c r="BT39" s="94"/>
      <c r="BU39" s="94"/>
      <c r="BV39" s="94"/>
      <c r="BW39" s="94"/>
      <c r="BX39" s="94"/>
      <c r="BY39" s="94"/>
      <c r="BZ39" s="94"/>
      <c r="CA39" s="8" t="s">
        <v>370</v>
      </c>
      <c r="CB39" s="2" t="s">
        <v>369</v>
      </c>
    </row>
    <row r="40" spans="1:80" s="13" customFormat="1" ht="9.9499999999999993" customHeight="1">
      <c r="A40" s="59"/>
      <c r="B40" s="59"/>
      <c r="C40" s="59"/>
      <c r="D40" s="59"/>
      <c r="E40" s="59"/>
      <c r="F40" s="59"/>
      <c r="G40" s="59"/>
      <c r="H40" s="59"/>
      <c r="I40" s="59"/>
      <c r="J40" s="59"/>
      <c r="K40" s="59"/>
      <c r="L40" s="59"/>
      <c r="M40" s="59"/>
      <c r="N40" s="59"/>
      <c r="O40" s="59"/>
      <c r="P40" s="59"/>
      <c r="Q40" s="59"/>
      <c r="R40" s="59"/>
      <c r="S40" s="59"/>
      <c r="T40" s="59"/>
      <c r="U40" s="59"/>
      <c r="V40" s="59"/>
      <c r="W40" s="59"/>
      <c r="X40" s="59"/>
      <c r="Y40" s="59"/>
      <c r="Z40" s="59"/>
      <c r="AA40" s="59"/>
      <c r="AB40" s="59"/>
      <c r="AC40" s="59"/>
      <c r="AD40" s="59"/>
      <c r="AE40" s="59"/>
      <c r="AF40" s="59"/>
      <c r="AG40" s="59"/>
      <c r="AH40" s="59"/>
      <c r="AI40" s="59"/>
      <c r="AJ40" s="59"/>
      <c r="AK40" s="59"/>
      <c r="AL40" s="59"/>
      <c r="AM40" s="59"/>
      <c r="AN40" s="59"/>
      <c r="AO40" s="59"/>
      <c r="AP40" s="59"/>
      <c r="AQ40" s="60"/>
      <c r="AR40" s="60"/>
      <c r="AS40" s="60"/>
      <c r="AT40" s="60"/>
      <c r="AU40" s="60"/>
      <c r="AV40" s="60"/>
      <c r="AW40" s="60"/>
      <c r="AX40" s="60"/>
      <c r="AY40" s="60"/>
      <c r="AZ40" s="60"/>
      <c r="BA40" s="60"/>
      <c r="BB40" s="60"/>
      <c r="BC40" s="60"/>
      <c r="BD40" s="60"/>
      <c r="BE40" s="60"/>
      <c r="BF40" s="60"/>
      <c r="BG40" s="60"/>
      <c r="BH40" s="60"/>
      <c r="BI40" s="60"/>
      <c r="BJ40" s="60"/>
      <c r="BK40" s="60"/>
      <c r="BL40" s="60"/>
      <c r="BM40" s="60"/>
      <c r="BN40" s="60"/>
      <c r="BO40" s="60"/>
      <c r="BP40" s="60"/>
      <c r="BQ40" s="60"/>
      <c r="BR40" s="60"/>
      <c r="BS40" s="60"/>
      <c r="BT40" s="60"/>
      <c r="BU40" s="60"/>
      <c r="BV40" s="60"/>
      <c r="BW40" s="60"/>
      <c r="BX40" s="60"/>
      <c r="BY40" s="60"/>
      <c r="BZ40" s="60"/>
      <c r="CA40" s="8" t="s">
        <v>1627</v>
      </c>
      <c r="CB40" s="2" t="s">
        <v>1278</v>
      </c>
    </row>
    <row r="41" spans="1:80" s="2" customFormat="1" ht="5.0999999999999996" customHeight="1">
      <c r="A41" s="203"/>
      <c r="B41" s="203"/>
      <c r="C41" s="203"/>
      <c r="D41" s="203"/>
      <c r="E41" s="203"/>
      <c r="F41" s="203"/>
      <c r="G41" s="203"/>
      <c r="H41" s="203"/>
      <c r="I41" s="203"/>
      <c r="J41" s="203"/>
      <c r="K41" s="203"/>
      <c r="L41" s="203"/>
      <c r="M41" s="203"/>
      <c r="N41" s="203"/>
      <c r="O41" s="203"/>
      <c r="P41" s="203"/>
      <c r="Q41" s="203"/>
      <c r="R41" s="203"/>
      <c r="S41" s="203"/>
      <c r="T41" s="203"/>
      <c r="U41" s="203"/>
      <c r="V41" s="203"/>
      <c r="W41" s="203"/>
      <c r="X41" s="203"/>
      <c r="Y41" s="203"/>
      <c r="Z41" s="203"/>
      <c r="AA41" s="203"/>
      <c r="AB41" s="203"/>
      <c r="AC41" s="203"/>
      <c r="AD41" s="203"/>
      <c r="AE41" s="203"/>
      <c r="AF41" s="203"/>
      <c r="AG41" s="203"/>
      <c r="AH41" s="203"/>
      <c r="AI41" s="203"/>
      <c r="AJ41" s="203"/>
      <c r="AK41" s="203"/>
      <c r="AL41" s="203"/>
      <c r="AM41" s="203"/>
      <c r="AN41" s="203"/>
      <c r="AO41" s="203"/>
      <c r="AP41" s="203"/>
      <c r="AQ41" s="203"/>
      <c r="AR41" s="203"/>
      <c r="AS41" s="203"/>
      <c r="AT41" s="203"/>
      <c r="AU41" s="203"/>
      <c r="AV41" s="203"/>
      <c r="AW41" s="203"/>
      <c r="AX41" s="203"/>
      <c r="AY41" s="203"/>
      <c r="AZ41" s="203"/>
      <c r="BA41" s="203"/>
      <c r="BB41" s="203"/>
      <c r="BC41" s="203"/>
      <c r="BD41" s="203"/>
      <c r="BE41" s="203"/>
      <c r="BF41" s="203"/>
      <c r="BG41" s="203"/>
      <c r="BH41" s="203"/>
      <c r="BI41" s="203"/>
      <c r="BJ41" s="203"/>
      <c r="BK41" s="203"/>
      <c r="BL41" s="203"/>
      <c r="BM41" s="203"/>
      <c r="BN41" s="203"/>
      <c r="BO41" s="203"/>
      <c r="BP41" s="203"/>
      <c r="BQ41" s="203"/>
      <c r="BR41" s="203"/>
      <c r="BS41" s="203"/>
      <c r="BT41" s="203"/>
      <c r="BU41" s="203"/>
      <c r="BV41" s="203"/>
      <c r="BW41" s="203"/>
      <c r="BX41" s="203"/>
      <c r="BY41" s="203"/>
      <c r="BZ41" s="203"/>
      <c r="CA41" s="8" t="s">
        <v>376</v>
      </c>
      <c r="CB41" s="2" t="s">
        <v>1279</v>
      </c>
    </row>
    <row r="42" spans="1:80" s="13" customFormat="1" ht="15.95" customHeight="1">
      <c r="A42" s="59"/>
      <c r="B42" s="59" t="s">
        <v>246</v>
      </c>
      <c r="C42" s="59"/>
      <c r="D42" s="59"/>
      <c r="E42" s="59"/>
      <c r="F42" s="59"/>
      <c r="G42" s="59"/>
      <c r="H42" s="59"/>
      <c r="I42" s="59"/>
      <c r="J42" s="59"/>
      <c r="K42" s="59"/>
      <c r="L42" s="59"/>
      <c r="M42" s="59"/>
      <c r="N42" s="59"/>
      <c r="O42" s="59"/>
      <c r="P42" s="59"/>
      <c r="Q42" s="59"/>
      <c r="R42" s="59"/>
      <c r="S42" s="59"/>
      <c r="T42" s="59"/>
      <c r="U42" s="59"/>
      <c r="V42" s="59"/>
      <c r="W42" s="59"/>
      <c r="X42" s="59"/>
      <c r="Y42" s="59"/>
      <c r="Z42" s="59"/>
      <c r="AA42" s="59"/>
      <c r="AB42" s="59"/>
      <c r="AC42" s="59"/>
      <c r="AD42" s="59"/>
      <c r="AE42" s="59"/>
      <c r="AF42" s="59"/>
      <c r="AG42" s="59"/>
      <c r="AH42" s="59"/>
      <c r="AI42" s="672"/>
      <c r="AJ42" s="672"/>
      <c r="AK42" s="672"/>
      <c r="AL42" s="672"/>
      <c r="AM42" s="672"/>
      <c r="AN42" s="672"/>
      <c r="AO42" s="672"/>
      <c r="AP42" s="59"/>
      <c r="AQ42" s="60"/>
      <c r="AR42" s="60"/>
      <c r="AS42" s="60"/>
      <c r="AT42" s="60"/>
      <c r="AU42" s="60"/>
      <c r="AV42" s="60"/>
      <c r="AW42" s="60"/>
      <c r="AX42" s="60"/>
      <c r="AY42" s="60"/>
      <c r="AZ42" s="60"/>
      <c r="BA42" s="60"/>
      <c r="BB42" s="60"/>
      <c r="BC42" s="60"/>
      <c r="BD42" s="60"/>
      <c r="BE42" s="60"/>
      <c r="BF42" s="60"/>
      <c r="BG42" s="60"/>
      <c r="BH42" s="60"/>
      <c r="BI42" s="60"/>
      <c r="BJ42" s="60"/>
      <c r="BK42" s="60"/>
      <c r="BL42" s="60"/>
      <c r="BM42" s="60"/>
      <c r="BN42" s="60"/>
      <c r="BO42" s="60"/>
      <c r="BP42" s="60"/>
      <c r="BQ42" s="60"/>
      <c r="BR42" s="60"/>
      <c r="BS42" s="60"/>
      <c r="BT42" s="60"/>
      <c r="BU42" s="60"/>
      <c r="BV42" s="60"/>
      <c r="BW42" s="60"/>
      <c r="BX42" s="60"/>
      <c r="BY42" s="60"/>
      <c r="BZ42" s="60"/>
      <c r="CA42" s="8" t="s">
        <v>379</v>
      </c>
      <c r="CB42" s="2" t="s">
        <v>1280</v>
      </c>
    </row>
    <row r="43" spans="1:80" s="2" customFormat="1" ht="5.0999999999999996" customHeight="1">
      <c r="A43" s="94"/>
      <c r="B43" s="94"/>
      <c r="C43" s="94"/>
      <c r="D43" s="94"/>
      <c r="E43" s="94"/>
      <c r="F43" s="94"/>
      <c r="G43" s="94"/>
      <c r="H43" s="94"/>
      <c r="I43" s="94"/>
      <c r="J43" s="94"/>
      <c r="K43" s="94"/>
      <c r="L43" s="94"/>
      <c r="M43" s="94"/>
      <c r="N43" s="94"/>
      <c r="O43" s="94"/>
      <c r="P43" s="94"/>
      <c r="Q43" s="94"/>
      <c r="R43" s="94"/>
      <c r="S43" s="94"/>
      <c r="T43" s="94"/>
      <c r="U43" s="94"/>
      <c r="V43" s="94"/>
      <c r="W43" s="94"/>
      <c r="X43" s="94"/>
      <c r="Y43" s="94"/>
      <c r="Z43" s="94"/>
      <c r="AA43" s="94"/>
      <c r="AB43" s="94"/>
      <c r="AC43" s="94"/>
      <c r="AD43" s="94"/>
      <c r="AE43" s="94"/>
      <c r="AF43" s="94"/>
      <c r="AG43" s="94"/>
      <c r="AH43" s="94"/>
      <c r="AI43" s="94"/>
      <c r="AJ43" s="94"/>
      <c r="AK43" s="94"/>
      <c r="AL43" s="94"/>
      <c r="AM43" s="94"/>
      <c r="AN43" s="94"/>
      <c r="AO43" s="94"/>
      <c r="AP43" s="94"/>
      <c r="AQ43" s="94"/>
      <c r="AR43" s="94"/>
      <c r="AS43" s="94"/>
      <c r="AT43" s="94"/>
      <c r="AU43" s="94"/>
      <c r="AV43" s="94"/>
      <c r="AW43" s="94"/>
      <c r="AX43" s="94"/>
      <c r="AY43" s="94"/>
      <c r="AZ43" s="94"/>
      <c r="BA43" s="94"/>
      <c r="BB43" s="94"/>
      <c r="BC43" s="94"/>
      <c r="BD43" s="94"/>
      <c r="BE43" s="94"/>
      <c r="BF43" s="94"/>
      <c r="BG43" s="94"/>
      <c r="BH43" s="94"/>
      <c r="BI43" s="94"/>
      <c r="BJ43" s="94"/>
      <c r="BK43" s="94"/>
      <c r="BL43" s="94"/>
      <c r="BM43" s="94"/>
      <c r="BN43" s="94"/>
      <c r="BO43" s="94"/>
      <c r="BP43" s="94"/>
      <c r="BQ43" s="94"/>
      <c r="BR43" s="94"/>
      <c r="BS43" s="94"/>
      <c r="BT43" s="94"/>
      <c r="BU43" s="94"/>
      <c r="BV43" s="94"/>
      <c r="BW43" s="94"/>
      <c r="BX43" s="94"/>
      <c r="BY43" s="94"/>
      <c r="BZ43" s="94"/>
      <c r="CA43" s="8" t="s">
        <v>1628</v>
      </c>
      <c r="CB43" s="2" t="s">
        <v>1283</v>
      </c>
    </row>
    <row r="44" spans="1:80" s="2" customFormat="1" ht="5.0999999999999996" customHeight="1">
      <c r="A44" s="203"/>
      <c r="B44" s="203"/>
      <c r="C44" s="203"/>
      <c r="D44" s="203"/>
      <c r="E44" s="203"/>
      <c r="F44" s="203"/>
      <c r="G44" s="203"/>
      <c r="H44" s="203"/>
      <c r="I44" s="203"/>
      <c r="J44" s="203"/>
      <c r="K44" s="203"/>
      <c r="L44" s="203"/>
      <c r="M44" s="203"/>
      <c r="N44" s="203"/>
      <c r="O44" s="203"/>
      <c r="P44" s="203"/>
      <c r="Q44" s="203"/>
      <c r="R44" s="203"/>
      <c r="S44" s="203"/>
      <c r="T44" s="203"/>
      <c r="U44" s="203"/>
      <c r="V44" s="203"/>
      <c r="W44" s="203"/>
      <c r="X44" s="203"/>
      <c r="Y44" s="203"/>
      <c r="Z44" s="203"/>
      <c r="AA44" s="203"/>
      <c r="AB44" s="203"/>
      <c r="AC44" s="203"/>
      <c r="AD44" s="203"/>
      <c r="AE44" s="203"/>
      <c r="AF44" s="203"/>
      <c r="AG44" s="203"/>
      <c r="AH44" s="203"/>
      <c r="AI44" s="203"/>
      <c r="AJ44" s="203"/>
      <c r="AK44" s="203"/>
      <c r="AL44" s="203"/>
      <c r="AM44" s="203"/>
      <c r="AN44" s="203"/>
      <c r="AO44" s="203"/>
      <c r="AP44" s="203"/>
      <c r="AQ44" s="203"/>
      <c r="AR44" s="203"/>
      <c r="AS44" s="203"/>
      <c r="AT44" s="203"/>
      <c r="AU44" s="203"/>
      <c r="AV44" s="203"/>
      <c r="AW44" s="203"/>
      <c r="AX44" s="203"/>
      <c r="AY44" s="203"/>
      <c r="AZ44" s="203"/>
      <c r="BA44" s="203"/>
      <c r="BB44" s="203"/>
      <c r="BC44" s="203"/>
      <c r="BD44" s="203"/>
      <c r="BE44" s="203"/>
      <c r="BF44" s="203"/>
      <c r="BG44" s="203"/>
      <c r="BH44" s="203"/>
      <c r="BI44" s="203"/>
      <c r="BJ44" s="203"/>
      <c r="BK44" s="203"/>
      <c r="BL44" s="203"/>
      <c r="BM44" s="203"/>
      <c r="BN44" s="203"/>
      <c r="BO44" s="203"/>
      <c r="BP44" s="203"/>
      <c r="BQ44" s="203"/>
      <c r="BR44" s="203"/>
      <c r="BS44" s="203"/>
      <c r="BT44" s="203"/>
      <c r="BU44" s="203"/>
      <c r="BV44" s="203"/>
      <c r="BW44" s="203"/>
      <c r="BX44" s="203"/>
      <c r="BY44" s="203"/>
      <c r="BZ44" s="203"/>
      <c r="CA44" s="8" t="s">
        <v>385</v>
      </c>
      <c r="CB44" s="2" t="s">
        <v>384</v>
      </c>
    </row>
    <row r="45" spans="1:80" s="13" customFormat="1" ht="15.95" customHeight="1">
      <c r="A45" s="59"/>
      <c r="B45" s="59" t="s">
        <v>247</v>
      </c>
      <c r="C45" s="59"/>
      <c r="D45" s="59"/>
      <c r="E45" s="59"/>
      <c r="F45" s="59"/>
      <c r="G45" s="59"/>
      <c r="H45" s="59"/>
      <c r="I45" s="59"/>
      <c r="J45" s="59"/>
      <c r="K45" s="59"/>
      <c r="L45" s="59"/>
      <c r="M45" s="59"/>
      <c r="N45" s="59"/>
      <c r="O45" s="59"/>
      <c r="P45" s="59"/>
      <c r="Q45" s="59"/>
      <c r="R45" s="59"/>
      <c r="S45" s="59"/>
      <c r="T45" s="59"/>
      <c r="U45" s="59"/>
      <c r="V45" s="59"/>
      <c r="W45" s="59"/>
      <c r="X45" s="59"/>
      <c r="Y45" s="59"/>
      <c r="Z45" s="59"/>
      <c r="AA45" s="59"/>
      <c r="AB45" s="59"/>
      <c r="AC45" s="59"/>
      <c r="AD45" s="59"/>
      <c r="AE45" s="59"/>
      <c r="AF45" s="59"/>
      <c r="AG45" s="59"/>
      <c r="AH45" s="59"/>
      <c r="AI45" s="672"/>
      <c r="AJ45" s="672"/>
      <c r="AK45" s="672"/>
      <c r="AL45" s="672"/>
      <c r="AM45" s="672"/>
      <c r="AN45" s="672"/>
      <c r="AO45" s="672"/>
      <c r="AP45" s="59"/>
      <c r="AQ45" s="60"/>
      <c r="AR45" s="60"/>
      <c r="AS45" s="60"/>
      <c r="AT45" s="60"/>
      <c r="AU45" s="60"/>
      <c r="AV45" s="60"/>
      <c r="AW45" s="60"/>
      <c r="AX45" s="60"/>
      <c r="AY45" s="60"/>
      <c r="AZ45" s="60"/>
      <c r="BA45" s="60"/>
      <c r="BB45" s="60"/>
      <c r="BC45" s="60"/>
      <c r="BD45" s="60"/>
      <c r="BE45" s="60"/>
      <c r="BF45" s="60"/>
      <c r="BG45" s="60"/>
      <c r="BH45" s="60"/>
      <c r="BI45" s="60"/>
      <c r="BJ45" s="60"/>
      <c r="BK45" s="60"/>
      <c r="BL45" s="60"/>
      <c r="BM45" s="60"/>
      <c r="BN45" s="60"/>
      <c r="BO45" s="60"/>
      <c r="BP45" s="60"/>
      <c r="BQ45" s="60"/>
      <c r="BR45" s="60"/>
      <c r="BS45" s="60"/>
      <c r="BT45" s="60"/>
      <c r="BU45" s="60"/>
      <c r="BV45" s="60"/>
      <c r="BW45" s="60"/>
      <c r="BX45" s="60"/>
      <c r="BY45" s="60"/>
      <c r="BZ45" s="60"/>
      <c r="CA45" s="8" t="s">
        <v>388</v>
      </c>
      <c r="CB45" s="2" t="s">
        <v>1629</v>
      </c>
    </row>
    <row r="46" spans="1:80" s="2" customFormat="1" ht="5.0999999999999996" customHeight="1">
      <c r="A46" s="94"/>
      <c r="B46" s="94"/>
      <c r="C46" s="94"/>
      <c r="D46" s="94"/>
      <c r="E46" s="94"/>
      <c r="F46" s="94"/>
      <c r="G46" s="94"/>
      <c r="H46" s="94"/>
      <c r="I46" s="94"/>
      <c r="J46" s="94"/>
      <c r="K46" s="94"/>
      <c r="L46" s="94"/>
      <c r="M46" s="94"/>
      <c r="N46" s="94"/>
      <c r="O46" s="94"/>
      <c r="P46" s="94"/>
      <c r="Q46" s="94"/>
      <c r="R46" s="94"/>
      <c r="S46" s="94"/>
      <c r="T46" s="94"/>
      <c r="U46" s="94"/>
      <c r="V46" s="94"/>
      <c r="W46" s="94"/>
      <c r="X46" s="94"/>
      <c r="Y46" s="94"/>
      <c r="Z46" s="94"/>
      <c r="AA46" s="94"/>
      <c r="AB46" s="94"/>
      <c r="AC46" s="94"/>
      <c r="AD46" s="94"/>
      <c r="AE46" s="94"/>
      <c r="AF46" s="94"/>
      <c r="AG46" s="94"/>
      <c r="AH46" s="94"/>
      <c r="AI46" s="94"/>
      <c r="AJ46" s="94"/>
      <c r="AK46" s="94"/>
      <c r="AL46" s="94"/>
      <c r="AM46" s="94"/>
      <c r="AN46" s="94"/>
      <c r="AO46" s="94"/>
      <c r="AP46" s="94"/>
      <c r="AQ46" s="94"/>
      <c r="AR46" s="94"/>
      <c r="AS46" s="94"/>
      <c r="AT46" s="94"/>
      <c r="AU46" s="94"/>
      <c r="AV46" s="94"/>
      <c r="AW46" s="94"/>
      <c r="AX46" s="94"/>
      <c r="AY46" s="94"/>
      <c r="AZ46" s="94"/>
      <c r="BA46" s="94"/>
      <c r="BB46" s="94"/>
      <c r="BC46" s="94"/>
      <c r="BD46" s="94"/>
      <c r="BE46" s="94"/>
      <c r="BF46" s="94"/>
      <c r="BG46" s="94"/>
      <c r="BH46" s="94"/>
      <c r="BI46" s="94"/>
      <c r="BJ46" s="94"/>
      <c r="BK46" s="94"/>
      <c r="BL46" s="94"/>
      <c r="BM46" s="94"/>
      <c r="BN46" s="94"/>
      <c r="BO46" s="94"/>
      <c r="BP46" s="94"/>
      <c r="BQ46" s="94"/>
      <c r="BR46" s="94"/>
      <c r="BS46" s="94"/>
      <c r="BT46" s="94"/>
      <c r="BU46" s="94"/>
      <c r="BV46" s="94"/>
      <c r="BW46" s="94"/>
      <c r="BX46" s="94"/>
      <c r="BY46" s="94"/>
      <c r="BZ46" s="94"/>
      <c r="CA46" s="8" t="s">
        <v>391</v>
      </c>
      <c r="CB46" s="2" t="s">
        <v>390</v>
      </c>
    </row>
    <row r="47" spans="1:80" s="2" customFormat="1" ht="5.0999999999999996" customHeight="1">
      <c r="A47" s="203"/>
      <c r="B47" s="203"/>
      <c r="C47" s="203"/>
      <c r="D47" s="203"/>
      <c r="E47" s="203"/>
      <c r="F47" s="203"/>
      <c r="G47" s="203"/>
      <c r="H47" s="203"/>
      <c r="I47" s="203"/>
      <c r="J47" s="203"/>
      <c r="K47" s="203"/>
      <c r="L47" s="203"/>
      <c r="M47" s="203"/>
      <c r="N47" s="203"/>
      <c r="O47" s="203"/>
      <c r="P47" s="203"/>
      <c r="Q47" s="203"/>
      <c r="R47" s="203"/>
      <c r="S47" s="203"/>
      <c r="T47" s="203"/>
      <c r="U47" s="203"/>
      <c r="V47" s="203"/>
      <c r="W47" s="203"/>
      <c r="X47" s="203"/>
      <c r="Y47" s="203"/>
      <c r="Z47" s="203"/>
      <c r="AA47" s="203"/>
      <c r="AB47" s="203"/>
      <c r="AC47" s="203"/>
      <c r="AD47" s="203"/>
      <c r="AE47" s="203"/>
      <c r="AF47" s="203"/>
      <c r="AG47" s="203"/>
      <c r="AH47" s="203"/>
      <c r="AI47" s="203"/>
      <c r="AJ47" s="203"/>
      <c r="AK47" s="203"/>
      <c r="AL47" s="203"/>
      <c r="AM47" s="203"/>
      <c r="AN47" s="203"/>
      <c r="AO47" s="203"/>
      <c r="AP47" s="203"/>
      <c r="AQ47" s="203"/>
      <c r="AR47" s="203"/>
      <c r="AS47" s="203"/>
      <c r="AT47" s="203"/>
      <c r="AU47" s="203"/>
      <c r="AV47" s="203"/>
      <c r="AW47" s="203"/>
      <c r="AX47" s="203"/>
      <c r="AY47" s="203"/>
      <c r="AZ47" s="203"/>
      <c r="BA47" s="203"/>
      <c r="BB47" s="203"/>
      <c r="BC47" s="203"/>
      <c r="BD47" s="203"/>
      <c r="BE47" s="203"/>
      <c r="BF47" s="203"/>
      <c r="BG47" s="203"/>
      <c r="BH47" s="203"/>
      <c r="BI47" s="203"/>
      <c r="BJ47" s="203"/>
      <c r="BK47" s="203"/>
      <c r="BL47" s="203"/>
      <c r="BM47" s="203"/>
      <c r="BN47" s="203"/>
      <c r="BO47" s="203"/>
      <c r="BP47" s="203"/>
      <c r="BQ47" s="203"/>
      <c r="BR47" s="203"/>
      <c r="BS47" s="203"/>
      <c r="BT47" s="203"/>
      <c r="BU47" s="203"/>
      <c r="BV47" s="203"/>
      <c r="BW47" s="203"/>
      <c r="BX47" s="203"/>
      <c r="BY47" s="203"/>
      <c r="BZ47" s="203"/>
      <c r="CA47" s="8" t="s">
        <v>394</v>
      </c>
      <c r="CB47" s="2" t="s">
        <v>1285</v>
      </c>
    </row>
    <row r="48" spans="1:80" s="13" customFormat="1" ht="15.95" customHeight="1">
      <c r="A48" s="59"/>
      <c r="B48" s="59" t="s">
        <v>248</v>
      </c>
      <c r="C48" s="59"/>
      <c r="D48" s="59"/>
      <c r="E48" s="59"/>
      <c r="F48" s="59"/>
      <c r="G48" s="59"/>
      <c r="H48" s="59"/>
      <c r="I48" s="59"/>
      <c r="J48" s="59"/>
      <c r="K48" s="59"/>
      <c r="L48" s="59"/>
      <c r="M48" s="59"/>
      <c r="N48" s="59"/>
      <c r="O48" s="59"/>
      <c r="P48" s="59"/>
      <c r="Q48" s="59"/>
      <c r="R48" s="59"/>
      <c r="S48" s="59"/>
      <c r="T48" s="59"/>
      <c r="U48" s="59"/>
      <c r="V48" s="59"/>
      <c r="W48" s="59"/>
      <c r="X48" s="59"/>
      <c r="Y48" s="59"/>
      <c r="Z48" s="59"/>
      <c r="AA48" s="59"/>
      <c r="AB48" s="59"/>
      <c r="AC48" s="59"/>
      <c r="AD48" s="59"/>
      <c r="AE48" s="59"/>
      <c r="AF48" s="59"/>
      <c r="AG48" s="59"/>
      <c r="AH48" s="59"/>
      <c r="AI48" s="59"/>
      <c r="AJ48" s="59"/>
      <c r="AK48" s="59"/>
      <c r="AL48" s="59"/>
      <c r="AM48" s="59"/>
      <c r="AN48" s="59"/>
      <c r="AO48" s="59"/>
      <c r="AP48" s="59"/>
      <c r="AQ48" s="60"/>
      <c r="AR48" s="60"/>
      <c r="AS48" s="696"/>
      <c r="AT48" s="696"/>
      <c r="AU48" s="696"/>
      <c r="AV48" s="696"/>
      <c r="AW48" s="696"/>
      <c r="AX48" s="696"/>
      <c r="AY48" s="696"/>
      <c r="AZ48" s="696"/>
      <c r="BA48" s="696"/>
      <c r="BB48" s="696"/>
      <c r="BC48" s="696"/>
      <c r="BD48" s="696"/>
      <c r="BE48" s="696"/>
      <c r="BF48" s="696"/>
      <c r="BG48" s="60"/>
      <c r="BH48" s="60"/>
      <c r="BI48" s="60"/>
      <c r="BJ48" s="60"/>
      <c r="BK48" s="60"/>
      <c r="BL48" s="60"/>
      <c r="BM48" s="60"/>
      <c r="BN48" s="60"/>
      <c r="BO48" s="60"/>
      <c r="BP48" s="60"/>
      <c r="BQ48" s="60"/>
      <c r="BR48" s="60"/>
      <c r="BS48" s="60"/>
      <c r="BT48" s="60"/>
      <c r="BU48" s="60"/>
      <c r="BV48" s="60"/>
      <c r="BW48" s="60"/>
      <c r="BX48" s="60"/>
      <c r="BY48" s="60"/>
      <c r="BZ48" s="60"/>
      <c r="CA48" s="8" t="s">
        <v>1630</v>
      </c>
      <c r="CB48" s="2" t="s">
        <v>1287</v>
      </c>
    </row>
    <row r="49" spans="1:80" s="2" customFormat="1" ht="5.0999999999999996" customHeight="1">
      <c r="A49" s="94"/>
      <c r="B49" s="94"/>
      <c r="C49" s="94"/>
      <c r="D49" s="94"/>
      <c r="E49" s="94"/>
      <c r="F49" s="94"/>
      <c r="G49" s="94"/>
      <c r="H49" s="94"/>
      <c r="I49" s="94"/>
      <c r="J49" s="94"/>
      <c r="K49" s="94"/>
      <c r="L49" s="94"/>
      <c r="M49" s="94"/>
      <c r="N49" s="94"/>
      <c r="O49" s="94"/>
      <c r="P49" s="94"/>
      <c r="Q49" s="94"/>
      <c r="R49" s="94"/>
      <c r="S49" s="94"/>
      <c r="T49" s="94"/>
      <c r="U49" s="94"/>
      <c r="V49" s="94"/>
      <c r="W49" s="94"/>
      <c r="X49" s="94"/>
      <c r="Y49" s="94"/>
      <c r="Z49" s="94"/>
      <c r="AA49" s="94"/>
      <c r="AB49" s="94"/>
      <c r="AC49" s="94"/>
      <c r="AD49" s="94"/>
      <c r="AE49" s="94"/>
      <c r="AF49" s="94"/>
      <c r="AG49" s="94"/>
      <c r="AH49" s="94"/>
      <c r="AI49" s="94"/>
      <c r="AJ49" s="94"/>
      <c r="AK49" s="94"/>
      <c r="AL49" s="94"/>
      <c r="AM49" s="94"/>
      <c r="AN49" s="94"/>
      <c r="AO49" s="94"/>
      <c r="AP49" s="94"/>
      <c r="AQ49" s="94"/>
      <c r="AR49" s="94"/>
      <c r="AS49" s="94"/>
      <c r="AT49" s="94"/>
      <c r="AU49" s="94"/>
      <c r="AV49" s="94"/>
      <c r="AW49" s="94"/>
      <c r="AX49" s="94"/>
      <c r="AY49" s="94"/>
      <c r="AZ49" s="94"/>
      <c r="BA49" s="94"/>
      <c r="BB49" s="94"/>
      <c r="BC49" s="94"/>
      <c r="BD49" s="94"/>
      <c r="BE49" s="94"/>
      <c r="BF49" s="94"/>
      <c r="BG49" s="94"/>
      <c r="BH49" s="94"/>
      <c r="BI49" s="94"/>
      <c r="BJ49" s="94"/>
      <c r="BK49" s="94"/>
      <c r="BL49" s="94"/>
      <c r="BM49" s="94"/>
      <c r="BN49" s="94"/>
      <c r="BO49" s="94"/>
      <c r="BP49" s="94"/>
      <c r="BQ49" s="94"/>
      <c r="BR49" s="94"/>
      <c r="BS49" s="94"/>
      <c r="BT49" s="94"/>
      <c r="BU49" s="94"/>
      <c r="BV49" s="94"/>
      <c r="BW49" s="94"/>
      <c r="BX49" s="94"/>
      <c r="BY49" s="94"/>
      <c r="BZ49" s="94"/>
      <c r="CA49" s="8" t="s">
        <v>400</v>
      </c>
      <c r="CB49" s="2" t="s">
        <v>1288</v>
      </c>
    </row>
    <row r="50" spans="1:80" s="2" customFormat="1" ht="5.0999999999999996" customHeight="1">
      <c r="A50" s="203"/>
      <c r="B50" s="203"/>
      <c r="C50" s="203"/>
      <c r="D50" s="203"/>
      <c r="E50" s="203"/>
      <c r="F50" s="203"/>
      <c r="G50" s="203"/>
      <c r="H50" s="203"/>
      <c r="I50" s="203"/>
      <c r="J50" s="203"/>
      <c r="K50" s="203"/>
      <c r="L50" s="203"/>
      <c r="M50" s="203"/>
      <c r="N50" s="203"/>
      <c r="O50" s="203"/>
      <c r="P50" s="203"/>
      <c r="Q50" s="203"/>
      <c r="R50" s="203"/>
      <c r="S50" s="203"/>
      <c r="T50" s="203"/>
      <c r="U50" s="203"/>
      <c r="V50" s="203"/>
      <c r="W50" s="203"/>
      <c r="X50" s="203"/>
      <c r="Y50" s="203"/>
      <c r="Z50" s="203"/>
      <c r="AA50" s="203"/>
      <c r="AB50" s="203"/>
      <c r="AC50" s="203"/>
      <c r="AD50" s="203"/>
      <c r="AE50" s="203"/>
      <c r="AF50" s="203"/>
      <c r="AG50" s="203"/>
      <c r="AH50" s="203"/>
      <c r="AI50" s="203"/>
      <c r="AJ50" s="203"/>
      <c r="AK50" s="203"/>
      <c r="AL50" s="203"/>
      <c r="AM50" s="203"/>
      <c r="AN50" s="203"/>
      <c r="AO50" s="203"/>
      <c r="AP50" s="203"/>
      <c r="AQ50" s="203"/>
      <c r="AR50" s="203"/>
      <c r="AS50" s="203"/>
      <c r="AT50" s="203"/>
      <c r="AU50" s="203"/>
      <c r="AV50" s="203"/>
      <c r="AW50" s="203"/>
      <c r="AX50" s="203"/>
      <c r="AY50" s="203"/>
      <c r="AZ50" s="203"/>
      <c r="BA50" s="203"/>
      <c r="BB50" s="203"/>
      <c r="BC50" s="203"/>
      <c r="BD50" s="203"/>
      <c r="BE50" s="203"/>
      <c r="BF50" s="203"/>
      <c r="BG50" s="203"/>
      <c r="BH50" s="203"/>
      <c r="BI50" s="203"/>
      <c r="BJ50" s="203"/>
      <c r="BK50" s="203"/>
      <c r="BL50" s="203"/>
      <c r="BM50" s="203"/>
      <c r="BN50" s="203"/>
      <c r="BO50" s="203"/>
      <c r="BP50" s="203"/>
      <c r="BQ50" s="203"/>
      <c r="BR50" s="203"/>
      <c r="BS50" s="203"/>
      <c r="BT50" s="203"/>
      <c r="BU50" s="203"/>
      <c r="BV50" s="203"/>
      <c r="BW50" s="203"/>
      <c r="BX50" s="203"/>
      <c r="BY50" s="203"/>
      <c r="BZ50" s="203"/>
      <c r="CA50" s="8" t="s">
        <v>405</v>
      </c>
      <c r="CB50" s="2" t="s">
        <v>1631</v>
      </c>
    </row>
    <row r="51" spans="1:80" s="13" customFormat="1" ht="15.95" customHeight="1">
      <c r="A51" s="59"/>
      <c r="B51" s="59" t="s">
        <v>249</v>
      </c>
      <c r="C51" s="59"/>
      <c r="D51" s="59"/>
      <c r="E51" s="59"/>
      <c r="F51" s="59"/>
      <c r="G51" s="59"/>
      <c r="H51" s="59"/>
      <c r="I51" s="59"/>
      <c r="J51" s="59"/>
      <c r="K51" s="59"/>
      <c r="L51" s="59"/>
      <c r="M51" s="59"/>
      <c r="N51" s="59"/>
      <c r="O51" s="59"/>
      <c r="P51" s="59"/>
      <c r="Q51" s="59"/>
      <c r="R51" s="59"/>
      <c r="S51" s="59"/>
      <c r="T51" s="59"/>
      <c r="U51" s="59"/>
      <c r="V51" s="59"/>
      <c r="W51" s="59"/>
      <c r="X51" s="59"/>
      <c r="Y51" s="59"/>
      <c r="Z51" s="59"/>
      <c r="AA51" s="59"/>
      <c r="AB51" s="59"/>
      <c r="AC51" s="59"/>
      <c r="AD51" s="59"/>
      <c r="AE51" s="59"/>
      <c r="AF51" s="59"/>
      <c r="AG51" s="59"/>
      <c r="AH51" s="59"/>
      <c r="AI51" s="59"/>
      <c r="AJ51" s="59"/>
      <c r="AK51" s="59"/>
      <c r="AL51" s="59"/>
      <c r="AM51" s="59"/>
      <c r="AN51" s="59"/>
      <c r="AO51" s="59"/>
      <c r="AP51" s="59"/>
      <c r="AQ51" s="60"/>
      <c r="AR51" s="60"/>
      <c r="AS51" s="690"/>
      <c r="AT51" s="690"/>
      <c r="AU51" s="690"/>
      <c r="AV51" s="690"/>
      <c r="AW51" s="690"/>
      <c r="AX51" s="690"/>
      <c r="AY51" s="690"/>
      <c r="AZ51" s="690"/>
      <c r="BA51" s="690"/>
      <c r="BB51" s="690"/>
      <c r="BC51" s="690"/>
      <c r="BD51" s="690"/>
      <c r="BE51" s="690"/>
      <c r="BF51" s="690"/>
      <c r="BG51" s="60"/>
      <c r="BH51" s="60"/>
      <c r="BI51" s="60"/>
      <c r="BJ51" s="60"/>
      <c r="BK51" s="60"/>
      <c r="BL51" s="60"/>
      <c r="BM51" s="60"/>
      <c r="BN51" s="60"/>
      <c r="BO51" s="60"/>
      <c r="BP51" s="60"/>
      <c r="BQ51" s="60"/>
      <c r="BR51" s="60"/>
      <c r="BS51" s="60"/>
      <c r="BT51" s="60"/>
      <c r="BU51" s="60"/>
      <c r="BV51" s="60"/>
      <c r="BW51" s="60"/>
      <c r="BX51" s="60"/>
      <c r="BY51" s="60"/>
      <c r="BZ51" s="60"/>
      <c r="CA51" s="8" t="s">
        <v>408</v>
      </c>
      <c r="CB51" s="2" t="s">
        <v>407</v>
      </c>
    </row>
    <row r="52" spans="1:80" s="2" customFormat="1" ht="5.0999999999999996" customHeight="1">
      <c r="A52" s="94"/>
      <c r="B52" s="94"/>
      <c r="C52" s="94"/>
      <c r="D52" s="94"/>
      <c r="E52" s="94"/>
      <c r="F52" s="94"/>
      <c r="G52" s="94"/>
      <c r="H52" s="94"/>
      <c r="I52" s="94"/>
      <c r="J52" s="94"/>
      <c r="K52" s="94"/>
      <c r="L52" s="94"/>
      <c r="M52" s="94"/>
      <c r="N52" s="94"/>
      <c r="O52" s="94"/>
      <c r="P52" s="94"/>
      <c r="Q52" s="94"/>
      <c r="R52" s="94"/>
      <c r="S52" s="94"/>
      <c r="T52" s="94"/>
      <c r="U52" s="94"/>
      <c r="V52" s="94"/>
      <c r="W52" s="94"/>
      <c r="X52" s="94"/>
      <c r="Y52" s="94"/>
      <c r="Z52" s="94"/>
      <c r="AA52" s="94"/>
      <c r="AB52" s="94"/>
      <c r="AC52" s="94"/>
      <c r="AD52" s="94"/>
      <c r="AE52" s="94"/>
      <c r="AF52" s="94"/>
      <c r="AG52" s="94"/>
      <c r="AH52" s="94"/>
      <c r="AI52" s="94"/>
      <c r="AJ52" s="94"/>
      <c r="AK52" s="94"/>
      <c r="AL52" s="94"/>
      <c r="AM52" s="94"/>
      <c r="AN52" s="94"/>
      <c r="AO52" s="94"/>
      <c r="AP52" s="94"/>
      <c r="AQ52" s="94"/>
      <c r="AR52" s="94"/>
      <c r="AS52" s="94"/>
      <c r="AT52" s="94"/>
      <c r="AU52" s="94"/>
      <c r="AV52" s="94"/>
      <c r="AW52" s="94"/>
      <c r="AX52" s="94"/>
      <c r="AY52" s="94"/>
      <c r="AZ52" s="94"/>
      <c r="BA52" s="94"/>
      <c r="BB52" s="94"/>
      <c r="BC52" s="94"/>
      <c r="BD52" s="94"/>
      <c r="BE52" s="94"/>
      <c r="BF52" s="94"/>
      <c r="BG52" s="94"/>
      <c r="BH52" s="94"/>
      <c r="BI52" s="94"/>
      <c r="BJ52" s="94"/>
      <c r="BK52" s="94"/>
      <c r="BL52" s="94"/>
      <c r="BM52" s="94"/>
      <c r="BN52" s="94"/>
      <c r="BO52" s="94"/>
      <c r="BP52" s="94"/>
      <c r="BQ52" s="94"/>
      <c r="BR52" s="94"/>
      <c r="BS52" s="94"/>
      <c r="BT52" s="94"/>
      <c r="BU52" s="94"/>
      <c r="BV52" s="94"/>
      <c r="BW52" s="94"/>
      <c r="BX52" s="94"/>
      <c r="BY52" s="94"/>
      <c r="BZ52" s="94"/>
      <c r="CA52" s="8" t="s">
        <v>411</v>
      </c>
      <c r="CB52" s="2" t="s">
        <v>410</v>
      </c>
    </row>
    <row r="53" spans="1:80" s="2" customFormat="1" ht="5.0999999999999996" customHeight="1">
      <c r="A53" s="203"/>
      <c r="B53" s="203"/>
      <c r="C53" s="203"/>
      <c r="D53" s="203"/>
      <c r="E53" s="203"/>
      <c r="F53" s="203"/>
      <c r="G53" s="203"/>
      <c r="H53" s="203"/>
      <c r="I53" s="203"/>
      <c r="J53" s="203"/>
      <c r="K53" s="203"/>
      <c r="L53" s="203"/>
      <c r="M53" s="203"/>
      <c r="N53" s="203"/>
      <c r="O53" s="203"/>
      <c r="P53" s="203"/>
      <c r="Q53" s="203"/>
      <c r="R53" s="203"/>
      <c r="S53" s="203"/>
      <c r="T53" s="203"/>
      <c r="U53" s="203"/>
      <c r="V53" s="203"/>
      <c r="W53" s="203"/>
      <c r="X53" s="203"/>
      <c r="Y53" s="203"/>
      <c r="Z53" s="203"/>
      <c r="AA53" s="203"/>
      <c r="AB53" s="203"/>
      <c r="AC53" s="203"/>
      <c r="AD53" s="203"/>
      <c r="AE53" s="203"/>
      <c r="AF53" s="203"/>
      <c r="AG53" s="203"/>
      <c r="AH53" s="203"/>
      <c r="AI53" s="203"/>
      <c r="AJ53" s="203"/>
      <c r="AK53" s="203"/>
      <c r="AL53" s="203"/>
      <c r="AM53" s="203"/>
      <c r="AN53" s="203"/>
      <c r="AO53" s="203"/>
      <c r="AP53" s="203"/>
      <c r="AQ53" s="203"/>
      <c r="AR53" s="203"/>
      <c r="AS53" s="203"/>
      <c r="AT53" s="203"/>
      <c r="AU53" s="203"/>
      <c r="AV53" s="203"/>
      <c r="AW53" s="203"/>
      <c r="AX53" s="203"/>
      <c r="AY53" s="203"/>
      <c r="AZ53" s="203"/>
      <c r="BA53" s="203"/>
      <c r="BB53" s="203"/>
      <c r="BC53" s="203"/>
      <c r="BD53" s="203"/>
      <c r="BE53" s="203"/>
      <c r="BF53" s="203"/>
      <c r="BG53" s="203"/>
      <c r="BH53" s="203"/>
      <c r="BI53" s="203"/>
      <c r="BJ53" s="203"/>
      <c r="BK53" s="203"/>
      <c r="BL53" s="203"/>
      <c r="BM53" s="203"/>
      <c r="BN53" s="203"/>
      <c r="BO53" s="203"/>
      <c r="BP53" s="203"/>
      <c r="BQ53" s="203"/>
      <c r="BR53" s="203"/>
      <c r="BS53" s="203"/>
      <c r="BT53" s="203"/>
      <c r="BU53" s="203"/>
      <c r="BV53" s="203"/>
      <c r="BW53" s="203"/>
      <c r="BX53" s="203"/>
      <c r="BY53" s="203"/>
      <c r="BZ53" s="203"/>
      <c r="CA53" s="8" t="s">
        <v>414</v>
      </c>
      <c r="CB53" s="2" t="s">
        <v>413</v>
      </c>
    </row>
    <row r="54" spans="1:80" s="13" customFormat="1" ht="15.95" customHeight="1">
      <c r="A54" s="59"/>
      <c r="B54" s="59" t="s">
        <v>250</v>
      </c>
      <c r="C54" s="59"/>
      <c r="D54" s="59"/>
      <c r="E54" s="59"/>
      <c r="F54" s="59"/>
      <c r="G54" s="59"/>
      <c r="H54" s="59"/>
      <c r="I54" s="59"/>
      <c r="J54" s="59"/>
      <c r="K54" s="59"/>
      <c r="L54" s="59"/>
      <c r="M54" s="59"/>
      <c r="N54" s="59"/>
      <c r="O54" s="59"/>
      <c r="P54" s="59"/>
      <c r="Q54" s="59"/>
      <c r="R54" s="59"/>
      <c r="S54" s="59"/>
      <c r="T54" s="59"/>
      <c r="U54" s="59"/>
      <c r="V54" s="59"/>
      <c r="W54" s="59"/>
      <c r="X54" s="59"/>
      <c r="Y54" s="59"/>
      <c r="Z54" s="59"/>
      <c r="AA54" s="59"/>
      <c r="AB54" s="59"/>
      <c r="AC54" s="59"/>
      <c r="AD54" s="59"/>
      <c r="AE54" s="59"/>
      <c r="AF54" s="59"/>
      <c r="AG54" s="59"/>
      <c r="AH54" s="59"/>
      <c r="AI54" s="59"/>
      <c r="AJ54" s="59"/>
      <c r="AK54" s="59"/>
      <c r="AL54" s="59"/>
      <c r="AM54" s="59"/>
      <c r="AN54" s="59"/>
      <c r="AO54" s="59"/>
      <c r="AP54" s="59"/>
      <c r="AQ54" s="60"/>
      <c r="AR54" s="60"/>
      <c r="AS54" s="690"/>
      <c r="AT54" s="690"/>
      <c r="AU54" s="690"/>
      <c r="AV54" s="690"/>
      <c r="AW54" s="690"/>
      <c r="AX54" s="690"/>
      <c r="AY54" s="690"/>
      <c r="AZ54" s="690"/>
      <c r="BA54" s="690"/>
      <c r="BB54" s="690"/>
      <c r="BC54" s="690"/>
      <c r="BD54" s="690"/>
      <c r="BE54" s="690"/>
      <c r="BF54" s="690"/>
      <c r="BG54" s="60"/>
      <c r="BH54" s="60"/>
      <c r="BI54" s="60"/>
      <c r="BJ54" s="60"/>
      <c r="BK54" s="60"/>
      <c r="BL54" s="60"/>
      <c r="BM54" s="60"/>
      <c r="BN54" s="60"/>
      <c r="BO54" s="60"/>
      <c r="BP54" s="60"/>
      <c r="BQ54" s="60"/>
      <c r="BR54" s="60"/>
      <c r="BS54" s="60"/>
      <c r="BT54" s="60"/>
      <c r="BU54" s="60"/>
      <c r="BV54" s="60"/>
      <c r="BW54" s="60"/>
      <c r="BX54" s="60"/>
      <c r="BY54" s="60"/>
      <c r="BZ54" s="60"/>
      <c r="CA54" s="8" t="s">
        <v>417</v>
      </c>
      <c r="CB54" s="2" t="s">
        <v>416</v>
      </c>
    </row>
    <row r="55" spans="1:80" s="2" customFormat="1" ht="5.0999999999999996" customHeight="1">
      <c r="A55" s="94"/>
      <c r="B55" s="94"/>
      <c r="C55" s="94"/>
      <c r="D55" s="94"/>
      <c r="E55" s="94"/>
      <c r="F55" s="94"/>
      <c r="G55" s="94"/>
      <c r="H55" s="94"/>
      <c r="I55" s="94"/>
      <c r="J55" s="94"/>
      <c r="K55" s="94"/>
      <c r="L55" s="94"/>
      <c r="M55" s="94"/>
      <c r="N55" s="94"/>
      <c r="O55" s="94"/>
      <c r="P55" s="94"/>
      <c r="Q55" s="94"/>
      <c r="R55" s="94"/>
      <c r="S55" s="94"/>
      <c r="T55" s="94"/>
      <c r="U55" s="94"/>
      <c r="V55" s="94"/>
      <c r="W55" s="94"/>
      <c r="X55" s="94"/>
      <c r="Y55" s="94"/>
      <c r="Z55" s="94"/>
      <c r="AA55" s="94"/>
      <c r="AB55" s="94"/>
      <c r="AC55" s="94"/>
      <c r="AD55" s="94"/>
      <c r="AE55" s="94"/>
      <c r="AF55" s="94"/>
      <c r="AG55" s="94"/>
      <c r="AH55" s="94"/>
      <c r="AI55" s="94"/>
      <c r="AJ55" s="94"/>
      <c r="AK55" s="94"/>
      <c r="AL55" s="94"/>
      <c r="AM55" s="94"/>
      <c r="AN55" s="94"/>
      <c r="AO55" s="94"/>
      <c r="AP55" s="94"/>
      <c r="AQ55" s="94"/>
      <c r="AR55" s="94"/>
      <c r="AS55" s="94"/>
      <c r="AT55" s="94"/>
      <c r="AU55" s="94"/>
      <c r="AV55" s="94"/>
      <c r="AW55" s="94"/>
      <c r="AX55" s="94"/>
      <c r="AY55" s="94"/>
      <c r="AZ55" s="94"/>
      <c r="BA55" s="94"/>
      <c r="BB55" s="94"/>
      <c r="BC55" s="94"/>
      <c r="BD55" s="94"/>
      <c r="BE55" s="94"/>
      <c r="BF55" s="94"/>
      <c r="BG55" s="94"/>
      <c r="BH55" s="94"/>
      <c r="BI55" s="94"/>
      <c r="BJ55" s="94"/>
      <c r="BK55" s="94"/>
      <c r="BL55" s="94"/>
      <c r="BM55" s="94"/>
      <c r="BN55" s="94"/>
      <c r="BO55" s="94"/>
      <c r="BP55" s="94"/>
      <c r="BQ55" s="94"/>
      <c r="BR55" s="94"/>
      <c r="BS55" s="94"/>
      <c r="BT55" s="94"/>
      <c r="BU55" s="94"/>
      <c r="BV55" s="94"/>
      <c r="BW55" s="94"/>
      <c r="BX55" s="94"/>
      <c r="BY55" s="94"/>
      <c r="BZ55" s="94"/>
      <c r="CA55" s="8" t="s">
        <v>420</v>
      </c>
      <c r="CB55" s="2" t="s">
        <v>419</v>
      </c>
    </row>
    <row r="56" spans="1:80" s="2" customFormat="1" ht="5.0999999999999996" customHeight="1">
      <c r="A56" s="203"/>
      <c r="B56" s="203"/>
      <c r="C56" s="203"/>
      <c r="D56" s="203"/>
      <c r="E56" s="203"/>
      <c r="F56" s="203"/>
      <c r="G56" s="203"/>
      <c r="H56" s="203"/>
      <c r="I56" s="203"/>
      <c r="J56" s="203"/>
      <c r="K56" s="203"/>
      <c r="L56" s="203"/>
      <c r="M56" s="203"/>
      <c r="N56" s="203"/>
      <c r="O56" s="203"/>
      <c r="P56" s="203"/>
      <c r="Q56" s="203"/>
      <c r="R56" s="203"/>
      <c r="S56" s="203"/>
      <c r="T56" s="203"/>
      <c r="U56" s="203"/>
      <c r="V56" s="203"/>
      <c r="W56" s="203"/>
      <c r="X56" s="203"/>
      <c r="Y56" s="203"/>
      <c r="Z56" s="203"/>
      <c r="AA56" s="203"/>
      <c r="AB56" s="203"/>
      <c r="AC56" s="203"/>
      <c r="AD56" s="203"/>
      <c r="AE56" s="203"/>
      <c r="AF56" s="203"/>
      <c r="AG56" s="203"/>
      <c r="AH56" s="203"/>
      <c r="AI56" s="203"/>
      <c r="AJ56" s="203"/>
      <c r="AK56" s="203"/>
      <c r="AL56" s="203"/>
      <c r="AM56" s="203"/>
      <c r="AN56" s="203"/>
      <c r="AO56" s="203"/>
      <c r="AP56" s="203"/>
      <c r="AQ56" s="203"/>
      <c r="AR56" s="203"/>
      <c r="AS56" s="203"/>
      <c r="AT56" s="203"/>
      <c r="AU56" s="203"/>
      <c r="AV56" s="203"/>
      <c r="AW56" s="203"/>
      <c r="AX56" s="203"/>
      <c r="AY56" s="203"/>
      <c r="AZ56" s="203"/>
      <c r="BA56" s="203"/>
      <c r="BB56" s="203"/>
      <c r="BC56" s="203"/>
      <c r="BD56" s="203"/>
      <c r="BE56" s="203"/>
      <c r="BF56" s="203"/>
      <c r="BG56" s="203"/>
      <c r="BH56" s="203"/>
      <c r="BI56" s="203"/>
      <c r="BJ56" s="203"/>
      <c r="BK56" s="203"/>
      <c r="BL56" s="203"/>
      <c r="BM56" s="203"/>
      <c r="BN56" s="203"/>
      <c r="BO56" s="203"/>
      <c r="BP56" s="203"/>
      <c r="BQ56" s="203"/>
      <c r="BR56" s="203"/>
      <c r="BS56" s="203"/>
      <c r="BT56" s="203"/>
      <c r="BU56" s="203"/>
      <c r="BV56" s="203"/>
      <c r="BW56" s="203"/>
      <c r="BX56" s="203"/>
      <c r="BY56" s="203"/>
      <c r="BZ56" s="203"/>
      <c r="CA56" s="8" t="s">
        <v>423</v>
      </c>
      <c r="CB56" s="2" t="s">
        <v>422</v>
      </c>
    </row>
    <row r="57" spans="1:80" s="13" customFormat="1" ht="15.95" customHeight="1">
      <c r="A57" s="59"/>
      <c r="B57" s="59" t="s">
        <v>251</v>
      </c>
      <c r="C57" s="59"/>
      <c r="D57" s="59"/>
      <c r="E57" s="59"/>
      <c r="F57" s="59"/>
      <c r="G57" s="59"/>
      <c r="H57" s="59"/>
      <c r="I57" s="59"/>
      <c r="J57" s="59"/>
      <c r="K57" s="59"/>
      <c r="L57" s="59"/>
      <c r="M57" s="59"/>
      <c r="N57" s="59"/>
      <c r="O57" s="59"/>
      <c r="P57" s="59"/>
      <c r="Q57" s="59"/>
      <c r="R57" s="59"/>
      <c r="S57" s="59"/>
      <c r="T57" s="59"/>
      <c r="U57" s="59"/>
      <c r="V57" s="59"/>
      <c r="W57" s="59"/>
      <c r="X57" s="59"/>
      <c r="Y57" s="59"/>
      <c r="Z57" s="59"/>
      <c r="AA57" s="59"/>
      <c r="AB57" s="59"/>
      <c r="AC57" s="59"/>
      <c r="AD57" s="59"/>
      <c r="AE57" s="59"/>
      <c r="AF57" s="59"/>
      <c r="AG57" s="59"/>
      <c r="AH57" s="59"/>
      <c r="AI57" s="59"/>
      <c r="AJ57" s="59"/>
      <c r="AK57" s="59"/>
      <c r="AL57" s="59"/>
      <c r="AM57" s="59"/>
      <c r="AN57" s="59"/>
      <c r="AO57" s="59"/>
      <c r="AP57" s="59"/>
      <c r="AQ57" s="60"/>
      <c r="AR57" s="60"/>
      <c r="AS57" s="96"/>
      <c r="AT57" s="96"/>
      <c r="AU57" s="96"/>
      <c r="AV57" s="96"/>
      <c r="AW57" s="96"/>
      <c r="AX57" s="96"/>
      <c r="AY57" s="96"/>
      <c r="AZ57" s="96"/>
      <c r="BA57" s="96"/>
      <c r="BB57" s="96"/>
      <c r="BC57" s="96"/>
      <c r="BD57" s="96"/>
      <c r="BE57" s="96"/>
      <c r="BF57" s="96"/>
      <c r="BG57" s="60"/>
      <c r="BH57" s="60"/>
      <c r="BI57" s="60"/>
      <c r="BJ57" s="60"/>
      <c r="BK57" s="60"/>
      <c r="BL57" s="60"/>
      <c r="BM57" s="60"/>
      <c r="BN57" s="60"/>
      <c r="BO57" s="60"/>
      <c r="BP57" s="60"/>
      <c r="BQ57" s="60"/>
      <c r="BR57" s="60"/>
      <c r="BS57" s="60"/>
      <c r="BT57" s="60"/>
      <c r="BU57" s="60"/>
      <c r="BV57" s="60"/>
      <c r="BW57" s="60"/>
      <c r="BX57" s="60"/>
      <c r="BY57" s="60"/>
      <c r="BZ57" s="60"/>
      <c r="CA57" s="8" t="s">
        <v>1289</v>
      </c>
      <c r="CB57" s="2" t="s">
        <v>1290</v>
      </c>
    </row>
    <row r="58" spans="1:80" s="13" customFormat="1" ht="15.95" customHeight="1">
      <c r="A58" s="59"/>
      <c r="B58" s="59"/>
      <c r="C58" s="59"/>
      <c r="D58" s="59"/>
      <c r="E58" s="59" t="s">
        <v>252</v>
      </c>
      <c r="F58" s="59"/>
      <c r="G58" s="59"/>
      <c r="H58" s="59"/>
      <c r="I58" s="59"/>
      <c r="J58" s="59"/>
      <c r="K58" s="59"/>
      <c r="L58" s="59"/>
      <c r="M58" s="59"/>
      <c r="N58" s="59"/>
      <c r="O58" s="59"/>
      <c r="P58" s="59"/>
      <c r="Q58" s="59"/>
      <c r="R58" s="59"/>
      <c r="S58" s="59"/>
      <c r="T58" s="59"/>
      <c r="U58" s="59"/>
      <c r="V58" s="59"/>
      <c r="W58" s="59"/>
      <c r="X58" s="59"/>
      <c r="Y58" s="59"/>
      <c r="Z58" s="59"/>
      <c r="AA58" s="59"/>
      <c r="AB58" s="59"/>
      <c r="AC58" s="59"/>
      <c r="AD58" s="59"/>
      <c r="AE58" s="59"/>
      <c r="AF58" s="59"/>
      <c r="AG58" s="59"/>
      <c r="AH58" s="59"/>
      <c r="AI58" s="59"/>
      <c r="AJ58" s="59"/>
      <c r="AK58" s="59"/>
      <c r="AL58" s="59"/>
      <c r="AM58" s="59"/>
      <c r="AN58" s="59"/>
      <c r="AO58" s="59"/>
      <c r="AP58" s="59"/>
      <c r="AQ58" s="60"/>
      <c r="AR58" s="60"/>
      <c r="AS58" s="690"/>
      <c r="AT58" s="690"/>
      <c r="AU58" s="690"/>
      <c r="AV58" s="690"/>
      <c r="AW58" s="690"/>
      <c r="AX58" s="690"/>
      <c r="AY58" s="690"/>
      <c r="AZ58" s="690"/>
      <c r="BA58" s="690"/>
      <c r="BB58" s="690"/>
      <c r="BC58" s="690"/>
      <c r="BD58" s="690"/>
      <c r="BE58" s="690"/>
      <c r="BF58" s="690"/>
      <c r="BG58" s="60"/>
      <c r="BH58" s="60"/>
      <c r="BI58" s="60"/>
      <c r="BJ58" s="60"/>
      <c r="BK58" s="60"/>
      <c r="BL58" s="60"/>
      <c r="BM58" s="60"/>
      <c r="BN58" s="60"/>
      <c r="BO58" s="60"/>
      <c r="BP58" s="60"/>
      <c r="BQ58" s="60"/>
      <c r="BR58" s="60"/>
      <c r="BS58" s="60"/>
      <c r="BT58" s="60"/>
      <c r="BU58" s="60"/>
      <c r="BV58" s="60"/>
      <c r="BW58" s="60"/>
      <c r="BX58" s="60"/>
      <c r="BY58" s="60"/>
      <c r="BZ58" s="60"/>
      <c r="CA58" s="8" t="s">
        <v>1291</v>
      </c>
      <c r="CB58" s="2" t="s">
        <v>428</v>
      </c>
    </row>
    <row r="59" spans="1:80" s="13" customFormat="1" ht="15.95" customHeight="1">
      <c r="A59" s="59"/>
      <c r="B59" s="59"/>
      <c r="C59" s="59"/>
      <c r="D59" s="59"/>
      <c r="E59" s="59" t="s">
        <v>253</v>
      </c>
      <c r="F59" s="59"/>
      <c r="G59" s="59"/>
      <c r="H59" s="59"/>
      <c r="I59" s="59"/>
      <c r="J59" s="59"/>
      <c r="K59" s="59"/>
      <c r="L59" s="59"/>
      <c r="M59" s="59"/>
      <c r="N59" s="59"/>
      <c r="O59" s="59"/>
      <c r="P59" s="59"/>
      <c r="Q59" s="59"/>
      <c r="R59" s="59"/>
      <c r="S59" s="59"/>
      <c r="T59" s="59"/>
      <c r="U59" s="59"/>
      <c r="V59" s="59"/>
      <c r="W59" s="59"/>
      <c r="X59" s="59"/>
      <c r="Y59" s="59"/>
      <c r="Z59" s="59"/>
      <c r="AA59" s="59"/>
      <c r="AB59" s="59"/>
      <c r="AC59" s="59"/>
      <c r="AD59" s="59"/>
      <c r="AE59" s="59"/>
      <c r="AF59" s="59"/>
      <c r="AG59" s="59"/>
      <c r="AH59" s="59"/>
      <c r="AI59" s="59"/>
      <c r="AJ59" s="59"/>
      <c r="AK59" s="59"/>
      <c r="AL59" s="59"/>
      <c r="AM59" s="59"/>
      <c r="AN59" s="59"/>
      <c r="AO59" s="59"/>
      <c r="AP59" s="59"/>
      <c r="AQ59" s="60"/>
      <c r="AR59" s="60"/>
      <c r="AS59" s="672" t="s">
        <v>56</v>
      </c>
      <c r="AT59" s="672"/>
      <c r="AU59" s="96"/>
      <c r="AV59" s="96"/>
      <c r="AW59" s="96" t="s">
        <v>184</v>
      </c>
      <c r="AX59" s="96"/>
      <c r="AY59" s="96"/>
      <c r="AZ59" s="96"/>
      <c r="BA59" s="96"/>
      <c r="BB59" s="672" t="s">
        <v>56</v>
      </c>
      <c r="BC59" s="672"/>
      <c r="BD59" s="96"/>
      <c r="BE59" s="96"/>
      <c r="BF59" s="96" t="s">
        <v>254</v>
      </c>
      <c r="BG59" s="60"/>
      <c r="BH59" s="60"/>
      <c r="BI59" s="60"/>
      <c r="BJ59" s="60"/>
      <c r="BK59" s="60"/>
      <c r="BL59" s="60"/>
      <c r="BM59" s="60"/>
      <c r="BN59" s="60"/>
      <c r="BO59" s="60"/>
      <c r="BP59" s="60"/>
      <c r="BQ59" s="60"/>
      <c r="BR59" s="60"/>
      <c r="BS59" s="60"/>
      <c r="BT59" s="60"/>
      <c r="BU59" s="60"/>
      <c r="BV59" s="60"/>
      <c r="BW59" s="60"/>
      <c r="BX59" s="60"/>
      <c r="BY59" s="60"/>
      <c r="BZ59" s="60"/>
      <c r="CA59" s="8" t="s">
        <v>1292</v>
      </c>
      <c r="CB59" s="2" t="s">
        <v>1293</v>
      </c>
    </row>
    <row r="60" spans="1:80" s="2" customFormat="1" ht="5.0999999999999996" customHeight="1">
      <c r="A60" s="94"/>
      <c r="B60" s="94"/>
      <c r="C60" s="94"/>
      <c r="D60" s="94"/>
      <c r="E60" s="94"/>
      <c r="F60" s="94"/>
      <c r="G60" s="94"/>
      <c r="H60" s="94"/>
      <c r="I60" s="94"/>
      <c r="J60" s="94"/>
      <c r="K60" s="94"/>
      <c r="L60" s="94"/>
      <c r="M60" s="94"/>
      <c r="N60" s="94"/>
      <c r="O60" s="94"/>
      <c r="P60" s="94"/>
      <c r="Q60" s="94"/>
      <c r="R60" s="94"/>
      <c r="S60" s="94"/>
      <c r="T60" s="94"/>
      <c r="U60" s="94"/>
      <c r="V60" s="94"/>
      <c r="W60" s="94"/>
      <c r="X60" s="94"/>
      <c r="Y60" s="94"/>
      <c r="Z60" s="94"/>
      <c r="AA60" s="94"/>
      <c r="AB60" s="94"/>
      <c r="AC60" s="94"/>
      <c r="AD60" s="94"/>
      <c r="AE60" s="94"/>
      <c r="AF60" s="94"/>
      <c r="AG60" s="94"/>
      <c r="AH60" s="94"/>
      <c r="AI60" s="94"/>
      <c r="AJ60" s="94"/>
      <c r="AK60" s="94"/>
      <c r="AL60" s="94"/>
      <c r="AM60" s="94"/>
      <c r="AN60" s="94"/>
      <c r="AO60" s="94"/>
      <c r="AP60" s="94"/>
      <c r="AQ60" s="94"/>
      <c r="AR60" s="94"/>
      <c r="AS60" s="94"/>
      <c r="AT60" s="94"/>
      <c r="AU60" s="94"/>
      <c r="AV60" s="94"/>
      <c r="AW60" s="94"/>
      <c r="AX60" s="94"/>
      <c r="AY60" s="94"/>
      <c r="AZ60" s="94"/>
      <c r="BA60" s="94"/>
      <c r="BB60" s="94"/>
      <c r="BC60" s="94"/>
      <c r="BD60" s="94"/>
      <c r="BE60" s="94"/>
      <c r="BF60" s="94"/>
      <c r="BG60" s="94"/>
      <c r="BH60" s="94"/>
      <c r="BI60" s="94"/>
      <c r="BJ60" s="94"/>
      <c r="BK60" s="94"/>
      <c r="BL60" s="94"/>
      <c r="BM60" s="94"/>
      <c r="BN60" s="94"/>
      <c r="BO60" s="94"/>
      <c r="BP60" s="94"/>
      <c r="BQ60" s="94"/>
      <c r="BR60" s="94"/>
      <c r="BS60" s="94"/>
      <c r="BT60" s="94"/>
      <c r="BU60" s="94"/>
      <c r="BV60" s="94"/>
      <c r="BW60" s="94"/>
      <c r="BX60" s="94"/>
      <c r="BY60" s="94"/>
      <c r="BZ60" s="94"/>
      <c r="CA60" s="8" t="s">
        <v>435</v>
      </c>
      <c r="CB60" s="2" t="s">
        <v>1151</v>
      </c>
    </row>
    <row r="61" spans="1:80" s="2" customFormat="1" ht="5.0999999999999996" customHeight="1">
      <c r="A61" s="203"/>
      <c r="B61" s="203"/>
      <c r="C61" s="203"/>
      <c r="D61" s="203"/>
      <c r="E61" s="203"/>
      <c r="F61" s="203"/>
      <c r="G61" s="203"/>
      <c r="H61" s="203"/>
      <c r="I61" s="203"/>
      <c r="J61" s="203"/>
      <c r="K61" s="203"/>
      <c r="L61" s="203"/>
      <c r="M61" s="203"/>
      <c r="N61" s="203"/>
      <c r="O61" s="203"/>
      <c r="P61" s="203"/>
      <c r="Q61" s="203"/>
      <c r="R61" s="203"/>
      <c r="S61" s="203"/>
      <c r="T61" s="203"/>
      <c r="U61" s="203"/>
      <c r="V61" s="203"/>
      <c r="W61" s="203"/>
      <c r="X61" s="203"/>
      <c r="Y61" s="203"/>
      <c r="Z61" s="203"/>
      <c r="AA61" s="203"/>
      <c r="AB61" s="203"/>
      <c r="AC61" s="203"/>
      <c r="AD61" s="203"/>
      <c r="AE61" s="203"/>
      <c r="AF61" s="203"/>
      <c r="AG61" s="203"/>
      <c r="AH61" s="203"/>
      <c r="AI61" s="203"/>
      <c r="AJ61" s="203"/>
      <c r="AK61" s="203"/>
      <c r="AL61" s="203"/>
      <c r="AM61" s="203"/>
      <c r="AN61" s="203"/>
      <c r="AO61" s="203"/>
      <c r="AP61" s="203"/>
      <c r="AQ61" s="203"/>
      <c r="AR61" s="203"/>
      <c r="AS61" s="203"/>
      <c r="AT61" s="203"/>
      <c r="AU61" s="203"/>
      <c r="AV61" s="203"/>
      <c r="AW61" s="203"/>
      <c r="AX61" s="203"/>
      <c r="AY61" s="203"/>
      <c r="AZ61" s="203"/>
      <c r="BA61" s="203"/>
      <c r="BB61" s="203"/>
      <c r="BC61" s="203"/>
      <c r="BD61" s="203"/>
      <c r="BE61" s="203"/>
      <c r="BF61" s="203"/>
      <c r="BG61" s="203"/>
      <c r="BH61" s="203"/>
      <c r="BI61" s="203"/>
      <c r="BJ61" s="203"/>
      <c r="BK61" s="203"/>
      <c r="BL61" s="203"/>
      <c r="BM61" s="203"/>
      <c r="BN61" s="203"/>
      <c r="BO61" s="203"/>
      <c r="BP61" s="203"/>
      <c r="BQ61" s="203"/>
      <c r="BR61" s="203"/>
      <c r="BS61" s="203"/>
      <c r="BT61" s="203"/>
      <c r="BU61" s="203"/>
      <c r="BV61" s="203"/>
      <c r="BW61" s="203"/>
      <c r="BX61" s="203"/>
      <c r="BY61" s="203"/>
      <c r="BZ61" s="203"/>
      <c r="CA61" s="8" t="s">
        <v>438</v>
      </c>
      <c r="CB61" s="2" t="s">
        <v>437</v>
      </c>
    </row>
    <row r="62" spans="1:80" s="13" customFormat="1" ht="15.95" customHeight="1">
      <c r="A62" s="59"/>
      <c r="B62" s="59" t="s">
        <v>255</v>
      </c>
      <c r="C62" s="59"/>
      <c r="D62" s="59"/>
      <c r="E62" s="59"/>
      <c r="F62" s="59"/>
      <c r="G62" s="59"/>
      <c r="H62" s="59"/>
      <c r="I62" s="59"/>
      <c r="J62" s="59"/>
      <c r="K62" s="59"/>
      <c r="L62" s="59"/>
      <c r="M62" s="59"/>
      <c r="N62" s="59"/>
      <c r="O62" s="59"/>
      <c r="P62" s="59"/>
      <c r="Q62" s="59"/>
      <c r="R62" s="59"/>
      <c r="S62" s="59"/>
      <c r="T62" s="59"/>
      <c r="U62" s="59"/>
      <c r="V62" s="59" t="s">
        <v>256</v>
      </c>
      <c r="W62" s="59"/>
      <c r="X62" s="59"/>
      <c r="Y62" s="59"/>
      <c r="Z62" s="59"/>
      <c r="AA62" s="59"/>
      <c r="AB62" s="59"/>
      <c r="AC62" s="59"/>
      <c r="AD62" s="59"/>
      <c r="AE62" s="59"/>
      <c r="AF62" s="59"/>
      <c r="AG62" s="59" t="s">
        <v>257</v>
      </c>
      <c r="AH62" s="59"/>
      <c r="AI62" s="59"/>
      <c r="AJ62" s="59"/>
      <c r="AK62" s="59"/>
      <c r="AL62" s="59"/>
      <c r="AM62" s="59"/>
      <c r="AN62" s="59"/>
      <c r="AO62" s="59"/>
      <c r="AP62" s="59"/>
      <c r="AQ62" s="59"/>
      <c r="AR62" s="59"/>
      <c r="AS62" s="59"/>
      <c r="AT62" s="59"/>
      <c r="AU62" s="59"/>
      <c r="AV62" s="59"/>
      <c r="AW62" s="59"/>
      <c r="AX62" s="60"/>
      <c r="AY62" s="60"/>
      <c r="AZ62" s="60"/>
      <c r="BA62" s="60"/>
      <c r="BB62" s="60"/>
      <c r="BC62" s="59" t="s">
        <v>258</v>
      </c>
      <c r="BD62" s="59"/>
      <c r="BE62" s="59"/>
      <c r="BF62" s="59"/>
      <c r="BG62" s="59"/>
      <c r="BH62" s="59"/>
      <c r="BI62" s="59"/>
      <c r="BJ62" s="59"/>
      <c r="BK62" s="59"/>
      <c r="BL62" s="59"/>
      <c r="BM62" s="59"/>
      <c r="BN62" s="59"/>
      <c r="BO62" s="59"/>
      <c r="BP62" s="59"/>
      <c r="BQ62" s="59"/>
      <c r="BR62" s="59"/>
      <c r="BS62" s="59"/>
      <c r="BT62" s="59"/>
      <c r="BU62" s="59" t="s">
        <v>85</v>
      </c>
      <c r="BV62" s="59"/>
      <c r="BW62" s="59"/>
      <c r="BX62" s="59"/>
      <c r="BY62" s="59"/>
      <c r="BZ62" s="59"/>
      <c r="CA62" s="8" t="s">
        <v>441</v>
      </c>
      <c r="CB62" s="2" t="s">
        <v>440</v>
      </c>
    </row>
    <row r="63" spans="1:80" s="13" customFormat="1" ht="15.95" customHeight="1">
      <c r="A63" s="59"/>
      <c r="B63" s="59"/>
      <c r="C63" s="59"/>
      <c r="D63" s="59"/>
      <c r="E63" s="59"/>
      <c r="F63" s="59"/>
      <c r="G63" s="59"/>
      <c r="H63" s="59"/>
      <c r="I63" s="59"/>
      <c r="J63" s="59"/>
      <c r="K63" s="59"/>
      <c r="L63" s="59" t="s">
        <v>259</v>
      </c>
      <c r="M63" s="59"/>
      <c r="N63" s="59"/>
      <c r="O63" s="59"/>
      <c r="P63" s="59"/>
      <c r="Q63" s="59"/>
      <c r="R63" s="59"/>
      <c r="S63" s="59"/>
      <c r="T63" s="59"/>
      <c r="U63" s="59"/>
      <c r="V63" s="59" t="s">
        <v>37</v>
      </c>
      <c r="W63" s="697"/>
      <c r="X63" s="697"/>
      <c r="Y63" s="697"/>
      <c r="Z63" s="697"/>
      <c r="AA63" s="697"/>
      <c r="AB63" s="697"/>
      <c r="AC63" s="697"/>
      <c r="AD63" s="697"/>
      <c r="AE63" s="697"/>
      <c r="AF63" s="697"/>
      <c r="AG63" s="699" t="s">
        <v>117</v>
      </c>
      <c r="AH63" s="699"/>
      <c r="AI63" s="677" t="str">
        <f>IFERROR(VLOOKUP(W63,$CA$26:$CB$98,2,FALSE),"")</f>
        <v/>
      </c>
      <c r="AJ63" s="677"/>
      <c r="AK63" s="677"/>
      <c r="AL63" s="677"/>
      <c r="AM63" s="677"/>
      <c r="AN63" s="677"/>
      <c r="AO63" s="677"/>
      <c r="AP63" s="677"/>
      <c r="AQ63" s="677"/>
      <c r="AR63" s="677"/>
      <c r="AS63" s="677"/>
      <c r="AT63" s="677"/>
      <c r="AU63" s="677"/>
      <c r="AV63" s="677"/>
      <c r="AW63" s="677"/>
      <c r="AX63" s="677"/>
      <c r="AY63" s="677"/>
      <c r="AZ63" s="677"/>
      <c r="BA63" s="677"/>
      <c r="BB63" s="677"/>
      <c r="BC63" s="699" t="s">
        <v>117</v>
      </c>
      <c r="BD63" s="699"/>
      <c r="BE63" s="688"/>
      <c r="BF63" s="688"/>
      <c r="BG63" s="688"/>
      <c r="BH63" s="688"/>
      <c r="BI63" s="688"/>
      <c r="BJ63" s="688"/>
      <c r="BK63" s="688"/>
      <c r="BL63" s="688"/>
      <c r="BM63" s="688"/>
      <c r="BN63" s="688"/>
      <c r="BO63" s="688"/>
      <c r="BP63" s="688"/>
      <c r="BQ63" s="688"/>
      <c r="BR63" s="688"/>
      <c r="BS63" s="688"/>
      <c r="BT63" s="123"/>
      <c r="BU63" s="119" t="s">
        <v>85</v>
      </c>
      <c r="BV63" s="119"/>
      <c r="BW63" s="119"/>
      <c r="BX63" s="119"/>
      <c r="BY63" s="119"/>
      <c r="BZ63" s="59"/>
      <c r="CA63" s="8" t="s">
        <v>444</v>
      </c>
      <c r="CB63" s="2" t="s">
        <v>443</v>
      </c>
    </row>
    <row r="64" spans="1:80" s="13" customFormat="1" ht="15.95" customHeight="1">
      <c r="A64" s="59"/>
      <c r="B64" s="59"/>
      <c r="C64" s="59"/>
      <c r="D64" s="59"/>
      <c r="E64" s="59"/>
      <c r="F64" s="59"/>
      <c r="G64" s="59"/>
      <c r="H64" s="59"/>
      <c r="I64" s="59"/>
      <c r="J64" s="59"/>
      <c r="K64" s="59"/>
      <c r="L64" s="59" t="s">
        <v>260</v>
      </c>
      <c r="M64" s="59"/>
      <c r="N64" s="59"/>
      <c r="O64" s="59"/>
      <c r="P64" s="59"/>
      <c r="Q64" s="59"/>
      <c r="R64" s="59"/>
      <c r="S64" s="59"/>
      <c r="T64" s="59"/>
      <c r="U64" s="59"/>
      <c r="V64" s="59" t="s">
        <v>37</v>
      </c>
      <c r="W64" s="697"/>
      <c r="X64" s="697"/>
      <c r="Y64" s="697"/>
      <c r="Z64" s="697"/>
      <c r="AA64" s="697"/>
      <c r="AB64" s="697"/>
      <c r="AC64" s="697"/>
      <c r="AD64" s="697"/>
      <c r="AE64" s="697"/>
      <c r="AF64" s="697"/>
      <c r="AG64" s="699" t="s">
        <v>117</v>
      </c>
      <c r="AH64" s="699"/>
      <c r="AI64" s="677" t="str">
        <f>IFERROR(VLOOKUP(W64,$CA$26:$CB$81,2,FALSE),"")</f>
        <v/>
      </c>
      <c r="AJ64" s="677"/>
      <c r="AK64" s="677"/>
      <c r="AL64" s="677"/>
      <c r="AM64" s="677"/>
      <c r="AN64" s="677"/>
      <c r="AO64" s="677"/>
      <c r="AP64" s="677"/>
      <c r="AQ64" s="677"/>
      <c r="AR64" s="677"/>
      <c r="AS64" s="677"/>
      <c r="AT64" s="677"/>
      <c r="AU64" s="677"/>
      <c r="AV64" s="677"/>
      <c r="AW64" s="677"/>
      <c r="AX64" s="677"/>
      <c r="AY64" s="677"/>
      <c r="AZ64" s="677"/>
      <c r="BA64" s="677"/>
      <c r="BB64" s="677"/>
      <c r="BC64" s="699" t="s">
        <v>117</v>
      </c>
      <c r="BD64" s="699"/>
      <c r="BE64" s="688"/>
      <c r="BF64" s="688"/>
      <c r="BG64" s="688"/>
      <c r="BH64" s="688"/>
      <c r="BI64" s="688"/>
      <c r="BJ64" s="688"/>
      <c r="BK64" s="688"/>
      <c r="BL64" s="688"/>
      <c r="BM64" s="688"/>
      <c r="BN64" s="688"/>
      <c r="BO64" s="688"/>
      <c r="BP64" s="688"/>
      <c r="BQ64" s="688"/>
      <c r="BR64" s="688"/>
      <c r="BS64" s="688"/>
      <c r="BT64" s="123"/>
      <c r="BU64" s="119" t="s">
        <v>85</v>
      </c>
      <c r="BV64" s="119"/>
      <c r="BW64" s="119"/>
      <c r="BX64" s="119"/>
      <c r="BY64" s="119"/>
      <c r="BZ64" s="59"/>
      <c r="CA64" s="8" t="s">
        <v>1295</v>
      </c>
      <c r="CB64" s="2" t="s">
        <v>446</v>
      </c>
    </row>
    <row r="65" spans="1:80" s="13" customFormat="1" ht="15.95" customHeight="1">
      <c r="A65" s="59"/>
      <c r="B65" s="59"/>
      <c r="C65" s="59"/>
      <c r="D65" s="59"/>
      <c r="E65" s="59"/>
      <c r="F65" s="59"/>
      <c r="G65" s="59"/>
      <c r="H65" s="59"/>
      <c r="I65" s="59"/>
      <c r="J65" s="59"/>
      <c r="K65" s="59"/>
      <c r="L65" s="59" t="s">
        <v>261</v>
      </c>
      <c r="M65" s="59"/>
      <c r="N65" s="59"/>
      <c r="O65" s="59"/>
      <c r="P65" s="59"/>
      <c r="Q65" s="59"/>
      <c r="R65" s="59"/>
      <c r="S65" s="59"/>
      <c r="T65" s="59"/>
      <c r="U65" s="59"/>
      <c r="V65" s="59" t="s">
        <v>37</v>
      </c>
      <c r="W65" s="697"/>
      <c r="X65" s="697"/>
      <c r="Y65" s="697"/>
      <c r="Z65" s="697"/>
      <c r="AA65" s="697"/>
      <c r="AB65" s="697"/>
      <c r="AC65" s="697"/>
      <c r="AD65" s="697"/>
      <c r="AE65" s="697"/>
      <c r="AF65" s="697"/>
      <c r="AG65" s="699" t="s">
        <v>117</v>
      </c>
      <c r="AH65" s="699"/>
      <c r="AI65" s="677" t="str">
        <f>IFERROR(VLOOKUP(W65,$CA$26:$CB$81,2,FALSE),"")</f>
        <v/>
      </c>
      <c r="AJ65" s="677"/>
      <c r="AK65" s="677"/>
      <c r="AL65" s="677"/>
      <c r="AM65" s="677"/>
      <c r="AN65" s="677"/>
      <c r="AO65" s="677"/>
      <c r="AP65" s="677"/>
      <c r="AQ65" s="677"/>
      <c r="AR65" s="677"/>
      <c r="AS65" s="677"/>
      <c r="AT65" s="677"/>
      <c r="AU65" s="677"/>
      <c r="AV65" s="677"/>
      <c r="AW65" s="677"/>
      <c r="AX65" s="677"/>
      <c r="AY65" s="677"/>
      <c r="AZ65" s="677"/>
      <c r="BA65" s="677"/>
      <c r="BB65" s="677"/>
      <c r="BC65" s="699" t="s">
        <v>117</v>
      </c>
      <c r="BD65" s="699"/>
      <c r="BE65" s="688"/>
      <c r="BF65" s="688"/>
      <c r="BG65" s="688"/>
      <c r="BH65" s="688"/>
      <c r="BI65" s="688"/>
      <c r="BJ65" s="688"/>
      <c r="BK65" s="688"/>
      <c r="BL65" s="688"/>
      <c r="BM65" s="688"/>
      <c r="BN65" s="688"/>
      <c r="BO65" s="688"/>
      <c r="BP65" s="688"/>
      <c r="BQ65" s="688"/>
      <c r="BR65" s="688"/>
      <c r="BS65" s="688"/>
      <c r="BT65" s="123"/>
      <c r="BU65" s="119" t="s">
        <v>85</v>
      </c>
      <c r="BV65" s="119"/>
      <c r="BW65" s="119"/>
      <c r="BX65" s="119"/>
      <c r="BY65" s="119"/>
      <c r="BZ65" s="59"/>
      <c r="CA65" s="8" t="s">
        <v>1296</v>
      </c>
      <c r="CB65" s="2" t="s">
        <v>449</v>
      </c>
    </row>
    <row r="66" spans="1:80" s="13" customFormat="1" ht="15.95" customHeight="1">
      <c r="A66" s="59"/>
      <c r="B66" s="59"/>
      <c r="C66" s="59"/>
      <c r="D66" s="59"/>
      <c r="E66" s="59"/>
      <c r="F66" s="59"/>
      <c r="G66" s="59"/>
      <c r="H66" s="59"/>
      <c r="I66" s="59"/>
      <c r="J66" s="59"/>
      <c r="K66" s="59"/>
      <c r="L66" s="59" t="s">
        <v>262</v>
      </c>
      <c r="M66" s="59"/>
      <c r="N66" s="59"/>
      <c r="O66" s="59"/>
      <c r="P66" s="59"/>
      <c r="Q66" s="59"/>
      <c r="R66" s="59"/>
      <c r="S66" s="59"/>
      <c r="T66" s="59"/>
      <c r="U66" s="59"/>
      <c r="V66" s="59" t="s">
        <v>37</v>
      </c>
      <c r="W66" s="697"/>
      <c r="X66" s="697"/>
      <c r="Y66" s="697"/>
      <c r="Z66" s="697"/>
      <c r="AA66" s="697"/>
      <c r="AB66" s="697"/>
      <c r="AC66" s="697"/>
      <c r="AD66" s="697"/>
      <c r="AE66" s="697"/>
      <c r="AF66" s="697"/>
      <c r="AG66" s="699" t="s">
        <v>117</v>
      </c>
      <c r="AH66" s="699"/>
      <c r="AI66" s="677" t="str">
        <f>IFERROR(VLOOKUP(W66,$CA$26:$CB$81,2,FALSE),"")</f>
        <v/>
      </c>
      <c r="AJ66" s="677"/>
      <c r="AK66" s="677"/>
      <c r="AL66" s="677"/>
      <c r="AM66" s="677"/>
      <c r="AN66" s="677"/>
      <c r="AO66" s="677"/>
      <c r="AP66" s="677"/>
      <c r="AQ66" s="677"/>
      <c r="AR66" s="677"/>
      <c r="AS66" s="677"/>
      <c r="AT66" s="677"/>
      <c r="AU66" s="677"/>
      <c r="AV66" s="677"/>
      <c r="AW66" s="677"/>
      <c r="AX66" s="677"/>
      <c r="AY66" s="677"/>
      <c r="AZ66" s="677"/>
      <c r="BA66" s="677"/>
      <c r="BB66" s="677"/>
      <c r="BC66" s="699" t="s">
        <v>117</v>
      </c>
      <c r="BD66" s="699"/>
      <c r="BE66" s="688"/>
      <c r="BF66" s="688"/>
      <c r="BG66" s="688"/>
      <c r="BH66" s="688"/>
      <c r="BI66" s="688"/>
      <c r="BJ66" s="688"/>
      <c r="BK66" s="688"/>
      <c r="BL66" s="688"/>
      <c r="BM66" s="688"/>
      <c r="BN66" s="688"/>
      <c r="BO66" s="688"/>
      <c r="BP66" s="688"/>
      <c r="BQ66" s="688"/>
      <c r="BR66" s="688"/>
      <c r="BS66" s="688"/>
      <c r="BT66" s="123"/>
      <c r="BU66" s="119" t="s">
        <v>85</v>
      </c>
      <c r="BV66" s="119"/>
      <c r="BW66" s="119"/>
      <c r="BX66" s="119"/>
      <c r="BY66" s="119"/>
      <c r="BZ66" s="59"/>
      <c r="CA66" s="8" t="s">
        <v>1297</v>
      </c>
      <c r="CB66" s="2" t="s">
        <v>452</v>
      </c>
    </row>
    <row r="67" spans="1:80" s="1" customFormat="1" ht="15.95" customHeight="1">
      <c r="A67" s="59"/>
      <c r="B67" s="59"/>
      <c r="C67" s="59"/>
      <c r="D67" s="59"/>
      <c r="E67" s="59"/>
      <c r="F67" s="59"/>
      <c r="G67" s="59"/>
      <c r="H67" s="59"/>
      <c r="I67" s="59"/>
      <c r="J67" s="59"/>
      <c r="K67" s="59"/>
      <c r="L67" s="59" t="s">
        <v>263</v>
      </c>
      <c r="M67" s="59"/>
      <c r="N67" s="59"/>
      <c r="O67" s="59"/>
      <c r="P67" s="59"/>
      <c r="Q67" s="59"/>
      <c r="R67" s="59"/>
      <c r="S67" s="59"/>
      <c r="T67" s="59"/>
      <c r="U67" s="59"/>
      <c r="V67" s="59" t="s">
        <v>37</v>
      </c>
      <c r="W67" s="697"/>
      <c r="X67" s="697"/>
      <c r="Y67" s="697"/>
      <c r="Z67" s="697"/>
      <c r="AA67" s="697"/>
      <c r="AB67" s="697"/>
      <c r="AC67" s="697"/>
      <c r="AD67" s="697"/>
      <c r="AE67" s="697"/>
      <c r="AF67" s="697"/>
      <c r="AG67" s="699" t="s">
        <v>117</v>
      </c>
      <c r="AH67" s="699"/>
      <c r="AI67" s="677" t="str">
        <f>IFERROR(VLOOKUP(W67,$CA$26:$CB$81,2,FALSE),"")</f>
        <v/>
      </c>
      <c r="AJ67" s="677"/>
      <c r="AK67" s="677"/>
      <c r="AL67" s="677"/>
      <c r="AM67" s="677"/>
      <c r="AN67" s="677"/>
      <c r="AO67" s="677"/>
      <c r="AP67" s="677"/>
      <c r="AQ67" s="677"/>
      <c r="AR67" s="677"/>
      <c r="AS67" s="677"/>
      <c r="AT67" s="677"/>
      <c r="AU67" s="677"/>
      <c r="AV67" s="677"/>
      <c r="AW67" s="677"/>
      <c r="AX67" s="677"/>
      <c r="AY67" s="677"/>
      <c r="AZ67" s="677"/>
      <c r="BA67" s="677"/>
      <c r="BB67" s="677"/>
      <c r="BC67" s="699" t="s">
        <v>117</v>
      </c>
      <c r="BD67" s="699"/>
      <c r="BE67" s="688"/>
      <c r="BF67" s="688"/>
      <c r="BG67" s="688"/>
      <c r="BH67" s="688"/>
      <c r="BI67" s="688"/>
      <c r="BJ67" s="688"/>
      <c r="BK67" s="688"/>
      <c r="BL67" s="688"/>
      <c r="BM67" s="688"/>
      <c r="BN67" s="688"/>
      <c r="BO67" s="688"/>
      <c r="BP67" s="688"/>
      <c r="BQ67" s="688"/>
      <c r="BR67" s="688"/>
      <c r="BS67" s="688"/>
      <c r="BT67" s="123"/>
      <c r="BU67" s="119" t="s">
        <v>85</v>
      </c>
      <c r="BV67" s="119"/>
      <c r="BW67" s="119"/>
      <c r="BX67" s="119"/>
      <c r="BY67" s="119"/>
      <c r="BZ67" s="59"/>
      <c r="CA67" s="8" t="s">
        <v>456</v>
      </c>
      <c r="CB67" s="2" t="s">
        <v>1632</v>
      </c>
    </row>
    <row r="68" spans="1:80" s="1" customFormat="1" ht="15.95" customHeight="1">
      <c r="A68" s="59"/>
      <c r="B68" s="59"/>
      <c r="C68" s="59"/>
      <c r="D68" s="59"/>
      <c r="E68" s="59"/>
      <c r="F68" s="59"/>
      <c r="G68" s="59"/>
      <c r="H68" s="59"/>
      <c r="I68" s="59"/>
      <c r="J68" s="59"/>
      <c r="K68" s="59"/>
      <c r="L68" s="59" t="s">
        <v>264</v>
      </c>
      <c r="M68" s="59"/>
      <c r="N68" s="59"/>
      <c r="O68" s="59"/>
      <c r="P68" s="59"/>
      <c r="Q68" s="59"/>
      <c r="R68" s="59"/>
      <c r="S68" s="59"/>
      <c r="T68" s="59"/>
      <c r="U68" s="59"/>
      <c r="V68" s="59" t="s">
        <v>37</v>
      </c>
      <c r="W68" s="697"/>
      <c r="X68" s="697"/>
      <c r="Y68" s="697"/>
      <c r="Z68" s="697"/>
      <c r="AA68" s="697"/>
      <c r="AB68" s="697"/>
      <c r="AC68" s="697"/>
      <c r="AD68" s="697"/>
      <c r="AE68" s="697"/>
      <c r="AF68" s="697"/>
      <c r="AG68" s="699" t="s">
        <v>117</v>
      </c>
      <c r="AH68" s="699"/>
      <c r="AI68" s="677" t="str">
        <f>IFERROR(VLOOKUP(W68,$CA$26:$CB$98,2,FALSE),"")</f>
        <v/>
      </c>
      <c r="AJ68" s="677"/>
      <c r="AK68" s="677"/>
      <c r="AL68" s="677"/>
      <c r="AM68" s="677"/>
      <c r="AN68" s="677"/>
      <c r="AO68" s="677"/>
      <c r="AP68" s="677"/>
      <c r="AQ68" s="677"/>
      <c r="AR68" s="677"/>
      <c r="AS68" s="677"/>
      <c r="AT68" s="677"/>
      <c r="AU68" s="677"/>
      <c r="AV68" s="677"/>
      <c r="AW68" s="677"/>
      <c r="AX68" s="677"/>
      <c r="AY68" s="677"/>
      <c r="AZ68" s="677"/>
      <c r="BA68" s="677"/>
      <c r="BB68" s="677"/>
      <c r="BC68" s="699" t="s">
        <v>117</v>
      </c>
      <c r="BD68" s="699"/>
      <c r="BE68" s="688"/>
      <c r="BF68" s="688"/>
      <c r="BG68" s="688"/>
      <c r="BH68" s="688"/>
      <c r="BI68" s="688"/>
      <c r="BJ68" s="688"/>
      <c r="BK68" s="688"/>
      <c r="BL68" s="688"/>
      <c r="BM68" s="688"/>
      <c r="BN68" s="688"/>
      <c r="BO68" s="688"/>
      <c r="BP68" s="688"/>
      <c r="BQ68" s="688"/>
      <c r="BR68" s="688"/>
      <c r="BS68" s="688"/>
      <c r="BT68" s="123"/>
      <c r="BU68" s="119" t="s">
        <v>85</v>
      </c>
      <c r="BV68" s="119"/>
      <c r="BW68" s="119"/>
      <c r="BX68" s="119"/>
      <c r="BY68" s="119"/>
      <c r="BZ68" s="59"/>
      <c r="CA68" s="8" t="s">
        <v>459</v>
      </c>
      <c r="CB68" s="2" t="s">
        <v>458</v>
      </c>
    </row>
    <row r="69" spans="1:80" s="2" customFormat="1" ht="5.0999999999999996" customHeight="1">
      <c r="A69" s="94"/>
      <c r="B69" s="94"/>
      <c r="C69" s="94"/>
      <c r="D69" s="94"/>
      <c r="E69" s="94"/>
      <c r="F69" s="94"/>
      <c r="G69" s="94"/>
      <c r="H69" s="94"/>
      <c r="I69" s="94"/>
      <c r="J69" s="94"/>
      <c r="K69" s="94"/>
      <c r="L69" s="94"/>
      <c r="M69" s="94"/>
      <c r="N69" s="94"/>
      <c r="O69" s="94"/>
      <c r="P69" s="94"/>
      <c r="Q69" s="94"/>
      <c r="R69" s="94"/>
      <c r="S69" s="94"/>
      <c r="T69" s="94"/>
      <c r="U69" s="94"/>
      <c r="V69" s="94"/>
      <c r="W69" s="94"/>
      <c r="X69" s="94"/>
      <c r="Y69" s="94"/>
      <c r="Z69" s="94"/>
      <c r="AA69" s="94"/>
      <c r="AB69" s="94"/>
      <c r="AC69" s="94"/>
      <c r="AD69" s="94"/>
      <c r="AE69" s="94"/>
      <c r="AF69" s="94"/>
      <c r="AG69" s="94"/>
      <c r="AH69" s="94"/>
      <c r="AI69" s="94"/>
      <c r="AJ69" s="94"/>
      <c r="AK69" s="94"/>
      <c r="AL69" s="94"/>
      <c r="AM69" s="94"/>
      <c r="AN69" s="94"/>
      <c r="AO69" s="94"/>
      <c r="AP69" s="94"/>
      <c r="AQ69" s="94"/>
      <c r="AR69" s="94"/>
      <c r="AS69" s="94"/>
      <c r="AT69" s="94"/>
      <c r="AU69" s="94"/>
      <c r="AV69" s="94"/>
      <c r="AW69" s="94"/>
      <c r="AX69" s="94"/>
      <c r="AY69" s="94"/>
      <c r="AZ69" s="94"/>
      <c r="BA69" s="94"/>
      <c r="BB69" s="94"/>
      <c r="BC69" s="94"/>
      <c r="BD69" s="94"/>
      <c r="BE69" s="94"/>
      <c r="BF69" s="94"/>
      <c r="BG69" s="94"/>
      <c r="BH69" s="94"/>
      <c r="BI69" s="94"/>
      <c r="BJ69" s="94"/>
      <c r="BK69" s="94"/>
      <c r="BL69" s="94"/>
      <c r="BM69" s="94"/>
      <c r="BN69" s="94"/>
      <c r="BO69" s="94"/>
      <c r="BP69" s="94"/>
      <c r="BQ69" s="94"/>
      <c r="BR69" s="94"/>
      <c r="BS69" s="94"/>
      <c r="BT69" s="94"/>
      <c r="BU69" s="94"/>
      <c r="BV69" s="94"/>
      <c r="BW69" s="94"/>
      <c r="BX69" s="94"/>
      <c r="BY69" s="94"/>
      <c r="BZ69" s="94"/>
      <c r="CA69" s="8" t="s">
        <v>462</v>
      </c>
      <c r="CB69" s="2" t="s">
        <v>461</v>
      </c>
    </row>
    <row r="70" spans="1:80" s="2" customFormat="1" ht="5.0999999999999996" customHeight="1">
      <c r="A70" s="203"/>
      <c r="B70" s="203"/>
      <c r="C70" s="203"/>
      <c r="D70" s="203"/>
      <c r="E70" s="203"/>
      <c r="F70" s="203"/>
      <c r="G70" s="203"/>
      <c r="H70" s="203"/>
      <c r="I70" s="203"/>
      <c r="J70" s="203"/>
      <c r="K70" s="203"/>
      <c r="L70" s="203"/>
      <c r="M70" s="203"/>
      <c r="N70" s="203"/>
      <c r="O70" s="203"/>
      <c r="P70" s="203"/>
      <c r="Q70" s="203"/>
      <c r="R70" s="203"/>
      <c r="S70" s="203"/>
      <c r="T70" s="203"/>
      <c r="U70" s="203"/>
      <c r="V70" s="203"/>
      <c r="W70" s="203"/>
      <c r="X70" s="203"/>
      <c r="Y70" s="203"/>
      <c r="Z70" s="203"/>
      <c r="AA70" s="203"/>
      <c r="AB70" s="203"/>
      <c r="AC70" s="203"/>
      <c r="AD70" s="203"/>
      <c r="AE70" s="203"/>
      <c r="AF70" s="203"/>
      <c r="AG70" s="203"/>
      <c r="AH70" s="203"/>
      <c r="AI70" s="203"/>
      <c r="AJ70" s="203"/>
      <c r="AK70" s="203"/>
      <c r="AL70" s="203"/>
      <c r="AM70" s="203"/>
      <c r="AN70" s="203"/>
      <c r="AO70" s="203"/>
      <c r="AP70" s="203"/>
      <c r="AQ70" s="203"/>
      <c r="AR70" s="203"/>
      <c r="AS70" s="203"/>
      <c r="AT70" s="203"/>
      <c r="AU70" s="203"/>
      <c r="AV70" s="203"/>
      <c r="AW70" s="203"/>
      <c r="AX70" s="203"/>
      <c r="AY70" s="203"/>
      <c r="AZ70" s="203"/>
      <c r="BA70" s="203"/>
      <c r="BB70" s="203"/>
      <c r="BC70" s="203"/>
      <c r="BD70" s="203"/>
      <c r="BE70" s="203"/>
      <c r="BF70" s="203"/>
      <c r="BG70" s="203"/>
      <c r="BH70" s="203"/>
      <c r="BI70" s="203"/>
      <c r="BJ70" s="203"/>
      <c r="BK70" s="203"/>
      <c r="BL70" s="203"/>
      <c r="BM70" s="203"/>
      <c r="BN70" s="203"/>
      <c r="BO70" s="203"/>
      <c r="BP70" s="203"/>
      <c r="BQ70" s="203"/>
      <c r="BR70" s="203"/>
      <c r="BS70" s="203"/>
      <c r="BT70" s="203"/>
      <c r="BU70" s="203"/>
      <c r="BV70" s="203"/>
      <c r="BW70" s="203"/>
      <c r="BX70" s="203"/>
      <c r="BY70" s="203"/>
      <c r="BZ70" s="203"/>
      <c r="CA70" s="8" t="s">
        <v>465</v>
      </c>
      <c r="CB70" s="2" t="s">
        <v>464</v>
      </c>
    </row>
    <row r="71" spans="1:80" s="13" customFormat="1" ht="15.95" customHeight="1">
      <c r="A71" s="59"/>
      <c r="B71" s="59" t="s">
        <v>265</v>
      </c>
      <c r="C71" s="59"/>
      <c r="D71" s="59"/>
      <c r="E71" s="59"/>
      <c r="F71" s="59"/>
      <c r="G71" s="59"/>
      <c r="H71" s="59"/>
      <c r="I71" s="59"/>
      <c r="J71" s="59"/>
      <c r="K71" s="59"/>
      <c r="L71" s="59"/>
      <c r="M71" s="59"/>
      <c r="N71" s="59"/>
      <c r="O71" s="59"/>
      <c r="P71" s="59"/>
      <c r="Q71" s="59"/>
      <c r="R71" s="59"/>
      <c r="S71" s="677"/>
      <c r="T71" s="677"/>
      <c r="U71" s="677"/>
      <c r="V71" s="677"/>
      <c r="W71" s="677"/>
      <c r="X71" s="677"/>
      <c r="Y71" s="677"/>
      <c r="Z71" s="677"/>
      <c r="AA71" s="677"/>
      <c r="AB71" s="677"/>
      <c r="AC71" s="677"/>
      <c r="AD71" s="677"/>
      <c r="AE71" s="677"/>
      <c r="AF71" s="677"/>
      <c r="AG71" s="677"/>
      <c r="AH71" s="677"/>
      <c r="AI71" s="677"/>
      <c r="AJ71" s="677"/>
      <c r="AK71" s="677"/>
      <c r="AL71" s="677"/>
      <c r="AM71" s="677"/>
      <c r="AN71" s="677"/>
      <c r="AO71" s="677"/>
      <c r="AP71" s="677"/>
      <c r="AQ71" s="677"/>
      <c r="AR71" s="677"/>
      <c r="AS71" s="677"/>
      <c r="AT71" s="677"/>
      <c r="AU71" s="677"/>
      <c r="AV71" s="677"/>
      <c r="AW71" s="677"/>
      <c r="AX71" s="677"/>
      <c r="AY71" s="677"/>
      <c r="AZ71" s="677"/>
      <c r="BA71" s="677"/>
      <c r="BB71" s="677"/>
      <c r="BC71" s="677"/>
      <c r="BD71" s="677"/>
      <c r="BE71" s="677"/>
      <c r="BF71" s="677"/>
      <c r="BG71" s="677"/>
      <c r="BH71" s="677"/>
      <c r="BI71" s="677"/>
      <c r="BJ71" s="677"/>
      <c r="BK71" s="677"/>
      <c r="BL71" s="677"/>
      <c r="BM71" s="677"/>
      <c r="BN71" s="677"/>
      <c r="BO71" s="677"/>
      <c r="BP71" s="677"/>
      <c r="BQ71" s="677"/>
      <c r="BR71" s="677"/>
      <c r="BS71" s="677"/>
      <c r="BT71" s="677"/>
      <c r="BU71" s="677"/>
      <c r="BV71" s="677"/>
      <c r="BW71" s="677"/>
      <c r="BX71" s="677"/>
      <c r="BY71" s="677"/>
      <c r="BZ71" s="677"/>
      <c r="CA71" s="8" t="s">
        <v>468</v>
      </c>
      <c r="CB71" s="2" t="s">
        <v>467</v>
      </c>
    </row>
    <row r="72" spans="1:80" s="2" customFormat="1" ht="5.0999999999999996" customHeight="1">
      <c r="A72" s="94"/>
      <c r="B72" s="94"/>
      <c r="C72" s="94"/>
      <c r="D72" s="94"/>
      <c r="E72" s="94"/>
      <c r="F72" s="94"/>
      <c r="G72" s="94"/>
      <c r="H72" s="94"/>
      <c r="I72" s="94"/>
      <c r="J72" s="94"/>
      <c r="K72" s="94"/>
      <c r="L72" s="94"/>
      <c r="M72" s="94"/>
      <c r="N72" s="94"/>
      <c r="O72" s="94"/>
      <c r="P72" s="94"/>
      <c r="Q72" s="94"/>
      <c r="R72" s="94"/>
      <c r="S72" s="94"/>
      <c r="T72" s="94"/>
      <c r="U72" s="94"/>
      <c r="V72" s="94"/>
      <c r="W72" s="94"/>
      <c r="X72" s="94"/>
      <c r="Y72" s="94"/>
      <c r="Z72" s="94"/>
      <c r="AA72" s="94"/>
      <c r="AB72" s="94"/>
      <c r="AC72" s="94"/>
      <c r="AD72" s="94"/>
      <c r="AE72" s="94"/>
      <c r="AF72" s="94"/>
      <c r="AG72" s="94"/>
      <c r="AH72" s="94"/>
      <c r="AI72" s="94"/>
      <c r="AJ72" s="94"/>
      <c r="AK72" s="94"/>
      <c r="AL72" s="94"/>
      <c r="AM72" s="94"/>
      <c r="AN72" s="94"/>
      <c r="AO72" s="94"/>
      <c r="AP72" s="94"/>
      <c r="AQ72" s="94"/>
      <c r="AR72" s="94"/>
      <c r="AS72" s="94"/>
      <c r="AT72" s="94"/>
      <c r="AU72" s="94"/>
      <c r="AV72" s="94"/>
      <c r="AW72" s="94"/>
      <c r="AX72" s="94"/>
      <c r="AY72" s="94"/>
      <c r="AZ72" s="94"/>
      <c r="BA72" s="94"/>
      <c r="BB72" s="94"/>
      <c r="BC72" s="94"/>
      <c r="BD72" s="94"/>
      <c r="BE72" s="94"/>
      <c r="BF72" s="94"/>
      <c r="BG72" s="94"/>
      <c r="BH72" s="94"/>
      <c r="BI72" s="94"/>
      <c r="BJ72" s="94"/>
      <c r="BK72" s="94"/>
      <c r="BL72" s="94"/>
      <c r="BM72" s="94"/>
      <c r="BN72" s="94"/>
      <c r="BO72" s="94"/>
      <c r="BP72" s="94"/>
      <c r="BQ72" s="94"/>
      <c r="BR72" s="94"/>
      <c r="BS72" s="94"/>
      <c r="BT72" s="94"/>
      <c r="BU72" s="94"/>
      <c r="BV72" s="94"/>
      <c r="BW72" s="94"/>
      <c r="BX72" s="94"/>
      <c r="BY72" s="94"/>
      <c r="BZ72" s="94"/>
      <c r="CA72" s="8" t="s">
        <v>1298</v>
      </c>
      <c r="CB72" s="2" t="s">
        <v>470</v>
      </c>
    </row>
    <row r="73" spans="1:80" s="2" customFormat="1" ht="5.0999999999999996" customHeight="1">
      <c r="A73" s="203"/>
      <c r="B73" s="203"/>
      <c r="C73" s="203"/>
      <c r="D73" s="203"/>
      <c r="E73" s="203"/>
      <c r="F73" s="203"/>
      <c r="G73" s="203"/>
      <c r="H73" s="203"/>
      <c r="I73" s="203"/>
      <c r="J73" s="203"/>
      <c r="K73" s="203"/>
      <c r="L73" s="203"/>
      <c r="M73" s="203"/>
      <c r="N73" s="203"/>
      <c r="O73" s="203"/>
      <c r="P73" s="203"/>
      <c r="Q73" s="203"/>
      <c r="R73" s="203"/>
      <c r="S73" s="203"/>
      <c r="T73" s="203"/>
      <c r="U73" s="203"/>
      <c r="V73" s="203"/>
      <c r="W73" s="203"/>
      <c r="X73" s="203"/>
      <c r="Y73" s="203"/>
      <c r="Z73" s="203"/>
      <c r="AA73" s="203"/>
      <c r="AB73" s="203"/>
      <c r="AC73" s="203"/>
      <c r="AD73" s="203"/>
      <c r="AE73" s="203"/>
      <c r="AF73" s="203"/>
      <c r="AG73" s="203"/>
      <c r="AH73" s="203"/>
      <c r="AI73" s="203"/>
      <c r="AJ73" s="203"/>
      <c r="AK73" s="203"/>
      <c r="AL73" s="203"/>
      <c r="AM73" s="203"/>
      <c r="AN73" s="203"/>
      <c r="AO73" s="203"/>
      <c r="AP73" s="203"/>
      <c r="AQ73" s="203"/>
      <c r="AR73" s="203"/>
      <c r="AS73" s="203"/>
      <c r="AT73" s="203"/>
      <c r="AU73" s="203"/>
      <c r="AV73" s="203"/>
      <c r="AW73" s="203"/>
      <c r="AX73" s="203"/>
      <c r="AY73" s="203"/>
      <c r="AZ73" s="203"/>
      <c r="BA73" s="203"/>
      <c r="BB73" s="203"/>
      <c r="BC73" s="203"/>
      <c r="BD73" s="203"/>
      <c r="BE73" s="203"/>
      <c r="BF73" s="203"/>
      <c r="BG73" s="203"/>
      <c r="BH73" s="203"/>
      <c r="BI73" s="203"/>
      <c r="BJ73" s="203"/>
      <c r="BK73" s="203"/>
      <c r="BL73" s="203"/>
      <c r="BM73" s="203"/>
      <c r="BN73" s="203"/>
      <c r="BO73" s="203"/>
      <c r="BP73" s="203"/>
      <c r="BQ73" s="203"/>
      <c r="BR73" s="203"/>
      <c r="BS73" s="203"/>
      <c r="BT73" s="203"/>
      <c r="BU73" s="203"/>
      <c r="BV73" s="203"/>
      <c r="BW73" s="203"/>
      <c r="BX73" s="203"/>
      <c r="BY73" s="203"/>
      <c r="BZ73" s="203"/>
      <c r="CA73" s="8" t="s">
        <v>1299</v>
      </c>
      <c r="CB73" s="2" t="s">
        <v>1300</v>
      </c>
    </row>
    <row r="74" spans="1:80" s="13" customFormat="1" ht="15.95" customHeight="1">
      <c r="A74" s="59"/>
      <c r="B74" s="59" t="s">
        <v>266</v>
      </c>
      <c r="C74" s="59"/>
      <c r="D74" s="59"/>
      <c r="E74" s="59"/>
      <c r="F74" s="59"/>
      <c r="G74" s="59"/>
      <c r="H74" s="59"/>
      <c r="I74" s="59"/>
      <c r="J74" s="59"/>
      <c r="K74" s="59"/>
      <c r="L74" s="59"/>
      <c r="M74" s="59"/>
      <c r="N74" s="59"/>
      <c r="O74" s="59"/>
      <c r="P74" s="59"/>
      <c r="Q74" s="59"/>
      <c r="R74" s="677"/>
      <c r="S74" s="677"/>
      <c r="T74" s="677"/>
      <c r="U74" s="677"/>
      <c r="V74" s="677"/>
      <c r="W74" s="677"/>
      <c r="X74" s="677"/>
      <c r="Y74" s="677"/>
      <c r="Z74" s="677"/>
      <c r="AA74" s="677"/>
      <c r="AB74" s="677"/>
      <c r="AC74" s="677"/>
      <c r="AD74" s="677"/>
      <c r="AE74" s="677"/>
      <c r="AF74" s="677"/>
      <c r="AG74" s="677"/>
      <c r="AH74" s="677"/>
      <c r="AI74" s="677"/>
      <c r="AJ74" s="677"/>
      <c r="AK74" s="677"/>
      <c r="AL74" s="677"/>
      <c r="AM74" s="677"/>
      <c r="AN74" s="677"/>
      <c r="AO74" s="677"/>
      <c r="AP74" s="677"/>
      <c r="AQ74" s="677"/>
      <c r="AR74" s="677"/>
      <c r="AS74" s="677"/>
      <c r="AT74" s="677"/>
      <c r="AU74" s="677"/>
      <c r="AV74" s="677"/>
      <c r="AW74" s="677"/>
      <c r="AX74" s="677"/>
      <c r="AY74" s="677"/>
      <c r="AZ74" s="677"/>
      <c r="BA74" s="677"/>
      <c r="BB74" s="677"/>
      <c r="BC74" s="677"/>
      <c r="BD74" s="677"/>
      <c r="BE74" s="677"/>
      <c r="BF74" s="677"/>
      <c r="BG74" s="677"/>
      <c r="BH74" s="677"/>
      <c r="BI74" s="677"/>
      <c r="BJ74" s="677"/>
      <c r="BK74" s="677"/>
      <c r="BL74" s="677"/>
      <c r="BM74" s="677"/>
      <c r="BN74" s="677"/>
      <c r="BO74" s="677"/>
      <c r="BP74" s="677"/>
      <c r="BQ74" s="677"/>
      <c r="BR74" s="677"/>
      <c r="BS74" s="677"/>
      <c r="BT74" s="677"/>
      <c r="BU74" s="677"/>
      <c r="BV74" s="677"/>
      <c r="BW74" s="677"/>
      <c r="BX74" s="677"/>
      <c r="BY74" s="677"/>
      <c r="BZ74" s="677"/>
      <c r="CA74" s="8" t="s">
        <v>1301</v>
      </c>
      <c r="CB74" s="2" t="s">
        <v>1648</v>
      </c>
    </row>
    <row r="75" spans="1:80" s="13" customFormat="1" ht="15.95" customHeight="1">
      <c r="A75" s="59"/>
      <c r="B75" s="59"/>
      <c r="C75" s="59"/>
      <c r="D75" s="59"/>
      <c r="E75" s="59"/>
      <c r="F75" s="59"/>
      <c r="G75" s="59"/>
      <c r="H75" s="59"/>
      <c r="I75" s="59"/>
      <c r="J75" s="59"/>
      <c r="K75" s="59"/>
      <c r="L75" s="59"/>
      <c r="M75" s="59"/>
      <c r="N75" s="59"/>
      <c r="O75" s="59"/>
      <c r="P75" s="59"/>
      <c r="Q75" s="59"/>
      <c r="R75" s="677"/>
      <c r="S75" s="677"/>
      <c r="T75" s="677"/>
      <c r="U75" s="677"/>
      <c r="V75" s="677"/>
      <c r="W75" s="677"/>
      <c r="X75" s="677"/>
      <c r="Y75" s="677"/>
      <c r="Z75" s="677"/>
      <c r="AA75" s="677"/>
      <c r="AB75" s="677"/>
      <c r="AC75" s="677"/>
      <c r="AD75" s="677"/>
      <c r="AE75" s="677"/>
      <c r="AF75" s="677"/>
      <c r="AG75" s="677"/>
      <c r="AH75" s="677"/>
      <c r="AI75" s="677"/>
      <c r="AJ75" s="677"/>
      <c r="AK75" s="677"/>
      <c r="AL75" s="677"/>
      <c r="AM75" s="677"/>
      <c r="AN75" s="677"/>
      <c r="AO75" s="677"/>
      <c r="AP75" s="677"/>
      <c r="AQ75" s="677"/>
      <c r="AR75" s="677"/>
      <c r="AS75" s="677"/>
      <c r="AT75" s="677"/>
      <c r="AU75" s="677"/>
      <c r="AV75" s="677"/>
      <c r="AW75" s="677"/>
      <c r="AX75" s="677"/>
      <c r="AY75" s="677"/>
      <c r="AZ75" s="677"/>
      <c r="BA75" s="677"/>
      <c r="BB75" s="677"/>
      <c r="BC75" s="677"/>
      <c r="BD75" s="677"/>
      <c r="BE75" s="677"/>
      <c r="BF75" s="677"/>
      <c r="BG75" s="677"/>
      <c r="BH75" s="677"/>
      <c r="BI75" s="677"/>
      <c r="BJ75" s="677"/>
      <c r="BK75" s="677"/>
      <c r="BL75" s="677"/>
      <c r="BM75" s="677"/>
      <c r="BN75" s="677"/>
      <c r="BO75" s="677"/>
      <c r="BP75" s="677"/>
      <c r="BQ75" s="677"/>
      <c r="BR75" s="677"/>
      <c r="BS75" s="677"/>
      <c r="BT75" s="677"/>
      <c r="BU75" s="677"/>
      <c r="BV75" s="677"/>
      <c r="BW75" s="677"/>
      <c r="BX75" s="677"/>
      <c r="BY75" s="677"/>
      <c r="BZ75" s="677"/>
      <c r="CA75" s="8" t="s">
        <v>1303</v>
      </c>
      <c r="CB75" s="2" t="s">
        <v>479</v>
      </c>
    </row>
    <row r="76" spans="1:80" s="2" customFormat="1" ht="5.0999999999999996" customHeight="1">
      <c r="A76" s="94"/>
      <c r="B76" s="94"/>
      <c r="C76" s="94"/>
      <c r="D76" s="94"/>
      <c r="E76" s="94"/>
      <c r="F76" s="94"/>
      <c r="G76" s="94"/>
      <c r="H76" s="94"/>
      <c r="I76" s="94"/>
      <c r="J76" s="94"/>
      <c r="K76" s="94"/>
      <c r="L76" s="94"/>
      <c r="M76" s="94"/>
      <c r="N76" s="94"/>
      <c r="O76" s="94"/>
      <c r="P76" s="94"/>
      <c r="Q76" s="94"/>
      <c r="R76" s="94"/>
      <c r="S76" s="94"/>
      <c r="T76" s="94"/>
      <c r="U76" s="94"/>
      <c r="V76" s="94"/>
      <c r="W76" s="94"/>
      <c r="X76" s="94"/>
      <c r="Y76" s="94"/>
      <c r="Z76" s="94"/>
      <c r="AA76" s="94"/>
      <c r="AB76" s="94"/>
      <c r="AC76" s="94"/>
      <c r="AD76" s="94"/>
      <c r="AE76" s="94"/>
      <c r="AF76" s="94"/>
      <c r="AG76" s="94"/>
      <c r="AH76" s="94"/>
      <c r="AI76" s="94"/>
      <c r="AJ76" s="94"/>
      <c r="AK76" s="94"/>
      <c r="AL76" s="94"/>
      <c r="AM76" s="94"/>
      <c r="AN76" s="94"/>
      <c r="AO76" s="94"/>
      <c r="AP76" s="94"/>
      <c r="AQ76" s="94"/>
      <c r="AR76" s="94"/>
      <c r="AS76" s="94"/>
      <c r="AT76" s="94"/>
      <c r="AU76" s="94"/>
      <c r="AV76" s="94"/>
      <c r="AW76" s="94"/>
      <c r="AX76" s="94"/>
      <c r="AY76" s="94"/>
      <c r="AZ76" s="94"/>
      <c r="BA76" s="94"/>
      <c r="BB76" s="94"/>
      <c r="BC76" s="94"/>
      <c r="BD76" s="94"/>
      <c r="BE76" s="94"/>
      <c r="BF76" s="94"/>
      <c r="BG76" s="94"/>
      <c r="BH76" s="94"/>
      <c r="BI76" s="94"/>
      <c r="BJ76" s="94"/>
      <c r="BK76" s="94"/>
      <c r="BL76" s="94"/>
      <c r="BM76" s="94"/>
      <c r="BN76" s="94"/>
      <c r="BO76" s="94"/>
      <c r="BP76" s="94"/>
      <c r="BQ76" s="94"/>
      <c r="BR76" s="94"/>
      <c r="BS76" s="94"/>
      <c r="BT76" s="94"/>
      <c r="BU76" s="94"/>
      <c r="BV76" s="94"/>
      <c r="BW76" s="94"/>
      <c r="BX76" s="94"/>
      <c r="BY76" s="94"/>
      <c r="BZ76" s="94"/>
      <c r="CA76" s="8" t="s">
        <v>1304</v>
      </c>
      <c r="CB76" s="2" t="s">
        <v>1305</v>
      </c>
    </row>
    <row r="77" spans="1:80" s="2" customFormat="1" ht="17.100000000000001" customHeight="1">
      <c r="A77" s="670" t="s">
        <v>244</v>
      </c>
      <c r="B77" s="670"/>
      <c r="C77" s="670"/>
      <c r="D77" s="670"/>
      <c r="E77" s="670"/>
      <c r="F77" s="670"/>
      <c r="G77" s="670"/>
      <c r="H77" s="670"/>
      <c r="I77" s="670"/>
      <c r="J77" s="670"/>
      <c r="K77" s="670"/>
      <c r="L77" s="670"/>
      <c r="M77" s="670"/>
      <c r="N77" s="670"/>
      <c r="O77" s="670"/>
      <c r="P77" s="670"/>
      <c r="Q77" s="670"/>
      <c r="R77" s="670"/>
      <c r="S77" s="670"/>
      <c r="T77" s="670"/>
      <c r="U77" s="670"/>
      <c r="V77" s="670"/>
      <c r="W77" s="670"/>
      <c r="X77" s="670"/>
      <c r="Y77" s="670"/>
      <c r="Z77" s="670"/>
      <c r="AA77" s="670"/>
      <c r="AB77" s="670"/>
      <c r="AC77" s="670"/>
      <c r="AD77" s="670"/>
      <c r="AE77" s="670"/>
      <c r="AF77" s="670"/>
      <c r="AG77" s="670"/>
      <c r="AH77" s="670"/>
      <c r="AI77" s="670"/>
      <c r="AJ77" s="670"/>
      <c r="AK77" s="670"/>
      <c r="AL77" s="670"/>
      <c r="AM77" s="670"/>
      <c r="AN77" s="670"/>
      <c r="AO77" s="670"/>
      <c r="AP77" s="670"/>
      <c r="AQ77" s="670"/>
      <c r="AR77" s="670"/>
      <c r="AS77" s="670"/>
      <c r="AT77" s="670"/>
      <c r="AU77" s="670"/>
      <c r="AV77" s="670"/>
      <c r="AW77" s="670"/>
      <c r="AX77" s="670"/>
      <c r="AY77" s="670"/>
      <c r="AZ77" s="670"/>
      <c r="BA77" s="670"/>
      <c r="BB77" s="670"/>
      <c r="BC77" s="670"/>
      <c r="BD77" s="670"/>
      <c r="BE77" s="670"/>
      <c r="BF77" s="670"/>
      <c r="BG77" s="670"/>
      <c r="BH77" s="670"/>
      <c r="BI77" s="670"/>
      <c r="BJ77" s="670"/>
      <c r="BK77" s="670"/>
      <c r="BL77" s="670"/>
      <c r="BM77" s="670"/>
      <c r="BN77" s="670"/>
      <c r="BO77" s="670"/>
      <c r="BP77" s="670"/>
      <c r="BQ77" s="670"/>
      <c r="BR77" s="670"/>
      <c r="BS77" s="670"/>
      <c r="BT77" s="670"/>
      <c r="BU77" s="670"/>
      <c r="BV77" s="670"/>
      <c r="BW77" s="670"/>
      <c r="BX77" s="670"/>
      <c r="BY77" s="670"/>
      <c r="BZ77" s="670"/>
      <c r="CA77" s="8" t="s">
        <v>1306</v>
      </c>
      <c r="CB77" s="2" t="s">
        <v>1633</v>
      </c>
    </row>
    <row r="78" spans="1:80" s="2" customFormat="1" ht="15.95" customHeight="1">
      <c r="A78" s="59"/>
      <c r="B78" s="59" t="s">
        <v>245</v>
      </c>
      <c r="C78" s="59"/>
      <c r="D78" s="59"/>
      <c r="E78" s="59"/>
      <c r="F78" s="59"/>
      <c r="G78" s="59"/>
      <c r="H78" s="59"/>
      <c r="I78" s="59"/>
      <c r="J78" s="59"/>
      <c r="K78" s="59"/>
      <c r="L78" s="59"/>
      <c r="M78" s="59"/>
      <c r="N78" s="59"/>
      <c r="O78" s="59"/>
      <c r="P78" s="59"/>
      <c r="Q78" s="59"/>
      <c r="R78" s="59"/>
      <c r="S78" s="59"/>
      <c r="T78" s="59"/>
      <c r="U78" s="59"/>
      <c r="V78" s="59"/>
      <c r="W78" s="59"/>
      <c r="X78" s="59"/>
      <c r="Y78" s="59"/>
      <c r="Z78" s="59"/>
      <c r="AA78" s="59"/>
      <c r="AB78" s="59"/>
      <c r="AC78" s="59"/>
      <c r="AD78" s="59"/>
      <c r="AE78" s="59"/>
      <c r="AF78" s="59"/>
      <c r="AG78" s="59"/>
      <c r="AH78" s="59"/>
      <c r="AI78" s="59"/>
      <c r="AJ78" s="59"/>
      <c r="AK78" s="59"/>
      <c r="AL78" s="59"/>
      <c r="AM78" s="59"/>
      <c r="AN78" s="59"/>
      <c r="AO78" s="59"/>
      <c r="AP78" s="59"/>
      <c r="AQ78" s="59"/>
      <c r="AR78" s="59"/>
      <c r="AS78" s="59"/>
      <c r="AT78" s="59"/>
      <c r="AU78" s="59"/>
      <c r="AV78" s="59"/>
      <c r="AW78" s="59"/>
      <c r="AX78" s="59"/>
      <c r="AY78" s="59"/>
      <c r="AZ78" s="59"/>
      <c r="BA78" s="59"/>
      <c r="BB78" s="59"/>
      <c r="BC78" s="59"/>
      <c r="BD78" s="59"/>
      <c r="BE78" s="59"/>
      <c r="BF78" s="59"/>
      <c r="BG78" s="59"/>
      <c r="BH78" s="59"/>
      <c r="BI78" s="59"/>
      <c r="BJ78" s="59"/>
      <c r="BK78" s="59"/>
      <c r="BL78" s="59"/>
      <c r="BM78" s="59"/>
      <c r="BN78" s="59"/>
      <c r="BO78" s="59"/>
      <c r="BP78" s="59"/>
      <c r="BQ78" s="59"/>
      <c r="BR78" s="59"/>
      <c r="BS78" s="59"/>
      <c r="BT78" s="59"/>
      <c r="BU78" s="59"/>
      <c r="BV78" s="59"/>
      <c r="BW78" s="59"/>
      <c r="BX78" s="59"/>
      <c r="BY78" s="59"/>
      <c r="BZ78" s="59"/>
      <c r="CA78" s="8" t="s">
        <v>1307</v>
      </c>
      <c r="CB78" s="2" t="s">
        <v>488</v>
      </c>
    </row>
    <row r="79" spans="1:80" s="2" customFormat="1" ht="5.0999999999999996" customHeight="1">
      <c r="A79" s="94"/>
      <c r="B79" s="94"/>
      <c r="C79" s="94"/>
      <c r="D79" s="94"/>
      <c r="E79" s="94"/>
      <c r="F79" s="94"/>
      <c r="G79" s="94"/>
      <c r="H79" s="94"/>
      <c r="I79" s="94"/>
      <c r="J79" s="94"/>
      <c r="K79" s="94"/>
      <c r="L79" s="94"/>
      <c r="M79" s="94"/>
      <c r="N79" s="94"/>
      <c r="O79" s="94"/>
      <c r="P79" s="94"/>
      <c r="Q79" s="94"/>
      <c r="R79" s="94"/>
      <c r="S79" s="94"/>
      <c r="T79" s="94"/>
      <c r="U79" s="94"/>
      <c r="V79" s="94"/>
      <c r="W79" s="94"/>
      <c r="X79" s="94"/>
      <c r="Y79" s="94"/>
      <c r="Z79" s="94"/>
      <c r="AA79" s="94"/>
      <c r="AB79" s="94"/>
      <c r="AC79" s="94"/>
      <c r="AD79" s="94"/>
      <c r="AE79" s="94"/>
      <c r="AF79" s="94"/>
      <c r="AG79" s="94"/>
      <c r="AH79" s="94"/>
      <c r="AI79" s="94"/>
      <c r="AJ79" s="94"/>
      <c r="AK79" s="94"/>
      <c r="AL79" s="94"/>
      <c r="AM79" s="94"/>
      <c r="AN79" s="94"/>
      <c r="AO79" s="94"/>
      <c r="AP79" s="94"/>
      <c r="AQ79" s="94"/>
      <c r="AR79" s="94"/>
      <c r="AS79" s="94"/>
      <c r="AT79" s="94"/>
      <c r="AU79" s="94"/>
      <c r="AV79" s="94"/>
      <c r="AW79" s="94"/>
      <c r="AX79" s="94"/>
      <c r="AY79" s="94"/>
      <c r="AZ79" s="94"/>
      <c r="BA79" s="94"/>
      <c r="BB79" s="94"/>
      <c r="BC79" s="94"/>
      <c r="BD79" s="94"/>
      <c r="BE79" s="94"/>
      <c r="BF79" s="94"/>
      <c r="BG79" s="94"/>
      <c r="BH79" s="94"/>
      <c r="BI79" s="94"/>
      <c r="BJ79" s="94"/>
      <c r="BK79" s="94"/>
      <c r="BL79" s="94"/>
      <c r="BM79" s="94"/>
      <c r="BN79" s="94"/>
      <c r="BO79" s="94"/>
      <c r="BP79" s="94"/>
      <c r="BQ79" s="94"/>
      <c r="BR79" s="94"/>
      <c r="BS79" s="94"/>
      <c r="BT79" s="94"/>
      <c r="BU79" s="94"/>
      <c r="BV79" s="94"/>
      <c r="BW79" s="94"/>
      <c r="BX79" s="94"/>
      <c r="BY79" s="94"/>
      <c r="BZ79" s="94"/>
      <c r="CA79" s="8" t="s">
        <v>1308</v>
      </c>
      <c r="CB79" s="2" t="s">
        <v>491</v>
      </c>
    </row>
    <row r="80" spans="1:80" s="2" customFormat="1" ht="5.0999999999999996" customHeight="1">
      <c r="A80" s="203"/>
      <c r="B80" s="203"/>
      <c r="C80" s="203"/>
      <c r="D80" s="203"/>
      <c r="E80" s="203"/>
      <c r="F80" s="203"/>
      <c r="G80" s="203"/>
      <c r="H80" s="203"/>
      <c r="I80" s="203"/>
      <c r="J80" s="203"/>
      <c r="K80" s="203"/>
      <c r="L80" s="203"/>
      <c r="M80" s="203"/>
      <c r="N80" s="203"/>
      <c r="O80" s="203"/>
      <c r="P80" s="203"/>
      <c r="Q80" s="203"/>
      <c r="R80" s="203"/>
      <c r="S80" s="203"/>
      <c r="T80" s="203"/>
      <c r="U80" s="203"/>
      <c r="V80" s="203"/>
      <c r="W80" s="203"/>
      <c r="X80" s="203"/>
      <c r="Y80" s="203"/>
      <c r="Z80" s="203"/>
      <c r="AA80" s="203"/>
      <c r="AB80" s="203"/>
      <c r="AC80" s="203"/>
      <c r="AD80" s="203"/>
      <c r="AE80" s="203"/>
      <c r="AF80" s="203"/>
      <c r="AG80" s="203"/>
      <c r="AH80" s="203"/>
      <c r="AI80" s="203"/>
      <c r="AJ80" s="203"/>
      <c r="AK80" s="203"/>
      <c r="AL80" s="203"/>
      <c r="AM80" s="203"/>
      <c r="AN80" s="203"/>
      <c r="AO80" s="203"/>
      <c r="AP80" s="203"/>
      <c r="AQ80" s="203"/>
      <c r="AR80" s="203"/>
      <c r="AS80" s="203"/>
      <c r="AT80" s="203"/>
      <c r="AU80" s="203"/>
      <c r="AV80" s="203"/>
      <c r="AW80" s="203"/>
      <c r="AX80" s="203"/>
      <c r="AY80" s="203"/>
      <c r="AZ80" s="203"/>
      <c r="BA80" s="203"/>
      <c r="BB80" s="203"/>
      <c r="BC80" s="203"/>
      <c r="BD80" s="203"/>
      <c r="BE80" s="203"/>
      <c r="BF80" s="203"/>
      <c r="BG80" s="203"/>
      <c r="BH80" s="203"/>
      <c r="BI80" s="203"/>
      <c r="BJ80" s="203"/>
      <c r="BK80" s="203"/>
      <c r="BL80" s="203"/>
      <c r="BM80" s="203"/>
      <c r="BN80" s="203"/>
      <c r="BO80" s="203"/>
      <c r="BP80" s="203"/>
      <c r="BQ80" s="203"/>
      <c r="BR80" s="203"/>
      <c r="BS80" s="203"/>
      <c r="BT80" s="203"/>
      <c r="BU80" s="203"/>
      <c r="BV80" s="203"/>
      <c r="BW80" s="203"/>
      <c r="BX80" s="203"/>
      <c r="BY80" s="203"/>
      <c r="BZ80" s="203"/>
      <c r="CA80" s="8" t="s">
        <v>495</v>
      </c>
      <c r="CB80" s="2" t="s">
        <v>494</v>
      </c>
    </row>
    <row r="81" spans="1:80" s="1" customFormat="1" ht="15.95" customHeight="1">
      <c r="A81" s="59"/>
      <c r="B81" s="59" t="s">
        <v>246</v>
      </c>
      <c r="C81" s="59"/>
      <c r="D81" s="59"/>
      <c r="E81" s="59"/>
      <c r="F81" s="59"/>
      <c r="G81" s="59"/>
      <c r="H81" s="59"/>
      <c r="I81" s="59"/>
      <c r="J81" s="59"/>
      <c r="K81" s="59"/>
      <c r="L81" s="59"/>
      <c r="M81" s="59"/>
      <c r="N81" s="59"/>
      <c r="O81" s="59"/>
      <c r="P81" s="59"/>
      <c r="Q81" s="59"/>
      <c r="R81" s="59"/>
      <c r="S81" s="59"/>
      <c r="T81" s="59"/>
      <c r="U81" s="59"/>
      <c r="V81" s="59"/>
      <c r="W81" s="59"/>
      <c r="X81" s="59"/>
      <c r="Y81" s="59"/>
      <c r="Z81" s="59"/>
      <c r="AA81" s="59"/>
      <c r="AB81" s="59"/>
      <c r="AC81" s="59"/>
      <c r="AD81" s="59"/>
      <c r="AE81" s="59"/>
      <c r="AF81" s="59"/>
      <c r="AG81" s="59"/>
      <c r="AH81" s="59"/>
      <c r="AI81" s="672"/>
      <c r="AJ81" s="672"/>
      <c r="AK81" s="672"/>
      <c r="AL81" s="672"/>
      <c r="AM81" s="672"/>
      <c r="AN81" s="672"/>
      <c r="AO81" s="672"/>
      <c r="AP81" s="59"/>
      <c r="AQ81" s="60"/>
      <c r="AR81" s="60"/>
      <c r="AS81" s="60"/>
      <c r="AT81" s="60"/>
      <c r="AU81" s="60"/>
      <c r="AV81" s="60"/>
      <c r="AW81" s="60"/>
      <c r="AX81" s="60"/>
      <c r="AY81" s="60"/>
      <c r="AZ81" s="60"/>
      <c r="BA81" s="60"/>
      <c r="BB81" s="60"/>
      <c r="BC81" s="60"/>
      <c r="BD81" s="60"/>
      <c r="BE81" s="60"/>
      <c r="BF81" s="60"/>
      <c r="BG81" s="60"/>
      <c r="BH81" s="60"/>
      <c r="BI81" s="60"/>
      <c r="BJ81" s="60"/>
      <c r="BK81" s="60"/>
      <c r="BL81" s="60"/>
      <c r="BM81" s="60"/>
      <c r="BN81" s="60"/>
      <c r="BO81" s="60"/>
      <c r="BP81" s="60"/>
      <c r="BQ81" s="60"/>
      <c r="BR81" s="60"/>
      <c r="BS81" s="60"/>
      <c r="BT81" s="60"/>
      <c r="BU81" s="60"/>
      <c r="BV81" s="60"/>
      <c r="BW81" s="60"/>
      <c r="BX81" s="60"/>
      <c r="BY81" s="60"/>
      <c r="BZ81" s="60"/>
      <c r="CA81" s="8" t="s">
        <v>498</v>
      </c>
      <c r="CB81" s="2" t="s">
        <v>497</v>
      </c>
    </row>
    <row r="82" spans="1:80" s="2" customFormat="1" ht="5.0999999999999996" customHeight="1">
      <c r="A82" s="94"/>
      <c r="B82" s="94"/>
      <c r="C82" s="94"/>
      <c r="D82" s="94"/>
      <c r="E82" s="94"/>
      <c r="F82" s="94"/>
      <c r="G82" s="94"/>
      <c r="H82" s="94"/>
      <c r="I82" s="94"/>
      <c r="J82" s="94"/>
      <c r="K82" s="94"/>
      <c r="L82" s="94"/>
      <c r="M82" s="94"/>
      <c r="N82" s="94"/>
      <c r="O82" s="94"/>
      <c r="P82" s="94"/>
      <c r="Q82" s="94"/>
      <c r="R82" s="94"/>
      <c r="S82" s="94"/>
      <c r="T82" s="94"/>
      <c r="U82" s="94"/>
      <c r="V82" s="94"/>
      <c r="W82" s="94"/>
      <c r="X82" s="94"/>
      <c r="Y82" s="94"/>
      <c r="Z82" s="94"/>
      <c r="AA82" s="94"/>
      <c r="AB82" s="94"/>
      <c r="AC82" s="94"/>
      <c r="AD82" s="94"/>
      <c r="AE82" s="94"/>
      <c r="AF82" s="94"/>
      <c r="AG82" s="94"/>
      <c r="AH82" s="94"/>
      <c r="AI82" s="94"/>
      <c r="AJ82" s="94"/>
      <c r="AK82" s="94"/>
      <c r="AL82" s="94"/>
      <c r="AM82" s="94"/>
      <c r="AN82" s="94"/>
      <c r="AO82" s="94"/>
      <c r="AP82" s="94"/>
      <c r="AQ82" s="94"/>
      <c r="AR82" s="94"/>
      <c r="AS82" s="94"/>
      <c r="AT82" s="94"/>
      <c r="AU82" s="94"/>
      <c r="AV82" s="94"/>
      <c r="AW82" s="94"/>
      <c r="AX82" s="94"/>
      <c r="AY82" s="94"/>
      <c r="AZ82" s="94"/>
      <c r="BA82" s="94"/>
      <c r="BB82" s="94"/>
      <c r="BC82" s="94"/>
      <c r="BD82" s="94"/>
      <c r="BE82" s="94"/>
      <c r="BF82" s="94"/>
      <c r="BG82" s="94"/>
      <c r="BH82" s="94"/>
      <c r="BI82" s="94"/>
      <c r="BJ82" s="94"/>
      <c r="BK82" s="94"/>
      <c r="BL82" s="94"/>
      <c r="BM82" s="94"/>
      <c r="BN82" s="94"/>
      <c r="BO82" s="94"/>
      <c r="BP82" s="94"/>
      <c r="BQ82" s="94"/>
      <c r="BR82" s="94"/>
      <c r="BS82" s="94"/>
      <c r="BT82" s="94"/>
      <c r="BU82" s="94"/>
      <c r="BV82" s="94"/>
      <c r="BW82" s="94"/>
      <c r="BX82" s="94"/>
      <c r="BY82" s="94"/>
      <c r="BZ82" s="94"/>
      <c r="CA82" s="8" t="s">
        <v>501</v>
      </c>
      <c r="CB82" s="2" t="s">
        <v>500</v>
      </c>
    </row>
    <row r="83" spans="1:80" s="2" customFormat="1" ht="5.0999999999999996" customHeight="1">
      <c r="A83" s="203"/>
      <c r="B83" s="203"/>
      <c r="C83" s="203"/>
      <c r="D83" s="203"/>
      <c r="E83" s="203"/>
      <c r="F83" s="203"/>
      <c r="G83" s="203"/>
      <c r="H83" s="203"/>
      <c r="I83" s="203"/>
      <c r="J83" s="203"/>
      <c r="K83" s="203"/>
      <c r="L83" s="203"/>
      <c r="M83" s="203"/>
      <c r="N83" s="203"/>
      <c r="O83" s="203"/>
      <c r="P83" s="203"/>
      <c r="Q83" s="203"/>
      <c r="R83" s="203"/>
      <c r="S83" s="203"/>
      <c r="T83" s="203"/>
      <c r="U83" s="203"/>
      <c r="V83" s="203"/>
      <c r="W83" s="203"/>
      <c r="X83" s="203"/>
      <c r="Y83" s="203"/>
      <c r="Z83" s="203"/>
      <c r="AA83" s="203"/>
      <c r="AB83" s="203"/>
      <c r="AC83" s="203"/>
      <c r="AD83" s="203"/>
      <c r="AE83" s="203"/>
      <c r="AF83" s="203"/>
      <c r="AG83" s="203"/>
      <c r="AH83" s="203"/>
      <c r="AI83" s="203"/>
      <c r="AJ83" s="203"/>
      <c r="AK83" s="203"/>
      <c r="AL83" s="203"/>
      <c r="AM83" s="203"/>
      <c r="AN83" s="203"/>
      <c r="AO83" s="203"/>
      <c r="AP83" s="203"/>
      <c r="AQ83" s="203"/>
      <c r="AR83" s="203"/>
      <c r="AS83" s="203"/>
      <c r="AT83" s="203"/>
      <c r="AU83" s="203"/>
      <c r="AV83" s="203"/>
      <c r="AW83" s="203"/>
      <c r="AX83" s="203"/>
      <c r="AY83" s="203"/>
      <c r="AZ83" s="203"/>
      <c r="BA83" s="203"/>
      <c r="BB83" s="203"/>
      <c r="BC83" s="203"/>
      <c r="BD83" s="203"/>
      <c r="BE83" s="203"/>
      <c r="BF83" s="203"/>
      <c r="BG83" s="203"/>
      <c r="BH83" s="203"/>
      <c r="BI83" s="203"/>
      <c r="BJ83" s="203"/>
      <c r="BK83" s="203"/>
      <c r="BL83" s="203"/>
      <c r="BM83" s="203"/>
      <c r="BN83" s="203"/>
      <c r="BO83" s="203"/>
      <c r="BP83" s="203"/>
      <c r="BQ83" s="203"/>
      <c r="BR83" s="203"/>
      <c r="BS83" s="203"/>
      <c r="BT83" s="203"/>
      <c r="BU83" s="203"/>
      <c r="BV83" s="203"/>
      <c r="BW83" s="203"/>
      <c r="BX83" s="203"/>
      <c r="BY83" s="203"/>
      <c r="BZ83" s="203"/>
      <c r="CA83" s="8" t="s">
        <v>504</v>
      </c>
      <c r="CB83" s="2" t="s">
        <v>503</v>
      </c>
    </row>
    <row r="84" spans="1:80" s="1" customFormat="1" ht="15.95" customHeight="1">
      <c r="A84" s="59"/>
      <c r="B84" s="59" t="s">
        <v>247</v>
      </c>
      <c r="C84" s="59"/>
      <c r="D84" s="59"/>
      <c r="E84" s="59"/>
      <c r="F84" s="59"/>
      <c r="G84" s="59"/>
      <c r="H84" s="59"/>
      <c r="I84" s="59"/>
      <c r="J84" s="59"/>
      <c r="K84" s="59"/>
      <c r="L84" s="59"/>
      <c r="M84" s="59"/>
      <c r="N84" s="59"/>
      <c r="O84" s="59"/>
      <c r="P84" s="59"/>
      <c r="Q84" s="59"/>
      <c r="R84" s="59"/>
      <c r="S84" s="59"/>
      <c r="T84" s="59"/>
      <c r="U84" s="59"/>
      <c r="V84" s="59"/>
      <c r="W84" s="59"/>
      <c r="X84" s="59"/>
      <c r="Y84" s="59"/>
      <c r="Z84" s="59"/>
      <c r="AA84" s="59"/>
      <c r="AB84" s="59"/>
      <c r="AC84" s="59"/>
      <c r="AD84" s="59"/>
      <c r="AE84" s="59"/>
      <c r="AF84" s="59"/>
      <c r="AG84" s="59"/>
      <c r="AH84" s="59"/>
      <c r="AI84" s="672"/>
      <c r="AJ84" s="672"/>
      <c r="AK84" s="672"/>
      <c r="AL84" s="672"/>
      <c r="AM84" s="672"/>
      <c r="AN84" s="672"/>
      <c r="AO84" s="672"/>
      <c r="AP84" s="59"/>
      <c r="AQ84" s="60"/>
      <c r="AR84" s="60"/>
      <c r="AS84" s="60"/>
      <c r="AT84" s="60"/>
      <c r="AU84" s="60"/>
      <c r="AV84" s="60"/>
      <c r="AW84" s="60"/>
      <c r="AX84" s="60"/>
      <c r="AY84" s="60"/>
      <c r="AZ84" s="60"/>
      <c r="BA84" s="60"/>
      <c r="BB84" s="60"/>
      <c r="BC84" s="60"/>
      <c r="BD84" s="60"/>
      <c r="BE84" s="60"/>
      <c r="BF84" s="60"/>
      <c r="BG84" s="60"/>
      <c r="BH84" s="60"/>
      <c r="BI84" s="60"/>
      <c r="BJ84" s="60"/>
      <c r="BK84" s="60"/>
      <c r="BL84" s="60"/>
      <c r="BM84" s="60"/>
      <c r="BN84" s="60"/>
      <c r="BO84" s="60"/>
      <c r="BP84" s="60"/>
      <c r="BQ84" s="60"/>
      <c r="BR84" s="60"/>
      <c r="BS84" s="60"/>
      <c r="BT84" s="60"/>
      <c r="BU84" s="60"/>
      <c r="BV84" s="60"/>
      <c r="BW84" s="60"/>
      <c r="BX84" s="60"/>
      <c r="BY84" s="60"/>
      <c r="BZ84" s="60"/>
      <c r="CA84" s="8" t="s">
        <v>507</v>
      </c>
      <c r="CB84" s="2" t="s">
        <v>506</v>
      </c>
    </row>
    <row r="85" spans="1:80" s="2" customFormat="1" ht="5.0999999999999996" customHeight="1">
      <c r="A85" s="94"/>
      <c r="B85" s="94"/>
      <c r="C85" s="94"/>
      <c r="D85" s="94"/>
      <c r="E85" s="94"/>
      <c r="F85" s="94"/>
      <c r="G85" s="94"/>
      <c r="H85" s="94"/>
      <c r="I85" s="94"/>
      <c r="J85" s="94"/>
      <c r="K85" s="94"/>
      <c r="L85" s="94"/>
      <c r="M85" s="94"/>
      <c r="N85" s="94"/>
      <c r="O85" s="94"/>
      <c r="P85" s="94"/>
      <c r="Q85" s="94"/>
      <c r="R85" s="94"/>
      <c r="S85" s="94"/>
      <c r="T85" s="94"/>
      <c r="U85" s="94"/>
      <c r="V85" s="94"/>
      <c r="W85" s="94"/>
      <c r="X85" s="94"/>
      <c r="Y85" s="94"/>
      <c r="Z85" s="94"/>
      <c r="AA85" s="94"/>
      <c r="AB85" s="94"/>
      <c r="AC85" s="94"/>
      <c r="AD85" s="94"/>
      <c r="AE85" s="94"/>
      <c r="AF85" s="94"/>
      <c r="AG85" s="94"/>
      <c r="AH85" s="94"/>
      <c r="AI85" s="94"/>
      <c r="AJ85" s="94"/>
      <c r="AK85" s="94"/>
      <c r="AL85" s="94"/>
      <c r="AM85" s="94"/>
      <c r="AN85" s="94"/>
      <c r="AO85" s="94"/>
      <c r="AP85" s="94"/>
      <c r="AQ85" s="94"/>
      <c r="AR85" s="94"/>
      <c r="AS85" s="94"/>
      <c r="AT85" s="94"/>
      <c r="AU85" s="94"/>
      <c r="AV85" s="94"/>
      <c r="AW85" s="94"/>
      <c r="AX85" s="94"/>
      <c r="AY85" s="94"/>
      <c r="AZ85" s="94"/>
      <c r="BA85" s="94"/>
      <c r="BB85" s="94"/>
      <c r="BC85" s="94"/>
      <c r="BD85" s="94"/>
      <c r="BE85" s="94"/>
      <c r="BF85" s="94"/>
      <c r="BG85" s="94"/>
      <c r="BH85" s="94"/>
      <c r="BI85" s="94"/>
      <c r="BJ85" s="94"/>
      <c r="BK85" s="94"/>
      <c r="BL85" s="94"/>
      <c r="BM85" s="94"/>
      <c r="BN85" s="94"/>
      <c r="BO85" s="94"/>
      <c r="BP85" s="94"/>
      <c r="BQ85" s="94"/>
      <c r="BR85" s="94"/>
      <c r="BS85" s="94"/>
      <c r="BT85" s="94"/>
      <c r="BU85" s="94"/>
      <c r="BV85" s="94"/>
      <c r="BW85" s="94"/>
      <c r="BX85" s="94"/>
      <c r="BY85" s="94"/>
      <c r="BZ85" s="94"/>
      <c r="CA85" s="8" t="s">
        <v>510</v>
      </c>
      <c r="CB85" s="2" t="s">
        <v>509</v>
      </c>
    </row>
    <row r="86" spans="1:80" s="2" customFormat="1" ht="5.0999999999999996" customHeight="1">
      <c r="A86" s="203"/>
      <c r="B86" s="203"/>
      <c r="C86" s="203"/>
      <c r="D86" s="203"/>
      <c r="E86" s="203"/>
      <c r="F86" s="203"/>
      <c r="G86" s="203"/>
      <c r="H86" s="203"/>
      <c r="I86" s="203"/>
      <c r="J86" s="203"/>
      <c r="K86" s="203"/>
      <c r="L86" s="203"/>
      <c r="M86" s="203"/>
      <c r="N86" s="203"/>
      <c r="O86" s="203"/>
      <c r="P86" s="203"/>
      <c r="Q86" s="203"/>
      <c r="R86" s="203"/>
      <c r="S86" s="203"/>
      <c r="T86" s="203"/>
      <c r="U86" s="203"/>
      <c r="V86" s="203"/>
      <c r="W86" s="203"/>
      <c r="X86" s="203"/>
      <c r="Y86" s="203"/>
      <c r="Z86" s="203"/>
      <c r="AA86" s="203"/>
      <c r="AB86" s="203"/>
      <c r="AC86" s="203"/>
      <c r="AD86" s="203"/>
      <c r="AE86" s="203"/>
      <c r="AF86" s="203"/>
      <c r="AG86" s="203"/>
      <c r="AH86" s="203"/>
      <c r="AI86" s="203"/>
      <c r="AJ86" s="203"/>
      <c r="AK86" s="203"/>
      <c r="AL86" s="203"/>
      <c r="AM86" s="203"/>
      <c r="AN86" s="203"/>
      <c r="AO86" s="203"/>
      <c r="AP86" s="203"/>
      <c r="AQ86" s="203"/>
      <c r="AR86" s="203"/>
      <c r="AS86" s="203"/>
      <c r="AT86" s="203"/>
      <c r="AU86" s="203"/>
      <c r="AV86" s="203"/>
      <c r="AW86" s="203"/>
      <c r="AX86" s="203"/>
      <c r="AY86" s="203"/>
      <c r="AZ86" s="203"/>
      <c r="BA86" s="203"/>
      <c r="BB86" s="203"/>
      <c r="BC86" s="203"/>
      <c r="BD86" s="203"/>
      <c r="BE86" s="203"/>
      <c r="BF86" s="203"/>
      <c r="BG86" s="203"/>
      <c r="BH86" s="203"/>
      <c r="BI86" s="203"/>
      <c r="BJ86" s="203"/>
      <c r="BK86" s="203"/>
      <c r="BL86" s="203"/>
      <c r="BM86" s="203"/>
      <c r="BN86" s="203"/>
      <c r="BO86" s="203"/>
      <c r="BP86" s="203"/>
      <c r="BQ86" s="203"/>
      <c r="BR86" s="203"/>
      <c r="BS86" s="203"/>
      <c r="BT86" s="203"/>
      <c r="BU86" s="203"/>
      <c r="BV86" s="203"/>
      <c r="BW86" s="203"/>
      <c r="BX86" s="203"/>
      <c r="BY86" s="203"/>
      <c r="BZ86" s="203"/>
      <c r="CA86" s="8" t="s">
        <v>513</v>
      </c>
      <c r="CB86" s="2" t="s">
        <v>512</v>
      </c>
    </row>
    <row r="87" spans="1:80" s="1" customFormat="1" ht="15.95" customHeight="1">
      <c r="A87" s="59"/>
      <c r="B87" s="59" t="s">
        <v>248</v>
      </c>
      <c r="C87" s="59"/>
      <c r="D87" s="59"/>
      <c r="E87" s="59"/>
      <c r="F87" s="59"/>
      <c r="G87" s="59"/>
      <c r="H87" s="59"/>
      <c r="I87" s="59"/>
      <c r="J87" s="59"/>
      <c r="K87" s="59"/>
      <c r="L87" s="59"/>
      <c r="M87" s="59"/>
      <c r="N87" s="59"/>
      <c r="O87" s="59"/>
      <c r="P87" s="59"/>
      <c r="Q87" s="59"/>
      <c r="R87" s="59"/>
      <c r="S87" s="59"/>
      <c r="T87" s="59"/>
      <c r="U87" s="59"/>
      <c r="V87" s="59"/>
      <c r="W87" s="59"/>
      <c r="X87" s="59"/>
      <c r="Y87" s="59"/>
      <c r="Z87" s="59"/>
      <c r="AA87" s="59"/>
      <c r="AB87" s="59"/>
      <c r="AC87" s="59"/>
      <c r="AD87" s="59"/>
      <c r="AE87" s="59"/>
      <c r="AF87" s="59"/>
      <c r="AG87" s="59"/>
      <c r="AH87" s="59"/>
      <c r="AI87" s="59"/>
      <c r="AJ87" s="59"/>
      <c r="AK87" s="59"/>
      <c r="AL87" s="59"/>
      <c r="AM87" s="59"/>
      <c r="AN87" s="59"/>
      <c r="AO87" s="59"/>
      <c r="AP87" s="59"/>
      <c r="AQ87" s="60"/>
      <c r="AR87" s="60"/>
      <c r="AS87" s="696"/>
      <c r="AT87" s="696"/>
      <c r="AU87" s="696"/>
      <c r="AV87" s="696"/>
      <c r="AW87" s="696"/>
      <c r="AX87" s="696"/>
      <c r="AY87" s="696"/>
      <c r="AZ87" s="696"/>
      <c r="BA87" s="696"/>
      <c r="BB87" s="696"/>
      <c r="BC87" s="696"/>
      <c r="BD87" s="696"/>
      <c r="BE87" s="696"/>
      <c r="BF87" s="696"/>
      <c r="BG87" s="60"/>
      <c r="BH87" s="60"/>
      <c r="BI87" s="60"/>
      <c r="BJ87" s="60"/>
      <c r="BK87" s="60"/>
      <c r="BL87" s="60"/>
      <c r="BM87" s="60"/>
      <c r="BN87" s="60"/>
      <c r="BO87" s="60"/>
      <c r="BP87" s="60"/>
      <c r="BQ87" s="60"/>
      <c r="BR87" s="60"/>
      <c r="BS87" s="60"/>
      <c r="BT87" s="60"/>
      <c r="BU87" s="60"/>
      <c r="BV87" s="60"/>
      <c r="BW87" s="60"/>
      <c r="BX87" s="60"/>
      <c r="BY87" s="60"/>
      <c r="BZ87" s="60"/>
      <c r="CA87" s="8" t="s">
        <v>516</v>
      </c>
      <c r="CB87" s="2" t="s">
        <v>515</v>
      </c>
    </row>
    <row r="88" spans="1:80" s="2" customFormat="1" ht="5.0999999999999996" customHeight="1">
      <c r="A88" s="94"/>
      <c r="B88" s="94"/>
      <c r="C88" s="94"/>
      <c r="D88" s="94"/>
      <c r="E88" s="94"/>
      <c r="F88" s="94"/>
      <c r="G88" s="94"/>
      <c r="H88" s="94"/>
      <c r="I88" s="94"/>
      <c r="J88" s="94"/>
      <c r="K88" s="94"/>
      <c r="L88" s="94"/>
      <c r="M88" s="94"/>
      <c r="N88" s="94"/>
      <c r="O88" s="94"/>
      <c r="P88" s="94"/>
      <c r="Q88" s="94"/>
      <c r="R88" s="94"/>
      <c r="S88" s="94"/>
      <c r="T88" s="94"/>
      <c r="U88" s="94"/>
      <c r="V88" s="94"/>
      <c r="W88" s="94"/>
      <c r="X88" s="94"/>
      <c r="Y88" s="94"/>
      <c r="Z88" s="94"/>
      <c r="AA88" s="94"/>
      <c r="AB88" s="94"/>
      <c r="AC88" s="94"/>
      <c r="AD88" s="94"/>
      <c r="AE88" s="94"/>
      <c r="AF88" s="94"/>
      <c r="AG88" s="94"/>
      <c r="AH88" s="94"/>
      <c r="AI88" s="94"/>
      <c r="AJ88" s="94"/>
      <c r="AK88" s="94"/>
      <c r="AL88" s="94"/>
      <c r="AM88" s="94"/>
      <c r="AN88" s="94"/>
      <c r="AO88" s="94"/>
      <c r="AP88" s="94"/>
      <c r="AQ88" s="94"/>
      <c r="AR88" s="94"/>
      <c r="AS88" s="94"/>
      <c r="AT88" s="94"/>
      <c r="AU88" s="94"/>
      <c r="AV88" s="94"/>
      <c r="AW88" s="94"/>
      <c r="AX88" s="94"/>
      <c r="AY88" s="94"/>
      <c r="AZ88" s="94"/>
      <c r="BA88" s="94"/>
      <c r="BB88" s="94"/>
      <c r="BC88" s="94"/>
      <c r="BD88" s="94"/>
      <c r="BE88" s="94"/>
      <c r="BF88" s="94"/>
      <c r="BG88" s="94"/>
      <c r="BH88" s="94"/>
      <c r="BI88" s="94"/>
      <c r="BJ88" s="94"/>
      <c r="BK88" s="94"/>
      <c r="BL88" s="94"/>
      <c r="BM88" s="94"/>
      <c r="BN88" s="94"/>
      <c r="BO88" s="94"/>
      <c r="BP88" s="94"/>
      <c r="BQ88" s="94"/>
      <c r="BR88" s="94"/>
      <c r="BS88" s="94"/>
      <c r="BT88" s="94"/>
      <c r="BU88" s="94"/>
      <c r="BV88" s="94"/>
      <c r="BW88" s="94"/>
      <c r="BX88" s="94"/>
      <c r="BY88" s="94"/>
      <c r="BZ88" s="94"/>
      <c r="CA88" s="8" t="s">
        <v>519</v>
      </c>
      <c r="CB88" s="2" t="s">
        <v>518</v>
      </c>
    </row>
    <row r="89" spans="1:80" s="2" customFormat="1" ht="5.0999999999999996" customHeight="1">
      <c r="A89" s="203"/>
      <c r="B89" s="203"/>
      <c r="C89" s="203"/>
      <c r="D89" s="203"/>
      <c r="E89" s="203"/>
      <c r="F89" s="203"/>
      <c r="G89" s="203"/>
      <c r="H89" s="203"/>
      <c r="I89" s="203"/>
      <c r="J89" s="203"/>
      <c r="K89" s="203"/>
      <c r="L89" s="203"/>
      <c r="M89" s="203"/>
      <c r="N89" s="203"/>
      <c r="O89" s="203"/>
      <c r="P89" s="203"/>
      <c r="Q89" s="203"/>
      <c r="R89" s="203"/>
      <c r="S89" s="203"/>
      <c r="T89" s="203"/>
      <c r="U89" s="203"/>
      <c r="V89" s="203"/>
      <c r="W89" s="203"/>
      <c r="X89" s="203"/>
      <c r="Y89" s="203"/>
      <c r="Z89" s="203"/>
      <c r="AA89" s="203"/>
      <c r="AB89" s="203"/>
      <c r="AC89" s="203"/>
      <c r="AD89" s="203"/>
      <c r="AE89" s="203"/>
      <c r="AF89" s="203"/>
      <c r="AG89" s="203"/>
      <c r="AH89" s="203"/>
      <c r="AI89" s="203"/>
      <c r="AJ89" s="203"/>
      <c r="AK89" s="203"/>
      <c r="AL89" s="203"/>
      <c r="AM89" s="203"/>
      <c r="AN89" s="203"/>
      <c r="AO89" s="203"/>
      <c r="AP89" s="203"/>
      <c r="AQ89" s="203"/>
      <c r="AR89" s="203"/>
      <c r="AS89" s="203"/>
      <c r="AT89" s="203"/>
      <c r="AU89" s="203"/>
      <c r="AV89" s="203"/>
      <c r="AW89" s="203"/>
      <c r="AX89" s="203"/>
      <c r="AY89" s="203"/>
      <c r="AZ89" s="203"/>
      <c r="BA89" s="203"/>
      <c r="BB89" s="203"/>
      <c r="BC89" s="203"/>
      <c r="BD89" s="203"/>
      <c r="BE89" s="203"/>
      <c r="BF89" s="203"/>
      <c r="BG89" s="203"/>
      <c r="BH89" s="203"/>
      <c r="BI89" s="203"/>
      <c r="BJ89" s="203"/>
      <c r="BK89" s="203"/>
      <c r="BL89" s="203"/>
      <c r="BM89" s="203"/>
      <c r="BN89" s="203"/>
      <c r="BO89" s="203"/>
      <c r="BP89" s="203"/>
      <c r="BQ89" s="203"/>
      <c r="BR89" s="203"/>
      <c r="BS89" s="203"/>
      <c r="BT89" s="203"/>
      <c r="BU89" s="203"/>
      <c r="BV89" s="203"/>
      <c r="BW89" s="203"/>
      <c r="BX89" s="203"/>
      <c r="BY89" s="203"/>
      <c r="BZ89" s="203"/>
      <c r="CA89" s="8" t="s">
        <v>522</v>
      </c>
      <c r="CB89" s="2" t="s">
        <v>521</v>
      </c>
    </row>
    <row r="90" spans="1:80" s="1" customFormat="1" ht="15.95" customHeight="1">
      <c r="A90" s="59"/>
      <c r="B90" s="59" t="s">
        <v>249</v>
      </c>
      <c r="C90" s="59"/>
      <c r="D90" s="59"/>
      <c r="E90" s="59"/>
      <c r="F90" s="59"/>
      <c r="G90" s="59"/>
      <c r="H90" s="59"/>
      <c r="I90" s="59"/>
      <c r="J90" s="59"/>
      <c r="K90" s="59"/>
      <c r="L90" s="59"/>
      <c r="M90" s="59"/>
      <c r="N90" s="59"/>
      <c r="O90" s="59"/>
      <c r="P90" s="59"/>
      <c r="Q90" s="59"/>
      <c r="R90" s="59"/>
      <c r="S90" s="59"/>
      <c r="T90" s="59"/>
      <c r="U90" s="59"/>
      <c r="V90" s="59"/>
      <c r="W90" s="59"/>
      <c r="X90" s="59"/>
      <c r="Y90" s="59"/>
      <c r="Z90" s="59"/>
      <c r="AA90" s="59"/>
      <c r="AB90" s="59"/>
      <c r="AC90" s="59"/>
      <c r="AD90" s="59"/>
      <c r="AE90" s="59"/>
      <c r="AF90" s="59"/>
      <c r="AG90" s="59"/>
      <c r="AH90" s="59"/>
      <c r="AI90" s="59"/>
      <c r="AJ90" s="59"/>
      <c r="AK90" s="59"/>
      <c r="AL90" s="59"/>
      <c r="AM90" s="59"/>
      <c r="AN90" s="59"/>
      <c r="AO90" s="59"/>
      <c r="AP90" s="59"/>
      <c r="AQ90" s="60"/>
      <c r="AR90" s="60"/>
      <c r="AS90" s="690"/>
      <c r="AT90" s="690"/>
      <c r="AU90" s="690"/>
      <c r="AV90" s="690"/>
      <c r="AW90" s="690"/>
      <c r="AX90" s="690"/>
      <c r="AY90" s="690"/>
      <c r="AZ90" s="690"/>
      <c r="BA90" s="690"/>
      <c r="BB90" s="690"/>
      <c r="BC90" s="690"/>
      <c r="BD90" s="690"/>
      <c r="BE90" s="690"/>
      <c r="BF90" s="690"/>
      <c r="BG90" s="60"/>
      <c r="BH90" s="60"/>
      <c r="BI90" s="60"/>
      <c r="BJ90" s="60"/>
      <c r="BK90" s="60"/>
      <c r="BL90" s="60"/>
      <c r="BM90" s="60"/>
      <c r="BN90" s="60"/>
      <c r="BO90" s="60"/>
      <c r="BP90" s="60"/>
      <c r="BQ90" s="60"/>
      <c r="BR90" s="60"/>
      <c r="BS90" s="60"/>
      <c r="BT90" s="60"/>
      <c r="BU90" s="60"/>
      <c r="BV90" s="60"/>
      <c r="BW90" s="60"/>
      <c r="BX90" s="60"/>
      <c r="BY90" s="60"/>
      <c r="BZ90" s="60"/>
      <c r="CA90" s="8" t="s">
        <v>525</v>
      </c>
      <c r="CB90" s="2" t="s">
        <v>524</v>
      </c>
    </row>
    <row r="91" spans="1:80" s="2" customFormat="1" ht="5.0999999999999996" customHeight="1">
      <c r="A91" s="94"/>
      <c r="B91" s="94"/>
      <c r="C91" s="94"/>
      <c r="D91" s="94"/>
      <c r="E91" s="94"/>
      <c r="F91" s="94"/>
      <c r="G91" s="94"/>
      <c r="H91" s="94"/>
      <c r="I91" s="94"/>
      <c r="J91" s="94"/>
      <c r="K91" s="94"/>
      <c r="L91" s="94"/>
      <c r="M91" s="94"/>
      <c r="N91" s="94"/>
      <c r="O91" s="94"/>
      <c r="P91" s="94"/>
      <c r="Q91" s="94"/>
      <c r="R91" s="94"/>
      <c r="S91" s="94"/>
      <c r="T91" s="94"/>
      <c r="U91" s="94"/>
      <c r="V91" s="94"/>
      <c r="W91" s="94"/>
      <c r="X91" s="94"/>
      <c r="Y91" s="94"/>
      <c r="Z91" s="94"/>
      <c r="AA91" s="94"/>
      <c r="AB91" s="94"/>
      <c r="AC91" s="94"/>
      <c r="AD91" s="94"/>
      <c r="AE91" s="94"/>
      <c r="AF91" s="94"/>
      <c r="AG91" s="94"/>
      <c r="AH91" s="94"/>
      <c r="AI91" s="94"/>
      <c r="AJ91" s="94"/>
      <c r="AK91" s="94"/>
      <c r="AL91" s="94"/>
      <c r="AM91" s="94"/>
      <c r="AN91" s="94"/>
      <c r="AO91" s="94"/>
      <c r="AP91" s="94"/>
      <c r="AQ91" s="94"/>
      <c r="AR91" s="94"/>
      <c r="AS91" s="94"/>
      <c r="AT91" s="94"/>
      <c r="AU91" s="94"/>
      <c r="AV91" s="94"/>
      <c r="AW91" s="94"/>
      <c r="AX91" s="94"/>
      <c r="AY91" s="94"/>
      <c r="AZ91" s="94"/>
      <c r="BA91" s="94"/>
      <c r="BB91" s="94"/>
      <c r="BC91" s="94"/>
      <c r="BD91" s="94"/>
      <c r="BE91" s="94"/>
      <c r="BF91" s="94"/>
      <c r="BG91" s="94"/>
      <c r="BH91" s="94"/>
      <c r="BI91" s="94"/>
      <c r="BJ91" s="94"/>
      <c r="BK91" s="94"/>
      <c r="BL91" s="94"/>
      <c r="BM91" s="94"/>
      <c r="BN91" s="94"/>
      <c r="BO91" s="94"/>
      <c r="BP91" s="94"/>
      <c r="BQ91" s="94"/>
      <c r="BR91" s="94"/>
      <c r="BS91" s="94"/>
      <c r="BT91" s="94"/>
      <c r="BU91" s="94"/>
      <c r="BV91" s="94"/>
      <c r="BW91" s="94"/>
      <c r="BX91" s="94"/>
      <c r="BY91" s="94"/>
      <c r="BZ91" s="94"/>
      <c r="CA91" s="8" t="s">
        <v>528</v>
      </c>
      <c r="CB91" s="2" t="s">
        <v>527</v>
      </c>
    </row>
    <row r="92" spans="1:80" s="2" customFormat="1" ht="5.0999999999999996" customHeight="1">
      <c r="A92" s="203"/>
      <c r="B92" s="203"/>
      <c r="C92" s="203"/>
      <c r="D92" s="203"/>
      <c r="E92" s="203"/>
      <c r="F92" s="203"/>
      <c r="G92" s="203"/>
      <c r="H92" s="203"/>
      <c r="I92" s="203"/>
      <c r="J92" s="203"/>
      <c r="K92" s="203"/>
      <c r="L92" s="203"/>
      <c r="M92" s="203"/>
      <c r="N92" s="203"/>
      <c r="O92" s="203"/>
      <c r="P92" s="203"/>
      <c r="Q92" s="203"/>
      <c r="R92" s="203"/>
      <c r="S92" s="203"/>
      <c r="T92" s="203"/>
      <c r="U92" s="203"/>
      <c r="V92" s="203"/>
      <c r="W92" s="203"/>
      <c r="X92" s="203"/>
      <c r="Y92" s="203"/>
      <c r="Z92" s="203"/>
      <c r="AA92" s="203"/>
      <c r="AB92" s="203"/>
      <c r="AC92" s="203"/>
      <c r="AD92" s="203"/>
      <c r="AE92" s="203"/>
      <c r="AF92" s="203"/>
      <c r="AG92" s="203"/>
      <c r="AH92" s="203"/>
      <c r="AI92" s="203"/>
      <c r="AJ92" s="203"/>
      <c r="AK92" s="203"/>
      <c r="AL92" s="203"/>
      <c r="AM92" s="203"/>
      <c r="AN92" s="203"/>
      <c r="AO92" s="203"/>
      <c r="AP92" s="203"/>
      <c r="AQ92" s="203"/>
      <c r="AR92" s="203"/>
      <c r="AS92" s="203"/>
      <c r="AT92" s="203"/>
      <c r="AU92" s="203"/>
      <c r="AV92" s="203"/>
      <c r="AW92" s="203"/>
      <c r="AX92" s="203"/>
      <c r="AY92" s="203"/>
      <c r="AZ92" s="203"/>
      <c r="BA92" s="203"/>
      <c r="BB92" s="203"/>
      <c r="BC92" s="203"/>
      <c r="BD92" s="203"/>
      <c r="BE92" s="203"/>
      <c r="BF92" s="203"/>
      <c r="BG92" s="203"/>
      <c r="BH92" s="203"/>
      <c r="BI92" s="203"/>
      <c r="BJ92" s="203"/>
      <c r="BK92" s="203"/>
      <c r="BL92" s="203"/>
      <c r="BM92" s="203"/>
      <c r="BN92" s="203"/>
      <c r="BO92" s="203"/>
      <c r="BP92" s="203"/>
      <c r="BQ92" s="203"/>
      <c r="BR92" s="203"/>
      <c r="BS92" s="203"/>
      <c r="BT92" s="203"/>
      <c r="BU92" s="203"/>
      <c r="BV92" s="203"/>
      <c r="BW92" s="203"/>
      <c r="BX92" s="203"/>
      <c r="BY92" s="203"/>
      <c r="BZ92" s="203"/>
      <c r="CA92" s="8" t="s">
        <v>531</v>
      </c>
      <c r="CB92" s="2" t="s">
        <v>1634</v>
      </c>
    </row>
    <row r="93" spans="1:80" s="1" customFormat="1" ht="15.95" customHeight="1">
      <c r="A93" s="59"/>
      <c r="B93" s="59" t="s">
        <v>250</v>
      </c>
      <c r="C93" s="59"/>
      <c r="D93" s="59"/>
      <c r="E93" s="59"/>
      <c r="F93" s="59"/>
      <c r="G93" s="59"/>
      <c r="H93" s="59"/>
      <c r="I93" s="59"/>
      <c r="J93" s="59"/>
      <c r="K93" s="59"/>
      <c r="L93" s="59"/>
      <c r="M93" s="59"/>
      <c r="N93" s="59"/>
      <c r="O93" s="59"/>
      <c r="P93" s="59"/>
      <c r="Q93" s="59"/>
      <c r="R93" s="59"/>
      <c r="S93" s="59"/>
      <c r="T93" s="59"/>
      <c r="U93" s="59"/>
      <c r="V93" s="59"/>
      <c r="W93" s="59"/>
      <c r="X93" s="59"/>
      <c r="Y93" s="59"/>
      <c r="Z93" s="59"/>
      <c r="AA93" s="59"/>
      <c r="AB93" s="59"/>
      <c r="AC93" s="59"/>
      <c r="AD93" s="59"/>
      <c r="AE93" s="59"/>
      <c r="AF93" s="59"/>
      <c r="AG93" s="59"/>
      <c r="AH93" s="59"/>
      <c r="AI93" s="59"/>
      <c r="AJ93" s="59"/>
      <c r="AK93" s="59"/>
      <c r="AL93" s="59"/>
      <c r="AM93" s="59"/>
      <c r="AN93" s="59"/>
      <c r="AO93" s="59"/>
      <c r="AP93" s="59"/>
      <c r="AQ93" s="60"/>
      <c r="AR93" s="60"/>
      <c r="AS93" s="690"/>
      <c r="AT93" s="690"/>
      <c r="AU93" s="690"/>
      <c r="AV93" s="690"/>
      <c r="AW93" s="690"/>
      <c r="AX93" s="690"/>
      <c r="AY93" s="690"/>
      <c r="AZ93" s="690"/>
      <c r="BA93" s="690"/>
      <c r="BB93" s="690"/>
      <c r="BC93" s="690"/>
      <c r="BD93" s="690"/>
      <c r="BE93" s="690"/>
      <c r="BF93" s="690"/>
      <c r="BG93" s="60"/>
      <c r="BH93" s="60"/>
      <c r="BI93" s="60"/>
      <c r="BJ93" s="60"/>
      <c r="BK93" s="60"/>
      <c r="BL93" s="60"/>
      <c r="BM93" s="60"/>
      <c r="BN93" s="60"/>
      <c r="BO93" s="60"/>
      <c r="BP93" s="60"/>
      <c r="BQ93" s="60"/>
      <c r="BR93" s="60"/>
      <c r="BS93" s="60"/>
      <c r="BT93" s="60"/>
      <c r="BU93" s="60"/>
      <c r="BV93" s="60"/>
      <c r="BW93" s="60"/>
      <c r="BX93" s="60"/>
      <c r="BY93" s="60"/>
      <c r="BZ93" s="60"/>
      <c r="CA93" s="8" t="s">
        <v>534</v>
      </c>
      <c r="CB93" s="2" t="s">
        <v>533</v>
      </c>
    </row>
    <row r="94" spans="1:80" s="2" customFormat="1" ht="5.0999999999999996" customHeight="1">
      <c r="A94" s="94"/>
      <c r="B94" s="94"/>
      <c r="C94" s="94"/>
      <c r="D94" s="94"/>
      <c r="E94" s="94"/>
      <c r="F94" s="94"/>
      <c r="G94" s="94"/>
      <c r="H94" s="94"/>
      <c r="I94" s="94"/>
      <c r="J94" s="94"/>
      <c r="K94" s="94"/>
      <c r="L94" s="94"/>
      <c r="M94" s="94"/>
      <c r="N94" s="94"/>
      <c r="O94" s="94"/>
      <c r="P94" s="94"/>
      <c r="Q94" s="94"/>
      <c r="R94" s="94"/>
      <c r="S94" s="94"/>
      <c r="T94" s="94"/>
      <c r="U94" s="94"/>
      <c r="V94" s="94"/>
      <c r="W94" s="94"/>
      <c r="X94" s="94"/>
      <c r="Y94" s="94"/>
      <c r="Z94" s="94"/>
      <c r="AA94" s="94"/>
      <c r="AB94" s="94"/>
      <c r="AC94" s="94"/>
      <c r="AD94" s="94"/>
      <c r="AE94" s="94"/>
      <c r="AF94" s="94"/>
      <c r="AG94" s="94"/>
      <c r="AH94" s="94"/>
      <c r="AI94" s="94"/>
      <c r="AJ94" s="94"/>
      <c r="AK94" s="94"/>
      <c r="AL94" s="94"/>
      <c r="AM94" s="94"/>
      <c r="AN94" s="94"/>
      <c r="AO94" s="94"/>
      <c r="AP94" s="94"/>
      <c r="AQ94" s="94"/>
      <c r="AR94" s="94"/>
      <c r="AS94" s="94"/>
      <c r="AT94" s="94"/>
      <c r="AU94" s="94"/>
      <c r="AV94" s="94"/>
      <c r="AW94" s="94"/>
      <c r="AX94" s="94"/>
      <c r="AY94" s="94"/>
      <c r="AZ94" s="94"/>
      <c r="BA94" s="94"/>
      <c r="BB94" s="94"/>
      <c r="BC94" s="94"/>
      <c r="BD94" s="94"/>
      <c r="BE94" s="94"/>
      <c r="BF94" s="94"/>
      <c r="BG94" s="94"/>
      <c r="BH94" s="94"/>
      <c r="BI94" s="94"/>
      <c r="BJ94" s="94"/>
      <c r="BK94" s="94"/>
      <c r="BL94" s="94"/>
      <c r="BM94" s="94"/>
      <c r="BN94" s="94"/>
      <c r="BO94" s="94"/>
      <c r="BP94" s="94"/>
      <c r="BQ94" s="94"/>
      <c r="BR94" s="94"/>
      <c r="BS94" s="94"/>
      <c r="BT94" s="94"/>
      <c r="BU94" s="94"/>
      <c r="BV94" s="94"/>
      <c r="BW94" s="94"/>
      <c r="BX94" s="94"/>
      <c r="BY94" s="94"/>
      <c r="BZ94" s="94"/>
      <c r="CA94" s="8" t="s">
        <v>537</v>
      </c>
      <c r="CB94" s="2" t="s">
        <v>536</v>
      </c>
    </row>
    <row r="95" spans="1:80" s="2" customFormat="1" ht="5.0999999999999996" customHeight="1">
      <c r="A95" s="203"/>
      <c r="B95" s="203"/>
      <c r="C95" s="203"/>
      <c r="D95" s="203"/>
      <c r="E95" s="203"/>
      <c r="F95" s="203"/>
      <c r="G95" s="203"/>
      <c r="H95" s="203"/>
      <c r="I95" s="203"/>
      <c r="J95" s="203"/>
      <c r="K95" s="203"/>
      <c r="L95" s="203"/>
      <c r="M95" s="203"/>
      <c r="N95" s="203"/>
      <c r="O95" s="203"/>
      <c r="P95" s="203"/>
      <c r="Q95" s="203"/>
      <c r="R95" s="203"/>
      <c r="S95" s="203"/>
      <c r="T95" s="203"/>
      <c r="U95" s="203"/>
      <c r="V95" s="203"/>
      <c r="W95" s="203"/>
      <c r="X95" s="203"/>
      <c r="Y95" s="203"/>
      <c r="Z95" s="203"/>
      <c r="AA95" s="203"/>
      <c r="AB95" s="203"/>
      <c r="AC95" s="203"/>
      <c r="AD95" s="203"/>
      <c r="AE95" s="203"/>
      <c r="AF95" s="203"/>
      <c r="AG95" s="203"/>
      <c r="AH95" s="203"/>
      <c r="AI95" s="203"/>
      <c r="AJ95" s="203"/>
      <c r="AK95" s="203"/>
      <c r="AL95" s="203"/>
      <c r="AM95" s="203"/>
      <c r="AN95" s="203"/>
      <c r="AO95" s="203"/>
      <c r="AP95" s="203"/>
      <c r="AQ95" s="203"/>
      <c r="AR95" s="203"/>
      <c r="AS95" s="203"/>
      <c r="AT95" s="203"/>
      <c r="AU95" s="203"/>
      <c r="AV95" s="203"/>
      <c r="AW95" s="203"/>
      <c r="AX95" s="203"/>
      <c r="AY95" s="203"/>
      <c r="AZ95" s="203"/>
      <c r="BA95" s="203"/>
      <c r="BB95" s="203"/>
      <c r="BC95" s="203"/>
      <c r="BD95" s="203"/>
      <c r="BE95" s="203"/>
      <c r="BF95" s="203"/>
      <c r="BG95" s="203"/>
      <c r="BH95" s="203"/>
      <c r="BI95" s="203"/>
      <c r="BJ95" s="203"/>
      <c r="BK95" s="203"/>
      <c r="BL95" s="203"/>
      <c r="BM95" s="203"/>
      <c r="BN95" s="203"/>
      <c r="BO95" s="203"/>
      <c r="BP95" s="203"/>
      <c r="BQ95" s="203"/>
      <c r="BR95" s="203"/>
      <c r="BS95" s="203"/>
      <c r="BT95" s="203"/>
      <c r="BU95" s="203"/>
      <c r="BV95" s="203"/>
      <c r="BW95" s="203"/>
      <c r="BX95" s="203"/>
      <c r="BY95" s="203"/>
      <c r="BZ95" s="203"/>
      <c r="CA95" s="8" t="s">
        <v>1635</v>
      </c>
      <c r="CB95" s="2" t="s">
        <v>1310</v>
      </c>
    </row>
    <row r="96" spans="1:80" s="13" customFormat="1" ht="15.95" customHeight="1">
      <c r="A96" s="59"/>
      <c r="B96" s="59" t="s">
        <v>251</v>
      </c>
      <c r="C96" s="59"/>
      <c r="D96" s="59"/>
      <c r="E96" s="59"/>
      <c r="F96" s="59"/>
      <c r="G96" s="59"/>
      <c r="H96" s="59"/>
      <c r="I96" s="59"/>
      <c r="J96" s="59"/>
      <c r="K96" s="59"/>
      <c r="L96" s="59"/>
      <c r="M96" s="59"/>
      <c r="N96" s="59"/>
      <c r="O96" s="59"/>
      <c r="P96" s="59"/>
      <c r="Q96" s="59"/>
      <c r="R96" s="59"/>
      <c r="S96" s="59"/>
      <c r="T96" s="59"/>
      <c r="U96" s="59"/>
      <c r="V96" s="59"/>
      <c r="W96" s="59"/>
      <c r="X96" s="59"/>
      <c r="Y96" s="59"/>
      <c r="Z96" s="59"/>
      <c r="AA96" s="59"/>
      <c r="AB96" s="59"/>
      <c r="AC96" s="59"/>
      <c r="AD96" s="59"/>
      <c r="AE96" s="59"/>
      <c r="AF96" s="59"/>
      <c r="AG96" s="59"/>
      <c r="AH96" s="59"/>
      <c r="AI96" s="59"/>
      <c r="AJ96" s="59"/>
      <c r="AK96" s="59"/>
      <c r="AL96" s="59"/>
      <c r="AM96" s="59"/>
      <c r="AN96" s="59"/>
      <c r="AO96" s="59"/>
      <c r="AP96" s="59"/>
      <c r="AQ96" s="60"/>
      <c r="AR96" s="60"/>
      <c r="AS96" s="96"/>
      <c r="AT96" s="96"/>
      <c r="AU96" s="96"/>
      <c r="AV96" s="96"/>
      <c r="AW96" s="96"/>
      <c r="AX96" s="96"/>
      <c r="AY96" s="96"/>
      <c r="AZ96" s="96"/>
      <c r="BA96" s="96"/>
      <c r="BB96" s="96"/>
      <c r="BC96" s="96"/>
      <c r="BD96" s="96"/>
      <c r="BE96" s="96"/>
      <c r="BF96" s="96"/>
      <c r="BG96" s="60"/>
      <c r="BH96" s="60"/>
      <c r="BI96" s="60"/>
      <c r="BJ96" s="60"/>
      <c r="BK96" s="60"/>
      <c r="BL96" s="60"/>
      <c r="BM96" s="60"/>
      <c r="BN96" s="60"/>
      <c r="BO96" s="60"/>
      <c r="BP96" s="60"/>
      <c r="BQ96" s="60"/>
      <c r="BR96" s="60"/>
      <c r="BS96" s="60"/>
      <c r="BT96" s="60"/>
      <c r="BU96" s="60"/>
      <c r="BV96" s="60"/>
      <c r="BW96" s="60"/>
      <c r="BX96" s="60"/>
      <c r="BY96" s="60"/>
      <c r="BZ96" s="60"/>
      <c r="CA96" s="8" t="s">
        <v>1636</v>
      </c>
      <c r="CB96" s="2" t="s">
        <v>1312</v>
      </c>
    </row>
    <row r="97" spans="1:80" s="13" customFormat="1" ht="15.95" customHeight="1">
      <c r="A97" s="59"/>
      <c r="B97" s="59"/>
      <c r="C97" s="59"/>
      <c r="D97" s="59"/>
      <c r="E97" s="59" t="s">
        <v>252</v>
      </c>
      <c r="F97" s="59"/>
      <c r="G97" s="59"/>
      <c r="H97" s="59"/>
      <c r="I97" s="59"/>
      <c r="J97" s="59"/>
      <c r="K97" s="59"/>
      <c r="L97" s="59"/>
      <c r="M97" s="59"/>
      <c r="N97" s="59"/>
      <c r="O97" s="59"/>
      <c r="P97" s="59"/>
      <c r="Q97" s="59"/>
      <c r="R97" s="59"/>
      <c r="S97" s="59"/>
      <c r="T97" s="59"/>
      <c r="U97" s="59"/>
      <c r="V97" s="59"/>
      <c r="W97" s="59"/>
      <c r="X97" s="59"/>
      <c r="Y97" s="59"/>
      <c r="Z97" s="59"/>
      <c r="AA97" s="59"/>
      <c r="AB97" s="59"/>
      <c r="AC97" s="59"/>
      <c r="AD97" s="59"/>
      <c r="AE97" s="59"/>
      <c r="AF97" s="59"/>
      <c r="AG97" s="59"/>
      <c r="AH97" s="59"/>
      <c r="AI97" s="59"/>
      <c r="AJ97" s="59"/>
      <c r="AK97" s="59"/>
      <c r="AL97" s="59"/>
      <c r="AM97" s="59"/>
      <c r="AN97" s="59"/>
      <c r="AO97" s="59"/>
      <c r="AP97" s="59"/>
      <c r="AQ97" s="60"/>
      <c r="AR97" s="60"/>
      <c r="AS97" s="690"/>
      <c r="AT97" s="690"/>
      <c r="AU97" s="690"/>
      <c r="AV97" s="690"/>
      <c r="AW97" s="690"/>
      <c r="AX97" s="690"/>
      <c r="AY97" s="690"/>
      <c r="AZ97" s="690"/>
      <c r="BA97" s="690"/>
      <c r="BB97" s="690"/>
      <c r="BC97" s="690"/>
      <c r="BD97" s="690"/>
      <c r="BE97" s="690"/>
      <c r="BF97" s="690"/>
      <c r="BG97" s="60"/>
      <c r="BH97" s="60"/>
      <c r="BI97" s="60"/>
      <c r="BJ97" s="60"/>
      <c r="BK97" s="60"/>
      <c r="BL97" s="60"/>
      <c r="BM97" s="60"/>
      <c r="BN97" s="60"/>
      <c r="BO97" s="60"/>
      <c r="BP97" s="60"/>
      <c r="BQ97" s="60"/>
      <c r="BR97" s="60"/>
      <c r="BS97" s="60"/>
      <c r="BT97" s="60"/>
      <c r="BU97" s="60"/>
      <c r="BV97" s="60"/>
      <c r="BW97" s="60"/>
      <c r="BX97" s="60"/>
      <c r="BY97" s="60"/>
      <c r="BZ97" s="60"/>
      <c r="CA97" s="8" t="s">
        <v>1637</v>
      </c>
      <c r="CB97" s="2" t="s">
        <v>1314</v>
      </c>
    </row>
    <row r="98" spans="1:80" s="13" customFormat="1" ht="15.95" customHeight="1">
      <c r="A98" s="59"/>
      <c r="B98" s="59"/>
      <c r="C98" s="59"/>
      <c r="D98" s="59"/>
      <c r="E98" s="59" t="s">
        <v>253</v>
      </c>
      <c r="F98" s="59"/>
      <c r="G98" s="59"/>
      <c r="H98" s="59"/>
      <c r="I98" s="59"/>
      <c r="J98" s="59"/>
      <c r="K98" s="59"/>
      <c r="L98" s="59"/>
      <c r="M98" s="59"/>
      <c r="N98" s="59"/>
      <c r="O98" s="59"/>
      <c r="P98" s="59"/>
      <c r="Q98" s="59"/>
      <c r="R98" s="59"/>
      <c r="S98" s="59"/>
      <c r="T98" s="59"/>
      <c r="U98" s="59"/>
      <c r="V98" s="59"/>
      <c r="W98" s="59"/>
      <c r="X98" s="59"/>
      <c r="Y98" s="59"/>
      <c r="Z98" s="59"/>
      <c r="AA98" s="59"/>
      <c r="AB98" s="59"/>
      <c r="AC98" s="59"/>
      <c r="AD98" s="59"/>
      <c r="AE98" s="59"/>
      <c r="AF98" s="59"/>
      <c r="AG98" s="59"/>
      <c r="AH98" s="59"/>
      <c r="AI98" s="59"/>
      <c r="AJ98" s="59"/>
      <c r="AK98" s="59"/>
      <c r="AL98" s="59"/>
      <c r="AM98" s="59"/>
      <c r="AN98" s="59"/>
      <c r="AO98" s="59"/>
      <c r="AP98" s="59"/>
      <c r="AQ98" s="60"/>
      <c r="AR98" s="60"/>
      <c r="AS98" s="672" t="s">
        <v>56</v>
      </c>
      <c r="AT98" s="672"/>
      <c r="AU98" s="96"/>
      <c r="AV98" s="96"/>
      <c r="AW98" s="96" t="s">
        <v>184</v>
      </c>
      <c r="AX98" s="96"/>
      <c r="AY98" s="96"/>
      <c r="AZ98" s="96"/>
      <c r="BA98" s="96"/>
      <c r="BB98" s="672" t="s">
        <v>56</v>
      </c>
      <c r="BC98" s="672"/>
      <c r="BD98" s="96"/>
      <c r="BE98" s="96"/>
      <c r="BF98" s="96" t="s">
        <v>254</v>
      </c>
      <c r="BG98" s="60"/>
      <c r="BH98" s="60"/>
      <c r="BI98" s="60"/>
      <c r="BJ98" s="60"/>
      <c r="BK98" s="60"/>
      <c r="BL98" s="60"/>
      <c r="BM98" s="60"/>
      <c r="BN98" s="60"/>
      <c r="BO98" s="60"/>
      <c r="BP98" s="60"/>
      <c r="BQ98" s="60"/>
      <c r="BR98" s="60"/>
      <c r="BS98" s="60"/>
      <c r="BT98" s="60"/>
      <c r="BU98" s="60"/>
      <c r="BV98" s="60"/>
      <c r="BW98" s="60"/>
      <c r="BX98" s="60"/>
      <c r="BY98" s="60"/>
      <c r="BZ98" s="60"/>
      <c r="CA98" s="8" t="s">
        <v>1315</v>
      </c>
      <c r="CB98" s="2" t="s">
        <v>548</v>
      </c>
    </row>
    <row r="99" spans="1:80" s="2" customFormat="1" ht="5.0999999999999996" customHeight="1">
      <c r="A99" s="94"/>
      <c r="B99" s="94"/>
      <c r="C99" s="94"/>
      <c r="D99" s="94"/>
      <c r="E99" s="94"/>
      <c r="F99" s="94"/>
      <c r="G99" s="94"/>
      <c r="H99" s="94"/>
      <c r="I99" s="94"/>
      <c r="J99" s="94"/>
      <c r="K99" s="94"/>
      <c r="L99" s="94"/>
      <c r="M99" s="94"/>
      <c r="N99" s="94"/>
      <c r="O99" s="94"/>
      <c r="P99" s="94"/>
      <c r="Q99" s="94"/>
      <c r="R99" s="94"/>
      <c r="S99" s="94"/>
      <c r="T99" s="94"/>
      <c r="U99" s="94"/>
      <c r="V99" s="94"/>
      <c r="W99" s="94"/>
      <c r="X99" s="94"/>
      <c r="Y99" s="94"/>
      <c r="Z99" s="94"/>
      <c r="AA99" s="94"/>
      <c r="AB99" s="94"/>
      <c r="AC99" s="94"/>
      <c r="AD99" s="94"/>
      <c r="AE99" s="94"/>
      <c r="AF99" s="94"/>
      <c r="AG99" s="94"/>
      <c r="AH99" s="94"/>
      <c r="AI99" s="94"/>
      <c r="AJ99" s="94"/>
      <c r="AK99" s="94"/>
      <c r="AL99" s="94"/>
      <c r="AM99" s="94"/>
      <c r="AN99" s="94"/>
      <c r="AO99" s="94"/>
      <c r="AP99" s="94"/>
      <c r="AQ99" s="94"/>
      <c r="AR99" s="94"/>
      <c r="AS99" s="94"/>
      <c r="AT99" s="94"/>
      <c r="AU99" s="94"/>
      <c r="AV99" s="94"/>
      <c r="AW99" s="94"/>
      <c r="AX99" s="94"/>
      <c r="AY99" s="94"/>
      <c r="AZ99" s="94"/>
      <c r="BA99" s="94"/>
      <c r="BB99" s="94"/>
      <c r="BC99" s="94"/>
      <c r="BD99" s="94"/>
      <c r="BE99" s="94"/>
      <c r="BF99" s="94"/>
      <c r="BG99" s="94"/>
      <c r="BH99" s="94"/>
      <c r="BI99" s="94"/>
      <c r="BJ99" s="94"/>
      <c r="BK99" s="94"/>
      <c r="BL99" s="94"/>
      <c r="BM99" s="94"/>
      <c r="BN99" s="94"/>
      <c r="BO99" s="94"/>
      <c r="BP99" s="94"/>
      <c r="BQ99" s="94"/>
      <c r="BR99" s="94"/>
      <c r="BS99" s="94"/>
      <c r="BT99" s="94"/>
      <c r="BU99" s="94"/>
      <c r="BV99" s="94"/>
      <c r="BW99" s="94"/>
      <c r="BX99" s="94"/>
      <c r="BY99" s="94"/>
      <c r="BZ99" s="94"/>
      <c r="CB99" s="8"/>
    </row>
    <row r="100" spans="1:80" s="2" customFormat="1" ht="5.0999999999999996" customHeight="1">
      <c r="A100" s="203"/>
      <c r="B100" s="203"/>
      <c r="C100" s="203"/>
      <c r="D100" s="203"/>
      <c r="E100" s="203"/>
      <c r="F100" s="203"/>
      <c r="G100" s="203"/>
      <c r="H100" s="203"/>
      <c r="I100" s="203"/>
      <c r="J100" s="203"/>
      <c r="K100" s="203"/>
      <c r="L100" s="203"/>
      <c r="M100" s="203"/>
      <c r="N100" s="203"/>
      <c r="O100" s="203"/>
      <c r="P100" s="203"/>
      <c r="Q100" s="203"/>
      <c r="R100" s="203"/>
      <c r="S100" s="203"/>
      <c r="T100" s="203"/>
      <c r="U100" s="203"/>
      <c r="V100" s="203"/>
      <c r="W100" s="203"/>
      <c r="X100" s="203"/>
      <c r="Y100" s="203"/>
      <c r="Z100" s="203"/>
      <c r="AA100" s="203"/>
      <c r="AB100" s="203"/>
      <c r="AC100" s="203"/>
      <c r="AD100" s="203"/>
      <c r="AE100" s="203"/>
      <c r="AF100" s="203"/>
      <c r="AG100" s="203"/>
      <c r="AH100" s="203"/>
      <c r="AI100" s="203"/>
      <c r="AJ100" s="203"/>
      <c r="AK100" s="203"/>
      <c r="AL100" s="203"/>
      <c r="AM100" s="203"/>
      <c r="AN100" s="203"/>
      <c r="AO100" s="203"/>
      <c r="AP100" s="203"/>
      <c r="AQ100" s="203"/>
      <c r="AR100" s="203"/>
      <c r="AS100" s="203"/>
      <c r="AT100" s="203"/>
      <c r="AU100" s="203"/>
      <c r="AV100" s="203"/>
      <c r="AW100" s="203"/>
      <c r="AX100" s="203"/>
      <c r="AY100" s="203"/>
      <c r="AZ100" s="203"/>
      <c r="BA100" s="203"/>
      <c r="BB100" s="203"/>
      <c r="BC100" s="203"/>
      <c r="BD100" s="203"/>
      <c r="BE100" s="203"/>
      <c r="BF100" s="203"/>
      <c r="BG100" s="203"/>
      <c r="BH100" s="203"/>
      <c r="BI100" s="203"/>
      <c r="BJ100" s="203"/>
      <c r="BK100" s="203"/>
      <c r="BL100" s="203"/>
      <c r="BM100" s="203"/>
      <c r="BN100" s="203"/>
      <c r="BO100" s="203"/>
      <c r="BP100" s="203"/>
      <c r="BQ100" s="203"/>
      <c r="BR100" s="203"/>
      <c r="BS100" s="203"/>
      <c r="BT100" s="203"/>
      <c r="BU100" s="203"/>
      <c r="BV100" s="203"/>
      <c r="BW100" s="203"/>
      <c r="BX100" s="203"/>
      <c r="BY100" s="203"/>
      <c r="BZ100" s="203"/>
      <c r="CB100" s="8"/>
    </row>
    <row r="101" spans="1:80" s="13" customFormat="1" ht="15.95" customHeight="1">
      <c r="A101" s="59"/>
      <c r="B101" s="59" t="s">
        <v>255</v>
      </c>
      <c r="C101" s="59"/>
      <c r="D101" s="59"/>
      <c r="E101" s="59"/>
      <c r="F101" s="59"/>
      <c r="G101" s="59"/>
      <c r="H101" s="59"/>
      <c r="I101" s="59"/>
      <c r="J101" s="59"/>
      <c r="K101" s="59"/>
      <c r="L101" s="59"/>
      <c r="M101" s="59"/>
      <c r="N101" s="59"/>
      <c r="O101" s="59"/>
      <c r="P101" s="59"/>
      <c r="Q101" s="59"/>
      <c r="R101" s="59"/>
      <c r="S101" s="59"/>
      <c r="T101" s="59"/>
      <c r="U101" s="59"/>
      <c r="V101" s="59" t="s">
        <v>256</v>
      </c>
      <c r="W101" s="59"/>
      <c r="X101" s="59"/>
      <c r="Y101" s="59"/>
      <c r="Z101" s="59"/>
      <c r="AA101" s="59"/>
      <c r="AB101" s="59"/>
      <c r="AC101" s="59"/>
      <c r="AD101" s="59"/>
      <c r="AE101" s="59"/>
      <c r="AF101" s="59"/>
      <c r="AG101" s="59" t="s">
        <v>257</v>
      </c>
      <c r="AH101" s="59"/>
      <c r="AI101" s="59"/>
      <c r="AJ101" s="59"/>
      <c r="AK101" s="59"/>
      <c r="AL101" s="59"/>
      <c r="AM101" s="59"/>
      <c r="AN101" s="59"/>
      <c r="AO101" s="59"/>
      <c r="AP101" s="59"/>
      <c r="AQ101" s="59"/>
      <c r="AR101" s="59"/>
      <c r="AS101" s="59"/>
      <c r="AT101" s="59"/>
      <c r="AU101" s="59"/>
      <c r="AV101" s="59"/>
      <c r="AW101" s="59"/>
      <c r="AX101" s="60"/>
      <c r="AY101" s="60"/>
      <c r="AZ101" s="60"/>
      <c r="BA101" s="60"/>
      <c r="BB101" s="60"/>
      <c r="BC101" s="59" t="s">
        <v>258</v>
      </c>
      <c r="BD101" s="59"/>
      <c r="BE101" s="59"/>
      <c r="BF101" s="59"/>
      <c r="BG101" s="59"/>
      <c r="BH101" s="59"/>
      <c r="BI101" s="59"/>
      <c r="BJ101" s="59"/>
      <c r="BK101" s="59"/>
      <c r="BL101" s="59"/>
      <c r="BM101" s="59"/>
      <c r="BN101" s="59"/>
      <c r="BO101" s="59"/>
      <c r="BP101" s="59"/>
      <c r="BQ101" s="59"/>
      <c r="BR101" s="59"/>
      <c r="BS101" s="59"/>
      <c r="BT101" s="59"/>
      <c r="BU101" s="59" t="s">
        <v>85</v>
      </c>
      <c r="BV101" s="59"/>
      <c r="BW101" s="59"/>
      <c r="BX101" s="59"/>
      <c r="BY101" s="59"/>
      <c r="BZ101" s="59"/>
    </row>
    <row r="102" spans="1:80" s="13" customFormat="1" ht="15.95" customHeight="1">
      <c r="A102" s="59"/>
      <c r="B102" s="59"/>
      <c r="C102" s="59"/>
      <c r="D102" s="59"/>
      <c r="E102" s="59"/>
      <c r="F102" s="59"/>
      <c r="G102" s="59"/>
      <c r="H102" s="59"/>
      <c r="I102" s="59"/>
      <c r="J102" s="59"/>
      <c r="K102" s="59"/>
      <c r="L102" s="59" t="s">
        <v>259</v>
      </c>
      <c r="M102" s="59"/>
      <c r="N102" s="59"/>
      <c r="O102" s="59"/>
      <c r="P102" s="59"/>
      <c r="Q102" s="59"/>
      <c r="R102" s="59"/>
      <c r="S102" s="59"/>
      <c r="T102" s="59"/>
      <c r="U102" s="59"/>
      <c r="V102" s="59" t="s">
        <v>37</v>
      </c>
      <c r="W102" s="697"/>
      <c r="X102" s="697"/>
      <c r="Y102" s="697"/>
      <c r="Z102" s="697"/>
      <c r="AA102" s="697"/>
      <c r="AB102" s="697"/>
      <c r="AC102" s="697"/>
      <c r="AD102" s="697"/>
      <c r="AE102" s="697"/>
      <c r="AF102" s="697"/>
      <c r="AG102" s="699" t="s">
        <v>117</v>
      </c>
      <c r="AH102" s="699"/>
      <c r="AI102" s="677" t="str">
        <f t="shared" ref="AI102:AI107" si="2">IFERROR(VLOOKUP(W102,$CA$26:$CB$98,2,FALSE),"")</f>
        <v/>
      </c>
      <c r="AJ102" s="677"/>
      <c r="AK102" s="677"/>
      <c r="AL102" s="677"/>
      <c r="AM102" s="677"/>
      <c r="AN102" s="677"/>
      <c r="AO102" s="677"/>
      <c r="AP102" s="677"/>
      <c r="AQ102" s="677"/>
      <c r="AR102" s="677"/>
      <c r="AS102" s="677"/>
      <c r="AT102" s="677"/>
      <c r="AU102" s="677"/>
      <c r="AV102" s="677"/>
      <c r="AW102" s="677"/>
      <c r="AX102" s="677"/>
      <c r="AY102" s="677"/>
      <c r="AZ102" s="677"/>
      <c r="BA102" s="677"/>
      <c r="BB102" s="677"/>
      <c r="BC102" s="699" t="s">
        <v>117</v>
      </c>
      <c r="BD102" s="699"/>
      <c r="BE102" s="688"/>
      <c r="BF102" s="688"/>
      <c r="BG102" s="688"/>
      <c r="BH102" s="688"/>
      <c r="BI102" s="688"/>
      <c r="BJ102" s="688"/>
      <c r="BK102" s="688"/>
      <c r="BL102" s="688"/>
      <c r="BM102" s="688"/>
      <c r="BN102" s="688"/>
      <c r="BO102" s="688"/>
      <c r="BP102" s="688"/>
      <c r="BQ102" s="688"/>
      <c r="BR102" s="688"/>
      <c r="BS102" s="688"/>
      <c r="BT102" s="123"/>
      <c r="BU102" s="119" t="s">
        <v>85</v>
      </c>
      <c r="BV102" s="119"/>
      <c r="BW102" s="119"/>
      <c r="BX102" s="119"/>
      <c r="BY102" s="119"/>
      <c r="BZ102" s="59"/>
    </row>
    <row r="103" spans="1:80" s="13" customFormat="1" ht="15.95" customHeight="1">
      <c r="A103" s="59"/>
      <c r="B103" s="59"/>
      <c r="C103" s="59"/>
      <c r="D103" s="59"/>
      <c r="E103" s="59"/>
      <c r="F103" s="59"/>
      <c r="G103" s="59"/>
      <c r="H103" s="59"/>
      <c r="I103" s="59"/>
      <c r="J103" s="59"/>
      <c r="K103" s="59"/>
      <c r="L103" s="59" t="s">
        <v>260</v>
      </c>
      <c r="M103" s="59"/>
      <c r="N103" s="59"/>
      <c r="O103" s="59"/>
      <c r="P103" s="59"/>
      <c r="Q103" s="59"/>
      <c r="R103" s="59"/>
      <c r="S103" s="59"/>
      <c r="T103" s="59"/>
      <c r="U103" s="59"/>
      <c r="V103" s="59" t="s">
        <v>37</v>
      </c>
      <c r="W103" s="697"/>
      <c r="X103" s="697"/>
      <c r="Y103" s="697"/>
      <c r="Z103" s="697"/>
      <c r="AA103" s="697"/>
      <c r="AB103" s="697"/>
      <c r="AC103" s="697"/>
      <c r="AD103" s="697"/>
      <c r="AE103" s="697"/>
      <c r="AF103" s="697"/>
      <c r="AG103" s="699" t="s">
        <v>117</v>
      </c>
      <c r="AH103" s="699"/>
      <c r="AI103" s="677" t="str">
        <f t="shared" si="2"/>
        <v/>
      </c>
      <c r="AJ103" s="677"/>
      <c r="AK103" s="677"/>
      <c r="AL103" s="677"/>
      <c r="AM103" s="677"/>
      <c r="AN103" s="677"/>
      <c r="AO103" s="677"/>
      <c r="AP103" s="677"/>
      <c r="AQ103" s="677"/>
      <c r="AR103" s="677"/>
      <c r="AS103" s="677"/>
      <c r="AT103" s="677"/>
      <c r="AU103" s="677"/>
      <c r="AV103" s="677"/>
      <c r="AW103" s="677"/>
      <c r="AX103" s="677"/>
      <c r="AY103" s="677"/>
      <c r="AZ103" s="677"/>
      <c r="BA103" s="677"/>
      <c r="BB103" s="677"/>
      <c r="BC103" s="699" t="s">
        <v>117</v>
      </c>
      <c r="BD103" s="699"/>
      <c r="BE103" s="688"/>
      <c r="BF103" s="688"/>
      <c r="BG103" s="688"/>
      <c r="BH103" s="688"/>
      <c r="BI103" s="688"/>
      <c r="BJ103" s="688"/>
      <c r="BK103" s="688"/>
      <c r="BL103" s="688"/>
      <c r="BM103" s="688"/>
      <c r="BN103" s="688"/>
      <c r="BO103" s="688"/>
      <c r="BP103" s="688"/>
      <c r="BQ103" s="688"/>
      <c r="BR103" s="688"/>
      <c r="BS103" s="688"/>
      <c r="BT103" s="123"/>
      <c r="BU103" s="119" t="s">
        <v>85</v>
      </c>
      <c r="BV103" s="119"/>
      <c r="BW103" s="119"/>
      <c r="BX103" s="119"/>
      <c r="BY103" s="119"/>
      <c r="BZ103" s="59"/>
    </row>
    <row r="104" spans="1:80" s="13" customFormat="1" ht="15.95" customHeight="1">
      <c r="A104" s="59"/>
      <c r="B104" s="59"/>
      <c r="C104" s="59"/>
      <c r="D104" s="59"/>
      <c r="E104" s="59"/>
      <c r="F104" s="59"/>
      <c r="G104" s="59"/>
      <c r="H104" s="59"/>
      <c r="I104" s="59"/>
      <c r="J104" s="59"/>
      <c r="K104" s="59"/>
      <c r="L104" s="59" t="s">
        <v>261</v>
      </c>
      <c r="M104" s="59"/>
      <c r="N104" s="59"/>
      <c r="O104" s="59"/>
      <c r="P104" s="59"/>
      <c r="Q104" s="59"/>
      <c r="R104" s="59"/>
      <c r="S104" s="59"/>
      <c r="T104" s="59"/>
      <c r="U104" s="59"/>
      <c r="V104" s="59" t="s">
        <v>37</v>
      </c>
      <c r="W104" s="697"/>
      <c r="X104" s="697"/>
      <c r="Y104" s="697"/>
      <c r="Z104" s="697"/>
      <c r="AA104" s="697"/>
      <c r="AB104" s="697"/>
      <c r="AC104" s="697"/>
      <c r="AD104" s="697"/>
      <c r="AE104" s="697"/>
      <c r="AF104" s="697"/>
      <c r="AG104" s="699" t="s">
        <v>117</v>
      </c>
      <c r="AH104" s="699"/>
      <c r="AI104" s="677" t="str">
        <f t="shared" si="2"/>
        <v/>
      </c>
      <c r="AJ104" s="677"/>
      <c r="AK104" s="677"/>
      <c r="AL104" s="677"/>
      <c r="AM104" s="677"/>
      <c r="AN104" s="677"/>
      <c r="AO104" s="677"/>
      <c r="AP104" s="677"/>
      <c r="AQ104" s="677"/>
      <c r="AR104" s="677"/>
      <c r="AS104" s="677"/>
      <c r="AT104" s="677"/>
      <c r="AU104" s="677"/>
      <c r="AV104" s="677"/>
      <c r="AW104" s="677"/>
      <c r="AX104" s="677"/>
      <c r="AY104" s="677"/>
      <c r="AZ104" s="677"/>
      <c r="BA104" s="677"/>
      <c r="BB104" s="677"/>
      <c r="BC104" s="699" t="s">
        <v>117</v>
      </c>
      <c r="BD104" s="699"/>
      <c r="BE104" s="688"/>
      <c r="BF104" s="688"/>
      <c r="BG104" s="688"/>
      <c r="BH104" s="688"/>
      <c r="BI104" s="688"/>
      <c r="BJ104" s="688"/>
      <c r="BK104" s="688"/>
      <c r="BL104" s="688"/>
      <c r="BM104" s="688"/>
      <c r="BN104" s="688"/>
      <c r="BO104" s="688"/>
      <c r="BP104" s="688"/>
      <c r="BQ104" s="688"/>
      <c r="BR104" s="688"/>
      <c r="BS104" s="688"/>
      <c r="BT104" s="123"/>
      <c r="BU104" s="119" t="s">
        <v>85</v>
      </c>
      <c r="BV104" s="119"/>
      <c r="BW104" s="119"/>
      <c r="BX104" s="119"/>
      <c r="BY104" s="119"/>
      <c r="BZ104" s="59"/>
    </row>
    <row r="105" spans="1:80" s="13" customFormat="1" ht="15.95" customHeight="1">
      <c r="A105" s="59"/>
      <c r="B105" s="59"/>
      <c r="C105" s="59"/>
      <c r="D105" s="59"/>
      <c r="E105" s="59"/>
      <c r="F105" s="59"/>
      <c r="G105" s="59"/>
      <c r="H105" s="59"/>
      <c r="I105" s="59"/>
      <c r="J105" s="59"/>
      <c r="K105" s="59"/>
      <c r="L105" s="59" t="s">
        <v>262</v>
      </c>
      <c r="M105" s="59"/>
      <c r="N105" s="59"/>
      <c r="O105" s="59"/>
      <c r="P105" s="59"/>
      <c r="Q105" s="59"/>
      <c r="R105" s="59"/>
      <c r="S105" s="59"/>
      <c r="T105" s="59"/>
      <c r="U105" s="59"/>
      <c r="V105" s="59" t="s">
        <v>37</v>
      </c>
      <c r="W105" s="697"/>
      <c r="X105" s="697"/>
      <c r="Y105" s="697"/>
      <c r="Z105" s="697"/>
      <c r="AA105" s="697"/>
      <c r="AB105" s="697"/>
      <c r="AC105" s="697"/>
      <c r="AD105" s="697"/>
      <c r="AE105" s="697"/>
      <c r="AF105" s="697"/>
      <c r="AG105" s="699" t="s">
        <v>117</v>
      </c>
      <c r="AH105" s="699"/>
      <c r="AI105" s="677" t="str">
        <f t="shared" si="2"/>
        <v/>
      </c>
      <c r="AJ105" s="677"/>
      <c r="AK105" s="677"/>
      <c r="AL105" s="677"/>
      <c r="AM105" s="677"/>
      <c r="AN105" s="677"/>
      <c r="AO105" s="677"/>
      <c r="AP105" s="677"/>
      <c r="AQ105" s="677"/>
      <c r="AR105" s="677"/>
      <c r="AS105" s="677"/>
      <c r="AT105" s="677"/>
      <c r="AU105" s="677"/>
      <c r="AV105" s="677"/>
      <c r="AW105" s="677"/>
      <c r="AX105" s="677"/>
      <c r="AY105" s="677"/>
      <c r="AZ105" s="677"/>
      <c r="BA105" s="677"/>
      <c r="BB105" s="677"/>
      <c r="BC105" s="699" t="s">
        <v>117</v>
      </c>
      <c r="BD105" s="699"/>
      <c r="BE105" s="688"/>
      <c r="BF105" s="688"/>
      <c r="BG105" s="688"/>
      <c r="BH105" s="688"/>
      <c r="BI105" s="688"/>
      <c r="BJ105" s="688"/>
      <c r="BK105" s="688"/>
      <c r="BL105" s="688"/>
      <c r="BM105" s="688"/>
      <c r="BN105" s="688"/>
      <c r="BO105" s="688"/>
      <c r="BP105" s="688"/>
      <c r="BQ105" s="688"/>
      <c r="BR105" s="688"/>
      <c r="BS105" s="688"/>
      <c r="BT105" s="123"/>
      <c r="BU105" s="119" t="s">
        <v>85</v>
      </c>
      <c r="BV105" s="119"/>
      <c r="BW105" s="119"/>
      <c r="BX105" s="119"/>
      <c r="BY105" s="119"/>
      <c r="BZ105" s="59"/>
    </row>
    <row r="106" spans="1:80" s="13" customFormat="1" ht="15.95" customHeight="1">
      <c r="A106" s="59"/>
      <c r="B106" s="59"/>
      <c r="C106" s="59"/>
      <c r="D106" s="59"/>
      <c r="E106" s="59"/>
      <c r="F106" s="59"/>
      <c r="G106" s="59"/>
      <c r="H106" s="59"/>
      <c r="I106" s="59"/>
      <c r="J106" s="59"/>
      <c r="K106" s="59"/>
      <c r="L106" s="59" t="s">
        <v>263</v>
      </c>
      <c r="M106" s="59"/>
      <c r="N106" s="59"/>
      <c r="O106" s="59"/>
      <c r="P106" s="59"/>
      <c r="Q106" s="59"/>
      <c r="R106" s="59"/>
      <c r="S106" s="59"/>
      <c r="T106" s="59"/>
      <c r="U106" s="59"/>
      <c r="V106" s="59" t="s">
        <v>37</v>
      </c>
      <c r="W106" s="697"/>
      <c r="X106" s="697"/>
      <c r="Y106" s="697"/>
      <c r="Z106" s="697"/>
      <c r="AA106" s="697"/>
      <c r="AB106" s="697"/>
      <c r="AC106" s="697"/>
      <c r="AD106" s="697"/>
      <c r="AE106" s="697"/>
      <c r="AF106" s="697"/>
      <c r="AG106" s="699" t="s">
        <v>117</v>
      </c>
      <c r="AH106" s="699"/>
      <c r="AI106" s="677" t="str">
        <f t="shared" si="2"/>
        <v/>
      </c>
      <c r="AJ106" s="677"/>
      <c r="AK106" s="677"/>
      <c r="AL106" s="677"/>
      <c r="AM106" s="677"/>
      <c r="AN106" s="677"/>
      <c r="AO106" s="677"/>
      <c r="AP106" s="677"/>
      <c r="AQ106" s="677"/>
      <c r="AR106" s="677"/>
      <c r="AS106" s="677"/>
      <c r="AT106" s="677"/>
      <c r="AU106" s="677"/>
      <c r="AV106" s="677"/>
      <c r="AW106" s="677"/>
      <c r="AX106" s="677"/>
      <c r="AY106" s="677"/>
      <c r="AZ106" s="677"/>
      <c r="BA106" s="677"/>
      <c r="BB106" s="677"/>
      <c r="BC106" s="699" t="s">
        <v>117</v>
      </c>
      <c r="BD106" s="699"/>
      <c r="BE106" s="688"/>
      <c r="BF106" s="688"/>
      <c r="BG106" s="688"/>
      <c r="BH106" s="688"/>
      <c r="BI106" s="688"/>
      <c r="BJ106" s="688"/>
      <c r="BK106" s="688"/>
      <c r="BL106" s="688"/>
      <c r="BM106" s="688"/>
      <c r="BN106" s="688"/>
      <c r="BO106" s="688"/>
      <c r="BP106" s="688"/>
      <c r="BQ106" s="688"/>
      <c r="BR106" s="688"/>
      <c r="BS106" s="688"/>
      <c r="BT106" s="123"/>
      <c r="BU106" s="119" t="s">
        <v>85</v>
      </c>
      <c r="BV106" s="119"/>
      <c r="BW106" s="119"/>
      <c r="BX106" s="119"/>
      <c r="BY106" s="119"/>
      <c r="BZ106" s="59"/>
    </row>
    <row r="107" spans="1:80" s="13" customFormat="1" ht="15.95" customHeight="1">
      <c r="A107" s="59"/>
      <c r="B107" s="59"/>
      <c r="C107" s="59"/>
      <c r="D107" s="59"/>
      <c r="E107" s="59"/>
      <c r="F107" s="59"/>
      <c r="G107" s="59"/>
      <c r="H107" s="59"/>
      <c r="I107" s="59"/>
      <c r="J107" s="59"/>
      <c r="K107" s="59"/>
      <c r="L107" s="59" t="s">
        <v>264</v>
      </c>
      <c r="M107" s="59"/>
      <c r="N107" s="59"/>
      <c r="O107" s="59"/>
      <c r="P107" s="59"/>
      <c r="Q107" s="59"/>
      <c r="R107" s="59"/>
      <c r="S107" s="59"/>
      <c r="T107" s="59"/>
      <c r="U107" s="59"/>
      <c r="V107" s="59" t="s">
        <v>37</v>
      </c>
      <c r="W107" s="697"/>
      <c r="X107" s="697"/>
      <c r="Y107" s="697"/>
      <c r="Z107" s="697"/>
      <c r="AA107" s="697"/>
      <c r="AB107" s="697"/>
      <c r="AC107" s="697"/>
      <c r="AD107" s="697"/>
      <c r="AE107" s="697"/>
      <c r="AF107" s="697"/>
      <c r="AG107" s="699" t="s">
        <v>117</v>
      </c>
      <c r="AH107" s="699"/>
      <c r="AI107" s="677" t="str">
        <f t="shared" si="2"/>
        <v/>
      </c>
      <c r="AJ107" s="677"/>
      <c r="AK107" s="677"/>
      <c r="AL107" s="677"/>
      <c r="AM107" s="677"/>
      <c r="AN107" s="677"/>
      <c r="AO107" s="677"/>
      <c r="AP107" s="677"/>
      <c r="AQ107" s="677"/>
      <c r="AR107" s="677"/>
      <c r="AS107" s="677"/>
      <c r="AT107" s="677"/>
      <c r="AU107" s="677"/>
      <c r="AV107" s="677"/>
      <c r="AW107" s="677"/>
      <c r="AX107" s="677"/>
      <c r="AY107" s="677"/>
      <c r="AZ107" s="677"/>
      <c r="BA107" s="677"/>
      <c r="BB107" s="677"/>
      <c r="BC107" s="699" t="s">
        <v>117</v>
      </c>
      <c r="BD107" s="699"/>
      <c r="BE107" s="688"/>
      <c r="BF107" s="688"/>
      <c r="BG107" s="688"/>
      <c r="BH107" s="688"/>
      <c r="BI107" s="688"/>
      <c r="BJ107" s="688"/>
      <c r="BK107" s="688"/>
      <c r="BL107" s="688"/>
      <c r="BM107" s="688"/>
      <c r="BN107" s="688"/>
      <c r="BO107" s="688"/>
      <c r="BP107" s="688"/>
      <c r="BQ107" s="688"/>
      <c r="BR107" s="688"/>
      <c r="BS107" s="688"/>
      <c r="BT107" s="123"/>
      <c r="BU107" s="119" t="s">
        <v>85</v>
      </c>
      <c r="BV107" s="119"/>
      <c r="BW107" s="119"/>
      <c r="BX107" s="119"/>
      <c r="BY107" s="119"/>
      <c r="BZ107" s="59"/>
    </row>
    <row r="108" spans="1:80" s="2" customFormat="1" ht="5.0999999999999996" customHeight="1">
      <c r="A108" s="94"/>
      <c r="B108" s="94"/>
      <c r="C108" s="94"/>
      <c r="D108" s="94"/>
      <c r="E108" s="94"/>
      <c r="F108" s="94"/>
      <c r="G108" s="94"/>
      <c r="H108" s="94"/>
      <c r="I108" s="94"/>
      <c r="J108" s="94"/>
      <c r="K108" s="94"/>
      <c r="L108" s="94"/>
      <c r="M108" s="94"/>
      <c r="N108" s="94"/>
      <c r="O108" s="94"/>
      <c r="P108" s="94"/>
      <c r="Q108" s="94"/>
      <c r="R108" s="94"/>
      <c r="S108" s="94"/>
      <c r="T108" s="94"/>
      <c r="U108" s="94"/>
      <c r="V108" s="94"/>
      <c r="W108" s="94"/>
      <c r="X108" s="94"/>
      <c r="Y108" s="94"/>
      <c r="Z108" s="94"/>
      <c r="AA108" s="94"/>
      <c r="AB108" s="94"/>
      <c r="AC108" s="94"/>
      <c r="AD108" s="94"/>
      <c r="AE108" s="94"/>
      <c r="AF108" s="94"/>
      <c r="AG108" s="94"/>
      <c r="AH108" s="94"/>
      <c r="AI108" s="94"/>
      <c r="AJ108" s="94"/>
      <c r="AK108" s="94"/>
      <c r="AL108" s="94"/>
      <c r="AM108" s="94"/>
      <c r="AN108" s="94"/>
      <c r="AO108" s="94"/>
      <c r="AP108" s="94"/>
      <c r="AQ108" s="94"/>
      <c r="AR108" s="94"/>
      <c r="AS108" s="94"/>
      <c r="AT108" s="94"/>
      <c r="AU108" s="94"/>
      <c r="AV108" s="94"/>
      <c r="AW108" s="94"/>
      <c r="AX108" s="94"/>
      <c r="AY108" s="94"/>
      <c r="AZ108" s="94"/>
      <c r="BA108" s="94"/>
      <c r="BB108" s="94"/>
      <c r="BC108" s="94"/>
      <c r="BD108" s="94"/>
      <c r="BE108" s="94"/>
      <c r="BF108" s="94"/>
      <c r="BG108" s="94"/>
      <c r="BH108" s="94"/>
      <c r="BI108" s="94"/>
      <c r="BJ108" s="94"/>
      <c r="BK108" s="94"/>
      <c r="BL108" s="94"/>
      <c r="BM108" s="94"/>
      <c r="BN108" s="94"/>
      <c r="BO108" s="94"/>
      <c r="BP108" s="94"/>
      <c r="BQ108" s="94"/>
      <c r="BR108" s="94"/>
      <c r="BS108" s="94"/>
      <c r="BT108" s="94"/>
      <c r="BU108" s="94"/>
      <c r="BV108" s="94"/>
      <c r="BW108" s="94"/>
      <c r="BX108" s="94"/>
      <c r="BY108" s="94"/>
      <c r="BZ108" s="94"/>
      <c r="CB108" s="8"/>
    </row>
    <row r="109" spans="1:80" s="2" customFormat="1" ht="5.0999999999999996" customHeight="1">
      <c r="A109" s="203"/>
      <c r="B109" s="203"/>
      <c r="C109" s="203"/>
      <c r="D109" s="203"/>
      <c r="E109" s="203"/>
      <c r="F109" s="203"/>
      <c r="G109" s="203"/>
      <c r="H109" s="203"/>
      <c r="I109" s="203"/>
      <c r="J109" s="203"/>
      <c r="K109" s="203"/>
      <c r="L109" s="203"/>
      <c r="M109" s="203"/>
      <c r="N109" s="203"/>
      <c r="O109" s="203"/>
      <c r="P109" s="203"/>
      <c r="Q109" s="203"/>
      <c r="R109" s="203"/>
      <c r="S109" s="203"/>
      <c r="T109" s="203"/>
      <c r="U109" s="203"/>
      <c r="V109" s="203"/>
      <c r="W109" s="203"/>
      <c r="X109" s="203"/>
      <c r="Y109" s="203"/>
      <c r="Z109" s="203"/>
      <c r="AA109" s="203"/>
      <c r="AB109" s="203"/>
      <c r="AC109" s="203"/>
      <c r="AD109" s="203"/>
      <c r="AE109" s="203"/>
      <c r="AF109" s="203"/>
      <c r="AG109" s="203"/>
      <c r="AH109" s="203"/>
      <c r="AI109" s="203"/>
      <c r="AJ109" s="203"/>
      <c r="AK109" s="203"/>
      <c r="AL109" s="203"/>
      <c r="AM109" s="203"/>
      <c r="AN109" s="203"/>
      <c r="AO109" s="203"/>
      <c r="AP109" s="203"/>
      <c r="AQ109" s="203"/>
      <c r="AR109" s="203"/>
      <c r="AS109" s="203"/>
      <c r="AT109" s="203"/>
      <c r="AU109" s="203"/>
      <c r="AV109" s="203"/>
      <c r="AW109" s="203"/>
      <c r="AX109" s="203"/>
      <c r="AY109" s="203"/>
      <c r="AZ109" s="203"/>
      <c r="BA109" s="203"/>
      <c r="BB109" s="203"/>
      <c r="BC109" s="203"/>
      <c r="BD109" s="203"/>
      <c r="BE109" s="203"/>
      <c r="BF109" s="203"/>
      <c r="BG109" s="203"/>
      <c r="BH109" s="203"/>
      <c r="BI109" s="203"/>
      <c r="BJ109" s="203"/>
      <c r="BK109" s="203"/>
      <c r="BL109" s="203"/>
      <c r="BM109" s="203"/>
      <c r="BN109" s="203"/>
      <c r="BO109" s="203"/>
      <c r="BP109" s="203"/>
      <c r="BQ109" s="203"/>
      <c r="BR109" s="203"/>
      <c r="BS109" s="203"/>
      <c r="BT109" s="203"/>
      <c r="BU109" s="203"/>
      <c r="BV109" s="203"/>
      <c r="BW109" s="203"/>
      <c r="BX109" s="203"/>
      <c r="BY109" s="203"/>
      <c r="BZ109" s="203"/>
      <c r="CB109" s="8"/>
    </row>
    <row r="110" spans="1:80" s="13" customFormat="1" ht="15.95" customHeight="1">
      <c r="A110" s="59"/>
      <c r="B110" s="59" t="s">
        <v>265</v>
      </c>
      <c r="C110" s="59"/>
      <c r="D110" s="59"/>
      <c r="E110" s="59"/>
      <c r="F110" s="59"/>
      <c r="G110" s="59"/>
      <c r="H110" s="59"/>
      <c r="I110" s="59"/>
      <c r="J110" s="59"/>
      <c r="K110" s="59"/>
      <c r="L110" s="59"/>
      <c r="M110" s="59"/>
      <c r="N110" s="59"/>
      <c r="O110" s="59"/>
      <c r="P110" s="59"/>
      <c r="Q110" s="59"/>
      <c r="R110" s="59"/>
      <c r="S110" s="680"/>
      <c r="T110" s="680"/>
      <c r="U110" s="680"/>
      <c r="V110" s="680"/>
      <c r="W110" s="680"/>
      <c r="X110" s="680"/>
      <c r="Y110" s="680"/>
      <c r="Z110" s="680"/>
      <c r="AA110" s="680"/>
      <c r="AB110" s="680"/>
      <c r="AC110" s="680"/>
      <c r="AD110" s="680"/>
      <c r="AE110" s="680"/>
      <c r="AF110" s="680"/>
      <c r="AG110" s="680"/>
      <c r="AH110" s="680"/>
      <c r="AI110" s="680"/>
      <c r="AJ110" s="680"/>
      <c r="AK110" s="680"/>
      <c r="AL110" s="680"/>
      <c r="AM110" s="680"/>
      <c r="AN110" s="680"/>
      <c r="AO110" s="680"/>
      <c r="AP110" s="680"/>
      <c r="AQ110" s="680"/>
      <c r="AR110" s="680"/>
      <c r="AS110" s="680"/>
      <c r="AT110" s="680"/>
      <c r="AU110" s="680"/>
      <c r="AV110" s="680"/>
      <c r="AW110" s="680"/>
      <c r="AX110" s="680"/>
      <c r="AY110" s="680"/>
      <c r="AZ110" s="680"/>
      <c r="BA110" s="680"/>
      <c r="BB110" s="680"/>
      <c r="BC110" s="680"/>
      <c r="BD110" s="680"/>
      <c r="BE110" s="680"/>
      <c r="BF110" s="680"/>
      <c r="BG110" s="680"/>
      <c r="BH110" s="680"/>
      <c r="BI110" s="680"/>
      <c r="BJ110" s="680"/>
      <c r="BK110" s="680"/>
      <c r="BL110" s="680"/>
      <c r="BM110" s="680"/>
      <c r="BN110" s="680"/>
      <c r="BO110" s="680"/>
      <c r="BP110" s="680"/>
      <c r="BQ110" s="680"/>
      <c r="BR110" s="680"/>
      <c r="BS110" s="680"/>
      <c r="BT110" s="680"/>
      <c r="BU110" s="680"/>
      <c r="BV110" s="680"/>
      <c r="BW110" s="680"/>
      <c r="BX110" s="680"/>
      <c r="BY110" s="680"/>
      <c r="BZ110" s="680"/>
    </row>
    <row r="111" spans="1:80" s="2" customFormat="1" ht="5.0999999999999996" customHeight="1">
      <c r="A111" s="94"/>
      <c r="B111" s="94"/>
      <c r="C111" s="94"/>
      <c r="D111" s="94"/>
      <c r="E111" s="94"/>
      <c r="F111" s="94"/>
      <c r="G111" s="94"/>
      <c r="H111" s="94"/>
      <c r="I111" s="94"/>
      <c r="J111" s="94"/>
      <c r="K111" s="94"/>
      <c r="L111" s="94"/>
      <c r="M111" s="94"/>
      <c r="N111" s="94"/>
      <c r="O111" s="94"/>
      <c r="P111" s="94"/>
      <c r="Q111" s="94"/>
      <c r="R111" s="94"/>
      <c r="S111" s="94"/>
      <c r="T111" s="94"/>
      <c r="U111" s="94"/>
      <c r="V111" s="94"/>
      <c r="W111" s="94"/>
      <c r="X111" s="94"/>
      <c r="Y111" s="94"/>
      <c r="Z111" s="94"/>
      <c r="AA111" s="94"/>
      <c r="AB111" s="94"/>
      <c r="AC111" s="94"/>
      <c r="AD111" s="94"/>
      <c r="AE111" s="94"/>
      <c r="AF111" s="94"/>
      <c r="AG111" s="94"/>
      <c r="AH111" s="94"/>
      <c r="AI111" s="94"/>
      <c r="AJ111" s="94"/>
      <c r="AK111" s="94"/>
      <c r="AL111" s="94"/>
      <c r="AM111" s="94"/>
      <c r="AN111" s="94"/>
      <c r="AO111" s="94"/>
      <c r="AP111" s="94"/>
      <c r="AQ111" s="94"/>
      <c r="AR111" s="94"/>
      <c r="AS111" s="94"/>
      <c r="AT111" s="94"/>
      <c r="AU111" s="94"/>
      <c r="AV111" s="94"/>
      <c r="AW111" s="94"/>
      <c r="AX111" s="94"/>
      <c r="AY111" s="94"/>
      <c r="AZ111" s="94"/>
      <c r="BA111" s="94"/>
      <c r="BB111" s="94"/>
      <c r="BC111" s="94"/>
      <c r="BD111" s="94"/>
      <c r="BE111" s="94"/>
      <c r="BF111" s="94"/>
      <c r="BG111" s="94"/>
      <c r="BH111" s="94"/>
      <c r="BI111" s="94"/>
      <c r="BJ111" s="94"/>
      <c r="BK111" s="94"/>
      <c r="BL111" s="94"/>
      <c r="BM111" s="94"/>
      <c r="BN111" s="94"/>
      <c r="BO111" s="94"/>
      <c r="BP111" s="94"/>
      <c r="BQ111" s="94"/>
      <c r="BR111" s="94"/>
      <c r="BS111" s="94"/>
      <c r="BT111" s="94"/>
      <c r="BU111" s="94"/>
      <c r="BV111" s="94"/>
      <c r="BW111" s="94"/>
      <c r="BX111" s="94"/>
      <c r="BY111" s="94"/>
      <c r="BZ111" s="94"/>
      <c r="CB111" s="8"/>
    </row>
    <row r="112" spans="1:80" s="2" customFormat="1" ht="5.0999999999999996" customHeight="1">
      <c r="A112" s="203"/>
      <c r="B112" s="203"/>
      <c r="C112" s="203"/>
      <c r="D112" s="203"/>
      <c r="E112" s="203"/>
      <c r="F112" s="203"/>
      <c r="G112" s="203"/>
      <c r="H112" s="203"/>
      <c r="I112" s="203"/>
      <c r="J112" s="203"/>
      <c r="K112" s="203"/>
      <c r="L112" s="203"/>
      <c r="M112" s="203"/>
      <c r="N112" s="203"/>
      <c r="O112" s="203"/>
      <c r="P112" s="203"/>
      <c r="Q112" s="203"/>
      <c r="R112" s="203"/>
      <c r="S112" s="203"/>
      <c r="T112" s="203"/>
      <c r="U112" s="203"/>
      <c r="V112" s="203"/>
      <c r="W112" s="203"/>
      <c r="X112" s="203"/>
      <c r="Y112" s="203"/>
      <c r="Z112" s="203"/>
      <c r="AA112" s="203"/>
      <c r="AB112" s="203"/>
      <c r="AC112" s="203"/>
      <c r="AD112" s="203"/>
      <c r="AE112" s="203"/>
      <c r="AF112" s="203"/>
      <c r="AG112" s="203"/>
      <c r="AH112" s="203"/>
      <c r="AI112" s="203"/>
      <c r="AJ112" s="203"/>
      <c r="AK112" s="203"/>
      <c r="AL112" s="203"/>
      <c r="AM112" s="203"/>
      <c r="AN112" s="203"/>
      <c r="AO112" s="203"/>
      <c r="AP112" s="203"/>
      <c r="AQ112" s="203"/>
      <c r="AR112" s="203"/>
      <c r="AS112" s="203"/>
      <c r="AT112" s="203"/>
      <c r="AU112" s="203"/>
      <c r="AV112" s="203"/>
      <c r="AW112" s="203"/>
      <c r="AX112" s="203"/>
      <c r="AY112" s="203"/>
      <c r="AZ112" s="203"/>
      <c r="BA112" s="203"/>
      <c r="BB112" s="203"/>
      <c r="BC112" s="203"/>
      <c r="BD112" s="203"/>
      <c r="BE112" s="203"/>
      <c r="BF112" s="203"/>
      <c r="BG112" s="203"/>
      <c r="BH112" s="203"/>
      <c r="BI112" s="203"/>
      <c r="BJ112" s="203"/>
      <c r="BK112" s="203"/>
      <c r="BL112" s="203"/>
      <c r="BM112" s="203"/>
      <c r="BN112" s="203"/>
      <c r="BO112" s="203"/>
      <c r="BP112" s="203"/>
      <c r="BQ112" s="203"/>
      <c r="BR112" s="203"/>
      <c r="BS112" s="203"/>
      <c r="BT112" s="203"/>
      <c r="BU112" s="203"/>
      <c r="BV112" s="203"/>
      <c r="BW112" s="203"/>
      <c r="BX112" s="203"/>
      <c r="BY112" s="203"/>
      <c r="BZ112" s="203"/>
      <c r="CB112" s="8"/>
    </row>
    <row r="113" spans="1:80" s="13" customFormat="1" ht="15.95" customHeight="1">
      <c r="A113" s="59"/>
      <c r="B113" s="59" t="s">
        <v>266</v>
      </c>
      <c r="C113" s="59"/>
      <c r="D113" s="59"/>
      <c r="E113" s="59"/>
      <c r="F113" s="59"/>
      <c r="G113" s="59"/>
      <c r="H113" s="59"/>
      <c r="I113" s="59"/>
      <c r="J113" s="59"/>
      <c r="K113" s="59"/>
      <c r="L113" s="59"/>
      <c r="M113" s="59"/>
      <c r="N113" s="59"/>
      <c r="O113" s="59"/>
      <c r="P113" s="59"/>
      <c r="Q113" s="59"/>
      <c r="R113" s="680"/>
      <c r="S113" s="680"/>
      <c r="T113" s="680"/>
      <c r="U113" s="680"/>
      <c r="V113" s="680"/>
      <c r="W113" s="680"/>
      <c r="X113" s="680"/>
      <c r="Y113" s="680"/>
      <c r="Z113" s="680"/>
      <c r="AA113" s="680"/>
      <c r="AB113" s="680"/>
      <c r="AC113" s="680"/>
      <c r="AD113" s="680"/>
      <c r="AE113" s="680"/>
      <c r="AF113" s="680"/>
      <c r="AG113" s="680"/>
      <c r="AH113" s="680"/>
      <c r="AI113" s="680"/>
      <c r="AJ113" s="680"/>
      <c r="AK113" s="680"/>
      <c r="AL113" s="680"/>
      <c r="AM113" s="680"/>
      <c r="AN113" s="680"/>
      <c r="AO113" s="680"/>
      <c r="AP113" s="680"/>
      <c r="AQ113" s="680"/>
      <c r="AR113" s="680"/>
      <c r="AS113" s="680"/>
      <c r="AT113" s="680"/>
      <c r="AU113" s="680"/>
      <c r="AV113" s="680"/>
      <c r="AW113" s="680"/>
      <c r="AX113" s="680"/>
      <c r="AY113" s="680"/>
      <c r="AZ113" s="680"/>
      <c r="BA113" s="680"/>
      <c r="BB113" s="680"/>
      <c r="BC113" s="680"/>
      <c r="BD113" s="680"/>
      <c r="BE113" s="680"/>
      <c r="BF113" s="680"/>
      <c r="BG113" s="680"/>
      <c r="BH113" s="680"/>
      <c r="BI113" s="680"/>
      <c r="BJ113" s="680"/>
      <c r="BK113" s="680"/>
      <c r="BL113" s="680"/>
      <c r="BM113" s="680"/>
      <c r="BN113" s="680"/>
      <c r="BO113" s="680"/>
      <c r="BP113" s="680"/>
      <c r="BQ113" s="680"/>
      <c r="BR113" s="680"/>
      <c r="BS113" s="680"/>
      <c r="BT113" s="680"/>
      <c r="BU113" s="680"/>
      <c r="BV113" s="680"/>
      <c r="BW113" s="680"/>
      <c r="BX113" s="680"/>
      <c r="BY113" s="680"/>
      <c r="BZ113" s="680"/>
    </row>
    <row r="114" spans="1:80" s="13" customFormat="1" ht="15.95" customHeight="1">
      <c r="A114" s="59"/>
      <c r="B114" s="59"/>
      <c r="C114" s="59"/>
      <c r="D114" s="59"/>
      <c r="E114" s="59"/>
      <c r="F114" s="59"/>
      <c r="G114" s="59"/>
      <c r="H114" s="59"/>
      <c r="I114" s="59"/>
      <c r="J114" s="59"/>
      <c r="K114" s="59"/>
      <c r="L114" s="59"/>
      <c r="M114" s="59"/>
      <c r="N114" s="59"/>
      <c r="O114" s="59"/>
      <c r="P114" s="59"/>
      <c r="Q114" s="59"/>
      <c r="R114" s="680"/>
      <c r="S114" s="680"/>
      <c r="T114" s="680"/>
      <c r="U114" s="680"/>
      <c r="V114" s="680"/>
      <c r="W114" s="680"/>
      <c r="X114" s="680"/>
      <c r="Y114" s="680"/>
      <c r="Z114" s="680"/>
      <c r="AA114" s="680"/>
      <c r="AB114" s="680"/>
      <c r="AC114" s="680"/>
      <c r="AD114" s="680"/>
      <c r="AE114" s="680"/>
      <c r="AF114" s="680"/>
      <c r="AG114" s="680"/>
      <c r="AH114" s="680"/>
      <c r="AI114" s="680"/>
      <c r="AJ114" s="680"/>
      <c r="AK114" s="680"/>
      <c r="AL114" s="680"/>
      <c r="AM114" s="680"/>
      <c r="AN114" s="680"/>
      <c r="AO114" s="680"/>
      <c r="AP114" s="680"/>
      <c r="AQ114" s="680"/>
      <c r="AR114" s="680"/>
      <c r="AS114" s="680"/>
      <c r="AT114" s="680"/>
      <c r="AU114" s="680"/>
      <c r="AV114" s="680"/>
      <c r="AW114" s="680"/>
      <c r="AX114" s="680"/>
      <c r="AY114" s="680"/>
      <c r="AZ114" s="680"/>
      <c r="BA114" s="680"/>
      <c r="BB114" s="680"/>
      <c r="BC114" s="680"/>
      <c r="BD114" s="680"/>
      <c r="BE114" s="680"/>
      <c r="BF114" s="680"/>
      <c r="BG114" s="680"/>
      <c r="BH114" s="680"/>
      <c r="BI114" s="680"/>
      <c r="BJ114" s="680"/>
      <c r="BK114" s="680"/>
      <c r="BL114" s="680"/>
      <c r="BM114" s="680"/>
      <c r="BN114" s="680"/>
      <c r="BO114" s="680"/>
      <c r="BP114" s="680"/>
      <c r="BQ114" s="680"/>
      <c r="BR114" s="680"/>
      <c r="BS114" s="680"/>
      <c r="BT114" s="680"/>
      <c r="BU114" s="680"/>
      <c r="BV114" s="680"/>
      <c r="BW114" s="680"/>
      <c r="BX114" s="680"/>
      <c r="BY114" s="680"/>
      <c r="BZ114" s="680"/>
    </row>
    <row r="115" spans="1:80" s="2" customFormat="1" ht="5.0999999999999996" customHeight="1">
      <c r="A115" s="94"/>
      <c r="B115" s="94"/>
      <c r="C115" s="94"/>
      <c r="D115" s="94"/>
      <c r="E115" s="94"/>
      <c r="F115" s="94"/>
      <c r="G115" s="94"/>
      <c r="H115" s="94"/>
      <c r="I115" s="94"/>
      <c r="J115" s="94"/>
      <c r="K115" s="94"/>
      <c r="L115" s="94"/>
      <c r="M115" s="94"/>
      <c r="N115" s="94"/>
      <c r="O115" s="94"/>
      <c r="P115" s="94"/>
      <c r="Q115" s="94"/>
      <c r="R115" s="94"/>
      <c r="S115" s="94"/>
      <c r="T115" s="94"/>
      <c r="U115" s="94"/>
      <c r="V115" s="94"/>
      <c r="W115" s="94"/>
      <c r="X115" s="94"/>
      <c r="Y115" s="94"/>
      <c r="Z115" s="94"/>
      <c r="AA115" s="94"/>
      <c r="AB115" s="94"/>
      <c r="AC115" s="94"/>
      <c r="AD115" s="94"/>
      <c r="AE115" s="94"/>
      <c r="AF115" s="94"/>
      <c r="AG115" s="94"/>
      <c r="AH115" s="94"/>
      <c r="AI115" s="94"/>
      <c r="AJ115" s="94"/>
      <c r="AK115" s="94"/>
      <c r="AL115" s="94"/>
      <c r="AM115" s="94"/>
      <c r="AN115" s="94"/>
      <c r="AO115" s="94"/>
      <c r="AP115" s="94"/>
      <c r="AQ115" s="94"/>
      <c r="AR115" s="94"/>
      <c r="AS115" s="94"/>
      <c r="AT115" s="94"/>
      <c r="AU115" s="94"/>
      <c r="AV115" s="94"/>
      <c r="AW115" s="94"/>
      <c r="AX115" s="94"/>
      <c r="AY115" s="94"/>
      <c r="AZ115" s="94"/>
      <c r="BA115" s="94"/>
      <c r="BB115" s="94"/>
      <c r="BC115" s="94"/>
      <c r="BD115" s="94"/>
      <c r="BE115" s="94"/>
      <c r="BF115" s="94"/>
      <c r="BG115" s="94"/>
      <c r="BH115" s="94"/>
      <c r="BI115" s="94"/>
      <c r="BJ115" s="94"/>
      <c r="BK115" s="94"/>
      <c r="BL115" s="94"/>
      <c r="BM115" s="94"/>
      <c r="BN115" s="94"/>
      <c r="BO115" s="94"/>
      <c r="BP115" s="94"/>
      <c r="BQ115" s="94"/>
      <c r="BR115" s="94"/>
      <c r="BS115" s="94"/>
      <c r="BT115" s="94"/>
      <c r="BU115" s="94"/>
      <c r="BV115" s="94"/>
      <c r="BW115" s="94"/>
      <c r="BX115" s="94"/>
      <c r="BY115" s="94"/>
      <c r="BZ115" s="94"/>
      <c r="CB115" s="8"/>
    </row>
    <row r="116" spans="1:80" s="13" customFormat="1" ht="9.9499999999999993" customHeight="1">
      <c r="A116" s="59"/>
      <c r="B116" s="59"/>
      <c r="C116" s="59"/>
      <c r="D116" s="59"/>
      <c r="E116" s="59"/>
      <c r="F116" s="59"/>
      <c r="G116" s="59"/>
      <c r="H116" s="59"/>
      <c r="I116" s="59"/>
      <c r="J116" s="59"/>
      <c r="K116" s="59"/>
      <c r="L116" s="59"/>
      <c r="M116" s="59"/>
      <c r="N116" s="59"/>
      <c r="O116" s="59"/>
      <c r="P116" s="59"/>
      <c r="Q116" s="59"/>
      <c r="R116" s="59"/>
      <c r="S116" s="59"/>
      <c r="T116" s="59"/>
      <c r="U116" s="59"/>
      <c r="V116" s="59"/>
      <c r="W116" s="59"/>
      <c r="X116" s="59"/>
      <c r="Y116" s="59"/>
      <c r="Z116" s="59"/>
      <c r="AA116" s="59"/>
      <c r="AB116" s="59"/>
      <c r="AC116" s="59"/>
      <c r="AD116" s="59"/>
      <c r="AE116" s="59"/>
      <c r="AF116" s="59"/>
      <c r="AG116" s="59"/>
      <c r="AH116" s="59"/>
      <c r="AI116" s="59"/>
      <c r="AJ116" s="59"/>
      <c r="AK116" s="59"/>
      <c r="AL116" s="59"/>
      <c r="AM116" s="59"/>
      <c r="AN116" s="59"/>
      <c r="AO116" s="59"/>
      <c r="AP116" s="59"/>
      <c r="AQ116" s="60"/>
      <c r="AR116" s="60"/>
      <c r="AS116" s="60"/>
      <c r="AT116" s="60"/>
      <c r="AU116" s="60"/>
      <c r="AV116" s="60"/>
      <c r="AW116" s="60"/>
      <c r="AX116" s="60"/>
      <c r="AY116" s="60"/>
      <c r="AZ116" s="60"/>
      <c r="BA116" s="60"/>
      <c r="BB116" s="60"/>
      <c r="BC116" s="60"/>
      <c r="BD116" s="60"/>
      <c r="BE116" s="60"/>
      <c r="BF116" s="60"/>
      <c r="BG116" s="60"/>
      <c r="BH116" s="60"/>
      <c r="BI116" s="60"/>
      <c r="BJ116" s="60"/>
      <c r="BK116" s="60"/>
      <c r="BL116" s="60"/>
      <c r="BM116" s="60"/>
      <c r="BN116" s="60"/>
      <c r="BO116" s="60"/>
      <c r="BP116" s="60"/>
      <c r="BQ116" s="60"/>
      <c r="BR116" s="60"/>
      <c r="BS116" s="60"/>
      <c r="BT116" s="60"/>
      <c r="BU116" s="60"/>
      <c r="BV116" s="60"/>
      <c r="BW116" s="60"/>
      <c r="BX116" s="60"/>
      <c r="BY116" s="60"/>
      <c r="BZ116" s="60"/>
    </row>
    <row r="117" spans="1:80" s="2" customFormat="1" ht="5.0999999999999996" customHeight="1">
      <c r="A117" s="203"/>
      <c r="B117" s="203"/>
      <c r="C117" s="203"/>
      <c r="D117" s="203"/>
      <c r="E117" s="203"/>
      <c r="F117" s="203"/>
      <c r="G117" s="203"/>
      <c r="H117" s="203"/>
      <c r="I117" s="203"/>
      <c r="J117" s="203"/>
      <c r="K117" s="203"/>
      <c r="L117" s="203"/>
      <c r="M117" s="203"/>
      <c r="N117" s="203"/>
      <c r="O117" s="203"/>
      <c r="P117" s="203"/>
      <c r="Q117" s="203"/>
      <c r="R117" s="203"/>
      <c r="S117" s="203"/>
      <c r="T117" s="203"/>
      <c r="U117" s="203"/>
      <c r="V117" s="203"/>
      <c r="W117" s="203"/>
      <c r="X117" s="203"/>
      <c r="Y117" s="203"/>
      <c r="Z117" s="203"/>
      <c r="AA117" s="203"/>
      <c r="AB117" s="203"/>
      <c r="AC117" s="203"/>
      <c r="AD117" s="203"/>
      <c r="AE117" s="203"/>
      <c r="AF117" s="203"/>
      <c r="AG117" s="203"/>
      <c r="AH117" s="203"/>
      <c r="AI117" s="203"/>
      <c r="AJ117" s="203"/>
      <c r="AK117" s="203"/>
      <c r="AL117" s="203"/>
      <c r="AM117" s="203"/>
      <c r="AN117" s="203"/>
      <c r="AO117" s="203"/>
      <c r="AP117" s="203"/>
      <c r="AQ117" s="203"/>
      <c r="AR117" s="203"/>
      <c r="AS117" s="203"/>
      <c r="AT117" s="203"/>
      <c r="AU117" s="203"/>
      <c r="AV117" s="203"/>
      <c r="AW117" s="203"/>
      <c r="AX117" s="203"/>
      <c r="AY117" s="203"/>
      <c r="AZ117" s="203"/>
      <c r="BA117" s="203"/>
      <c r="BB117" s="203"/>
      <c r="BC117" s="203"/>
      <c r="BD117" s="203"/>
      <c r="BE117" s="203"/>
      <c r="BF117" s="203"/>
      <c r="BG117" s="203"/>
      <c r="BH117" s="203"/>
      <c r="BI117" s="203"/>
      <c r="BJ117" s="203"/>
      <c r="BK117" s="203"/>
      <c r="BL117" s="203"/>
      <c r="BM117" s="203"/>
      <c r="BN117" s="203"/>
      <c r="BO117" s="203"/>
      <c r="BP117" s="203"/>
      <c r="BQ117" s="203"/>
      <c r="BR117" s="203"/>
      <c r="BS117" s="203"/>
      <c r="BT117" s="203"/>
      <c r="BU117" s="203"/>
      <c r="BV117" s="203"/>
      <c r="BW117" s="203"/>
      <c r="BX117" s="203"/>
      <c r="BY117" s="203"/>
      <c r="BZ117" s="203"/>
      <c r="CB117" s="8"/>
    </row>
    <row r="118" spans="1:80" s="13" customFormat="1" ht="15.95" customHeight="1">
      <c r="A118" s="59"/>
      <c r="B118" s="59" t="s">
        <v>246</v>
      </c>
      <c r="C118" s="59"/>
      <c r="D118" s="59"/>
      <c r="E118" s="59"/>
      <c r="F118" s="59"/>
      <c r="G118" s="59"/>
      <c r="H118" s="59"/>
      <c r="I118" s="59"/>
      <c r="J118" s="59"/>
      <c r="K118" s="59"/>
      <c r="L118" s="59"/>
      <c r="M118" s="59"/>
      <c r="N118" s="59"/>
      <c r="O118" s="59"/>
      <c r="P118" s="59"/>
      <c r="Q118" s="59"/>
      <c r="R118" s="59"/>
      <c r="S118" s="59"/>
      <c r="T118" s="59"/>
      <c r="U118" s="59"/>
      <c r="V118" s="59"/>
      <c r="W118" s="59"/>
      <c r="X118" s="59"/>
      <c r="Y118" s="59"/>
      <c r="Z118" s="59"/>
      <c r="AA118" s="59"/>
      <c r="AB118" s="59"/>
      <c r="AC118" s="59"/>
      <c r="AD118" s="59"/>
      <c r="AE118" s="59"/>
      <c r="AF118" s="59"/>
      <c r="AG118" s="59"/>
      <c r="AH118" s="59"/>
      <c r="AI118" s="672"/>
      <c r="AJ118" s="672"/>
      <c r="AK118" s="672"/>
      <c r="AL118" s="672"/>
      <c r="AM118" s="672"/>
      <c r="AN118" s="672"/>
      <c r="AO118" s="672"/>
      <c r="AP118" s="59"/>
      <c r="AQ118" s="60"/>
      <c r="AR118" s="60"/>
      <c r="AS118" s="60"/>
      <c r="AT118" s="60"/>
      <c r="AU118" s="60"/>
      <c r="AV118" s="60"/>
      <c r="AW118" s="60"/>
      <c r="AX118" s="60"/>
      <c r="AY118" s="60"/>
      <c r="AZ118" s="60"/>
      <c r="BA118" s="60"/>
      <c r="BB118" s="60"/>
      <c r="BC118" s="60"/>
      <c r="BD118" s="60"/>
      <c r="BE118" s="60"/>
      <c r="BF118" s="60"/>
      <c r="BG118" s="60"/>
      <c r="BH118" s="60"/>
      <c r="BI118" s="60"/>
      <c r="BJ118" s="60"/>
      <c r="BK118" s="60"/>
      <c r="BL118" s="60"/>
      <c r="BM118" s="60"/>
      <c r="BN118" s="60"/>
      <c r="BO118" s="60"/>
      <c r="BP118" s="60"/>
      <c r="BQ118" s="60"/>
      <c r="BR118" s="60"/>
      <c r="BS118" s="60"/>
      <c r="BT118" s="60"/>
      <c r="BU118" s="60"/>
      <c r="BV118" s="60"/>
      <c r="BW118" s="60"/>
      <c r="BX118" s="60"/>
      <c r="BY118" s="60"/>
      <c r="BZ118" s="60"/>
    </row>
    <row r="119" spans="1:80" s="2" customFormat="1" ht="5.0999999999999996" customHeight="1">
      <c r="A119" s="94"/>
      <c r="B119" s="94"/>
      <c r="C119" s="94"/>
      <c r="D119" s="94"/>
      <c r="E119" s="94"/>
      <c r="F119" s="94"/>
      <c r="G119" s="94"/>
      <c r="H119" s="94"/>
      <c r="I119" s="94"/>
      <c r="J119" s="94"/>
      <c r="K119" s="94"/>
      <c r="L119" s="94"/>
      <c r="M119" s="94"/>
      <c r="N119" s="94"/>
      <c r="O119" s="94"/>
      <c r="P119" s="94"/>
      <c r="Q119" s="94"/>
      <c r="R119" s="94"/>
      <c r="S119" s="94"/>
      <c r="T119" s="94"/>
      <c r="U119" s="94"/>
      <c r="V119" s="94"/>
      <c r="W119" s="94"/>
      <c r="X119" s="94"/>
      <c r="Y119" s="94"/>
      <c r="Z119" s="94"/>
      <c r="AA119" s="94"/>
      <c r="AB119" s="94"/>
      <c r="AC119" s="94"/>
      <c r="AD119" s="94"/>
      <c r="AE119" s="94"/>
      <c r="AF119" s="94"/>
      <c r="AG119" s="94"/>
      <c r="AH119" s="94"/>
      <c r="AI119" s="94"/>
      <c r="AJ119" s="94"/>
      <c r="AK119" s="94"/>
      <c r="AL119" s="94"/>
      <c r="AM119" s="94"/>
      <c r="AN119" s="94"/>
      <c r="AO119" s="94"/>
      <c r="AP119" s="94"/>
      <c r="AQ119" s="94"/>
      <c r="AR119" s="94"/>
      <c r="AS119" s="94"/>
      <c r="AT119" s="94"/>
      <c r="AU119" s="94"/>
      <c r="AV119" s="94"/>
      <c r="AW119" s="94"/>
      <c r="AX119" s="94"/>
      <c r="AY119" s="94"/>
      <c r="AZ119" s="94"/>
      <c r="BA119" s="94"/>
      <c r="BB119" s="94"/>
      <c r="BC119" s="94"/>
      <c r="BD119" s="94"/>
      <c r="BE119" s="94"/>
      <c r="BF119" s="94"/>
      <c r="BG119" s="94"/>
      <c r="BH119" s="94"/>
      <c r="BI119" s="94"/>
      <c r="BJ119" s="94"/>
      <c r="BK119" s="94"/>
      <c r="BL119" s="94"/>
      <c r="BM119" s="94"/>
      <c r="BN119" s="94"/>
      <c r="BO119" s="94"/>
      <c r="BP119" s="94"/>
      <c r="BQ119" s="94"/>
      <c r="BR119" s="94"/>
      <c r="BS119" s="94"/>
      <c r="BT119" s="94"/>
      <c r="BU119" s="94"/>
      <c r="BV119" s="94"/>
      <c r="BW119" s="94"/>
      <c r="BX119" s="94"/>
      <c r="BY119" s="94"/>
      <c r="BZ119" s="94"/>
      <c r="CB119" s="8"/>
    </row>
    <row r="120" spans="1:80" s="2" customFormat="1" ht="5.0999999999999996" customHeight="1">
      <c r="A120" s="203"/>
      <c r="B120" s="203"/>
      <c r="C120" s="203"/>
      <c r="D120" s="203"/>
      <c r="E120" s="203"/>
      <c r="F120" s="203"/>
      <c r="G120" s="203"/>
      <c r="H120" s="203"/>
      <c r="I120" s="203"/>
      <c r="J120" s="203"/>
      <c r="K120" s="203"/>
      <c r="L120" s="203"/>
      <c r="M120" s="203"/>
      <c r="N120" s="203"/>
      <c r="O120" s="203"/>
      <c r="P120" s="203"/>
      <c r="Q120" s="203"/>
      <c r="R120" s="203"/>
      <c r="S120" s="203"/>
      <c r="T120" s="203"/>
      <c r="U120" s="203"/>
      <c r="V120" s="203"/>
      <c r="W120" s="203"/>
      <c r="X120" s="203"/>
      <c r="Y120" s="203"/>
      <c r="Z120" s="203"/>
      <c r="AA120" s="203"/>
      <c r="AB120" s="203"/>
      <c r="AC120" s="203"/>
      <c r="AD120" s="203"/>
      <c r="AE120" s="203"/>
      <c r="AF120" s="203"/>
      <c r="AG120" s="203"/>
      <c r="AH120" s="203"/>
      <c r="AI120" s="203"/>
      <c r="AJ120" s="203"/>
      <c r="AK120" s="203"/>
      <c r="AL120" s="203"/>
      <c r="AM120" s="203"/>
      <c r="AN120" s="203"/>
      <c r="AO120" s="203"/>
      <c r="AP120" s="203"/>
      <c r="AQ120" s="203"/>
      <c r="AR120" s="203"/>
      <c r="AS120" s="203"/>
      <c r="AT120" s="203"/>
      <c r="AU120" s="203"/>
      <c r="AV120" s="203"/>
      <c r="AW120" s="203"/>
      <c r="AX120" s="203"/>
      <c r="AY120" s="203"/>
      <c r="AZ120" s="203"/>
      <c r="BA120" s="203"/>
      <c r="BB120" s="203"/>
      <c r="BC120" s="203"/>
      <c r="BD120" s="203"/>
      <c r="BE120" s="203"/>
      <c r="BF120" s="203"/>
      <c r="BG120" s="203"/>
      <c r="BH120" s="203"/>
      <c r="BI120" s="203"/>
      <c r="BJ120" s="203"/>
      <c r="BK120" s="203"/>
      <c r="BL120" s="203"/>
      <c r="BM120" s="203"/>
      <c r="BN120" s="203"/>
      <c r="BO120" s="203"/>
      <c r="BP120" s="203"/>
      <c r="BQ120" s="203"/>
      <c r="BR120" s="203"/>
      <c r="BS120" s="203"/>
      <c r="BT120" s="203"/>
      <c r="BU120" s="203"/>
      <c r="BV120" s="203"/>
      <c r="BW120" s="203"/>
      <c r="BX120" s="203"/>
      <c r="BY120" s="203"/>
      <c r="BZ120" s="203"/>
      <c r="CB120" s="8"/>
    </row>
    <row r="121" spans="1:80" s="13" customFormat="1" ht="15.95" customHeight="1">
      <c r="A121" s="59"/>
      <c r="B121" s="59" t="s">
        <v>247</v>
      </c>
      <c r="C121" s="59"/>
      <c r="D121" s="59"/>
      <c r="E121" s="59"/>
      <c r="F121" s="59"/>
      <c r="G121" s="59"/>
      <c r="H121" s="59"/>
      <c r="I121" s="59"/>
      <c r="J121" s="59"/>
      <c r="K121" s="59"/>
      <c r="L121" s="59"/>
      <c r="M121" s="59"/>
      <c r="N121" s="59"/>
      <c r="O121" s="59"/>
      <c r="P121" s="59"/>
      <c r="Q121" s="59"/>
      <c r="R121" s="59"/>
      <c r="S121" s="59"/>
      <c r="T121" s="59"/>
      <c r="U121" s="59"/>
      <c r="V121" s="59"/>
      <c r="W121" s="59"/>
      <c r="X121" s="59"/>
      <c r="Y121" s="59"/>
      <c r="Z121" s="59"/>
      <c r="AA121" s="59"/>
      <c r="AB121" s="59"/>
      <c r="AC121" s="59"/>
      <c r="AD121" s="59"/>
      <c r="AE121" s="59"/>
      <c r="AF121" s="59"/>
      <c r="AG121" s="59"/>
      <c r="AH121" s="59"/>
      <c r="AI121" s="672"/>
      <c r="AJ121" s="672"/>
      <c r="AK121" s="672"/>
      <c r="AL121" s="672"/>
      <c r="AM121" s="672"/>
      <c r="AN121" s="672"/>
      <c r="AO121" s="672"/>
      <c r="AP121" s="59"/>
      <c r="AQ121" s="60"/>
      <c r="AR121" s="60"/>
      <c r="AS121" s="60"/>
      <c r="AT121" s="60"/>
      <c r="AU121" s="60"/>
      <c r="AV121" s="60"/>
      <c r="AW121" s="60"/>
      <c r="AX121" s="60"/>
      <c r="AY121" s="60"/>
      <c r="AZ121" s="60"/>
      <c r="BA121" s="60"/>
      <c r="BB121" s="60"/>
      <c r="BC121" s="60"/>
      <c r="BD121" s="60"/>
      <c r="BE121" s="60"/>
      <c r="BF121" s="60"/>
      <c r="BG121" s="60"/>
      <c r="BH121" s="60"/>
      <c r="BI121" s="60"/>
      <c r="BJ121" s="60"/>
      <c r="BK121" s="60"/>
      <c r="BL121" s="60"/>
      <c r="BM121" s="60"/>
      <c r="BN121" s="60"/>
      <c r="BO121" s="60"/>
      <c r="BP121" s="60"/>
      <c r="BQ121" s="60"/>
      <c r="BR121" s="60"/>
      <c r="BS121" s="60"/>
      <c r="BT121" s="60"/>
      <c r="BU121" s="60"/>
      <c r="BV121" s="60"/>
      <c r="BW121" s="60"/>
      <c r="BX121" s="60"/>
      <c r="BY121" s="60"/>
      <c r="BZ121" s="60"/>
    </row>
    <row r="122" spans="1:80" s="2" customFormat="1" ht="5.0999999999999996" customHeight="1">
      <c r="A122" s="94"/>
      <c r="B122" s="94"/>
      <c r="C122" s="94"/>
      <c r="D122" s="94"/>
      <c r="E122" s="94"/>
      <c r="F122" s="94"/>
      <c r="G122" s="94"/>
      <c r="H122" s="94"/>
      <c r="I122" s="94"/>
      <c r="J122" s="94"/>
      <c r="K122" s="94"/>
      <c r="L122" s="94"/>
      <c r="M122" s="94"/>
      <c r="N122" s="94"/>
      <c r="O122" s="94"/>
      <c r="P122" s="94"/>
      <c r="Q122" s="94"/>
      <c r="R122" s="94"/>
      <c r="S122" s="94"/>
      <c r="T122" s="94"/>
      <c r="U122" s="94"/>
      <c r="V122" s="94"/>
      <c r="W122" s="94"/>
      <c r="X122" s="94"/>
      <c r="Y122" s="94"/>
      <c r="Z122" s="94"/>
      <c r="AA122" s="94"/>
      <c r="AB122" s="94"/>
      <c r="AC122" s="94"/>
      <c r="AD122" s="94"/>
      <c r="AE122" s="94"/>
      <c r="AF122" s="94"/>
      <c r="AG122" s="94"/>
      <c r="AH122" s="94"/>
      <c r="AI122" s="94"/>
      <c r="AJ122" s="94"/>
      <c r="AK122" s="94"/>
      <c r="AL122" s="94"/>
      <c r="AM122" s="94"/>
      <c r="AN122" s="94"/>
      <c r="AO122" s="94"/>
      <c r="AP122" s="94"/>
      <c r="AQ122" s="94"/>
      <c r="AR122" s="94"/>
      <c r="AS122" s="94"/>
      <c r="AT122" s="94"/>
      <c r="AU122" s="94"/>
      <c r="AV122" s="94"/>
      <c r="AW122" s="94"/>
      <c r="AX122" s="94"/>
      <c r="AY122" s="94"/>
      <c r="AZ122" s="94"/>
      <c r="BA122" s="94"/>
      <c r="BB122" s="94"/>
      <c r="BC122" s="94"/>
      <c r="BD122" s="94"/>
      <c r="BE122" s="94"/>
      <c r="BF122" s="94"/>
      <c r="BG122" s="94"/>
      <c r="BH122" s="94"/>
      <c r="BI122" s="94"/>
      <c r="BJ122" s="94"/>
      <c r="BK122" s="94"/>
      <c r="BL122" s="94"/>
      <c r="BM122" s="94"/>
      <c r="BN122" s="94"/>
      <c r="BO122" s="94"/>
      <c r="BP122" s="94"/>
      <c r="BQ122" s="94"/>
      <c r="BR122" s="94"/>
      <c r="BS122" s="94"/>
      <c r="BT122" s="94"/>
      <c r="BU122" s="94"/>
      <c r="BV122" s="94"/>
      <c r="BW122" s="94"/>
      <c r="BX122" s="94"/>
      <c r="BY122" s="94"/>
      <c r="BZ122" s="94"/>
      <c r="CB122" s="8"/>
    </row>
    <row r="123" spans="1:80" s="2" customFormat="1" ht="5.0999999999999996" customHeight="1">
      <c r="A123" s="203"/>
      <c r="B123" s="203"/>
      <c r="C123" s="203"/>
      <c r="D123" s="203"/>
      <c r="E123" s="203"/>
      <c r="F123" s="203"/>
      <c r="G123" s="203"/>
      <c r="H123" s="203"/>
      <c r="I123" s="203"/>
      <c r="J123" s="203"/>
      <c r="K123" s="203"/>
      <c r="L123" s="203"/>
      <c r="M123" s="203"/>
      <c r="N123" s="203"/>
      <c r="O123" s="203"/>
      <c r="P123" s="203"/>
      <c r="Q123" s="203"/>
      <c r="R123" s="203"/>
      <c r="S123" s="203"/>
      <c r="T123" s="203"/>
      <c r="U123" s="203"/>
      <c r="V123" s="203"/>
      <c r="W123" s="203"/>
      <c r="X123" s="203"/>
      <c r="Y123" s="203"/>
      <c r="Z123" s="203"/>
      <c r="AA123" s="203"/>
      <c r="AB123" s="203"/>
      <c r="AC123" s="203"/>
      <c r="AD123" s="203"/>
      <c r="AE123" s="203"/>
      <c r="AF123" s="203"/>
      <c r="AG123" s="203"/>
      <c r="AH123" s="203"/>
      <c r="AI123" s="203"/>
      <c r="AJ123" s="203"/>
      <c r="AK123" s="203"/>
      <c r="AL123" s="203"/>
      <c r="AM123" s="203"/>
      <c r="AN123" s="203"/>
      <c r="AO123" s="203"/>
      <c r="AP123" s="203"/>
      <c r="AQ123" s="203"/>
      <c r="AR123" s="203"/>
      <c r="AS123" s="203"/>
      <c r="AT123" s="203"/>
      <c r="AU123" s="203"/>
      <c r="AV123" s="203"/>
      <c r="AW123" s="203"/>
      <c r="AX123" s="203"/>
      <c r="AY123" s="203"/>
      <c r="AZ123" s="203"/>
      <c r="BA123" s="203"/>
      <c r="BB123" s="203"/>
      <c r="BC123" s="203"/>
      <c r="BD123" s="203"/>
      <c r="BE123" s="203"/>
      <c r="BF123" s="203"/>
      <c r="BG123" s="203"/>
      <c r="BH123" s="203"/>
      <c r="BI123" s="203"/>
      <c r="BJ123" s="203"/>
      <c r="BK123" s="203"/>
      <c r="BL123" s="203"/>
      <c r="BM123" s="203"/>
      <c r="BN123" s="203"/>
      <c r="BO123" s="203"/>
      <c r="BP123" s="203"/>
      <c r="BQ123" s="203"/>
      <c r="BR123" s="203"/>
      <c r="BS123" s="203"/>
      <c r="BT123" s="203"/>
      <c r="BU123" s="203"/>
      <c r="BV123" s="203"/>
      <c r="BW123" s="203"/>
      <c r="BX123" s="203"/>
      <c r="BY123" s="203"/>
      <c r="BZ123" s="203"/>
      <c r="CB123" s="8"/>
    </row>
    <row r="124" spans="1:80" s="13" customFormat="1" ht="15.95" customHeight="1">
      <c r="A124" s="59"/>
      <c r="B124" s="59" t="s">
        <v>248</v>
      </c>
      <c r="C124" s="59"/>
      <c r="D124" s="59"/>
      <c r="E124" s="59"/>
      <c r="F124" s="59"/>
      <c r="G124" s="59"/>
      <c r="H124" s="59"/>
      <c r="I124" s="59"/>
      <c r="J124" s="59"/>
      <c r="K124" s="59"/>
      <c r="L124" s="59"/>
      <c r="M124" s="59"/>
      <c r="N124" s="59"/>
      <c r="O124" s="59"/>
      <c r="P124" s="59"/>
      <c r="Q124" s="59"/>
      <c r="R124" s="59"/>
      <c r="S124" s="59"/>
      <c r="T124" s="59"/>
      <c r="U124" s="59"/>
      <c r="V124" s="59"/>
      <c r="W124" s="59"/>
      <c r="X124" s="59"/>
      <c r="Y124" s="59"/>
      <c r="Z124" s="59"/>
      <c r="AA124" s="59"/>
      <c r="AB124" s="59"/>
      <c r="AC124" s="59"/>
      <c r="AD124" s="59"/>
      <c r="AE124" s="59"/>
      <c r="AF124" s="59"/>
      <c r="AG124" s="59"/>
      <c r="AH124" s="59"/>
      <c r="AI124" s="59"/>
      <c r="AJ124" s="59"/>
      <c r="AK124" s="59"/>
      <c r="AL124" s="59"/>
      <c r="AM124" s="59"/>
      <c r="AN124" s="59"/>
      <c r="AO124" s="59"/>
      <c r="AP124" s="59"/>
      <c r="AQ124" s="60"/>
      <c r="AR124" s="60"/>
      <c r="AS124" s="696"/>
      <c r="AT124" s="696"/>
      <c r="AU124" s="696"/>
      <c r="AV124" s="696"/>
      <c r="AW124" s="696"/>
      <c r="AX124" s="696"/>
      <c r="AY124" s="696"/>
      <c r="AZ124" s="696"/>
      <c r="BA124" s="696"/>
      <c r="BB124" s="696"/>
      <c r="BC124" s="696"/>
      <c r="BD124" s="696"/>
      <c r="BE124" s="696"/>
      <c r="BF124" s="696"/>
      <c r="BG124" s="60"/>
      <c r="BH124" s="60"/>
      <c r="BI124" s="60"/>
      <c r="BJ124" s="60"/>
      <c r="BK124" s="60"/>
      <c r="BL124" s="60"/>
      <c r="BM124" s="60"/>
      <c r="BN124" s="60"/>
      <c r="BO124" s="60"/>
      <c r="BP124" s="60"/>
      <c r="BQ124" s="60"/>
      <c r="BR124" s="60"/>
      <c r="BS124" s="60"/>
      <c r="BT124" s="60"/>
      <c r="BU124" s="60"/>
      <c r="BV124" s="60"/>
      <c r="BW124" s="60"/>
      <c r="BX124" s="60"/>
      <c r="BY124" s="60"/>
      <c r="BZ124" s="60"/>
    </row>
    <row r="125" spans="1:80" s="2" customFormat="1" ht="5.0999999999999996" customHeight="1">
      <c r="A125" s="94"/>
      <c r="B125" s="94"/>
      <c r="C125" s="94"/>
      <c r="D125" s="94"/>
      <c r="E125" s="94"/>
      <c r="F125" s="94"/>
      <c r="G125" s="94"/>
      <c r="H125" s="94"/>
      <c r="I125" s="94"/>
      <c r="J125" s="94"/>
      <c r="K125" s="94"/>
      <c r="L125" s="94"/>
      <c r="M125" s="94"/>
      <c r="N125" s="94"/>
      <c r="O125" s="94"/>
      <c r="P125" s="94"/>
      <c r="Q125" s="94"/>
      <c r="R125" s="94"/>
      <c r="S125" s="94"/>
      <c r="T125" s="94"/>
      <c r="U125" s="94"/>
      <c r="V125" s="94"/>
      <c r="W125" s="94"/>
      <c r="X125" s="94"/>
      <c r="Y125" s="94"/>
      <c r="Z125" s="94"/>
      <c r="AA125" s="94"/>
      <c r="AB125" s="94"/>
      <c r="AC125" s="94"/>
      <c r="AD125" s="94"/>
      <c r="AE125" s="94"/>
      <c r="AF125" s="94"/>
      <c r="AG125" s="94"/>
      <c r="AH125" s="94"/>
      <c r="AI125" s="94"/>
      <c r="AJ125" s="94"/>
      <c r="AK125" s="94"/>
      <c r="AL125" s="94"/>
      <c r="AM125" s="94"/>
      <c r="AN125" s="94"/>
      <c r="AO125" s="94"/>
      <c r="AP125" s="94"/>
      <c r="AQ125" s="94"/>
      <c r="AR125" s="94"/>
      <c r="AS125" s="94"/>
      <c r="AT125" s="94"/>
      <c r="AU125" s="94"/>
      <c r="AV125" s="94"/>
      <c r="AW125" s="94"/>
      <c r="AX125" s="94"/>
      <c r="AY125" s="94"/>
      <c r="AZ125" s="94"/>
      <c r="BA125" s="94"/>
      <c r="BB125" s="94"/>
      <c r="BC125" s="94"/>
      <c r="BD125" s="94"/>
      <c r="BE125" s="94"/>
      <c r="BF125" s="94"/>
      <c r="BG125" s="94"/>
      <c r="BH125" s="94"/>
      <c r="BI125" s="94"/>
      <c r="BJ125" s="94"/>
      <c r="BK125" s="94"/>
      <c r="BL125" s="94"/>
      <c r="BM125" s="94"/>
      <c r="BN125" s="94"/>
      <c r="BO125" s="94"/>
      <c r="BP125" s="94"/>
      <c r="BQ125" s="94"/>
      <c r="BR125" s="94"/>
      <c r="BS125" s="94"/>
      <c r="BT125" s="94"/>
      <c r="BU125" s="94"/>
      <c r="BV125" s="94"/>
      <c r="BW125" s="94"/>
      <c r="BX125" s="94"/>
      <c r="BY125" s="94"/>
      <c r="BZ125" s="94"/>
      <c r="CB125" s="8"/>
    </row>
    <row r="126" spans="1:80" s="2" customFormat="1" ht="5.0999999999999996" customHeight="1">
      <c r="A126" s="203"/>
      <c r="B126" s="203"/>
      <c r="C126" s="203"/>
      <c r="D126" s="203"/>
      <c r="E126" s="203"/>
      <c r="F126" s="203"/>
      <c r="G126" s="203"/>
      <c r="H126" s="203"/>
      <c r="I126" s="203"/>
      <c r="J126" s="203"/>
      <c r="K126" s="203"/>
      <c r="L126" s="203"/>
      <c r="M126" s="203"/>
      <c r="N126" s="203"/>
      <c r="O126" s="203"/>
      <c r="P126" s="203"/>
      <c r="Q126" s="203"/>
      <c r="R126" s="203"/>
      <c r="S126" s="203"/>
      <c r="T126" s="203"/>
      <c r="U126" s="203"/>
      <c r="V126" s="203"/>
      <c r="W126" s="203"/>
      <c r="X126" s="203"/>
      <c r="Y126" s="203"/>
      <c r="Z126" s="203"/>
      <c r="AA126" s="203"/>
      <c r="AB126" s="203"/>
      <c r="AC126" s="203"/>
      <c r="AD126" s="203"/>
      <c r="AE126" s="203"/>
      <c r="AF126" s="203"/>
      <c r="AG126" s="203"/>
      <c r="AH126" s="203"/>
      <c r="AI126" s="203"/>
      <c r="AJ126" s="203"/>
      <c r="AK126" s="203"/>
      <c r="AL126" s="203"/>
      <c r="AM126" s="203"/>
      <c r="AN126" s="203"/>
      <c r="AO126" s="203"/>
      <c r="AP126" s="203"/>
      <c r="AQ126" s="203"/>
      <c r="AR126" s="203"/>
      <c r="AS126" s="203"/>
      <c r="AT126" s="203"/>
      <c r="AU126" s="203"/>
      <c r="AV126" s="203"/>
      <c r="AW126" s="203"/>
      <c r="AX126" s="203"/>
      <c r="AY126" s="203"/>
      <c r="AZ126" s="203"/>
      <c r="BA126" s="203"/>
      <c r="BB126" s="203"/>
      <c r="BC126" s="203"/>
      <c r="BD126" s="203"/>
      <c r="BE126" s="203"/>
      <c r="BF126" s="203"/>
      <c r="BG126" s="203"/>
      <c r="BH126" s="203"/>
      <c r="BI126" s="203"/>
      <c r="BJ126" s="203"/>
      <c r="BK126" s="203"/>
      <c r="BL126" s="203"/>
      <c r="BM126" s="203"/>
      <c r="BN126" s="203"/>
      <c r="BO126" s="203"/>
      <c r="BP126" s="203"/>
      <c r="BQ126" s="203"/>
      <c r="BR126" s="203"/>
      <c r="BS126" s="203"/>
      <c r="BT126" s="203"/>
      <c r="BU126" s="203"/>
      <c r="BV126" s="203"/>
      <c r="BW126" s="203"/>
      <c r="BX126" s="203"/>
      <c r="BY126" s="203"/>
      <c r="BZ126" s="203"/>
      <c r="CB126" s="8"/>
    </row>
    <row r="127" spans="1:80" s="13" customFormat="1" ht="15.95" customHeight="1">
      <c r="A127" s="59"/>
      <c r="B127" s="59" t="s">
        <v>249</v>
      </c>
      <c r="C127" s="59"/>
      <c r="D127" s="59"/>
      <c r="E127" s="59"/>
      <c r="F127" s="59"/>
      <c r="G127" s="59"/>
      <c r="H127" s="59"/>
      <c r="I127" s="59"/>
      <c r="J127" s="59"/>
      <c r="K127" s="59"/>
      <c r="L127" s="59"/>
      <c r="M127" s="59"/>
      <c r="N127" s="59"/>
      <c r="O127" s="59"/>
      <c r="P127" s="59"/>
      <c r="Q127" s="59"/>
      <c r="R127" s="59"/>
      <c r="S127" s="59"/>
      <c r="T127" s="59"/>
      <c r="U127" s="59"/>
      <c r="V127" s="59"/>
      <c r="W127" s="59"/>
      <c r="X127" s="59"/>
      <c r="Y127" s="59"/>
      <c r="Z127" s="59"/>
      <c r="AA127" s="59"/>
      <c r="AB127" s="59"/>
      <c r="AC127" s="59"/>
      <c r="AD127" s="59"/>
      <c r="AE127" s="59"/>
      <c r="AF127" s="59"/>
      <c r="AG127" s="59"/>
      <c r="AH127" s="59"/>
      <c r="AI127" s="59"/>
      <c r="AJ127" s="59"/>
      <c r="AK127" s="59"/>
      <c r="AL127" s="59"/>
      <c r="AM127" s="59"/>
      <c r="AN127" s="59"/>
      <c r="AO127" s="59"/>
      <c r="AP127" s="59"/>
      <c r="AQ127" s="60"/>
      <c r="AR127" s="60"/>
      <c r="AS127" s="690"/>
      <c r="AT127" s="690"/>
      <c r="AU127" s="690"/>
      <c r="AV127" s="690"/>
      <c r="AW127" s="690"/>
      <c r="AX127" s="690"/>
      <c r="AY127" s="690"/>
      <c r="AZ127" s="690"/>
      <c r="BA127" s="690"/>
      <c r="BB127" s="690"/>
      <c r="BC127" s="690"/>
      <c r="BD127" s="690"/>
      <c r="BE127" s="690"/>
      <c r="BF127" s="690"/>
      <c r="BG127" s="60"/>
      <c r="BH127" s="60"/>
      <c r="BI127" s="60"/>
      <c r="BJ127" s="60"/>
      <c r="BK127" s="60"/>
      <c r="BL127" s="60"/>
      <c r="BM127" s="60"/>
      <c r="BN127" s="60"/>
      <c r="BO127" s="60"/>
      <c r="BP127" s="60"/>
      <c r="BQ127" s="60"/>
      <c r="BR127" s="60"/>
      <c r="BS127" s="60"/>
      <c r="BT127" s="60"/>
      <c r="BU127" s="60"/>
      <c r="BV127" s="60"/>
      <c r="BW127" s="60"/>
      <c r="BX127" s="60"/>
      <c r="BY127" s="60"/>
      <c r="BZ127" s="60"/>
    </row>
    <row r="128" spans="1:80" s="2" customFormat="1" ht="5.0999999999999996" customHeight="1">
      <c r="A128" s="94"/>
      <c r="B128" s="94"/>
      <c r="C128" s="94"/>
      <c r="D128" s="94"/>
      <c r="E128" s="94"/>
      <c r="F128" s="94"/>
      <c r="G128" s="94"/>
      <c r="H128" s="94"/>
      <c r="I128" s="94"/>
      <c r="J128" s="94"/>
      <c r="K128" s="94"/>
      <c r="L128" s="94"/>
      <c r="M128" s="94"/>
      <c r="N128" s="94"/>
      <c r="O128" s="94"/>
      <c r="P128" s="94"/>
      <c r="Q128" s="94"/>
      <c r="R128" s="94"/>
      <c r="S128" s="94"/>
      <c r="T128" s="94"/>
      <c r="U128" s="94"/>
      <c r="V128" s="94"/>
      <c r="W128" s="94"/>
      <c r="X128" s="94"/>
      <c r="Y128" s="94"/>
      <c r="Z128" s="94"/>
      <c r="AA128" s="94"/>
      <c r="AB128" s="94"/>
      <c r="AC128" s="94"/>
      <c r="AD128" s="94"/>
      <c r="AE128" s="94"/>
      <c r="AF128" s="94"/>
      <c r="AG128" s="94"/>
      <c r="AH128" s="94"/>
      <c r="AI128" s="94"/>
      <c r="AJ128" s="94"/>
      <c r="AK128" s="94"/>
      <c r="AL128" s="94"/>
      <c r="AM128" s="94"/>
      <c r="AN128" s="94"/>
      <c r="AO128" s="94"/>
      <c r="AP128" s="94"/>
      <c r="AQ128" s="94"/>
      <c r="AR128" s="94"/>
      <c r="AS128" s="94"/>
      <c r="AT128" s="94"/>
      <c r="AU128" s="94"/>
      <c r="AV128" s="94"/>
      <c r="AW128" s="94"/>
      <c r="AX128" s="94"/>
      <c r="AY128" s="94"/>
      <c r="AZ128" s="94"/>
      <c r="BA128" s="94"/>
      <c r="BB128" s="94"/>
      <c r="BC128" s="94"/>
      <c r="BD128" s="94"/>
      <c r="BE128" s="94"/>
      <c r="BF128" s="94"/>
      <c r="BG128" s="94"/>
      <c r="BH128" s="94"/>
      <c r="BI128" s="94"/>
      <c r="BJ128" s="94"/>
      <c r="BK128" s="94"/>
      <c r="BL128" s="94"/>
      <c r="BM128" s="94"/>
      <c r="BN128" s="94"/>
      <c r="BO128" s="94"/>
      <c r="BP128" s="94"/>
      <c r="BQ128" s="94"/>
      <c r="BR128" s="94"/>
      <c r="BS128" s="94"/>
      <c r="BT128" s="94"/>
      <c r="BU128" s="94"/>
      <c r="BV128" s="94"/>
      <c r="BW128" s="94"/>
      <c r="BX128" s="94"/>
      <c r="BY128" s="94"/>
      <c r="BZ128" s="94"/>
      <c r="CB128" s="8"/>
    </row>
    <row r="129" spans="1:80" s="2" customFormat="1" ht="5.0999999999999996" customHeight="1">
      <c r="A129" s="203"/>
      <c r="B129" s="203"/>
      <c r="C129" s="203"/>
      <c r="D129" s="203"/>
      <c r="E129" s="203"/>
      <c r="F129" s="203"/>
      <c r="G129" s="203"/>
      <c r="H129" s="203"/>
      <c r="I129" s="203"/>
      <c r="J129" s="203"/>
      <c r="K129" s="203"/>
      <c r="L129" s="203"/>
      <c r="M129" s="203"/>
      <c r="N129" s="203"/>
      <c r="O129" s="203"/>
      <c r="P129" s="203"/>
      <c r="Q129" s="203"/>
      <c r="R129" s="203"/>
      <c r="S129" s="203"/>
      <c r="T129" s="203"/>
      <c r="U129" s="203"/>
      <c r="V129" s="203"/>
      <c r="W129" s="203"/>
      <c r="X129" s="203"/>
      <c r="Y129" s="203"/>
      <c r="Z129" s="203"/>
      <c r="AA129" s="203"/>
      <c r="AB129" s="203"/>
      <c r="AC129" s="203"/>
      <c r="AD129" s="203"/>
      <c r="AE129" s="203"/>
      <c r="AF129" s="203"/>
      <c r="AG129" s="203"/>
      <c r="AH129" s="203"/>
      <c r="AI129" s="203"/>
      <c r="AJ129" s="203"/>
      <c r="AK129" s="203"/>
      <c r="AL129" s="203"/>
      <c r="AM129" s="203"/>
      <c r="AN129" s="203"/>
      <c r="AO129" s="203"/>
      <c r="AP129" s="203"/>
      <c r="AQ129" s="203"/>
      <c r="AR129" s="203"/>
      <c r="AS129" s="203"/>
      <c r="AT129" s="203"/>
      <c r="AU129" s="203"/>
      <c r="AV129" s="203"/>
      <c r="AW129" s="203"/>
      <c r="AX129" s="203"/>
      <c r="AY129" s="203"/>
      <c r="AZ129" s="203"/>
      <c r="BA129" s="203"/>
      <c r="BB129" s="203"/>
      <c r="BC129" s="203"/>
      <c r="BD129" s="203"/>
      <c r="BE129" s="203"/>
      <c r="BF129" s="203"/>
      <c r="BG129" s="203"/>
      <c r="BH129" s="203"/>
      <c r="BI129" s="203"/>
      <c r="BJ129" s="203"/>
      <c r="BK129" s="203"/>
      <c r="BL129" s="203"/>
      <c r="BM129" s="203"/>
      <c r="BN129" s="203"/>
      <c r="BO129" s="203"/>
      <c r="BP129" s="203"/>
      <c r="BQ129" s="203"/>
      <c r="BR129" s="203"/>
      <c r="BS129" s="203"/>
      <c r="BT129" s="203"/>
      <c r="BU129" s="203"/>
      <c r="BV129" s="203"/>
      <c r="BW129" s="203"/>
      <c r="BX129" s="203"/>
      <c r="BY129" s="203"/>
      <c r="BZ129" s="203"/>
      <c r="CB129" s="8"/>
    </row>
    <row r="130" spans="1:80" s="13" customFormat="1" ht="15.95" customHeight="1">
      <c r="A130" s="59"/>
      <c r="B130" s="59" t="s">
        <v>250</v>
      </c>
      <c r="C130" s="59"/>
      <c r="D130" s="59"/>
      <c r="E130" s="59"/>
      <c r="F130" s="59"/>
      <c r="G130" s="59"/>
      <c r="H130" s="59"/>
      <c r="I130" s="59"/>
      <c r="J130" s="59"/>
      <c r="K130" s="59"/>
      <c r="L130" s="59"/>
      <c r="M130" s="59"/>
      <c r="N130" s="59"/>
      <c r="O130" s="59"/>
      <c r="P130" s="59"/>
      <c r="Q130" s="59"/>
      <c r="R130" s="59"/>
      <c r="S130" s="59"/>
      <c r="T130" s="59"/>
      <c r="U130" s="59"/>
      <c r="V130" s="59"/>
      <c r="W130" s="59"/>
      <c r="X130" s="59"/>
      <c r="Y130" s="59"/>
      <c r="Z130" s="59"/>
      <c r="AA130" s="59"/>
      <c r="AB130" s="59"/>
      <c r="AC130" s="59"/>
      <c r="AD130" s="59"/>
      <c r="AE130" s="59"/>
      <c r="AF130" s="59"/>
      <c r="AG130" s="59"/>
      <c r="AH130" s="59"/>
      <c r="AI130" s="59"/>
      <c r="AJ130" s="59"/>
      <c r="AK130" s="59"/>
      <c r="AL130" s="59"/>
      <c r="AM130" s="59"/>
      <c r="AN130" s="59"/>
      <c r="AO130" s="59"/>
      <c r="AP130" s="59"/>
      <c r="AQ130" s="60"/>
      <c r="AR130" s="60"/>
      <c r="AS130" s="690"/>
      <c r="AT130" s="690"/>
      <c r="AU130" s="690"/>
      <c r="AV130" s="690"/>
      <c r="AW130" s="690"/>
      <c r="AX130" s="690"/>
      <c r="AY130" s="690"/>
      <c r="AZ130" s="690"/>
      <c r="BA130" s="690"/>
      <c r="BB130" s="690"/>
      <c r="BC130" s="690"/>
      <c r="BD130" s="690"/>
      <c r="BE130" s="690"/>
      <c r="BF130" s="690"/>
      <c r="BG130" s="60"/>
      <c r="BH130" s="60"/>
      <c r="BI130" s="60"/>
      <c r="BJ130" s="60"/>
      <c r="BK130" s="60"/>
      <c r="BL130" s="60"/>
      <c r="BM130" s="60"/>
      <c r="BN130" s="60"/>
      <c r="BO130" s="60"/>
      <c r="BP130" s="60"/>
      <c r="BQ130" s="60"/>
      <c r="BR130" s="60"/>
      <c r="BS130" s="60"/>
      <c r="BT130" s="60"/>
      <c r="BU130" s="60"/>
      <c r="BV130" s="60"/>
      <c r="BW130" s="60"/>
      <c r="BX130" s="60"/>
      <c r="BY130" s="60"/>
      <c r="BZ130" s="60"/>
    </row>
    <row r="131" spans="1:80" s="2" customFormat="1" ht="5.0999999999999996" customHeight="1">
      <c r="A131" s="94"/>
      <c r="B131" s="94"/>
      <c r="C131" s="94"/>
      <c r="D131" s="94"/>
      <c r="E131" s="94"/>
      <c r="F131" s="94"/>
      <c r="G131" s="94"/>
      <c r="H131" s="94"/>
      <c r="I131" s="94"/>
      <c r="J131" s="94"/>
      <c r="K131" s="94"/>
      <c r="L131" s="94"/>
      <c r="M131" s="94"/>
      <c r="N131" s="94"/>
      <c r="O131" s="94"/>
      <c r="P131" s="94"/>
      <c r="Q131" s="94"/>
      <c r="R131" s="94"/>
      <c r="S131" s="94"/>
      <c r="T131" s="94"/>
      <c r="U131" s="94"/>
      <c r="V131" s="94"/>
      <c r="W131" s="94"/>
      <c r="X131" s="94"/>
      <c r="Y131" s="94"/>
      <c r="Z131" s="94"/>
      <c r="AA131" s="94"/>
      <c r="AB131" s="94"/>
      <c r="AC131" s="94"/>
      <c r="AD131" s="94"/>
      <c r="AE131" s="94"/>
      <c r="AF131" s="94"/>
      <c r="AG131" s="94"/>
      <c r="AH131" s="94"/>
      <c r="AI131" s="94"/>
      <c r="AJ131" s="94"/>
      <c r="AK131" s="94"/>
      <c r="AL131" s="94"/>
      <c r="AM131" s="94"/>
      <c r="AN131" s="94"/>
      <c r="AO131" s="94"/>
      <c r="AP131" s="94"/>
      <c r="AQ131" s="94"/>
      <c r="AR131" s="94"/>
      <c r="AS131" s="94"/>
      <c r="AT131" s="94"/>
      <c r="AU131" s="94"/>
      <c r="AV131" s="94"/>
      <c r="AW131" s="94"/>
      <c r="AX131" s="94"/>
      <c r="AY131" s="94"/>
      <c r="AZ131" s="94"/>
      <c r="BA131" s="94"/>
      <c r="BB131" s="94"/>
      <c r="BC131" s="94"/>
      <c r="BD131" s="94"/>
      <c r="BE131" s="94"/>
      <c r="BF131" s="94"/>
      <c r="BG131" s="94"/>
      <c r="BH131" s="94"/>
      <c r="BI131" s="94"/>
      <c r="BJ131" s="94"/>
      <c r="BK131" s="94"/>
      <c r="BL131" s="94"/>
      <c r="BM131" s="94"/>
      <c r="BN131" s="94"/>
      <c r="BO131" s="94"/>
      <c r="BP131" s="94"/>
      <c r="BQ131" s="94"/>
      <c r="BR131" s="94"/>
      <c r="BS131" s="94"/>
      <c r="BT131" s="94"/>
      <c r="BU131" s="94"/>
      <c r="BV131" s="94"/>
      <c r="BW131" s="94"/>
      <c r="BX131" s="94"/>
      <c r="BY131" s="94"/>
      <c r="BZ131" s="94"/>
      <c r="CB131" s="8"/>
    </row>
    <row r="132" spans="1:80" s="2" customFormat="1" ht="5.0999999999999996" customHeight="1">
      <c r="A132" s="203"/>
      <c r="B132" s="203"/>
      <c r="C132" s="203"/>
      <c r="D132" s="203"/>
      <c r="E132" s="203"/>
      <c r="F132" s="203"/>
      <c r="G132" s="203"/>
      <c r="H132" s="203"/>
      <c r="I132" s="203"/>
      <c r="J132" s="203"/>
      <c r="K132" s="203"/>
      <c r="L132" s="203"/>
      <c r="M132" s="203"/>
      <c r="N132" s="203"/>
      <c r="O132" s="203"/>
      <c r="P132" s="203"/>
      <c r="Q132" s="203"/>
      <c r="R132" s="203"/>
      <c r="S132" s="203"/>
      <c r="T132" s="203"/>
      <c r="U132" s="203"/>
      <c r="V132" s="203"/>
      <c r="W132" s="203"/>
      <c r="X132" s="203"/>
      <c r="Y132" s="203"/>
      <c r="Z132" s="203"/>
      <c r="AA132" s="203"/>
      <c r="AB132" s="203"/>
      <c r="AC132" s="203"/>
      <c r="AD132" s="203"/>
      <c r="AE132" s="203"/>
      <c r="AF132" s="203"/>
      <c r="AG132" s="203"/>
      <c r="AH132" s="203"/>
      <c r="AI132" s="203"/>
      <c r="AJ132" s="203"/>
      <c r="AK132" s="203"/>
      <c r="AL132" s="203"/>
      <c r="AM132" s="203"/>
      <c r="AN132" s="203"/>
      <c r="AO132" s="203"/>
      <c r="AP132" s="203"/>
      <c r="AQ132" s="203"/>
      <c r="AR132" s="203"/>
      <c r="AS132" s="203"/>
      <c r="AT132" s="203"/>
      <c r="AU132" s="203"/>
      <c r="AV132" s="203"/>
      <c r="AW132" s="203"/>
      <c r="AX132" s="203"/>
      <c r="AY132" s="203"/>
      <c r="AZ132" s="203"/>
      <c r="BA132" s="203"/>
      <c r="BB132" s="203"/>
      <c r="BC132" s="203"/>
      <c r="BD132" s="203"/>
      <c r="BE132" s="203"/>
      <c r="BF132" s="203"/>
      <c r="BG132" s="203"/>
      <c r="BH132" s="203"/>
      <c r="BI132" s="203"/>
      <c r="BJ132" s="203"/>
      <c r="BK132" s="203"/>
      <c r="BL132" s="203"/>
      <c r="BM132" s="203"/>
      <c r="BN132" s="203"/>
      <c r="BO132" s="203"/>
      <c r="BP132" s="203"/>
      <c r="BQ132" s="203"/>
      <c r="BR132" s="203"/>
      <c r="BS132" s="203"/>
      <c r="BT132" s="203"/>
      <c r="BU132" s="203"/>
      <c r="BV132" s="203"/>
      <c r="BW132" s="203"/>
      <c r="BX132" s="203"/>
      <c r="BY132" s="203"/>
      <c r="BZ132" s="203"/>
      <c r="CB132" s="8"/>
    </row>
    <row r="133" spans="1:80" s="13" customFormat="1" ht="15.95" customHeight="1">
      <c r="A133" s="59"/>
      <c r="B133" s="59" t="s">
        <v>251</v>
      </c>
      <c r="C133" s="59"/>
      <c r="D133" s="59"/>
      <c r="E133" s="59"/>
      <c r="F133" s="59"/>
      <c r="G133" s="59"/>
      <c r="H133" s="59"/>
      <c r="I133" s="59"/>
      <c r="J133" s="59"/>
      <c r="K133" s="59"/>
      <c r="L133" s="59"/>
      <c r="M133" s="59"/>
      <c r="N133" s="59"/>
      <c r="O133" s="59"/>
      <c r="P133" s="59"/>
      <c r="Q133" s="59"/>
      <c r="R133" s="59"/>
      <c r="S133" s="59"/>
      <c r="T133" s="59"/>
      <c r="U133" s="59"/>
      <c r="V133" s="59"/>
      <c r="W133" s="59"/>
      <c r="X133" s="59"/>
      <c r="Y133" s="59"/>
      <c r="Z133" s="59"/>
      <c r="AA133" s="59"/>
      <c r="AB133" s="59"/>
      <c r="AC133" s="59"/>
      <c r="AD133" s="59"/>
      <c r="AE133" s="59"/>
      <c r="AF133" s="59"/>
      <c r="AG133" s="59"/>
      <c r="AH133" s="59"/>
      <c r="AI133" s="59"/>
      <c r="AJ133" s="59"/>
      <c r="AK133" s="59"/>
      <c r="AL133" s="59"/>
      <c r="AM133" s="59"/>
      <c r="AN133" s="59"/>
      <c r="AO133" s="59"/>
      <c r="AP133" s="59"/>
      <c r="AQ133" s="60"/>
      <c r="AR133" s="60"/>
      <c r="AS133" s="96"/>
      <c r="AT133" s="96"/>
      <c r="AU133" s="96"/>
      <c r="AV133" s="96"/>
      <c r="AW133" s="96"/>
      <c r="AX133" s="96"/>
      <c r="AY133" s="96"/>
      <c r="AZ133" s="96"/>
      <c r="BA133" s="96"/>
      <c r="BB133" s="96"/>
      <c r="BC133" s="96"/>
      <c r="BD133" s="96"/>
      <c r="BE133" s="96"/>
      <c r="BF133" s="96"/>
      <c r="BG133" s="60"/>
      <c r="BH133" s="60"/>
      <c r="BI133" s="60"/>
      <c r="BJ133" s="60"/>
      <c r="BK133" s="60"/>
      <c r="BL133" s="60"/>
      <c r="BM133" s="60"/>
      <c r="BN133" s="60"/>
      <c r="BO133" s="60"/>
      <c r="BP133" s="60"/>
      <c r="BQ133" s="60"/>
      <c r="BR133" s="60"/>
      <c r="BS133" s="60"/>
      <c r="BT133" s="60"/>
      <c r="BU133" s="60"/>
      <c r="BV133" s="60"/>
      <c r="BW133" s="60"/>
      <c r="BX133" s="60"/>
      <c r="BY133" s="60"/>
      <c r="BZ133" s="60"/>
    </row>
    <row r="134" spans="1:80" s="13" customFormat="1" ht="15.95" customHeight="1">
      <c r="A134" s="59"/>
      <c r="B134" s="59"/>
      <c r="C134" s="59"/>
      <c r="D134" s="59"/>
      <c r="E134" s="59" t="s">
        <v>252</v>
      </c>
      <c r="F134" s="59"/>
      <c r="G134" s="59"/>
      <c r="H134" s="59"/>
      <c r="I134" s="59"/>
      <c r="J134" s="59"/>
      <c r="K134" s="59"/>
      <c r="L134" s="59"/>
      <c r="M134" s="59"/>
      <c r="N134" s="59"/>
      <c r="O134" s="59"/>
      <c r="P134" s="59"/>
      <c r="Q134" s="59"/>
      <c r="R134" s="59"/>
      <c r="S134" s="59"/>
      <c r="T134" s="59"/>
      <c r="U134" s="59"/>
      <c r="V134" s="59"/>
      <c r="W134" s="59"/>
      <c r="X134" s="59"/>
      <c r="Y134" s="59"/>
      <c r="Z134" s="59"/>
      <c r="AA134" s="59"/>
      <c r="AB134" s="59"/>
      <c r="AC134" s="59"/>
      <c r="AD134" s="59"/>
      <c r="AE134" s="59"/>
      <c r="AF134" s="59"/>
      <c r="AG134" s="59"/>
      <c r="AH134" s="59"/>
      <c r="AI134" s="59"/>
      <c r="AJ134" s="59"/>
      <c r="AK134" s="59"/>
      <c r="AL134" s="59"/>
      <c r="AM134" s="59"/>
      <c r="AN134" s="59"/>
      <c r="AO134" s="59"/>
      <c r="AP134" s="59"/>
      <c r="AQ134" s="60"/>
      <c r="AR134" s="60"/>
      <c r="AS134" s="690"/>
      <c r="AT134" s="690"/>
      <c r="AU134" s="690"/>
      <c r="AV134" s="690"/>
      <c r="AW134" s="690"/>
      <c r="AX134" s="690"/>
      <c r="AY134" s="690"/>
      <c r="AZ134" s="690"/>
      <c r="BA134" s="690"/>
      <c r="BB134" s="690"/>
      <c r="BC134" s="690"/>
      <c r="BD134" s="690"/>
      <c r="BE134" s="690"/>
      <c r="BF134" s="690"/>
      <c r="BG134" s="60"/>
      <c r="BH134" s="60"/>
      <c r="BI134" s="60"/>
      <c r="BJ134" s="60"/>
      <c r="BK134" s="60"/>
      <c r="BL134" s="60"/>
      <c r="BM134" s="60"/>
      <c r="BN134" s="60"/>
      <c r="BO134" s="60"/>
      <c r="BP134" s="60"/>
      <c r="BQ134" s="60"/>
      <c r="BR134" s="60"/>
      <c r="BS134" s="60"/>
      <c r="BT134" s="60"/>
      <c r="BU134" s="60"/>
      <c r="BV134" s="60"/>
      <c r="BW134" s="60"/>
      <c r="BX134" s="60"/>
      <c r="BY134" s="60"/>
      <c r="BZ134" s="60"/>
    </row>
    <row r="135" spans="1:80" s="13" customFormat="1" ht="15.95" customHeight="1">
      <c r="A135" s="59"/>
      <c r="B135" s="59"/>
      <c r="C135" s="59"/>
      <c r="D135" s="59"/>
      <c r="E135" s="59" t="s">
        <v>253</v>
      </c>
      <c r="F135" s="59"/>
      <c r="G135" s="59"/>
      <c r="H135" s="59"/>
      <c r="I135" s="59"/>
      <c r="J135" s="59"/>
      <c r="K135" s="59"/>
      <c r="L135" s="59"/>
      <c r="M135" s="59"/>
      <c r="N135" s="59"/>
      <c r="O135" s="59"/>
      <c r="P135" s="59"/>
      <c r="Q135" s="59"/>
      <c r="R135" s="59"/>
      <c r="S135" s="59"/>
      <c r="T135" s="59"/>
      <c r="U135" s="59"/>
      <c r="V135" s="59"/>
      <c r="W135" s="59"/>
      <c r="X135" s="59"/>
      <c r="Y135" s="59"/>
      <c r="Z135" s="59"/>
      <c r="AA135" s="59"/>
      <c r="AB135" s="59"/>
      <c r="AC135" s="59"/>
      <c r="AD135" s="59"/>
      <c r="AE135" s="59"/>
      <c r="AF135" s="59"/>
      <c r="AG135" s="59"/>
      <c r="AH135" s="59"/>
      <c r="AI135" s="59"/>
      <c r="AJ135" s="59"/>
      <c r="AK135" s="59"/>
      <c r="AL135" s="59"/>
      <c r="AM135" s="59"/>
      <c r="AN135" s="59"/>
      <c r="AO135" s="59"/>
      <c r="AP135" s="59"/>
      <c r="AQ135" s="60"/>
      <c r="AR135" s="60"/>
      <c r="AS135" s="672" t="s">
        <v>56</v>
      </c>
      <c r="AT135" s="672"/>
      <c r="AU135" s="96"/>
      <c r="AV135" s="96"/>
      <c r="AW135" s="96" t="s">
        <v>184</v>
      </c>
      <c r="AX135" s="96"/>
      <c r="AY135" s="96"/>
      <c r="AZ135" s="96"/>
      <c r="BA135" s="96"/>
      <c r="BB135" s="672" t="s">
        <v>56</v>
      </c>
      <c r="BC135" s="672"/>
      <c r="BD135" s="96"/>
      <c r="BE135" s="96"/>
      <c r="BF135" s="96" t="s">
        <v>254</v>
      </c>
      <c r="BG135" s="60"/>
      <c r="BH135" s="60"/>
      <c r="BI135" s="60"/>
      <c r="BJ135" s="60"/>
      <c r="BK135" s="60"/>
      <c r="BL135" s="60"/>
      <c r="BM135" s="60"/>
      <c r="BN135" s="60"/>
      <c r="BO135" s="60"/>
      <c r="BP135" s="60"/>
      <c r="BQ135" s="60"/>
      <c r="BR135" s="60"/>
      <c r="BS135" s="60"/>
      <c r="BT135" s="60"/>
      <c r="BU135" s="60"/>
      <c r="BV135" s="60"/>
      <c r="BW135" s="60"/>
      <c r="BX135" s="60"/>
      <c r="BY135" s="60"/>
      <c r="BZ135" s="60"/>
    </row>
    <row r="136" spans="1:80" s="2" customFormat="1" ht="5.0999999999999996" customHeight="1">
      <c r="A136" s="94"/>
      <c r="B136" s="94"/>
      <c r="C136" s="94"/>
      <c r="D136" s="94"/>
      <c r="E136" s="94"/>
      <c r="F136" s="94"/>
      <c r="G136" s="94"/>
      <c r="H136" s="94"/>
      <c r="I136" s="94"/>
      <c r="J136" s="94"/>
      <c r="K136" s="94"/>
      <c r="L136" s="94"/>
      <c r="M136" s="94"/>
      <c r="N136" s="94"/>
      <c r="O136" s="94"/>
      <c r="P136" s="94"/>
      <c r="Q136" s="94"/>
      <c r="R136" s="94"/>
      <c r="S136" s="94"/>
      <c r="T136" s="94"/>
      <c r="U136" s="94"/>
      <c r="V136" s="94"/>
      <c r="W136" s="94"/>
      <c r="X136" s="94"/>
      <c r="Y136" s="94"/>
      <c r="Z136" s="94"/>
      <c r="AA136" s="94"/>
      <c r="AB136" s="94"/>
      <c r="AC136" s="94"/>
      <c r="AD136" s="94"/>
      <c r="AE136" s="94"/>
      <c r="AF136" s="94"/>
      <c r="AG136" s="94"/>
      <c r="AH136" s="94"/>
      <c r="AI136" s="94"/>
      <c r="AJ136" s="94"/>
      <c r="AK136" s="94"/>
      <c r="AL136" s="94"/>
      <c r="AM136" s="94"/>
      <c r="AN136" s="94"/>
      <c r="AO136" s="94"/>
      <c r="AP136" s="94"/>
      <c r="AQ136" s="94"/>
      <c r="AR136" s="94"/>
      <c r="AS136" s="94"/>
      <c r="AT136" s="94"/>
      <c r="AU136" s="94"/>
      <c r="AV136" s="94"/>
      <c r="AW136" s="94"/>
      <c r="AX136" s="94"/>
      <c r="AY136" s="94"/>
      <c r="AZ136" s="94"/>
      <c r="BA136" s="94"/>
      <c r="BB136" s="94"/>
      <c r="BC136" s="94"/>
      <c r="BD136" s="94"/>
      <c r="BE136" s="94"/>
      <c r="BF136" s="94"/>
      <c r="BG136" s="94"/>
      <c r="BH136" s="94"/>
      <c r="BI136" s="94"/>
      <c r="BJ136" s="94"/>
      <c r="BK136" s="94"/>
      <c r="BL136" s="94"/>
      <c r="BM136" s="94"/>
      <c r="BN136" s="94"/>
      <c r="BO136" s="94"/>
      <c r="BP136" s="94"/>
      <c r="BQ136" s="94"/>
      <c r="BR136" s="94"/>
      <c r="BS136" s="94"/>
      <c r="BT136" s="94"/>
      <c r="BU136" s="94"/>
      <c r="BV136" s="94"/>
      <c r="BW136" s="94"/>
      <c r="BX136" s="94"/>
      <c r="BY136" s="94"/>
      <c r="BZ136" s="94"/>
      <c r="CB136" s="8"/>
    </row>
    <row r="137" spans="1:80" s="2" customFormat="1" ht="5.0999999999999996" customHeight="1">
      <c r="A137" s="203"/>
      <c r="B137" s="203"/>
      <c r="C137" s="203"/>
      <c r="D137" s="203"/>
      <c r="E137" s="203"/>
      <c r="F137" s="203"/>
      <c r="G137" s="203"/>
      <c r="H137" s="203"/>
      <c r="I137" s="203"/>
      <c r="J137" s="203"/>
      <c r="K137" s="203"/>
      <c r="L137" s="203"/>
      <c r="M137" s="203"/>
      <c r="N137" s="203"/>
      <c r="O137" s="203"/>
      <c r="P137" s="203"/>
      <c r="Q137" s="203"/>
      <c r="R137" s="203"/>
      <c r="S137" s="203"/>
      <c r="T137" s="203"/>
      <c r="U137" s="203"/>
      <c r="V137" s="203"/>
      <c r="W137" s="203"/>
      <c r="X137" s="203"/>
      <c r="Y137" s="203"/>
      <c r="Z137" s="203"/>
      <c r="AA137" s="203"/>
      <c r="AB137" s="203"/>
      <c r="AC137" s="203"/>
      <c r="AD137" s="203"/>
      <c r="AE137" s="203"/>
      <c r="AF137" s="203"/>
      <c r="AG137" s="203"/>
      <c r="AH137" s="203"/>
      <c r="AI137" s="203"/>
      <c r="AJ137" s="203"/>
      <c r="AK137" s="203"/>
      <c r="AL137" s="203"/>
      <c r="AM137" s="203"/>
      <c r="AN137" s="203"/>
      <c r="AO137" s="203"/>
      <c r="AP137" s="203"/>
      <c r="AQ137" s="203"/>
      <c r="AR137" s="203"/>
      <c r="AS137" s="203"/>
      <c r="AT137" s="203"/>
      <c r="AU137" s="203"/>
      <c r="AV137" s="203"/>
      <c r="AW137" s="203"/>
      <c r="AX137" s="203"/>
      <c r="AY137" s="203"/>
      <c r="AZ137" s="203"/>
      <c r="BA137" s="203"/>
      <c r="BB137" s="203"/>
      <c r="BC137" s="203"/>
      <c r="BD137" s="203"/>
      <c r="BE137" s="203"/>
      <c r="BF137" s="203"/>
      <c r="BG137" s="203"/>
      <c r="BH137" s="203"/>
      <c r="BI137" s="203"/>
      <c r="BJ137" s="203"/>
      <c r="BK137" s="203"/>
      <c r="BL137" s="203"/>
      <c r="BM137" s="203"/>
      <c r="BN137" s="203"/>
      <c r="BO137" s="203"/>
      <c r="BP137" s="203"/>
      <c r="BQ137" s="203"/>
      <c r="BR137" s="203"/>
      <c r="BS137" s="203"/>
      <c r="BT137" s="203"/>
      <c r="BU137" s="203"/>
      <c r="BV137" s="203"/>
      <c r="BW137" s="203"/>
      <c r="BX137" s="203"/>
      <c r="BY137" s="203"/>
      <c r="BZ137" s="203"/>
      <c r="CB137" s="8"/>
    </row>
    <row r="138" spans="1:80" s="13" customFormat="1" ht="15.95" customHeight="1">
      <c r="A138" s="59"/>
      <c r="B138" s="59" t="s">
        <v>255</v>
      </c>
      <c r="C138" s="59"/>
      <c r="D138" s="59"/>
      <c r="E138" s="59"/>
      <c r="F138" s="59"/>
      <c r="G138" s="59"/>
      <c r="H138" s="59"/>
      <c r="I138" s="59"/>
      <c r="J138" s="59"/>
      <c r="K138" s="59"/>
      <c r="L138" s="59"/>
      <c r="M138" s="59"/>
      <c r="N138" s="59"/>
      <c r="O138" s="59"/>
      <c r="P138" s="59"/>
      <c r="Q138" s="59"/>
      <c r="R138" s="59"/>
      <c r="S138" s="59"/>
      <c r="T138" s="59"/>
      <c r="U138" s="59"/>
      <c r="V138" s="59" t="s">
        <v>256</v>
      </c>
      <c r="W138" s="59"/>
      <c r="X138" s="59"/>
      <c r="Y138" s="59"/>
      <c r="Z138" s="59"/>
      <c r="AA138" s="59"/>
      <c r="AB138" s="59"/>
      <c r="AC138" s="59"/>
      <c r="AD138" s="59"/>
      <c r="AE138" s="59"/>
      <c r="AF138" s="59"/>
      <c r="AG138" s="59" t="s">
        <v>257</v>
      </c>
      <c r="AH138" s="59"/>
      <c r="AI138" s="59"/>
      <c r="AJ138" s="59"/>
      <c r="AK138" s="59"/>
      <c r="AL138" s="59"/>
      <c r="AM138" s="59"/>
      <c r="AN138" s="59"/>
      <c r="AO138" s="59"/>
      <c r="AP138" s="59"/>
      <c r="AQ138" s="59"/>
      <c r="AR138" s="59"/>
      <c r="AS138" s="59"/>
      <c r="AT138" s="59"/>
      <c r="AU138" s="59"/>
      <c r="AV138" s="59"/>
      <c r="AW138" s="59"/>
      <c r="AX138" s="60"/>
      <c r="AY138" s="60"/>
      <c r="AZ138" s="60"/>
      <c r="BA138" s="60"/>
      <c r="BB138" s="60"/>
      <c r="BC138" s="59" t="s">
        <v>258</v>
      </c>
      <c r="BD138" s="59"/>
      <c r="BE138" s="59"/>
      <c r="BF138" s="59"/>
      <c r="BG138" s="59"/>
      <c r="BH138" s="59"/>
      <c r="BI138" s="59"/>
      <c r="BJ138" s="59"/>
      <c r="BK138" s="59"/>
      <c r="BL138" s="59"/>
      <c r="BM138" s="59"/>
      <c r="BN138" s="59"/>
      <c r="BO138" s="59"/>
      <c r="BP138" s="59"/>
      <c r="BQ138" s="59"/>
      <c r="BR138" s="59"/>
      <c r="BS138" s="59"/>
      <c r="BT138" s="59"/>
      <c r="BU138" s="59" t="s">
        <v>85</v>
      </c>
      <c r="BV138" s="59"/>
      <c r="BW138" s="59"/>
      <c r="BX138" s="59"/>
      <c r="BY138" s="59"/>
      <c r="BZ138" s="59"/>
    </row>
    <row r="139" spans="1:80" s="13" customFormat="1" ht="15.95" customHeight="1">
      <c r="A139" s="59"/>
      <c r="B139" s="59"/>
      <c r="C139" s="59"/>
      <c r="D139" s="59"/>
      <c r="E139" s="59"/>
      <c r="F139" s="59"/>
      <c r="G139" s="59"/>
      <c r="H139" s="59"/>
      <c r="I139" s="59"/>
      <c r="J139" s="59"/>
      <c r="K139" s="59"/>
      <c r="L139" s="59" t="s">
        <v>259</v>
      </c>
      <c r="M139" s="59"/>
      <c r="N139" s="59"/>
      <c r="O139" s="59"/>
      <c r="P139" s="59"/>
      <c r="Q139" s="59"/>
      <c r="R139" s="59"/>
      <c r="S139" s="59"/>
      <c r="T139" s="59"/>
      <c r="U139" s="59"/>
      <c r="V139" s="59" t="s">
        <v>37</v>
      </c>
      <c r="W139" s="697"/>
      <c r="X139" s="697"/>
      <c r="Y139" s="697"/>
      <c r="Z139" s="697"/>
      <c r="AA139" s="697"/>
      <c r="AB139" s="697"/>
      <c r="AC139" s="697"/>
      <c r="AD139" s="697"/>
      <c r="AE139" s="697"/>
      <c r="AF139" s="697"/>
      <c r="AG139" s="699" t="s">
        <v>117</v>
      </c>
      <c r="AH139" s="699"/>
      <c r="AI139" s="677" t="str">
        <f t="shared" ref="AI139:AI144" si="3">IFERROR(VLOOKUP(W139,$CA$26:$CB$98,2,FALSE),"")</f>
        <v/>
      </c>
      <c r="AJ139" s="677"/>
      <c r="AK139" s="677"/>
      <c r="AL139" s="677"/>
      <c r="AM139" s="677"/>
      <c r="AN139" s="677"/>
      <c r="AO139" s="677"/>
      <c r="AP139" s="677"/>
      <c r="AQ139" s="677"/>
      <c r="AR139" s="677"/>
      <c r="AS139" s="677"/>
      <c r="AT139" s="677"/>
      <c r="AU139" s="677"/>
      <c r="AV139" s="677"/>
      <c r="AW139" s="677"/>
      <c r="AX139" s="677"/>
      <c r="AY139" s="677"/>
      <c r="AZ139" s="677"/>
      <c r="BA139" s="677"/>
      <c r="BB139" s="677"/>
      <c r="BC139" s="699" t="s">
        <v>117</v>
      </c>
      <c r="BD139" s="699"/>
      <c r="BE139" s="688"/>
      <c r="BF139" s="688"/>
      <c r="BG139" s="688"/>
      <c r="BH139" s="688"/>
      <c r="BI139" s="688"/>
      <c r="BJ139" s="688"/>
      <c r="BK139" s="688"/>
      <c r="BL139" s="688"/>
      <c r="BM139" s="688"/>
      <c r="BN139" s="688"/>
      <c r="BO139" s="688"/>
      <c r="BP139" s="688"/>
      <c r="BQ139" s="688"/>
      <c r="BR139" s="688"/>
      <c r="BS139" s="688"/>
      <c r="BT139" s="123"/>
      <c r="BU139" s="119" t="s">
        <v>85</v>
      </c>
      <c r="BV139" s="119"/>
      <c r="BW139" s="119"/>
      <c r="BX139" s="119"/>
      <c r="BY139" s="119"/>
      <c r="BZ139" s="59"/>
    </row>
    <row r="140" spans="1:80" s="13" customFormat="1" ht="15.95" customHeight="1">
      <c r="A140" s="59"/>
      <c r="B140" s="59"/>
      <c r="C140" s="59"/>
      <c r="D140" s="59"/>
      <c r="E140" s="59"/>
      <c r="F140" s="59"/>
      <c r="G140" s="59"/>
      <c r="H140" s="59"/>
      <c r="I140" s="59"/>
      <c r="J140" s="59"/>
      <c r="K140" s="59"/>
      <c r="L140" s="59" t="s">
        <v>260</v>
      </c>
      <c r="M140" s="59"/>
      <c r="N140" s="59"/>
      <c r="O140" s="59"/>
      <c r="P140" s="59"/>
      <c r="Q140" s="59"/>
      <c r="R140" s="59"/>
      <c r="S140" s="59"/>
      <c r="T140" s="59"/>
      <c r="U140" s="59"/>
      <c r="V140" s="59" t="s">
        <v>37</v>
      </c>
      <c r="W140" s="697"/>
      <c r="X140" s="697"/>
      <c r="Y140" s="697"/>
      <c r="Z140" s="697"/>
      <c r="AA140" s="697"/>
      <c r="AB140" s="697"/>
      <c r="AC140" s="697"/>
      <c r="AD140" s="697"/>
      <c r="AE140" s="697"/>
      <c r="AF140" s="697"/>
      <c r="AG140" s="699" t="s">
        <v>117</v>
      </c>
      <c r="AH140" s="699"/>
      <c r="AI140" s="677" t="str">
        <f t="shared" si="3"/>
        <v/>
      </c>
      <c r="AJ140" s="677"/>
      <c r="AK140" s="677"/>
      <c r="AL140" s="677"/>
      <c r="AM140" s="677"/>
      <c r="AN140" s="677"/>
      <c r="AO140" s="677"/>
      <c r="AP140" s="677"/>
      <c r="AQ140" s="677"/>
      <c r="AR140" s="677"/>
      <c r="AS140" s="677"/>
      <c r="AT140" s="677"/>
      <c r="AU140" s="677"/>
      <c r="AV140" s="677"/>
      <c r="AW140" s="677"/>
      <c r="AX140" s="677"/>
      <c r="AY140" s="677"/>
      <c r="AZ140" s="677"/>
      <c r="BA140" s="677"/>
      <c r="BB140" s="677"/>
      <c r="BC140" s="699" t="s">
        <v>117</v>
      </c>
      <c r="BD140" s="699"/>
      <c r="BE140" s="688"/>
      <c r="BF140" s="688"/>
      <c r="BG140" s="688"/>
      <c r="BH140" s="688"/>
      <c r="BI140" s="688"/>
      <c r="BJ140" s="688"/>
      <c r="BK140" s="688"/>
      <c r="BL140" s="688"/>
      <c r="BM140" s="688"/>
      <c r="BN140" s="688"/>
      <c r="BO140" s="688"/>
      <c r="BP140" s="688"/>
      <c r="BQ140" s="688"/>
      <c r="BR140" s="688"/>
      <c r="BS140" s="688"/>
      <c r="BT140" s="123"/>
      <c r="BU140" s="119" t="s">
        <v>85</v>
      </c>
      <c r="BV140" s="119"/>
      <c r="BW140" s="119"/>
      <c r="BX140" s="119"/>
      <c r="BY140" s="119"/>
      <c r="BZ140" s="59"/>
    </row>
    <row r="141" spans="1:80" s="13" customFormat="1" ht="15.95" customHeight="1">
      <c r="A141" s="59"/>
      <c r="B141" s="59"/>
      <c r="C141" s="59"/>
      <c r="D141" s="59"/>
      <c r="E141" s="59"/>
      <c r="F141" s="59"/>
      <c r="G141" s="59"/>
      <c r="H141" s="59"/>
      <c r="I141" s="59"/>
      <c r="J141" s="59"/>
      <c r="K141" s="59"/>
      <c r="L141" s="59" t="s">
        <v>261</v>
      </c>
      <c r="M141" s="59"/>
      <c r="N141" s="59"/>
      <c r="O141" s="59"/>
      <c r="P141" s="59"/>
      <c r="Q141" s="59"/>
      <c r="R141" s="59"/>
      <c r="S141" s="59"/>
      <c r="T141" s="59"/>
      <c r="U141" s="59"/>
      <c r="V141" s="59" t="s">
        <v>37</v>
      </c>
      <c r="W141" s="697"/>
      <c r="X141" s="697"/>
      <c r="Y141" s="697"/>
      <c r="Z141" s="697"/>
      <c r="AA141" s="697"/>
      <c r="AB141" s="697"/>
      <c r="AC141" s="697"/>
      <c r="AD141" s="697"/>
      <c r="AE141" s="697"/>
      <c r="AF141" s="697"/>
      <c r="AG141" s="699" t="s">
        <v>117</v>
      </c>
      <c r="AH141" s="699"/>
      <c r="AI141" s="677" t="str">
        <f t="shared" si="3"/>
        <v/>
      </c>
      <c r="AJ141" s="677"/>
      <c r="AK141" s="677"/>
      <c r="AL141" s="677"/>
      <c r="AM141" s="677"/>
      <c r="AN141" s="677"/>
      <c r="AO141" s="677"/>
      <c r="AP141" s="677"/>
      <c r="AQ141" s="677"/>
      <c r="AR141" s="677"/>
      <c r="AS141" s="677"/>
      <c r="AT141" s="677"/>
      <c r="AU141" s="677"/>
      <c r="AV141" s="677"/>
      <c r="AW141" s="677"/>
      <c r="AX141" s="677"/>
      <c r="AY141" s="677"/>
      <c r="AZ141" s="677"/>
      <c r="BA141" s="677"/>
      <c r="BB141" s="677"/>
      <c r="BC141" s="699" t="s">
        <v>117</v>
      </c>
      <c r="BD141" s="699"/>
      <c r="BE141" s="688"/>
      <c r="BF141" s="688"/>
      <c r="BG141" s="688"/>
      <c r="BH141" s="688"/>
      <c r="BI141" s="688"/>
      <c r="BJ141" s="688"/>
      <c r="BK141" s="688"/>
      <c r="BL141" s="688"/>
      <c r="BM141" s="688"/>
      <c r="BN141" s="688"/>
      <c r="BO141" s="688"/>
      <c r="BP141" s="688"/>
      <c r="BQ141" s="688"/>
      <c r="BR141" s="688"/>
      <c r="BS141" s="688"/>
      <c r="BT141" s="123"/>
      <c r="BU141" s="119" t="s">
        <v>85</v>
      </c>
      <c r="BV141" s="119"/>
      <c r="BW141" s="119"/>
      <c r="BX141" s="119"/>
      <c r="BY141" s="119"/>
      <c r="BZ141" s="59"/>
    </row>
    <row r="142" spans="1:80" s="13" customFormat="1" ht="15.95" customHeight="1">
      <c r="A142" s="59"/>
      <c r="B142" s="59"/>
      <c r="C142" s="59"/>
      <c r="D142" s="59"/>
      <c r="E142" s="59"/>
      <c r="F142" s="59"/>
      <c r="G142" s="59"/>
      <c r="H142" s="59"/>
      <c r="I142" s="59"/>
      <c r="J142" s="59"/>
      <c r="K142" s="59"/>
      <c r="L142" s="59" t="s">
        <v>262</v>
      </c>
      <c r="M142" s="59"/>
      <c r="N142" s="59"/>
      <c r="O142" s="59"/>
      <c r="P142" s="59"/>
      <c r="Q142" s="59"/>
      <c r="R142" s="59"/>
      <c r="S142" s="59"/>
      <c r="T142" s="59"/>
      <c r="U142" s="59"/>
      <c r="V142" s="59" t="s">
        <v>37</v>
      </c>
      <c r="W142" s="697"/>
      <c r="X142" s="697"/>
      <c r="Y142" s="697"/>
      <c r="Z142" s="697"/>
      <c r="AA142" s="697"/>
      <c r="AB142" s="697"/>
      <c r="AC142" s="697"/>
      <c r="AD142" s="697"/>
      <c r="AE142" s="697"/>
      <c r="AF142" s="697"/>
      <c r="AG142" s="699" t="s">
        <v>117</v>
      </c>
      <c r="AH142" s="699"/>
      <c r="AI142" s="677" t="str">
        <f t="shared" si="3"/>
        <v/>
      </c>
      <c r="AJ142" s="677"/>
      <c r="AK142" s="677"/>
      <c r="AL142" s="677"/>
      <c r="AM142" s="677"/>
      <c r="AN142" s="677"/>
      <c r="AO142" s="677"/>
      <c r="AP142" s="677"/>
      <c r="AQ142" s="677"/>
      <c r="AR142" s="677"/>
      <c r="AS142" s="677"/>
      <c r="AT142" s="677"/>
      <c r="AU142" s="677"/>
      <c r="AV142" s="677"/>
      <c r="AW142" s="677"/>
      <c r="AX142" s="677"/>
      <c r="AY142" s="677"/>
      <c r="AZ142" s="677"/>
      <c r="BA142" s="677"/>
      <c r="BB142" s="677"/>
      <c r="BC142" s="699" t="s">
        <v>117</v>
      </c>
      <c r="BD142" s="699"/>
      <c r="BE142" s="688"/>
      <c r="BF142" s="688"/>
      <c r="BG142" s="688"/>
      <c r="BH142" s="688"/>
      <c r="BI142" s="688"/>
      <c r="BJ142" s="688"/>
      <c r="BK142" s="688"/>
      <c r="BL142" s="688"/>
      <c r="BM142" s="688"/>
      <c r="BN142" s="688"/>
      <c r="BO142" s="688"/>
      <c r="BP142" s="688"/>
      <c r="BQ142" s="688"/>
      <c r="BR142" s="688"/>
      <c r="BS142" s="688"/>
      <c r="BT142" s="123"/>
      <c r="BU142" s="119" t="s">
        <v>85</v>
      </c>
      <c r="BV142" s="119"/>
      <c r="BW142" s="119"/>
      <c r="BX142" s="119"/>
      <c r="BY142" s="119"/>
      <c r="BZ142" s="59"/>
    </row>
    <row r="143" spans="1:80" s="1" customFormat="1" ht="15.95" customHeight="1">
      <c r="A143" s="59"/>
      <c r="B143" s="59"/>
      <c r="C143" s="59"/>
      <c r="D143" s="59"/>
      <c r="E143" s="59"/>
      <c r="F143" s="59"/>
      <c r="G143" s="59"/>
      <c r="H143" s="59"/>
      <c r="I143" s="59"/>
      <c r="J143" s="59"/>
      <c r="K143" s="59"/>
      <c r="L143" s="59" t="s">
        <v>263</v>
      </c>
      <c r="M143" s="59"/>
      <c r="N143" s="59"/>
      <c r="O143" s="59"/>
      <c r="P143" s="59"/>
      <c r="Q143" s="59"/>
      <c r="R143" s="59"/>
      <c r="S143" s="59"/>
      <c r="T143" s="59"/>
      <c r="U143" s="59"/>
      <c r="V143" s="59" t="s">
        <v>37</v>
      </c>
      <c r="W143" s="697"/>
      <c r="X143" s="697"/>
      <c r="Y143" s="697"/>
      <c r="Z143" s="697"/>
      <c r="AA143" s="697"/>
      <c r="AB143" s="697"/>
      <c r="AC143" s="697"/>
      <c r="AD143" s="697"/>
      <c r="AE143" s="697"/>
      <c r="AF143" s="697"/>
      <c r="AG143" s="699" t="s">
        <v>117</v>
      </c>
      <c r="AH143" s="699"/>
      <c r="AI143" s="677" t="str">
        <f t="shared" si="3"/>
        <v/>
      </c>
      <c r="AJ143" s="677"/>
      <c r="AK143" s="677"/>
      <c r="AL143" s="677"/>
      <c r="AM143" s="677"/>
      <c r="AN143" s="677"/>
      <c r="AO143" s="677"/>
      <c r="AP143" s="677"/>
      <c r="AQ143" s="677"/>
      <c r="AR143" s="677"/>
      <c r="AS143" s="677"/>
      <c r="AT143" s="677"/>
      <c r="AU143" s="677"/>
      <c r="AV143" s="677"/>
      <c r="AW143" s="677"/>
      <c r="AX143" s="677"/>
      <c r="AY143" s="677"/>
      <c r="AZ143" s="677"/>
      <c r="BA143" s="677"/>
      <c r="BB143" s="677"/>
      <c r="BC143" s="699" t="s">
        <v>117</v>
      </c>
      <c r="BD143" s="699"/>
      <c r="BE143" s="688"/>
      <c r="BF143" s="688"/>
      <c r="BG143" s="688"/>
      <c r="BH143" s="688"/>
      <c r="BI143" s="688"/>
      <c r="BJ143" s="688"/>
      <c r="BK143" s="688"/>
      <c r="BL143" s="688"/>
      <c r="BM143" s="688"/>
      <c r="BN143" s="688"/>
      <c r="BO143" s="688"/>
      <c r="BP143" s="688"/>
      <c r="BQ143" s="688"/>
      <c r="BR143" s="688"/>
      <c r="BS143" s="688"/>
      <c r="BT143" s="123"/>
      <c r="BU143" s="119" t="s">
        <v>85</v>
      </c>
      <c r="BV143" s="119"/>
      <c r="BW143" s="119"/>
      <c r="BX143" s="119"/>
      <c r="BY143" s="119"/>
      <c r="BZ143" s="59"/>
    </row>
    <row r="144" spans="1:80" s="1" customFormat="1" ht="15.95" customHeight="1">
      <c r="A144" s="59"/>
      <c r="B144" s="59"/>
      <c r="C144" s="59"/>
      <c r="D144" s="59"/>
      <c r="E144" s="59"/>
      <c r="F144" s="59"/>
      <c r="G144" s="59"/>
      <c r="H144" s="59"/>
      <c r="I144" s="59"/>
      <c r="J144" s="59"/>
      <c r="K144" s="59"/>
      <c r="L144" s="59" t="s">
        <v>264</v>
      </c>
      <c r="M144" s="59"/>
      <c r="N144" s="59"/>
      <c r="O144" s="59"/>
      <c r="P144" s="59"/>
      <c r="Q144" s="59"/>
      <c r="R144" s="59"/>
      <c r="S144" s="59"/>
      <c r="T144" s="59"/>
      <c r="U144" s="59"/>
      <c r="V144" s="59" t="s">
        <v>37</v>
      </c>
      <c r="W144" s="697"/>
      <c r="X144" s="697"/>
      <c r="Y144" s="697"/>
      <c r="Z144" s="697"/>
      <c r="AA144" s="697"/>
      <c r="AB144" s="697"/>
      <c r="AC144" s="697"/>
      <c r="AD144" s="697"/>
      <c r="AE144" s="697"/>
      <c r="AF144" s="697"/>
      <c r="AG144" s="699" t="s">
        <v>117</v>
      </c>
      <c r="AH144" s="699"/>
      <c r="AI144" s="677" t="str">
        <f t="shared" si="3"/>
        <v/>
      </c>
      <c r="AJ144" s="677"/>
      <c r="AK144" s="677"/>
      <c r="AL144" s="677"/>
      <c r="AM144" s="677"/>
      <c r="AN144" s="677"/>
      <c r="AO144" s="677"/>
      <c r="AP144" s="677"/>
      <c r="AQ144" s="677"/>
      <c r="AR144" s="677"/>
      <c r="AS144" s="677"/>
      <c r="AT144" s="677"/>
      <c r="AU144" s="677"/>
      <c r="AV144" s="677"/>
      <c r="AW144" s="677"/>
      <c r="AX144" s="677"/>
      <c r="AY144" s="677"/>
      <c r="AZ144" s="677"/>
      <c r="BA144" s="677"/>
      <c r="BB144" s="677"/>
      <c r="BC144" s="699" t="s">
        <v>117</v>
      </c>
      <c r="BD144" s="699"/>
      <c r="BE144" s="688"/>
      <c r="BF144" s="688"/>
      <c r="BG144" s="688"/>
      <c r="BH144" s="688"/>
      <c r="BI144" s="688"/>
      <c r="BJ144" s="688"/>
      <c r="BK144" s="688"/>
      <c r="BL144" s="688"/>
      <c r="BM144" s="688"/>
      <c r="BN144" s="688"/>
      <c r="BO144" s="688"/>
      <c r="BP144" s="688"/>
      <c r="BQ144" s="688"/>
      <c r="BR144" s="688"/>
      <c r="BS144" s="688"/>
      <c r="BT144" s="123"/>
      <c r="BU144" s="119" t="s">
        <v>85</v>
      </c>
      <c r="BV144" s="119"/>
      <c r="BW144" s="119"/>
      <c r="BX144" s="119"/>
      <c r="BY144" s="119"/>
      <c r="BZ144" s="59"/>
    </row>
    <row r="145" spans="1:80" s="2" customFormat="1" ht="5.0999999999999996" customHeight="1">
      <c r="A145" s="94"/>
      <c r="B145" s="94"/>
      <c r="C145" s="94"/>
      <c r="D145" s="94"/>
      <c r="E145" s="94"/>
      <c r="F145" s="94"/>
      <c r="G145" s="94"/>
      <c r="H145" s="94"/>
      <c r="I145" s="94"/>
      <c r="J145" s="94"/>
      <c r="K145" s="94"/>
      <c r="L145" s="94"/>
      <c r="M145" s="94"/>
      <c r="N145" s="94"/>
      <c r="O145" s="94"/>
      <c r="P145" s="94"/>
      <c r="Q145" s="94"/>
      <c r="R145" s="94"/>
      <c r="S145" s="94"/>
      <c r="T145" s="94"/>
      <c r="U145" s="94"/>
      <c r="V145" s="94"/>
      <c r="W145" s="94"/>
      <c r="X145" s="94"/>
      <c r="Y145" s="94"/>
      <c r="Z145" s="94"/>
      <c r="AA145" s="94"/>
      <c r="AB145" s="94"/>
      <c r="AC145" s="94"/>
      <c r="AD145" s="94"/>
      <c r="AE145" s="94"/>
      <c r="AF145" s="94"/>
      <c r="AG145" s="94"/>
      <c r="AH145" s="94"/>
      <c r="AI145" s="94"/>
      <c r="AJ145" s="94"/>
      <c r="AK145" s="94"/>
      <c r="AL145" s="94"/>
      <c r="AM145" s="94"/>
      <c r="AN145" s="94"/>
      <c r="AO145" s="94"/>
      <c r="AP145" s="94"/>
      <c r="AQ145" s="94"/>
      <c r="AR145" s="94"/>
      <c r="AS145" s="94"/>
      <c r="AT145" s="94"/>
      <c r="AU145" s="94"/>
      <c r="AV145" s="94"/>
      <c r="AW145" s="94"/>
      <c r="AX145" s="94"/>
      <c r="AY145" s="94"/>
      <c r="AZ145" s="94"/>
      <c r="BA145" s="94"/>
      <c r="BB145" s="94"/>
      <c r="BC145" s="94"/>
      <c r="BD145" s="94"/>
      <c r="BE145" s="94"/>
      <c r="BF145" s="94"/>
      <c r="BG145" s="94"/>
      <c r="BH145" s="94"/>
      <c r="BI145" s="94"/>
      <c r="BJ145" s="94"/>
      <c r="BK145" s="94"/>
      <c r="BL145" s="94"/>
      <c r="BM145" s="94"/>
      <c r="BN145" s="94"/>
      <c r="BO145" s="94"/>
      <c r="BP145" s="94"/>
      <c r="BQ145" s="94"/>
      <c r="BR145" s="94"/>
      <c r="BS145" s="94"/>
      <c r="BT145" s="94"/>
      <c r="BU145" s="94"/>
      <c r="BV145" s="94"/>
      <c r="BW145" s="94"/>
      <c r="BX145" s="94"/>
      <c r="BY145" s="94"/>
      <c r="BZ145" s="94"/>
      <c r="CB145" s="8"/>
    </row>
    <row r="146" spans="1:80" s="2" customFormat="1" ht="5.0999999999999996" customHeight="1">
      <c r="A146" s="203"/>
      <c r="B146" s="203"/>
      <c r="C146" s="203"/>
      <c r="D146" s="203"/>
      <c r="E146" s="203"/>
      <c r="F146" s="203"/>
      <c r="G146" s="203"/>
      <c r="H146" s="203"/>
      <c r="I146" s="203"/>
      <c r="J146" s="203"/>
      <c r="K146" s="203"/>
      <c r="L146" s="203"/>
      <c r="M146" s="203"/>
      <c r="N146" s="203"/>
      <c r="O146" s="203"/>
      <c r="P146" s="203"/>
      <c r="Q146" s="203"/>
      <c r="R146" s="203"/>
      <c r="S146" s="203"/>
      <c r="T146" s="203"/>
      <c r="U146" s="203"/>
      <c r="V146" s="203"/>
      <c r="W146" s="203"/>
      <c r="X146" s="203"/>
      <c r="Y146" s="203"/>
      <c r="Z146" s="203"/>
      <c r="AA146" s="203"/>
      <c r="AB146" s="203"/>
      <c r="AC146" s="203"/>
      <c r="AD146" s="203"/>
      <c r="AE146" s="203"/>
      <c r="AF146" s="203"/>
      <c r="AG146" s="203"/>
      <c r="AH146" s="203"/>
      <c r="AI146" s="203"/>
      <c r="AJ146" s="203"/>
      <c r="AK146" s="203"/>
      <c r="AL146" s="203"/>
      <c r="AM146" s="203"/>
      <c r="AN146" s="203"/>
      <c r="AO146" s="203"/>
      <c r="AP146" s="203"/>
      <c r="AQ146" s="203"/>
      <c r="AR146" s="203"/>
      <c r="AS146" s="203"/>
      <c r="AT146" s="203"/>
      <c r="AU146" s="203"/>
      <c r="AV146" s="203"/>
      <c r="AW146" s="203"/>
      <c r="AX146" s="203"/>
      <c r="AY146" s="203"/>
      <c r="AZ146" s="203"/>
      <c r="BA146" s="203"/>
      <c r="BB146" s="203"/>
      <c r="BC146" s="203"/>
      <c r="BD146" s="203"/>
      <c r="BE146" s="203"/>
      <c r="BF146" s="203"/>
      <c r="BG146" s="203"/>
      <c r="BH146" s="203"/>
      <c r="BI146" s="203"/>
      <c r="BJ146" s="203"/>
      <c r="BK146" s="203"/>
      <c r="BL146" s="203"/>
      <c r="BM146" s="203"/>
      <c r="BN146" s="203"/>
      <c r="BO146" s="203"/>
      <c r="BP146" s="203"/>
      <c r="BQ146" s="203"/>
      <c r="BR146" s="203"/>
      <c r="BS146" s="203"/>
      <c r="BT146" s="203"/>
      <c r="BU146" s="203"/>
      <c r="BV146" s="203"/>
      <c r="BW146" s="203"/>
      <c r="BX146" s="203"/>
      <c r="BY146" s="203"/>
      <c r="BZ146" s="203"/>
      <c r="CB146" s="8"/>
    </row>
    <row r="147" spans="1:80" s="13" customFormat="1" ht="15.95" customHeight="1">
      <c r="A147" s="59"/>
      <c r="B147" s="59" t="s">
        <v>265</v>
      </c>
      <c r="C147" s="59"/>
      <c r="D147" s="59"/>
      <c r="E147" s="59"/>
      <c r="F147" s="59"/>
      <c r="G147" s="59"/>
      <c r="H147" s="59"/>
      <c r="I147" s="59"/>
      <c r="J147" s="59"/>
      <c r="K147" s="59"/>
      <c r="L147" s="59"/>
      <c r="M147" s="59"/>
      <c r="N147" s="59"/>
      <c r="O147" s="59"/>
      <c r="P147" s="59"/>
      <c r="Q147" s="59"/>
      <c r="R147" s="59"/>
      <c r="S147" s="680"/>
      <c r="T147" s="680"/>
      <c r="U147" s="680"/>
      <c r="V147" s="680"/>
      <c r="W147" s="680"/>
      <c r="X147" s="680"/>
      <c r="Y147" s="680"/>
      <c r="Z147" s="680"/>
      <c r="AA147" s="680"/>
      <c r="AB147" s="680"/>
      <c r="AC147" s="680"/>
      <c r="AD147" s="680"/>
      <c r="AE147" s="680"/>
      <c r="AF147" s="680"/>
      <c r="AG147" s="680"/>
      <c r="AH147" s="680"/>
      <c r="AI147" s="680"/>
      <c r="AJ147" s="680"/>
      <c r="AK147" s="680"/>
      <c r="AL147" s="680"/>
      <c r="AM147" s="680"/>
      <c r="AN147" s="680"/>
      <c r="AO147" s="680"/>
      <c r="AP147" s="680"/>
      <c r="AQ147" s="680"/>
      <c r="AR147" s="680"/>
      <c r="AS147" s="680"/>
      <c r="AT147" s="680"/>
      <c r="AU147" s="680"/>
      <c r="AV147" s="680"/>
      <c r="AW147" s="680"/>
      <c r="AX147" s="680"/>
      <c r="AY147" s="680"/>
      <c r="AZ147" s="680"/>
      <c r="BA147" s="680"/>
      <c r="BB147" s="680"/>
      <c r="BC147" s="680"/>
      <c r="BD147" s="680"/>
      <c r="BE147" s="680"/>
      <c r="BF147" s="680"/>
      <c r="BG147" s="680"/>
      <c r="BH147" s="680"/>
      <c r="BI147" s="680"/>
      <c r="BJ147" s="680"/>
      <c r="BK147" s="680"/>
      <c r="BL147" s="680"/>
      <c r="BM147" s="680"/>
      <c r="BN147" s="680"/>
      <c r="BO147" s="680"/>
      <c r="BP147" s="680"/>
      <c r="BQ147" s="680"/>
      <c r="BR147" s="680"/>
      <c r="BS147" s="680"/>
      <c r="BT147" s="680"/>
      <c r="BU147" s="680"/>
      <c r="BV147" s="680"/>
      <c r="BW147" s="680"/>
      <c r="BX147" s="680"/>
      <c r="BY147" s="680"/>
      <c r="BZ147" s="680"/>
    </row>
    <row r="148" spans="1:80" s="2" customFormat="1" ht="5.0999999999999996" customHeight="1">
      <c r="A148" s="94"/>
      <c r="B148" s="94"/>
      <c r="C148" s="94"/>
      <c r="D148" s="94"/>
      <c r="E148" s="94"/>
      <c r="F148" s="94"/>
      <c r="G148" s="94"/>
      <c r="H148" s="94"/>
      <c r="I148" s="94"/>
      <c r="J148" s="94"/>
      <c r="K148" s="94"/>
      <c r="L148" s="94"/>
      <c r="M148" s="94"/>
      <c r="N148" s="94"/>
      <c r="O148" s="94"/>
      <c r="P148" s="94"/>
      <c r="Q148" s="94"/>
      <c r="R148" s="94"/>
      <c r="S148" s="94"/>
      <c r="T148" s="94"/>
      <c r="U148" s="94"/>
      <c r="V148" s="94"/>
      <c r="W148" s="94"/>
      <c r="X148" s="94"/>
      <c r="Y148" s="94"/>
      <c r="Z148" s="94"/>
      <c r="AA148" s="94"/>
      <c r="AB148" s="94"/>
      <c r="AC148" s="94"/>
      <c r="AD148" s="94"/>
      <c r="AE148" s="94"/>
      <c r="AF148" s="94"/>
      <c r="AG148" s="94"/>
      <c r="AH148" s="94"/>
      <c r="AI148" s="94"/>
      <c r="AJ148" s="94"/>
      <c r="AK148" s="94"/>
      <c r="AL148" s="94"/>
      <c r="AM148" s="94"/>
      <c r="AN148" s="94"/>
      <c r="AO148" s="94"/>
      <c r="AP148" s="94"/>
      <c r="AQ148" s="94"/>
      <c r="AR148" s="94"/>
      <c r="AS148" s="94"/>
      <c r="AT148" s="94"/>
      <c r="AU148" s="94"/>
      <c r="AV148" s="94"/>
      <c r="AW148" s="94"/>
      <c r="AX148" s="94"/>
      <c r="AY148" s="94"/>
      <c r="AZ148" s="94"/>
      <c r="BA148" s="94"/>
      <c r="BB148" s="94"/>
      <c r="BC148" s="94"/>
      <c r="BD148" s="94"/>
      <c r="BE148" s="94"/>
      <c r="BF148" s="94"/>
      <c r="BG148" s="94"/>
      <c r="BH148" s="94"/>
      <c r="BI148" s="94"/>
      <c r="BJ148" s="94"/>
      <c r="BK148" s="94"/>
      <c r="BL148" s="94"/>
      <c r="BM148" s="94"/>
      <c r="BN148" s="94"/>
      <c r="BO148" s="94"/>
      <c r="BP148" s="94"/>
      <c r="BQ148" s="94"/>
      <c r="BR148" s="94"/>
      <c r="BS148" s="94"/>
      <c r="BT148" s="94"/>
      <c r="BU148" s="94"/>
      <c r="BV148" s="94"/>
      <c r="BW148" s="94"/>
      <c r="BX148" s="94"/>
      <c r="BY148" s="94"/>
      <c r="BZ148" s="94"/>
      <c r="CB148" s="8"/>
    </row>
    <row r="149" spans="1:80" s="2" customFormat="1" ht="5.0999999999999996" customHeight="1">
      <c r="A149" s="203"/>
      <c r="B149" s="203"/>
      <c r="C149" s="203"/>
      <c r="D149" s="203"/>
      <c r="E149" s="203"/>
      <c r="F149" s="203"/>
      <c r="G149" s="203"/>
      <c r="H149" s="203"/>
      <c r="I149" s="203"/>
      <c r="J149" s="203"/>
      <c r="K149" s="203"/>
      <c r="L149" s="203"/>
      <c r="M149" s="203"/>
      <c r="N149" s="203"/>
      <c r="O149" s="203"/>
      <c r="P149" s="203"/>
      <c r="Q149" s="203"/>
      <c r="R149" s="203"/>
      <c r="S149" s="203"/>
      <c r="T149" s="203"/>
      <c r="U149" s="203"/>
      <c r="V149" s="203"/>
      <c r="W149" s="203"/>
      <c r="X149" s="203"/>
      <c r="Y149" s="203"/>
      <c r="Z149" s="203"/>
      <c r="AA149" s="203"/>
      <c r="AB149" s="203"/>
      <c r="AC149" s="203"/>
      <c r="AD149" s="203"/>
      <c r="AE149" s="203"/>
      <c r="AF149" s="203"/>
      <c r="AG149" s="203"/>
      <c r="AH149" s="203"/>
      <c r="AI149" s="203"/>
      <c r="AJ149" s="203"/>
      <c r="AK149" s="203"/>
      <c r="AL149" s="203"/>
      <c r="AM149" s="203"/>
      <c r="AN149" s="203"/>
      <c r="AO149" s="203"/>
      <c r="AP149" s="203"/>
      <c r="AQ149" s="203"/>
      <c r="AR149" s="203"/>
      <c r="AS149" s="203"/>
      <c r="AT149" s="203"/>
      <c r="AU149" s="203"/>
      <c r="AV149" s="203"/>
      <c r="AW149" s="203"/>
      <c r="AX149" s="203"/>
      <c r="AY149" s="203"/>
      <c r="AZ149" s="203"/>
      <c r="BA149" s="203"/>
      <c r="BB149" s="203"/>
      <c r="BC149" s="203"/>
      <c r="BD149" s="203"/>
      <c r="BE149" s="203"/>
      <c r="BF149" s="203"/>
      <c r="BG149" s="203"/>
      <c r="BH149" s="203"/>
      <c r="BI149" s="203"/>
      <c r="BJ149" s="203"/>
      <c r="BK149" s="203"/>
      <c r="BL149" s="203"/>
      <c r="BM149" s="203"/>
      <c r="BN149" s="203"/>
      <c r="BO149" s="203"/>
      <c r="BP149" s="203"/>
      <c r="BQ149" s="203"/>
      <c r="BR149" s="203"/>
      <c r="BS149" s="203"/>
      <c r="BT149" s="203"/>
      <c r="BU149" s="203"/>
      <c r="BV149" s="203"/>
      <c r="BW149" s="203"/>
      <c r="BX149" s="203"/>
      <c r="BY149" s="203"/>
      <c r="BZ149" s="203"/>
      <c r="CB149" s="8"/>
    </row>
    <row r="150" spans="1:80" s="13" customFormat="1" ht="15.95" customHeight="1">
      <c r="A150" s="59"/>
      <c r="B150" s="59" t="s">
        <v>266</v>
      </c>
      <c r="C150" s="59"/>
      <c r="D150" s="59"/>
      <c r="E150" s="59"/>
      <c r="F150" s="59"/>
      <c r="G150" s="59"/>
      <c r="H150" s="59"/>
      <c r="I150" s="59"/>
      <c r="J150" s="59"/>
      <c r="K150" s="59"/>
      <c r="L150" s="59"/>
      <c r="M150" s="59"/>
      <c r="N150" s="59"/>
      <c r="O150" s="59"/>
      <c r="P150" s="59"/>
      <c r="Q150" s="59"/>
      <c r="R150" s="680"/>
      <c r="S150" s="680"/>
      <c r="T150" s="680"/>
      <c r="U150" s="680"/>
      <c r="V150" s="680"/>
      <c r="W150" s="680"/>
      <c r="X150" s="680"/>
      <c r="Y150" s="680"/>
      <c r="Z150" s="680"/>
      <c r="AA150" s="680"/>
      <c r="AB150" s="680"/>
      <c r="AC150" s="680"/>
      <c r="AD150" s="680"/>
      <c r="AE150" s="680"/>
      <c r="AF150" s="680"/>
      <c r="AG150" s="680"/>
      <c r="AH150" s="680"/>
      <c r="AI150" s="680"/>
      <c r="AJ150" s="680"/>
      <c r="AK150" s="680"/>
      <c r="AL150" s="680"/>
      <c r="AM150" s="680"/>
      <c r="AN150" s="680"/>
      <c r="AO150" s="680"/>
      <c r="AP150" s="680"/>
      <c r="AQ150" s="680"/>
      <c r="AR150" s="680"/>
      <c r="AS150" s="680"/>
      <c r="AT150" s="680"/>
      <c r="AU150" s="680"/>
      <c r="AV150" s="680"/>
      <c r="AW150" s="680"/>
      <c r="AX150" s="680"/>
      <c r="AY150" s="680"/>
      <c r="AZ150" s="680"/>
      <c r="BA150" s="680"/>
      <c r="BB150" s="680"/>
      <c r="BC150" s="680"/>
      <c r="BD150" s="680"/>
      <c r="BE150" s="680"/>
      <c r="BF150" s="680"/>
      <c r="BG150" s="680"/>
      <c r="BH150" s="680"/>
      <c r="BI150" s="680"/>
      <c r="BJ150" s="680"/>
      <c r="BK150" s="680"/>
      <c r="BL150" s="680"/>
      <c r="BM150" s="680"/>
      <c r="BN150" s="680"/>
      <c r="BO150" s="680"/>
      <c r="BP150" s="680"/>
      <c r="BQ150" s="680"/>
      <c r="BR150" s="680"/>
      <c r="BS150" s="680"/>
      <c r="BT150" s="680"/>
      <c r="BU150" s="680"/>
      <c r="BV150" s="680"/>
      <c r="BW150" s="680"/>
      <c r="BX150" s="680"/>
      <c r="BY150" s="680"/>
      <c r="BZ150" s="680"/>
    </row>
    <row r="151" spans="1:80" s="13" customFormat="1" ht="15.95" customHeight="1">
      <c r="A151" s="59"/>
      <c r="B151" s="59"/>
      <c r="C151" s="59"/>
      <c r="D151" s="59"/>
      <c r="E151" s="59"/>
      <c r="F151" s="59"/>
      <c r="G151" s="59"/>
      <c r="H151" s="59"/>
      <c r="I151" s="59"/>
      <c r="J151" s="59"/>
      <c r="K151" s="59"/>
      <c r="L151" s="59"/>
      <c r="M151" s="59"/>
      <c r="N151" s="59"/>
      <c r="O151" s="59"/>
      <c r="P151" s="59"/>
      <c r="Q151" s="59"/>
      <c r="R151" s="680"/>
      <c r="S151" s="680"/>
      <c r="T151" s="680"/>
      <c r="U151" s="680"/>
      <c r="V151" s="680"/>
      <c r="W151" s="680"/>
      <c r="X151" s="680"/>
      <c r="Y151" s="680"/>
      <c r="Z151" s="680"/>
      <c r="AA151" s="680"/>
      <c r="AB151" s="680"/>
      <c r="AC151" s="680"/>
      <c r="AD151" s="680"/>
      <c r="AE151" s="680"/>
      <c r="AF151" s="680"/>
      <c r="AG151" s="680"/>
      <c r="AH151" s="680"/>
      <c r="AI151" s="680"/>
      <c r="AJ151" s="680"/>
      <c r="AK151" s="680"/>
      <c r="AL151" s="680"/>
      <c r="AM151" s="680"/>
      <c r="AN151" s="680"/>
      <c r="AO151" s="680"/>
      <c r="AP151" s="680"/>
      <c r="AQ151" s="680"/>
      <c r="AR151" s="680"/>
      <c r="AS151" s="680"/>
      <c r="AT151" s="680"/>
      <c r="AU151" s="680"/>
      <c r="AV151" s="680"/>
      <c r="AW151" s="680"/>
      <c r="AX151" s="680"/>
      <c r="AY151" s="680"/>
      <c r="AZ151" s="680"/>
      <c r="BA151" s="680"/>
      <c r="BB151" s="680"/>
      <c r="BC151" s="680"/>
      <c r="BD151" s="680"/>
      <c r="BE151" s="680"/>
      <c r="BF151" s="680"/>
      <c r="BG151" s="680"/>
      <c r="BH151" s="680"/>
      <c r="BI151" s="680"/>
      <c r="BJ151" s="680"/>
      <c r="BK151" s="680"/>
      <c r="BL151" s="680"/>
      <c r="BM151" s="680"/>
      <c r="BN151" s="680"/>
      <c r="BO151" s="680"/>
      <c r="BP151" s="680"/>
      <c r="BQ151" s="680"/>
      <c r="BR151" s="680"/>
      <c r="BS151" s="680"/>
      <c r="BT151" s="680"/>
      <c r="BU151" s="680"/>
      <c r="BV151" s="680"/>
      <c r="BW151" s="680"/>
      <c r="BX151" s="680"/>
      <c r="BY151" s="680"/>
      <c r="BZ151" s="680"/>
    </row>
    <row r="152" spans="1:80" s="2" customFormat="1" ht="5.0999999999999996" customHeight="1">
      <c r="A152" s="94"/>
      <c r="B152" s="94"/>
      <c r="C152" s="94"/>
      <c r="D152" s="94"/>
      <c r="E152" s="94"/>
      <c r="F152" s="94"/>
      <c r="G152" s="94"/>
      <c r="H152" s="94"/>
      <c r="I152" s="94"/>
      <c r="J152" s="94"/>
      <c r="K152" s="94"/>
      <c r="L152" s="94"/>
      <c r="M152" s="94"/>
      <c r="N152" s="94"/>
      <c r="O152" s="94"/>
      <c r="P152" s="94"/>
      <c r="Q152" s="94"/>
      <c r="R152" s="94"/>
      <c r="S152" s="94"/>
      <c r="T152" s="94"/>
      <c r="U152" s="94"/>
      <c r="V152" s="94"/>
      <c r="W152" s="94"/>
      <c r="X152" s="94"/>
      <c r="Y152" s="94"/>
      <c r="Z152" s="94"/>
      <c r="AA152" s="94"/>
      <c r="AB152" s="94"/>
      <c r="AC152" s="94"/>
      <c r="AD152" s="94"/>
      <c r="AE152" s="94"/>
      <c r="AF152" s="94"/>
      <c r="AG152" s="94"/>
      <c r="AH152" s="94"/>
      <c r="AI152" s="94"/>
      <c r="AJ152" s="94"/>
      <c r="AK152" s="94"/>
      <c r="AL152" s="94"/>
      <c r="AM152" s="94"/>
      <c r="AN152" s="94"/>
      <c r="AO152" s="94"/>
      <c r="AP152" s="94"/>
      <c r="AQ152" s="94"/>
      <c r="AR152" s="94"/>
      <c r="AS152" s="94"/>
      <c r="AT152" s="94"/>
      <c r="AU152" s="94"/>
      <c r="AV152" s="94"/>
      <c r="AW152" s="94"/>
      <c r="AX152" s="94"/>
      <c r="AY152" s="94"/>
      <c r="AZ152" s="94"/>
      <c r="BA152" s="94"/>
      <c r="BB152" s="94"/>
      <c r="BC152" s="94"/>
      <c r="BD152" s="94"/>
      <c r="BE152" s="94"/>
      <c r="BF152" s="94"/>
      <c r="BG152" s="94"/>
      <c r="BH152" s="94"/>
      <c r="BI152" s="94"/>
      <c r="BJ152" s="94"/>
      <c r="BK152" s="94"/>
      <c r="BL152" s="94"/>
      <c r="BM152" s="94"/>
      <c r="BN152" s="94"/>
      <c r="BO152" s="94"/>
      <c r="BP152" s="94"/>
      <c r="BQ152" s="94"/>
      <c r="BR152" s="94"/>
      <c r="BS152" s="94"/>
      <c r="BT152" s="94"/>
      <c r="BU152" s="94"/>
      <c r="BV152" s="94"/>
      <c r="BW152" s="94"/>
      <c r="BX152" s="94"/>
      <c r="BY152" s="94"/>
      <c r="BZ152" s="94"/>
      <c r="CB152" s="8"/>
    </row>
    <row r="153" spans="1:80" s="2" customFormat="1" ht="17.100000000000001" customHeight="1">
      <c r="A153" s="670" t="s">
        <v>244</v>
      </c>
      <c r="B153" s="670"/>
      <c r="C153" s="670"/>
      <c r="D153" s="670"/>
      <c r="E153" s="670"/>
      <c r="F153" s="670"/>
      <c r="G153" s="670"/>
      <c r="H153" s="670"/>
      <c r="I153" s="670"/>
      <c r="J153" s="670"/>
      <c r="K153" s="670"/>
      <c r="L153" s="670"/>
      <c r="M153" s="670"/>
      <c r="N153" s="670"/>
      <c r="O153" s="670"/>
      <c r="P153" s="670"/>
      <c r="Q153" s="670"/>
      <c r="R153" s="670"/>
      <c r="S153" s="670"/>
      <c r="T153" s="670"/>
      <c r="U153" s="670"/>
      <c r="V153" s="670"/>
      <c r="W153" s="670"/>
      <c r="X153" s="670"/>
      <c r="Y153" s="670"/>
      <c r="Z153" s="670"/>
      <c r="AA153" s="670"/>
      <c r="AB153" s="670"/>
      <c r="AC153" s="670"/>
      <c r="AD153" s="670"/>
      <c r="AE153" s="670"/>
      <c r="AF153" s="670"/>
      <c r="AG153" s="670"/>
      <c r="AH153" s="670"/>
      <c r="AI153" s="670"/>
      <c r="AJ153" s="670"/>
      <c r="AK153" s="670"/>
      <c r="AL153" s="670"/>
      <c r="AM153" s="670"/>
      <c r="AN153" s="670"/>
      <c r="AO153" s="670"/>
      <c r="AP153" s="670"/>
      <c r="AQ153" s="670"/>
      <c r="AR153" s="670"/>
      <c r="AS153" s="670"/>
      <c r="AT153" s="670"/>
      <c r="AU153" s="670"/>
      <c r="AV153" s="670"/>
      <c r="AW153" s="670"/>
      <c r="AX153" s="670"/>
      <c r="AY153" s="670"/>
      <c r="AZ153" s="670"/>
      <c r="BA153" s="670"/>
      <c r="BB153" s="670"/>
      <c r="BC153" s="670"/>
      <c r="BD153" s="670"/>
      <c r="BE153" s="670"/>
      <c r="BF153" s="670"/>
      <c r="BG153" s="670"/>
      <c r="BH153" s="670"/>
      <c r="BI153" s="670"/>
      <c r="BJ153" s="670"/>
      <c r="BK153" s="670"/>
      <c r="BL153" s="670"/>
      <c r="BM153" s="670"/>
      <c r="BN153" s="670"/>
      <c r="BO153" s="670"/>
      <c r="BP153" s="670"/>
      <c r="BQ153" s="670"/>
      <c r="BR153" s="670"/>
      <c r="BS153" s="670"/>
      <c r="BT153" s="670"/>
      <c r="BU153" s="670"/>
      <c r="BV153" s="670"/>
      <c r="BW153" s="670"/>
      <c r="BX153" s="670"/>
      <c r="BY153" s="670"/>
      <c r="BZ153" s="670"/>
    </row>
    <row r="154" spans="1:80" s="2" customFormat="1" ht="15.95" customHeight="1">
      <c r="A154" s="59"/>
      <c r="B154" s="59" t="s">
        <v>245</v>
      </c>
      <c r="C154" s="59"/>
      <c r="D154" s="59"/>
      <c r="E154" s="59"/>
      <c r="F154" s="59"/>
      <c r="G154" s="59"/>
      <c r="H154" s="59"/>
      <c r="I154" s="59"/>
      <c r="J154" s="59"/>
      <c r="K154" s="59"/>
      <c r="L154" s="59"/>
      <c r="M154" s="59"/>
      <c r="N154" s="59"/>
      <c r="O154" s="59"/>
      <c r="P154" s="59"/>
      <c r="Q154" s="59"/>
      <c r="R154" s="59"/>
      <c r="S154" s="59"/>
      <c r="T154" s="59"/>
      <c r="U154" s="59"/>
      <c r="V154" s="59"/>
      <c r="W154" s="59"/>
      <c r="X154" s="59"/>
      <c r="Y154" s="59"/>
      <c r="Z154" s="59"/>
      <c r="AA154" s="59"/>
      <c r="AB154" s="59"/>
      <c r="AC154" s="59"/>
      <c r="AD154" s="59"/>
      <c r="AE154" s="59"/>
      <c r="AF154" s="59"/>
      <c r="AG154" s="59"/>
      <c r="AH154" s="59"/>
      <c r="AI154" s="59"/>
      <c r="AJ154" s="59"/>
      <c r="AK154" s="59"/>
      <c r="AL154" s="59"/>
      <c r="AM154" s="59"/>
      <c r="AN154" s="59"/>
      <c r="AO154" s="59"/>
      <c r="AP154" s="59"/>
      <c r="AQ154" s="59"/>
      <c r="AR154" s="59"/>
      <c r="AS154" s="59"/>
      <c r="AT154" s="59"/>
      <c r="AU154" s="59"/>
      <c r="AV154" s="59"/>
      <c r="AW154" s="59"/>
      <c r="AX154" s="59"/>
      <c r="AY154" s="59"/>
      <c r="AZ154" s="59"/>
      <c r="BA154" s="59"/>
      <c r="BB154" s="59"/>
      <c r="BC154" s="59"/>
      <c r="BD154" s="59"/>
      <c r="BE154" s="59"/>
      <c r="BF154" s="59"/>
      <c r="BG154" s="59"/>
      <c r="BH154" s="59"/>
      <c r="BI154" s="59"/>
      <c r="BJ154" s="59"/>
      <c r="BK154" s="59"/>
      <c r="BL154" s="59"/>
      <c r="BM154" s="59"/>
      <c r="BN154" s="59"/>
      <c r="BO154" s="59"/>
      <c r="BP154" s="59"/>
      <c r="BQ154" s="59"/>
      <c r="BR154" s="59"/>
      <c r="BS154" s="59"/>
      <c r="BT154" s="59"/>
      <c r="BU154" s="59"/>
      <c r="BV154" s="59"/>
      <c r="BW154" s="59"/>
      <c r="BX154" s="59"/>
      <c r="BY154" s="59"/>
      <c r="BZ154" s="59"/>
    </row>
    <row r="155" spans="1:80" s="2" customFormat="1" ht="5.0999999999999996" customHeight="1">
      <c r="A155" s="94"/>
      <c r="B155" s="94"/>
      <c r="C155" s="94"/>
      <c r="D155" s="94"/>
      <c r="E155" s="94"/>
      <c r="F155" s="94"/>
      <c r="G155" s="94"/>
      <c r="H155" s="94"/>
      <c r="I155" s="94"/>
      <c r="J155" s="94"/>
      <c r="K155" s="94"/>
      <c r="L155" s="94"/>
      <c r="M155" s="94"/>
      <c r="N155" s="94"/>
      <c r="O155" s="94"/>
      <c r="P155" s="94"/>
      <c r="Q155" s="94"/>
      <c r="R155" s="94"/>
      <c r="S155" s="94"/>
      <c r="T155" s="94"/>
      <c r="U155" s="94"/>
      <c r="V155" s="94"/>
      <c r="W155" s="94"/>
      <c r="X155" s="94"/>
      <c r="Y155" s="94"/>
      <c r="Z155" s="94"/>
      <c r="AA155" s="94"/>
      <c r="AB155" s="94"/>
      <c r="AC155" s="94"/>
      <c r="AD155" s="94"/>
      <c r="AE155" s="94"/>
      <c r="AF155" s="94"/>
      <c r="AG155" s="94"/>
      <c r="AH155" s="94"/>
      <c r="AI155" s="94"/>
      <c r="AJ155" s="94"/>
      <c r="AK155" s="94"/>
      <c r="AL155" s="94"/>
      <c r="AM155" s="94"/>
      <c r="AN155" s="94"/>
      <c r="AO155" s="94"/>
      <c r="AP155" s="94"/>
      <c r="AQ155" s="94"/>
      <c r="AR155" s="94"/>
      <c r="AS155" s="94"/>
      <c r="AT155" s="94"/>
      <c r="AU155" s="94"/>
      <c r="AV155" s="94"/>
      <c r="AW155" s="94"/>
      <c r="AX155" s="94"/>
      <c r="AY155" s="94"/>
      <c r="AZ155" s="94"/>
      <c r="BA155" s="94"/>
      <c r="BB155" s="94"/>
      <c r="BC155" s="94"/>
      <c r="BD155" s="94"/>
      <c r="BE155" s="94"/>
      <c r="BF155" s="94"/>
      <c r="BG155" s="94"/>
      <c r="BH155" s="94"/>
      <c r="BI155" s="94"/>
      <c r="BJ155" s="94"/>
      <c r="BK155" s="94"/>
      <c r="BL155" s="94"/>
      <c r="BM155" s="94"/>
      <c r="BN155" s="94"/>
      <c r="BO155" s="94"/>
      <c r="BP155" s="94"/>
      <c r="BQ155" s="94"/>
      <c r="BR155" s="94"/>
      <c r="BS155" s="94"/>
      <c r="BT155" s="94"/>
      <c r="BU155" s="94"/>
      <c r="BV155" s="94"/>
      <c r="BW155" s="94"/>
      <c r="BX155" s="94"/>
      <c r="BY155" s="94"/>
      <c r="BZ155" s="94"/>
      <c r="CB155" s="8"/>
    </row>
    <row r="156" spans="1:80" s="2" customFormat="1" ht="5.0999999999999996" customHeight="1">
      <c r="A156" s="203"/>
      <c r="B156" s="203"/>
      <c r="C156" s="203"/>
      <c r="D156" s="203"/>
      <c r="E156" s="203"/>
      <c r="F156" s="203"/>
      <c r="G156" s="203"/>
      <c r="H156" s="203"/>
      <c r="I156" s="203"/>
      <c r="J156" s="203"/>
      <c r="K156" s="203"/>
      <c r="L156" s="203"/>
      <c r="M156" s="203"/>
      <c r="N156" s="203"/>
      <c r="O156" s="203"/>
      <c r="P156" s="203"/>
      <c r="Q156" s="203"/>
      <c r="R156" s="203"/>
      <c r="S156" s="203"/>
      <c r="T156" s="203"/>
      <c r="U156" s="203"/>
      <c r="V156" s="203"/>
      <c r="W156" s="203"/>
      <c r="X156" s="203"/>
      <c r="Y156" s="203"/>
      <c r="Z156" s="203"/>
      <c r="AA156" s="203"/>
      <c r="AB156" s="203"/>
      <c r="AC156" s="203"/>
      <c r="AD156" s="203"/>
      <c r="AE156" s="203"/>
      <c r="AF156" s="203"/>
      <c r="AG156" s="203"/>
      <c r="AH156" s="203"/>
      <c r="AI156" s="203"/>
      <c r="AJ156" s="203"/>
      <c r="AK156" s="203"/>
      <c r="AL156" s="203"/>
      <c r="AM156" s="203"/>
      <c r="AN156" s="203"/>
      <c r="AO156" s="203"/>
      <c r="AP156" s="203"/>
      <c r="AQ156" s="203"/>
      <c r="AR156" s="203"/>
      <c r="AS156" s="203"/>
      <c r="AT156" s="203"/>
      <c r="AU156" s="203"/>
      <c r="AV156" s="203"/>
      <c r="AW156" s="203"/>
      <c r="AX156" s="203"/>
      <c r="AY156" s="203"/>
      <c r="AZ156" s="203"/>
      <c r="BA156" s="203"/>
      <c r="BB156" s="203"/>
      <c r="BC156" s="203"/>
      <c r="BD156" s="203"/>
      <c r="BE156" s="203"/>
      <c r="BF156" s="203"/>
      <c r="BG156" s="203"/>
      <c r="BH156" s="203"/>
      <c r="BI156" s="203"/>
      <c r="BJ156" s="203"/>
      <c r="BK156" s="203"/>
      <c r="BL156" s="203"/>
      <c r="BM156" s="203"/>
      <c r="BN156" s="203"/>
      <c r="BO156" s="203"/>
      <c r="BP156" s="203"/>
      <c r="BQ156" s="203"/>
      <c r="BR156" s="203"/>
      <c r="BS156" s="203"/>
      <c r="BT156" s="203"/>
      <c r="BU156" s="203"/>
      <c r="BV156" s="203"/>
      <c r="BW156" s="203"/>
      <c r="BX156" s="203"/>
      <c r="BY156" s="203"/>
      <c r="BZ156" s="203"/>
      <c r="CB156" s="8"/>
    </row>
    <row r="157" spans="1:80" s="1" customFormat="1" ht="15.95" customHeight="1">
      <c r="A157" s="59"/>
      <c r="B157" s="59" t="s">
        <v>246</v>
      </c>
      <c r="C157" s="59"/>
      <c r="D157" s="59"/>
      <c r="E157" s="59"/>
      <c r="F157" s="59"/>
      <c r="G157" s="59"/>
      <c r="H157" s="59"/>
      <c r="I157" s="59"/>
      <c r="J157" s="59"/>
      <c r="K157" s="59"/>
      <c r="L157" s="59"/>
      <c r="M157" s="59"/>
      <c r="N157" s="59"/>
      <c r="O157" s="59"/>
      <c r="P157" s="59"/>
      <c r="Q157" s="59"/>
      <c r="R157" s="59"/>
      <c r="S157" s="59"/>
      <c r="T157" s="59"/>
      <c r="U157" s="59"/>
      <c r="V157" s="59"/>
      <c r="W157" s="59"/>
      <c r="X157" s="59"/>
      <c r="Y157" s="59"/>
      <c r="Z157" s="59"/>
      <c r="AA157" s="59"/>
      <c r="AB157" s="59"/>
      <c r="AC157" s="59"/>
      <c r="AD157" s="59"/>
      <c r="AE157" s="59"/>
      <c r="AF157" s="59"/>
      <c r="AG157" s="59"/>
      <c r="AH157" s="59"/>
      <c r="AI157" s="672"/>
      <c r="AJ157" s="672"/>
      <c r="AK157" s="672"/>
      <c r="AL157" s="672"/>
      <c r="AM157" s="672"/>
      <c r="AN157" s="672"/>
      <c r="AO157" s="672"/>
      <c r="AP157" s="59"/>
      <c r="AQ157" s="60"/>
      <c r="AR157" s="60"/>
      <c r="AS157" s="60"/>
      <c r="AT157" s="60"/>
      <c r="AU157" s="60"/>
      <c r="AV157" s="60"/>
      <c r="AW157" s="60"/>
      <c r="AX157" s="60"/>
      <c r="AY157" s="60"/>
      <c r="AZ157" s="60"/>
      <c r="BA157" s="60"/>
      <c r="BB157" s="60"/>
      <c r="BC157" s="60"/>
      <c r="BD157" s="60"/>
      <c r="BE157" s="60"/>
      <c r="BF157" s="60"/>
      <c r="BG157" s="60"/>
      <c r="BH157" s="60"/>
      <c r="BI157" s="60"/>
      <c r="BJ157" s="60"/>
      <c r="BK157" s="60"/>
      <c r="BL157" s="60"/>
      <c r="BM157" s="60"/>
      <c r="BN157" s="60"/>
      <c r="BO157" s="60"/>
      <c r="BP157" s="60"/>
      <c r="BQ157" s="60"/>
      <c r="BR157" s="60"/>
      <c r="BS157" s="60"/>
      <c r="BT157" s="60"/>
      <c r="BU157" s="60"/>
      <c r="BV157" s="60"/>
      <c r="BW157" s="60"/>
      <c r="BX157" s="60"/>
      <c r="BY157" s="60"/>
      <c r="BZ157" s="60"/>
    </row>
    <row r="158" spans="1:80" s="2" customFormat="1" ht="5.0999999999999996" customHeight="1">
      <c r="A158" s="94"/>
      <c r="B158" s="94"/>
      <c r="C158" s="94"/>
      <c r="D158" s="94"/>
      <c r="E158" s="94"/>
      <c r="F158" s="94"/>
      <c r="G158" s="94"/>
      <c r="H158" s="94"/>
      <c r="I158" s="94"/>
      <c r="J158" s="94"/>
      <c r="K158" s="94"/>
      <c r="L158" s="94"/>
      <c r="M158" s="94"/>
      <c r="N158" s="94"/>
      <c r="O158" s="94"/>
      <c r="P158" s="94"/>
      <c r="Q158" s="94"/>
      <c r="R158" s="94"/>
      <c r="S158" s="94"/>
      <c r="T158" s="94"/>
      <c r="U158" s="94"/>
      <c r="V158" s="94"/>
      <c r="W158" s="94"/>
      <c r="X158" s="94"/>
      <c r="Y158" s="94"/>
      <c r="Z158" s="94"/>
      <c r="AA158" s="94"/>
      <c r="AB158" s="94"/>
      <c r="AC158" s="94"/>
      <c r="AD158" s="94"/>
      <c r="AE158" s="94"/>
      <c r="AF158" s="94"/>
      <c r="AG158" s="94"/>
      <c r="AH158" s="94"/>
      <c r="AI158" s="94"/>
      <c r="AJ158" s="94"/>
      <c r="AK158" s="94"/>
      <c r="AL158" s="94"/>
      <c r="AM158" s="94"/>
      <c r="AN158" s="94"/>
      <c r="AO158" s="94"/>
      <c r="AP158" s="94"/>
      <c r="AQ158" s="94"/>
      <c r="AR158" s="94"/>
      <c r="AS158" s="94"/>
      <c r="AT158" s="94"/>
      <c r="AU158" s="94"/>
      <c r="AV158" s="94"/>
      <c r="AW158" s="94"/>
      <c r="AX158" s="94"/>
      <c r="AY158" s="94"/>
      <c r="AZ158" s="94"/>
      <c r="BA158" s="94"/>
      <c r="BB158" s="94"/>
      <c r="BC158" s="94"/>
      <c r="BD158" s="94"/>
      <c r="BE158" s="94"/>
      <c r="BF158" s="94"/>
      <c r="BG158" s="94"/>
      <c r="BH158" s="94"/>
      <c r="BI158" s="94"/>
      <c r="BJ158" s="94"/>
      <c r="BK158" s="94"/>
      <c r="BL158" s="94"/>
      <c r="BM158" s="94"/>
      <c r="BN158" s="94"/>
      <c r="BO158" s="94"/>
      <c r="BP158" s="94"/>
      <c r="BQ158" s="94"/>
      <c r="BR158" s="94"/>
      <c r="BS158" s="94"/>
      <c r="BT158" s="94"/>
      <c r="BU158" s="94"/>
      <c r="BV158" s="94"/>
      <c r="BW158" s="94"/>
      <c r="BX158" s="94"/>
      <c r="BY158" s="94"/>
      <c r="BZ158" s="94"/>
      <c r="CB158" s="8"/>
    </row>
    <row r="159" spans="1:80" s="2" customFormat="1" ht="5.0999999999999996" customHeight="1">
      <c r="A159" s="203"/>
      <c r="B159" s="203"/>
      <c r="C159" s="203"/>
      <c r="D159" s="203"/>
      <c r="E159" s="203"/>
      <c r="F159" s="203"/>
      <c r="G159" s="203"/>
      <c r="H159" s="203"/>
      <c r="I159" s="203"/>
      <c r="J159" s="203"/>
      <c r="K159" s="203"/>
      <c r="L159" s="203"/>
      <c r="M159" s="203"/>
      <c r="N159" s="203"/>
      <c r="O159" s="203"/>
      <c r="P159" s="203"/>
      <c r="Q159" s="203"/>
      <c r="R159" s="203"/>
      <c r="S159" s="203"/>
      <c r="T159" s="203"/>
      <c r="U159" s="203"/>
      <c r="V159" s="203"/>
      <c r="W159" s="203"/>
      <c r="X159" s="203"/>
      <c r="Y159" s="203"/>
      <c r="Z159" s="203"/>
      <c r="AA159" s="203"/>
      <c r="AB159" s="203"/>
      <c r="AC159" s="203"/>
      <c r="AD159" s="203"/>
      <c r="AE159" s="203"/>
      <c r="AF159" s="203"/>
      <c r="AG159" s="203"/>
      <c r="AH159" s="203"/>
      <c r="AI159" s="203"/>
      <c r="AJ159" s="203"/>
      <c r="AK159" s="203"/>
      <c r="AL159" s="203"/>
      <c r="AM159" s="203"/>
      <c r="AN159" s="203"/>
      <c r="AO159" s="203"/>
      <c r="AP159" s="203"/>
      <c r="AQ159" s="203"/>
      <c r="AR159" s="203"/>
      <c r="AS159" s="203"/>
      <c r="AT159" s="203"/>
      <c r="AU159" s="203"/>
      <c r="AV159" s="203"/>
      <c r="AW159" s="203"/>
      <c r="AX159" s="203"/>
      <c r="AY159" s="203"/>
      <c r="AZ159" s="203"/>
      <c r="BA159" s="203"/>
      <c r="BB159" s="203"/>
      <c r="BC159" s="203"/>
      <c r="BD159" s="203"/>
      <c r="BE159" s="203"/>
      <c r="BF159" s="203"/>
      <c r="BG159" s="203"/>
      <c r="BH159" s="203"/>
      <c r="BI159" s="203"/>
      <c r="BJ159" s="203"/>
      <c r="BK159" s="203"/>
      <c r="BL159" s="203"/>
      <c r="BM159" s="203"/>
      <c r="BN159" s="203"/>
      <c r="BO159" s="203"/>
      <c r="BP159" s="203"/>
      <c r="BQ159" s="203"/>
      <c r="BR159" s="203"/>
      <c r="BS159" s="203"/>
      <c r="BT159" s="203"/>
      <c r="BU159" s="203"/>
      <c r="BV159" s="203"/>
      <c r="BW159" s="203"/>
      <c r="BX159" s="203"/>
      <c r="BY159" s="203"/>
      <c r="BZ159" s="203"/>
      <c r="CB159" s="8"/>
    </row>
    <row r="160" spans="1:80" s="1" customFormat="1" ht="15.95" customHeight="1">
      <c r="A160" s="59"/>
      <c r="B160" s="59" t="s">
        <v>247</v>
      </c>
      <c r="C160" s="59"/>
      <c r="D160" s="59"/>
      <c r="E160" s="59"/>
      <c r="F160" s="59"/>
      <c r="G160" s="59"/>
      <c r="H160" s="59"/>
      <c r="I160" s="59"/>
      <c r="J160" s="59"/>
      <c r="K160" s="59"/>
      <c r="L160" s="59"/>
      <c r="M160" s="59"/>
      <c r="N160" s="59"/>
      <c r="O160" s="59"/>
      <c r="P160" s="59"/>
      <c r="Q160" s="59"/>
      <c r="R160" s="59"/>
      <c r="S160" s="59"/>
      <c r="T160" s="59"/>
      <c r="U160" s="59"/>
      <c r="V160" s="59"/>
      <c r="W160" s="59"/>
      <c r="X160" s="59"/>
      <c r="Y160" s="59"/>
      <c r="Z160" s="59"/>
      <c r="AA160" s="59"/>
      <c r="AB160" s="59"/>
      <c r="AC160" s="59"/>
      <c r="AD160" s="59"/>
      <c r="AE160" s="59"/>
      <c r="AF160" s="59"/>
      <c r="AG160" s="59"/>
      <c r="AH160" s="59"/>
      <c r="AI160" s="672"/>
      <c r="AJ160" s="672"/>
      <c r="AK160" s="672"/>
      <c r="AL160" s="672"/>
      <c r="AM160" s="672"/>
      <c r="AN160" s="672"/>
      <c r="AO160" s="672"/>
      <c r="AP160" s="59"/>
      <c r="AQ160" s="60"/>
      <c r="AR160" s="60"/>
      <c r="AS160" s="60"/>
      <c r="AT160" s="60"/>
      <c r="AU160" s="60"/>
      <c r="AV160" s="60"/>
      <c r="AW160" s="60"/>
      <c r="AX160" s="60"/>
      <c r="AY160" s="60"/>
      <c r="AZ160" s="60"/>
      <c r="BA160" s="60"/>
      <c r="BB160" s="60"/>
      <c r="BC160" s="60"/>
      <c r="BD160" s="60"/>
      <c r="BE160" s="60"/>
      <c r="BF160" s="60"/>
      <c r="BG160" s="60"/>
      <c r="BH160" s="60"/>
      <c r="BI160" s="60"/>
      <c r="BJ160" s="60"/>
      <c r="BK160" s="60"/>
      <c r="BL160" s="60"/>
      <c r="BM160" s="60"/>
      <c r="BN160" s="60"/>
      <c r="BO160" s="60"/>
      <c r="BP160" s="60"/>
      <c r="BQ160" s="60"/>
      <c r="BR160" s="60"/>
      <c r="BS160" s="60"/>
      <c r="BT160" s="60"/>
      <c r="BU160" s="60"/>
      <c r="BV160" s="60"/>
      <c r="BW160" s="60"/>
      <c r="BX160" s="60"/>
      <c r="BY160" s="60"/>
      <c r="BZ160" s="60"/>
    </row>
    <row r="161" spans="1:80" s="2" customFormat="1" ht="5.0999999999999996" customHeight="1">
      <c r="A161" s="94"/>
      <c r="B161" s="94"/>
      <c r="C161" s="94"/>
      <c r="D161" s="94"/>
      <c r="E161" s="94"/>
      <c r="F161" s="94"/>
      <c r="G161" s="94"/>
      <c r="H161" s="94"/>
      <c r="I161" s="94"/>
      <c r="J161" s="94"/>
      <c r="K161" s="94"/>
      <c r="L161" s="94"/>
      <c r="M161" s="94"/>
      <c r="N161" s="94"/>
      <c r="O161" s="94"/>
      <c r="P161" s="94"/>
      <c r="Q161" s="94"/>
      <c r="R161" s="94"/>
      <c r="S161" s="94"/>
      <c r="T161" s="94"/>
      <c r="U161" s="94"/>
      <c r="V161" s="94"/>
      <c r="W161" s="94"/>
      <c r="X161" s="94"/>
      <c r="Y161" s="94"/>
      <c r="Z161" s="94"/>
      <c r="AA161" s="94"/>
      <c r="AB161" s="94"/>
      <c r="AC161" s="94"/>
      <c r="AD161" s="94"/>
      <c r="AE161" s="94"/>
      <c r="AF161" s="94"/>
      <c r="AG161" s="94"/>
      <c r="AH161" s="94"/>
      <c r="AI161" s="94"/>
      <c r="AJ161" s="94"/>
      <c r="AK161" s="94"/>
      <c r="AL161" s="94"/>
      <c r="AM161" s="94"/>
      <c r="AN161" s="94"/>
      <c r="AO161" s="94"/>
      <c r="AP161" s="94"/>
      <c r="AQ161" s="94"/>
      <c r="AR161" s="94"/>
      <c r="AS161" s="94"/>
      <c r="AT161" s="94"/>
      <c r="AU161" s="94"/>
      <c r="AV161" s="94"/>
      <c r="AW161" s="94"/>
      <c r="AX161" s="94"/>
      <c r="AY161" s="94"/>
      <c r="AZ161" s="94"/>
      <c r="BA161" s="94"/>
      <c r="BB161" s="94"/>
      <c r="BC161" s="94"/>
      <c r="BD161" s="94"/>
      <c r="BE161" s="94"/>
      <c r="BF161" s="94"/>
      <c r="BG161" s="94"/>
      <c r="BH161" s="94"/>
      <c r="BI161" s="94"/>
      <c r="BJ161" s="94"/>
      <c r="BK161" s="94"/>
      <c r="BL161" s="94"/>
      <c r="BM161" s="94"/>
      <c r="BN161" s="94"/>
      <c r="BO161" s="94"/>
      <c r="BP161" s="94"/>
      <c r="BQ161" s="94"/>
      <c r="BR161" s="94"/>
      <c r="BS161" s="94"/>
      <c r="BT161" s="94"/>
      <c r="BU161" s="94"/>
      <c r="BV161" s="94"/>
      <c r="BW161" s="94"/>
      <c r="BX161" s="94"/>
      <c r="BY161" s="94"/>
      <c r="BZ161" s="94"/>
      <c r="CB161" s="8"/>
    </row>
    <row r="162" spans="1:80" s="2" customFormat="1" ht="5.0999999999999996" customHeight="1">
      <c r="A162" s="203"/>
      <c r="B162" s="203"/>
      <c r="C162" s="203"/>
      <c r="D162" s="203"/>
      <c r="E162" s="203"/>
      <c r="F162" s="203"/>
      <c r="G162" s="203"/>
      <c r="H162" s="203"/>
      <c r="I162" s="203"/>
      <c r="J162" s="203"/>
      <c r="K162" s="203"/>
      <c r="L162" s="203"/>
      <c r="M162" s="203"/>
      <c r="N162" s="203"/>
      <c r="O162" s="203"/>
      <c r="P162" s="203"/>
      <c r="Q162" s="203"/>
      <c r="R162" s="203"/>
      <c r="S162" s="203"/>
      <c r="T162" s="203"/>
      <c r="U162" s="203"/>
      <c r="V162" s="203"/>
      <c r="W162" s="203"/>
      <c r="X162" s="203"/>
      <c r="Y162" s="203"/>
      <c r="Z162" s="203"/>
      <c r="AA162" s="203"/>
      <c r="AB162" s="203"/>
      <c r="AC162" s="203"/>
      <c r="AD162" s="203"/>
      <c r="AE162" s="203"/>
      <c r="AF162" s="203"/>
      <c r="AG162" s="203"/>
      <c r="AH162" s="203"/>
      <c r="AI162" s="203"/>
      <c r="AJ162" s="203"/>
      <c r="AK162" s="203"/>
      <c r="AL162" s="203"/>
      <c r="AM162" s="203"/>
      <c r="AN162" s="203"/>
      <c r="AO162" s="203"/>
      <c r="AP162" s="203"/>
      <c r="AQ162" s="203"/>
      <c r="AR162" s="203"/>
      <c r="AS162" s="203"/>
      <c r="AT162" s="203"/>
      <c r="AU162" s="203"/>
      <c r="AV162" s="203"/>
      <c r="AW162" s="203"/>
      <c r="AX162" s="203"/>
      <c r="AY162" s="203"/>
      <c r="AZ162" s="203"/>
      <c r="BA162" s="203"/>
      <c r="BB162" s="203"/>
      <c r="BC162" s="203"/>
      <c r="BD162" s="203"/>
      <c r="BE162" s="203"/>
      <c r="BF162" s="203"/>
      <c r="BG162" s="203"/>
      <c r="BH162" s="203"/>
      <c r="BI162" s="203"/>
      <c r="BJ162" s="203"/>
      <c r="BK162" s="203"/>
      <c r="BL162" s="203"/>
      <c r="BM162" s="203"/>
      <c r="BN162" s="203"/>
      <c r="BO162" s="203"/>
      <c r="BP162" s="203"/>
      <c r="BQ162" s="203"/>
      <c r="BR162" s="203"/>
      <c r="BS162" s="203"/>
      <c r="BT162" s="203"/>
      <c r="BU162" s="203"/>
      <c r="BV162" s="203"/>
      <c r="BW162" s="203"/>
      <c r="BX162" s="203"/>
      <c r="BY162" s="203"/>
      <c r="BZ162" s="203"/>
      <c r="CB162" s="8"/>
    </row>
    <row r="163" spans="1:80" s="1" customFormat="1" ht="15.95" customHeight="1">
      <c r="A163" s="59"/>
      <c r="B163" s="59" t="s">
        <v>248</v>
      </c>
      <c r="C163" s="59"/>
      <c r="D163" s="59"/>
      <c r="E163" s="59"/>
      <c r="F163" s="59"/>
      <c r="G163" s="59"/>
      <c r="H163" s="59"/>
      <c r="I163" s="59"/>
      <c r="J163" s="59"/>
      <c r="K163" s="59"/>
      <c r="L163" s="59"/>
      <c r="M163" s="59"/>
      <c r="N163" s="59"/>
      <c r="O163" s="59"/>
      <c r="P163" s="59"/>
      <c r="Q163" s="59"/>
      <c r="R163" s="59"/>
      <c r="S163" s="59"/>
      <c r="T163" s="59"/>
      <c r="U163" s="59"/>
      <c r="V163" s="59"/>
      <c r="W163" s="59"/>
      <c r="X163" s="59"/>
      <c r="Y163" s="59"/>
      <c r="Z163" s="59"/>
      <c r="AA163" s="59"/>
      <c r="AB163" s="59"/>
      <c r="AC163" s="59"/>
      <c r="AD163" s="59"/>
      <c r="AE163" s="59"/>
      <c r="AF163" s="59"/>
      <c r="AG163" s="59"/>
      <c r="AH163" s="59"/>
      <c r="AI163" s="59"/>
      <c r="AJ163" s="59"/>
      <c r="AK163" s="59"/>
      <c r="AL163" s="59"/>
      <c r="AM163" s="59"/>
      <c r="AN163" s="59"/>
      <c r="AO163" s="59"/>
      <c r="AP163" s="59"/>
      <c r="AQ163" s="60"/>
      <c r="AR163" s="60"/>
      <c r="AS163" s="696"/>
      <c r="AT163" s="696"/>
      <c r="AU163" s="696"/>
      <c r="AV163" s="696"/>
      <c r="AW163" s="696"/>
      <c r="AX163" s="696"/>
      <c r="AY163" s="696"/>
      <c r="AZ163" s="696"/>
      <c r="BA163" s="696"/>
      <c r="BB163" s="696"/>
      <c r="BC163" s="696"/>
      <c r="BD163" s="696"/>
      <c r="BE163" s="696"/>
      <c r="BF163" s="696"/>
      <c r="BG163" s="60"/>
      <c r="BH163" s="60"/>
      <c r="BI163" s="60"/>
      <c r="BJ163" s="60"/>
      <c r="BK163" s="60"/>
      <c r="BL163" s="60"/>
      <c r="BM163" s="60"/>
      <c r="BN163" s="60"/>
      <c r="BO163" s="60"/>
      <c r="BP163" s="60"/>
      <c r="BQ163" s="60"/>
      <c r="BR163" s="60"/>
      <c r="BS163" s="60"/>
      <c r="BT163" s="60"/>
      <c r="BU163" s="60"/>
      <c r="BV163" s="60"/>
      <c r="BW163" s="60"/>
      <c r="BX163" s="60"/>
      <c r="BY163" s="60"/>
      <c r="BZ163" s="60"/>
    </row>
    <row r="164" spans="1:80" s="2" customFormat="1" ht="5.0999999999999996" customHeight="1">
      <c r="A164" s="94"/>
      <c r="B164" s="94"/>
      <c r="C164" s="94"/>
      <c r="D164" s="94"/>
      <c r="E164" s="94"/>
      <c r="F164" s="94"/>
      <c r="G164" s="94"/>
      <c r="H164" s="94"/>
      <c r="I164" s="94"/>
      <c r="J164" s="94"/>
      <c r="K164" s="94"/>
      <c r="L164" s="94"/>
      <c r="M164" s="94"/>
      <c r="N164" s="94"/>
      <c r="O164" s="94"/>
      <c r="P164" s="94"/>
      <c r="Q164" s="94"/>
      <c r="R164" s="94"/>
      <c r="S164" s="94"/>
      <c r="T164" s="94"/>
      <c r="U164" s="94"/>
      <c r="V164" s="94"/>
      <c r="W164" s="94"/>
      <c r="X164" s="94"/>
      <c r="Y164" s="94"/>
      <c r="Z164" s="94"/>
      <c r="AA164" s="94"/>
      <c r="AB164" s="94"/>
      <c r="AC164" s="94"/>
      <c r="AD164" s="94"/>
      <c r="AE164" s="94"/>
      <c r="AF164" s="94"/>
      <c r="AG164" s="94"/>
      <c r="AH164" s="94"/>
      <c r="AI164" s="94"/>
      <c r="AJ164" s="94"/>
      <c r="AK164" s="94"/>
      <c r="AL164" s="94"/>
      <c r="AM164" s="94"/>
      <c r="AN164" s="94"/>
      <c r="AO164" s="94"/>
      <c r="AP164" s="94"/>
      <c r="AQ164" s="94"/>
      <c r="AR164" s="94"/>
      <c r="AS164" s="94"/>
      <c r="AT164" s="94"/>
      <c r="AU164" s="94"/>
      <c r="AV164" s="94"/>
      <c r="AW164" s="94"/>
      <c r="AX164" s="94"/>
      <c r="AY164" s="94"/>
      <c r="AZ164" s="94"/>
      <c r="BA164" s="94"/>
      <c r="BB164" s="94"/>
      <c r="BC164" s="94"/>
      <c r="BD164" s="94"/>
      <c r="BE164" s="94"/>
      <c r="BF164" s="94"/>
      <c r="BG164" s="94"/>
      <c r="BH164" s="94"/>
      <c r="BI164" s="94"/>
      <c r="BJ164" s="94"/>
      <c r="BK164" s="94"/>
      <c r="BL164" s="94"/>
      <c r="BM164" s="94"/>
      <c r="BN164" s="94"/>
      <c r="BO164" s="94"/>
      <c r="BP164" s="94"/>
      <c r="BQ164" s="94"/>
      <c r="BR164" s="94"/>
      <c r="BS164" s="94"/>
      <c r="BT164" s="94"/>
      <c r="BU164" s="94"/>
      <c r="BV164" s="94"/>
      <c r="BW164" s="94"/>
      <c r="BX164" s="94"/>
      <c r="BY164" s="94"/>
      <c r="BZ164" s="94"/>
      <c r="CB164" s="8"/>
    </row>
    <row r="165" spans="1:80" s="2" customFormat="1" ht="5.0999999999999996" customHeight="1">
      <c r="A165" s="203"/>
      <c r="B165" s="203"/>
      <c r="C165" s="203"/>
      <c r="D165" s="203"/>
      <c r="E165" s="203"/>
      <c r="F165" s="203"/>
      <c r="G165" s="203"/>
      <c r="H165" s="203"/>
      <c r="I165" s="203"/>
      <c r="J165" s="203"/>
      <c r="K165" s="203"/>
      <c r="L165" s="203"/>
      <c r="M165" s="203"/>
      <c r="N165" s="203"/>
      <c r="O165" s="203"/>
      <c r="P165" s="203"/>
      <c r="Q165" s="203"/>
      <c r="R165" s="203"/>
      <c r="S165" s="203"/>
      <c r="T165" s="203"/>
      <c r="U165" s="203"/>
      <c r="V165" s="203"/>
      <c r="W165" s="203"/>
      <c r="X165" s="203"/>
      <c r="Y165" s="203"/>
      <c r="Z165" s="203"/>
      <c r="AA165" s="203"/>
      <c r="AB165" s="203"/>
      <c r="AC165" s="203"/>
      <c r="AD165" s="203"/>
      <c r="AE165" s="203"/>
      <c r="AF165" s="203"/>
      <c r="AG165" s="203"/>
      <c r="AH165" s="203"/>
      <c r="AI165" s="203"/>
      <c r="AJ165" s="203"/>
      <c r="AK165" s="203"/>
      <c r="AL165" s="203"/>
      <c r="AM165" s="203"/>
      <c r="AN165" s="203"/>
      <c r="AO165" s="203"/>
      <c r="AP165" s="203"/>
      <c r="AQ165" s="203"/>
      <c r="AR165" s="203"/>
      <c r="AS165" s="203"/>
      <c r="AT165" s="203"/>
      <c r="AU165" s="203"/>
      <c r="AV165" s="203"/>
      <c r="AW165" s="203"/>
      <c r="AX165" s="203"/>
      <c r="AY165" s="203"/>
      <c r="AZ165" s="203"/>
      <c r="BA165" s="203"/>
      <c r="BB165" s="203"/>
      <c r="BC165" s="203"/>
      <c r="BD165" s="203"/>
      <c r="BE165" s="203"/>
      <c r="BF165" s="203"/>
      <c r="BG165" s="203"/>
      <c r="BH165" s="203"/>
      <c r="BI165" s="203"/>
      <c r="BJ165" s="203"/>
      <c r="BK165" s="203"/>
      <c r="BL165" s="203"/>
      <c r="BM165" s="203"/>
      <c r="BN165" s="203"/>
      <c r="BO165" s="203"/>
      <c r="BP165" s="203"/>
      <c r="BQ165" s="203"/>
      <c r="BR165" s="203"/>
      <c r="BS165" s="203"/>
      <c r="BT165" s="203"/>
      <c r="BU165" s="203"/>
      <c r="BV165" s="203"/>
      <c r="BW165" s="203"/>
      <c r="BX165" s="203"/>
      <c r="BY165" s="203"/>
      <c r="BZ165" s="203"/>
      <c r="CB165" s="8"/>
    </row>
    <row r="166" spans="1:80" s="1" customFormat="1" ht="15.95" customHeight="1">
      <c r="A166" s="59"/>
      <c r="B166" s="59" t="s">
        <v>249</v>
      </c>
      <c r="C166" s="59"/>
      <c r="D166" s="59"/>
      <c r="E166" s="59"/>
      <c r="F166" s="59"/>
      <c r="G166" s="59"/>
      <c r="H166" s="59"/>
      <c r="I166" s="59"/>
      <c r="J166" s="59"/>
      <c r="K166" s="59"/>
      <c r="L166" s="59"/>
      <c r="M166" s="59"/>
      <c r="N166" s="59"/>
      <c r="O166" s="59"/>
      <c r="P166" s="59"/>
      <c r="Q166" s="59"/>
      <c r="R166" s="59"/>
      <c r="S166" s="59"/>
      <c r="T166" s="59"/>
      <c r="U166" s="59"/>
      <c r="V166" s="59"/>
      <c r="W166" s="59"/>
      <c r="X166" s="59"/>
      <c r="Y166" s="59"/>
      <c r="Z166" s="59"/>
      <c r="AA166" s="59"/>
      <c r="AB166" s="59"/>
      <c r="AC166" s="59"/>
      <c r="AD166" s="59"/>
      <c r="AE166" s="59"/>
      <c r="AF166" s="59"/>
      <c r="AG166" s="59"/>
      <c r="AH166" s="59"/>
      <c r="AI166" s="59"/>
      <c r="AJ166" s="59"/>
      <c r="AK166" s="59"/>
      <c r="AL166" s="59"/>
      <c r="AM166" s="59"/>
      <c r="AN166" s="59"/>
      <c r="AO166" s="59"/>
      <c r="AP166" s="59"/>
      <c r="AQ166" s="60"/>
      <c r="AR166" s="60"/>
      <c r="AS166" s="690"/>
      <c r="AT166" s="690"/>
      <c r="AU166" s="690"/>
      <c r="AV166" s="690"/>
      <c r="AW166" s="690"/>
      <c r="AX166" s="690"/>
      <c r="AY166" s="690"/>
      <c r="AZ166" s="690"/>
      <c r="BA166" s="690"/>
      <c r="BB166" s="690"/>
      <c r="BC166" s="690"/>
      <c r="BD166" s="690"/>
      <c r="BE166" s="690"/>
      <c r="BF166" s="690"/>
      <c r="BG166" s="60"/>
      <c r="BH166" s="60"/>
      <c r="BI166" s="60"/>
      <c r="BJ166" s="60"/>
      <c r="BK166" s="60"/>
      <c r="BL166" s="60"/>
      <c r="BM166" s="60"/>
      <c r="BN166" s="60"/>
      <c r="BO166" s="60"/>
      <c r="BP166" s="60"/>
      <c r="BQ166" s="60"/>
      <c r="BR166" s="60"/>
      <c r="BS166" s="60"/>
      <c r="BT166" s="60"/>
      <c r="BU166" s="60"/>
      <c r="BV166" s="60"/>
      <c r="BW166" s="60"/>
      <c r="BX166" s="60"/>
      <c r="BY166" s="60"/>
      <c r="BZ166" s="60"/>
    </row>
    <row r="167" spans="1:80" s="2" customFormat="1" ht="5.0999999999999996" customHeight="1">
      <c r="A167" s="94"/>
      <c r="B167" s="94"/>
      <c r="C167" s="94"/>
      <c r="D167" s="94"/>
      <c r="E167" s="94"/>
      <c r="F167" s="94"/>
      <c r="G167" s="94"/>
      <c r="H167" s="94"/>
      <c r="I167" s="94"/>
      <c r="J167" s="94"/>
      <c r="K167" s="94"/>
      <c r="L167" s="94"/>
      <c r="M167" s="94"/>
      <c r="N167" s="94"/>
      <c r="O167" s="94"/>
      <c r="P167" s="94"/>
      <c r="Q167" s="94"/>
      <c r="R167" s="94"/>
      <c r="S167" s="94"/>
      <c r="T167" s="94"/>
      <c r="U167" s="94"/>
      <c r="V167" s="94"/>
      <c r="W167" s="94"/>
      <c r="X167" s="94"/>
      <c r="Y167" s="94"/>
      <c r="Z167" s="94"/>
      <c r="AA167" s="94"/>
      <c r="AB167" s="94"/>
      <c r="AC167" s="94"/>
      <c r="AD167" s="94"/>
      <c r="AE167" s="94"/>
      <c r="AF167" s="94"/>
      <c r="AG167" s="94"/>
      <c r="AH167" s="94"/>
      <c r="AI167" s="94"/>
      <c r="AJ167" s="94"/>
      <c r="AK167" s="94"/>
      <c r="AL167" s="94"/>
      <c r="AM167" s="94"/>
      <c r="AN167" s="94"/>
      <c r="AO167" s="94"/>
      <c r="AP167" s="94"/>
      <c r="AQ167" s="94"/>
      <c r="AR167" s="94"/>
      <c r="AS167" s="94"/>
      <c r="AT167" s="94"/>
      <c r="AU167" s="94"/>
      <c r="AV167" s="94"/>
      <c r="AW167" s="94"/>
      <c r="AX167" s="94"/>
      <c r="AY167" s="94"/>
      <c r="AZ167" s="94"/>
      <c r="BA167" s="94"/>
      <c r="BB167" s="94"/>
      <c r="BC167" s="94"/>
      <c r="BD167" s="94"/>
      <c r="BE167" s="94"/>
      <c r="BF167" s="94"/>
      <c r="BG167" s="94"/>
      <c r="BH167" s="94"/>
      <c r="BI167" s="94"/>
      <c r="BJ167" s="94"/>
      <c r="BK167" s="94"/>
      <c r="BL167" s="94"/>
      <c r="BM167" s="94"/>
      <c r="BN167" s="94"/>
      <c r="BO167" s="94"/>
      <c r="BP167" s="94"/>
      <c r="BQ167" s="94"/>
      <c r="BR167" s="94"/>
      <c r="BS167" s="94"/>
      <c r="BT167" s="94"/>
      <c r="BU167" s="94"/>
      <c r="BV167" s="94"/>
      <c r="BW167" s="94"/>
      <c r="BX167" s="94"/>
      <c r="BY167" s="94"/>
      <c r="BZ167" s="94"/>
      <c r="CB167" s="8"/>
    </row>
    <row r="168" spans="1:80" s="2" customFormat="1" ht="5.0999999999999996" customHeight="1">
      <c r="A168" s="203"/>
      <c r="B168" s="203"/>
      <c r="C168" s="203"/>
      <c r="D168" s="203"/>
      <c r="E168" s="203"/>
      <c r="F168" s="203"/>
      <c r="G168" s="203"/>
      <c r="H168" s="203"/>
      <c r="I168" s="203"/>
      <c r="J168" s="203"/>
      <c r="K168" s="203"/>
      <c r="L168" s="203"/>
      <c r="M168" s="203"/>
      <c r="N168" s="203"/>
      <c r="O168" s="203"/>
      <c r="P168" s="203"/>
      <c r="Q168" s="203"/>
      <c r="R168" s="203"/>
      <c r="S168" s="203"/>
      <c r="T168" s="203"/>
      <c r="U168" s="203"/>
      <c r="V168" s="203"/>
      <c r="W168" s="203"/>
      <c r="X168" s="203"/>
      <c r="Y168" s="203"/>
      <c r="Z168" s="203"/>
      <c r="AA168" s="203"/>
      <c r="AB168" s="203"/>
      <c r="AC168" s="203"/>
      <c r="AD168" s="203"/>
      <c r="AE168" s="203"/>
      <c r="AF168" s="203"/>
      <c r="AG168" s="203"/>
      <c r="AH168" s="203"/>
      <c r="AI168" s="203"/>
      <c r="AJ168" s="203"/>
      <c r="AK168" s="203"/>
      <c r="AL168" s="203"/>
      <c r="AM168" s="203"/>
      <c r="AN168" s="203"/>
      <c r="AO168" s="203"/>
      <c r="AP168" s="203"/>
      <c r="AQ168" s="203"/>
      <c r="AR168" s="203"/>
      <c r="AS168" s="203"/>
      <c r="AT168" s="203"/>
      <c r="AU168" s="203"/>
      <c r="AV168" s="203"/>
      <c r="AW168" s="203"/>
      <c r="AX168" s="203"/>
      <c r="AY168" s="203"/>
      <c r="AZ168" s="203"/>
      <c r="BA168" s="203"/>
      <c r="BB168" s="203"/>
      <c r="BC168" s="203"/>
      <c r="BD168" s="203"/>
      <c r="BE168" s="203"/>
      <c r="BF168" s="203"/>
      <c r="BG168" s="203"/>
      <c r="BH168" s="203"/>
      <c r="BI168" s="203"/>
      <c r="BJ168" s="203"/>
      <c r="BK168" s="203"/>
      <c r="BL168" s="203"/>
      <c r="BM168" s="203"/>
      <c r="BN168" s="203"/>
      <c r="BO168" s="203"/>
      <c r="BP168" s="203"/>
      <c r="BQ168" s="203"/>
      <c r="BR168" s="203"/>
      <c r="BS168" s="203"/>
      <c r="BT168" s="203"/>
      <c r="BU168" s="203"/>
      <c r="BV168" s="203"/>
      <c r="BW168" s="203"/>
      <c r="BX168" s="203"/>
      <c r="BY168" s="203"/>
      <c r="BZ168" s="203"/>
      <c r="CB168" s="8"/>
    </row>
    <row r="169" spans="1:80" s="1" customFormat="1" ht="15.95" customHeight="1">
      <c r="A169" s="59"/>
      <c r="B169" s="59" t="s">
        <v>250</v>
      </c>
      <c r="C169" s="59"/>
      <c r="D169" s="59"/>
      <c r="E169" s="59"/>
      <c r="F169" s="59"/>
      <c r="G169" s="59"/>
      <c r="H169" s="59"/>
      <c r="I169" s="59"/>
      <c r="J169" s="59"/>
      <c r="K169" s="59"/>
      <c r="L169" s="59"/>
      <c r="M169" s="59"/>
      <c r="N169" s="59"/>
      <c r="O169" s="59"/>
      <c r="P169" s="59"/>
      <c r="Q169" s="59"/>
      <c r="R169" s="59"/>
      <c r="S169" s="59"/>
      <c r="T169" s="59"/>
      <c r="U169" s="59"/>
      <c r="V169" s="59"/>
      <c r="W169" s="59"/>
      <c r="X169" s="59"/>
      <c r="Y169" s="59"/>
      <c r="Z169" s="59"/>
      <c r="AA169" s="59"/>
      <c r="AB169" s="59"/>
      <c r="AC169" s="59"/>
      <c r="AD169" s="59"/>
      <c r="AE169" s="59"/>
      <c r="AF169" s="59"/>
      <c r="AG169" s="59"/>
      <c r="AH169" s="59"/>
      <c r="AI169" s="59"/>
      <c r="AJ169" s="59"/>
      <c r="AK169" s="59"/>
      <c r="AL169" s="59"/>
      <c r="AM169" s="59"/>
      <c r="AN169" s="59"/>
      <c r="AO169" s="59"/>
      <c r="AP169" s="59"/>
      <c r="AQ169" s="60"/>
      <c r="AR169" s="60"/>
      <c r="AS169" s="690"/>
      <c r="AT169" s="690"/>
      <c r="AU169" s="690"/>
      <c r="AV169" s="690"/>
      <c r="AW169" s="690"/>
      <c r="AX169" s="690"/>
      <c r="AY169" s="690"/>
      <c r="AZ169" s="690"/>
      <c r="BA169" s="690"/>
      <c r="BB169" s="690"/>
      <c r="BC169" s="690"/>
      <c r="BD169" s="690"/>
      <c r="BE169" s="690"/>
      <c r="BF169" s="690"/>
      <c r="BG169" s="60"/>
      <c r="BH169" s="60"/>
      <c r="BI169" s="60"/>
      <c r="BJ169" s="60"/>
      <c r="BK169" s="60"/>
      <c r="BL169" s="60"/>
      <c r="BM169" s="60"/>
      <c r="BN169" s="60"/>
      <c r="BO169" s="60"/>
      <c r="BP169" s="60"/>
      <c r="BQ169" s="60"/>
      <c r="BR169" s="60"/>
      <c r="BS169" s="60"/>
      <c r="BT169" s="60"/>
      <c r="BU169" s="60"/>
      <c r="BV169" s="60"/>
      <c r="BW169" s="60"/>
      <c r="BX169" s="60"/>
      <c r="BY169" s="60"/>
      <c r="BZ169" s="60"/>
    </row>
    <row r="170" spans="1:80" s="2" customFormat="1" ht="5.0999999999999996" customHeight="1">
      <c r="A170" s="94"/>
      <c r="B170" s="94"/>
      <c r="C170" s="94"/>
      <c r="D170" s="94"/>
      <c r="E170" s="94"/>
      <c r="F170" s="94"/>
      <c r="G170" s="94"/>
      <c r="H170" s="94"/>
      <c r="I170" s="94"/>
      <c r="J170" s="94"/>
      <c r="K170" s="94"/>
      <c r="L170" s="94"/>
      <c r="M170" s="94"/>
      <c r="N170" s="94"/>
      <c r="O170" s="94"/>
      <c r="P170" s="94"/>
      <c r="Q170" s="94"/>
      <c r="R170" s="94"/>
      <c r="S170" s="94"/>
      <c r="T170" s="94"/>
      <c r="U170" s="94"/>
      <c r="V170" s="94"/>
      <c r="W170" s="94"/>
      <c r="X170" s="94"/>
      <c r="Y170" s="94"/>
      <c r="Z170" s="94"/>
      <c r="AA170" s="94"/>
      <c r="AB170" s="94"/>
      <c r="AC170" s="94"/>
      <c r="AD170" s="94"/>
      <c r="AE170" s="94"/>
      <c r="AF170" s="94"/>
      <c r="AG170" s="94"/>
      <c r="AH170" s="94"/>
      <c r="AI170" s="94"/>
      <c r="AJ170" s="94"/>
      <c r="AK170" s="94"/>
      <c r="AL170" s="94"/>
      <c r="AM170" s="94"/>
      <c r="AN170" s="94"/>
      <c r="AO170" s="94"/>
      <c r="AP170" s="94"/>
      <c r="AQ170" s="94"/>
      <c r="AR170" s="94"/>
      <c r="AS170" s="94"/>
      <c r="AT170" s="94"/>
      <c r="AU170" s="94"/>
      <c r="AV170" s="94"/>
      <c r="AW170" s="94"/>
      <c r="AX170" s="94"/>
      <c r="AY170" s="94"/>
      <c r="AZ170" s="94"/>
      <c r="BA170" s="94"/>
      <c r="BB170" s="94"/>
      <c r="BC170" s="94"/>
      <c r="BD170" s="94"/>
      <c r="BE170" s="94"/>
      <c r="BF170" s="94"/>
      <c r="BG170" s="94"/>
      <c r="BH170" s="94"/>
      <c r="BI170" s="94"/>
      <c r="BJ170" s="94"/>
      <c r="BK170" s="94"/>
      <c r="BL170" s="94"/>
      <c r="BM170" s="94"/>
      <c r="BN170" s="94"/>
      <c r="BO170" s="94"/>
      <c r="BP170" s="94"/>
      <c r="BQ170" s="94"/>
      <c r="BR170" s="94"/>
      <c r="BS170" s="94"/>
      <c r="BT170" s="94"/>
      <c r="BU170" s="94"/>
      <c r="BV170" s="94"/>
      <c r="BW170" s="94"/>
      <c r="BX170" s="94"/>
      <c r="BY170" s="94"/>
      <c r="BZ170" s="94"/>
      <c r="CB170" s="8"/>
    </row>
    <row r="171" spans="1:80" s="2" customFormat="1" ht="5.0999999999999996" customHeight="1">
      <c r="A171" s="203"/>
      <c r="B171" s="203"/>
      <c r="C171" s="203"/>
      <c r="D171" s="203"/>
      <c r="E171" s="203"/>
      <c r="F171" s="203"/>
      <c r="G171" s="203"/>
      <c r="H171" s="203"/>
      <c r="I171" s="203"/>
      <c r="J171" s="203"/>
      <c r="K171" s="203"/>
      <c r="L171" s="203"/>
      <c r="M171" s="203"/>
      <c r="N171" s="203"/>
      <c r="O171" s="203"/>
      <c r="P171" s="203"/>
      <c r="Q171" s="203"/>
      <c r="R171" s="203"/>
      <c r="S171" s="203"/>
      <c r="T171" s="203"/>
      <c r="U171" s="203"/>
      <c r="V171" s="203"/>
      <c r="W171" s="203"/>
      <c r="X171" s="203"/>
      <c r="Y171" s="203"/>
      <c r="Z171" s="203"/>
      <c r="AA171" s="203"/>
      <c r="AB171" s="203"/>
      <c r="AC171" s="203"/>
      <c r="AD171" s="203"/>
      <c r="AE171" s="203"/>
      <c r="AF171" s="203"/>
      <c r="AG171" s="203"/>
      <c r="AH171" s="203"/>
      <c r="AI171" s="203"/>
      <c r="AJ171" s="203"/>
      <c r="AK171" s="203"/>
      <c r="AL171" s="203"/>
      <c r="AM171" s="203"/>
      <c r="AN171" s="203"/>
      <c r="AO171" s="203"/>
      <c r="AP171" s="203"/>
      <c r="AQ171" s="203"/>
      <c r="AR171" s="203"/>
      <c r="AS171" s="203"/>
      <c r="AT171" s="203"/>
      <c r="AU171" s="203"/>
      <c r="AV171" s="203"/>
      <c r="AW171" s="203"/>
      <c r="AX171" s="203"/>
      <c r="AY171" s="203"/>
      <c r="AZ171" s="203"/>
      <c r="BA171" s="203"/>
      <c r="BB171" s="203"/>
      <c r="BC171" s="203"/>
      <c r="BD171" s="203"/>
      <c r="BE171" s="203"/>
      <c r="BF171" s="203"/>
      <c r="BG171" s="203"/>
      <c r="BH171" s="203"/>
      <c r="BI171" s="203"/>
      <c r="BJ171" s="203"/>
      <c r="BK171" s="203"/>
      <c r="BL171" s="203"/>
      <c r="BM171" s="203"/>
      <c r="BN171" s="203"/>
      <c r="BO171" s="203"/>
      <c r="BP171" s="203"/>
      <c r="BQ171" s="203"/>
      <c r="BR171" s="203"/>
      <c r="BS171" s="203"/>
      <c r="BT171" s="203"/>
      <c r="BU171" s="203"/>
      <c r="BV171" s="203"/>
      <c r="BW171" s="203"/>
      <c r="BX171" s="203"/>
      <c r="BY171" s="203"/>
      <c r="BZ171" s="203"/>
      <c r="CB171" s="8"/>
    </row>
    <row r="172" spans="1:80" s="13" customFormat="1" ht="15.95" customHeight="1">
      <c r="A172" s="59"/>
      <c r="B172" s="59" t="s">
        <v>251</v>
      </c>
      <c r="C172" s="59"/>
      <c r="D172" s="59"/>
      <c r="E172" s="59"/>
      <c r="F172" s="59"/>
      <c r="G172" s="59"/>
      <c r="H172" s="59"/>
      <c r="I172" s="59"/>
      <c r="J172" s="59"/>
      <c r="K172" s="59"/>
      <c r="L172" s="59"/>
      <c r="M172" s="59"/>
      <c r="N172" s="59"/>
      <c r="O172" s="59"/>
      <c r="P172" s="59"/>
      <c r="Q172" s="59"/>
      <c r="R172" s="59"/>
      <c r="S172" s="59"/>
      <c r="T172" s="59"/>
      <c r="U172" s="59"/>
      <c r="V172" s="59"/>
      <c r="W172" s="59"/>
      <c r="X172" s="59"/>
      <c r="Y172" s="59"/>
      <c r="Z172" s="59"/>
      <c r="AA172" s="59"/>
      <c r="AB172" s="59"/>
      <c r="AC172" s="59"/>
      <c r="AD172" s="59"/>
      <c r="AE172" s="59"/>
      <c r="AF172" s="59"/>
      <c r="AG172" s="59"/>
      <c r="AH172" s="59"/>
      <c r="AI172" s="59"/>
      <c r="AJ172" s="59"/>
      <c r="AK172" s="59"/>
      <c r="AL172" s="59"/>
      <c r="AM172" s="59"/>
      <c r="AN172" s="59"/>
      <c r="AO172" s="59"/>
      <c r="AP172" s="59"/>
      <c r="AQ172" s="60"/>
      <c r="AR172" s="60"/>
      <c r="AS172" s="96"/>
      <c r="AT172" s="96"/>
      <c r="AU172" s="96"/>
      <c r="AV172" s="96"/>
      <c r="AW172" s="96"/>
      <c r="AX172" s="96"/>
      <c r="AY172" s="96"/>
      <c r="AZ172" s="96"/>
      <c r="BA172" s="96"/>
      <c r="BB172" s="96"/>
      <c r="BC172" s="96"/>
      <c r="BD172" s="96"/>
      <c r="BE172" s="96"/>
      <c r="BF172" s="96"/>
      <c r="BG172" s="60"/>
      <c r="BH172" s="60"/>
      <c r="BI172" s="60"/>
      <c r="BJ172" s="60"/>
      <c r="BK172" s="60"/>
      <c r="BL172" s="60"/>
      <c r="BM172" s="60"/>
      <c r="BN172" s="60"/>
      <c r="BO172" s="60"/>
      <c r="BP172" s="60"/>
      <c r="BQ172" s="60"/>
      <c r="BR172" s="60"/>
      <c r="BS172" s="60"/>
      <c r="BT172" s="60"/>
      <c r="BU172" s="60"/>
      <c r="BV172" s="60"/>
      <c r="BW172" s="60"/>
      <c r="BX172" s="60"/>
      <c r="BY172" s="60"/>
      <c r="BZ172" s="60"/>
    </row>
    <row r="173" spans="1:80" s="13" customFormat="1" ht="15.95" customHeight="1">
      <c r="A173" s="59"/>
      <c r="B173" s="59"/>
      <c r="C173" s="59"/>
      <c r="D173" s="59"/>
      <c r="E173" s="59" t="s">
        <v>252</v>
      </c>
      <c r="F173" s="59"/>
      <c r="G173" s="59"/>
      <c r="H173" s="59"/>
      <c r="I173" s="59"/>
      <c r="J173" s="59"/>
      <c r="K173" s="59"/>
      <c r="L173" s="59"/>
      <c r="M173" s="59"/>
      <c r="N173" s="59"/>
      <c r="O173" s="59"/>
      <c r="P173" s="59"/>
      <c r="Q173" s="59"/>
      <c r="R173" s="59"/>
      <c r="S173" s="59"/>
      <c r="T173" s="59"/>
      <c r="U173" s="59"/>
      <c r="V173" s="59"/>
      <c r="W173" s="59"/>
      <c r="X173" s="59"/>
      <c r="Y173" s="59"/>
      <c r="Z173" s="59"/>
      <c r="AA173" s="59"/>
      <c r="AB173" s="59"/>
      <c r="AC173" s="59"/>
      <c r="AD173" s="59"/>
      <c r="AE173" s="59"/>
      <c r="AF173" s="59"/>
      <c r="AG173" s="59"/>
      <c r="AH173" s="59"/>
      <c r="AI173" s="59"/>
      <c r="AJ173" s="59"/>
      <c r="AK173" s="59"/>
      <c r="AL173" s="59"/>
      <c r="AM173" s="59"/>
      <c r="AN173" s="59"/>
      <c r="AO173" s="59"/>
      <c r="AP173" s="59"/>
      <c r="AQ173" s="60"/>
      <c r="AR173" s="60"/>
      <c r="AS173" s="690"/>
      <c r="AT173" s="690"/>
      <c r="AU173" s="690"/>
      <c r="AV173" s="690"/>
      <c r="AW173" s="690"/>
      <c r="AX173" s="690"/>
      <c r="AY173" s="690"/>
      <c r="AZ173" s="690"/>
      <c r="BA173" s="690"/>
      <c r="BB173" s="690"/>
      <c r="BC173" s="690"/>
      <c r="BD173" s="690"/>
      <c r="BE173" s="690"/>
      <c r="BF173" s="690"/>
      <c r="BG173" s="60"/>
      <c r="BH173" s="60"/>
      <c r="BI173" s="60"/>
      <c r="BJ173" s="60"/>
      <c r="BK173" s="60"/>
      <c r="BL173" s="60"/>
      <c r="BM173" s="60"/>
      <c r="BN173" s="60"/>
      <c r="BO173" s="60"/>
      <c r="BP173" s="60"/>
      <c r="BQ173" s="60"/>
      <c r="BR173" s="60"/>
      <c r="BS173" s="60"/>
      <c r="BT173" s="60"/>
      <c r="BU173" s="60"/>
      <c r="BV173" s="60"/>
      <c r="BW173" s="60"/>
      <c r="BX173" s="60"/>
      <c r="BY173" s="60"/>
      <c r="BZ173" s="60"/>
    </row>
    <row r="174" spans="1:80" s="13" customFormat="1" ht="15.95" customHeight="1">
      <c r="A174" s="59"/>
      <c r="B174" s="59"/>
      <c r="C174" s="59"/>
      <c r="D174" s="59"/>
      <c r="E174" s="59" t="s">
        <v>253</v>
      </c>
      <c r="F174" s="59"/>
      <c r="G174" s="59"/>
      <c r="H174" s="59"/>
      <c r="I174" s="59"/>
      <c r="J174" s="59"/>
      <c r="K174" s="59"/>
      <c r="L174" s="59"/>
      <c r="M174" s="59"/>
      <c r="N174" s="59"/>
      <c r="O174" s="59"/>
      <c r="P174" s="59"/>
      <c r="Q174" s="59"/>
      <c r="R174" s="59"/>
      <c r="S174" s="59"/>
      <c r="T174" s="59"/>
      <c r="U174" s="59"/>
      <c r="V174" s="59"/>
      <c r="W174" s="59"/>
      <c r="X174" s="59"/>
      <c r="Y174" s="59"/>
      <c r="Z174" s="59"/>
      <c r="AA174" s="59"/>
      <c r="AB174" s="59"/>
      <c r="AC174" s="59"/>
      <c r="AD174" s="59"/>
      <c r="AE174" s="59"/>
      <c r="AF174" s="59"/>
      <c r="AG174" s="59"/>
      <c r="AH174" s="59"/>
      <c r="AI174" s="59"/>
      <c r="AJ174" s="59"/>
      <c r="AK174" s="59"/>
      <c r="AL174" s="59"/>
      <c r="AM174" s="59"/>
      <c r="AN174" s="59"/>
      <c r="AO174" s="59"/>
      <c r="AP174" s="59"/>
      <c r="AQ174" s="60"/>
      <c r="AR174" s="60"/>
      <c r="AS174" s="672" t="s">
        <v>56</v>
      </c>
      <c r="AT174" s="672"/>
      <c r="AU174" s="96"/>
      <c r="AV174" s="96"/>
      <c r="AW174" s="96" t="s">
        <v>184</v>
      </c>
      <c r="AX174" s="96"/>
      <c r="AY174" s="96"/>
      <c r="AZ174" s="96"/>
      <c r="BA174" s="96"/>
      <c r="BB174" s="672" t="s">
        <v>56</v>
      </c>
      <c r="BC174" s="672"/>
      <c r="BD174" s="96"/>
      <c r="BE174" s="96"/>
      <c r="BF174" s="96" t="s">
        <v>254</v>
      </c>
      <c r="BG174" s="60"/>
      <c r="BH174" s="60"/>
      <c r="BI174" s="60"/>
      <c r="BJ174" s="60"/>
      <c r="BK174" s="60"/>
      <c r="BL174" s="60"/>
      <c r="BM174" s="60"/>
      <c r="BN174" s="60"/>
      <c r="BO174" s="60"/>
      <c r="BP174" s="60"/>
      <c r="BQ174" s="60"/>
      <c r="BR174" s="60"/>
      <c r="BS174" s="60"/>
      <c r="BT174" s="60"/>
      <c r="BU174" s="60"/>
      <c r="BV174" s="60"/>
      <c r="BW174" s="60"/>
      <c r="BX174" s="60"/>
      <c r="BY174" s="60"/>
      <c r="BZ174" s="60"/>
    </row>
    <row r="175" spans="1:80" s="2" customFormat="1" ht="5.0999999999999996" customHeight="1">
      <c r="A175" s="94"/>
      <c r="B175" s="94"/>
      <c r="C175" s="94"/>
      <c r="D175" s="94"/>
      <c r="E175" s="94"/>
      <c r="F175" s="94"/>
      <c r="G175" s="94"/>
      <c r="H175" s="94"/>
      <c r="I175" s="94"/>
      <c r="J175" s="94"/>
      <c r="K175" s="94"/>
      <c r="L175" s="94"/>
      <c r="M175" s="94"/>
      <c r="N175" s="94"/>
      <c r="O175" s="94"/>
      <c r="P175" s="94"/>
      <c r="Q175" s="94"/>
      <c r="R175" s="94"/>
      <c r="S175" s="94"/>
      <c r="T175" s="94"/>
      <c r="U175" s="94"/>
      <c r="V175" s="94"/>
      <c r="W175" s="94"/>
      <c r="X175" s="94"/>
      <c r="Y175" s="94"/>
      <c r="Z175" s="94"/>
      <c r="AA175" s="94"/>
      <c r="AB175" s="94"/>
      <c r="AC175" s="94"/>
      <c r="AD175" s="94"/>
      <c r="AE175" s="94"/>
      <c r="AF175" s="94"/>
      <c r="AG175" s="94"/>
      <c r="AH175" s="94"/>
      <c r="AI175" s="94"/>
      <c r="AJ175" s="94"/>
      <c r="AK175" s="94"/>
      <c r="AL175" s="94"/>
      <c r="AM175" s="94"/>
      <c r="AN175" s="94"/>
      <c r="AO175" s="94"/>
      <c r="AP175" s="94"/>
      <c r="AQ175" s="94"/>
      <c r="AR175" s="94"/>
      <c r="AS175" s="94"/>
      <c r="AT175" s="94"/>
      <c r="AU175" s="94"/>
      <c r="AV175" s="94"/>
      <c r="AW175" s="94"/>
      <c r="AX175" s="94"/>
      <c r="AY175" s="94"/>
      <c r="AZ175" s="94"/>
      <c r="BA175" s="94"/>
      <c r="BB175" s="94"/>
      <c r="BC175" s="94"/>
      <c r="BD175" s="94"/>
      <c r="BE175" s="94"/>
      <c r="BF175" s="94"/>
      <c r="BG175" s="94"/>
      <c r="BH175" s="94"/>
      <c r="BI175" s="94"/>
      <c r="BJ175" s="94"/>
      <c r="BK175" s="94"/>
      <c r="BL175" s="94"/>
      <c r="BM175" s="94"/>
      <c r="BN175" s="94"/>
      <c r="BO175" s="94"/>
      <c r="BP175" s="94"/>
      <c r="BQ175" s="94"/>
      <c r="BR175" s="94"/>
      <c r="BS175" s="94"/>
      <c r="BT175" s="94"/>
      <c r="BU175" s="94"/>
      <c r="BV175" s="94"/>
      <c r="BW175" s="94"/>
      <c r="BX175" s="94"/>
      <c r="BY175" s="94"/>
      <c r="BZ175" s="94"/>
      <c r="CB175" s="8"/>
    </row>
    <row r="176" spans="1:80" s="2" customFormat="1" ht="5.0999999999999996" customHeight="1">
      <c r="A176" s="203"/>
      <c r="B176" s="203"/>
      <c r="C176" s="203"/>
      <c r="D176" s="203"/>
      <c r="E176" s="203"/>
      <c r="F176" s="203"/>
      <c r="G176" s="203"/>
      <c r="H176" s="203"/>
      <c r="I176" s="203"/>
      <c r="J176" s="203"/>
      <c r="K176" s="203"/>
      <c r="L176" s="203"/>
      <c r="M176" s="203"/>
      <c r="N176" s="203"/>
      <c r="O176" s="203"/>
      <c r="P176" s="203"/>
      <c r="Q176" s="203"/>
      <c r="R176" s="203"/>
      <c r="S176" s="203"/>
      <c r="T176" s="203"/>
      <c r="U176" s="203"/>
      <c r="V176" s="203"/>
      <c r="W176" s="203"/>
      <c r="X176" s="203"/>
      <c r="Y176" s="203"/>
      <c r="Z176" s="203"/>
      <c r="AA176" s="203"/>
      <c r="AB176" s="203"/>
      <c r="AC176" s="203"/>
      <c r="AD176" s="203"/>
      <c r="AE176" s="203"/>
      <c r="AF176" s="203"/>
      <c r="AG176" s="203"/>
      <c r="AH176" s="203"/>
      <c r="AI176" s="203"/>
      <c r="AJ176" s="203"/>
      <c r="AK176" s="203"/>
      <c r="AL176" s="203"/>
      <c r="AM176" s="203"/>
      <c r="AN176" s="203"/>
      <c r="AO176" s="203"/>
      <c r="AP176" s="203"/>
      <c r="AQ176" s="203"/>
      <c r="AR176" s="203"/>
      <c r="AS176" s="203"/>
      <c r="AT176" s="203"/>
      <c r="AU176" s="203"/>
      <c r="AV176" s="203"/>
      <c r="AW176" s="203"/>
      <c r="AX176" s="203"/>
      <c r="AY176" s="203"/>
      <c r="AZ176" s="203"/>
      <c r="BA176" s="203"/>
      <c r="BB176" s="203"/>
      <c r="BC176" s="203"/>
      <c r="BD176" s="203"/>
      <c r="BE176" s="203"/>
      <c r="BF176" s="203"/>
      <c r="BG176" s="203"/>
      <c r="BH176" s="203"/>
      <c r="BI176" s="203"/>
      <c r="BJ176" s="203"/>
      <c r="BK176" s="203"/>
      <c r="BL176" s="203"/>
      <c r="BM176" s="203"/>
      <c r="BN176" s="203"/>
      <c r="BO176" s="203"/>
      <c r="BP176" s="203"/>
      <c r="BQ176" s="203"/>
      <c r="BR176" s="203"/>
      <c r="BS176" s="203"/>
      <c r="BT176" s="203"/>
      <c r="BU176" s="203"/>
      <c r="BV176" s="203"/>
      <c r="BW176" s="203"/>
      <c r="BX176" s="203"/>
      <c r="BY176" s="203"/>
      <c r="BZ176" s="203"/>
      <c r="CB176" s="8"/>
    </row>
    <row r="177" spans="1:80" s="13" customFormat="1" ht="15.95" customHeight="1">
      <c r="A177" s="59"/>
      <c r="B177" s="59" t="s">
        <v>255</v>
      </c>
      <c r="C177" s="59"/>
      <c r="D177" s="59"/>
      <c r="E177" s="59"/>
      <c r="F177" s="59"/>
      <c r="G177" s="59"/>
      <c r="H177" s="59"/>
      <c r="I177" s="59"/>
      <c r="J177" s="59"/>
      <c r="K177" s="59"/>
      <c r="L177" s="59"/>
      <c r="M177" s="59"/>
      <c r="N177" s="59"/>
      <c r="O177" s="59"/>
      <c r="P177" s="59"/>
      <c r="Q177" s="59"/>
      <c r="R177" s="59"/>
      <c r="S177" s="59"/>
      <c r="T177" s="59"/>
      <c r="U177" s="59"/>
      <c r="V177" s="59" t="s">
        <v>256</v>
      </c>
      <c r="W177" s="59"/>
      <c r="X177" s="59"/>
      <c r="Y177" s="59"/>
      <c r="Z177" s="59"/>
      <c r="AA177" s="59"/>
      <c r="AB177" s="59"/>
      <c r="AC177" s="59"/>
      <c r="AD177" s="59"/>
      <c r="AE177" s="59"/>
      <c r="AF177" s="59"/>
      <c r="AG177" s="59" t="s">
        <v>257</v>
      </c>
      <c r="AH177" s="59"/>
      <c r="AI177" s="59"/>
      <c r="AJ177" s="59"/>
      <c r="AK177" s="59"/>
      <c r="AL177" s="59"/>
      <c r="AM177" s="59"/>
      <c r="AN177" s="59"/>
      <c r="AO177" s="59"/>
      <c r="AP177" s="59"/>
      <c r="AQ177" s="59"/>
      <c r="AR177" s="59"/>
      <c r="AS177" s="59"/>
      <c r="AT177" s="59"/>
      <c r="AU177" s="59"/>
      <c r="AV177" s="59"/>
      <c r="AW177" s="59"/>
      <c r="AX177" s="60"/>
      <c r="AY177" s="60"/>
      <c r="AZ177" s="60"/>
      <c r="BA177" s="60"/>
      <c r="BB177" s="60"/>
      <c r="BC177" s="59" t="s">
        <v>258</v>
      </c>
      <c r="BD177" s="59"/>
      <c r="BE177" s="59"/>
      <c r="BF177" s="59"/>
      <c r="BG177" s="59"/>
      <c r="BH177" s="59"/>
      <c r="BI177" s="59"/>
      <c r="BJ177" s="59"/>
      <c r="BK177" s="59"/>
      <c r="BL177" s="59"/>
      <c r="BM177" s="59"/>
      <c r="BN177" s="59"/>
      <c r="BO177" s="59"/>
      <c r="BP177" s="59"/>
      <c r="BQ177" s="59"/>
      <c r="BR177" s="59"/>
      <c r="BS177" s="59"/>
      <c r="BT177" s="59"/>
      <c r="BU177" s="59" t="s">
        <v>85</v>
      </c>
      <c r="BV177" s="59"/>
      <c r="BW177" s="59"/>
      <c r="BX177" s="59"/>
      <c r="BY177" s="59"/>
      <c r="BZ177" s="59"/>
    </row>
    <row r="178" spans="1:80" s="13" customFormat="1" ht="15.95" customHeight="1">
      <c r="A178" s="59"/>
      <c r="B178" s="59"/>
      <c r="C178" s="59"/>
      <c r="D178" s="59"/>
      <c r="E178" s="59"/>
      <c r="F178" s="59"/>
      <c r="G178" s="59"/>
      <c r="H178" s="59"/>
      <c r="I178" s="59"/>
      <c r="J178" s="59"/>
      <c r="K178" s="59"/>
      <c r="L178" s="59" t="s">
        <v>259</v>
      </c>
      <c r="M178" s="59"/>
      <c r="N178" s="59"/>
      <c r="O178" s="59"/>
      <c r="P178" s="59"/>
      <c r="Q178" s="59"/>
      <c r="R178" s="59"/>
      <c r="S178" s="59"/>
      <c r="T178" s="59"/>
      <c r="U178" s="59"/>
      <c r="V178" s="59" t="s">
        <v>37</v>
      </c>
      <c r="W178" s="697"/>
      <c r="X178" s="697"/>
      <c r="Y178" s="697"/>
      <c r="Z178" s="697"/>
      <c r="AA178" s="697"/>
      <c r="AB178" s="697"/>
      <c r="AC178" s="697"/>
      <c r="AD178" s="697"/>
      <c r="AE178" s="697"/>
      <c r="AF178" s="697"/>
      <c r="AG178" s="699" t="s">
        <v>117</v>
      </c>
      <c r="AH178" s="699"/>
      <c r="AI178" s="677" t="str">
        <f t="shared" ref="AI178:AI183" si="4">IFERROR(VLOOKUP(W178,$CA$26:$CB$98,2,FALSE),"")</f>
        <v/>
      </c>
      <c r="AJ178" s="677"/>
      <c r="AK178" s="677"/>
      <c r="AL178" s="677"/>
      <c r="AM178" s="677"/>
      <c r="AN178" s="677"/>
      <c r="AO178" s="677"/>
      <c r="AP178" s="677"/>
      <c r="AQ178" s="677"/>
      <c r="AR178" s="677"/>
      <c r="AS178" s="677"/>
      <c r="AT178" s="677"/>
      <c r="AU178" s="677"/>
      <c r="AV178" s="677"/>
      <c r="AW178" s="677"/>
      <c r="AX178" s="677"/>
      <c r="AY178" s="677"/>
      <c r="AZ178" s="677"/>
      <c r="BA178" s="677"/>
      <c r="BB178" s="677"/>
      <c r="BC178" s="699" t="s">
        <v>117</v>
      </c>
      <c r="BD178" s="699"/>
      <c r="BE178" s="688"/>
      <c r="BF178" s="688"/>
      <c r="BG178" s="688"/>
      <c r="BH178" s="688"/>
      <c r="BI178" s="688"/>
      <c r="BJ178" s="688"/>
      <c r="BK178" s="688"/>
      <c r="BL178" s="688"/>
      <c r="BM178" s="688"/>
      <c r="BN178" s="688"/>
      <c r="BO178" s="688"/>
      <c r="BP178" s="688"/>
      <c r="BQ178" s="688"/>
      <c r="BR178" s="688"/>
      <c r="BS178" s="688"/>
      <c r="BT178" s="123"/>
      <c r="BU178" s="119" t="s">
        <v>85</v>
      </c>
      <c r="BV178" s="119"/>
      <c r="BW178" s="119"/>
      <c r="BX178" s="119"/>
      <c r="BY178" s="119"/>
      <c r="BZ178" s="59"/>
    </row>
    <row r="179" spans="1:80" s="13" customFormat="1" ht="15.95" customHeight="1">
      <c r="A179" s="59"/>
      <c r="B179" s="59"/>
      <c r="C179" s="59"/>
      <c r="D179" s="59"/>
      <c r="E179" s="59"/>
      <c r="F179" s="59"/>
      <c r="G179" s="59"/>
      <c r="H179" s="59"/>
      <c r="I179" s="59"/>
      <c r="J179" s="59"/>
      <c r="K179" s="59"/>
      <c r="L179" s="59" t="s">
        <v>260</v>
      </c>
      <c r="M179" s="59"/>
      <c r="N179" s="59"/>
      <c r="O179" s="59"/>
      <c r="P179" s="59"/>
      <c r="Q179" s="59"/>
      <c r="R179" s="59"/>
      <c r="S179" s="59"/>
      <c r="T179" s="59"/>
      <c r="U179" s="59"/>
      <c r="V179" s="59" t="s">
        <v>37</v>
      </c>
      <c r="W179" s="697"/>
      <c r="X179" s="697"/>
      <c r="Y179" s="697"/>
      <c r="Z179" s="697"/>
      <c r="AA179" s="697"/>
      <c r="AB179" s="697"/>
      <c r="AC179" s="697"/>
      <c r="AD179" s="697"/>
      <c r="AE179" s="697"/>
      <c r="AF179" s="697"/>
      <c r="AG179" s="699" t="s">
        <v>117</v>
      </c>
      <c r="AH179" s="699"/>
      <c r="AI179" s="677" t="str">
        <f t="shared" si="4"/>
        <v/>
      </c>
      <c r="AJ179" s="677"/>
      <c r="AK179" s="677"/>
      <c r="AL179" s="677"/>
      <c r="AM179" s="677"/>
      <c r="AN179" s="677"/>
      <c r="AO179" s="677"/>
      <c r="AP179" s="677"/>
      <c r="AQ179" s="677"/>
      <c r="AR179" s="677"/>
      <c r="AS179" s="677"/>
      <c r="AT179" s="677"/>
      <c r="AU179" s="677"/>
      <c r="AV179" s="677"/>
      <c r="AW179" s="677"/>
      <c r="AX179" s="677"/>
      <c r="AY179" s="677"/>
      <c r="AZ179" s="677"/>
      <c r="BA179" s="677"/>
      <c r="BB179" s="677"/>
      <c r="BC179" s="699" t="s">
        <v>117</v>
      </c>
      <c r="BD179" s="699"/>
      <c r="BE179" s="688"/>
      <c r="BF179" s="688"/>
      <c r="BG179" s="688"/>
      <c r="BH179" s="688"/>
      <c r="BI179" s="688"/>
      <c r="BJ179" s="688"/>
      <c r="BK179" s="688"/>
      <c r="BL179" s="688"/>
      <c r="BM179" s="688"/>
      <c r="BN179" s="688"/>
      <c r="BO179" s="688"/>
      <c r="BP179" s="688"/>
      <c r="BQ179" s="688"/>
      <c r="BR179" s="688"/>
      <c r="BS179" s="688"/>
      <c r="BT179" s="123"/>
      <c r="BU179" s="119" t="s">
        <v>85</v>
      </c>
      <c r="BV179" s="119"/>
      <c r="BW179" s="119"/>
      <c r="BX179" s="119"/>
      <c r="BY179" s="119"/>
      <c r="BZ179" s="59"/>
    </row>
    <row r="180" spans="1:80" s="13" customFormat="1" ht="15.95" customHeight="1">
      <c r="A180" s="59"/>
      <c r="B180" s="59"/>
      <c r="C180" s="59"/>
      <c r="D180" s="59"/>
      <c r="E180" s="59"/>
      <c r="F180" s="59"/>
      <c r="G180" s="59"/>
      <c r="H180" s="59"/>
      <c r="I180" s="59"/>
      <c r="J180" s="59"/>
      <c r="K180" s="59"/>
      <c r="L180" s="59" t="s">
        <v>261</v>
      </c>
      <c r="M180" s="59"/>
      <c r="N180" s="59"/>
      <c r="O180" s="59"/>
      <c r="P180" s="59"/>
      <c r="Q180" s="59"/>
      <c r="R180" s="59"/>
      <c r="S180" s="59"/>
      <c r="T180" s="59"/>
      <c r="U180" s="59"/>
      <c r="V180" s="59" t="s">
        <v>37</v>
      </c>
      <c r="W180" s="697"/>
      <c r="X180" s="697"/>
      <c r="Y180" s="697"/>
      <c r="Z180" s="697"/>
      <c r="AA180" s="697"/>
      <c r="AB180" s="697"/>
      <c r="AC180" s="697"/>
      <c r="AD180" s="697"/>
      <c r="AE180" s="697"/>
      <c r="AF180" s="697"/>
      <c r="AG180" s="699" t="s">
        <v>117</v>
      </c>
      <c r="AH180" s="699"/>
      <c r="AI180" s="677" t="str">
        <f t="shared" si="4"/>
        <v/>
      </c>
      <c r="AJ180" s="677"/>
      <c r="AK180" s="677"/>
      <c r="AL180" s="677"/>
      <c r="AM180" s="677"/>
      <c r="AN180" s="677"/>
      <c r="AO180" s="677"/>
      <c r="AP180" s="677"/>
      <c r="AQ180" s="677"/>
      <c r="AR180" s="677"/>
      <c r="AS180" s="677"/>
      <c r="AT180" s="677"/>
      <c r="AU180" s="677"/>
      <c r="AV180" s="677"/>
      <c r="AW180" s="677"/>
      <c r="AX180" s="677"/>
      <c r="AY180" s="677"/>
      <c r="AZ180" s="677"/>
      <c r="BA180" s="677"/>
      <c r="BB180" s="677"/>
      <c r="BC180" s="699" t="s">
        <v>117</v>
      </c>
      <c r="BD180" s="699"/>
      <c r="BE180" s="688"/>
      <c r="BF180" s="688"/>
      <c r="BG180" s="688"/>
      <c r="BH180" s="688"/>
      <c r="BI180" s="688"/>
      <c r="BJ180" s="688"/>
      <c r="BK180" s="688"/>
      <c r="BL180" s="688"/>
      <c r="BM180" s="688"/>
      <c r="BN180" s="688"/>
      <c r="BO180" s="688"/>
      <c r="BP180" s="688"/>
      <c r="BQ180" s="688"/>
      <c r="BR180" s="688"/>
      <c r="BS180" s="688"/>
      <c r="BT180" s="123"/>
      <c r="BU180" s="119" t="s">
        <v>85</v>
      </c>
      <c r="BV180" s="119"/>
      <c r="BW180" s="119"/>
      <c r="BX180" s="119"/>
      <c r="BY180" s="119"/>
      <c r="BZ180" s="59"/>
    </row>
    <row r="181" spans="1:80" s="13" customFormat="1" ht="15.95" customHeight="1">
      <c r="A181" s="59"/>
      <c r="B181" s="59"/>
      <c r="C181" s="59"/>
      <c r="D181" s="59"/>
      <c r="E181" s="59"/>
      <c r="F181" s="59"/>
      <c r="G181" s="59"/>
      <c r="H181" s="59"/>
      <c r="I181" s="59"/>
      <c r="J181" s="59"/>
      <c r="K181" s="59"/>
      <c r="L181" s="59" t="s">
        <v>262</v>
      </c>
      <c r="M181" s="59"/>
      <c r="N181" s="59"/>
      <c r="O181" s="59"/>
      <c r="P181" s="59"/>
      <c r="Q181" s="59"/>
      <c r="R181" s="59"/>
      <c r="S181" s="59"/>
      <c r="T181" s="59"/>
      <c r="U181" s="59"/>
      <c r="V181" s="59" t="s">
        <v>37</v>
      </c>
      <c r="W181" s="697"/>
      <c r="X181" s="697"/>
      <c r="Y181" s="697"/>
      <c r="Z181" s="697"/>
      <c r="AA181" s="697"/>
      <c r="AB181" s="697"/>
      <c r="AC181" s="697"/>
      <c r="AD181" s="697"/>
      <c r="AE181" s="697"/>
      <c r="AF181" s="697"/>
      <c r="AG181" s="699" t="s">
        <v>117</v>
      </c>
      <c r="AH181" s="699"/>
      <c r="AI181" s="677" t="str">
        <f t="shared" si="4"/>
        <v/>
      </c>
      <c r="AJ181" s="677"/>
      <c r="AK181" s="677"/>
      <c r="AL181" s="677"/>
      <c r="AM181" s="677"/>
      <c r="AN181" s="677"/>
      <c r="AO181" s="677"/>
      <c r="AP181" s="677"/>
      <c r="AQ181" s="677"/>
      <c r="AR181" s="677"/>
      <c r="AS181" s="677"/>
      <c r="AT181" s="677"/>
      <c r="AU181" s="677"/>
      <c r="AV181" s="677"/>
      <c r="AW181" s="677"/>
      <c r="AX181" s="677"/>
      <c r="AY181" s="677"/>
      <c r="AZ181" s="677"/>
      <c r="BA181" s="677"/>
      <c r="BB181" s="677"/>
      <c r="BC181" s="699" t="s">
        <v>117</v>
      </c>
      <c r="BD181" s="699"/>
      <c r="BE181" s="688"/>
      <c r="BF181" s="688"/>
      <c r="BG181" s="688"/>
      <c r="BH181" s="688"/>
      <c r="BI181" s="688"/>
      <c r="BJ181" s="688"/>
      <c r="BK181" s="688"/>
      <c r="BL181" s="688"/>
      <c r="BM181" s="688"/>
      <c r="BN181" s="688"/>
      <c r="BO181" s="688"/>
      <c r="BP181" s="688"/>
      <c r="BQ181" s="688"/>
      <c r="BR181" s="688"/>
      <c r="BS181" s="688"/>
      <c r="BT181" s="123"/>
      <c r="BU181" s="119" t="s">
        <v>85</v>
      </c>
      <c r="BV181" s="119"/>
      <c r="BW181" s="119"/>
      <c r="BX181" s="119"/>
      <c r="BY181" s="119"/>
      <c r="BZ181" s="59"/>
    </row>
    <row r="182" spans="1:80" s="13" customFormat="1" ht="15.95" customHeight="1">
      <c r="A182" s="59"/>
      <c r="B182" s="59"/>
      <c r="C182" s="59"/>
      <c r="D182" s="59"/>
      <c r="E182" s="59"/>
      <c r="F182" s="59"/>
      <c r="G182" s="59"/>
      <c r="H182" s="59"/>
      <c r="I182" s="59"/>
      <c r="J182" s="59"/>
      <c r="K182" s="59"/>
      <c r="L182" s="59" t="s">
        <v>263</v>
      </c>
      <c r="M182" s="59"/>
      <c r="N182" s="59"/>
      <c r="O182" s="59"/>
      <c r="P182" s="59"/>
      <c r="Q182" s="59"/>
      <c r="R182" s="59"/>
      <c r="S182" s="59"/>
      <c r="T182" s="59"/>
      <c r="U182" s="59"/>
      <c r="V182" s="59" t="s">
        <v>37</v>
      </c>
      <c r="W182" s="697"/>
      <c r="X182" s="697"/>
      <c r="Y182" s="697"/>
      <c r="Z182" s="697"/>
      <c r="AA182" s="697"/>
      <c r="AB182" s="697"/>
      <c r="AC182" s="697"/>
      <c r="AD182" s="697"/>
      <c r="AE182" s="697"/>
      <c r="AF182" s="697"/>
      <c r="AG182" s="699" t="s">
        <v>117</v>
      </c>
      <c r="AH182" s="699"/>
      <c r="AI182" s="677" t="str">
        <f t="shared" si="4"/>
        <v/>
      </c>
      <c r="AJ182" s="677"/>
      <c r="AK182" s="677"/>
      <c r="AL182" s="677"/>
      <c r="AM182" s="677"/>
      <c r="AN182" s="677"/>
      <c r="AO182" s="677"/>
      <c r="AP182" s="677"/>
      <c r="AQ182" s="677"/>
      <c r="AR182" s="677"/>
      <c r="AS182" s="677"/>
      <c r="AT182" s="677"/>
      <c r="AU182" s="677"/>
      <c r="AV182" s="677"/>
      <c r="AW182" s="677"/>
      <c r="AX182" s="677"/>
      <c r="AY182" s="677"/>
      <c r="AZ182" s="677"/>
      <c r="BA182" s="677"/>
      <c r="BB182" s="677"/>
      <c r="BC182" s="699" t="s">
        <v>117</v>
      </c>
      <c r="BD182" s="699"/>
      <c r="BE182" s="688"/>
      <c r="BF182" s="688"/>
      <c r="BG182" s="688"/>
      <c r="BH182" s="688"/>
      <c r="BI182" s="688"/>
      <c r="BJ182" s="688"/>
      <c r="BK182" s="688"/>
      <c r="BL182" s="688"/>
      <c r="BM182" s="688"/>
      <c r="BN182" s="688"/>
      <c r="BO182" s="688"/>
      <c r="BP182" s="688"/>
      <c r="BQ182" s="688"/>
      <c r="BR182" s="688"/>
      <c r="BS182" s="688"/>
      <c r="BT182" s="123"/>
      <c r="BU182" s="119" t="s">
        <v>85</v>
      </c>
      <c r="BV182" s="119"/>
      <c r="BW182" s="119"/>
      <c r="BX182" s="119"/>
      <c r="BY182" s="119"/>
      <c r="BZ182" s="59"/>
    </row>
    <row r="183" spans="1:80" s="13" customFormat="1" ht="15.95" customHeight="1">
      <c r="A183" s="59"/>
      <c r="B183" s="59"/>
      <c r="C183" s="59"/>
      <c r="D183" s="59"/>
      <c r="E183" s="59"/>
      <c r="F183" s="59"/>
      <c r="G183" s="59"/>
      <c r="H183" s="59"/>
      <c r="I183" s="59"/>
      <c r="J183" s="59"/>
      <c r="K183" s="59"/>
      <c r="L183" s="59" t="s">
        <v>264</v>
      </c>
      <c r="M183" s="59"/>
      <c r="N183" s="59"/>
      <c r="O183" s="59"/>
      <c r="P183" s="59"/>
      <c r="Q183" s="59"/>
      <c r="R183" s="59"/>
      <c r="S183" s="59"/>
      <c r="T183" s="59"/>
      <c r="U183" s="59"/>
      <c r="V183" s="59" t="s">
        <v>37</v>
      </c>
      <c r="W183" s="697"/>
      <c r="X183" s="697"/>
      <c r="Y183" s="697"/>
      <c r="Z183" s="697"/>
      <c r="AA183" s="697"/>
      <c r="AB183" s="697"/>
      <c r="AC183" s="697"/>
      <c r="AD183" s="697"/>
      <c r="AE183" s="697"/>
      <c r="AF183" s="697"/>
      <c r="AG183" s="699" t="s">
        <v>117</v>
      </c>
      <c r="AH183" s="699"/>
      <c r="AI183" s="677" t="str">
        <f t="shared" si="4"/>
        <v/>
      </c>
      <c r="AJ183" s="677"/>
      <c r="AK183" s="677"/>
      <c r="AL183" s="677"/>
      <c r="AM183" s="677"/>
      <c r="AN183" s="677"/>
      <c r="AO183" s="677"/>
      <c r="AP183" s="677"/>
      <c r="AQ183" s="677"/>
      <c r="AR183" s="677"/>
      <c r="AS183" s="677"/>
      <c r="AT183" s="677"/>
      <c r="AU183" s="677"/>
      <c r="AV183" s="677"/>
      <c r="AW183" s="677"/>
      <c r="AX183" s="677"/>
      <c r="AY183" s="677"/>
      <c r="AZ183" s="677"/>
      <c r="BA183" s="677"/>
      <c r="BB183" s="677"/>
      <c r="BC183" s="699" t="s">
        <v>117</v>
      </c>
      <c r="BD183" s="699"/>
      <c r="BE183" s="688"/>
      <c r="BF183" s="688"/>
      <c r="BG183" s="688"/>
      <c r="BH183" s="688"/>
      <c r="BI183" s="688"/>
      <c r="BJ183" s="688"/>
      <c r="BK183" s="688"/>
      <c r="BL183" s="688"/>
      <c r="BM183" s="688"/>
      <c r="BN183" s="688"/>
      <c r="BO183" s="688"/>
      <c r="BP183" s="688"/>
      <c r="BQ183" s="688"/>
      <c r="BR183" s="688"/>
      <c r="BS183" s="688"/>
      <c r="BT183" s="123"/>
      <c r="BU183" s="119" t="s">
        <v>85</v>
      </c>
      <c r="BV183" s="119"/>
      <c r="BW183" s="119"/>
      <c r="BX183" s="119"/>
      <c r="BY183" s="119"/>
      <c r="BZ183" s="59"/>
    </row>
    <row r="184" spans="1:80" s="2" customFormat="1" ht="5.0999999999999996" customHeight="1">
      <c r="A184" s="94"/>
      <c r="B184" s="94"/>
      <c r="C184" s="94"/>
      <c r="D184" s="94"/>
      <c r="E184" s="94"/>
      <c r="F184" s="94"/>
      <c r="G184" s="94"/>
      <c r="H184" s="94"/>
      <c r="I184" s="94"/>
      <c r="J184" s="94"/>
      <c r="K184" s="94"/>
      <c r="L184" s="94"/>
      <c r="M184" s="94"/>
      <c r="N184" s="94"/>
      <c r="O184" s="94"/>
      <c r="P184" s="94"/>
      <c r="Q184" s="94"/>
      <c r="R184" s="94"/>
      <c r="S184" s="94"/>
      <c r="T184" s="94"/>
      <c r="U184" s="94"/>
      <c r="V184" s="94"/>
      <c r="W184" s="94"/>
      <c r="X184" s="94"/>
      <c r="Y184" s="94"/>
      <c r="Z184" s="94"/>
      <c r="AA184" s="94"/>
      <c r="AB184" s="94"/>
      <c r="AC184" s="94"/>
      <c r="AD184" s="94"/>
      <c r="AE184" s="94"/>
      <c r="AF184" s="94"/>
      <c r="AG184" s="94"/>
      <c r="AH184" s="94"/>
      <c r="AI184" s="94"/>
      <c r="AJ184" s="94"/>
      <c r="AK184" s="94"/>
      <c r="AL184" s="94"/>
      <c r="AM184" s="94"/>
      <c r="AN184" s="94"/>
      <c r="AO184" s="94"/>
      <c r="AP184" s="94"/>
      <c r="AQ184" s="94"/>
      <c r="AR184" s="94"/>
      <c r="AS184" s="94"/>
      <c r="AT184" s="94"/>
      <c r="AU184" s="94"/>
      <c r="AV184" s="94"/>
      <c r="AW184" s="94"/>
      <c r="AX184" s="94"/>
      <c r="AY184" s="94"/>
      <c r="AZ184" s="94"/>
      <c r="BA184" s="94"/>
      <c r="BB184" s="94"/>
      <c r="BC184" s="94"/>
      <c r="BD184" s="94"/>
      <c r="BE184" s="94"/>
      <c r="BF184" s="94"/>
      <c r="BG184" s="94"/>
      <c r="BH184" s="94"/>
      <c r="BI184" s="94"/>
      <c r="BJ184" s="94"/>
      <c r="BK184" s="94"/>
      <c r="BL184" s="94"/>
      <c r="BM184" s="94"/>
      <c r="BN184" s="94"/>
      <c r="BO184" s="94"/>
      <c r="BP184" s="94"/>
      <c r="BQ184" s="94"/>
      <c r="BR184" s="94"/>
      <c r="BS184" s="94"/>
      <c r="BT184" s="94"/>
      <c r="BU184" s="94"/>
      <c r="BV184" s="94"/>
      <c r="BW184" s="94"/>
      <c r="BX184" s="94"/>
      <c r="BY184" s="94"/>
      <c r="BZ184" s="94"/>
      <c r="CB184" s="8"/>
    </row>
    <row r="185" spans="1:80" s="2" customFormat="1" ht="5.0999999999999996" customHeight="1">
      <c r="A185" s="203"/>
      <c r="B185" s="203"/>
      <c r="C185" s="203"/>
      <c r="D185" s="203"/>
      <c r="E185" s="203"/>
      <c r="F185" s="203"/>
      <c r="G185" s="203"/>
      <c r="H185" s="203"/>
      <c r="I185" s="203"/>
      <c r="J185" s="203"/>
      <c r="K185" s="203"/>
      <c r="L185" s="203"/>
      <c r="M185" s="203"/>
      <c r="N185" s="203"/>
      <c r="O185" s="203"/>
      <c r="P185" s="203"/>
      <c r="Q185" s="203"/>
      <c r="R185" s="203"/>
      <c r="S185" s="203"/>
      <c r="T185" s="203"/>
      <c r="U185" s="203"/>
      <c r="V185" s="203"/>
      <c r="W185" s="203"/>
      <c r="X185" s="203"/>
      <c r="Y185" s="203"/>
      <c r="Z185" s="203"/>
      <c r="AA185" s="203"/>
      <c r="AB185" s="203"/>
      <c r="AC185" s="203"/>
      <c r="AD185" s="203"/>
      <c r="AE185" s="203"/>
      <c r="AF185" s="203"/>
      <c r="AG185" s="203"/>
      <c r="AH185" s="203"/>
      <c r="AI185" s="203"/>
      <c r="AJ185" s="203"/>
      <c r="AK185" s="203"/>
      <c r="AL185" s="203"/>
      <c r="AM185" s="203"/>
      <c r="AN185" s="203"/>
      <c r="AO185" s="203"/>
      <c r="AP185" s="203"/>
      <c r="AQ185" s="203"/>
      <c r="AR185" s="203"/>
      <c r="AS185" s="203"/>
      <c r="AT185" s="203"/>
      <c r="AU185" s="203"/>
      <c r="AV185" s="203"/>
      <c r="AW185" s="203"/>
      <c r="AX185" s="203"/>
      <c r="AY185" s="203"/>
      <c r="AZ185" s="203"/>
      <c r="BA185" s="203"/>
      <c r="BB185" s="203"/>
      <c r="BC185" s="203"/>
      <c r="BD185" s="203"/>
      <c r="BE185" s="203"/>
      <c r="BF185" s="203"/>
      <c r="BG185" s="203"/>
      <c r="BH185" s="203"/>
      <c r="BI185" s="203"/>
      <c r="BJ185" s="203"/>
      <c r="BK185" s="203"/>
      <c r="BL185" s="203"/>
      <c r="BM185" s="203"/>
      <c r="BN185" s="203"/>
      <c r="BO185" s="203"/>
      <c r="BP185" s="203"/>
      <c r="BQ185" s="203"/>
      <c r="BR185" s="203"/>
      <c r="BS185" s="203"/>
      <c r="BT185" s="203"/>
      <c r="BU185" s="203"/>
      <c r="BV185" s="203"/>
      <c r="BW185" s="203"/>
      <c r="BX185" s="203"/>
      <c r="BY185" s="203"/>
      <c r="BZ185" s="203"/>
      <c r="CB185" s="8"/>
    </row>
    <row r="186" spans="1:80" s="13" customFormat="1" ht="15.95" customHeight="1">
      <c r="A186" s="59"/>
      <c r="B186" s="59" t="s">
        <v>265</v>
      </c>
      <c r="C186" s="59"/>
      <c r="D186" s="59"/>
      <c r="E186" s="59"/>
      <c r="F186" s="59"/>
      <c r="G186" s="59"/>
      <c r="H186" s="59"/>
      <c r="I186" s="59"/>
      <c r="J186" s="59"/>
      <c r="K186" s="59"/>
      <c r="L186" s="59"/>
      <c r="M186" s="59"/>
      <c r="N186" s="59"/>
      <c r="O186" s="59"/>
      <c r="P186" s="59"/>
      <c r="Q186" s="59"/>
      <c r="R186" s="59"/>
      <c r="S186" s="680"/>
      <c r="T186" s="680"/>
      <c r="U186" s="680"/>
      <c r="V186" s="680"/>
      <c r="W186" s="680"/>
      <c r="X186" s="680"/>
      <c r="Y186" s="680"/>
      <c r="Z186" s="680"/>
      <c r="AA186" s="680"/>
      <c r="AB186" s="680"/>
      <c r="AC186" s="680"/>
      <c r="AD186" s="680"/>
      <c r="AE186" s="680"/>
      <c r="AF186" s="680"/>
      <c r="AG186" s="680"/>
      <c r="AH186" s="680"/>
      <c r="AI186" s="680"/>
      <c r="AJ186" s="680"/>
      <c r="AK186" s="680"/>
      <c r="AL186" s="680"/>
      <c r="AM186" s="680"/>
      <c r="AN186" s="680"/>
      <c r="AO186" s="680"/>
      <c r="AP186" s="680"/>
      <c r="AQ186" s="680"/>
      <c r="AR186" s="680"/>
      <c r="AS186" s="680"/>
      <c r="AT186" s="680"/>
      <c r="AU186" s="680"/>
      <c r="AV186" s="680"/>
      <c r="AW186" s="680"/>
      <c r="AX186" s="680"/>
      <c r="AY186" s="680"/>
      <c r="AZ186" s="680"/>
      <c r="BA186" s="680"/>
      <c r="BB186" s="680"/>
      <c r="BC186" s="680"/>
      <c r="BD186" s="680"/>
      <c r="BE186" s="680"/>
      <c r="BF186" s="680"/>
      <c r="BG186" s="680"/>
      <c r="BH186" s="680"/>
      <c r="BI186" s="680"/>
      <c r="BJ186" s="680"/>
      <c r="BK186" s="680"/>
      <c r="BL186" s="680"/>
      <c r="BM186" s="680"/>
      <c r="BN186" s="680"/>
      <c r="BO186" s="680"/>
      <c r="BP186" s="680"/>
      <c r="BQ186" s="680"/>
      <c r="BR186" s="680"/>
      <c r="BS186" s="680"/>
      <c r="BT186" s="680"/>
      <c r="BU186" s="680"/>
      <c r="BV186" s="680"/>
      <c r="BW186" s="680"/>
      <c r="BX186" s="680"/>
      <c r="BY186" s="680"/>
      <c r="BZ186" s="680"/>
    </row>
    <row r="187" spans="1:80" s="2" customFormat="1" ht="5.0999999999999996" customHeight="1">
      <c r="A187" s="94"/>
      <c r="B187" s="94"/>
      <c r="C187" s="94"/>
      <c r="D187" s="94"/>
      <c r="E187" s="94"/>
      <c r="F187" s="94"/>
      <c r="G187" s="94"/>
      <c r="H187" s="94"/>
      <c r="I187" s="94"/>
      <c r="J187" s="94"/>
      <c r="K187" s="94"/>
      <c r="L187" s="94"/>
      <c r="M187" s="94"/>
      <c r="N187" s="94"/>
      <c r="O187" s="94"/>
      <c r="P187" s="94"/>
      <c r="Q187" s="94"/>
      <c r="R187" s="94"/>
      <c r="S187" s="94"/>
      <c r="T187" s="94"/>
      <c r="U187" s="94"/>
      <c r="V187" s="94"/>
      <c r="W187" s="94"/>
      <c r="X187" s="94"/>
      <c r="Y187" s="94"/>
      <c r="Z187" s="94"/>
      <c r="AA187" s="94"/>
      <c r="AB187" s="94"/>
      <c r="AC187" s="94"/>
      <c r="AD187" s="94"/>
      <c r="AE187" s="94"/>
      <c r="AF187" s="94"/>
      <c r="AG187" s="94"/>
      <c r="AH187" s="94"/>
      <c r="AI187" s="94"/>
      <c r="AJ187" s="94"/>
      <c r="AK187" s="94"/>
      <c r="AL187" s="94"/>
      <c r="AM187" s="94"/>
      <c r="AN187" s="94"/>
      <c r="AO187" s="94"/>
      <c r="AP187" s="94"/>
      <c r="AQ187" s="94"/>
      <c r="AR187" s="94"/>
      <c r="AS187" s="94"/>
      <c r="AT187" s="94"/>
      <c r="AU187" s="94"/>
      <c r="AV187" s="94"/>
      <c r="AW187" s="94"/>
      <c r="AX187" s="94"/>
      <c r="AY187" s="94"/>
      <c r="AZ187" s="94"/>
      <c r="BA187" s="94"/>
      <c r="BB187" s="94"/>
      <c r="BC187" s="94"/>
      <c r="BD187" s="94"/>
      <c r="BE187" s="94"/>
      <c r="BF187" s="94"/>
      <c r="BG187" s="94"/>
      <c r="BH187" s="94"/>
      <c r="BI187" s="94"/>
      <c r="BJ187" s="94"/>
      <c r="BK187" s="94"/>
      <c r="BL187" s="94"/>
      <c r="BM187" s="94"/>
      <c r="BN187" s="94"/>
      <c r="BO187" s="94"/>
      <c r="BP187" s="94"/>
      <c r="BQ187" s="94"/>
      <c r="BR187" s="94"/>
      <c r="BS187" s="94"/>
      <c r="BT187" s="94"/>
      <c r="BU187" s="94"/>
      <c r="BV187" s="94"/>
      <c r="BW187" s="94"/>
      <c r="BX187" s="94"/>
      <c r="BY187" s="94"/>
      <c r="BZ187" s="94"/>
      <c r="CB187" s="8"/>
    </row>
    <row r="188" spans="1:80" s="2" customFormat="1" ht="5.0999999999999996" customHeight="1">
      <c r="A188" s="203"/>
      <c r="B188" s="203"/>
      <c r="C188" s="203"/>
      <c r="D188" s="203"/>
      <c r="E188" s="203"/>
      <c r="F188" s="203"/>
      <c r="G188" s="203"/>
      <c r="H188" s="203"/>
      <c r="I188" s="203"/>
      <c r="J188" s="203"/>
      <c r="K188" s="203"/>
      <c r="L188" s="203"/>
      <c r="M188" s="203"/>
      <c r="N188" s="203"/>
      <c r="O188" s="203"/>
      <c r="P188" s="203"/>
      <c r="Q188" s="203"/>
      <c r="R188" s="203"/>
      <c r="S188" s="203"/>
      <c r="T188" s="203"/>
      <c r="U188" s="203"/>
      <c r="V188" s="203"/>
      <c r="W188" s="203"/>
      <c r="X188" s="203"/>
      <c r="Y188" s="203"/>
      <c r="Z188" s="203"/>
      <c r="AA188" s="203"/>
      <c r="AB188" s="203"/>
      <c r="AC188" s="203"/>
      <c r="AD188" s="203"/>
      <c r="AE188" s="203"/>
      <c r="AF188" s="203"/>
      <c r="AG188" s="203"/>
      <c r="AH188" s="203"/>
      <c r="AI188" s="203"/>
      <c r="AJ188" s="203"/>
      <c r="AK188" s="203"/>
      <c r="AL188" s="203"/>
      <c r="AM188" s="203"/>
      <c r="AN188" s="203"/>
      <c r="AO188" s="203"/>
      <c r="AP188" s="203"/>
      <c r="AQ188" s="203"/>
      <c r="AR188" s="203"/>
      <c r="AS188" s="203"/>
      <c r="AT188" s="203"/>
      <c r="AU188" s="203"/>
      <c r="AV188" s="203"/>
      <c r="AW188" s="203"/>
      <c r="AX188" s="203"/>
      <c r="AY188" s="203"/>
      <c r="AZ188" s="203"/>
      <c r="BA188" s="203"/>
      <c r="BB188" s="203"/>
      <c r="BC188" s="203"/>
      <c r="BD188" s="203"/>
      <c r="BE188" s="203"/>
      <c r="BF188" s="203"/>
      <c r="BG188" s="203"/>
      <c r="BH188" s="203"/>
      <c r="BI188" s="203"/>
      <c r="BJ188" s="203"/>
      <c r="BK188" s="203"/>
      <c r="BL188" s="203"/>
      <c r="BM188" s="203"/>
      <c r="BN188" s="203"/>
      <c r="BO188" s="203"/>
      <c r="BP188" s="203"/>
      <c r="BQ188" s="203"/>
      <c r="BR188" s="203"/>
      <c r="BS188" s="203"/>
      <c r="BT188" s="203"/>
      <c r="BU188" s="203"/>
      <c r="BV188" s="203"/>
      <c r="BW188" s="203"/>
      <c r="BX188" s="203"/>
      <c r="BY188" s="203"/>
      <c r="BZ188" s="203"/>
      <c r="CB188" s="8"/>
    </row>
    <row r="189" spans="1:80" s="13" customFormat="1" ht="15.95" customHeight="1">
      <c r="A189" s="59"/>
      <c r="B189" s="59" t="s">
        <v>266</v>
      </c>
      <c r="C189" s="59"/>
      <c r="D189" s="59"/>
      <c r="E189" s="59"/>
      <c r="F189" s="59"/>
      <c r="G189" s="59"/>
      <c r="H189" s="59"/>
      <c r="I189" s="59"/>
      <c r="J189" s="59"/>
      <c r="K189" s="59"/>
      <c r="L189" s="59"/>
      <c r="M189" s="59"/>
      <c r="N189" s="59"/>
      <c r="O189" s="59"/>
      <c r="P189" s="59"/>
      <c r="Q189" s="59"/>
      <c r="R189" s="680"/>
      <c r="S189" s="680"/>
      <c r="T189" s="680"/>
      <c r="U189" s="680"/>
      <c r="V189" s="680"/>
      <c r="W189" s="680"/>
      <c r="X189" s="680"/>
      <c r="Y189" s="680"/>
      <c r="Z189" s="680"/>
      <c r="AA189" s="680"/>
      <c r="AB189" s="680"/>
      <c r="AC189" s="680"/>
      <c r="AD189" s="680"/>
      <c r="AE189" s="680"/>
      <c r="AF189" s="680"/>
      <c r="AG189" s="680"/>
      <c r="AH189" s="680"/>
      <c r="AI189" s="680"/>
      <c r="AJ189" s="680"/>
      <c r="AK189" s="680"/>
      <c r="AL189" s="680"/>
      <c r="AM189" s="680"/>
      <c r="AN189" s="680"/>
      <c r="AO189" s="680"/>
      <c r="AP189" s="680"/>
      <c r="AQ189" s="680"/>
      <c r="AR189" s="680"/>
      <c r="AS189" s="680"/>
      <c r="AT189" s="680"/>
      <c r="AU189" s="680"/>
      <c r="AV189" s="680"/>
      <c r="AW189" s="680"/>
      <c r="AX189" s="680"/>
      <c r="AY189" s="680"/>
      <c r="AZ189" s="680"/>
      <c r="BA189" s="680"/>
      <c r="BB189" s="680"/>
      <c r="BC189" s="680"/>
      <c r="BD189" s="680"/>
      <c r="BE189" s="680"/>
      <c r="BF189" s="680"/>
      <c r="BG189" s="680"/>
      <c r="BH189" s="680"/>
      <c r="BI189" s="680"/>
      <c r="BJ189" s="680"/>
      <c r="BK189" s="680"/>
      <c r="BL189" s="680"/>
      <c r="BM189" s="680"/>
      <c r="BN189" s="680"/>
      <c r="BO189" s="680"/>
      <c r="BP189" s="680"/>
      <c r="BQ189" s="680"/>
      <c r="BR189" s="680"/>
      <c r="BS189" s="680"/>
      <c r="BT189" s="680"/>
      <c r="BU189" s="680"/>
      <c r="BV189" s="680"/>
      <c r="BW189" s="680"/>
      <c r="BX189" s="680"/>
      <c r="BY189" s="680"/>
      <c r="BZ189" s="680"/>
    </row>
    <row r="190" spans="1:80" s="13" customFormat="1" ht="15.95" customHeight="1">
      <c r="A190" s="59"/>
      <c r="B190" s="59"/>
      <c r="C190" s="59"/>
      <c r="D190" s="59"/>
      <c r="E190" s="59"/>
      <c r="F190" s="59"/>
      <c r="G190" s="59"/>
      <c r="H190" s="59"/>
      <c r="I190" s="59"/>
      <c r="J190" s="59"/>
      <c r="K190" s="59"/>
      <c r="L190" s="59"/>
      <c r="M190" s="59"/>
      <c r="N190" s="59"/>
      <c r="O190" s="59"/>
      <c r="P190" s="59"/>
      <c r="Q190" s="59"/>
      <c r="R190" s="680"/>
      <c r="S190" s="680"/>
      <c r="T190" s="680"/>
      <c r="U190" s="680"/>
      <c r="V190" s="680"/>
      <c r="W190" s="680"/>
      <c r="X190" s="680"/>
      <c r="Y190" s="680"/>
      <c r="Z190" s="680"/>
      <c r="AA190" s="680"/>
      <c r="AB190" s="680"/>
      <c r="AC190" s="680"/>
      <c r="AD190" s="680"/>
      <c r="AE190" s="680"/>
      <c r="AF190" s="680"/>
      <c r="AG190" s="680"/>
      <c r="AH190" s="680"/>
      <c r="AI190" s="680"/>
      <c r="AJ190" s="680"/>
      <c r="AK190" s="680"/>
      <c r="AL190" s="680"/>
      <c r="AM190" s="680"/>
      <c r="AN190" s="680"/>
      <c r="AO190" s="680"/>
      <c r="AP190" s="680"/>
      <c r="AQ190" s="680"/>
      <c r="AR190" s="680"/>
      <c r="AS190" s="680"/>
      <c r="AT190" s="680"/>
      <c r="AU190" s="680"/>
      <c r="AV190" s="680"/>
      <c r="AW190" s="680"/>
      <c r="AX190" s="680"/>
      <c r="AY190" s="680"/>
      <c r="AZ190" s="680"/>
      <c r="BA190" s="680"/>
      <c r="BB190" s="680"/>
      <c r="BC190" s="680"/>
      <c r="BD190" s="680"/>
      <c r="BE190" s="680"/>
      <c r="BF190" s="680"/>
      <c r="BG190" s="680"/>
      <c r="BH190" s="680"/>
      <c r="BI190" s="680"/>
      <c r="BJ190" s="680"/>
      <c r="BK190" s="680"/>
      <c r="BL190" s="680"/>
      <c r="BM190" s="680"/>
      <c r="BN190" s="680"/>
      <c r="BO190" s="680"/>
      <c r="BP190" s="680"/>
      <c r="BQ190" s="680"/>
      <c r="BR190" s="680"/>
      <c r="BS190" s="680"/>
      <c r="BT190" s="680"/>
      <c r="BU190" s="680"/>
      <c r="BV190" s="680"/>
      <c r="BW190" s="680"/>
      <c r="BX190" s="680"/>
      <c r="BY190" s="680"/>
      <c r="BZ190" s="680"/>
    </row>
    <row r="191" spans="1:80" s="2" customFormat="1" ht="5.0999999999999996" customHeight="1">
      <c r="A191" s="94"/>
      <c r="B191" s="94"/>
      <c r="C191" s="94"/>
      <c r="D191" s="94"/>
      <c r="E191" s="94"/>
      <c r="F191" s="94"/>
      <c r="G191" s="94"/>
      <c r="H191" s="94"/>
      <c r="I191" s="94"/>
      <c r="J191" s="94"/>
      <c r="K191" s="94"/>
      <c r="L191" s="94"/>
      <c r="M191" s="94"/>
      <c r="N191" s="94"/>
      <c r="O191" s="94"/>
      <c r="P191" s="94"/>
      <c r="Q191" s="94"/>
      <c r="R191" s="94"/>
      <c r="S191" s="94"/>
      <c r="T191" s="94"/>
      <c r="U191" s="94"/>
      <c r="V191" s="94"/>
      <c r="W191" s="94"/>
      <c r="X191" s="94"/>
      <c r="Y191" s="94"/>
      <c r="Z191" s="94"/>
      <c r="AA191" s="94"/>
      <c r="AB191" s="94"/>
      <c r="AC191" s="94"/>
      <c r="AD191" s="94"/>
      <c r="AE191" s="94"/>
      <c r="AF191" s="94"/>
      <c r="AG191" s="94"/>
      <c r="AH191" s="94"/>
      <c r="AI191" s="94"/>
      <c r="AJ191" s="94"/>
      <c r="AK191" s="94"/>
      <c r="AL191" s="94"/>
      <c r="AM191" s="94"/>
      <c r="AN191" s="94"/>
      <c r="AO191" s="94"/>
      <c r="AP191" s="94"/>
      <c r="AQ191" s="94"/>
      <c r="AR191" s="94"/>
      <c r="AS191" s="94"/>
      <c r="AT191" s="94"/>
      <c r="AU191" s="94"/>
      <c r="AV191" s="94"/>
      <c r="AW191" s="94"/>
      <c r="AX191" s="94"/>
      <c r="AY191" s="94"/>
      <c r="AZ191" s="94"/>
      <c r="BA191" s="94"/>
      <c r="BB191" s="94"/>
      <c r="BC191" s="94"/>
      <c r="BD191" s="94"/>
      <c r="BE191" s="94"/>
      <c r="BF191" s="94"/>
      <c r="BG191" s="94"/>
      <c r="BH191" s="94"/>
      <c r="BI191" s="94"/>
      <c r="BJ191" s="94"/>
      <c r="BK191" s="94"/>
      <c r="BL191" s="94"/>
      <c r="BM191" s="94"/>
      <c r="BN191" s="94"/>
      <c r="BO191" s="94"/>
      <c r="BP191" s="94"/>
      <c r="BQ191" s="94"/>
      <c r="BR191" s="94"/>
      <c r="BS191" s="94"/>
      <c r="BT191" s="94"/>
      <c r="BU191" s="94"/>
      <c r="BV191" s="94"/>
      <c r="BW191" s="94"/>
      <c r="BX191" s="94"/>
      <c r="BY191" s="94"/>
      <c r="BZ191" s="94"/>
      <c r="CB191" s="8"/>
    </row>
    <row r="192" spans="1:80" s="13" customFormat="1" ht="9.9499999999999993" customHeight="1">
      <c r="A192" s="59"/>
      <c r="B192" s="59"/>
      <c r="C192" s="59"/>
      <c r="D192" s="59"/>
      <c r="E192" s="59"/>
      <c r="F192" s="59"/>
      <c r="G192" s="59"/>
      <c r="H192" s="59"/>
      <c r="I192" s="59"/>
      <c r="J192" s="59"/>
      <c r="K192" s="59"/>
      <c r="L192" s="59"/>
      <c r="M192" s="59"/>
      <c r="N192" s="59"/>
      <c r="O192" s="59"/>
      <c r="P192" s="59"/>
      <c r="Q192" s="59"/>
      <c r="R192" s="59"/>
      <c r="S192" s="59"/>
      <c r="T192" s="59"/>
      <c r="U192" s="59"/>
      <c r="V192" s="59"/>
      <c r="W192" s="59"/>
      <c r="X192" s="59"/>
      <c r="Y192" s="59"/>
      <c r="Z192" s="59"/>
      <c r="AA192" s="59"/>
      <c r="AB192" s="59"/>
      <c r="AC192" s="59"/>
      <c r="AD192" s="59"/>
      <c r="AE192" s="59"/>
      <c r="AF192" s="59"/>
      <c r="AG192" s="59"/>
      <c r="AH192" s="59"/>
      <c r="AI192" s="59"/>
      <c r="AJ192" s="59"/>
      <c r="AK192" s="59"/>
      <c r="AL192" s="59"/>
      <c r="AM192" s="59"/>
      <c r="AN192" s="59"/>
      <c r="AO192" s="59"/>
      <c r="AP192" s="59"/>
      <c r="AQ192" s="60"/>
      <c r="AR192" s="60"/>
      <c r="AS192" s="60"/>
      <c r="AT192" s="60"/>
      <c r="AU192" s="60"/>
      <c r="AV192" s="60"/>
      <c r="AW192" s="60"/>
      <c r="AX192" s="60"/>
      <c r="AY192" s="60"/>
      <c r="AZ192" s="60"/>
      <c r="BA192" s="60"/>
      <c r="BB192" s="60"/>
      <c r="BC192" s="60"/>
      <c r="BD192" s="60"/>
      <c r="BE192" s="60"/>
      <c r="BF192" s="60"/>
      <c r="BG192" s="60"/>
      <c r="BH192" s="60"/>
      <c r="BI192" s="60"/>
      <c r="BJ192" s="60"/>
      <c r="BK192" s="60"/>
      <c r="BL192" s="60"/>
      <c r="BM192" s="60"/>
      <c r="BN192" s="60"/>
      <c r="BO192" s="60"/>
      <c r="BP192" s="60"/>
      <c r="BQ192" s="60"/>
      <c r="BR192" s="60"/>
      <c r="BS192" s="60"/>
      <c r="BT192" s="60"/>
      <c r="BU192" s="60"/>
      <c r="BV192" s="60"/>
      <c r="BW192" s="60"/>
      <c r="BX192" s="60"/>
      <c r="BY192" s="60"/>
      <c r="BZ192" s="60"/>
    </row>
    <row r="193" spans="1:80" s="2" customFormat="1" ht="5.0999999999999996" customHeight="1">
      <c r="A193" s="203"/>
      <c r="B193" s="203"/>
      <c r="C193" s="203"/>
      <c r="D193" s="203"/>
      <c r="E193" s="203"/>
      <c r="F193" s="203"/>
      <c r="G193" s="203"/>
      <c r="H193" s="203"/>
      <c r="I193" s="203"/>
      <c r="J193" s="203"/>
      <c r="K193" s="203"/>
      <c r="L193" s="203"/>
      <c r="M193" s="203"/>
      <c r="N193" s="203"/>
      <c r="O193" s="203"/>
      <c r="P193" s="203"/>
      <c r="Q193" s="203"/>
      <c r="R193" s="203"/>
      <c r="S193" s="203"/>
      <c r="T193" s="203"/>
      <c r="U193" s="203"/>
      <c r="V193" s="203"/>
      <c r="W193" s="203"/>
      <c r="X193" s="203"/>
      <c r="Y193" s="203"/>
      <c r="Z193" s="203"/>
      <c r="AA193" s="203"/>
      <c r="AB193" s="203"/>
      <c r="AC193" s="203"/>
      <c r="AD193" s="203"/>
      <c r="AE193" s="203"/>
      <c r="AF193" s="203"/>
      <c r="AG193" s="203"/>
      <c r="AH193" s="203"/>
      <c r="AI193" s="203"/>
      <c r="AJ193" s="203"/>
      <c r="AK193" s="203"/>
      <c r="AL193" s="203"/>
      <c r="AM193" s="203"/>
      <c r="AN193" s="203"/>
      <c r="AO193" s="203"/>
      <c r="AP193" s="203"/>
      <c r="AQ193" s="203"/>
      <c r="AR193" s="203"/>
      <c r="AS193" s="203"/>
      <c r="AT193" s="203"/>
      <c r="AU193" s="203"/>
      <c r="AV193" s="203"/>
      <c r="AW193" s="203"/>
      <c r="AX193" s="203"/>
      <c r="AY193" s="203"/>
      <c r="AZ193" s="203"/>
      <c r="BA193" s="203"/>
      <c r="BB193" s="203"/>
      <c r="BC193" s="203"/>
      <c r="BD193" s="203"/>
      <c r="BE193" s="203"/>
      <c r="BF193" s="203"/>
      <c r="BG193" s="203"/>
      <c r="BH193" s="203"/>
      <c r="BI193" s="203"/>
      <c r="BJ193" s="203"/>
      <c r="BK193" s="203"/>
      <c r="BL193" s="203"/>
      <c r="BM193" s="203"/>
      <c r="BN193" s="203"/>
      <c r="BO193" s="203"/>
      <c r="BP193" s="203"/>
      <c r="BQ193" s="203"/>
      <c r="BR193" s="203"/>
      <c r="BS193" s="203"/>
      <c r="BT193" s="203"/>
      <c r="BU193" s="203"/>
      <c r="BV193" s="203"/>
      <c r="BW193" s="203"/>
      <c r="BX193" s="203"/>
      <c r="BY193" s="203"/>
      <c r="BZ193" s="203"/>
      <c r="CB193" s="8"/>
    </row>
    <row r="194" spans="1:80" s="13" customFormat="1" ht="15.95" customHeight="1">
      <c r="A194" s="59"/>
      <c r="B194" s="59" t="s">
        <v>246</v>
      </c>
      <c r="C194" s="59"/>
      <c r="D194" s="59"/>
      <c r="E194" s="59"/>
      <c r="F194" s="59"/>
      <c r="G194" s="59"/>
      <c r="H194" s="59"/>
      <c r="I194" s="59"/>
      <c r="J194" s="59"/>
      <c r="K194" s="59"/>
      <c r="L194" s="59"/>
      <c r="M194" s="59"/>
      <c r="N194" s="59"/>
      <c r="O194" s="59"/>
      <c r="P194" s="59"/>
      <c r="Q194" s="59"/>
      <c r="R194" s="59"/>
      <c r="S194" s="59"/>
      <c r="T194" s="59"/>
      <c r="U194" s="59"/>
      <c r="V194" s="59"/>
      <c r="W194" s="59"/>
      <c r="X194" s="59"/>
      <c r="Y194" s="59"/>
      <c r="Z194" s="59"/>
      <c r="AA194" s="59"/>
      <c r="AB194" s="59"/>
      <c r="AC194" s="59"/>
      <c r="AD194" s="59"/>
      <c r="AE194" s="59"/>
      <c r="AF194" s="59"/>
      <c r="AG194" s="59"/>
      <c r="AH194" s="59"/>
      <c r="AI194" s="672"/>
      <c r="AJ194" s="672"/>
      <c r="AK194" s="672"/>
      <c r="AL194" s="672"/>
      <c r="AM194" s="672"/>
      <c r="AN194" s="672"/>
      <c r="AO194" s="672"/>
      <c r="AP194" s="59"/>
      <c r="AQ194" s="60"/>
      <c r="AR194" s="60"/>
      <c r="AS194" s="60"/>
      <c r="AT194" s="60"/>
      <c r="AU194" s="60"/>
      <c r="AV194" s="60"/>
      <c r="AW194" s="60"/>
      <c r="AX194" s="60"/>
      <c r="AY194" s="60"/>
      <c r="AZ194" s="60"/>
      <c r="BA194" s="60"/>
      <c r="BB194" s="60"/>
      <c r="BC194" s="60"/>
      <c r="BD194" s="60"/>
      <c r="BE194" s="60"/>
      <c r="BF194" s="60"/>
      <c r="BG194" s="60"/>
      <c r="BH194" s="60"/>
      <c r="BI194" s="60"/>
      <c r="BJ194" s="60"/>
      <c r="BK194" s="60"/>
      <c r="BL194" s="60"/>
      <c r="BM194" s="60"/>
      <c r="BN194" s="60"/>
      <c r="BO194" s="60"/>
      <c r="BP194" s="60"/>
      <c r="BQ194" s="60"/>
      <c r="BR194" s="60"/>
      <c r="BS194" s="60"/>
      <c r="BT194" s="60"/>
      <c r="BU194" s="60"/>
      <c r="BV194" s="60"/>
      <c r="BW194" s="60"/>
      <c r="BX194" s="60"/>
      <c r="BY194" s="60"/>
      <c r="BZ194" s="60"/>
    </row>
    <row r="195" spans="1:80" s="2" customFormat="1" ht="5.0999999999999996" customHeight="1">
      <c r="A195" s="94"/>
      <c r="B195" s="94"/>
      <c r="C195" s="94"/>
      <c r="D195" s="94"/>
      <c r="E195" s="94"/>
      <c r="F195" s="94"/>
      <c r="G195" s="94"/>
      <c r="H195" s="94"/>
      <c r="I195" s="94"/>
      <c r="J195" s="94"/>
      <c r="K195" s="94"/>
      <c r="L195" s="94"/>
      <c r="M195" s="94"/>
      <c r="N195" s="94"/>
      <c r="O195" s="94"/>
      <c r="P195" s="94"/>
      <c r="Q195" s="94"/>
      <c r="R195" s="94"/>
      <c r="S195" s="94"/>
      <c r="T195" s="94"/>
      <c r="U195" s="94"/>
      <c r="V195" s="94"/>
      <c r="W195" s="94"/>
      <c r="X195" s="94"/>
      <c r="Y195" s="94"/>
      <c r="Z195" s="94"/>
      <c r="AA195" s="94"/>
      <c r="AB195" s="94"/>
      <c r="AC195" s="94"/>
      <c r="AD195" s="94"/>
      <c r="AE195" s="94"/>
      <c r="AF195" s="94"/>
      <c r="AG195" s="94"/>
      <c r="AH195" s="94"/>
      <c r="AI195" s="94"/>
      <c r="AJ195" s="94"/>
      <c r="AK195" s="94"/>
      <c r="AL195" s="94"/>
      <c r="AM195" s="94"/>
      <c r="AN195" s="94"/>
      <c r="AO195" s="94"/>
      <c r="AP195" s="94"/>
      <c r="AQ195" s="94"/>
      <c r="AR195" s="94"/>
      <c r="AS195" s="94"/>
      <c r="AT195" s="94"/>
      <c r="AU195" s="94"/>
      <c r="AV195" s="94"/>
      <c r="AW195" s="94"/>
      <c r="AX195" s="94"/>
      <c r="AY195" s="94"/>
      <c r="AZ195" s="94"/>
      <c r="BA195" s="94"/>
      <c r="BB195" s="94"/>
      <c r="BC195" s="94"/>
      <c r="BD195" s="94"/>
      <c r="BE195" s="94"/>
      <c r="BF195" s="94"/>
      <c r="BG195" s="94"/>
      <c r="BH195" s="94"/>
      <c r="BI195" s="94"/>
      <c r="BJ195" s="94"/>
      <c r="BK195" s="94"/>
      <c r="BL195" s="94"/>
      <c r="BM195" s="94"/>
      <c r="BN195" s="94"/>
      <c r="BO195" s="94"/>
      <c r="BP195" s="94"/>
      <c r="BQ195" s="94"/>
      <c r="BR195" s="94"/>
      <c r="BS195" s="94"/>
      <c r="BT195" s="94"/>
      <c r="BU195" s="94"/>
      <c r="BV195" s="94"/>
      <c r="BW195" s="94"/>
      <c r="BX195" s="94"/>
      <c r="BY195" s="94"/>
      <c r="BZ195" s="94"/>
      <c r="CB195" s="8"/>
    </row>
    <row r="196" spans="1:80" s="2" customFormat="1" ht="5.0999999999999996" customHeight="1">
      <c r="A196" s="203"/>
      <c r="B196" s="203"/>
      <c r="C196" s="203"/>
      <c r="D196" s="203"/>
      <c r="E196" s="203"/>
      <c r="F196" s="203"/>
      <c r="G196" s="203"/>
      <c r="H196" s="203"/>
      <c r="I196" s="203"/>
      <c r="J196" s="203"/>
      <c r="K196" s="203"/>
      <c r="L196" s="203"/>
      <c r="M196" s="203"/>
      <c r="N196" s="203"/>
      <c r="O196" s="203"/>
      <c r="P196" s="203"/>
      <c r="Q196" s="203"/>
      <c r="R196" s="203"/>
      <c r="S196" s="203"/>
      <c r="T196" s="203"/>
      <c r="U196" s="203"/>
      <c r="V196" s="203"/>
      <c r="W196" s="203"/>
      <c r="X196" s="203"/>
      <c r="Y196" s="203"/>
      <c r="Z196" s="203"/>
      <c r="AA196" s="203"/>
      <c r="AB196" s="203"/>
      <c r="AC196" s="203"/>
      <c r="AD196" s="203"/>
      <c r="AE196" s="203"/>
      <c r="AF196" s="203"/>
      <c r="AG196" s="203"/>
      <c r="AH196" s="203"/>
      <c r="AI196" s="203"/>
      <c r="AJ196" s="203"/>
      <c r="AK196" s="203"/>
      <c r="AL196" s="203"/>
      <c r="AM196" s="203"/>
      <c r="AN196" s="203"/>
      <c r="AO196" s="203"/>
      <c r="AP196" s="203"/>
      <c r="AQ196" s="203"/>
      <c r="AR196" s="203"/>
      <c r="AS196" s="203"/>
      <c r="AT196" s="203"/>
      <c r="AU196" s="203"/>
      <c r="AV196" s="203"/>
      <c r="AW196" s="203"/>
      <c r="AX196" s="203"/>
      <c r="AY196" s="203"/>
      <c r="AZ196" s="203"/>
      <c r="BA196" s="203"/>
      <c r="BB196" s="203"/>
      <c r="BC196" s="203"/>
      <c r="BD196" s="203"/>
      <c r="BE196" s="203"/>
      <c r="BF196" s="203"/>
      <c r="BG196" s="203"/>
      <c r="BH196" s="203"/>
      <c r="BI196" s="203"/>
      <c r="BJ196" s="203"/>
      <c r="BK196" s="203"/>
      <c r="BL196" s="203"/>
      <c r="BM196" s="203"/>
      <c r="BN196" s="203"/>
      <c r="BO196" s="203"/>
      <c r="BP196" s="203"/>
      <c r="BQ196" s="203"/>
      <c r="BR196" s="203"/>
      <c r="BS196" s="203"/>
      <c r="BT196" s="203"/>
      <c r="BU196" s="203"/>
      <c r="BV196" s="203"/>
      <c r="BW196" s="203"/>
      <c r="BX196" s="203"/>
      <c r="BY196" s="203"/>
      <c r="BZ196" s="203"/>
      <c r="CB196" s="8"/>
    </row>
    <row r="197" spans="1:80" s="13" customFormat="1" ht="15.95" customHeight="1">
      <c r="A197" s="59"/>
      <c r="B197" s="59" t="s">
        <v>247</v>
      </c>
      <c r="C197" s="59"/>
      <c r="D197" s="59"/>
      <c r="E197" s="59"/>
      <c r="F197" s="59"/>
      <c r="G197" s="59"/>
      <c r="H197" s="59"/>
      <c r="I197" s="59"/>
      <c r="J197" s="59"/>
      <c r="K197" s="59"/>
      <c r="L197" s="59"/>
      <c r="M197" s="59"/>
      <c r="N197" s="59"/>
      <c r="O197" s="59"/>
      <c r="P197" s="59"/>
      <c r="Q197" s="59"/>
      <c r="R197" s="59"/>
      <c r="S197" s="59"/>
      <c r="T197" s="59"/>
      <c r="U197" s="59"/>
      <c r="V197" s="59"/>
      <c r="W197" s="59"/>
      <c r="X197" s="59"/>
      <c r="Y197" s="59"/>
      <c r="Z197" s="59"/>
      <c r="AA197" s="59"/>
      <c r="AB197" s="59"/>
      <c r="AC197" s="59"/>
      <c r="AD197" s="59"/>
      <c r="AE197" s="59"/>
      <c r="AF197" s="59"/>
      <c r="AG197" s="59"/>
      <c r="AH197" s="59"/>
      <c r="AI197" s="672"/>
      <c r="AJ197" s="672"/>
      <c r="AK197" s="672"/>
      <c r="AL197" s="672"/>
      <c r="AM197" s="672"/>
      <c r="AN197" s="672"/>
      <c r="AO197" s="672"/>
      <c r="AP197" s="59"/>
      <c r="AQ197" s="60"/>
      <c r="AR197" s="60"/>
      <c r="AS197" s="60"/>
      <c r="AT197" s="60"/>
      <c r="AU197" s="60"/>
      <c r="AV197" s="60"/>
      <c r="AW197" s="60"/>
      <c r="AX197" s="60"/>
      <c r="AY197" s="60"/>
      <c r="AZ197" s="60"/>
      <c r="BA197" s="60"/>
      <c r="BB197" s="60"/>
      <c r="BC197" s="60"/>
      <c r="BD197" s="60"/>
      <c r="BE197" s="60"/>
      <c r="BF197" s="60"/>
      <c r="BG197" s="60"/>
      <c r="BH197" s="60"/>
      <c r="BI197" s="60"/>
      <c r="BJ197" s="60"/>
      <c r="BK197" s="60"/>
      <c r="BL197" s="60"/>
      <c r="BM197" s="60"/>
      <c r="BN197" s="60"/>
      <c r="BO197" s="60"/>
      <c r="BP197" s="60"/>
      <c r="BQ197" s="60"/>
      <c r="BR197" s="60"/>
      <c r="BS197" s="60"/>
      <c r="BT197" s="60"/>
      <c r="BU197" s="60"/>
      <c r="BV197" s="60"/>
      <c r="BW197" s="60"/>
      <c r="BX197" s="60"/>
      <c r="BY197" s="60"/>
      <c r="BZ197" s="60"/>
    </row>
    <row r="198" spans="1:80" s="2" customFormat="1" ht="5.0999999999999996" customHeight="1">
      <c r="A198" s="94"/>
      <c r="B198" s="94"/>
      <c r="C198" s="94"/>
      <c r="D198" s="94"/>
      <c r="E198" s="94"/>
      <c r="F198" s="94"/>
      <c r="G198" s="94"/>
      <c r="H198" s="94"/>
      <c r="I198" s="94"/>
      <c r="J198" s="94"/>
      <c r="K198" s="94"/>
      <c r="L198" s="94"/>
      <c r="M198" s="94"/>
      <c r="N198" s="94"/>
      <c r="O198" s="94"/>
      <c r="P198" s="94"/>
      <c r="Q198" s="94"/>
      <c r="R198" s="94"/>
      <c r="S198" s="94"/>
      <c r="T198" s="94"/>
      <c r="U198" s="94"/>
      <c r="V198" s="94"/>
      <c r="W198" s="94"/>
      <c r="X198" s="94"/>
      <c r="Y198" s="94"/>
      <c r="Z198" s="94"/>
      <c r="AA198" s="94"/>
      <c r="AB198" s="94"/>
      <c r="AC198" s="94"/>
      <c r="AD198" s="94"/>
      <c r="AE198" s="94"/>
      <c r="AF198" s="94"/>
      <c r="AG198" s="94"/>
      <c r="AH198" s="94"/>
      <c r="AI198" s="94"/>
      <c r="AJ198" s="94"/>
      <c r="AK198" s="94"/>
      <c r="AL198" s="94"/>
      <c r="AM198" s="94"/>
      <c r="AN198" s="94"/>
      <c r="AO198" s="94"/>
      <c r="AP198" s="94"/>
      <c r="AQ198" s="94"/>
      <c r="AR198" s="94"/>
      <c r="AS198" s="94"/>
      <c r="AT198" s="94"/>
      <c r="AU198" s="94"/>
      <c r="AV198" s="94"/>
      <c r="AW198" s="94"/>
      <c r="AX198" s="94"/>
      <c r="AY198" s="94"/>
      <c r="AZ198" s="94"/>
      <c r="BA198" s="94"/>
      <c r="BB198" s="94"/>
      <c r="BC198" s="94"/>
      <c r="BD198" s="94"/>
      <c r="BE198" s="94"/>
      <c r="BF198" s="94"/>
      <c r="BG198" s="94"/>
      <c r="BH198" s="94"/>
      <c r="BI198" s="94"/>
      <c r="BJ198" s="94"/>
      <c r="BK198" s="94"/>
      <c r="BL198" s="94"/>
      <c r="BM198" s="94"/>
      <c r="BN198" s="94"/>
      <c r="BO198" s="94"/>
      <c r="BP198" s="94"/>
      <c r="BQ198" s="94"/>
      <c r="BR198" s="94"/>
      <c r="BS198" s="94"/>
      <c r="BT198" s="94"/>
      <c r="BU198" s="94"/>
      <c r="BV198" s="94"/>
      <c r="BW198" s="94"/>
      <c r="BX198" s="94"/>
      <c r="BY198" s="94"/>
      <c r="BZ198" s="94"/>
      <c r="CB198" s="8"/>
    </row>
    <row r="199" spans="1:80" s="2" customFormat="1" ht="5.0999999999999996" customHeight="1">
      <c r="A199" s="203"/>
      <c r="B199" s="203"/>
      <c r="C199" s="203"/>
      <c r="D199" s="203"/>
      <c r="E199" s="203"/>
      <c r="F199" s="203"/>
      <c r="G199" s="203"/>
      <c r="H199" s="203"/>
      <c r="I199" s="203"/>
      <c r="J199" s="203"/>
      <c r="K199" s="203"/>
      <c r="L199" s="203"/>
      <c r="M199" s="203"/>
      <c r="N199" s="203"/>
      <c r="O199" s="203"/>
      <c r="P199" s="203"/>
      <c r="Q199" s="203"/>
      <c r="R199" s="203"/>
      <c r="S199" s="203"/>
      <c r="T199" s="203"/>
      <c r="U199" s="203"/>
      <c r="V199" s="203"/>
      <c r="W199" s="203"/>
      <c r="X199" s="203"/>
      <c r="Y199" s="203"/>
      <c r="Z199" s="203"/>
      <c r="AA199" s="203"/>
      <c r="AB199" s="203"/>
      <c r="AC199" s="203"/>
      <c r="AD199" s="203"/>
      <c r="AE199" s="203"/>
      <c r="AF199" s="203"/>
      <c r="AG199" s="203"/>
      <c r="AH199" s="203"/>
      <c r="AI199" s="203"/>
      <c r="AJ199" s="203"/>
      <c r="AK199" s="203"/>
      <c r="AL199" s="203"/>
      <c r="AM199" s="203"/>
      <c r="AN199" s="203"/>
      <c r="AO199" s="203"/>
      <c r="AP199" s="203"/>
      <c r="AQ199" s="203"/>
      <c r="AR199" s="203"/>
      <c r="AS199" s="203"/>
      <c r="AT199" s="203"/>
      <c r="AU199" s="203"/>
      <c r="AV199" s="203"/>
      <c r="AW199" s="203"/>
      <c r="AX199" s="203"/>
      <c r="AY199" s="203"/>
      <c r="AZ199" s="203"/>
      <c r="BA199" s="203"/>
      <c r="BB199" s="203"/>
      <c r="BC199" s="203"/>
      <c r="BD199" s="203"/>
      <c r="BE199" s="203"/>
      <c r="BF199" s="203"/>
      <c r="BG199" s="203"/>
      <c r="BH199" s="203"/>
      <c r="BI199" s="203"/>
      <c r="BJ199" s="203"/>
      <c r="BK199" s="203"/>
      <c r="BL199" s="203"/>
      <c r="BM199" s="203"/>
      <c r="BN199" s="203"/>
      <c r="BO199" s="203"/>
      <c r="BP199" s="203"/>
      <c r="BQ199" s="203"/>
      <c r="BR199" s="203"/>
      <c r="BS199" s="203"/>
      <c r="BT199" s="203"/>
      <c r="BU199" s="203"/>
      <c r="BV199" s="203"/>
      <c r="BW199" s="203"/>
      <c r="BX199" s="203"/>
      <c r="BY199" s="203"/>
      <c r="BZ199" s="203"/>
      <c r="CB199" s="8"/>
    </row>
    <row r="200" spans="1:80" s="13" customFormat="1" ht="15.95" customHeight="1">
      <c r="A200" s="59"/>
      <c r="B200" s="59" t="s">
        <v>248</v>
      </c>
      <c r="C200" s="59"/>
      <c r="D200" s="59"/>
      <c r="E200" s="59"/>
      <c r="F200" s="59"/>
      <c r="G200" s="59"/>
      <c r="H200" s="59"/>
      <c r="I200" s="59"/>
      <c r="J200" s="59"/>
      <c r="K200" s="59"/>
      <c r="L200" s="59"/>
      <c r="M200" s="59"/>
      <c r="N200" s="59"/>
      <c r="O200" s="59"/>
      <c r="P200" s="59"/>
      <c r="Q200" s="59"/>
      <c r="R200" s="59"/>
      <c r="S200" s="59"/>
      <c r="T200" s="59"/>
      <c r="U200" s="59"/>
      <c r="V200" s="59"/>
      <c r="W200" s="59"/>
      <c r="X200" s="59"/>
      <c r="Y200" s="59"/>
      <c r="Z200" s="59"/>
      <c r="AA200" s="59"/>
      <c r="AB200" s="59"/>
      <c r="AC200" s="59"/>
      <c r="AD200" s="59"/>
      <c r="AE200" s="59"/>
      <c r="AF200" s="59"/>
      <c r="AG200" s="59"/>
      <c r="AH200" s="59"/>
      <c r="AI200" s="59"/>
      <c r="AJ200" s="59"/>
      <c r="AK200" s="59"/>
      <c r="AL200" s="59"/>
      <c r="AM200" s="59"/>
      <c r="AN200" s="59"/>
      <c r="AO200" s="59"/>
      <c r="AP200" s="59"/>
      <c r="AQ200" s="60"/>
      <c r="AR200" s="60"/>
      <c r="AS200" s="696"/>
      <c r="AT200" s="696"/>
      <c r="AU200" s="696"/>
      <c r="AV200" s="696"/>
      <c r="AW200" s="696"/>
      <c r="AX200" s="696"/>
      <c r="AY200" s="696"/>
      <c r="AZ200" s="696"/>
      <c r="BA200" s="696"/>
      <c r="BB200" s="696"/>
      <c r="BC200" s="696"/>
      <c r="BD200" s="696"/>
      <c r="BE200" s="696"/>
      <c r="BF200" s="696"/>
      <c r="BG200" s="60"/>
      <c r="BH200" s="60"/>
      <c r="BI200" s="60"/>
      <c r="BJ200" s="60"/>
      <c r="BK200" s="60"/>
      <c r="BL200" s="60"/>
      <c r="BM200" s="60"/>
      <c r="BN200" s="60"/>
      <c r="BO200" s="60"/>
      <c r="BP200" s="60"/>
      <c r="BQ200" s="60"/>
      <c r="BR200" s="60"/>
      <c r="BS200" s="60"/>
      <c r="BT200" s="60"/>
      <c r="BU200" s="60"/>
      <c r="BV200" s="60"/>
      <c r="BW200" s="60"/>
      <c r="BX200" s="60"/>
      <c r="BY200" s="60"/>
      <c r="BZ200" s="60"/>
    </row>
    <row r="201" spans="1:80" s="2" customFormat="1" ht="5.0999999999999996" customHeight="1">
      <c r="A201" s="94"/>
      <c r="B201" s="94"/>
      <c r="C201" s="94"/>
      <c r="D201" s="94"/>
      <c r="E201" s="94"/>
      <c r="F201" s="94"/>
      <c r="G201" s="94"/>
      <c r="H201" s="94"/>
      <c r="I201" s="94"/>
      <c r="J201" s="94"/>
      <c r="K201" s="94"/>
      <c r="L201" s="94"/>
      <c r="M201" s="94"/>
      <c r="N201" s="94"/>
      <c r="O201" s="94"/>
      <c r="P201" s="94"/>
      <c r="Q201" s="94"/>
      <c r="R201" s="94"/>
      <c r="S201" s="94"/>
      <c r="T201" s="94"/>
      <c r="U201" s="94"/>
      <c r="V201" s="94"/>
      <c r="W201" s="94"/>
      <c r="X201" s="94"/>
      <c r="Y201" s="94"/>
      <c r="Z201" s="94"/>
      <c r="AA201" s="94"/>
      <c r="AB201" s="94"/>
      <c r="AC201" s="94"/>
      <c r="AD201" s="94"/>
      <c r="AE201" s="94"/>
      <c r="AF201" s="94"/>
      <c r="AG201" s="94"/>
      <c r="AH201" s="94"/>
      <c r="AI201" s="94"/>
      <c r="AJ201" s="94"/>
      <c r="AK201" s="94"/>
      <c r="AL201" s="94"/>
      <c r="AM201" s="94"/>
      <c r="AN201" s="94"/>
      <c r="AO201" s="94"/>
      <c r="AP201" s="94"/>
      <c r="AQ201" s="94"/>
      <c r="AR201" s="94"/>
      <c r="AS201" s="94"/>
      <c r="AT201" s="94"/>
      <c r="AU201" s="94"/>
      <c r="AV201" s="94"/>
      <c r="AW201" s="94"/>
      <c r="AX201" s="94"/>
      <c r="AY201" s="94"/>
      <c r="AZ201" s="94"/>
      <c r="BA201" s="94"/>
      <c r="BB201" s="94"/>
      <c r="BC201" s="94"/>
      <c r="BD201" s="94"/>
      <c r="BE201" s="94"/>
      <c r="BF201" s="94"/>
      <c r="BG201" s="94"/>
      <c r="BH201" s="94"/>
      <c r="BI201" s="94"/>
      <c r="BJ201" s="94"/>
      <c r="BK201" s="94"/>
      <c r="BL201" s="94"/>
      <c r="BM201" s="94"/>
      <c r="BN201" s="94"/>
      <c r="BO201" s="94"/>
      <c r="BP201" s="94"/>
      <c r="BQ201" s="94"/>
      <c r="BR201" s="94"/>
      <c r="BS201" s="94"/>
      <c r="BT201" s="94"/>
      <c r="BU201" s="94"/>
      <c r="BV201" s="94"/>
      <c r="BW201" s="94"/>
      <c r="BX201" s="94"/>
      <c r="BY201" s="94"/>
      <c r="BZ201" s="94"/>
      <c r="CB201" s="8"/>
    </row>
    <row r="202" spans="1:80" s="2" customFormat="1" ht="5.0999999999999996" customHeight="1">
      <c r="A202" s="203"/>
      <c r="B202" s="203"/>
      <c r="C202" s="203"/>
      <c r="D202" s="203"/>
      <c r="E202" s="203"/>
      <c r="F202" s="203"/>
      <c r="G202" s="203"/>
      <c r="H202" s="203"/>
      <c r="I202" s="203"/>
      <c r="J202" s="203"/>
      <c r="K202" s="203"/>
      <c r="L202" s="203"/>
      <c r="M202" s="203"/>
      <c r="N202" s="203"/>
      <c r="O202" s="203"/>
      <c r="P202" s="203"/>
      <c r="Q202" s="203"/>
      <c r="R202" s="203"/>
      <c r="S202" s="203"/>
      <c r="T202" s="203"/>
      <c r="U202" s="203"/>
      <c r="V202" s="203"/>
      <c r="W202" s="203"/>
      <c r="X202" s="203"/>
      <c r="Y202" s="203"/>
      <c r="Z202" s="203"/>
      <c r="AA202" s="203"/>
      <c r="AB202" s="203"/>
      <c r="AC202" s="203"/>
      <c r="AD202" s="203"/>
      <c r="AE202" s="203"/>
      <c r="AF202" s="203"/>
      <c r="AG202" s="203"/>
      <c r="AH202" s="203"/>
      <c r="AI202" s="203"/>
      <c r="AJ202" s="203"/>
      <c r="AK202" s="203"/>
      <c r="AL202" s="203"/>
      <c r="AM202" s="203"/>
      <c r="AN202" s="203"/>
      <c r="AO202" s="203"/>
      <c r="AP202" s="203"/>
      <c r="AQ202" s="203"/>
      <c r="AR202" s="203"/>
      <c r="AS202" s="203"/>
      <c r="AT202" s="203"/>
      <c r="AU202" s="203"/>
      <c r="AV202" s="203"/>
      <c r="AW202" s="203"/>
      <c r="AX202" s="203"/>
      <c r="AY202" s="203"/>
      <c r="AZ202" s="203"/>
      <c r="BA202" s="203"/>
      <c r="BB202" s="203"/>
      <c r="BC202" s="203"/>
      <c r="BD202" s="203"/>
      <c r="BE202" s="203"/>
      <c r="BF202" s="203"/>
      <c r="BG202" s="203"/>
      <c r="BH202" s="203"/>
      <c r="BI202" s="203"/>
      <c r="BJ202" s="203"/>
      <c r="BK202" s="203"/>
      <c r="BL202" s="203"/>
      <c r="BM202" s="203"/>
      <c r="BN202" s="203"/>
      <c r="BO202" s="203"/>
      <c r="BP202" s="203"/>
      <c r="BQ202" s="203"/>
      <c r="BR202" s="203"/>
      <c r="BS202" s="203"/>
      <c r="BT202" s="203"/>
      <c r="BU202" s="203"/>
      <c r="BV202" s="203"/>
      <c r="BW202" s="203"/>
      <c r="BX202" s="203"/>
      <c r="BY202" s="203"/>
      <c r="BZ202" s="203"/>
      <c r="CB202" s="8"/>
    </row>
    <row r="203" spans="1:80" s="13" customFormat="1" ht="15.95" customHeight="1">
      <c r="A203" s="59"/>
      <c r="B203" s="59" t="s">
        <v>249</v>
      </c>
      <c r="C203" s="59"/>
      <c r="D203" s="59"/>
      <c r="E203" s="59"/>
      <c r="F203" s="59"/>
      <c r="G203" s="59"/>
      <c r="H203" s="59"/>
      <c r="I203" s="59"/>
      <c r="J203" s="59"/>
      <c r="K203" s="59"/>
      <c r="L203" s="59"/>
      <c r="M203" s="59"/>
      <c r="N203" s="59"/>
      <c r="O203" s="59"/>
      <c r="P203" s="59"/>
      <c r="Q203" s="59"/>
      <c r="R203" s="59"/>
      <c r="S203" s="59"/>
      <c r="T203" s="59"/>
      <c r="U203" s="59"/>
      <c r="V203" s="59"/>
      <c r="W203" s="59"/>
      <c r="X203" s="59"/>
      <c r="Y203" s="59"/>
      <c r="Z203" s="59"/>
      <c r="AA203" s="59"/>
      <c r="AB203" s="59"/>
      <c r="AC203" s="59"/>
      <c r="AD203" s="59"/>
      <c r="AE203" s="59"/>
      <c r="AF203" s="59"/>
      <c r="AG203" s="59"/>
      <c r="AH203" s="59"/>
      <c r="AI203" s="59"/>
      <c r="AJ203" s="59"/>
      <c r="AK203" s="59"/>
      <c r="AL203" s="59"/>
      <c r="AM203" s="59"/>
      <c r="AN203" s="59"/>
      <c r="AO203" s="59"/>
      <c r="AP203" s="59"/>
      <c r="AQ203" s="60"/>
      <c r="AR203" s="60"/>
      <c r="AS203" s="690"/>
      <c r="AT203" s="690"/>
      <c r="AU203" s="690"/>
      <c r="AV203" s="690"/>
      <c r="AW203" s="690"/>
      <c r="AX203" s="690"/>
      <c r="AY203" s="690"/>
      <c r="AZ203" s="690"/>
      <c r="BA203" s="690"/>
      <c r="BB203" s="690"/>
      <c r="BC203" s="690"/>
      <c r="BD203" s="690"/>
      <c r="BE203" s="690"/>
      <c r="BF203" s="690"/>
      <c r="BG203" s="60"/>
      <c r="BH203" s="60"/>
      <c r="BI203" s="60"/>
      <c r="BJ203" s="60"/>
      <c r="BK203" s="60"/>
      <c r="BL203" s="60"/>
      <c r="BM203" s="60"/>
      <c r="BN203" s="60"/>
      <c r="BO203" s="60"/>
      <c r="BP203" s="60"/>
      <c r="BQ203" s="60"/>
      <c r="BR203" s="60"/>
      <c r="BS203" s="60"/>
      <c r="BT203" s="60"/>
      <c r="BU203" s="60"/>
      <c r="BV203" s="60"/>
      <c r="BW203" s="60"/>
      <c r="BX203" s="60"/>
      <c r="BY203" s="60"/>
      <c r="BZ203" s="60"/>
    </row>
    <row r="204" spans="1:80" s="2" customFormat="1" ht="5.0999999999999996" customHeight="1">
      <c r="A204" s="94"/>
      <c r="B204" s="94"/>
      <c r="C204" s="94"/>
      <c r="D204" s="94"/>
      <c r="E204" s="94"/>
      <c r="F204" s="94"/>
      <c r="G204" s="94"/>
      <c r="H204" s="94"/>
      <c r="I204" s="94"/>
      <c r="J204" s="94"/>
      <c r="K204" s="94"/>
      <c r="L204" s="94"/>
      <c r="M204" s="94"/>
      <c r="N204" s="94"/>
      <c r="O204" s="94"/>
      <c r="P204" s="94"/>
      <c r="Q204" s="94"/>
      <c r="R204" s="94"/>
      <c r="S204" s="94"/>
      <c r="T204" s="94"/>
      <c r="U204" s="94"/>
      <c r="V204" s="94"/>
      <c r="W204" s="94"/>
      <c r="X204" s="94"/>
      <c r="Y204" s="94"/>
      <c r="Z204" s="94"/>
      <c r="AA204" s="94"/>
      <c r="AB204" s="94"/>
      <c r="AC204" s="94"/>
      <c r="AD204" s="94"/>
      <c r="AE204" s="94"/>
      <c r="AF204" s="94"/>
      <c r="AG204" s="94"/>
      <c r="AH204" s="94"/>
      <c r="AI204" s="94"/>
      <c r="AJ204" s="94"/>
      <c r="AK204" s="94"/>
      <c r="AL204" s="94"/>
      <c r="AM204" s="94"/>
      <c r="AN204" s="94"/>
      <c r="AO204" s="94"/>
      <c r="AP204" s="94"/>
      <c r="AQ204" s="94"/>
      <c r="AR204" s="94"/>
      <c r="AS204" s="94"/>
      <c r="AT204" s="94"/>
      <c r="AU204" s="94"/>
      <c r="AV204" s="94"/>
      <c r="AW204" s="94"/>
      <c r="AX204" s="94"/>
      <c r="AY204" s="94"/>
      <c r="AZ204" s="94"/>
      <c r="BA204" s="94"/>
      <c r="BB204" s="94"/>
      <c r="BC204" s="94"/>
      <c r="BD204" s="94"/>
      <c r="BE204" s="94"/>
      <c r="BF204" s="94"/>
      <c r="BG204" s="94"/>
      <c r="BH204" s="94"/>
      <c r="BI204" s="94"/>
      <c r="BJ204" s="94"/>
      <c r="BK204" s="94"/>
      <c r="BL204" s="94"/>
      <c r="BM204" s="94"/>
      <c r="BN204" s="94"/>
      <c r="BO204" s="94"/>
      <c r="BP204" s="94"/>
      <c r="BQ204" s="94"/>
      <c r="BR204" s="94"/>
      <c r="BS204" s="94"/>
      <c r="BT204" s="94"/>
      <c r="BU204" s="94"/>
      <c r="BV204" s="94"/>
      <c r="BW204" s="94"/>
      <c r="BX204" s="94"/>
      <c r="BY204" s="94"/>
      <c r="BZ204" s="94"/>
      <c r="CB204" s="8"/>
    </row>
    <row r="205" spans="1:80" s="2" customFormat="1" ht="5.0999999999999996" customHeight="1">
      <c r="A205" s="203"/>
      <c r="B205" s="203"/>
      <c r="C205" s="203"/>
      <c r="D205" s="203"/>
      <c r="E205" s="203"/>
      <c r="F205" s="203"/>
      <c r="G205" s="203"/>
      <c r="H205" s="203"/>
      <c r="I205" s="203"/>
      <c r="J205" s="203"/>
      <c r="K205" s="203"/>
      <c r="L205" s="203"/>
      <c r="M205" s="203"/>
      <c r="N205" s="203"/>
      <c r="O205" s="203"/>
      <c r="P205" s="203"/>
      <c r="Q205" s="203"/>
      <c r="R205" s="203"/>
      <c r="S205" s="203"/>
      <c r="T205" s="203"/>
      <c r="U205" s="203"/>
      <c r="V205" s="203"/>
      <c r="W205" s="203"/>
      <c r="X205" s="203"/>
      <c r="Y205" s="203"/>
      <c r="Z205" s="203"/>
      <c r="AA205" s="203"/>
      <c r="AB205" s="203"/>
      <c r="AC205" s="203"/>
      <c r="AD205" s="203"/>
      <c r="AE205" s="203"/>
      <c r="AF205" s="203"/>
      <c r="AG205" s="203"/>
      <c r="AH205" s="203"/>
      <c r="AI205" s="203"/>
      <c r="AJ205" s="203"/>
      <c r="AK205" s="203"/>
      <c r="AL205" s="203"/>
      <c r="AM205" s="203"/>
      <c r="AN205" s="203"/>
      <c r="AO205" s="203"/>
      <c r="AP205" s="203"/>
      <c r="AQ205" s="203"/>
      <c r="AR205" s="203"/>
      <c r="AS205" s="203"/>
      <c r="AT205" s="203"/>
      <c r="AU205" s="203"/>
      <c r="AV205" s="203"/>
      <c r="AW205" s="203"/>
      <c r="AX205" s="203"/>
      <c r="AY205" s="203"/>
      <c r="AZ205" s="203"/>
      <c r="BA205" s="203"/>
      <c r="BB205" s="203"/>
      <c r="BC205" s="203"/>
      <c r="BD205" s="203"/>
      <c r="BE205" s="203"/>
      <c r="BF205" s="203"/>
      <c r="BG205" s="203"/>
      <c r="BH205" s="203"/>
      <c r="BI205" s="203"/>
      <c r="BJ205" s="203"/>
      <c r="BK205" s="203"/>
      <c r="BL205" s="203"/>
      <c r="BM205" s="203"/>
      <c r="BN205" s="203"/>
      <c r="BO205" s="203"/>
      <c r="BP205" s="203"/>
      <c r="BQ205" s="203"/>
      <c r="BR205" s="203"/>
      <c r="BS205" s="203"/>
      <c r="BT205" s="203"/>
      <c r="BU205" s="203"/>
      <c r="BV205" s="203"/>
      <c r="BW205" s="203"/>
      <c r="BX205" s="203"/>
      <c r="BY205" s="203"/>
      <c r="BZ205" s="203"/>
      <c r="CB205" s="8"/>
    </row>
    <row r="206" spans="1:80" s="13" customFormat="1" ht="15.95" customHeight="1">
      <c r="A206" s="59"/>
      <c r="B206" s="59" t="s">
        <v>250</v>
      </c>
      <c r="C206" s="59"/>
      <c r="D206" s="59"/>
      <c r="E206" s="59"/>
      <c r="F206" s="59"/>
      <c r="G206" s="59"/>
      <c r="H206" s="59"/>
      <c r="I206" s="59"/>
      <c r="J206" s="59"/>
      <c r="K206" s="59"/>
      <c r="L206" s="59"/>
      <c r="M206" s="59"/>
      <c r="N206" s="59"/>
      <c r="O206" s="59"/>
      <c r="P206" s="59"/>
      <c r="Q206" s="59"/>
      <c r="R206" s="59"/>
      <c r="S206" s="59"/>
      <c r="T206" s="59"/>
      <c r="U206" s="59"/>
      <c r="V206" s="59"/>
      <c r="W206" s="59"/>
      <c r="X206" s="59"/>
      <c r="Y206" s="59"/>
      <c r="Z206" s="59"/>
      <c r="AA206" s="59"/>
      <c r="AB206" s="59"/>
      <c r="AC206" s="59"/>
      <c r="AD206" s="59"/>
      <c r="AE206" s="59"/>
      <c r="AF206" s="59"/>
      <c r="AG206" s="59"/>
      <c r="AH206" s="59"/>
      <c r="AI206" s="59"/>
      <c r="AJ206" s="59"/>
      <c r="AK206" s="59"/>
      <c r="AL206" s="59"/>
      <c r="AM206" s="59"/>
      <c r="AN206" s="59"/>
      <c r="AO206" s="59"/>
      <c r="AP206" s="59"/>
      <c r="AQ206" s="60"/>
      <c r="AR206" s="60"/>
      <c r="AS206" s="690"/>
      <c r="AT206" s="690"/>
      <c r="AU206" s="690"/>
      <c r="AV206" s="690"/>
      <c r="AW206" s="690"/>
      <c r="AX206" s="690"/>
      <c r="AY206" s="690"/>
      <c r="AZ206" s="690"/>
      <c r="BA206" s="690"/>
      <c r="BB206" s="690"/>
      <c r="BC206" s="690"/>
      <c r="BD206" s="690"/>
      <c r="BE206" s="690"/>
      <c r="BF206" s="690"/>
      <c r="BG206" s="60"/>
      <c r="BH206" s="60"/>
      <c r="BI206" s="60"/>
      <c r="BJ206" s="60"/>
      <c r="BK206" s="60"/>
      <c r="BL206" s="60"/>
      <c r="BM206" s="60"/>
      <c r="BN206" s="60"/>
      <c r="BO206" s="60"/>
      <c r="BP206" s="60"/>
      <c r="BQ206" s="60"/>
      <c r="BR206" s="60"/>
      <c r="BS206" s="60"/>
      <c r="BT206" s="60"/>
      <c r="BU206" s="60"/>
      <c r="BV206" s="60"/>
      <c r="BW206" s="60"/>
      <c r="BX206" s="60"/>
      <c r="BY206" s="60"/>
      <c r="BZ206" s="60"/>
    </row>
    <row r="207" spans="1:80" s="2" customFormat="1" ht="5.0999999999999996" customHeight="1">
      <c r="A207" s="94"/>
      <c r="B207" s="94"/>
      <c r="C207" s="94"/>
      <c r="D207" s="94"/>
      <c r="E207" s="94"/>
      <c r="F207" s="94"/>
      <c r="G207" s="94"/>
      <c r="H207" s="94"/>
      <c r="I207" s="94"/>
      <c r="J207" s="94"/>
      <c r="K207" s="94"/>
      <c r="L207" s="94"/>
      <c r="M207" s="94"/>
      <c r="N207" s="94"/>
      <c r="O207" s="94"/>
      <c r="P207" s="94"/>
      <c r="Q207" s="94"/>
      <c r="R207" s="94"/>
      <c r="S207" s="94"/>
      <c r="T207" s="94"/>
      <c r="U207" s="94"/>
      <c r="V207" s="94"/>
      <c r="W207" s="94"/>
      <c r="X207" s="94"/>
      <c r="Y207" s="94"/>
      <c r="Z207" s="94"/>
      <c r="AA207" s="94"/>
      <c r="AB207" s="94"/>
      <c r="AC207" s="94"/>
      <c r="AD207" s="94"/>
      <c r="AE207" s="94"/>
      <c r="AF207" s="94"/>
      <c r="AG207" s="94"/>
      <c r="AH207" s="94"/>
      <c r="AI207" s="94"/>
      <c r="AJ207" s="94"/>
      <c r="AK207" s="94"/>
      <c r="AL207" s="94"/>
      <c r="AM207" s="94"/>
      <c r="AN207" s="94"/>
      <c r="AO207" s="94"/>
      <c r="AP207" s="94"/>
      <c r="AQ207" s="94"/>
      <c r="AR207" s="94"/>
      <c r="AS207" s="94"/>
      <c r="AT207" s="94"/>
      <c r="AU207" s="94"/>
      <c r="AV207" s="94"/>
      <c r="AW207" s="94"/>
      <c r="AX207" s="94"/>
      <c r="AY207" s="94"/>
      <c r="AZ207" s="94"/>
      <c r="BA207" s="94"/>
      <c r="BB207" s="94"/>
      <c r="BC207" s="94"/>
      <c r="BD207" s="94"/>
      <c r="BE207" s="94"/>
      <c r="BF207" s="94"/>
      <c r="BG207" s="94"/>
      <c r="BH207" s="94"/>
      <c r="BI207" s="94"/>
      <c r="BJ207" s="94"/>
      <c r="BK207" s="94"/>
      <c r="BL207" s="94"/>
      <c r="BM207" s="94"/>
      <c r="BN207" s="94"/>
      <c r="BO207" s="94"/>
      <c r="BP207" s="94"/>
      <c r="BQ207" s="94"/>
      <c r="BR207" s="94"/>
      <c r="BS207" s="94"/>
      <c r="BT207" s="94"/>
      <c r="BU207" s="94"/>
      <c r="BV207" s="94"/>
      <c r="BW207" s="94"/>
      <c r="BX207" s="94"/>
      <c r="BY207" s="94"/>
      <c r="BZ207" s="94"/>
      <c r="CB207" s="8"/>
    </row>
    <row r="208" spans="1:80" s="2" customFormat="1" ht="5.0999999999999996" customHeight="1">
      <c r="A208" s="203"/>
      <c r="B208" s="203"/>
      <c r="C208" s="203"/>
      <c r="D208" s="203"/>
      <c r="E208" s="203"/>
      <c r="F208" s="203"/>
      <c r="G208" s="203"/>
      <c r="H208" s="203"/>
      <c r="I208" s="203"/>
      <c r="J208" s="203"/>
      <c r="K208" s="203"/>
      <c r="L208" s="203"/>
      <c r="M208" s="203"/>
      <c r="N208" s="203"/>
      <c r="O208" s="203"/>
      <c r="P208" s="203"/>
      <c r="Q208" s="203"/>
      <c r="R208" s="203"/>
      <c r="S208" s="203"/>
      <c r="T208" s="203"/>
      <c r="U208" s="203"/>
      <c r="V208" s="203"/>
      <c r="W208" s="203"/>
      <c r="X208" s="203"/>
      <c r="Y208" s="203"/>
      <c r="Z208" s="203"/>
      <c r="AA208" s="203"/>
      <c r="AB208" s="203"/>
      <c r="AC208" s="203"/>
      <c r="AD208" s="203"/>
      <c r="AE208" s="203"/>
      <c r="AF208" s="203"/>
      <c r="AG208" s="203"/>
      <c r="AH208" s="203"/>
      <c r="AI208" s="203"/>
      <c r="AJ208" s="203"/>
      <c r="AK208" s="203"/>
      <c r="AL208" s="203"/>
      <c r="AM208" s="203"/>
      <c r="AN208" s="203"/>
      <c r="AO208" s="203"/>
      <c r="AP208" s="203"/>
      <c r="AQ208" s="203"/>
      <c r="AR208" s="203"/>
      <c r="AS208" s="203"/>
      <c r="AT208" s="203"/>
      <c r="AU208" s="203"/>
      <c r="AV208" s="203"/>
      <c r="AW208" s="203"/>
      <c r="AX208" s="203"/>
      <c r="AY208" s="203"/>
      <c r="AZ208" s="203"/>
      <c r="BA208" s="203"/>
      <c r="BB208" s="203"/>
      <c r="BC208" s="203"/>
      <c r="BD208" s="203"/>
      <c r="BE208" s="203"/>
      <c r="BF208" s="203"/>
      <c r="BG208" s="203"/>
      <c r="BH208" s="203"/>
      <c r="BI208" s="203"/>
      <c r="BJ208" s="203"/>
      <c r="BK208" s="203"/>
      <c r="BL208" s="203"/>
      <c r="BM208" s="203"/>
      <c r="BN208" s="203"/>
      <c r="BO208" s="203"/>
      <c r="BP208" s="203"/>
      <c r="BQ208" s="203"/>
      <c r="BR208" s="203"/>
      <c r="BS208" s="203"/>
      <c r="BT208" s="203"/>
      <c r="BU208" s="203"/>
      <c r="BV208" s="203"/>
      <c r="BW208" s="203"/>
      <c r="BX208" s="203"/>
      <c r="BY208" s="203"/>
      <c r="BZ208" s="203"/>
      <c r="CB208" s="8"/>
    </row>
    <row r="209" spans="1:80" s="13" customFormat="1" ht="15.95" customHeight="1">
      <c r="A209" s="59"/>
      <c r="B209" s="59" t="s">
        <v>251</v>
      </c>
      <c r="C209" s="59"/>
      <c r="D209" s="59"/>
      <c r="E209" s="59"/>
      <c r="F209" s="59"/>
      <c r="G209" s="59"/>
      <c r="H209" s="59"/>
      <c r="I209" s="59"/>
      <c r="J209" s="59"/>
      <c r="K209" s="59"/>
      <c r="L209" s="59"/>
      <c r="M209" s="59"/>
      <c r="N209" s="59"/>
      <c r="O209" s="59"/>
      <c r="P209" s="59"/>
      <c r="Q209" s="59"/>
      <c r="R209" s="59"/>
      <c r="S209" s="59"/>
      <c r="T209" s="59"/>
      <c r="U209" s="59"/>
      <c r="V209" s="59"/>
      <c r="W209" s="59"/>
      <c r="X209" s="59"/>
      <c r="Y209" s="59"/>
      <c r="Z209" s="59"/>
      <c r="AA209" s="59"/>
      <c r="AB209" s="59"/>
      <c r="AC209" s="59"/>
      <c r="AD209" s="59"/>
      <c r="AE209" s="59"/>
      <c r="AF209" s="59"/>
      <c r="AG209" s="59"/>
      <c r="AH209" s="59"/>
      <c r="AI209" s="59"/>
      <c r="AJ209" s="59"/>
      <c r="AK209" s="59"/>
      <c r="AL209" s="59"/>
      <c r="AM209" s="59"/>
      <c r="AN209" s="59"/>
      <c r="AO209" s="59"/>
      <c r="AP209" s="59"/>
      <c r="AQ209" s="60"/>
      <c r="AR209" s="60"/>
      <c r="AS209" s="96"/>
      <c r="AT209" s="96"/>
      <c r="AU209" s="96"/>
      <c r="AV209" s="96"/>
      <c r="AW209" s="96"/>
      <c r="AX209" s="96"/>
      <c r="AY209" s="96"/>
      <c r="AZ209" s="96"/>
      <c r="BA209" s="96"/>
      <c r="BB209" s="96"/>
      <c r="BC209" s="96"/>
      <c r="BD209" s="96"/>
      <c r="BE209" s="96"/>
      <c r="BF209" s="96"/>
      <c r="BG209" s="60"/>
      <c r="BH209" s="60"/>
      <c r="BI209" s="60"/>
      <c r="BJ209" s="60"/>
      <c r="BK209" s="60"/>
      <c r="BL209" s="60"/>
      <c r="BM209" s="60"/>
      <c r="BN209" s="60"/>
      <c r="BO209" s="60"/>
      <c r="BP209" s="60"/>
      <c r="BQ209" s="60"/>
      <c r="BR209" s="60"/>
      <c r="BS209" s="60"/>
      <c r="BT209" s="60"/>
      <c r="BU209" s="60"/>
      <c r="BV209" s="60"/>
      <c r="BW209" s="60"/>
      <c r="BX209" s="60"/>
      <c r="BY209" s="60"/>
      <c r="BZ209" s="60"/>
    </row>
    <row r="210" spans="1:80" s="13" customFormat="1" ht="15.95" customHeight="1">
      <c r="A210" s="59"/>
      <c r="B210" s="59"/>
      <c r="C210" s="59"/>
      <c r="D210" s="59"/>
      <c r="E210" s="59" t="s">
        <v>252</v>
      </c>
      <c r="F210" s="59"/>
      <c r="G210" s="59"/>
      <c r="H210" s="59"/>
      <c r="I210" s="59"/>
      <c r="J210" s="59"/>
      <c r="K210" s="59"/>
      <c r="L210" s="59"/>
      <c r="M210" s="59"/>
      <c r="N210" s="59"/>
      <c r="O210" s="59"/>
      <c r="P210" s="59"/>
      <c r="Q210" s="59"/>
      <c r="R210" s="59"/>
      <c r="S210" s="59"/>
      <c r="T210" s="59"/>
      <c r="U210" s="59"/>
      <c r="V210" s="59"/>
      <c r="W210" s="59"/>
      <c r="X210" s="59"/>
      <c r="Y210" s="59"/>
      <c r="Z210" s="59"/>
      <c r="AA210" s="59"/>
      <c r="AB210" s="59"/>
      <c r="AC210" s="59"/>
      <c r="AD210" s="59"/>
      <c r="AE210" s="59"/>
      <c r="AF210" s="59"/>
      <c r="AG210" s="59"/>
      <c r="AH210" s="59"/>
      <c r="AI210" s="59"/>
      <c r="AJ210" s="59"/>
      <c r="AK210" s="59"/>
      <c r="AL210" s="59"/>
      <c r="AM210" s="59"/>
      <c r="AN210" s="59"/>
      <c r="AO210" s="59"/>
      <c r="AP210" s="59"/>
      <c r="AQ210" s="60"/>
      <c r="AR210" s="60"/>
      <c r="AS210" s="690"/>
      <c r="AT210" s="690"/>
      <c r="AU210" s="690"/>
      <c r="AV210" s="690"/>
      <c r="AW210" s="690"/>
      <c r="AX210" s="690"/>
      <c r="AY210" s="690"/>
      <c r="AZ210" s="690"/>
      <c r="BA210" s="690"/>
      <c r="BB210" s="690"/>
      <c r="BC210" s="690"/>
      <c r="BD210" s="690"/>
      <c r="BE210" s="690"/>
      <c r="BF210" s="690"/>
      <c r="BG210" s="60"/>
      <c r="BH210" s="60"/>
      <c r="BI210" s="60"/>
      <c r="BJ210" s="60"/>
      <c r="BK210" s="60"/>
      <c r="BL210" s="60"/>
      <c r="BM210" s="60"/>
      <c r="BN210" s="60"/>
      <c r="BO210" s="60"/>
      <c r="BP210" s="60"/>
      <c r="BQ210" s="60"/>
      <c r="BR210" s="60"/>
      <c r="BS210" s="60"/>
      <c r="BT210" s="60"/>
      <c r="BU210" s="60"/>
      <c r="BV210" s="60"/>
      <c r="BW210" s="60"/>
      <c r="BX210" s="60"/>
      <c r="BY210" s="60"/>
      <c r="BZ210" s="60"/>
    </row>
    <row r="211" spans="1:80" s="13" customFormat="1" ht="15.95" customHeight="1">
      <c r="A211" s="59"/>
      <c r="B211" s="59"/>
      <c r="C211" s="59"/>
      <c r="D211" s="59"/>
      <c r="E211" s="59" t="s">
        <v>253</v>
      </c>
      <c r="F211" s="59"/>
      <c r="G211" s="59"/>
      <c r="H211" s="59"/>
      <c r="I211" s="59"/>
      <c r="J211" s="59"/>
      <c r="K211" s="59"/>
      <c r="L211" s="59"/>
      <c r="M211" s="59"/>
      <c r="N211" s="59"/>
      <c r="O211" s="59"/>
      <c r="P211" s="59"/>
      <c r="Q211" s="59"/>
      <c r="R211" s="59"/>
      <c r="S211" s="59"/>
      <c r="T211" s="59"/>
      <c r="U211" s="59"/>
      <c r="V211" s="59"/>
      <c r="W211" s="59"/>
      <c r="X211" s="59"/>
      <c r="Y211" s="59"/>
      <c r="Z211" s="59"/>
      <c r="AA211" s="59"/>
      <c r="AB211" s="59"/>
      <c r="AC211" s="59"/>
      <c r="AD211" s="59"/>
      <c r="AE211" s="59"/>
      <c r="AF211" s="59"/>
      <c r="AG211" s="59"/>
      <c r="AH211" s="59"/>
      <c r="AI211" s="59"/>
      <c r="AJ211" s="59"/>
      <c r="AK211" s="59"/>
      <c r="AL211" s="59"/>
      <c r="AM211" s="59"/>
      <c r="AN211" s="59"/>
      <c r="AO211" s="59"/>
      <c r="AP211" s="59"/>
      <c r="AQ211" s="60"/>
      <c r="AR211" s="60"/>
      <c r="AS211" s="672" t="s">
        <v>56</v>
      </c>
      <c r="AT211" s="672"/>
      <c r="AU211" s="96"/>
      <c r="AV211" s="96"/>
      <c r="AW211" s="96" t="s">
        <v>184</v>
      </c>
      <c r="AX211" s="96"/>
      <c r="AY211" s="96"/>
      <c r="AZ211" s="96"/>
      <c r="BA211" s="96"/>
      <c r="BB211" s="672" t="s">
        <v>56</v>
      </c>
      <c r="BC211" s="672"/>
      <c r="BD211" s="96"/>
      <c r="BE211" s="96"/>
      <c r="BF211" s="96" t="s">
        <v>254</v>
      </c>
      <c r="BG211" s="60"/>
      <c r="BH211" s="60"/>
      <c r="BI211" s="60"/>
      <c r="BJ211" s="60"/>
      <c r="BK211" s="60"/>
      <c r="BL211" s="60"/>
      <c r="BM211" s="60"/>
      <c r="BN211" s="60"/>
      <c r="BO211" s="60"/>
      <c r="BP211" s="60"/>
      <c r="BQ211" s="60"/>
      <c r="BR211" s="60"/>
      <c r="BS211" s="60"/>
      <c r="BT211" s="60"/>
      <c r="BU211" s="60"/>
      <c r="BV211" s="60"/>
      <c r="BW211" s="60"/>
      <c r="BX211" s="60"/>
      <c r="BY211" s="60"/>
      <c r="BZ211" s="60"/>
    </row>
    <row r="212" spans="1:80" s="2" customFormat="1" ht="5.0999999999999996" customHeight="1">
      <c r="A212" s="94"/>
      <c r="B212" s="94"/>
      <c r="C212" s="94"/>
      <c r="D212" s="94"/>
      <c r="E212" s="94"/>
      <c r="F212" s="94"/>
      <c r="G212" s="94"/>
      <c r="H212" s="94"/>
      <c r="I212" s="94"/>
      <c r="J212" s="94"/>
      <c r="K212" s="94"/>
      <c r="L212" s="94"/>
      <c r="M212" s="94"/>
      <c r="N212" s="94"/>
      <c r="O212" s="94"/>
      <c r="P212" s="94"/>
      <c r="Q212" s="94"/>
      <c r="R212" s="94"/>
      <c r="S212" s="94"/>
      <c r="T212" s="94"/>
      <c r="U212" s="94"/>
      <c r="V212" s="94"/>
      <c r="W212" s="94"/>
      <c r="X212" s="94"/>
      <c r="Y212" s="94"/>
      <c r="Z212" s="94"/>
      <c r="AA212" s="94"/>
      <c r="AB212" s="94"/>
      <c r="AC212" s="94"/>
      <c r="AD212" s="94"/>
      <c r="AE212" s="94"/>
      <c r="AF212" s="94"/>
      <c r="AG212" s="94"/>
      <c r="AH212" s="94"/>
      <c r="AI212" s="94"/>
      <c r="AJ212" s="94"/>
      <c r="AK212" s="94"/>
      <c r="AL212" s="94"/>
      <c r="AM212" s="94"/>
      <c r="AN212" s="94"/>
      <c r="AO212" s="94"/>
      <c r="AP212" s="94"/>
      <c r="AQ212" s="94"/>
      <c r="AR212" s="94"/>
      <c r="AS212" s="94"/>
      <c r="AT212" s="94"/>
      <c r="AU212" s="94"/>
      <c r="AV212" s="94"/>
      <c r="AW212" s="94"/>
      <c r="AX212" s="94"/>
      <c r="AY212" s="94"/>
      <c r="AZ212" s="94"/>
      <c r="BA212" s="94"/>
      <c r="BB212" s="94"/>
      <c r="BC212" s="94"/>
      <c r="BD212" s="94"/>
      <c r="BE212" s="94"/>
      <c r="BF212" s="94"/>
      <c r="BG212" s="94"/>
      <c r="BH212" s="94"/>
      <c r="BI212" s="94"/>
      <c r="BJ212" s="94"/>
      <c r="BK212" s="94"/>
      <c r="BL212" s="94"/>
      <c r="BM212" s="94"/>
      <c r="BN212" s="94"/>
      <c r="BO212" s="94"/>
      <c r="BP212" s="94"/>
      <c r="BQ212" s="94"/>
      <c r="BR212" s="94"/>
      <c r="BS212" s="94"/>
      <c r="BT212" s="94"/>
      <c r="BU212" s="94"/>
      <c r="BV212" s="94"/>
      <c r="BW212" s="94"/>
      <c r="BX212" s="94"/>
      <c r="BY212" s="94"/>
      <c r="BZ212" s="94"/>
      <c r="CB212" s="8"/>
    </row>
    <row r="213" spans="1:80" s="2" customFormat="1" ht="5.0999999999999996" customHeight="1">
      <c r="A213" s="203"/>
      <c r="B213" s="203"/>
      <c r="C213" s="203"/>
      <c r="D213" s="203"/>
      <c r="E213" s="203"/>
      <c r="F213" s="203"/>
      <c r="G213" s="203"/>
      <c r="H213" s="203"/>
      <c r="I213" s="203"/>
      <c r="J213" s="203"/>
      <c r="K213" s="203"/>
      <c r="L213" s="203"/>
      <c r="M213" s="203"/>
      <c r="N213" s="203"/>
      <c r="O213" s="203"/>
      <c r="P213" s="203"/>
      <c r="Q213" s="203"/>
      <c r="R213" s="203"/>
      <c r="S213" s="203"/>
      <c r="T213" s="203"/>
      <c r="U213" s="203"/>
      <c r="V213" s="203"/>
      <c r="W213" s="203"/>
      <c r="X213" s="203"/>
      <c r="Y213" s="203"/>
      <c r="Z213" s="203"/>
      <c r="AA213" s="203"/>
      <c r="AB213" s="203"/>
      <c r="AC213" s="203"/>
      <c r="AD213" s="203"/>
      <c r="AE213" s="203"/>
      <c r="AF213" s="203"/>
      <c r="AG213" s="203"/>
      <c r="AH213" s="203"/>
      <c r="AI213" s="203"/>
      <c r="AJ213" s="203"/>
      <c r="AK213" s="203"/>
      <c r="AL213" s="203"/>
      <c r="AM213" s="203"/>
      <c r="AN213" s="203"/>
      <c r="AO213" s="203"/>
      <c r="AP213" s="203"/>
      <c r="AQ213" s="203"/>
      <c r="AR213" s="203"/>
      <c r="AS213" s="203"/>
      <c r="AT213" s="203"/>
      <c r="AU213" s="203"/>
      <c r="AV213" s="203"/>
      <c r="AW213" s="203"/>
      <c r="AX213" s="203"/>
      <c r="AY213" s="203"/>
      <c r="AZ213" s="203"/>
      <c r="BA213" s="203"/>
      <c r="BB213" s="203"/>
      <c r="BC213" s="203"/>
      <c r="BD213" s="203"/>
      <c r="BE213" s="203"/>
      <c r="BF213" s="203"/>
      <c r="BG213" s="203"/>
      <c r="BH213" s="203"/>
      <c r="BI213" s="203"/>
      <c r="BJ213" s="203"/>
      <c r="BK213" s="203"/>
      <c r="BL213" s="203"/>
      <c r="BM213" s="203"/>
      <c r="BN213" s="203"/>
      <c r="BO213" s="203"/>
      <c r="BP213" s="203"/>
      <c r="BQ213" s="203"/>
      <c r="BR213" s="203"/>
      <c r="BS213" s="203"/>
      <c r="BT213" s="203"/>
      <c r="BU213" s="203"/>
      <c r="BV213" s="203"/>
      <c r="BW213" s="203"/>
      <c r="BX213" s="203"/>
      <c r="BY213" s="203"/>
      <c r="BZ213" s="203"/>
      <c r="CB213" s="8"/>
    </row>
    <row r="214" spans="1:80" s="13" customFormat="1" ht="15.95" customHeight="1">
      <c r="A214" s="59"/>
      <c r="B214" s="59" t="s">
        <v>255</v>
      </c>
      <c r="C214" s="59"/>
      <c r="D214" s="59"/>
      <c r="E214" s="59"/>
      <c r="F214" s="59"/>
      <c r="G214" s="59"/>
      <c r="H214" s="59"/>
      <c r="I214" s="59"/>
      <c r="J214" s="59"/>
      <c r="K214" s="59"/>
      <c r="L214" s="59"/>
      <c r="M214" s="59"/>
      <c r="N214" s="59"/>
      <c r="O214" s="59"/>
      <c r="P214" s="59"/>
      <c r="Q214" s="59"/>
      <c r="R214" s="59"/>
      <c r="S214" s="59"/>
      <c r="T214" s="59"/>
      <c r="U214" s="59"/>
      <c r="V214" s="59" t="s">
        <v>256</v>
      </c>
      <c r="W214" s="59"/>
      <c r="X214" s="59"/>
      <c r="Y214" s="59"/>
      <c r="Z214" s="59"/>
      <c r="AA214" s="59"/>
      <c r="AB214" s="59"/>
      <c r="AC214" s="59"/>
      <c r="AD214" s="59"/>
      <c r="AE214" s="59"/>
      <c r="AF214" s="59"/>
      <c r="AG214" s="59" t="s">
        <v>257</v>
      </c>
      <c r="AH214" s="59"/>
      <c r="AI214" s="59"/>
      <c r="AJ214" s="59"/>
      <c r="AK214" s="59"/>
      <c r="AL214" s="59"/>
      <c r="AM214" s="59"/>
      <c r="AN214" s="59"/>
      <c r="AO214" s="59"/>
      <c r="AP214" s="59"/>
      <c r="AQ214" s="59"/>
      <c r="AR214" s="59"/>
      <c r="AS214" s="59"/>
      <c r="AT214" s="59"/>
      <c r="AU214" s="59"/>
      <c r="AV214" s="59"/>
      <c r="AW214" s="59"/>
      <c r="AX214" s="60"/>
      <c r="AY214" s="60"/>
      <c r="AZ214" s="60"/>
      <c r="BA214" s="60"/>
      <c r="BB214" s="60"/>
      <c r="BC214" s="59" t="s">
        <v>258</v>
      </c>
      <c r="BD214" s="59"/>
      <c r="BE214" s="59"/>
      <c r="BF214" s="59"/>
      <c r="BG214" s="59"/>
      <c r="BH214" s="59"/>
      <c r="BI214" s="59"/>
      <c r="BJ214" s="59"/>
      <c r="BK214" s="59"/>
      <c r="BL214" s="59"/>
      <c r="BM214" s="59"/>
      <c r="BN214" s="59"/>
      <c r="BO214" s="59"/>
      <c r="BP214" s="59"/>
      <c r="BQ214" s="59"/>
      <c r="BR214" s="59"/>
      <c r="BS214" s="59"/>
      <c r="BT214" s="59"/>
      <c r="BU214" s="59" t="s">
        <v>85</v>
      </c>
      <c r="BV214" s="59"/>
      <c r="BW214" s="59"/>
      <c r="BX214" s="59"/>
      <c r="BY214" s="59"/>
      <c r="BZ214" s="59"/>
    </row>
    <row r="215" spans="1:80" s="13" customFormat="1" ht="15.95" customHeight="1">
      <c r="A215" s="59"/>
      <c r="B215" s="59"/>
      <c r="C215" s="59"/>
      <c r="D215" s="59"/>
      <c r="E215" s="59"/>
      <c r="F215" s="59"/>
      <c r="G215" s="59"/>
      <c r="H215" s="59"/>
      <c r="I215" s="59"/>
      <c r="J215" s="59"/>
      <c r="K215" s="59"/>
      <c r="L215" s="59" t="s">
        <v>259</v>
      </c>
      <c r="M215" s="59"/>
      <c r="N215" s="59"/>
      <c r="O215" s="59"/>
      <c r="P215" s="59"/>
      <c r="Q215" s="59"/>
      <c r="R215" s="59"/>
      <c r="S215" s="59"/>
      <c r="T215" s="59"/>
      <c r="U215" s="59"/>
      <c r="V215" s="59" t="s">
        <v>37</v>
      </c>
      <c r="W215" s="697"/>
      <c r="X215" s="697"/>
      <c r="Y215" s="697"/>
      <c r="Z215" s="697"/>
      <c r="AA215" s="697"/>
      <c r="AB215" s="697"/>
      <c r="AC215" s="697"/>
      <c r="AD215" s="697"/>
      <c r="AE215" s="697"/>
      <c r="AF215" s="697"/>
      <c r="AG215" s="699" t="s">
        <v>117</v>
      </c>
      <c r="AH215" s="699"/>
      <c r="AI215" s="677" t="str">
        <f t="shared" ref="AI215:AI220" si="5">IFERROR(VLOOKUP(W215,$CA$26:$CB$98,2,FALSE),"")</f>
        <v/>
      </c>
      <c r="AJ215" s="677"/>
      <c r="AK215" s="677"/>
      <c r="AL215" s="677"/>
      <c r="AM215" s="677"/>
      <c r="AN215" s="677"/>
      <c r="AO215" s="677"/>
      <c r="AP215" s="677"/>
      <c r="AQ215" s="677"/>
      <c r="AR215" s="677"/>
      <c r="AS215" s="677"/>
      <c r="AT215" s="677"/>
      <c r="AU215" s="677"/>
      <c r="AV215" s="677"/>
      <c r="AW215" s="677"/>
      <c r="AX215" s="677"/>
      <c r="AY215" s="677"/>
      <c r="AZ215" s="677"/>
      <c r="BA215" s="677"/>
      <c r="BB215" s="677"/>
      <c r="BC215" s="699" t="s">
        <v>117</v>
      </c>
      <c r="BD215" s="699"/>
      <c r="BE215" s="688"/>
      <c r="BF215" s="688"/>
      <c r="BG215" s="688"/>
      <c r="BH215" s="688"/>
      <c r="BI215" s="688"/>
      <c r="BJ215" s="688"/>
      <c r="BK215" s="688"/>
      <c r="BL215" s="688"/>
      <c r="BM215" s="688"/>
      <c r="BN215" s="688"/>
      <c r="BO215" s="688"/>
      <c r="BP215" s="688"/>
      <c r="BQ215" s="688"/>
      <c r="BR215" s="688"/>
      <c r="BS215" s="688"/>
      <c r="BT215" s="123"/>
      <c r="BU215" s="119" t="s">
        <v>85</v>
      </c>
      <c r="BV215" s="119"/>
      <c r="BW215" s="119"/>
      <c r="BX215" s="119"/>
      <c r="BY215" s="119"/>
      <c r="BZ215" s="59"/>
    </row>
    <row r="216" spans="1:80" s="13" customFormat="1" ht="15.95" customHeight="1">
      <c r="A216" s="59"/>
      <c r="B216" s="59"/>
      <c r="C216" s="59"/>
      <c r="D216" s="59"/>
      <c r="E216" s="59"/>
      <c r="F216" s="59"/>
      <c r="G216" s="59"/>
      <c r="H216" s="59"/>
      <c r="I216" s="59"/>
      <c r="J216" s="59"/>
      <c r="K216" s="59"/>
      <c r="L216" s="59" t="s">
        <v>260</v>
      </c>
      <c r="M216" s="59"/>
      <c r="N216" s="59"/>
      <c r="O216" s="59"/>
      <c r="P216" s="59"/>
      <c r="Q216" s="59"/>
      <c r="R216" s="59"/>
      <c r="S216" s="59"/>
      <c r="T216" s="59"/>
      <c r="U216" s="59"/>
      <c r="V216" s="59" t="s">
        <v>37</v>
      </c>
      <c r="W216" s="697"/>
      <c r="X216" s="697"/>
      <c r="Y216" s="697"/>
      <c r="Z216" s="697"/>
      <c r="AA216" s="697"/>
      <c r="AB216" s="697"/>
      <c r="AC216" s="697"/>
      <c r="AD216" s="697"/>
      <c r="AE216" s="697"/>
      <c r="AF216" s="697"/>
      <c r="AG216" s="699" t="s">
        <v>117</v>
      </c>
      <c r="AH216" s="699"/>
      <c r="AI216" s="677" t="str">
        <f t="shared" si="5"/>
        <v/>
      </c>
      <c r="AJ216" s="677"/>
      <c r="AK216" s="677"/>
      <c r="AL216" s="677"/>
      <c r="AM216" s="677"/>
      <c r="AN216" s="677"/>
      <c r="AO216" s="677"/>
      <c r="AP216" s="677"/>
      <c r="AQ216" s="677"/>
      <c r="AR216" s="677"/>
      <c r="AS216" s="677"/>
      <c r="AT216" s="677"/>
      <c r="AU216" s="677"/>
      <c r="AV216" s="677"/>
      <c r="AW216" s="677"/>
      <c r="AX216" s="677"/>
      <c r="AY216" s="677"/>
      <c r="AZ216" s="677"/>
      <c r="BA216" s="677"/>
      <c r="BB216" s="677"/>
      <c r="BC216" s="699" t="s">
        <v>117</v>
      </c>
      <c r="BD216" s="699"/>
      <c r="BE216" s="688"/>
      <c r="BF216" s="688"/>
      <c r="BG216" s="688"/>
      <c r="BH216" s="688"/>
      <c r="BI216" s="688"/>
      <c r="BJ216" s="688"/>
      <c r="BK216" s="688"/>
      <c r="BL216" s="688"/>
      <c r="BM216" s="688"/>
      <c r="BN216" s="688"/>
      <c r="BO216" s="688"/>
      <c r="BP216" s="688"/>
      <c r="BQ216" s="688"/>
      <c r="BR216" s="688"/>
      <c r="BS216" s="688"/>
      <c r="BT216" s="123"/>
      <c r="BU216" s="119" t="s">
        <v>85</v>
      </c>
      <c r="BV216" s="119"/>
      <c r="BW216" s="119"/>
      <c r="BX216" s="119"/>
      <c r="BY216" s="119"/>
      <c r="BZ216" s="59"/>
    </row>
    <row r="217" spans="1:80" s="13" customFormat="1" ht="15.95" customHeight="1">
      <c r="A217" s="59"/>
      <c r="B217" s="59"/>
      <c r="C217" s="59"/>
      <c r="D217" s="59"/>
      <c r="E217" s="59"/>
      <c r="F217" s="59"/>
      <c r="G217" s="59"/>
      <c r="H217" s="59"/>
      <c r="I217" s="59"/>
      <c r="J217" s="59"/>
      <c r="K217" s="59"/>
      <c r="L217" s="59" t="s">
        <v>261</v>
      </c>
      <c r="M217" s="59"/>
      <c r="N217" s="59"/>
      <c r="O217" s="59"/>
      <c r="P217" s="59"/>
      <c r="Q217" s="59"/>
      <c r="R217" s="59"/>
      <c r="S217" s="59"/>
      <c r="T217" s="59"/>
      <c r="U217" s="59"/>
      <c r="V217" s="59" t="s">
        <v>37</v>
      </c>
      <c r="W217" s="697"/>
      <c r="X217" s="697"/>
      <c r="Y217" s="697"/>
      <c r="Z217" s="697"/>
      <c r="AA217" s="697"/>
      <c r="AB217" s="697"/>
      <c r="AC217" s="697"/>
      <c r="AD217" s="697"/>
      <c r="AE217" s="697"/>
      <c r="AF217" s="697"/>
      <c r="AG217" s="699" t="s">
        <v>117</v>
      </c>
      <c r="AH217" s="699"/>
      <c r="AI217" s="677" t="str">
        <f t="shared" si="5"/>
        <v/>
      </c>
      <c r="AJ217" s="677"/>
      <c r="AK217" s="677"/>
      <c r="AL217" s="677"/>
      <c r="AM217" s="677"/>
      <c r="AN217" s="677"/>
      <c r="AO217" s="677"/>
      <c r="AP217" s="677"/>
      <c r="AQ217" s="677"/>
      <c r="AR217" s="677"/>
      <c r="AS217" s="677"/>
      <c r="AT217" s="677"/>
      <c r="AU217" s="677"/>
      <c r="AV217" s="677"/>
      <c r="AW217" s="677"/>
      <c r="AX217" s="677"/>
      <c r="AY217" s="677"/>
      <c r="AZ217" s="677"/>
      <c r="BA217" s="677"/>
      <c r="BB217" s="677"/>
      <c r="BC217" s="699" t="s">
        <v>117</v>
      </c>
      <c r="BD217" s="699"/>
      <c r="BE217" s="688"/>
      <c r="BF217" s="688"/>
      <c r="BG217" s="688"/>
      <c r="BH217" s="688"/>
      <c r="BI217" s="688"/>
      <c r="BJ217" s="688"/>
      <c r="BK217" s="688"/>
      <c r="BL217" s="688"/>
      <c r="BM217" s="688"/>
      <c r="BN217" s="688"/>
      <c r="BO217" s="688"/>
      <c r="BP217" s="688"/>
      <c r="BQ217" s="688"/>
      <c r="BR217" s="688"/>
      <c r="BS217" s="688"/>
      <c r="BT217" s="123"/>
      <c r="BU217" s="119" t="s">
        <v>85</v>
      </c>
      <c r="BV217" s="119"/>
      <c r="BW217" s="119"/>
      <c r="BX217" s="119"/>
      <c r="BY217" s="119"/>
      <c r="BZ217" s="59"/>
    </row>
    <row r="218" spans="1:80" s="13" customFormat="1" ht="15.95" customHeight="1">
      <c r="A218" s="59"/>
      <c r="B218" s="59"/>
      <c r="C218" s="59"/>
      <c r="D218" s="59"/>
      <c r="E218" s="59"/>
      <c r="F218" s="59"/>
      <c r="G218" s="59"/>
      <c r="H218" s="59"/>
      <c r="I218" s="59"/>
      <c r="J218" s="59"/>
      <c r="K218" s="59"/>
      <c r="L218" s="59" t="s">
        <v>262</v>
      </c>
      <c r="M218" s="59"/>
      <c r="N218" s="59"/>
      <c r="O218" s="59"/>
      <c r="P218" s="59"/>
      <c r="Q218" s="59"/>
      <c r="R218" s="59"/>
      <c r="S218" s="59"/>
      <c r="T218" s="59"/>
      <c r="U218" s="59"/>
      <c r="V218" s="59" t="s">
        <v>37</v>
      </c>
      <c r="W218" s="697"/>
      <c r="X218" s="697"/>
      <c r="Y218" s="697"/>
      <c r="Z218" s="697"/>
      <c r="AA218" s="697"/>
      <c r="AB218" s="697"/>
      <c r="AC218" s="697"/>
      <c r="AD218" s="697"/>
      <c r="AE218" s="697"/>
      <c r="AF218" s="697"/>
      <c r="AG218" s="699" t="s">
        <v>117</v>
      </c>
      <c r="AH218" s="699"/>
      <c r="AI218" s="677" t="str">
        <f t="shared" si="5"/>
        <v/>
      </c>
      <c r="AJ218" s="677"/>
      <c r="AK218" s="677"/>
      <c r="AL218" s="677"/>
      <c r="AM218" s="677"/>
      <c r="AN218" s="677"/>
      <c r="AO218" s="677"/>
      <c r="AP218" s="677"/>
      <c r="AQ218" s="677"/>
      <c r="AR218" s="677"/>
      <c r="AS218" s="677"/>
      <c r="AT218" s="677"/>
      <c r="AU218" s="677"/>
      <c r="AV218" s="677"/>
      <c r="AW218" s="677"/>
      <c r="AX218" s="677"/>
      <c r="AY218" s="677"/>
      <c r="AZ218" s="677"/>
      <c r="BA218" s="677"/>
      <c r="BB218" s="677"/>
      <c r="BC218" s="699" t="s">
        <v>117</v>
      </c>
      <c r="BD218" s="699"/>
      <c r="BE218" s="688"/>
      <c r="BF218" s="688"/>
      <c r="BG218" s="688"/>
      <c r="BH218" s="688"/>
      <c r="BI218" s="688"/>
      <c r="BJ218" s="688"/>
      <c r="BK218" s="688"/>
      <c r="BL218" s="688"/>
      <c r="BM218" s="688"/>
      <c r="BN218" s="688"/>
      <c r="BO218" s="688"/>
      <c r="BP218" s="688"/>
      <c r="BQ218" s="688"/>
      <c r="BR218" s="688"/>
      <c r="BS218" s="688"/>
      <c r="BT218" s="123"/>
      <c r="BU218" s="119" t="s">
        <v>85</v>
      </c>
      <c r="BV218" s="119"/>
      <c r="BW218" s="119"/>
      <c r="BX218" s="119"/>
      <c r="BY218" s="119"/>
      <c r="BZ218" s="59"/>
    </row>
    <row r="219" spans="1:80" s="1" customFormat="1" ht="15.95" customHeight="1">
      <c r="A219" s="59"/>
      <c r="B219" s="59"/>
      <c r="C219" s="59"/>
      <c r="D219" s="59"/>
      <c r="E219" s="59"/>
      <c r="F219" s="59"/>
      <c r="G219" s="59"/>
      <c r="H219" s="59"/>
      <c r="I219" s="59"/>
      <c r="J219" s="59"/>
      <c r="K219" s="59"/>
      <c r="L219" s="59" t="s">
        <v>263</v>
      </c>
      <c r="M219" s="59"/>
      <c r="N219" s="59"/>
      <c r="O219" s="59"/>
      <c r="P219" s="59"/>
      <c r="Q219" s="59"/>
      <c r="R219" s="59"/>
      <c r="S219" s="59"/>
      <c r="T219" s="59"/>
      <c r="U219" s="59"/>
      <c r="V219" s="59" t="s">
        <v>37</v>
      </c>
      <c r="W219" s="697"/>
      <c r="X219" s="697"/>
      <c r="Y219" s="697"/>
      <c r="Z219" s="697"/>
      <c r="AA219" s="697"/>
      <c r="AB219" s="697"/>
      <c r="AC219" s="697"/>
      <c r="AD219" s="697"/>
      <c r="AE219" s="697"/>
      <c r="AF219" s="697"/>
      <c r="AG219" s="699" t="s">
        <v>117</v>
      </c>
      <c r="AH219" s="699"/>
      <c r="AI219" s="677" t="str">
        <f t="shared" si="5"/>
        <v/>
      </c>
      <c r="AJ219" s="677"/>
      <c r="AK219" s="677"/>
      <c r="AL219" s="677"/>
      <c r="AM219" s="677"/>
      <c r="AN219" s="677"/>
      <c r="AO219" s="677"/>
      <c r="AP219" s="677"/>
      <c r="AQ219" s="677"/>
      <c r="AR219" s="677"/>
      <c r="AS219" s="677"/>
      <c r="AT219" s="677"/>
      <c r="AU219" s="677"/>
      <c r="AV219" s="677"/>
      <c r="AW219" s="677"/>
      <c r="AX219" s="677"/>
      <c r="AY219" s="677"/>
      <c r="AZ219" s="677"/>
      <c r="BA219" s="677"/>
      <c r="BB219" s="677"/>
      <c r="BC219" s="699" t="s">
        <v>117</v>
      </c>
      <c r="BD219" s="699"/>
      <c r="BE219" s="688"/>
      <c r="BF219" s="688"/>
      <c r="BG219" s="688"/>
      <c r="BH219" s="688"/>
      <c r="BI219" s="688"/>
      <c r="BJ219" s="688"/>
      <c r="BK219" s="688"/>
      <c r="BL219" s="688"/>
      <c r="BM219" s="688"/>
      <c r="BN219" s="688"/>
      <c r="BO219" s="688"/>
      <c r="BP219" s="688"/>
      <c r="BQ219" s="688"/>
      <c r="BR219" s="688"/>
      <c r="BS219" s="688"/>
      <c r="BT219" s="123"/>
      <c r="BU219" s="119" t="s">
        <v>85</v>
      </c>
      <c r="BV219" s="119"/>
      <c r="BW219" s="119"/>
      <c r="BX219" s="119"/>
      <c r="BY219" s="119"/>
      <c r="BZ219" s="59"/>
    </row>
    <row r="220" spans="1:80" s="1" customFormat="1" ht="15.95" customHeight="1">
      <c r="A220" s="59"/>
      <c r="B220" s="59"/>
      <c r="C220" s="59"/>
      <c r="D220" s="59"/>
      <c r="E220" s="59"/>
      <c r="F220" s="59"/>
      <c r="G220" s="59"/>
      <c r="H220" s="59"/>
      <c r="I220" s="59"/>
      <c r="J220" s="59"/>
      <c r="K220" s="59"/>
      <c r="L220" s="59" t="s">
        <v>264</v>
      </c>
      <c r="M220" s="59"/>
      <c r="N220" s="59"/>
      <c r="O220" s="59"/>
      <c r="P220" s="59"/>
      <c r="Q220" s="59"/>
      <c r="R220" s="59"/>
      <c r="S220" s="59"/>
      <c r="T220" s="59"/>
      <c r="U220" s="59"/>
      <c r="V220" s="59" t="s">
        <v>37</v>
      </c>
      <c r="W220" s="697"/>
      <c r="X220" s="697"/>
      <c r="Y220" s="697"/>
      <c r="Z220" s="697"/>
      <c r="AA220" s="697"/>
      <c r="AB220" s="697"/>
      <c r="AC220" s="697"/>
      <c r="AD220" s="697"/>
      <c r="AE220" s="697"/>
      <c r="AF220" s="697"/>
      <c r="AG220" s="699" t="s">
        <v>117</v>
      </c>
      <c r="AH220" s="699"/>
      <c r="AI220" s="677" t="str">
        <f t="shared" si="5"/>
        <v/>
      </c>
      <c r="AJ220" s="677"/>
      <c r="AK220" s="677"/>
      <c r="AL220" s="677"/>
      <c r="AM220" s="677"/>
      <c r="AN220" s="677"/>
      <c r="AO220" s="677"/>
      <c r="AP220" s="677"/>
      <c r="AQ220" s="677"/>
      <c r="AR220" s="677"/>
      <c r="AS220" s="677"/>
      <c r="AT220" s="677"/>
      <c r="AU220" s="677"/>
      <c r="AV220" s="677"/>
      <c r="AW220" s="677"/>
      <c r="AX220" s="677"/>
      <c r="AY220" s="677"/>
      <c r="AZ220" s="677"/>
      <c r="BA220" s="677"/>
      <c r="BB220" s="677"/>
      <c r="BC220" s="699" t="s">
        <v>117</v>
      </c>
      <c r="BD220" s="699"/>
      <c r="BE220" s="688"/>
      <c r="BF220" s="688"/>
      <c r="BG220" s="688"/>
      <c r="BH220" s="688"/>
      <c r="BI220" s="688"/>
      <c r="BJ220" s="688"/>
      <c r="BK220" s="688"/>
      <c r="BL220" s="688"/>
      <c r="BM220" s="688"/>
      <c r="BN220" s="688"/>
      <c r="BO220" s="688"/>
      <c r="BP220" s="688"/>
      <c r="BQ220" s="688"/>
      <c r="BR220" s="688"/>
      <c r="BS220" s="688"/>
      <c r="BT220" s="123"/>
      <c r="BU220" s="119" t="s">
        <v>85</v>
      </c>
      <c r="BV220" s="119"/>
      <c r="BW220" s="119"/>
      <c r="BX220" s="119"/>
      <c r="BY220" s="119"/>
      <c r="BZ220" s="59"/>
    </row>
    <row r="221" spans="1:80" s="2" customFormat="1" ht="5.0999999999999996" customHeight="1">
      <c r="A221" s="94"/>
      <c r="B221" s="94"/>
      <c r="C221" s="94"/>
      <c r="D221" s="94"/>
      <c r="E221" s="94"/>
      <c r="F221" s="94"/>
      <c r="G221" s="94"/>
      <c r="H221" s="94"/>
      <c r="I221" s="94"/>
      <c r="J221" s="94"/>
      <c r="K221" s="94"/>
      <c r="L221" s="94"/>
      <c r="M221" s="94"/>
      <c r="N221" s="94"/>
      <c r="O221" s="94"/>
      <c r="P221" s="94"/>
      <c r="Q221" s="94"/>
      <c r="R221" s="94"/>
      <c r="S221" s="94"/>
      <c r="T221" s="94"/>
      <c r="U221" s="94"/>
      <c r="V221" s="94"/>
      <c r="W221" s="94"/>
      <c r="X221" s="94"/>
      <c r="Y221" s="94"/>
      <c r="Z221" s="94"/>
      <c r="AA221" s="94"/>
      <c r="AB221" s="94"/>
      <c r="AC221" s="94"/>
      <c r="AD221" s="94"/>
      <c r="AE221" s="94"/>
      <c r="AF221" s="94"/>
      <c r="AG221" s="94"/>
      <c r="AH221" s="94"/>
      <c r="AI221" s="94"/>
      <c r="AJ221" s="94"/>
      <c r="AK221" s="94"/>
      <c r="AL221" s="94"/>
      <c r="AM221" s="94"/>
      <c r="AN221" s="94"/>
      <c r="AO221" s="94"/>
      <c r="AP221" s="94"/>
      <c r="AQ221" s="94"/>
      <c r="AR221" s="94"/>
      <c r="AS221" s="94"/>
      <c r="AT221" s="94"/>
      <c r="AU221" s="94"/>
      <c r="AV221" s="94"/>
      <c r="AW221" s="94"/>
      <c r="AX221" s="94"/>
      <c r="AY221" s="94"/>
      <c r="AZ221" s="94"/>
      <c r="BA221" s="94"/>
      <c r="BB221" s="94"/>
      <c r="BC221" s="94"/>
      <c r="BD221" s="94"/>
      <c r="BE221" s="94"/>
      <c r="BF221" s="94"/>
      <c r="BG221" s="94"/>
      <c r="BH221" s="94"/>
      <c r="BI221" s="94"/>
      <c r="BJ221" s="94"/>
      <c r="BK221" s="94"/>
      <c r="BL221" s="94"/>
      <c r="BM221" s="94"/>
      <c r="BN221" s="94"/>
      <c r="BO221" s="94"/>
      <c r="BP221" s="94"/>
      <c r="BQ221" s="94"/>
      <c r="BR221" s="94"/>
      <c r="BS221" s="94"/>
      <c r="BT221" s="94"/>
      <c r="BU221" s="94"/>
      <c r="BV221" s="94"/>
      <c r="BW221" s="94"/>
      <c r="BX221" s="94"/>
      <c r="BY221" s="94"/>
      <c r="BZ221" s="94"/>
      <c r="CB221" s="8"/>
    </row>
    <row r="222" spans="1:80" s="2" customFormat="1" ht="5.0999999999999996" customHeight="1">
      <c r="A222" s="203"/>
      <c r="B222" s="203"/>
      <c r="C222" s="203"/>
      <c r="D222" s="203"/>
      <c r="E222" s="203"/>
      <c r="F222" s="203"/>
      <c r="G222" s="203"/>
      <c r="H222" s="203"/>
      <c r="I222" s="203"/>
      <c r="J222" s="203"/>
      <c r="K222" s="203"/>
      <c r="L222" s="203"/>
      <c r="M222" s="203"/>
      <c r="N222" s="203"/>
      <c r="O222" s="203"/>
      <c r="P222" s="203"/>
      <c r="Q222" s="203"/>
      <c r="R222" s="203"/>
      <c r="S222" s="203"/>
      <c r="T222" s="203"/>
      <c r="U222" s="203"/>
      <c r="V222" s="203"/>
      <c r="W222" s="203"/>
      <c r="X222" s="203"/>
      <c r="Y222" s="203"/>
      <c r="Z222" s="203"/>
      <c r="AA222" s="203"/>
      <c r="AB222" s="203"/>
      <c r="AC222" s="203"/>
      <c r="AD222" s="203"/>
      <c r="AE222" s="203"/>
      <c r="AF222" s="203"/>
      <c r="AG222" s="203"/>
      <c r="AH222" s="203"/>
      <c r="AI222" s="203"/>
      <c r="AJ222" s="203"/>
      <c r="AK222" s="203"/>
      <c r="AL222" s="203"/>
      <c r="AM222" s="203"/>
      <c r="AN222" s="203"/>
      <c r="AO222" s="203"/>
      <c r="AP222" s="203"/>
      <c r="AQ222" s="203"/>
      <c r="AR222" s="203"/>
      <c r="AS222" s="203"/>
      <c r="AT222" s="203"/>
      <c r="AU222" s="203"/>
      <c r="AV222" s="203"/>
      <c r="AW222" s="203"/>
      <c r="AX222" s="203"/>
      <c r="AY222" s="203"/>
      <c r="AZ222" s="203"/>
      <c r="BA222" s="203"/>
      <c r="BB222" s="203"/>
      <c r="BC222" s="203"/>
      <c r="BD222" s="203"/>
      <c r="BE222" s="203"/>
      <c r="BF222" s="203"/>
      <c r="BG222" s="203"/>
      <c r="BH222" s="203"/>
      <c r="BI222" s="203"/>
      <c r="BJ222" s="203"/>
      <c r="BK222" s="203"/>
      <c r="BL222" s="203"/>
      <c r="BM222" s="203"/>
      <c r="BN222" s="203"/>
      <c r="BO222" s="203"/>
      <c r="BP222" s="203"/>
      <c r="BQ222" s="203"/>
      <c r="BR222" s="203"/>
      <c r="BS222" s="203"/>
      <c r="BT222" s="203"/>
      <c r="BU222" s="203"/>
      <c r="BV222" s="203"/>
      <c r="BW222" s="203"/>
      <c r="BX222" s="203"/>
      <c r="BY222" s="203"/>
      <c r="BZ222" s="203"/>
      <c r="CB222" s="8"/>
    </row>
    <row r="223" spans="1:80" s="13" customFormat="1" ht="15.95" customHeight="1">
      <c r="A223" s="59"/>
      <c r="B223" s="59" t="s">
        <v>265</v>
      </c>
      <c r="C223" s="59"/>
      <c r="D223" s="59"/>
      <c r="E223" s="59"/>
      <c r="F223" s="59"/>
      <c r="G223" s="59"/>
      <c r="H223" s="59"/>
      <c r="I223" s="59"/>
      <c r="J223" s="59"/>
      <c r="K223" s="59"/>
      <c r="L223" s="59"/>
      <c r="M223" s="59"/>
      <c r="N223" s="59"/>
      <c r="O223" s="59"/>
      <c r="P223" s="59"/>
      <c r="Q223" s="59"/>
      <c r="R223" s="59"/>
      <c r="S223" s="680"/>
      <c r="T223" s="680"/>
      <c r="U223" s="680"/>
      <c r="V223" s="680"/>
      <c r="W223" s="680"/>
      <c r="X223" s="680"/>
      <c r="Y223" s="680"/>
      <c r="Z223" s="680"/>
      <c r="AA223" s="680"/>
      <c r="AB223" s="680"/>
      <c r="AC223" s="680"/>
      <c r="AD223" s="680"/>
      <c r="AE223" s="680"/>
      <c r="AF223" s="680"/>
      <c r="AG223" s="680"/>
      <c r="AH223" s="680"/>
      <c r="AI223" s="680"/>
      <c r="AJ223" s="680"/>
      <c r="AK223" s="680"/>
      <c r="AL223" s="680"/>
      <c r="AM223" s="680"/>
      <c r="AN223" s="680"/>
      <c r="AO223" s="680"/>
      <c r="AP223" s="680"/>
      <c r="AQ223" s="680"/>
      <c r="AR223" s="680"/>
      <c r="AS223" s="680"/>
      <c r="AT223" s="680"/>
      <c r="AU223" s="680"/>
      <c r="AV223" s="680"/>
      <c r="AW223" s="680"/>
      <c r="AX223" s="680"/>
      <c r="AY223" s="680"/>
      <c r="AZ223" s="680"/>
      <c r="BA223" s="680"/>
      <c r="BB223" s="680"/>
      <c r="BC223" s="680"/>
      <c r="BD223" s="680"/>
      <c r="BE223" s="680"/>
      <c r="BF223" s="680"/>
      <c r="BG223" s="680"/>
      <c r="BH223" s="680"/>
      <c r="BI223" s="680"/>
      <c r="BJ223" s="680"/>
      <c r="BK223" s="680"/>
      <c r="BL223" s="680"/>
      <c r="BM223" s="680"/>
      <c r="BN223" s="680"/>
      <c r="BO223" s="680"/>
      <c r="BP223" s="680"/>
      <c r="BQ223" s="680"/>
      <c r="BR223" s="680"/>
      <c r="BS223" s="680"/>
      <c r="BT223" s="680"/>
      <c r="BU223" s="680"/>
      <c r="BV223" s="680"/>
      <c r="BW223" s="680"/>
      <c r="BX223" s="680"/>
      <c r="BY223" s="680"/>
      <c r="BZ223" s="680"/>
    </row>
    <row r="224" spans="1:80" s="2" customFormat="1" ht="5.0999999999999996" customHeight="1">
      <c r="A224" s="94"/>
      <c r="B224" s="94"/>
      <c r="C224" s="94"/>
      <c r="D224" s="94"/>
      <c r="E224" s="94"/>
      <c r="F224" s="94"/>
      <c r="G224" s="94"/>
      <c r="H224" s="94"/>
      <c r="I224" s="94"/>
      <c r="J224" s="94"/>
      <c r="K224" s="94"/>
      <c r="L224" s="94"/>
      <c r="M224" s="94"/>
      <c r="N224" s="94"/>
      <c r="O224" s="94"/>
      <c r="P224" s="94"/>
      <c r="Q224" s="94"/>
      <c r="R224" s="94"/>
      <c r="S224" s="94"/>
      <c r="T224" s="94"/>
      <c r="U224" s="94"/>
      <c r="V224" s="94"/>
      <c r="W224" s="94"/>
      <c r="X224" s="94"/>
      <c r="Y224" s="94"/>
      <c r="Z224" s="94"/>
      <c r="AA224" s="94"/>
      <c r="AB224" s="94"/>
      <c r="AC224" s="94"/>
      <c r="AD224" s="94"/>
      <c r="AE224" s="94"/>
      <c r="AF224" s="94"/>
      <c r="AG224" s="94"/>
      <c r="AH224" s="94"/>
      <c r="AI224" s="94"/>
      <c r="AJ224" s="94"/>
      <c r="AK224" s="94"/>
      <c r="AL224" s="94"/>
      <c r="AM224" s="94"/>
      <c r="AN224" s="94"/>
      <c r="AO224" s="94"/>
      <c r="AP224" s="94"/>
      <c r="AQ224" s="94"/>
      <c r="AR224" s="94"/>
      <c r="AS224" s="94"/>
      <c r="AT224" s="94"/>
      <c r="AU224" s="94"/>
      <c r="AV224" s="94"/>
      <c r="AW224" s="94"/>
      <c r="AX224" s="94"/>
      <c r="AY224" s="94"/>
      <c r="AZ224" s="94"/>
      <c r="BA224" s="94"/>
      <c r="BB224" s="94"/>
      <c r="BC224" s="94"/>
      <c r="BD224" s="94"/>
      <c r="BE224" s="94"/>
      <c r="BF224" s="94"/>
      <c r="BG224" s="94"/>
      <c r="BH224" s="94"/>
      <c r="BI224" s="94"/>
      <c r="BJ224" s="94"/>
      <c r="BK224" s="94"/>
      <c r="BL224" s="94"/>
      <c r="BM224" s="94"/>
      <c r="BN224" s="94"/>
      <c r="BO224" s="94"/>
      <c r="BP224" s="94"/>
      <c r="BQ224" s="94"/>
      <c r="BR224" s="94"/>
      <c r="BS224" s="94"/>
      <c r="BT224" s="94"/>
      <c r="BU224" s="94"/>
      <c r="BV224" s="94"/>
      <c r="BW224" s="94"/>
      <c r="BX224" s="94"/>
      <c r="BY224" s="94"/>
      <c r="BZ224" s="94"/>
      <c r="CB224" s="8"/>
    </row>
    <row r="225" spans="1:80" s="2" customFormat="1" ht="5.0999999999999996" customHeight="1">
      <c r="A225" s="203"/>
      <c r="B225" s="203"/>
      <c r="C225" s="203"/>
      <c r="D225" s="203"/>
      <c r="E225" s="203"/>
      <c r="F225" s="203"/>
      <c r="G225" s="203"/>
      <c r="H225" s="203"/>
      <c r="I225" s="203"/>
      <c r="J225" s="203"/>
      <c r="K225" s="203"/>
      <c r="L225" s="203"/>
      <c r="M225" s="203"/>
      <c r="N225" s="203"/>
      <c r="O225" s="203"/>
      <c r="P225" s="203"/>
      <c r="Q225" s="203"/>
      <c r="R225" s="203"/>
      <c r="S225" s="203"/>
      <c r="T225" s="203"/>
      <c r="U225" s="203"/>
      <c r="V225" s="203"/>
      <c r="W225" s="203"/>
      <c r="X225" s="203"/>
      <c r="Y225" s="203"/>
      <c r="Z225" s="203"/>
      <c r="AA225" s="203"/>
      <c r="AB225" s="203"/>
      <c r="AC225" s="203"/>
      <c r="AD225" s="203"/>
      <c r="AE225" s="203"/>
      <c r="AF225" s="203"/>
      <c r="AG225" s="203"/>
      <c r="AH225" s="203"/>
      <c r="AI225" s="203"/>
      <c r="AJ225" s="203"/>
      <c r="AK225" s="203"/>
      <c r="AL225" s="203"/>
      <c r="AM225" s="203"/>
      <c r="AN225" s="203"/>
      <c r="AO225" s="203"/>
      <c r="AP225" s="203"/>
      <c r="AQ225" s="203"/>
      <c r="AR225" s="203"/>
      <c r="AS225" s="203"/>
      <c r="AT225" s="203"/>
      <c r="AU225" s="203"/>
      <c r="AV225" s="203"/>
      <c r="AW225" s="203"/>
      <c r="AX225" s="203"/>
      <c r="AY225" s="203"/>
      <c r="AZ225" s="203"/>
      <c r="BA225" s="203"/>
      <c r="BB225" s="203"/>
      <c r="BC225" s="203"/>
      <c r="BD225" s="203"/>
      <c r="BE225" s="203"/>
      <c r="BF225" s="203"/>
      <c r="BG225" s="203"/>
      <c r="BH225" s="203"/>
      <c r="BI225" s="203"/>
      <c r="BJ225" s="203"/>
      <c r="BK225" s="203"/>
      <c r="BL225" s="203"/>
      <c r="BM225" s="203"/>
      <c r="BN225" s="203"/>
      <c r="BO225" s="203"/>
      <c r="BP225" s="203"/>
      <c r="BQ225" s="203"/>
      <c r="BR225" s="203"/>
      <c r="BS225" s="203"/>
      <c r="BT225" s="203"/>
      <c r="BU225" s="203"/>
      <c r="BV225" s="203"/>
      <c r="BW225" s="203"/>
      <c r="BX225" s="203"/>
      <c r="BY225" s="203"/>
      <c r="BZ225" s="203"/>
      <c r="CB225" s="8"/>
    </row>
    <row r="226" spans="1:80" s="13" customFormat="1" ht="15.95" customHeight="1">
      <c r="A226" s="59"/>
      <c r="B226" s="59" t="s">
        <v>266</v>
      </c>
      <c r="C226" s="59"/>
      <c r="D226" s="59"/>
      <c r="E226" s="59"/>
      <c r="F226" s="59"/>
      <c r="G226" s="59"/>
      <c r="H226" s="59"/>
      <c r="I226" s="59"/>
      <c r="J226" s="59"/>
      <c r="K226" s="59"/>
      <c r="L226" s="59"/>
      <c r="M226" s="59"/>
      <c r="N226" s="59"/>
      <c r="O226" s="59"/>
      <c r="P226" s="59"/>
      <c r="Q226" s="59"/>
      <c r="R226" s="680"/>
      <c r="S226" s="680"/>
      <c r="T226" s="680"/>
      <c r="U226" s="680"/>
      <c r="V226" s="680"/>
      <c r="W226" s="680"/>
      <c r="X226" s="680"/>
      <c r="Y226" s="680"/>
      <c r="Z226" s="680"/>
      <c r="AA226" s="680"/>
      <c r="AB226" s="680"/>
      <c r="AC226" s="680"/>
      <c r="AD226" s="680"/>
      <c r="AE226" s="680"/>
      <c r="AF226" s="680"/>
      <c r="AG226" s="680"/>
      <c r="AH226" s="680"/>
      <c r="AI226" s="680"/>
      <c r="AJ226" s="680"/>
      <c r="AK226" s="680"/>
      <c r="AL226" s="680"/>
      <c r="AM226" s="680"/>
      <c r="AN226" s="680"/>
      <c r="AO226" s="680"/>
      <c r="AP226" s="680"/>
      <c r="AQ226" s="680"/>
      <c r="AR226" s="680"/>
      <c r="AS226" s="680"/>
      <c r="AT226" s="680"/>
      <c r="AU226" s="680"/>
      <c r="AV226" s="680"/>
      <c r="AW226" s="680"/>
      <c r="AX226" s="680"/>
      <c r="AY226" s="680"/>
      <c r="AZ226" s="680"/>
      <c r="BA226" s="680"/>
      <c r="BB226" s="680"/>
      <c r="BC226" s="680"/>
      <c r="BD226" s="680"/>
      <c r="BE226" s="680"/>
      <c r="BF226" s="680"/>
      <c r="BG226" s="680"/>
      <c r="BH226" s="680"/>
      <c r="BI226" s="680"/>
      <c r="BJ226" s="680"/>
      <c r="BK226" s="680"/>
      <c r="BL226" s="680"/>
      <c r="BM226" s="680"/>
      <c r="BN226" s="680"/>
      <c r="BO226" s="680"/>
      <c r="BP226" s="680"/>
      <c r="BQ226" s="680"/>
      <c r="BR226" s="680"/>
      <c r="BS226" s="680"/>
      <c r="BT226" s="680"/>
      <c r="BU226" s="680"/>
      <c r="BV226" s="680"/>
      <c r="BW226" s="680"/>
      <c r="BX226" s="680"/>
      <c r="BY226" s="680"/>
      <c r="BZ226" s="680"/>
    </row>
    <row r="227" spans="1:80" s="13" customFormat="1" ht="15.95" customHeight="1">
      <c r="A227" s="59"/>
      <c r="B227" s="59"/>
      <c r="C227" s="59"/>
      <c r="D227" s="59"/>
      <c r="E227" s="59"/>
      <c r="F227" s="59"/>
      <c r="G227" s="59"/>
      <c r="H227" s="59"/>
      <c r="I227" s="59"/>
      <c r="J227" s="59"/>
      <c r="K227" s="59"/>
      <c r="L227" s="59"/>
      <c r="M227" s="59"/>
      <c r="N227" s="59"/>
      <c r="O227" s="59"/>
      <c r="P227" s="59"/>
      <c r="Q227" s="59"/>
      <c r="R227" s="680"/>
      <c r="S227" s="680"/>
      <c r="T227" s="680"/>
      <c r="U227" s="680"/>
      <c r="V227" s="680"/>
      <c r="W227" s="680"/>
      <c r="X227" s="680"/>
      <c r="Y227" s="680"/>
      <c r="Z227" s="680"/>
      <c r="AA227" s="680"/>
      <c r="AB227" s="680"/>
      <c r="AC227" s="680"/>
      <c r="AD227" s="680"/>
      <c r="AE227" s="680"/>
      <c r="AF227" s="680"/>
      <c r="AG227" s="680"/>
      <c r="AH227" s="680"/>
      <c r="AI227" s="680"/>
      <c r="AJ227" s="680"/>
      <c r="AK227" s="680"/>
      <c r="AL227" s="680"/>
      <c r="AM227" s="680"/>
      <c r="AN227" s="680"/>
      <c r="AO227" s="680"/>
      <c r="AP227" s="680"/>
      <c r="AQ227" s="680"/>
      <c r="AR227" s="680"/>
      <c r="AS227" s="680"/>
      <c r="AT227" s="680"/>
      <c r="AU227" s="680"/>
      <c r="AV227" s="680"/>
      <c r="AW227" s="680"/>
      <c r="AX227" s="680"/>
      <c r="AY227" s="680"/>
      <c r="AZ227" s="680"/>
      <c r="BA227" s="680"/>
      <c r="BB227" s="680"/>
      <c r="BC227" s="680"/>
      <c r="BD227" s="680"/>
      <c r="BE227" s="680"/>
      <c r="BF227" s="680"/>
      <c r="BG227" s="680"/>
      <c r="BH227" s="680"/>
      <c r="BI227" s="680"/>
      <c r="BJ227" s="680"/>
      <c r="BK227" s="680"/>
      <c r="BL227" s="680"/>
      <c r="BM227" s="680"/>
      <c r="BN227" s="680"/>
      <c r="BO227" s="680"/>
      <c r="BP227" s="680"/>
      <c r="BQ227" s="680"/>
      <c r="BR227" s="680"/>
      <c r="BS227" s="680"/>
      <c r="BT227" s="680"/>
      <c r="BU227" s="680"/>
      <c r="BV227" s="680"/>
      <c r="BW227" s="680"/>
      <c r="BX227" s="680"/>
      <c r="BY227" s="680"/>
      <c r="BZ227" s="680"/>
    </row>
    <row r="228" spans="1:80" s="2" customFormat="1" ht="5.0999999999999996" customHeight="1">
      <c r="A228" s="94"/>
      <c r="B228" s="94"/>
      <c r="C228" s="94"/>
      <c r="D228" s="94"/>
      <c r="E228" s="94"/>
      <c r="F228" s="94"/>
      <c r="G228" s="94"/>
      <c r="H228" s="94"/>
      <c r="I228" s="94"/>
      <c r="J228" s="94"/>
      <c r="K228" s="94"/>
      <c r="L228" s="94"/>
      <c r="M228" s="94"/>
      <c r="N228" s="94"/>
      <c r="O228" s="94"/>
      <c r="P228" s="94"/>
      <c r="Q228" s="94"/>
      <c r="R228" s="94"/>
      <c r="S228" s="94"/>
      <c r="T228" s="94"/>
      <c r="U228" s="94"/>
      <c r="V228" s="94"/>
      <c r="W228" s="94"/>
      <c r="X228" s="94"/>
      <c r="Y228" s="94"/>
      <c r="Z228" s="94"/>
      <c r="AA228" s="94"/>
      <c r="AB228" s="94"/>
      <c r="AC228" s="94"/>
      <c r="AD228" s="94"/>
      <c r="AE228" s="94"/>
      <c r="AF228" s="94"/>
      <c r="AG228" s="94"/>
      <c r="AH228" s="94"/>
      <c r="AI228" s="94"/>
      <c r="AJ228" s="94"/>
      <c r="AK228" s="94"/>
      <c r="AL228" s="94"/>
      <c r="AM228" s="94"/>
      <c r="AN228" s="94"/>
      <c r="AO228" s="94"/>
      <c r="AP228" s="94"/>
      <c r="AQ228" s="94"/>
      <c r="AR228" s="94"/>
      <c r="AS228" s="94"/>
      <c r="AT228" s="94"/>
      <c r="AU228" s="94"/>
      <c r="AV228" s="94"/>
      <c r="AW228" s="94"/>
      <c r="AX228" s="94"/>
      <c r="AY228" s="94"/>
      <c r="AZ228" s="94"/>
      <c r="BA228" s="94"/>
      <c r="BB228" s="94"/>
      <c r="BC228" s="94"/>
      <c r="BD228" s="94"/>
      <c r="BE228" s="94"/>
      <c r="BF228" s="94"/>
      <c r="BG228" s="94"/>
      <c r="BH228" s="94"/>
      <c r="BI228" s="94"/>
      <c r="BJ228" s="94"/>
      <c r="BK228" s="94"/>
      <c r="BL228" s="94"/>
      <c r="BM228" s="94"/>
      <c r="BN228" s="94"/>
      <c r="BO228" s="94"/>
      <c r="BP228" s="94"/>
      <c r="BQ228" s="94"/>
      <c r="BR228" s="94"/>
      <c r="BS228" s="94"/>
      <c r="BT228" s="94"/>
      <c r="BU228" s="94"/>
      <c r="BV228" s="94"/>
      <c r="BW228" s="94"/>
      <c r="BX228" s="94"/>
      <c r="BY228" s="94"/>
      <c r="BZ228" s="94"/>
      <c r="CB228" s="8"/>
    </row>
    <row r="229" spans="1:80" s="2" customFormat="1" ht="17.100000000000001" customHeight="1">
      <c r="A229" s="670" t="s">
        <v>244</v>
      </c>
      <c r="B229" s="670"/>
      <c r="C229" s="670"/>
      <c r="D229" s="670"/>
      <c r="E229" s="670"/>
      <c r="F229" s="670"/>
      <c r="G229" s="670"/>
      <c r="H229" s="670"/>
      <c r="I229" s="670"/>
      <c r="J229" s="670"/>
      <c r="K229" s="670"/>
      <c r="L229" s="670"/>
      <c r="M229" s="670"/>
      <c r="N229" s="670"/>
      <c r="O229" s="670"/>
      <c r="P229" s="670"/>
      <c r="Q229" s="670"/>
      <c r="R229" s="670"/>
      <c r="S229" s="670"/>
      <c r="T229" s="670"/>
      <c r="U229" s="670"/>
      <c r="V229" s="670"/>
      <c r="W229" s="670"/>
      <c r="X229" s="670"/>
      <c r="Y229" s="670"/>
      <c r="Z229" s="670"/>
      <c r="AA229" s="670"/>
      <c r="AB229" s="670"/>
      <c r="AC229" s="670"/>
      <c r="AD229" s="670"/>
      <c r="AE229" s="670"/>
      <c r="AF229" s="670"/>
      <c r="AG229" s="670"/>
      <c r="AH229" s="670"/>
      <c r="AI229" s="670"/>
      <c r="AJ229" s="670"/>
      <c r="AK229" s="670"/>
      <c r="AL229" s="670"/>
      <c r="AM229" s="670"/>
      <c r="AN229" s="670"/>
      <c r="AO229" s="670"/>
      <c r="AP229" s="670"/>
      <c r="AQ229" s="670"/>
      <c r="AR229" s="670"/>
      <c r="AS229" s="670"/>
      <c r="AT229" s="670"/>
      <c r="AU229" s="670"/>
      <c r="AV229" s="670"/>
      <c r="AW229" s="670"/>
      <c r="AX229" s="670"/>
      <c r="AY229" s="670"/>
      <c r="AZ229" s="670"/>
      <c r="BA229" s="670"/>
      <c r="BB229" s="670"/>
      <c r="BC229" s="670"/>
      <c r="BD229" s="670"/>
      <c r="BE229" s="670"/>
      <c r="BF229" s="670"/>
      <c r="BG229" s="670"/>
      <c r="BH229" s="670"/>
      <c r="BI229" s="670"/>
      <c r="BJ229" s="670"/>
      <c r="BK229" s="670"/>
      <c r="BL229" s="670"/>
      <c r="BM229" s="670"/>
      <c r="BN229" s="670"/>
      <c r="BO229" s="670"/>
      <c r="BP229" s="670"/>
      <c r="BQ229" s="670"/>
      <c r="BR229" s="670"/>
      <c r="BS229" s="670"/>
      <c r="BT229" s="670"/>
      <c r="BU229" s="670"/>
      <c r="BV229" s="670"/>
      <c r="BW229" s="670"/>
      <c r="BX229" s="670"/>
      <c r="BY229" s="670"/>
      <c r="BZ229" s="670"/>
    </row>
    <row r="230" spans="1:80" s="2" customFormat="1" ht="15.95" customHeight="1">
      <c r="A230" s="59"/>
      <c r="B230" s="59" t="s">
        <v>245</v>
      </c>
      <c r="C230" s="59"/>
      <c r="D230" s="59"/>
      <c r="E230" s="59"/>
      <c r="F230" s="59"/>
      <c r="G230" s="59"/>
      <c r="H230" s="59"/>
      <c r="I230" s="59"/>
      <c r="J230" s="59"/>
      <c r="K230" s="59"/>
      <c r="L230" s="59"/>
      <c r="M230" s="59"/>
      <c r="N230" s="59"/>
      <c r="O230" s="59"/>
      <c r="P230" s="59"/>
      <c r="Q230" s="59"/>
      <c r="R230" s="59"/>
      <c r="S230" s="59"/>
      <c r="T230" s="59"/>
      <c r="U230" s="59"/>
      <c r="V230" s="59"/>
      <c r="W230" s="59"/>
      <c r="X230" s="59"/>
      <c r="Y230" s="59"/>
      <c r="Z230" s="59"/>
      <c r="AA230" s="59"/>
      <c r="AB230" s="59"/>
      <c r="AC230" s="59"/>
      <c r="AD230" s="59"/>
      <c r="AE230" s="59"/>
      <c r="AF230" s="59"/>
      <c r="AG230" s="59"/>
      <c r="AH230" s="59"/>
      <c r="AI230" s="59"/>
      <c r="AJ230" s="59"/>
      <c r="AK230" s="59"/>
      <c r="AL230" s="59"/>
      <c r="AM230" s="59"/>
      <c r="AN230" s="59"/>
      <c r="AO230" s="59"/>
      <c r="AP230" s="59"/>
      <c r="AQ230" s="59"/>
      <c r="AR230" s="59"/>
      <c r="AS230" s="59"/>
      <c r="AT230" s="59"/>
      <c r="AU230" s="59"/>
      <c r="AV230" s="59"/>
      <c r="AW230" s="59"/>
      <c r="AX230" s="59"/>
      <c r="AY230" s="59"/>
      <c r="AZ230" s="59"/>
      <c r="BA230" s="59"/>
      <c r="BB230" s="59"/>
      <c r="BC230" s="59"/>
      <c r="BD230" s="59"/>
      <c r="BE230" s="59"/>
      <c r="BF230" s="59"/>
      <c r="BG230" s="59"/>
      <c r="BH230" s="59"/>
      <c r="BI230" s="59"/>
      <c r="BJ230" s="59"/>
      <c r="BK230" s="59"/>
      <c r="BL230" s="59"/>
      <c r="BM230" s="59"/>
      <c r="BN230" s="59"/>
      <c r="BO230" s="59"/>
      <c r="BP230" s="59"/>
      <c r="BQ230" s="59"/>
      <c r="BR230" s="59"/>
      <c r="BS230" s="59"/>
      <c r="BT230" s="59"/>
      <c r="BU230" s="59"/>
      <c r="BV230" s="59"/>
      <c r="BW230" s="59"/>
      <c r="BX230" s="59"/>
      <c r="BY230" s="59"/>
      <c r="BZ230" s="59"/>
    </row>
    <row r="231" spans="1:80" s="2" customFormat="1" ht="5.0999999999999996" customHeight="1">
      <c r="A231" s="94"/>
      <c r="B231" s="94"/>
      <c r="C231" s="94"/>
      <c r="D231" s="94"/>
      <c r="E231" s="94"/>
      <c r="F231" s="94"/>
      <c r="G231" s="94"/>
      <c r="H231" s="94"/>
      <c r="I231" s="94"/>
      <c r="J231" s="94"/>
      <c r="K231" s="94"/>
      <c r="L231" s="94"/>
      <c r="M231" s="94"/>
      <c r="N231" s="94"/>
      <c r="O231" s="94"/>
      <c r="P231" s="94"/>
      <c r="Q231" s="94"/>
      <c r="R231" s="94"/>
      <c r="S231" s="94"/>
      <c r="T231" s="94"/>
      <c r="U231" s="94"/>
      <c r="V231" s="94"/>
      <c r="W231" s="94"/>
      <c r="X231" s="94"/>
      <c r="Y231" s="94"/>
      <c r="Z231" s="94"/>
      <c r="AA231" s="94"/>
      <c r="AB231" s="94"/>
      <c r="AC231" s="94"/>
      <c r="AD231" s="94"/>
      <c r="AE231" s="94"/>
      <c r="AF231" s="94"/>
      <c r="AG231" s="94"/>
      <c r="AH231" s="94"/>
      <c r="AI231" s="94"/>
      <c r="AJ231" s="94"/>
      <c r="AK231" s="94"/>
      <c r="AL231" s="94"/>
      <c r="AM231" s="94"/>
      <c r="AN231" s="94"/>
      <c r="AO231" s="94"/>
      <c r="AP231" s="94"/>
      <c r="AQ231" s="94"/>
      <c r="AR231" s="94"/>
      <c r="AS231" s="94"/>
      <c r="AT231" s="94"/>
      <c r="AU231" s="94"/>
      <c r="AV231" s="94"/>
      <c r="AW231" s="94"/>
      <c r="AX231" s="94"/>
      <c r="AY231" s="94"/>
      <c r="AZ231" s="94"/>
      <c r="BA231" s="94"/>
      <c r="BB231" s="94"/>
      <c r="BC231" s="94"/>
      <c r="BD231" s="94"/>
      <c r="BE231" s="94"/>
      <c r="BF231" s="94"/>
      <c r="BG231" s="94"/>
      <c r="BH231" s="94"/>
      <c r="BI231" s="94"/>
      <c r="BJ231" s="94"/>
      <c r="BK231" s="94"/>
      <c r="BL231" s="94"/>
      <c r="BM231" s="94"/>
      <c r="BN231" s="94"/>
      <c r="BO231" s="94"/>
      <c r="BP231" s="94"/>
      <c r="BQ231" s="94"/>
      <c r="BR231" s="94"/>
      <c r="BS231" s="94"/>
      <c r="BT231" s="94"/>
      <c r="BU231" s="94"/>
      <c r="BV231" s="94"/>
      <c r="BW231" s="94"/>
      <c r="BX231" s="94"/>
      <c r="BY231" s="94"/>
      <c r="BZ231" s="94"/>
      <c r="CB231" s="8"/>
    </row>
    <row r="232" spans="1:80" s="2" customFormat="1" ht="5.0999999999999996" customHeight="1">
      <c r="A232" s="203"/>
      <c r="B232" s="203"/>
      <c r="C232" s="203"/>
      <c r="D232" s="203"/>
      <c r="E232" s="203"/>
      <c r="F232" s="203"/>
      <c r="G232" s="203"/>
      <c r="H232" s="203"/>
      <c r="I232" s="203"/>
      <c r="J232" s="203"/>
      <c r="K232" s="203"/>
      <c r="L232" s="203"/>
      <c r="M232" s="203"/>
      <c r="N232" s="203"/>
      <c r="O232" s="203"/>
      <c r="P232" s="203"/>
      <c r="Q232" s="203"/>
      <c r="R232" s="203"/>
      <c r="S232" s="203"/>
      <c r="T232" s="203"/>
      <c r="U232" s="203"/>
      <c r="V232" s="203"/>
      <c r="W232" s="203"/>
      <c r="X232" s="203"/>
      <c r="Y232" s="203"/>
      <c r="Z232" s="203"/>
      <c r="AA232" s="203"/>
      <c r="AB232" s="203"/>
      <c r="AC232" s="203"/>
      <c r="AD232" s="203"/>
      <c r="AE232" s="203"/>
      <c r="AF232" s="203"/>
      <c r="AG232" s="203"/>
      <c r="AH232" s="203"/>
      <c r="AI232" s="203"/>
      <c r="AJ232" s="203"/>
      <c r="AK232" s="203"/>
      <c r="AL232" s="203"/>
      <c r="AM232" s="203"/>
      <c r="AN232" s="203"/>
      <c r="AO232" s="203"/>
      <c r="AP232" s="203"/>
      <c r="AQ232" s="203"/>
      <c r="AR232" s="203"/>
      <c r="AS232" s="203"/>
      <c r="AT232" s="203"/>
      <c r="AU232" s="203"/>
      <c r="AV232" s="203"/>
      <c r="AW232" s="203"/>
      <c r="AX232" s="203"/>
      <c r="AY232" s="203"/>
      <c r="AZ232" s="203"/>
      <c r="BA232" s="203"/>
      <c r="BB232" s="203"/>
      <c r="BC232" s="203"/>
      <c r="BD232" s="203"/>
      <c r="BE232" s="203"/>
      <c r="BF232" s="203"/>
      <c r="BG232" s="203"/>
      <c r="BH232" s="203"/>
      <c r="BI232" s="203"/>
      <c r="BJ232" s="203"/>
      <c r="BK232" s="203"/>
      <c r="BL232" s="203"/>
      <c r="BM232" s="203"/>
      <c r="BN232" s="203"/>
      <c r="BO232" s="203"/>
      <c r="BP232" s="203"/>
      <c r="BQ232" s="203"/>
      <c r="BR232" s="203"/>
      <c r="BS232" s="203"/>
      <c r="BT232" s="203"/>
      <c r="BU232" s="203"/>
      <c r="BV232" s="203"/>
      <c r="BW232" s="203"/>
      <c r="BX232" s="203"/>
      <c r="BY232" s="203"/>
      <c r="BZ232" s="203"/>
      <c r="CB232" s="8"/>
    </row>
    <row r="233" spans="1:80" s="1" customFormat="1" ht="15.95" customHeight="1">
      <c r="A233" s="59"/>
      <c r="B233" s="59" t="s">
        <v>246</v>
      </c>
      <c r="C233" s="59"/>
      <c r="D233" s="59"/>
      <c r="E233" s="59"/>
      <c r="F233" s="59"/>
      <c r="G233" s="59"/>
      <c r="H233" s="59"/>
      <c r="I233" s="59"/>
      <c r="J233" s="59"/>
      <c r="K233" s="59"/>
      <c r="L233" s="59"/>
      <c r="M233" s="59"/>
      <c r="N233" s="59"/>
      <c r="O233" s="59"/>
      <c r="P233" s="59"/>
      <c r="Q233" s="59"/>
      <c r="R233" s="59"/>
      <c r="S233" s="59"/>
      <c r="T233" s="59"/>
      <c r="U233" s="59"/>
      <c r="V233" s="59"/>
      <c r="W233" s="59"/>
      <c r="X233" s="59"/>
      <c r="Y233" s="59"/>
      <c r="Z233" s="59"/>
      <c r="AA233" s="59"/>
      <c r="AB233" s="59"/>
      <c r="AC233" s="59"/>
      <c r="AD233" s="59"/>
      <c r="AE233" s="59"/>
      <c r="AF233" s="59"/>
      <c r="AG233" s="59"/>
      <c r="AH233" s="59"/>
      <c r="AI233" s="672"/>
      <c r="AJ233" s="672"/>
      <c r="AK233" s="672"/>
      <c r="AL233" s="672"/>
      <c r="AM233" s="672"/>
      <c r="AN233" s="672"/>
      <c r="AO233" s="672"/>
      <c r="AP233" s="59"/>
      <c r="AQ233" s="60"/>
      <c r="AR233" s="60"/>
      <c r="AS233" s="60"/>
      <c r="AT233" s="60"/>
      <c r="AU233" s="60"/>
      <c r="AV233" s="60"/>
      <c r="AW233" s="60"/>
      <c r="AX233" s="60"/>
      <c r="AY233" s="60"/>
      <c r="AZ233" s="60"/>
      <c r="BA233" s="60"/>
      <c r="BB233" s="60"/>
      <c r="BC233" s="60"/>
      <c r="BD233" s="60"/>
      <c r="BE233" s="60"/>
      <c r="BF233" s="60"/>
      <c r="BG233" s="60"/>
      <c r="BH233" s="60"/>
      <c r="BI233" s="60"/>
      <c r="BJ233" s="60"/>
      <c r="BK233" s="60"/>
      <c r="BL233" s="60"/>
      <c r="BM233" s="60"/>
      <c r="BN233" s="60"/>
      <c r="BO233" s="60"/>
      <c r="BP233" s="60"/>
      <c r="BQ233" s="60"/>
      <c r="BR233" s="60"/>
      <c r="BS233" s="60"/>
      <c r="BT233" s="60"/>
      <c r="BU233" s="60"/>
      <c r="BV233" s="60"/>
      <c r="BW233" s="60"/>
      <c r="BX233" s="60"/>
      <c r="BY233" s="60"/>
      <c r="BZ233" s="60"/>
    </row>
    <row r="234" spans="1:80" s="2" customFormat="1" ht="5.0999999999999996" customHeight="1">
      <c r="A234" s="94"/>
      <c r="B234" s="94"/>
      <c r="C234" s="94"/>
      <c r="D234" s="94"/>
      <c r="E234" s="94"/>
      <c r="F234" s="94"/>
      <c r="G234" s="94"/>
      <c r="H234" s="94"/>
      <c r="I234" s="94"/>
      <c r="J234" s="94"/>
      <c r="K234" s="94"/>
      <c r="L234" s="94"/>
      <c r="M234" s="94"/>
      <c r="N234" s="94"/>
      <c r="O234" s="94"/>
      <c r="P234" s="94"/>
      <c r="Q234" s="94"/>
      <c r="R234" s="94"/>
      <c r="S234" s="94"/>
      <c r="T234" s="94"/>
      <c r="U234" s="94"/>
      <c r="V234" s="94"/>
      <c r="W234" s="94"/>
      <c r="X234" s="94"/>
      <c r="Y234" s="94"/>
      <c r="Z234" s="94"/>
      <c r="AA234" s="94"/>
      <c r="AB234" s="94"/>
      <c r="AC234" s="94"/>
      <c r="AD234" s="94"/>
      <c r="AE234" s="94"/>
      <c r="AF234" s="94"/>
      <c r="AG234" s="94"/>
      <c r="AH234" s="94"/>
      <c r="AI234" s="94"/>
      <c r="AJ234" s="94"/>
      <c r="AK234" s="94"/>
      <c r="AL234" s="94"/>
      <c r="AM234" s="94"/>
      <c r="AN234" s="94"/>
      <c r="AO234" s="94"/>
      <c r="AP234" s="94"/>
      <c r="AQ234" s="94"/>
      <c r="AR234" s="94"/>
      <c r="AS234" s="94"/>
      <c r="AT234" s="94"/>
      <c r="AU234" s="94"/>
      <c r="AV234" s="94"/>
      <c r="AW234" s="94"/>
      <c r="AX234" s="94"/>
      <c r="AY234" s="94"/>
      <c r="AZ234" s="94"/>
      <c r="BA234" s="94"/>
      <c r="BB234" s="94"/>
      <c r="BC234" s="94"/>
      <c r="BD234" s="94"/>
      <c r="BE234" s="94"/>
      <c r="BF234" s="94"/>
      <c r="BG234" s="94"/>
      <c r="BH234" s="94"/>
      <c r="BI234" s="94"/>
      <c r="BJ234" s="94"/>
      <c r="BK234" s="94"/>
      <c r="BL234" s="94"/>
      <c r="BM234" s="94"/>
      <c r="BN234" s="94"/>
      <c r="BO234" s="94"/>
      <c r="BP234" s="94"/>
      <c r="BQ234" s="94"/>
      <c r="BR234" s="94"/>
      <c r="BS234" s="94"/>
      <c r="BT234" s="94"/>
      <c r="BU234" s="94"/>
      <c r="BV234" s="94"/>
      <c r="BW234" s="94"/>
      <c r="BX234" s="94"/>
      <c r="BY234" s="94"/>
      <c r="BZ234" s="94"/>
      <c r="CB234" s="8"/>
    </row>
    <row r="235" spans="1:80" s="2" customFormat="1" ht="5.0999999999999996" customHeight="1">
      <c r="A235" s="203"/>
      <c r="B235" s="203"/>
      <c r="C235" s="203"/>
      <c r="D235" s="203"/>
      <c r="E235" s="203"/>
      <c r="F235" s="203"/>
      <c r="G235" s="203"/>
      <c r="H235" s="203"/>
      <c r="I235" s="203"/>
      <c r="J235" s="203"/>
      <c r="K235" s="203"/>
      <c r="L235" s="203"/>
      <c r="M235" s="203"/>
      <c r="N235" s="203"/>
      <c r="O235" s="203"/>
      <c r="P235" s="203"/>
      <c r="Q235" s="203"/>
      <c r="R235" s="203"/>
      <c r="S235" s="203"/>
      <c r="T235" s="203"/>
      <c r="U235" s="203"/>
      <c r="V235" s="203"/>
      <c r="W235" s="203"/>
      <c r="X235" s="203"/>
      <c r="Y235" s="203"/>
      <c r="Z235" s="203"/>
      <c r="AA235" s="203"/>
      <c r="AB235" s="203"/>
      <c r="AC235" s="203"/>
      <c r="AD235" s="203"/>
      <c r="AE235" s="203"/>
      <c r="AF235" s="203"/>
      <c r="AG235" s="203"/>
      <c r="AH235" s="203"/>
      <c r="AI235" s="203"/>
      <c r="AJ235" s="203"/>
      <c r="AK235" s="203"/>
      <c r="AL235" s="203"/>
      <c r="AM235" s="203"/>
      <c r="AN235" s="203"/>
      <c r="AO235" s="203"/>
      <c r="AP235" s="203"/>
      <c r="AQ235" s="203"/>
      <c r="AR235" s="203"/>
      <c r="AS235" s="203"/>
      <c r="AT235" s="203"/>
      <c r="AU235" s="203"/>
      <c r="AV235" s="203"/>
      <c r="AW235" s="203"/>
      <c r="AX235" s="203"/>
      <c r="AY235" s="203"/>
      <c r="AZ235" s="203"/>
      <c r="BA235" s="203"/>
      <c r="BB235" s="203"/>
      <c r="BC235" s="203"/>
      <c r="BD235" s="203"/>
      <c r="BE235" s="203"/>
      <c r="BF235" s="203"/>
      <c r="BG235" s="203"/>
      <c r="BH235" s="203"/>
      <c r="BI235" s="203"/>
      <c r="BJ235" s="203"/>
      <c r="BK235" s="203"/>
      <c r="BL235" s="203"/>
      <c r="BM235" s="203"/>
      <c r="BN235" s="203"/>
      <c r="BO235" s="203"/>
      <c r="BP235" s="203"/>
      <c r="BQ235" s="203"/>
      <c r="BR235" s="203"/>
      <c r="BS235" s="203"/>
      <c r="BT235" s="203"/>
      <c r="BU235" s="203"/>
      <c r="BV235" s="203"/>
      <c r="BW235" s="203"/>
      <c r="BX235" s="203"/>
      <c r="BY235" s="203"/>
      <c r="BZ235" s="203"/>
      <c r="CB235" s="8"/>
    </row>
    <row r="236" spans="1:80" s="1" customFormat="1" ht="15.95" customHeight="1">
      <c r="A236" s="59"/>
      <c r="B236" s="59" t="s">
        <v>247</v>
      </c>
      <c r="C236" s="59"/>
      <c r="D236" s="59"/>
      <c r="E236" s="59"/>
      <c r="F236" s="59"/>
      <c r="G236" s="59"/>
      <c r="H236" s="59"/>
      <c r="I236" s="59"/>
      <c r="J236" s="59"/>
      <c r="K236" s="59"/>
      <c r="L236" s="59"/>
      <c r="M236" s="59"/>
      <c r="N236" s="59"/>
      <c r="O236" s="59"/>
      <c r="P236" s="59"/>
      <c r="Q236" s="59"/>
      <c r="R236" s="59"/>
      <c r="S236" s="59"/>
      <c r="T236" s="59"/>
      <c r="U236" s="59"/>
      <c r="V236" s="59"/>
      <c r="W236" s="59"/>
      <c r="X236" s="59"/>
      <c r="Y236" s="59"/>
      <c r="Z236" s="59"/>
      <c r="AA236" s="59"/>
      <c r="AB236" s="59"/>
      <c r="AC236" s="59"/>
      <c r="AD236" s="59"/>
      <c r="AE236" s="59"/>
      <c r="AF236" s="59"/>
      <c r="AG236" s="59"/>
      <c r="AH236" s="59"/>
      <c r="AI236" s="672"/>
      <c r="AJ236" s="672"/>
      <c r="AK236" s="672"/>
      <c r="AL236" s="672"/>
      <c r="AM236" s="672"/>
      <c r="AN236" s="672"/>
      <c r="AO236" s="672"/>
      <c r="AP236" s="59"/>
      <c r="AQ236" s="60"/>
      <c r="AR236" s="60"/>
      <c r="AS236" s="60"/>
      <c r="AT236" s="60"/>
      <c r="AU236" s="60"/>
      <c r="AV236" s="60"/>
      <c r="AW236" s="60"/>
      <c r="AX236" s="60"/>
      <c r="AY236" s="60"/>
      <c r="AZ236" s="60"/>
      <c r="BA236" s="60"/>
      <c r="BB236" s="60"/>
      <c r="BC236" s="60"/>
      <c r="BD236" s="60"/>
      <c r="BE236" s="60"/>
      <c r="BF236" s="60"/>
      <c r="BG236" s="60"/>
      <c r="BH236" s="60"/>
      <c r="BI236" s="60"/>
      <c r="BJ236" s="60"/>
      <c r="BK236" s="60"/>
      <c r="BL236" s="60"/>
      <c r="BM236" s="60"/>
      <c r="BN236" s="60"/>
      <c r="BO236" s="60"/>
      <c r="BP236" s="60"/>
      <c r="BQ236" s="60"/>
      <c r="BR236" s="60"/>
      <c r="BS236" s="60"/>
      <c r="BT236" s="60"/>
      <c r="BU236" s="60"/>
      <c r="BV236" s="60"/>
      <c r="BW236" s="60"/>
      <c r="BX236" s="60"/>
      <c r="BY236" s="60"/>
      <c r="BZ236" s="60"/>
    </row>
    <row r="237" spans="1:80" s="2" customFormat="1" ht="5.0999999999999996" customHeight="1">
      <c r="A237" s="94"/>
      <c r="B237" s="94"/>
      <c r="C237" s="94"/>
      <c r="D237" s="94"/>
      <c r="E237" s="94"/>
      <c r="F237" s="94"/>
      <c r="G237" s="94"/>
      <c r="H237" s="94"/>
      <c r="I237" s="94"/>
      <c r="J237" s="94"/>
      <c r="K237" s="94"/>
      <c r="L237" s="94"/>
      <c r="M237" s="94"/>
      <c r="N237" s="94"/>
      <c r="O237" s="94"/>
      <c r="P237" s="94"/>
      <c r="Q237" s="94"/>
      <c r="R237" s="94"/>
      <c r="S237" s="94"/>
      <c r="T237" s="94"/>
      <c r="U237" s="94"/>
      <c r="V237" s="94"/>
      <c r="W237" s="94"/>
      <c r="X237" s="94"/>
      <c r="Y237" s="94"/>
      <c r="Z237" s="94"/>
      <c r="AA237" s="94"/>
      <c r="AB237" s="94"/>
      <c r="AC237" s="94"/>
      <c r="AD237" s="94"/>
      <c r="AE237" s="94"/>
      <c r="AF237" s="94"/>
      <c r="AG237" s="94"/>
      <c r="AH237" s="94"/>
      <c r="AI237" s="94"/>
      <c r="AJ237" s="94"/>
      <c r="AK237" s="94"/>
      <c r="AL237" s="94"/>
      <c r="AM237" s="94"/>
      <c r="AN237" s="94"/>
      <c r="AO237" s="94"/>
      <c r="AP237" s="94"/>
      <c r="AQ237" s="94"/>
      <c r="AR237" s="94"/>
      <c r="AS237" s="94"/>
      <c r="AT237" s="94"/>
      <c r="AU237" s="94"/>
      <c r="AV237" s="94"/>
      <c r="AW237" s="94"/>
      <c r="AX237" s="94"/>
      <c r="AY237" s="94"/>
      <c r="AZ237" s="94"/>
      <c r="BA237" s="94"/>
      <c r="BB237" s="94"/>
      <c r="BC237" s="94"/>
      <c r="BD237" s="94"/>
      <c r="BE237" s="94"/>
      <c r="BF237" s="94"/>
      <c r="BG237" s="94"/>
      <c r="BH237" s="94"/>
      <c r="BI237" s="94"/>
      <c r="BJ237" s="94"/>
      <c r="BK237" s="94"/>
      <c r="BL237" s="94"/>
      <c r="BM237" s="94"/>
      <c r="BN237" s="94"/>
      <c r="BO237" s="94"/>
      <c r="BP237" s="94"/>
      <c r="BQ237" s="94"/>
      <c r="BR237" s="94"/>
      <c r="BS237" s="94"/>
      <c r="BT237" s="94"/>
      <c r="BU237" s="94"/>
      <c r="BV237" s="94"/>
      <c r="BW237" s="94"/>
      <c r="BX237" s="94"/>
      <c r="BY237" s="94"/>
      <c r="BZ237" s="94"/>
      <c r="CB237" s="8"/>
    </row>
    <row r="238" spans="1:80" s="2" customFormat="1" ht="5.0999999999999996" customHeight="1">
      <c r="A238" s="203"/>
      <c r="B238" s="203"/>
      <c r="C238" s="203"/>
      <c r="D238" s="203"/>
      <c r="E238" s="203"/>
      <c r="F238" s="203"/>
      <c r="G238" s="203"/>
      <c r="H238" s="203"/>
      <c r="I238" s="203"/>
      <c r="J238" s="203"/>
      <c r="K238" s="203"/>
      <c r="L238" s="203"/>
      <c r="M238" s="203"/>
      <c r="N238" s="203"/>
      <c r="O238" s="203"/>
      <c r="P238" s="203"/>
      <c r="Q238" s="203"/>
      <c r="R238" s="203"/>
      <c r="S238" s="203"/>
      <c r="T238" s="203"/>
      <c r="U238" s="203"/>
      <c r="V238" s="203"/>
      <c r="W238" s="203"/>
      <c r="X238" s="203"/>
      <c r="Y238" s="203"/>
      <c r="Z238" s="203"/>
      <c r="AA238" s="203"/>
      <c r="AB238" s="203"/>
      <c r="AC238" s="203"/>
      <c r="AD238" s="203"/>
      <c r="AE238" s="203"/>
      <c r="AF238" s="203"/>
      <c r="AG238" s="203"/>
      <c r="AH238" s="203"/>
      <c r="AI238" s="203"/>
      <c r="AJ238" s="203"/>
      <c r="AK238" s="203"/>
      <c r="AL238" s="203"/>
      <c r="AM238" s="203"/>
      <c r="AN238" s="203"/>
      <c r="AO238" s="203"/>
      <c r="AP238" s="203"/>
      <c r="AQ238" s="203"/>
      <c r="AR238" s="203"/>
      <c r="AS238" s="203"/>
      <c r="AT238" s="203"/>
      <c r="AU238" s="203"/>
      <c r="AV238" s="203"/>
      <c r="AW238" s="203"/>
      <c r="AX238" s="203"/>
      <c r="AY238" s="203"/>
      <c r="AZ238" s="203"/>
      <c r="BA238" s="203"/>
      <c r="BB238" s="203"/>
      <c r="BC238" s="203"/>
      <c r="BD238" s="203"/>
      <c r="BE238" s="203"/>
      <c r="BF238" s="203"/>
      <c r="BG238" s="203"/>
      <c r="BH238" s="203"/>
      <c r="BI238" s="203"/>
      <c r="BJ238" s="203"/>
      <c r="BK238" s="203"/>
      <c r="BL238" s="203"/>
      <c r="BM238" s="203"/>
      <c r="BN238" s="203"/>
      <c r="BO238" s="203"/>
      <c r="BP238" s="203"/>
      <c r="BQ238" s="203"/>
      <c r="BR238" s="203"/>
      <c r="BS238" s="203"/>
      <c r="BT238" s="203"/>
      <c r="BU238" s="203"/>
      <c r="BV238" s="203"/>
      <c r="BW238" s="203"/>
      <c r="BX238" s="203"/>
      <c r="BY238" s="203"/>
      <c r="BZ238" s="203"/>
      <c r="CB238" s="8"/>
    </row>
    <row r="239" spans="1:80" s="1" customFormat="1" ht="15.95" customHeight="1">
      <c r="A239" s="59"/>
      <c r="B239" s="59" t="s">
        <v>248</v>
      </c>
      <c r="C239" s="59"/>
      <c r="D239" s="59"/>
      <c r="E239" s="59"/>
      <c r="F239" s="59"/>
      <c r="G239" s="59"/>
      <c r="H239" s="59"/>
      <c r="I239" s="59"/>
      <c r="J239" s="59"/>
      <c r="K239" s="59"/>
      <c r="L239" s="59"/>
      <c r="M239" s="59"/>
      <c r="N239" s="59"/>
      <c r="O239" s="59"/>
      <c r="P239" s="59"/>
      <c r="Q239" s="59"/>
      <c r="R239" s="59"/>
      <c r="S239" s="59"/>
      <c r="T239" s="59"/>
      <c r="U239" s="59"/>
      <c r="V239" s="59"/>
      <c r="W239" s="59"/>
      <c r="X239" s="59"/>
      <c r="Y239" s="59"/>
      <c r="Z239" s="59"/>
      <c r="AA239" s="59"/>
      <c r="AB239" s="59"/>
      <c r="AC239" s="59"/>
      <c r="AD239" s="59"/>
      <c r="AE239" s="59"/>
      <c r="AF239" s="59"/>
      <c r="AG239" s="59"/>
      <c r="AH239" s="59"/>
      <c r="AI239" s="59"/>
      <c r="AJ239" s="59"/>
      <c r="AK239" s="59"/>
      <c r="AL239" s="59"/>
      <c r="AM239" s="59"/>
      <c r="AN239" s="59"/>
      <c r="AO239" s="59"/>
      <c r="AP239" s="59"/>
      <c r="AQ239" s="60"/>
      <c r="AR239" s="60"/>
      <c r="AS239" s="696"/>
      <c r="AT239" s="696"/>
      <c r="AU239" s="696"/>
      <c r="AV239" s="696"/>
      <c r="AW239" s="696"/>
      <c r="AX239" s="696"/>
      <c r="AY239" s="696"/>
      <c r="AZ239" s="696"/>
      <c r="BA239" s="696"/>
      <c r="BB239" s="696"/>
      <c r="BC239" s="696"/>
      <c r="BD239" s="696"/>
      <c r="BE239" s="696"/>
      <c r="BF239" s="696"/>
      <c r="BG239" s="60"/>
      <c r="BH239" s="60"/>
      <c r="BI239" s="60"/>
      <c r="BJ239" s="60"/>
      <c r="BK239" s="60"/>
      <c r="BL239" s="60"/>
      <c r="BM239" s="60"/>
      <c r="BN239" s="60"/>
      <c r="BO239" s="60"/>
      <c r="BP239" s="60"/>
      <c r="BQ239" s="60"/>
      <c r="BR239" s="60"/>
      <c r="BS239" s="60"/>
      <c r="BT239" s="60"/>
      <c r="BU239" s="60"/>
      <c r="BV239" s="60"/>
      <c r="BW239" s="60"/>
      <c r="BX239" s="60"/>
      <c r="BY239" s="60"/>
      <c r="BZ239" s="60"/>
    </row>
    <row r="240" spans="1:80" s="2" customFormat="1" ht="5.0999999999999996" customHeight="1">
      <c r="A240" s="94"/>
      <c r="B240" s="94"/>
      <c r="C240" s="94"/>
      <c r="D240" s="94"/>
      <c r="E240" s="94"/>
      <c r="F240" s="94"/>
      <c r="G240" s="94"/>
      <c r="H240" s="94"/>
      <c r="I240" s="94"/>
      <c r="J240" s="94"/>
      <c r="K240" s="94"/>
      <c r="L240" s="94"/>
      <c r="M240" s="94"/>
      <c r="N240" s="94"/>
      <c r="O240" s="94"/>
      <c r="P240" s="94"/>
      <c r="Q240" s="94"/>
      <c r="R240" s="94"/>
      <c r="S240" s="94"/>
      <c r="T240" s="94"/>
      <c r="U240" s="94"/>
      <c r="V240" s="94"/>
      <c r="W240" s="94"/>
      <c r="X240" s="94"/>
      <c r="Y240" s="94"/>
      <c r="Z240" s="94"/>
      <c r="AA240" s="94"/>
      <c r="AB240" s="94"/>
      <c r="AC240" s="94"/>
      <c r="AD240" s="94"/>
      <c r="AE240" s="94"/>
      <c r="AF240" s="94"/>
      <c r="AG240" s="94"/>
      <c r="AH240" s="94"/>
      <c r="AI240" s="94"/>
      <c r="AJ240" s="94"/>
      <c r="AK240" s="94"/>
      <c r="AL240" s="94"/>
      <c r="AM240" s="94"/>
      <c r="AN240" s="94"/>
      <c r="AO240" s="94"/>
      <c r="AP240" s="94"/>
      <c r="AQ240" s="94"/>
      <c r="AR240" s="94"/>
      <c r="AS240" s="94"/>
      <c r="AT240" s="94"/>
      <c r="AU240" s="94"/>
      <c r="AV240" s="94"/>
      <c r="AW240" s="94"/>
      <c r="AX240" s="94"/>
      <c r="AY240" s="94"/>
      <c r="AZ240" s="94"/>
      <c r="BA240" s="94"/>
      <c r="BB240" s="94"/>
      <c r="BC240" s="94"/>
      <c r="BD240" s="94"/>
      <c r="BE240" s="94"/>
      <c r="BF240" s="94"/>
      <c r="BG240" s="94"/>
      <c r="BH240" s="94"/>
      <c r="BI240" s="94"/>
      <c r="BJ240" s="94"/>
      <c r="BK240" s="94"/>
      <c r="BL240" s="94"/>
      <c r="BM240" s="94"/>
      <c r="BN240" s="94"/>
      <c r="BO240" s="94"/>
      <c r="BP240" s="94"/>
      <c r="BQ240" s="94"/>
      <c r="BR240" s="94"/>
      <c r="BS240" s="94"/>
      <c r="BT240" s="94"/>
      <c r="BU240" s="94"/>
      <c r="BV240" s="94"/>
      <c r="BW240" s="94"/>
      <c r="BX240" s="94"/>
      <c r="BY240" s="94"/>
      <c r="BZ240" s="94"/>
      <c r="CB240" s="8"/>
    </row>
    <row r="241" spans="1:80" s="2" customFormat="1" ht="5.0999999999999996" customHeight="1">
      <c r="A241" s="203"/>
      <c r="B241" s="203"/>
      <c r="C241" s="203"/>
      <c r="D241" s="203"/>
      <c r="E241" s="203"/>
      <c r="F241" s="203"/>
      <c r="G241" s="203"/>
      <c r="H241" s="203"/>
      <c r="I241" s="203"/>
      <c r="J241" s="203"/>
      <c r="K241" s="203"/>
      <c r="L241" s="203"/>
      <c r="M241" s="203"/>
      <c r="N241" s="203"/>
      <c r="O241" s="203"/>
      <c r="P241" s="203"/>
      <c r="Q241" s="203"/>
      <c r="R241" s="203"/>
      <c r="S241" s="203"/>
      <c r="T241" s="203"/>
      <c r="U241" s="203"/>
      <c r="V241" s="203"/>
      <c r="W241" s="203"/>
      <c r="X241" s="203"/>
      <c r="Y241" s="203"/>
      <c r="Z241" s="203"/>
      <c r="AA241" s="203"/>
      <c r="AB241" s="203"/>
      <c r="AC241" s="203"/>
      <c r="AD241" s="203"/>
      <c r="AE241" s="203"/>
      <c r="AF241" s="203"/>
      <c r="AG241" s="203"/>
      <c r="AH241" s="203"/>
      <c r="AI241" s="203"/>
      <c r="AJ241" s="203"/>
      <c r="AK241" s="203"/>
      <c r="AL241" s="203"/>
      <c r="AM241" s="203"/>
      <c r="AN241" s="203"/>
      <c r="AO241" s="203"/>
      <c r="AP241" s="203"/>
      <c r="AQ241" s="203"/>
      <c r="AR241" s="203"/>
      <c r="AS241" s="203"/>
      <c r="AT241" s="203"/>
      <c r="AU241" s="203"/>
      <c r="AV241" s="203"/>
      <c r="AW241" s="203"/>
      <c r="AX241" s="203"/>
      <c r="AY241" s="203"/>
      <c r="AZ241" s="203"/>
      <c r="BA241" s="203"/>
      <c r="BB241" s="203"/>
      <c r="BC241" s="203"/>
      <c r="BD241" s="203"/>
      <c r="BE241" s="203"/>
      <c r="BF241" s="203"/>
      <c r="BG241" s="203"/>
      <c r="BH241" s="203"/>
      <c r="BI241" s="203"/>
      <c r="BJ241" s="203"/>
      <c r="BK241" s="203"/>
      <c r="BL241" s="203"/>
      <c r="BM241" s="203"/>
      <c r="BN241" s="203"/>
      <c r="BO241" s="203"/>
      <c r="BP241" s="203"/>
      <c r="BQ241" s="203"/>
      <c r="BR241" s="203"/>
      <c r="BS241" s="203"/>
      <c r="BT241" s="203"/>
      <c r="BU241" s="203"/>
      <c r="BV241" s="203"/>
      <c r="BW241" s="203"/>
      <c r="BX241" s="203"/>
      <c r="BY241" s="203"/>
      <c r="BZ241" s="203"/>
      <c r="CB241" s="8"/>
    </row>
    <row r="242" spans="1:80" s="1" customFormat="1" ht="15.95" customHeight="1">
      <c r="A242" s="59"/>
      <c r="B242" s="59" t="s">
        <v>249</v>
      </c>
      <c r="C242" s="59"/>
      <c r="D242" s="59"/>
      <c r="E242" s="59"/>
      <c r="F242" s="59"/>
      <c r="G242" s="59"/>
      <c r="H242" s="59"/>
      <c r="I242" s="59"/>
      <c r="J242" s="59"/>
      <c r="K242" s="59"/>
      <c r="L242" s="59"/>
      <c r="M242" s="59"/>
      <c r="N242" s="59"/>
      <c r="O242" s="59"/>
      <c r="P242" s="59"/>
      <c r="Q242" s="59"/>
      <c r="R242" s="59"/>
      <c r="S242" s="59"/>
      <c r="T242" s="59"/>
      <c r="U242" s="59"/>
      <c r="V242" s="59"/>
      <c r="W242" s="59"/>
      <c r="X242" s="59"/>
      <c r="Y242" s="59"/>
      <c r="Z242" s="59"/>
      <c r="AA242" s="59"/>
      <c r="AB242" s="59"/>
      <c r="AC242" s="59"/>
      <c r="AD242" s="59"/>
      <c r="AE242" s="59"/>
      <c r="AF242" s="59"/>
      <c r="AG242" s="59"/>
      <c r="AH242" s="59"/>
      <c r="AI242" s="59"/>
      <c r="AJ242" s="59"/>
      <c r="AK242" s="59"/>
      <c r="AL242" s="59"/>
      <c r="AM242" s="59"/>
      <c r="AN242" s="59"/>
      <c r="AO242" s="59"/>
      <c r="AP242" s="59"/>
      <c r="AQ242" s="60"/>
      <c r="AR242" s="60"/>
      <c r="AS242" s="690"/>
      <c r="AT242" s="690"/>
      <c r="AU242" s="690"/>
      <c r="AV242" s="690"/>
      <c r="AW242" s="690"/>
      <c r="AX242" s="690"/>
      <c r="AY242" s="690"/>
      <c r="AZ242" s="690"/>
      <c r="BA242" s="690"/>
      <c r="BB242" s="690"/>
      <c r="BC242" s="690"/>
      <c r="BD242" s="690"/>
      <c r="BE242" s="690"/>
      <c r="BF242" s="690"/>
      <c r="BG242" s="60"/>
      <c r="BH242" s="60"/>
      <c r="BI242" s="60"/>
      <c r="BJ242" s="60"/>
      <c r="BK242" s="60"/>
      <c r="BL242" s="60"/>
      <c r="BM242" s="60"/>
      <c r="BN242" s="60"/>
      <c r="BO242" s="60"/>
      <c r="BP242" s="60"/>
      <c r="BQ242" s="60"/>
      <c r="BR242" s="60"/>
      <c r="BS242" s="60"/>
      <c r="BT242" s="60"/>
      <c r="BU242" s="60"/>
      <c r="BV242" s="60"/>
      <c r="BW242" s="60"/>
      <c r="BX242" s="60"/>
      <c r="BY242" s="60"/>
      <c r="BZ242" s="60"/>
    </row>
    <row r="243" spans="1:80" s="2" customFormat="1" ht="5.0999999999999996" customHeight="1">
      <c r="A243" s="94"/>
      <c r="B243" s="94"/>
      <c r="C243" s="94"/>
      <c r="D243" s="94"/>
      <c r="E243" s="94"/>
      <c r="F243" s="94"/>
      <c r="G243" s="94"/>
      <c r="H243" s="94"/>
      <c r="I243" s="94"/>
      <c r="J243" s="94"/>
      <c r="K243" s="94"/>
      <c r="L243" s="94"/>
      <c r="M243" s="94"/>
      <c r="N243" s="94"/>
      <c r="O243" s="94"/>
      <c r="P243" s="94"/>
      <c r="Q243" s="94"/>
      <c r="R243" s="94"/>
      <c r="S243" s="94"/>
      <c r="T243" s="94"/>
      <c r="U243" s="94"/>
      <c r="V243" s="94"/>
      <c r="W243" s="94"/>
      <c r="X243" s="94"/>
      <c r="Y243" s="94"/>
      <c r="Z243" s="94"/>
      <c r="AA243" s="94"/>
      <c r="AB243" s="94"/>
      <c r="AC243" s="94"/>
      <c r="AD243" s="94"/>
      <c r="AE243" s="94"/>
      <c r="AF243" s="94"/>
      <c r="AG243" s="94"/>
      <c r="AH243" s="94"/>
      <c r="AI243" s="94"/>
      <c r="AJ243" s="94"/>
      <c r="AK243" s="94"/>
      <c r="AL243" s="94"/>
      <c r="AM243" s="94"/>
      <c r="AN243" s="94"/>
      <c r="AO243" s="94"/>
      <c r="AP243" s="94"/>
      <c r="AQ243" s="94"/>
      <c r="AR243" s="94"/>
      <c r="AS243" s="94"/>
      <c r="AT243" s="94"/>
      <c r="AU243" s="94"/>
      <c r="AV243" s="94"/>
      <c r="AW243" s="94"/>
      <c r="AX243" s="94"/>
      <c r="AY243" s="94"/>
      <c r="AZ243" s="94"/>
      <c r="BA243" s="94"/>
      <c r="BB243" s="94"/>
      <c r="BC243" s="94"/>
      <c r="BD243" s="94"/>
      <c r="BE243" s="94"/>
      <c r="BF243" s="94"/>
      <c r="BG243" s="94"/>
      <c r="BH243" s="94"/>
      <c r="BI243" s="94"/>
      <c r="BJ243" s="94"/>
      <c r="BK243" s="94"/>
      <c r="BL243" s="94"/>
      <c r="BM243" s="94"/>
      <c r="BN243" s="94"/>
      <c r="BO243" s="94"/>
      <c r="BP243" s="94"/>
      <c r="BQ243" s="94"/>
      <c r="BR243" s="94"/>
      <c r="BS243" s="94"/>
      <c r="BT243" s="94"/>
      <c r="BU243" s="94"/>
      <c r="BV243" s="94"/>
      <c r="BW243" s="94"/>
      <c r="BX243" s="94"/>
      <c r="BY243" s="94"/>
      <c r="BZ243" s="94"/>
      <c r="CB243" s="8"/>
    </row>
    <row r="244" spans="1:80" s="2" customFormat="1" ht="5.0999999999999996" customHeight="1">
      <c r="A244" s="203"/>
      <c r="B244" s="203"/>
      <c r="C244" s="203"/>
      <c r="D244" s="203"/>
      <c r="E244" s="203"/>
      <c r="F244" s="203"/>
      <c r="G244" s="203"/>
      <c r="H244" s="203"/>
      <c r="I244" s="203"/>
      <c r="J244" s="203"/>
      <c r="K244" s="203"/>
      <c r="L244" s="203"/>
      <c r="M244" s="203"/>
      <c r="N244" s="203"/>
      <c r="O244" s="203"/>
      <c r="P244" s="203"/>
      <c r="Q244" s="203"/>
      <c r="R244" s="203"/>
      <c r="S244" s="203"/>
      <c r="T244" s="203"/>
      <c r="U244" s="203"/>
      <c r="V244" s="203"/>
      <c r="W244" s="203"/>
      <c r="X244" s="203"/>
      <c r="Y244" s="203"/>
      <c r="Z244" s="203"/>
      <c r="AA244" s="203"/>
      <c r="AB244" s="203"/>
      <c r="AC244" s="203"/>
      <c r="AD244" s="203"/>
      <c r="AE244" s="203"/>
      <c r="AF244" s="203"/>
      <c r="AG244" s="203"/>
      <c r="AH244" s="203"/>
      <c r="AI244" s="203"/>
      <c r="AJ244" s="203"/>
      <c r="AK244" s="203"/>
      <c r="AL244" s="203"/>
      <c r="AM244" s="203"/>
      <c r="AN244" s="203"/>
      <c r="AO244" s="203"/>
      <c r="AP244" s="203"/>
      <c r="AQ244" s="203"/>
      <c r="AR244" s="203"/>
      <c r="AS244" s="203"/>
      <c r="AT244" s="203"/>
      <c r="AU244" s="203"/>
      <c r="AV244" s="203"/>
      <c r="AW244" s="203"/>
      <c r="AX244" s="203"/>
      <c r="AY244" s="203"/>
      <c r="AZ244" s="203"/>
      <c r="BA244" s="203"/>
      <c r="BB244" s="203"/>
      <c r="BC244" s="203"/>
      <c r="BD244" s="203"/>
      <c r="BE244" s="203"/>
      <c r="BF244" s="203"/>
      <c r="BG244" s="203"/>
      <c r="BH244" s="203"/>
      <c r="BI244" s="203"/>
      <c r="BJ244" s="203"/>
      <c r="BK244" s="203"/>
      <c r="BL244" s="203"/>
      <c r="BM244" s="203"/>
      <c r="BN244" s="203"/>
      <c r="BO244" s="203"/>
      <c r="BP244" s="203"/>
      <c r="BQ244" s="203"/>
      <c r="BR244" s="203"/>
      <c r="BS244" s="203"/>
      <c r="BT244" s="203"/>
      <c r="BU244" s="203"/>
      <c r="BV244" s="203"/>
      <c r="BW244" s="203"/>
      <c r="BX244" s="203"/>
      <c r="BY244" s="203"/>
      <c r="BZ244" s="203"/>
      <c r="CB244" s="8"/>
    </row>
    <row r="245" spans="1:80" s="1" customFormat="1" ht="15.95" customHeight="1">
      <c r="A245" s="59"/>
      <c r="B245" s="59" t="s">
        <v>250</v>
      </c>
      <c r="C245" s="59"/>
      <c r="D245" s="59"/>
      <c r="E245" s="59"/>
      <c r="F245" s="59"/>
      <c r="G245" s="59"/>
      <c r="H245" s="59"/>
      <c r="I245" s="59"/>
      <c r="J245" s="59"/>
      <c r="K245" s="59"/>
      <c r="L245" s="59"/>
      <c r="M245" s="59"/>
      <c r="N245" s="59"/>
      <c r="O245" s="59"/>
      <c r="P245" s="59"/>
      <c r="Q245" s="59"/>
      <c r="R245" s="59"/>
      <c r="S245" s="59"/>
      <c r="T245" s="59"/>
      <c r="U245" s="59"/>
      <c r="V245" s="59"/>
      <c r="W245" s="59"/>
      <c r="X245" s="59"/>
      <c r="Y245" s="59"/>
      <c r="Z245" s="59"/>
      <c r="AA245" s="59"/>
      <c r="AB245" s="59"/>
      <c r="AC245" s="59"/>
      <c r="AD245" s="59"/>
      <c r="AE245" s="59"/>
      <c r="AF245" s="59"/>
      <c r="AG245" s="59"/>
      <c r="AH245" s="59"/>
      <c r="AI245" s="59"/>
      <c r="AJ245" s="59"/>
      <c r="AK245" s="59"/>
      <c r="AL245" s="59"/>
      <c r="AM245" s="59"/>
      <c r="AN245" s="59"/>
      <c r="AO245" s="59"/>
      <c r="AP245" s="59"/>
      <c r="AQ245" s="60"/>
      <c r="AR245" s="60"/>
      <c r="AS245" s="690"/>
      <c r="AT245" s="690"/>
      <c r="AU245" s="690"/>
      <c r="AV245" s="690"/>
      <c r="AW245" s="690"/>
      <c r="AX245" s="690"/>
      <c r="AY245" s="690"/>
      <c r="AZ245" s="690"/>
      <c r="BA245" s="690"/>
      <c r="BB245" s="690"/>
      <c r="BC245" s="690"/>
      <c r="BD245" s="690"/>
      <c r="BE245" s="690"/>
      <c r="BF245" s="690"/>
      <c r="BG245" s="60"/>
      <c r="BH245" s="60"/>
      <c r="BI245" s="60"/>
      <c r="BJ245" s="60"/>
      <c r="BK245" s="60"/>
      <c r="BL245" s="60"/>
      <c r="BM245" s="60"/>
      <c r="BN245" s="60"/>
      <c r="BO245" s="60"/>
      <c r="BP245" s="60"/>
      <c r="BQ245" s="60"/>
      <c r="BR245" s="60"/>
      <c r="BS245" s="60"/>
      <c r="BT245" s="60"/>
      <c r="BU245" s="60"/>
      <c r="BV245" s="60"/>
      <c r="BW245" s="60"/>
      <c r="BX245" s="60"/>
      <c r="BY245" s="60"/>
      <c r="BZ245" s="60"/>
    </row>
    <row r="246" spans="1:80" s="2" customFormat="1" ht="5.0999999999999996" customHeight="1">
      <c r="A246" s="94"/>
      <c r="B246" s="94"/>
      <c r="C246" s="94"/>
      <c r="D246" s="94"/>
      <c r="E246" s="94"/>
      <c r="F246" s="94"/>
      <c r="G246" s="94"/>
      <c r="H246" s="94"/>
      <c r="I246" s="94"/>
      <c r="J246" s="94"/>
      <c r="K246" s="94"/>
      <c r="L246" s="94"/>
      <c r="M246" s="94"/>
      <c r="N246" s="94"/>
      <c r="O246" s="94"/>
      <c r="P246" s="94"/>
      <c r="Q246" s="94"/>
      <c r="R246" s="94"/>
      <c r="S246" s="94"/>
      <c r="T246" s="94"/>
      <c r="U246" s="94"/>
      <c r="V246" s="94"/>
      <c r="W246" s="94"/>
      <c r="X246" s="94"/>
      <c r="Y246" s="94"/>
      <c r="Z246" s="94"/>
      <c r="AA246" s="94"/>
      <c r="AB246" s="94"/>
      <c r="AC246" s="94"/>
      <c r="AD246" s="94"/>
      <c r="AE246" s="94"/>
      <c r="AF246" s="94"/>
      <c r="AG246" s="94"/>
      <c r="AH246" s="94"/>
      <c r="AI246" s="94"/>
      <c r="AJ246" s="94"/>
      <c r="AK246" s="94"/>
      <c r="AL246" s="94"/>
      <c r="AM246" s="94"/>
      <c r="AN246" s="94"/>
      <c r="AO246" s="94"/>
      <c r="AP246" s="94"/>
      <c r="AQ246" s="94"/>
      <c r="AR246" s="94"/>
      <c r="AS246" s="94"/>
      <c r="AT246" s="94"/>
      <c r="AU246" s="94"/>
      <c r="AV246" s="94"/>
      <c r="AW246" s="94"/>
      <c r="AX246" s="94"/>
      <c r="AY246" s="94"/>
      <c r="AZ246" s="94"/>
      <c r="BA246" s="94"/>
      <c r="BB246" s="94"/>
      <c r="BC246" s="94"/>
      <c r="BD246" s="94"/>
      <c r="BE246" s="94"/>
      <c r="BF246" s="94"/>
      <c r="BG246" s="94"/>
      <c r="BH246" s="94"/>
      <c r="BI246" s="94"/>
      <c r="BJ246" s="94"/>
      <c r="BK246" s="94"/>
      <c r="BL246" s="94"/>
      <c r="BM246" s="94"/>
      <c r="BN246" s="94"/>
      <c r="BO246" s="94"/>
      <c r="BP246" s="94"/>
      <c r="BQ246" s="94"/>
      <c r="BR246" s="94"/>
      <c r="BS246" s="94"/>
      <c r="BT246" s="94"/>
      <c r="BU246" s="94"/>
      <c r="BV246" s="94"/>
      <c r="BW246" s="94"/>
      <c r="BX246" s="94"/>
      <c r="BY246" s="94"/>
      <c r="BZ246" s="94"/>
      <c r="CB246" s="8"/>
    </row>
    <row r="247" spans="1:80" s="2" customFormat="1" ht="5.0999999999999996" customHeight="1">
      <c r="A247" s="203"/>
      <c r="B247" s="203"/>
      <c r="C247" s="203"/>
      <c r="D247" s="203"/>
      <c r="E247" s="203"/>
      <c r="F247" s="203"/>
      <c r="G247" s="203"/>
      <c r="H247" s="203"/>
      <c r="I247" s="203"/>
      <c r="J247" s="203"/>
      <c r="K247" s="203"/>
      <c r="L247" s="203"/>
      <c r="M247" s="203"/>
      <c r="N247" s="203"/>
      <c r="O247" s="203"/>
      <c r="P247" s="203"/>
      <c r="Q247" s="203"/>
      <c r="R247" s="203"/>
      <c r="S247" s="203"/>
      <c r="T247" s="203"/>
      <c r="U247" s="203"/>
      <c r="V247" s="203"/>
      <c r="W247" s="203"/>
      <c r="X247" s="203"/>
      <c r="Y247" s="203"/>
      <c r="Z247" s="203"/>
      <c r="AA247" s="203"/>
      <c r="AB247" s="203"/>
      <c r="AC247" s="203"/>
      <c r="AD247" s="203"/>
      <c r="AE247" s="203"/>
      <c r="AF247" s="203"/>
      <c r="AG247" s="203"/>
      <c r="AH247" s="203"/>
      <c r="AI247" s="203"/>
      <c r="AJ247" s="203"/>
      <c r="AK247" s="203"/>
      <c r="AL247" s="203"/>
      <c r="AM247" s="203"/>
      <c r="AN247" s="203"/>
      <c r="AO247" s="203"/>
      <c r="AP247" s="203"/>
      <c r="AQ247" s="203"/>
      <c r="AR247" s="203"/>
      <c r="AS247" s="203"/>
      <c r="AT247" s="203"/>
      <c r="AU247" s="203"/>
      <c r="AV247" s="203"/>
      <c r="AW247" s="203"/>
      <c r="AX247" s="203"/>
      <c r="AY247" s="203"/>
      <c r="AZ247" s="203"/>
      <c r="BA247" s="203"/>
      <c r="BB247" s="203"/>
      <c r="BC247" s="203"/>
      <c r="BD247" s="203"/>
      <c r="BE247" s="203"/>
      <c r="BF247" s="203"/>
      <c r="BG247" s="203"/>
      <c r="BH247" s="203"/>
      <c r="BI247" s="203"/>
      <c r="BJ247" s="203"/>
      <c r="BK247" s="203"/>
      <c r="BL247" s="203"/>
      <c r="BM247" s="203"/>
      <c r="BN247" s="203"/>
      <c r="BO247" s="203"/>
      <c r="BP247" s="203"/>
      <c r="BQ247" s="203"/>
      <c r="BR247" s="203"/>
      <c r="BS247" s="203"/>
      <c r="BT247" s="203"/>
      <c r="BU247" s="203"/>
      <c r="BV247" s="203"/>
      <c r="BW247" s="203"/>
      <c r="BX247" s="203"/>
      <c r="BY247" s="203"/>
      <c r="BZ247" s="203"/>
      <c r="CB247" s="8"/>
    </row>
    <row r="248" spans="1:80" s="13" customFormat="1" ht="15.95" customHeight="1">
      <c r="A248" s="59"/>
      <c r="B248" s="59" t="s">
        <v>251</v>
      </c>
      <c r="C248" s="59"/>
      <c r="D248" s="59"/>
      <c r="E248" s="59"/>
      <c r="F248" s="59"/>
      <c r="G248" s="59"/>
      <c r="H248" s="59"/>
      <c r="I248" s="59"/>
      <c r="J248" s="59"/>
      <c r="K248" s="59"/>
      <c r="L248" s="59"/>
      <c r="M248" s="59"/>
      <c r="N248" s="59"/>
      <c r="O248" s="59"/>
      <c r="P248" s="59"/>
      <c r="Q248" s="59"/>
      <c r="R248" s="59"/>
      <c r="S248" s="59"/>
      <c r="T248" s="59"/>
      <c r="U248" s="59"/>
      <c r="V248" s="59"/>
      <c r="W248" s="59"/>
      <c r="X248" s="59"/>
      <c r="Y248" s="59"/>
      <c r="Z248" s="59"/>
      <c r="AA248" s="59"/>
      <c r="AB248" s="59"/>
      <c r="AC248" s="59"/>
      <c r="AD248" s="59"/>
      <c r="AE248" s="59"/>
      <c r="AF248" s="59"/>
      <c r="AG248" s="59"/>
      <c r="AH248" s="59"/>
      <c r="AI248" s="59"/>
      <c r="AJ248" s="59"/>
      <c r="AK248" s="59"/>
      <c r="AL248" s="59"/>
      <c r="AM248" s="59"/>
      <c r="AN248" s="59"/>
      <c r="AO248" s="59"/>
      <c r="AP248" s="59"/>
      <c r="AQ248" s="60"/>
      <c r="AR248" s="60"/>
      <c r="AS248" s="96"/>
      <c r="AT248" s="96"/>
      <c r="AU248" s="96"/>
      <c r="AV248" s="96"/>
      <c r="AW248" s="96"/>
      <c r="AX248" s="96"/>
      <c r="AY248" s="96"/>
      <c r="AZ248" s="96"/>
      <c r="BA248" s="96"/>
      <c r="BB248" s="96"/>
      <c r="BC248" s="96"/>
      <c r="BD248" s="96"/>
      <c r="BE248" s="96"/>
      <c r="BF248" s="96"/>
      <c r="BG248" s="60"/>
      <c r="BH248" s="60"/>
      <c r="BI248" s="60"/>
      <c r="BJ248" s="60"/>
      <c r="BK248" s="60"/>
      <c r="BL248" s="60"/>
      <c r="BM248" s="60"/>
      <c r="BN248" s="60"/>
      <c r="BO248" s="60"/>
      <c r="BP248" s="60"/>
      <c r="BQ248" s="60"/>
      <c r="BR248" s="60"/>
      <c r="BS248" s="60"/>
      <c r="BT248" s="60"/>
      <c r="BU248" s="60"/>
      <c r="BV248" s="60"/>
      <c r="BW248" s="60"/>
      <c r="BX248" s="60"/>
      <c r="BY248" s="60"/>
      <c r="BZ248" s="60"/>
    </row>
    <row r="249" spans="1:80" s="13" customFormat="1" ht="15.95" customHeight="1">
      <c r="A249" s="59"/>
      <c r="B249" s="59"/>
      <c r="C249" s="59"/>
      <c r="D249" s="59"/>
      <c r="E249" s="59" t="s">
        <v>252</v>
      </c>
      <c r="F249" s="59"/>
      <c r="G249" s="59"/>
      <c r="H249" s="59"/>
      <c r="I249" s="59"/>
      <c r="J249" s="59"/>
      <c r="K249" s="59"/>
      <c r="L249" s="59"/>
      <c r="M249" s="59"/>
      <c r="N249" s="59"/>
      <c r="O249" s="59"/>
      <c r="P249" s="59"/>
      <c r="Q249" s="59"/>
      <c r="R249" s="59"/>
      <c r="S249" s="59"/>
      <c r="T249" s="59"/>
      <c r="U249" s="59"/>
      <c r="V249" s="59"/>
      <c r="W249" s="59"/>
      <c r="X249" s="59"/>
      <c r="Y249" s="59"/>
      <c r="Z249" s="59"/>
      <c r="AA249" s="59"/>
      <c r="AB249" s="59"/>
      <c r="AC249" s="59"/>
      <c r="AD249" s="59"/>
      <c r="AE249" s="59"/>
      <c r="AF249" s="59"/>
      <c r="AG249" s="59"/>
      <c r="AH249" s="59"/>
      <c r="AI249" s="59"/>
      <c r="AJ249" s="59"/>
      <c r="AK249" s="59"/>
      <c r="AL249" s="59"/>
      <c r="AM249" s="59"/>
      <c r="AN249" s="59"/>
      <c r="AO249" s="59"/>
      <c r="AP249" s="59"/>
      <c r="AQ249" s="60"/>
      <c r="AR249" s="60"/>
      <c r="AS249" s="690"/>
      <c r="AT249" s="690"/>
      <c r="AU249" s="690"/>
      <c r="AV249" s="690"/>
      <c r="AW249" s="690"/>
      <c r="AX249" s="690"/>
      <c r="AY249" s="690"/>
      <c r="AZ249" s="690"/>
      <c r="BA249" s="690"/>
      <c r="BB249" s="690"/>
      <c r="BC249" s="690"/>
      <c r="BD249" s="690"/>
      <c r="BE249" s="690"/>
      <c r="BF249" s="690"/>
      <c r="BG249" s="60"/>
      <c r="BH249" s="60"/>
      <c r="BI249" s="60"/>
      <c r="BJ249" s="60"/>
      <c r="BK249" s="60"/>
      <c r="BL249" s="60"/>
      <c r="BM249" s="60"/>
      <c r="BN249" s="60"/>
      <c r="BO249" s="60"/>
      <c r="BP249" s="60"/>
      <c r="BQ249" s="60"/>
      <c r="BR249" s="60"/>
      <c r="BS249" s="60"/>
      <c r="BT249" s="60"/>
      <c r="BU249" s="60"/>
      <c r="BV249" s="60"/>
      <c r="BW249" s="60"/>
      <c r="BX249" s="60"/>
      <c r="BY249" s="60"/>
      <c r="BZ249" s="60"/>
    </row>
    <row r="250" spans="1:80" s="13" customFormat="1" ht="15.95" customHeight="1">
      <c r="A250" s="59"/>
      <c r="B250" s="59"/>
      <c r="C250" s="59"/>
      <c r="D250" s="59"/>
      <c r="E250" s="59" t="s">
        <v>253</v>
      </c>
      <c r="F250" s="59"/>
      <c r="G250" s="59"/>
      <c r="H250" s="59"/>
      <c r="I250" s="59"/>
      <c r="J250" s="59"/>
      <c r="K250" s="59"/>
      <c r="L250" s="59"/>
      <c r="M250" s="59"/>
      <c r="N250" s="59"/>
      <c r="O250" s="59"/>
      <c r="P250" s="59"/>
      <c r="Q250" s="59"/>
      <c r="R250" s="59"/>
      <c r="S250" s="59"/>
      <c r="T250" s="59"/>
      <c r="U250" s="59"/>
      <c r="V250" s="59"/>
      <c r="W250" s="59"/>
      <c r="X250" s="59"/>
      <c r="Y250" s="59"/>
      <c r="Z250" s="59"/>
      <c r="AA250" s="59"/>
      <c r="AB250" s="59"/>
      <c r="AC250" s="59"/>
      <c r="AD250" s="59"/>
      <c r="AE250" s="59"/>
      <c r="AF250" s="59"/>
      <c r="AG250" s="59"/>
      <c r="AH250" s="59"/>
      <c r="AI250" s="59"/>
      <c r="AJ250" s="59"/>
      <c r="AK250" s="59"/>
      <c r="AL250" s="59"/>
      <c r="AM250" s="59"/>
      <c r="AN250" s="59"/>
      <c r="AO250" s="59"/>
      <c r="AP250" s="59"/>
      <c r="AQ250" s="60"/>
      <c r="AR250" s="60"/>
      <c r="AS250" s="672" t="s">
        <v>56</v>
      </c>
      <c r="AT250" s="672"/>
      <c r="AU250" s="96"/>
      <c r="AV250" s="96"/>
      <c r="AW250" s="96" t="s">
        <v>184</v>
      </c>
      <c r="AX250" s="96"/>
      <c r="AY250" s="96"/>
      <c r="AZ250" s="96"/>
      <c r="BA250" s="96"/>
      <c r="BB250" s="672" t="s">
        <v>56</v>
      </c>
      <c r="BC250" s="672"/>
      <c r="BD250" s="96"/>
      <c r="BE250" s="96"/>
      <c r="BF250" s="96" t="s">
        <v>254</v>
      </c>
      <c r="BG250" s="60"/>
      <c r="BH250" s="60"/>
      <c r="BI250" s="60"/>
      <c r="BJ250" s="60"/>
      <c r="BK250" s="60"/>
      <c r="BL250" s="60"/>
      <c r="BM250" s="60"/>
      <c r="BN250" s="60"/>
      <c r="BO250" s="60"/>
      <c r="BP250" s="60"/>
      <c r="BQ250" s="60"/>
      <c r="BR250" s="60"/>
      <c r="BS250" s="60"/>
      <c r="BT250" s="60"/>
      <c r="BU250" s="60"/>
      <c r="BV250" s="60"/>
      <c r="BW250" s="60"/>
      <c r="BX250" s="60"/>
      <c r="BY250" s="60"/>
      <c r="BZ250" s="60"/>
    </row>
    <row r="251" spans="1:80" s="2" customFormat="1" ht="5.0999999999999996" customHeight="1">
      <c r="A251" s="94"/>
      <c r="B251" s="94"/>
      <c r="C251" s="94"/>
      <c r="D251" s="94"/>
      <c r="E251" s="94"/>
      <c r="F251" s="94"/>
      <c r="G251" s="94"/>
      <c r="H251" s="94"/>
      <c r="I251" s="94"/>
      <c r="J251" s="94"/>
      <c r="K251" s="94"/>
      <c r="L251" s="94"/>
      <c r="M251" s="94"/>
      <c r="N251" s="94"/>
      <c r="O251" s="94"/>
      <c r="P251" s="94"/>
      <c r="Q251" s="94"/>
      <c r="R251" s="94"/>
      <c r="S251" s="94"/>
      <c r="T251" s="94"/>
      <c r="U251" s="94"/>
      <c r="V251" s="94"/>
      <c r="W251" s="94"/>
      <c r="X251" s="94"/>
      <c r="Y251" s="94"/>
      <c r="Z251" s="94"/>
      <c r="AA251" s="94"/>
      <c r="AB251" s="94"/>
      <c r="AC251" s="94"/>
      <c r="AD251" s="94"/>
      <c r="AE251" s="94"/>
      <c r="AF251" s="94"/>
      <c r="AG251" s="94"/>
      <c r="AH251" s="94"/>
      <c r="AI251" s="94"/>
      <c r="AJ251" s="94"/>
      <c r="AK251" s="94"/>
      <c r="AL251" s="94"/>
      <c r="AM251" s="94"/>
      <c r="AN251" s="94"/>
      <c r="AO251" s="94"/>
      <c r="AP251" s="94"/>
      <c r="AQ251" s="94"/>
      <c r="AR251" s="94"/>
      <c r="AS251" s="94"/>
      <c r="AT251" s="94"/>
      <c r="AU251" s="94"/>
      <c r="AV251" s="94"/>
      <c r="AW251" s="94"/>
      <c r="AX251" s="94"/>
      <c r="AY251" s="94"/>
      <c r="AZ251" s="94"/>
      <c r="BA251" s="94"/>
      <c r="BB251" s="94"/>
      <c r="BC251" s="94"/>
      <c r="BD251" s="94"/>
      <c r="BE251" s="94"/>
      <c r="BF251" s="94"/>
      <c r="BG251" s="94"/>
      <c r="BH251" s="94"/>
      <c r="BI251" s="94"/>
      <c r="BJ251" s="94"/>
      <c r="BK251" s="94"/>
      <c r="BL251" s="94"/>
      <c r="BM251" s="94"/>
      <c r="BN251" s="94"/>
      <c r="BO251" s="94"/>
      <c r="BP251" s="94"/>
      <c r="BQ251" s="94"/>
      <c r="BR251" s="94"/>
      <c r="BS251" s="94"/>
      <c r="BT251" s="94"/>
      <c r="BU251" s="94"/>
      <c r="BV251" s="94"/>
      <c r="BW251" s="94"/>
      <c r="BX251" s="94"/>
      <c r="BY251" s="94"/>
      <c r="BZ251" s="94"/>
      <c r="CB251" s="8"/>
    </row>
    <row r="252" spans="1:80" s="2" customFormat="1" ht="5.0999999999999996" customHeight="1">
      <c r="A252" s="203"/>
      <c r="B252" s="203"/>
      <c r="C252" s="203"/>
      <c r="D252" s="203"/>
      <c r="E252" s="203"/>
      <c r="F252" s="203"/>
      <c r="G252" s="203"/>
      <c r="H252" s="203"/>
      <c r="I252" s="203"/>
      <c r="J252" s="203"/>
      <c r="K252" s="203"/>
      <c r="L252" s="203"/>
      <c r="M252" s="203"/>
      <c r="N252" s="203"/>
      <c r="O252" s="203"/>
      <c r="P252" s="203"/>
      <c r="Q252" s="203"/>
      <c r="R252" s="203"/>
      <c r="S252" s="203"/>
      <c r="T252" s="203"/>
      <c r="U252" s="203"/>
      <c r="V252" s="203"/>
      <c r="W252" s="203"/>
      <c r="X252" s="203"/>
      <c r="Y252" s="203"/>
      <c r="Z252" s="203"/>
      <c r="AA252" s="203"/>
      <c r="AB252" s="203"/>
      <c r="AC252" s="203"/>
      <c r="AD252" s="203"/>
      <c r="AE252" s="203"/>
      <c r="AF252" s="203"/>
      <c r="AG252" s="203"/>
      <c r="AH252" s="203"/>
      <c r="AI252" s="203"/>
      <c r="AJ252" s="203"/>
      <c r="AK252" s="203"/>
      <c r="AL252" s="203"/>
      <c r="AM252" s="203"/>
      <c r="AN252" s="203"/>
      <c r="AO252" s="203"/>
      <c r="AP252" s="203"/>
      <c r="AQ252" s="203"/>
      <c r="AR252" s="203"/>
      <c r="AS252" s="203"/>
      <c r="AT252" s="203"/>
      <c r="AU252" s="203"/>
      <c r="AV252" s="203"/>
      <c r="AW252" s="203"/>
      <c r="AX252" s="203"/>
      <c r="AY252" s="203"/>
      <c r="AZ252" s="203"/>
      <c r="BA252" s="203"/>
      <c r="BB252" s="203"/>
      <c r="BC252" s="203"/>
      <c r="BD252" s="203"/>
      <c r="BE252" s="203"/>
      <c r="BF252" s="203"/>
      <c r="BG252" s="203"/>
      <c r="BH252" s="203"/>
      <c r="BI252" s="203"/>
      <c r="BJ252" s="203"/>
      <c r="BK252" s="203"/>
      <c r="BL252" s="203"/>
      <c r="BM252" s="203"/>
      <c r="BN252" s="203"/>
      <c r="BO252" s="203"/>
      <c r="BP252" s="203"/>
      <c r="BQ252" s="203"/>
      <c r="BR252" s="203"/>
      <c r="BS252" s="203"/>
      <c r="BT252" s="203"/>
      <c r="BU252" s="203"/>
      <c r="BV252" s="203"/>
      <c r="BW252" s="203"/>
      <c r="BX252" s="203"/>
      <c r="BY252" s="203"/>
      <c r="BZ252" s="203"/>
      <c r="CB252" s="8"/>
    </row>
    <row r="253" spans="1:80" s="13" customFormat="1" ht="15.95" customHeight="1">
      <c r="A253" s="59"/>
      <c r="B253" s="59" t="s">
        <v>255</v>
      </c>
      <c r="C253" s="59"/>
      <c r="D253" s="59"/>
      <c r="E253" s="59"/>
      <c r="F253" s="59"/>
      <c r="G253" s="59"/>
      <c r="H253" s="59"/>
      <c r="I253" s="59"/>
      <c r="J253" s="59"/>
      <c r="K253" s="59"/>
      <c r="L253" s="59"/>
      <c r="M253" s="59"/>
      <c r="N253" s="59"/>
      <c r="O253" s="59"/>
      <c r="P253" s="59"/>
      <c r="Q253" s="59"/>
      <c r="R253" s="59"/>
      <c r="S253" s="59"/>
      <c r="T253" s="59"/>
      <c r="U253" s="59"/>
      <c r="V253" s="59" t="s">
        <v>256</v>
      </c>
      <c r="W253" s="59"/>
      <c r="X253" s="59"/>
      <c r="Y253" s="59"/>
      <c r="Z253" s="59"/>
      <c r="AA253" s="59"/>
      <c r="AB253" s="59"/>
      <c r="AC253" s="59"/>
      <c r="AD253" s="59"/>
      <c r="AE253" s="59"/>
      <c r="AF253" s="59"/>
      <c r="AG253" s="59" t="s">
        <v>257</v>
      </c>
      <c r="AH253" s="59"/>
      <c r="AI253" s="59"/>
      <c r="AJ253" s="59"/>
      <c r="AK253" s="59"/>
      <c r="AL253" s="59"/>
      <c r="AM253" s="59"/>
      <c r="AN253" s="59"/>
      <c r="AO253" s="59"/>
      <c r="AP253" s="59"/>
      <c r="AQ253" s="59"/>
      <c r="AR253" s="59"/>
      <c r="AS253" s="59"/>
      <c r="AT253" s="59"/>
      <c r="AU253" s="59"/>
      <c r="AV253" s="59"/>
      <c r="AW253" s="59"/>
      <c r="AX253" s="60"/>
      <c r="AY253" s="60"/>
      <c r="AZ253" s="60"/>
      <c r="BA253" s="60"/>
      <c r="BB253" s="60"/>
      <c r="BC253" s="59" t="s">
        <v>258</v>
      </c>
      <c r="BD253" s="59"/>
      <c r="BE253" s="59"/>
      <c r="BF253" s="59"/>
      <c r="BG253" s="59"/>
      <c r="BH253" s="59"/>
      <c r="BI253" s="59"/>
      <c r="BJ253" s="59"/>
      <c r="BK253" s="59"/>
      <c r="BL253" s="59"/>
      <c r="BM253" s="59"/>
      <c r="BN253" s="59"/>
      <c r="BO253" s="59"/>
      <c r="BP253" s="59"/>
      <c r="BQ253" s="59"/>
      <c r="BR253" s="59"/>
      <c r="BS253" s="59"/>
      <c r="BT253" s="59"/>
      <c r="BU253" s="59" t="s">
        <v>85</v>
      </c>
      <c r="BV253" s="59"/>
      <c r="BW253" s="59"/>
      <c r="BX253" s="59"/>
      <c r="BY253" s="59"/>
      <c r="BZ253" s="59"/>
    </row>
    <row r="254" spans="1:80" s="13" customFormat="1" ht="15.95" customHeight="1">
      <c r="A254" s="59"/>
      <c r="B254" s="59"/>
      <c r="C254" s="59"/>
      <c r="D254" s="59"/>
      <c r="E254" s="59"/>
      <c r="F254" s="59"/>
      <c r="G254" s="59"/>
      <c r="H254" s="59"/>
      <c r="I254" s="59"/>
      <c r="J254" s="59"/>
      <c r="K254" s="59"/>
      <c r="L254" s="59" t="s">
        <v>259</v>
      </c>
      <c r="M254" s="59"/>
      <c r="N254" s="59"/>
      <c r="O254" s="59"/>
      <c r="P254" s="59"/>
      <c r="Q254" s="59"/>
      <c r="R254" s="59"/>
      <c r="S254" s="59"/>
      <c r="T254" s="59"/>
      <c r="U254" s="59"/>
      <c r="V254" s="59" t="s">
        <v>37</v>
      </c>
      <c r="W254" s="697"/>
      <c r="X254" s="697"/>
      <c r="Y254" s="697"/>
      <c r="Z254" s="697"/>
      <c r="AA254" s="697"/>
      <c r="AB254" s="697"/>
      <c r="AC254" s="697"/>
      <c r="AD254" s="697"/>
      <c r="AE254" s="697"/>
      <c r="AF254" s="697"/>
      <c r="AG254" s="699" t="s">
        <v>117</v>
      </c>
      <c r="AH254" s="699"/>
      <c r="AI254" s="677" t="str">
        <f t="shared" ref="AI254:AI259" si="6">IFERROR(VLOOKUP(W254,$CA$26:$CB$98,2,FALSE),"")</f>
        <v/>
      </c>
      <c r="AJ254" s="677"/>
      <c r="AK254" s="677"/>
      <c r="AL254" s="677"/>
      <c r="AM254" s="677"/>
      <c r="AN254" s="677"/>
      <c r="AO254" s="677"/>
      <c r="AP254" s="677"/>
      <c r="AQ254" s="677"/>
      <c r="AR254" s="677"/>
      <c r="AS254" s="677"/>
      <c r="AT254" s="677"/>
      <c r="AU254" s="677"/>
      <c r="AV254" s="677"/>
      <c r="AW254" s="677"/>
      <c r="AX254" s="677"/>
      <c r="AY254" s="677"/>
      <c r="AZ254" s="677"/>
      <c r="BA254" s="677"/>
      <c r="BB254" s="677"/>
      <c r="BC254" s="699" t="s">
        <v>117</v>
      </c>
      <c r="BD254" s="699"/>
      <c r="BE254" s="688"/>
      <c r="BF254" s="688"/>
      <c r="BG254" s="688"/>
      <c r="BH254" s="688"/>
      <c r="BI254" s="688"/>
      <c r="BJ254" s="688"/>
      <c r="BK254" s="688"/>
      <c r="BL254" s="688"/>
      <c r="BM254" s="688"/>
      <c r="BN254" s="688"/>
      <c r="BO254" s="688"/>
      <c r="BP254" s="688"/>
      <c r="BQ254" s="688"/>
      <c r="BR254" s="688"/>
      <c r="BS254" s="688"/>
      <c r="BT254" s="123"/>
      <c r="BU254" s="119" t="s">
        <v>85</v>
      </c>
      <c r="BV254" s="119"/>
      <c r="BW254" s="119"/>
      <c r="BX254" s="119"/>
      <c r="BY254" s="119"/>
      <c r="BZ254" s="59"/>
    </row>
    <row r="255" spans="1:80" s="13" customFormat="1" ht="15.95" customHeight="1">
      <c r="A255" s="59"/>
      <c r="B255" s="59"/>
      <c r="C255" s="59"/>
      <c r="D255" s="59"/>
      <c r="E255" s="59"/>
      <c r="F255" s="59"/>
      <c r="G255" s="59"/>
      <c r="H255" s="59"/>
      <c r="I255" s="59"/>
      <c r="J255" s="59"/>
      <c r="K255" s="59"/>
      <c r="L255" s="59" t="s">
        <v>260</v>
      </c>
      <c r="M255" s="59"/>
      <c r="N255" s="59"/>
      <c r="O255" s="59"/>
      <c r="P255" s="59"/>
      <c r="Q255" s="59"/>
      <c r="R255" s="59"/>
      <c r="S255" s="59"/>
      <c r="T255" s="59"/>
      <c r="U255" s="59"/>
      <c r="V255" s="59" t="s">
        <v>37</v>
      </c>
      <c r="W255" s="697"/>
      <c r="X255" s="697"/>
      <c r="Y255" s="697"/>
      <c r="Z255" s="697"/>
      <c r="AA255" s="697"/>
      <c r="AB255" s="697"/>
      <c r="AC255" s="697"/>
      <c r="AD255" s="697"/>
      <c r="AE255" s="697"/>
      <c r="AF255" s="697"/>
      <c r="AG255" s="699" t="s">
        <v>117</v>
      </c>
      <c r="AH255" s="699"/>
      <c r="AI255" s="677" t="str">
        <f t="shared" si="6"/>
        <v/>
      </c>
      <c r="AJ255" s="677"/>
      <c r="AK255" s="677"/>
      <c r="AL255" s="677"/>
      <c r="AM255" s="677"/>
      <c r="AN255" s="677"/>
      <c r="AO255" s="677"/>
      <c r="AP255" s="677"/>
      <c r="AQ255" s="677"/>
      <c r="AR255" s="677"/>
      <c r="AS255" s="677"/>
      <c r="AT255" s="677"/>
      <c r="AU255" s="677"/>
      <c r="AV255" s="677"/>
      <c r="AW255" s="677"/>
      <c r="AX255" s="677"/>
      <c r="AY255" s="677"/>
      <c r="AZ255" s="677"/>
      <c r="BA255" s="677"/>
      <c r="BB255" s="677"/>
      <c r="BC255" s="699" t="s">
        <v>117</v>
      </c>
      <c r="BD255" s="699"/>
      <c r="BE255" s="688"/>
      <c r="BF255" s="688"/>
      <c r="BG255" s="688"/>
      <c r="BH255" s="688"/>
      <c r="BI255" s="688"/>
      <c r="BJ255" s="688"/>
      <c r="BK255" s="688"/>
      <c r="BL255" s="688"/>
      <c r="BM255" s="688"/>
      <c r="BN255" s="688"/>
      <c r="BO255" s="688"/>
      <c r="BP255" s="688"/>
      <c r="BQ255" s="688"/>
      <c r="BR255" s="688"/>
      <c r="BS255" s="688"/>
      <c r="BT255" s="123"/>
      <c r="BU255" s="119" t="s">
        <v>85</v>
      </c>
      <c r="BV255" s="119"/>
      <c r="BW255" s="119"/>
      <c r="BX255" s="119"/>
      <c r="BY255" s="119"/>
      <c r="BZ255" s="59"/>
    </row>
    <row r="256" spans="1:80" s="13" customFormat="1" ht="15.95" customHeight="1">
      <c r="A256" s="59"/>
      <c r="B256" s="59"/>
      <c r="C256" s="59"/>
      <c r="D256" s="59"/>
      <c r="E256" s="59"/>
      <c r="F256" s="59"/>
      <c r="G256" s="59"/>
      <c r="H256" s="59"/>
      <c r="I256" s="59"/>
      <c r="J256" s="59"/>
      <c r="K256" s="59"/>
      <c r="L256" s="59" t="s">
        <v>261</v>
      </c>
      <c r="M256" s="59"/>
      <c r="N256" s="59"/>
      <c r="O256" s="59"/>
      <c r="P256" s="59"/>
      <c r="Q256" s="59"/>
      <c r="R256" s="59"/>
      <c r="S256" s="59"/>
      <c r="T256" s="59"/>
      <c r="U256" s="59"/>
      <c r="V256" s="59" t="s">
        <v>37</v>
      </c>
      <c r="W256" s="697"/>
      <c r="X256" s="697"/>
      <c r="Y256" s="697"/>
      <c r="Z256" s="697"/>
      <c r="AA256" s="697"/>
      <c r="AB256" s="697"/>
      <c r="AC256" s="697"/>
      <c r="AD256" s="697"/>
      <c r="AE256" s="697"/>
      <c r="AF256" s="697"/>
      <c r="AG256" s="699" t="s">
        <v>117</v>
      </c>
      <c r="AH256" s="699"/>
      <c r="AI256" s="677" t="str">
        <f t="shared" si="6"/>
        <v/>
      </c>
      <c r="AJ256" s="677"/>
      <c r="AK256" s="677"/>
      <c r="AL256" s="677"/>
      <c r="AM256" s="677"/>
      <c r="AN256" s="677"/>
      <c r="AO256" s="677"/>
      <c r="AP256" s="677"/>
      <c r="AQ256" s="677"/>
      <c r="AR256" s="677"/>
      <c r="AS256" s="677"/>
      <c r="AT256" s="677"/>
      <c r="AU256" s="677"/>
      <c r="AV256" s="677"/>
      <c r="AW256" s="677"/>
      <c r="AX256" s="677"/>
      <c r="AY256" s="677"/>
      <c r="AZ256" s="677"/>
      <c r="BA256" s="677"/>
      <c r="BB256" s="677"/>
      <c r="BC256" s="699" t="s">
        <v>117</v>
      </c>
      <c r="BD256" s="699"/>
      <c r="BE256" s="688"/>
      <c r="BF256" s="688"/>
      <c r="BG256" s="688"/>
      <c r="BH256" s="688"/>
      <c r="BI256" s="688"/>
      <c r="BJ256" s="688"/>
      <c r="BK256" s="688"/>
      <c r="BL256" s="688"/>
      <c r="BM256" s="688"/>
      <c r="BN256" s="688"/>
      <c r="BO256" s="688"/>
      <c r="BP256" s="688"/>
      <c r="BQ256" s="688"/>
      <c r="BR256" s="688"/>
      <c r="BS256" s="688"/>
      <c r="BT256" s="123"/>
      <c r="BU256" s="119" t="s">
        <v>85</v>
      </c>
      <c r="BV256" s="119"/>
      <c r="BW256" s="119"/>
      <c r="BX256" s="119"/>
      <c r="BY256" s="119"/>
      <c r="BZ256" s="59"/>
    </row>
    <row r="257" spans="1:80" s="13" customFormat="1" ht="15.95" customHeight="1">
      <c r="A257" s="59"/>
      <c r="B257" s="59"/>
      <c r="C257" s="59"/>
      <c r="D257" s="59"/>
      <c r="E257" s="59"/>
      <c r="F257" s="59"/>
      <c r="G257" s="59"/>
      <c r="H257" s="59"/>
      <c r="I257" s="59"/>
      <c r="J257" s="59"/>
      <c r="K257" s="59"/>
      <c r="L257" s="59" t="s">
        <v>262</v>
      </c>
      <c r="M257" s="59"/>
      <c r="N257" s="59"/>
      <c r="O257" s="59"/>
      <c r="P257" s="59"/>
      <c r="Q257" s="59"/>
      <c r="R257" s="59"/>
      <c r="S257" s="59"/>
      <c r="T257" s="59"/>
      <c r="U257" s="59"/>
      <c r="V257" s="59" t="s">
        <v>37</v>
      </c>
      <c r="W257" s="697"/>
      <c r="X257" s="697"/>
      <c r="Y257" s="697"/>
      <c r="Z257" s="697"/>
      <c r="AA257" s="697"/>
      <c r="AB257" s="697"/>
      <c r="AC257" s="697"/>
      <c r="AD257" s="697"/>
      <c r="AE257" s="697"/>
      <c r="AF257" s="697"/>
      <c r="AG257" s="699" t="s">
        <v>117</v>
      </c>
      <c r="AH257" s="699"/>
      <c r="AI257" s="677" t="str">
        <f t="shared" si="6"/>
        <v/>
      </c>
      <c r="AJ257" s="677"/>
      <c r="AK257" s="677"/>
      <c r="AL257" s="677"/>
      <c r="AM257" s="677"/>
      <c r="AN257" s="677"/>
      <c r="AO257" s="677"/>
      <c r="AP257" s="677"/>
      <c r="AQ257" s="677"/>
      <c r="AR257" s="677"/>
      <c r="AS257" s="677"/>
      <c r="AT257" s="677"/>
      <c r="AU257" s="677"/>
      <c r="AV257" s="677"/>
      <c r="AW257" s="677"/>
      <c r="AX257" s="677"/>
      <c r="AY257" s="677"/>
      <c r="AZ257" s="677"/>
      <c r="BA257" s="677"/>
      <c r="BB257" s="677"/>
      <c r="BC257" s="699" t="s">
        <v>117</v>
      </c>
      <c r="BD257" s="699"/>
      <c r="BE257" s="688"/>
      <c r="BF257" s="688"/>
      <c r="BG257" s="688"/>
      <c r="BH257" s="688"/>
      <c r="BI257" s="688"/>
      <c r="BJ257" s="688"/>
      <c r="BK257" s="688"/>
      <c r="BL257" s="688"/>
      <c r="BM257" s="688"/>
      <c r="BN257" s="688"/>
      <c r="BO257" s="688"/>
      <c r="BP257" s="688"/>
      <c r="BQ257" s="688"/>
      <c r="BR257" s="688"/>
      <c r="BS257" s="688"/>
      <c r="BT257" s="123"/>
      <c r="BU257" s="119" t="s">
        <v>85</v>
      </c>
      <c r="BV257" s="119"/>
      <c r="BW257" s="119"/>
      <c r="BX257" s="119"/>
      <c r="BY257" s="119"/>
      <c r="BZ257" s="59"/>
    </row>
    <row r="258" spans="1:80" s="13" customFormat="1" ht="15.95" customHeight="1">
      <c r="A258" s="59"/>
      <c r="B258" s="59"/>
      <c r="C258" s="59"/>
      <c r="D258" s="59"/>
      <c r="E258" s="59"/>
      <c r="F258" s="59"/>
      <c r="G258" s="59"/>
      <c r="H258" s="59"/>
      <c r="I258" s="59"/>
      <c r="J258" s="59"/>
      <c r="K258" s="59"/>
      <c r="L258" s="59" t="s">
        <v>263</v>
      </c>
      <c r="M258" s="59"/>
      <c r="N258" s="59"/>
      <c r="O258" s="59"/>
      <c r="P258" s="59"/>
      <c r="Q258" s="59"/>
      <c r="R258" s="59"/>
      <c r="S258" s="59"/>
      <c r="T258" s="59"/>
      <c r="U258" s="59"/>
      <c r="V258" s="59" t="s">
        <v>37</v>
      </c>
      <c r="W258" s="697"/>
      <c r="X258" s="697"/>
      <c r="Y258" s="697"/>
      <c r="Z258" s="697"/>
      <c r="AA258" s="697"/>
      <c r="AB258" s="697"/>
      <c r="AC258" s="697"/>
      <c r="AD258" s="697"/>
      <c r="AE258" s="697"/>
      <c r="AF258" s="697"/>
      <c r="AG258" s="699" t="s">
        <v>117</v>
      </c>
      <c r="AH258" s="699"/>
      <c r="AI258" s="677" t="str">
        <f t="shared" si="6"/>
        <v/>
      </c>
      <c r="AJ258" s="677"/>
      <c r="AK258" s="677"/>
      <c r="AL258" s="677"/>
      <c r="AM258" s="677"/>
      <c r="AN258" s="677"/>
      <c r="AO258" s="677"/>
      <c r="AP258" s="677"/>
      <c r="AQ258" s="677"/>
      <c r="AR258" s="677"/>
      <c r="AS258" s="677"/>
      <c r="AT258" s="677"/>
      <c r="AU258" s="677"/>
      <c r="AV258" s="677"/>
      <c r="AW258" s="677"/>
      <c r="AX258" s="677"/>
      <c r="AY258" s="677"/>
      <c r="AZ258" s="677"/>
      <c r="BA258" s="677"/>
      <c r="BB258" s="677"/>
      <c r="BC258" s="699" t="s">
        <v>117</v>
      </c>
      <c r="BD258" s="699"/>
      <c r="BE258" s="688"/>
      <c r="BF258" s="688"/>
      <c r="BG258" s="688"/>
      <c r="BH258" s="688"/>
      <c r="BI258" s="688"/>
      <c r="BJ258" s="688"/>
      <c r="BK258" s="688"/>
      <c r="BL258" s="688"/>
      <c r="BM258" s="688"/>
      <c r="BN258" s="688"/>
      <c r="BO258" s="688"/>
      <c r="BP258" s="688"/>
      <c r="BQ258" s="688"/>
      <c r="BR258" s="688"/>
      <c r="BS258" s="688"/>
      <c r="BT258" s="123"/>
      <c r="BU258" s="119" t="s">
        <v>85</v>
      </c>
      <c r="BV258" s="119"/>
      <c r="BW258" s="119"/>
      <c r="BX258" s="119"/>
      <c r="BY258" s="119"/>
      <c r="BZ258" s="59"/>
    </row>
    <row r="259" spans="1:80" s="13" customFormat="1" ht="15.95" customHeight="1">
      <c r="A259" s="59"/>
      <c r="B259" s="59"/>
      <c r="C259" s="59"/>
      <c r="D259" s="59"/>
      <c r="E259" s="59"/>
      <c r="F259" s="59"/>
      <c r="G259" s="59"/>
      <c r="H259" s="59"/>
      <c r="I259" s="59"/>
      <c r="J259" s="59"/>
      <c r="K259" s="59"/>
      <c r="L259" s="59" t="s">
        <v>264</v>
      </c>
      <c r="M259" s="59"/>
      <c r="N259" s="59"/>
      <c r="O259" s="59"/>
      <c r="P259" s="59"/>
      <c r="Q259" s="59"/>
      <c r="R259" s="59"/>
      <c r="S259" s="59"/>
      <c r="T259" s="59"/>
      <c r="U259" s="59"/>
      <c r="V259" s="59" t="s">
        <v>37</v>
      </c>
      <c r="W259" s="697"/>
      <c r="X259" s="697"/>
      <c r="Y259" s="697"/>
      <c r="Z259" s="697"/>
      <c r="AA259" s="697"/>
      <c r="AB259" s="697"/>
      <c r="AC259" s="697"/>
      <c r="AD259" s="697"/>
      <c r="AE259" s="697"/>
      <c r="AF259" s="697"/>
      <c r="AG259" s="699" t="s">
        <v>117</v>
      </c>
      <c r="AH259" s="699"/>
      <c r="AI259" s="677" t="str">
        <f t="shared" si="6"/>
        <v/>
      </c>
      <c r="AJ259" s="677"/>
      <c r="AK259" s="677"/>
      <c r="AL259" s="677"/>
      <c r="AM259" s="677"/>
      <c r="AN259" s="677"/>
      <c r="AO259" s="677"/>
      <c r="AP259" s="677"/>
      <c r="AQ259" s="677"/>
      <c r="AR259" s="677"/>
      <c r="AS259" s="677"/>
      <c r="AT259" s="677"/>
      <c r="AU259" s="677"/>
      <c r="AV259" s="677"/>
      <c r="AW259" s="677"/>
      <c r="AX259" s="677"/>
      <c r="AY259" s="677"/>
      <c r="AZ259" s="677"/>
      <c r="BA259" s="677"/>
      <c r="BB259" s="677"/>
      <c r="BC259" s="699" t="s">
        <v>117</v>
      </c>
      <c r="BD259" s="699"/>
      <c r="BE259" s="688"/>
      <c r="BF259" s="688"/>
      <c r="BG259" s="688"/>
      <c r="BH259" s="688"/>
      <c r="BI259" s="688"/>
      <c r="BJ259" s="688"/>
      <c r="BK259" s="688"/>
      <c r="BL259" s="688"/>
      <c r="BM259" s="688"/>
      <c r="BN259" s="688"/>
      <c r="BO259" s="688"/>
      <c r="BP259" s="688"/>
      <c r="BQ259" s="688"/>
      <c r="BR259" s="688"/>
      <c r="BS259" s="688"/>
      <c r="BT259" s="123"/>
      <c r="BU259" s="119" t="s">
        <v>85</v>
      </c>
      <c r="BV259" s="119"/>
      <c r="BW259" s="119"/>
      <c r="BX259" s="119"/>
      <c r="BY259" s="119"/>
      <c r="BZ259" s="59"/>
    </row>
    <row r="260" spans="1:80" s="2" customFormat="1" ht="5.0999999999999996" customHeight="1">
      <c r="A260" s="94"/>
      <c r="B260" s="94"/>
      <c r="C260" s="94"/>
      <c r="D260" s="94"/>
      <c r="E260" s="94"/>
      <c r="F260" s="94"/>
      <c r="G260" s="94"/>
      <c r="H260" s="94"/>
      <c r="I260" s="94"/>
      <c r="J260" s="94"/>
      <c r="K260" s="94"/>
      <c r="L260" s="94"/>
      <c r="M260" s="94"/>
      <c r="N260" s="94"/>
      <c r="O260" s="94"/>
      <c r="P260" s="94"/>
      <c r="Q260" s="94"/>
      <c r="R260" s="94"/>
      <c r="S260" s="94"/>
      <c r="T260" s="94"/>
      <c r="U260" s="94"/>
      <c r="V260" s="94"/>
      <c r="W260" s="94"/>
      <c r="X260" s="94"/>
      <c r="Y260" s="94"/>
      <c r="Z260" s="94"/>
      <c r="AA260" s="94"/>
      <c r="AB260" s="94"/>
      <c r="AC260" s="94"/>
      <c r="AD260" s="94"/>
      <c r="AE260" s="94"/>
      <c r="AF260" s="94"/>
      <c r="AG260" s="94"/>
      <c r="AH260" s="94"/>
      <c r="AI260" s="94"/>
      <c r="AJ260" s="94"/>
      <c r="AK260" s="94"/>
      <c r="AL260" s="94"/>
      <c r="AM260" s="94"/>
      <c r="AN260" s="94"/>
      <c r="AO260" s="94"/>
      <c r="AP260" s="94"/>
      <c r="AQ260" s="94"/>
      <c r="AR260" s="94"/>
      <c r="AS260" s="94"/>
      <c r="AT260" s="94"/>
      <c r="AU260" s="94"/>
      <c r="AV260" s="94"/>
      <c r="AW260" s="94"/>
      <c r="AX260" s="94"/>
      <c r="AY260" s="94"/>
      <c r="AZ260" s="94"/>
      <c r="BA260" s="94"/>
      <c r="BB260" s="94"/>
      <c r="BC260" s="94"/>
      <c r="BD260" s="94"/>
      <c r="BE260" s="94"/>
      <c r="BF260" s="94"/>
      <c r="BG260" s="94"/>
      <c r="BH260" s="94"/>
      <c r="BI260" s="94"/>
      <c r="BJ260" s="94"/>
      <c r="BK260" s="94"/>
      <c r="BL260" s="94"/>
      <c r="BM260" s="94"/>
      <c r="BN260" s="94"/>
      <c r="BO260" s="94"/>
      <c r="BP260" s="94"/>
      <c r="BQ260" s="94"/>
      <c r="BR260" s="94"/>
      <c r="BS260" s="94"/>
      <c r="BT260" s="94"/>
      <c r="BU260" s="94"/>
      <c r="BV260" s="94"/>
      <c r="BW260" s="94"/>
      <c r="BX260" s="94"/>
      <c r="BY260" s="94"/>
      <c r="BZ260" s="94"/>
      <c r="CB260" s="8"/>
    </row>
    <row r="261" spans="1:80" s="2" customFormat="1" ht="5.0999999999999996" customHeight="1">
      <c r="A261" s="203"/>
      <c r="B261" s="203"/>
      <c r="C261" s="203"/>
      <c r="D261" s="203"/>
      <c r="E261" s="203"/>
      <c r="F261" s="203"/>
      <c r="G261" s="203"/>
      <c r="H261" s="203"/>
      <c r="I261" s="203"/>
      <c r="J261" s="203"/>
      <c r="K261" s="203"/>
      <c r="L261" s="203"/>
      <c r="M261" s="203"/>
      <c r="N261" s="203"/>
      <c r="O261" s="203"/>
      <c r="P261" s="203"/>
      <c r="Q261" s="203"/>
      <c r="R261" s="203"/>
      <c r="S261" s="203"/>
      <c r="T261" s="203"/>
      <c r="U261" s="203"/>
      <c r="V261" s="203"/>
      <c r="W261" s="203"/>
      <c r="X261" s="203"/>
      <c r="Y261" s="203"/>
      <c r="Z261" s="203"/>
      <c r="AA261" s="203"/>
      <c r="AB261" s="203"/>
      <c r="AC261" s="203"/>
      <c r="AD261" s="203"/>
      <c r="AE261" s="203"/>
      <c r="AF261" s="203"/>
      <c r="AG261" s="203"/>
      <c r="AH261" s="203"/>
      <c r="AI261" s="203"/>
      <c r="AJ261" s="203"/>
      <c r="AK261" s="203"/>
      <c r="AL261" s="203"/>
      <c r="AM261" s="203"/>
      <c r="AN261" s="203"/>
      <c r="AO261" s="203"/>
      <c r="AP261" s="203"/>
      <c r="AQ261" s="203"/>
      <c r="AR261" s="203"/>
      <c r="AS261" s="203"/>
      <c r="AT261" s="203"/>
      <c r="AU261" s="203"/>
      <c r="AV261" s="203"/>
      <c r="AW261" s="203"/>
      <c r="AX261" s="203"/>
      <c r="AY261" s="203"/>
      <c r="AZ261" s="203"/>
      <c r="BA261" s="203"/>
      <c r="BB261" s="203"/>
      <c r="BC261" s="203"/>
      <c r="BD261" s="203"/>
      <c r="BE261" s="203"/>
      <c r="BF261" s="203"/>
      <c r="BG261" s="203"/>
      <c r="BH261" s="203"/>
      <c r="BI261" s="203"/>
      <c r="BJ261" s="203"/>
      <c r="BK261" s="203"/>
      <c r="BL261" s="203"/>
      <c r="BM261" s="203"/>
      <c r="BN261" s="203"/>
      <c r="BO261" s="203"/>
      <c r="BP261" s="203"/>
      <c r="BQ261" s="203"/>
      <c r="BR261" s="203"/>
      <c r="BS261" s="203"/>
      <c r="BT261" s="203"/>
      <c r="BU261" s="203"/>
      <c r="BV261" s="203"/>
      <c r="BW261" s="203"/>
      <c r="BX261" s="203"/>
      <c r="BY261" s="203"/>
      <c r="BZ261" s="203"/>
      <c r="CB261" s="8"/>
    </row>
    <row r="262" spans="1:80" s="13" customFormat="1" ht="15.95" customHeight="1">
      <c r="A262" s="59"/>
      <c r="B262" s="59" t="s">
        <v>265</v>
      </c>
      <c r="C262" s="59"/>
      <c r="D262" s="59"/>
      <c r="E262" s="59"/>
      <c r="F262" s="59"/>
      <c r="G262" s="59"/>
      <c r="H262" s="59"/>
      <c r="I262" s="59"/>
      <c r="J262" s="59"/>
      <c r="K262" s="59"/>
      <c r="L262" s="59"/>
      <c r="M262" s="59"/>
      <c r="N262" s="59"/>
      <c r="O262" s="59"/>
      <c r="P262" s="59"/>
      <c r="Q262" s="59"/>
      <c r="R262" s="59"/>
      <c r="S262" s="680"/>
      <c r="T262" s="680"/>
      <c r="U262" s="680"/>
      <c r="V262" s="680"/>
      <c r="W262" s="680"/>
      <c r="X262" s="680"/>
      <c r="Y262" s="680"/>
      <c r="Z262" s="680"/>
      <c r="AA262" s="680"/>
      <c r="AB262" s="680"/>
      <c r="AC262" s="680"/>
      <c r="AD262" s="680"/>
      <c r="AE262" s="680"/>
      <c r="AF262" s="680"/>
      <c r="AG262" s="680"/>
      <c r="AH262" s="680"/>
      <c r="AI262" s="680"/>
      <c r="AJ262" s="680"/>
      <c r="AK262" s="680"/>
      <c r="AL262" s="680"/>
      <c r="AM262" s="680"/>
      <c r="AN262" s="680"/>
      <c r="AO262" s="680"/>
      <c r="AP262" s="680"/>
      <c r="AQ262" s="680"/>
      <c r="AR262" s="680"/>
      <c r="AS262" s="680"/>
      <c r="AT262" s="680"/>
      <c r="AU262" s="680"/>
      <c r="AV262" s="680"/>
      <c r="AW262" s="680"/>
      <c r="AX262" s="680"/>
      <c r="AY262" s="680"/>
      <c r="AZ262" s="680"/>
      <c r="BA262" s="680"/>
      <c r="BB262" s="680"/>
      <c r="BC262" s="680"/>
      <c r="BD262" s="680"/>
      <c r="BE262" s="680"/>
      <c r="BF262" s="680"/>
      <c r="BG262" s="680"/>
      <c r="BH262" s="680"/>
      <c r="BI262" s="680"/>
      <c r="BJ262" s="680"/>
      <c r="BK262" s="680"/>
      <c r="BL262" s="680"/>
      <c r="BM262" s="680"/>
      <c r="BN262" s="680"/>
      <c r="BO262" s="680"/>
      <c r="BP262" s="680"/>
      <c r="BQ262" s="680"/>
      <c r="BR262" s="680"/>
      <c r="BS262" s="680"/>
      <c r="BT262" s="680"/>
      <c r="BU262" s="680"/>
      <c r="BV262" s="680"/>
      <c r="BW262" s="680"/>
      <c r="BX262" s="680"/>
      <c r="BY262" s="680"/>
      <c r="BZ262" s="680"/>
    </row>
    <row r="263" spans="1:80" s="2" customFormat="1" ht="5.0999999999999996" customHeight="1">
      <c r="A263" s="94"/>
      <c r="B263" s="94"/>
      <c r="C263" s="94"/>
      <c r="D263" s="94"/>
      <c r="E263" s="94"/>
      <c r="F263" s="94"/>
      <c r="G263" s="94"/>
      <c r="H263" s="94"/>
      <c r="I263" s="94"/>
      <c r="J263" s="94"/>
      <c r="K263" s="94"/>
      <c r="L263" s="94"/>
      <c r="M263" s="94"/>
      <c r="N263" s="94"/>
      <c r="O263" s="94"/>
      <c r="P263" s="94"/>
      <c r="Q263" s="94"/>
      <c r="R263" s="94"/>
      <c r="S263" s="94"/>
      <c r="T263" s="94"/>
      <c r="U263" s="94"/>
      <c r="V263" s="94"/>
      <c r="W263" s="94"/>
      <c r="X263" s="94"/>
      <c r="Y263" s="94"/>
      <c r="Z263" s="94"/>
      <c r="AA263" s="94"/>
      <c r="AB263" s="94"/>
      <c r="AC263" s="94"/>
      <c r="AD263" s="94"/>
      <c r="AE263" s="94"/>
      <c r="AF263" s="94"/>
      <c r="AG263" s="94"/>
      <c r="AH263" s="94"/>
      <c r="AI263" s="94"/>
      <c r="AJ263" s="94"/>
      <c r="AK263" s="94"/>
      <c r="AL263" s="94"/>
      <c r="AM263" s="94"/>
      <c r="AN263" s="94"/>
      <c r="AO263" s="94"/>
      <c r="AP263" s="94"/>
      <c r="AQ263" s="94"/>
      <c r="AR263" s="94"/>
      <c r="AS263" s="94"/>
      <c r="AT263" s="94"/>
      <c r="AU263" s="94"/>
      <c r="AV263" s="94"/>
      <c r="AW263" s="94"/>
      <c r="AX263" s="94"/>
      <c r="AY263" s="94"/>
      <c r="AZ263" s="94"/>
      <c r="BA263" s="94"/>
      <c r="BB263" s="94"/>
      <c r="BC263" s="94"/>
      <c r="BD263" s="94"/>
      <c r="BE263" s="94"/>
      <c r="BF263" s="94"/>
      <c r="BG263" s="94"/>
      <c r="BH263" s="94"/>
      <c r="BI263" s="94"/>
      <c r="BJ263" s="94"/>
      <c r="BK263" s="94"/>
      <c r="BL263" s="94"/>
      <c r="BM263" s="94"/>
      <c r="BN263" s="94"/>
      <c r="BO263" s="94"/>
      <c r="BP263" s="94"/>
      <c r="BQ263" s="94"/>
      <c r="BR263" s="94"/>
      <c r="BS263" s="94"/>
      <c r="BT263" s="94"/>
      <c r="BU263" s="94"/>
      <c r="BV263" s="94"/>
      <c r="BW263" s="94"/>
      <c r="BX263" s="94"/>
      <c r="BY263" s="94"/>
      <c r="BZ263" s="94"/>
      <c r="CB263" s="8"/>
    </row>
    <row r="264" spans="1:80" s="2" customFormat="1" ht="5.0999999999999996" customHeight="1">
      <c r="A264" s="203"/>
      <c r="B264" s="203"/>
      <c r="C264" s="203"/>
      <c r="D264" s="203"/>
      <c r="E264" s="203"/>
      <c r="F264" s="203"/>
      <c r="G264" s="203"/>
      <c r="H264" s="203"/>
      <c r="I264" s="203"/>
      <c r="J264" s="203"/>
      <c r="K264" s="203"/>
      <c r="L264" s="203"/>
      <c r="M264" s="203"/>
      <c r="N264" s="203"/>
      <c r="O264" s="203"/>
      <c r="P264" s="203"/>
      <c r="Q264" s="203"/>
      <c r="R264" s="203"/>
      <c r="S264" s="203"/>
      <c r="T264" s="203"/>
      <c r="U264" s="203"/>
      <c r="V264" s="203"/>
      <c r="W264" s="203"/>
      <c r="X264" s="203"/>
      <c r="Y264" s="203"/>
      <c r="Z264" s="203"/>
      <c r="AA264" s="203"/>
      <c r="AB264" s="203"/>
      <c r="AC264" s="203"/>
      <c r="AD264" s="203"/>
      <c r="AE264" s="203"/>
      <c r="AF264" s="203"/>
      <c r="AG264" s="203"/>
      <c r="AH264" s="203"/>
      <c r="AI264" s="203"/>
      <c r="AJ264" s="203"/>
      <c r="AK264" s="203"/>
      <c r="AL264" s="203"/>
      <c r="AM264" s="203"/>
      <c r="AN264" s="203"/>
      <c r="AO264" s="203"/>
      <c r="AP264" s="203"/>
      <c r="AQ264" s="203"/>
      <c r="AR264" s="203"/>
      <c r="AS264" s="203"/>
      <c r="AT264" s="203"/>
      <c r="AU264" s="203"/>
      <c r="AV264" s="203"/>
      <c r="AW264" s="203"/>
      <c r="AX264" s="203"/>
      <c r="AY264" s="203"/>
      <c r="AZ264" s="203"/>
      <c r="BA264" s="203"/>
      <c r="BB264" s="203"/>
      <c r="BC264" s="203"/>
      <c r="BD264" s="203"/>
      <c r="BE264" s="203"/>
      <c r="BF264" s="203"/>
      <c r="BG264" s="203"/>
      <c r="BH264" s="203"/>
      <c r="BI264" s="203"/>
      <c r="BJ264" s="203"/>
      <c r="BK264" s="203"/>
      <c r="BL264" s="203"/>
      <c r="BM264" s="203"/>
      <c r="BN264" s="203"/>
      <c r="BO264" s="203"/>
      <c r="BP264" s="203"/>
      <c r="BQ264" s="203"/>
      <c r="BR264" s="203"/>
      <c r="BS264" s="203"/>
      <c r="BT264" s="203"/>
      <c r="BU264" s="203"/>
      <c r="BV264" s="203"/>
      <c r="BW264" s="203"/>
      <c r="BX264" s="203"/>
      <c r="BY264" s="203"/>
      <c r="BZ264" s="203"/>
      <c r="CB264" s="8"/>
    </row>
    <row r="265" spans="1:80" s="13" customFormat="1" ht="15.95" customHeight="1">
      <c r="A265" s="59"/>
      <c r="B265" s="59" t="s">
        <v>266</v>
      </c>
      <c r="C265" s="59"/>
      <c r="D265" s="59"/>
      <c r="E265" s="59"/>
      <c r="F265" s="59"/>
      <c r="G265" s="59"/>
      <c r="H265" s="59"/>
      <c r="I265" s="59"/>
      <c r="J265" s="59"/>
      <c r="K265" s="59"/>
      <c r="L265" s="59"/>
      <c r="M265" s="59"/>
      <c r="N265" s="59"/>
      <c r="O265" s="59"/>
      <c r="P265" s="59"/>
      <c r="Q265" s="59"/>
      <c r="R265" s="680"/>
      <c r="S265" s="680"/>
      <c r="T265" s="680"/>
      <c r="U265" s="680"/>
      <c r="V265" s="680"/>
      <c r="W265" s="680"/>
      <c r="X265" s="680"/>
      <c r="Y265" s="680"/>
      <c r="Z265" s="680"/>
      <c r="AA265" s="680"/>
      <c r="AB265" s="680"/>
      <c r="AC265" s="680"/>
      <c r="AD265" s="680"/>
      <c r="AE265" s="680"/>
      <c r="AF265" s="680"/>
      <c r="AG265" s="680"/>
      <c r="AH265" s="680"/>
      <c r="AI265" s="680"/>
      <c r="AJ265" s="680"/>
      <c r="AK265" s="680"/>
      <c r="AL265" s="680"/>
      <c r="AM265" s="680"/>
      <c r="AN265" s="680"/>
      <c r="AO265" s="680"/>
      <c r="AP265" s="680"/>
      <c r="AQ265" s="680"/>
      <c r="AR265" s="680"/>
      <c r="AS265" s="680"/>
      <c r="AT265" s="680"/>
      <c r="AU265" s="680"/>
      <c r="AV265" s="680"/>
      <c r="AW265" s="680"/>
      <c r="AX265" s="680"/>
      <c r="AY265" s="680"/>
      <c r="AZ265" s="680"/>
      <c r="BA265" s="680"/>
      <c r="BB265" s="680"/>
      <c r="BC265" s="680"/>
      <c r="BD265" s="680"/>
      <c r="BE265" s="680"/>
      <c r="BF265" s="680"/>
      <c r="BG265" s="680"/>
      <c r="BH265" s="680"/>
      <c r="BI265" s="680"/>
      <c r="BJ265" s="680"/>
      <c r="BK265" s="680"/>
      <c r="BL265" s="680"/>
      <c r="BM265" s="680"/>
      <c r="BN265" s="680"/>
      <c r="BO265" s="680"/>
      <c r="BP265" s="680"/>
      <c r="BQ265" s="680"/>
      <c r="BR265" s="680"/>
      <c r="BS265" s="680"/>
      <c r="BT265" s="680"/>
      <c r="BU265" s="680"/>
      <c r="BV265" s="680"/>
      <c r="BW265" s="680"/>
      <c r="BX265" s="680"/>
      <c r="BY265" s="680"/>
      <c r="BZ265" s="680"/>
    </row>
    <row r="266" spans="1:80" s="13" customFormat="1" ht="15.95" customHeight="1">
      <c r="A266" s="59"/>
      <c r="B266" s="59"/>
      <c r="C266" s="59"/>
      <c r="D266" s="59"/>
      <c r="E266" s="59"/>
      <c r="F266" s="59"/>
      <c r="G266" s="59"/>
      <c r="H266" s="59"/>
      <c r="I266" s="59"/>
      <c r="J266" s="59"/>
      <c r="K266" s="59"/>
      <c r="L266" s="59"/>
      <c r="M266" s="59"/>
      <c r="N266" s="59"/>
      <c r="O266" s="59"/>
      <c r="P266" s="59"/>
      <c r="Q266" s="59"/>
      <c r="R266" s="680"/>
      <c r="S266" s="680"/>
      <c r="T266" s="680"/>
      <c r="U266" s="680"/>
      <c r="V266" s="680"/>
      <c r="W266" s="680"/>
      <c r="X266" s="680"/>
      <c r="Y266" s="680"/>
      <c r="Z266" s="680"/>
      <c r="AA266" s="680"/>
      <c r="AB266" s="680"/>
      <c r="AC266" s="680"/>
      <c r="AD266" s="680"/>
      <c r="AE266" s="680"/>
      <c r="AF266" s="680"/>
      <c r="AG266" s="680"/>
      <c r="AH266" s="680"/>
      <c r="AI266" s="680"/>
      <c r="AJ266" s="680"/>
      <c r="AK266" s="680"/>
      <c r="AL266" s="680"/>
      <c r="AM266" s="680"/>
      <c r="AN266" s="680"/>
      <c r="AO266" s="680"/>
      <c r="AP266" s="680"/>
      <c r="AQ266" s="680"/>
      <c r="AR266" s="680"/>
      <c r="AS266" s="680"/>
      <c r="AT266" s="680"/>
      <c r="AU266" s="680"/>
      <c r="AV266" s="680"/>
      <c r="AW266" s="680"/>
      <c r="AX266" s="680"/>
      <c r="AY266" s="680"/>
      <c r="AZ266" s="680"/>
      <c r="BA266" s="680"/>
      <c r="BB266" s="680"/>
      <c r="BC266" s="680"/>
      <c r="BD266" s="680"/>
      <c r="BE266" s="680"/>
      <c r="BF266" s="680"/>
      <c r="BG266" s="680"/>
      <c r="BH266" s="680"/>
      <c r="BI266" s="680"/>
      <c r="BJ266" s="680"/>
      <c r="BK266" s="680"/>
      <c r="BL266" s="680"/>
      <c r="BM266" s="680"/>
      <c r="BN266" s="680"/>
      <c r="BO266" s="680"/>
      <c r="BP266" s="680"/>
      <c r="BQ266" s="680"/>
      <c r="BR266" s="680"/>
      <c r="BS266" s="680"/>
      <c r="BT266" s="680"/>
      <c r="BU266" s="680"/>
      <c r="BV266" s="680"/>
      <c r="BW266" s="680"/>
      <c r="BX266" s="680"/>
      <c r="BY266" s="680"/>
      <c r="BZ266" s="680"/>
    </row>
    <row r="267" spans="1:80" s="2" customFormat="1" ht="5.0999999999999996" customHeight="1">
      <c r="A267" s="94"/>
      <c r="B267" s="94"/>
      <c r="C267" s="94"/>
      <c r="D267" s="94"/>
      <c r="E267" s="94"/>
      <c r="F267" s="94"/>
      <c r="G267" s="94"/>
      <c r="H267" s="94"/>
      <c r="I267" s="94"/>
      <c r="J267" s="94"/>
      <c r="K267" s="94"/>
      <c r="L267" s="94"/>
      <c r="M267" s="94"/>
      <c r="N267" s="94"/>
      <c r="O267" s="94"/>
      <c r="P267" s="94"/>
      <c r="Q267" s="94"/>
      <c r="R267" s="94"/>
      <c r="S267" s="94"/>
      <c r="T267" s="94"/>
      <c r="U267" s="94"/>
      <c r="V267" s="94"/>
      <c r="W267" s="94"/>
      <c r="X267" s="94"/>
      <c r="Y267" s="94"/>
      <c r="Z267" s="94"/>
      <c r="AA267" s="94"/>
      <c r="AB267" s="94"/>
      <c r="AC267" s="94"/>
      <c r="AD267" s="94"/>
      <c r="AE267" s="94"/>
      <c r="AF267" s="94"/>
      <c r="AG267" s="94"/>
      <c r="AH267" s="94"/>
      <c r="AI267" s="94"/>
      <c r="AJ267" s="94"/>
      <c r="AK267" s="94"/>
      <c r="AL267" s="94"/>
      <c r="AM267" s="94"/>
      <c r="AN267" s="94"/>
      <c r="AO267" s="94"/>
      <c r="AP267" s="94"/>
      <c r="AQ267" s="94"/>
      <c r="AR267" s="94"/>
      <c r="AS267" s="94"/>
      <c r="AT267" s="94"/>
      <c r="AU267" s="94"/>
      <c r="AV267" s="94"/>
      <c r="AW267" s="94"/>
      <c r="AX267" s="94"/>
      <c r="AY267" s="94"/>
      <c r="AZ267" s="94"/>
      <c r="BA267" s="94"/>
      <c r="BB267" s="94"/>
      <c r="BC267" s="94"/>
      <c r="BD267" s="94"/>
      <c r="BE267" s="94"/>
      <c r="BF267" s="94"/>
      <c r="BG267" s="94"/>
      <c r="BH267" s="94"/>
      <c r="BI267" s="94"/>
      <c r="BJ267" s="94"/>
      <c r="BK267" s="94"/>
      <c r="BL267" s="94"/>
      <c r="BM267" s="94"/>
      <c r="BN267" s="94"/>
      <c r="BO267" s="94"/>
      <c r="BP267" s="94"/>
      <c r="BQ267" s="94"/>
      <c r="BR267" s="94"/>
      <c r="BS267" s="94"/>
      <c r="BT267" s="94"/>
      <c r="BU267" s="94"/>
      <c r="BV267" s="94"/>
      <c r="BW267" s="94"/>
      <c r="BX267" s="94"/>
      <c r="BY267" s="94"/>
      <c r="BZ267" s="94"/>
      <c r="CB267" s="8"/>
    </row>
    <row r="268" spans="1:80" s="13" customFormat="1" ht="9.9499999999999993" customHeight="1">
      <c r="A268" s="59"/>
      <c r="B268" s="59"/>
      <c r="C268" s="59"/>
      <c r="D268" s="59"/>
      <c r="E268" s="59"/>
      <c r="F268" s="59"/>
      <c r="G268" s="59"/>
      <c r="H268" s="59"/>
      <c r="I268" s="59"/>
      <c r="J268" s="59"/>
      <c r="K268" s="59"/>
      <c r="L268" s="59"/>
      <c r="M268" s="59"/>
      <c r="N268" s="59"/>
      <c r="O268" s="59"/>
      <c r="P268" s="59"/>
      <c r="Q268" s="59"/>
      <c r="R268" s="59"/>
      <c r="S268" s="59"/>
      <c r="T268" s="59"/>
      <c r="U268" s="59"/>
      <c r="V268" s="59"/>
      <c r="W268" s="59"/>
      <c r="X268" s="59"/>
      <c r="Y268" s="59"/>
      <c r="Z268" s="59"/>
      <c r="AA268" s="59"/>
      <c r="AB268" s="59"/>
      <c r="AC268" s="59"/>
      <c r="AD268" s="59"/>
      <c r="AE268" s="59"/>
      <c r="AF268" s="59"/>
      <c r="AG268" s="59"/>
      <c r="AH268" s="59"/>
      <c r="AI268" s="59"/>
      <c r="AJ268" s="59"/>
      <c r="AK268" s="59"/>
      <c r="AL268" s="59"/>
      <c r="AM268" s="59"/>
      <c r="AN268" s="59"/>
      <c r="AO268" s="59"/>
      <c r="AP268" s="59"/>
      <c r="AQ268" s="60"/>
      <c r="AR268" s="60"/>
      <c r="AS268" s="60"/>
      <c r="AT268" s="60"/>
      <c r="AU268" s="60"/>
      <c r="AV268" s="60"/>
      <c r="AW268" s="60"/>
      <c r="AX268" s="60"/>
      <c r="AY268" s="60"/>
      <c r="AZ268" s="60"/>
      <c r="BA268" s="60"/>
      <c r="BB268" s="60"/>
      <c r="BC268" s="60"/>
      <c r="BD268" s="60"/>
      <c r="BE268" s="60"/>
      <c r="BF268" s="60"/>
      <c r="BG268" s="60"/>
      <c r="BH268" s="60"/>
      <c r="BI268" s="60"/>
      <c r="BJ268" s="60"/>
      <c r="BK268" s="60"/>
      <c r="BL268" s="60"/>
      <c r="BM268" s="60"/>
      <c r="BN268" s="60"/>
      <c r="BO268" s="60"/>
      <c r="BP268" s="60"/>
      <c r="BQ268" s="60"/>
      <c r="BR268" s="60"/>
      <c r="BS268" s="60"/>
      <c r="BT268" s="60"/>
      <c r="BU268" s="60"/>
      <c r="BV268" s="60"/>
      <c r="BW268" s="60"/>
      <c r="BX268" s="60"/>
      <c r="BY268" s="60"/>
      <c r="BZ268" s="60"/>
    </row>
    <row r="269" spans="1:80" s="2" customFormat="1" ht="5.0999999999999996" customHeight="1">
      <c r="A269" s="203"/>
      <c r="B269" s="203"/>
      <c r="C269" s="203"/>
      <c r="D269" s="203"/>
      <c r="E269" s="203"/>
      <c r="F269" s="203"/>
      <c r="G269" s="203"/>
      <c r="H269" s="203"/>
      <c r="I269" s="203"/>
      <c r="J269" s="203"/>
      <c r="K269" s="203"/>
      <c r="L269" s="203"/>
      <c r="M269" s="203"/>
      <c r="N269" s="203"/>
      <c r="O269" s="203"/>
      <c r="P269" s="203"/>
      <c r="Q269" s="203"/>
      <c r="R269" s="203"/>
      <c r="S269" s="203"/>
      <c r="T269" s="203"/>
      <c r="U269" s="203"/>
      <c r="V269" s="203"/>
      <c r="W269" s="203"/>
      <c r="X269" s="203"/>
      <c r="Y269" s="203"/>
      <c r="Z269" s="203"/>
      <c r="AA269" s="203"/>
      <c r="AB269" s="203"/>
      <c r="AC269" s="203"/>
      <c r="AD269" s="203"/>
      <c r="AE269" s="203"/>
      <c r="AF269" s="203"/>
      <c r="AG269" s="203"/>
      <c r="AH269" s="203"/>
      <c r="AI269" s="203"/>
      <c r="AJ269" s="203"/>
      <c r="AK269" s="203"/>
      <c r="AL269" s="203"/>
      <c r="AM269" s="203"/>
      <c r="AN269" s="203"/>
      <c r="AO269" s="203"/>
      <c r="AP269" s="203"/>
      <c r="AQ269" s="203"/>
      <c r="AR269" s="203"/>
      <c r="AS269" s="203"/>
      <c r="AT269" s="203"/>
      <c r="AU269" s="203"/>
      <c r="AV269" s="203"/>
      <c r="AW269" s="203"/>
      <c r="AX269" s="203"/>
      <c r="AY269" s="203"/>
      <c r="AZ269" s="203"/>
      <c r="BA269" s="203"/>
      <c r="BB269" s="203"/>
      <c r="BC269" s="203"/>
      <c r="BD269" s="203"/>
      <c r="BE269" s="203"/>
      <c r="BF269" s="203"/>
      <c r="BG269" s="203"/>
      <c r="BH269" s="203"/>
      <c r="BI269" s="203"/>
      <c r="BJ269" s="203"/>
      <c r="BK269" s="203"/>
      <c r="BL269" s="203"/>
      <c r="BM269" s="203"/>
      <c r="BN269" s="203"/>
      <c r="BO269" s="203"/>
      <c r="BP269" s="203"/>
      <c r="BQ269" s="203"/>
      <c r="BR269" s="203"/>
      <c r="BS269" s="203"/>
      <c r="BT269" s="203"/>
      <c r="BU269" s="203"/>
      <c r="BV269" s="203"/>
      <c r="BW269" s="203"/>
      <c r="BX269" s="203"/>
      <c r="BY269" s="203"/>
      <c r="BZ269" s="203"/>
      <c r="CB269" s="8"/>
    </row>
    <row r="270" spans="1:80" s="13" customFormat="1" ht="15.95" customHeight="1">
      <c r="A270" s="59"/>
      <c r="B270" s="59" t="s">
        <v>246</v>
      </c>
      <c r="C270" s="59"/>
      <c r="D270" s="59"/>
      <c r="E270" s="59"/>
      <c r="F270" s="59"/>
      <c r="G270" s="59"/>
      <c r="H270" s="59"/>
      <c r="I270" s="59"/>
      <c r="J270" s="59"/>
      <c r="K270" s="59"/>
      <c r="L270" s="59"/>
      <c r="M270" s="59"/>
      <c r="N270" s="59"/>
      <c r="O270" s="59"/>
      <c r="P270" s="59"/>
      <c r="Q270" s="59"/>
      <c r="R270" s="59"/>
      <c r="S270" s="59"/>
      <c r="T270" s="59"/>
      <c r="U270" s="59"/>
      <c r="V270" s="59"/>
      <c r="W270" s="59"/>
      <c r="X270" s="59"/>
      <c r="Y270" s="59"/>
      <c r="Z270" s="59"/>
      <c r="AA270" s="59"/>
      <c r="AB270" s="59"/>
      <c r="AC270" s="59"/>
      <c r="AD270" s="59"/>
      <c r="AE270" s="59"/>
      <c r="AF270" s="59"/>
      <c r="AG270" s="59"/>
      <c r="AH270" s="59"/>
      <c r="AI270" s="672"/>
      <c r="AJ270" s="672"/>
      <c r="AK270" s="672"/>
      <c r="AL270" s="672"/>
      <c r="AM270" s="672"/>
      <c r="AN270" s="672"/>
      <c r="AO270" s="672"/>
      <c r="AP270" s="59"/>
      <c r="AQ270" s="60"/>
      <c r="AR270" s="60"/>
      <c r="AS270" s="60"/>
      <c r="AT270" s="60"/>
      <c r="AU270" s="60"/>
      <c r="AV270" s="60"/>
      <c r="AW270" s="60"/>
      <c r="AX270" s="60"/>
      <c r="AY270" s="60"/>
      <c r="AZ270" s="60"/>
      <c r="BA270" s="60"/>
      <c r="BB270" s="60"/>
      <c r="BC270" s="60"/>
      <c r="BD270" s="60"/>
      <c r="BE270" s="60"/>
      <c r="BF270" s="60"/>
      <c r="BG270" s="60"/>
      <c r="BH270" s="60"/>
      <c r="BI270" s="60"/>
      <c r="BJ270" s="60"/>
      <c r="BK270" s="60"/>
      <c r="BL270" s="60"/>
      <c r="BM270" s="60"/>
      <c r="BN270" s="60"/>
      <c r="BO270" s="60"/>
      <c r="BP270" s="60"/>
      <c r="BQ270" s="60"/>
      <c r="BR270" s="60"/>
      <c r="BS270" s="60"/>
      <c r="BT270" s="60"/>
      <c r="BU270" s="60"/>
      <c r="BV270" s="60"/>
      <c r="BW270" s="60"/>
      <c r="BX270" s="60"/>
      <c r="BY270" s="60"/>
      <c r="BZ270" s="60"/>
    </row>
    <row r="271" spans="1:80" s="2" customFormat="1" ht="5.0999999999999996" customHeight="1">
      <c r="A271" s="94"/>
      <c r="B271" s="94"/>
      <c r="C271" s="94"/>
      <c r="D271" s="94"/>
      <c r="E271" s="94"/>
      <c r="F271" s="94"/>
      <c r="G271" s="94"/>
      <c r="H271" s="94"/>
      <c r="I271" s="94"/>
      <c r="J271" s="94"/>
      <c r="K271" s="94"/>
      <c r="L271" s="94"/>
      <c r="M271" s="94"/>
      <c r="N271" s="94"/>
      <c r="O271" s="94"/>
      <c r="P271" s="94"/>
      <c r="Q271" s="94"/>
      <c r="R271" s="94"/>
      <c r="S271" s="94"/>
      <c r="T271" s="94"/>
      <c r="U271" s="94"/>
      <c r="V271" s="94"/>
      <c r="W271" s="94"/>
      <c r="X271" s="94"/>
      <c r="Y271" s="94"/>
      <c r="Z271" s="94"/>
      <c r="AA271" s="94"/>
      <c r="AB271" s="94"/>
      <c r="AC271" s="94"/>
      <c r="AD271" s="94"/>
      <c r="AE271" s="94"/>
      <c r="AF271" s="94"/>
      <c r="AG271" s="94"/>
      <c r="AH271" s="94"/>
      <c r="AI271" s="94"/>
      <c r="AJ271" s="94"/>
      <c r="AK271" s="94"/>
      <c r="AL271" s="94"/>
      <c r="AM271" s="94"/>
      <c r="AN271" s="94"/>
      <c r="AO271" s="94"/>
      <c r="AP271" s="94"/>
      <c r="AQ271" s="94"/>
      <c r="AR271" s="94"/>
      <c r="AS271" s="94"/>
      <c r="AT271" s="94"/>
      <c r="AU271" s="94"/>
      <c r="AV271" s="94"/>
      <c r="AW271" s="94"/>
      <c r="AX271" s="94"/>
      <c r="AY271" s="94"/>
      <c r="AZ271" s="94"/>
      <c r="BA271" s="94"/>
      <c r="BB271" s="94"/>
      <c r="BC271" s="94"/>
      <c r="BD271" s="94"/>
      <c r="BE271" s="94"/>
      <c r="BF271" s="94"/>
      <c r="BG271" s="94"/>
      <c r="BH271" s="94"/>
      <c r="BI271" s="94"/>
      <c r="BJ271" s="94"/>
      <c r="BK271" s="94"/>
      <c r="BL271" s="94"/>
      <c r="BM271" s="94"/>
      <c r="BN271" s="94"/>
      <c r="BO271" s="94"/>
      <c r="BP271" s="94"/>
      <c r="BQ271" s="94"/>
      <c r="BR271" s="94"/>
      <c r="BS271" s="94"/>
      <c r="BT271" s="94"/>
      <c r="BU271" s="94"/>
      <c r="BV271" s="94"/>
      <c r="BW271" s="94"/>
      <c r="BX271" s="94"/>
      <c r="BY271" s="94"/>
      <c r="BZ271" s="94"/>
      <c r="CB271" s="8"/>
    </row>
    <row r="272" spans="1:80" s="2" customFormat="1" ht="5.0999999999999996" customHeight="1">
      <c r="A272" s="203"/>
      <c r="B272" s="203"/>
      <c r="C272" s="203"/>
      <c r="D272" s="203"/>
      <c r="E272" s="203"/>
      <c r="F272" s="203"/>
      <c r="G272" s="203"/>
      <c r="H272" s="203"/>
      <c r="I272" s="203"/>
      <c r="J272" s="203"/>
      <c r="K272" s="203"/>
      <c r="L272" s="203"/>
      <c r="M272" s="203"/>
      <c r="N272" s="203"/>
      <c r="O272" s="203"/>
      <c r="P272" s="203"/>
      <c r="Q272" s="203"/>
      <c r="R272" s="203"/>
      <c r="S272" s="203"/>
      <c r="T272" s="203"/>
      <c r="U272" s="203"/>
      <c r="V272" s="203"/>
      <c r="W272" s="203"/>
      <c r="X272" s="203"/>
      <c r="Y272" s="203"/>
      <c r="Z272" s="203"/>
      <c r="AA272" s="203"/>
      <c r="AB272" s="203"/>
      <c r="AC272" s="203"/>
      <c r="AD272" s="203"/>
      <c r="AE272" s="203"/>
      <c r="AF272" s="203"/>
      <c r="AG272" s="203"/>
      <c r="AH272" s="203"/>
      <c r="AI272" s="203"/>
      <c r="AJ272" s="203"/>
      <c r="AK272" s="203"/>
      <c r="AL272" s="203"/>
      <c r="AM272" s="203"/>
      <c r="AN272" s="203"/>
      <c r="AO272" s="203"/>
      <c r="AP272" s="203"/>
      <c r="AQ272" s="203"/>
      <c r="AR272" s="203"/>
      <c r="AS272" s="203"/>
      <c r="AT272" s="203"/>
      <c r="AU272" s="203"/>
      <c r="AV272" s="203"/>
      <c r="AW272" s="203"/>
      <c r="AX272" s="203"/>
      <c r="AY272" s="203"/>
      <c r="AZ272" s="203"/>
      <c r="BA272" s="203"/>
      <c r="BB272" s="203"/>
      <c r="BC272" s="203"/>
      <c r="BD272" s="203"/>
      <c r="BE272" s="203"/>
      <c r="BF272" s="203"/>
      <c r="BG272" s="203"/>
      <c r="BH272" s="203"/>
      <c r="BI272" s="203"/>
      <c r="BJ272" s="203"/>
      <c r="BK272" s="203"/>
      <c r="BL272" s="203"/>
      <c r="BM272" s="203"/>
      <c r="BN272" s="203"/>
      <c r="BO272" s="203"/>
      <c r="BP272" s="203"/>
      <c r="BQ272" s="203"/>
      <c r="BR272" s="203"/>
      <c r="BS272" s="203"/>
      <c r="BT272" s="203"/>
      <c r="BU272" s="203"/>
      <c r="BV272" s="203"/>
      <c r="BW272" s="203"/>
      <c r="BX272" s="203"/>
      <c r="BY272" s="203"/>
      <c r="BZ272" s="203"/>
      <c r="CB272" s="8"/>
    </row>
    <row r="273" spans="1:80" s="13" customFormat="1" ht="15.95" customHeight="1">
      <c r="A273" s="59"/>
      <c r="B273" s="59" t="s">
        <v>247</v>
      </c>
      <c r="C273" s="59"/>
      <c r="D273" s="59"/>
      <c r="E273" s="59"/>
      <c r="F273" s="59"/>
      <c r="G273" s="59"/>
      <c r="H273" s="59"/>
      <c r="I273" s="59"/>
      <c r="J273" s="59"/>
      <c r="K273" s="59"/>
      <c r="L273" s="59"/>
      <c r="M273" s="59"/>
      <c r="N273" s="59"/>
      <c r="O273" s="59"/>
      <c r="P273" s="59"/>
      <c r="Q273" s="59"/>
      <c r="R273" s="59"/>
      <c r="S273" s="59"/>
      <c r="T273" s="59"/>
      <c r="U273" s="59"/>
      <c r="V273" s="59"/>
      <c r="W273" s="59"/>
      <c r="X273" s="59"/>
      <c r="Y273" s="59"/>
      <c r="Z273" s="59"/>
      <c r="AA273" s="59"/>
      <c r="AB273" s="59"/>
      <c r="AC273" s="59"/>
      <c r="AD273" s="59"/>
      <c r="AE273" s="59"/>
      <c r="AF273" s="59"/>
      <c r="AG273" s="59"/>
      <c r="AH273" s="59"/>
      <c r="AI273" s="672"/>
      <c r="AJ273" s="672"/>
      <c r="AK273" s="672"/>
      <c r="AL273" s="672"/>
      <c r="AM273" s="672"/>
      <c r="AN273" s="672"/>
      <c r="AO273" s="672"/>
      <c r="AP273" s="59"/>
      <c r="AQ273" s="60"/>
      <c r="AR273" s="60"/>
      <c r="AS273" s="60"/>
      <c r="AT273" s="60"/>
      <c r="AU273" s="60"/>
      <c r="AV273" s="60"/>
      <c r="AW273" s="60"/>
      <c r="AX273" s="60"/>
      <c r="AY273" s="60"/>
      <c r="AZ273" s="60"/>
      <c r="BA273" s="60"/>
      <c r="BB273" s="60"/>
      <c r="BC273" s="60"/>
      <c r="BD273" s="60"/>
      <c r="BE273" s="60"/>
      <c r="BF273" s="60"/>
      <c r="BG273" s="60"/>
      <c r="BH273" s="60"/>
      <c r="BI273" s="60"/>
      <c r="BJ273" s="60"/>
      <c r="BK273" s="60"/>
      <c r="BL273" s="60"/>
      <c r="BM273" s="60"/>
      <c r="BN273" s="60"/>
      <c r="BO273" s="60"/>
      <c r="BP273" s="60"/>
      <c r="BQ273" s="60"/>
      <c r="BR273" s="60"/>
      <c r="BS273" s="60"/>
      <c r="BT273" s="60"/>
      <c r="BU273" s="60"/>
      <c r="BV273" s="60"/>
      <c r="BW273" s="60"/>
      <c r="BX273" s="60"/>
      <c r="BY273" s="60"/>
      <c r="BZ273" s="60"/>
    </row>
    <row r="274" spans="1:80" s="2" customFormat="1" ht="5.0999999999999996" customHeight="1">
      <c r="A274" s="94"/>
      <c r="B274" s="94"/>
      <c r="C274" s="94"/>
      <c r="D274" s="94"/>
      <c r="E274" s="94"/>
      <c r="F274" s="94"/>
      <c r="G274" s="94"/>
      <c r="H274" s="94"/>
      <c r="I274" s="94"/>
      <c r="J274" s="94"/>
      <c r="K274" s="94"/>
      <c r="L274" s="94"/>
      <c r="M274" s="94"/>
      <c r="N274" s="94"/>
      <c r="O274" s="94"/>
      <c r="P274" s="94"/>
      <c r="Q274" s="94"/>
      <c r="R274" s="94"/>
      <c r="S274" s="94"/>
      <c r="T274" s="94"/>
      <c r="U274" s="94"/>
      <c r="V274" s="94"/>
      <c r="W274" s="94"/>
      <c r="X274" s="94"/>
      <c r="Y274" s="94"/>
      <c r="Z274" s="94"/>
      <c r="AA274" s="94"/>
      <c r="AB274" s="94"/>
      <c r="AC274" s="94"/>
      <c r="AD274" s="94"/>
      <c r="AE274" s="94"/>
      <c r="AF274" s="94"/>
      <c r="AG274" s="94"/>
      <c r="AH274" s="94"/>
      <c r="AI274" s="94"/>
      <c r="AJ274" s="94"/>
      <c r="AK274" s="94"/>
      <c r="AL274" s="94"/>
      <c r="AM274" s="94"/>
      <c r="AN274" s="94"/>
      <c r="AO274" s="94"/>
      <c r="AP274" s="94"/>
      <c r="AQ274" s="94"/>
      <c r="AR274" s="94"/>
      <c r="AS274" s="94"/>
      <c r="AT274" s="94"/>
      <c r="AU274" s="94"/>
      <c r="AV274" s="94"/>
      <c r="AW274" s="94"/>
      <c r="AX274" s="94"/>
      <c r="AY274" s="94"/>
      <c r="AZ274" s="94"/>
      <c r="BA274" s="94"/>
      <c r="BB274" s="94"/>
      <c r="BC274" s="94"/>
      <c r="BD274" s="94"/>
      <c r="BE274" s="94"/>
      <c r="BF274" s="94"/>
      <c r="BG274" s="94"/>
      <c r="BH274" s="94"/>
      <c r="BI274" s="94"/>
      <c r="BJ274" s="94"/>
      <c r="BK274" s="94"/>
      <c r="BL274" s="94"/>
      <c r="BM274" s="94"/>
      <c r="BN274" s="94"/>
      <c r="BO274" s="94"/>
      <c r="BP274" s="94"/>
      <c r="BQ274" s="94"/>
      <c r="BR274" s="94"/>
      <c r="BS274" s="94"/>
      <c r="BT274" s="94"/>
      <c r="BU274" s="94"/>
      <c r="BV274" s="94"/>
      <c r="BW274" s="94"/>
      <c r="BX274" s="94"/>
      <c r="BY274" s="94"/>
      <c r="BZ274" s="94"/>
      <c r="CB274" s="8"/>
    </row>
    <row r="275" spans="1:80" s="2" customFormat="1" ht="5.0999999999999996" customHeight="1">
      <c r="A275" s="203"/>
      <c r="B275" s="203"/>
      <c r="C275" s="203"/>
      <c r="D275" s="203"/>
      <c r="E275" s="203"/>
      <c r="F275" s="203"/>
      <c r="G275" s="203"/>
      <c r="H275" s="203"/>
      <c r="I275" s="203"/>
      <c r="J275" s="203"/>
      <c r="K275" s="203"/>
      <c r="L275" s="203"/>
      <c r="M275" s="203"/>
      <c r="N275" s="203"/>
      <c r="O275" s="203"/>
      <c r="P275" s="203"/>
      <c r="Q275" s="203"/>
      <c r="R275" s="203"/>
      <c r="S275" s="203"/>
      <c r="T275" s="203"/>
      <c r="U275" s="203"/>
      <c r="V275" s="203"/>
      <c r="W275" s="203"/>
      <c r="X275" s="203"/>
      <c r="Y275" s="203"/>
      <c r="Z275" s="203"/>
      <c r="AA275" s="203"/>
      <c r="AB275" s="203"/>
      <c r="AC275" s="203"/>
      <c r="AD275" s="203"/>
      <c r="AE275" s="203"/>
      <c r="AF275" s="203"/>
      <c r="AG275" s="203"/>
      <c r="AH275" s="203"/>
      <c r="AI275" s="203"/>
      <c r="AJ275" s="203"/>
      <c r="AK275" s="203"/>
      <c r="AL275" s="203"/>
      <c r="AM275" s="203"/>
      <c r="AN275" s="203"/>
      <c r="AO275" s="203"/>
      <c r="AP275" s="203"/>
      <c r="AQ275" s="203"/>
      <c r="AR275" s="203"/>
      <c r="AS275" s="203"/>
      <c r="AT275" s="203"/>
      <c r="AU275" s="203"/>
      <c r="AV275" s="203"/>
      <c r="AW275" s="203"/>
      <c r="AX275" s="203"/>
      <c r="AY275" s="203"/>
      <c r="AZ275" s="203"/>
      <c r="BA275" s="203"/>
      <c r="BB275" s="203"/>
      <c r="BC275" s="203"/>
      <c r="BD275" s="203"/>
      <c r="BE275" s="203"/>
      <c r="BF275" s="203"/>
      <c r="BG275" s="203"/>
      <c r="BH275" s="203"/>
      <c r="BI275" s="203"/>
      <c r="BJ275" s="203"/>
      <c r="BK275" s="203"/>
      <c r="BL275" s="203"/>
      <c r="BM275" s="203"/>
      <c r="BN275" s="203"/>
      <c r="BO275" s="203"/>
      <c r="BP275" s="203"/>
      <c r="BQ275" s="203"/>
      <c r="BR275" s="203"/>
      <c r="BS275" s="203"/>
      <c r="BT275" s="203"/>
      <c r="BU275" s="203"/>
      <c r="BV275" s="203"/>
      <c r="BW275" s="203"/>
      <c r="BX275" s="203"/>
      <c r="BY275" s="203"/>
      <c r="BZ275" s="203"/>
      <c r="CB275" s="8"/>
    </row>
    <row r="276" spans="1:80" s="13" customFormat="1" ht="15.95" customHeight="1">
      <c r="A276" s="59"/>
      <c r="B276" s="59" t="s">
        <v>248</v>
      </c>
      <c r="C276" s="59"/>
      <c r="D276" s="59"/>
      <c r="E276" s="59"/>
      <c r="F276" s="59"/>
      <c r="G276" s="59"/>
      <c r="H276" s="59"/>
      <c r="I276" s="59"/>
      <c r="J276" s="59"/>
      <c r="K276" s="59"/>
      <c r="L276" s="59"/>
      <c r="M276" s="59"/>
      <c r="N276" s="59"/>
      <c r="O276" s="59"/>
      <c r="P276" s="59"/>
      <c r="Q276" s="59"/>
      <c r="R276" s="59"/>
      <c r="S276" s="59"/>
      <c r="T276" s="59"/>
      <c r="U276" s="59"/>
      <c r="V276" s="59"/>
      <c r="W276" s="59"/>
      <c r="X276" s="59"/>
      <c r="Y276" s="59"/>
      <c r="Z276" s="59"/>
      <c r="AA276" s="59"/>
      <c r="AB276" s="59"/>
      <c r="AC276" s="59"/>
      <c r="AD276" s="59"/>
      <c r="AE276" s="59"/>
      <c r="AF276" s="59"/>
      <c r="AG276" s="59"/>
      <c r="AH276" s="59"/>
      <c r="AI276" s="59"/>
      <c r="AJ276" s="59"/>
      <c r="AK276" s="59"/>
      <c r="AL276" s="59"/>
      <c r="AM276" s="59"/>
      <c r="AN276" s="59"/>
      <c r="AO276" s="59"/>
      <c r="AP276" s="59"/>
      <c r="AQ276" s="60"/>
      <c r="AR276" s="60"/>
      <c r="AS276" s="696"/>
      <c r="AT276" s="696"/>
      <c r="AU276" s="696"/>
      <c r="AV276" s="696"/>
      <c r="AW276" s="696"/>
      <c r="AX276" s="696"/>
      <c r="AY276" s="696"/>
      <c r="AZ276" s="696"/>
      <c r="BA276" s="696"/>
      <c r="BB276" s="696"/>
      <c r="BC276" s="696"/>
      <c r="BD276" s="696"/>
      <c r="BE276" s="696"/>
      <c r="BF276" s="696"/>
      <c r="BG276" s="60"/>
      <c r="BH276" s="60"/>
      <c r="BI276" s="60"/>
      <c r="BJ276" s="60"/>
      <c r="BK276" s="60"/>
      <c r="BL276" s="60"/>
      <c r="BM276" s="60"/>
      <c r="BN276" s="60"/>
      <c r="BO276" s="60"/>
      <c r="BP276" s="60"/>
      <c r="BQ276" s="60"/>
      <c r="BR276" s="60"/>
      <c r="BS276" s="60"/>
      <c r="BT276" s="60"/>
      <c r="BU276" s="60"/>
      <c r="BV276" s="60"/>
      <c r="BW276" s="60"/>
      <c r="BX276" s="60"/>
      <c r="BY276" s="60"/>
      <c r="BZ276" s="60"/>
    </row>
    <row r="277" spans="1:80" s="2" customFormat="1" ht="5.0999999999999996" customHeight="1">
      <c r="A277" s="94"/>
      <c r="B277" s="94"/>
      <c r="C277" s="94"/>
      <c r="D277" s="94"/>
      <c r="E277" s="94"/>
      <c r="F277" s="94"/>
      <c r="G277" s="94"/>
      <c r="H277" s="94"/>
      <c r="I277" s="94"/>
      <c r="J277" s="94"/>
      <c r="K277" s="94"/>
      <c r="L277" s="94"/>
      <c r="M277" s="94"/>
      <c r="N277" s="94"/>
      <c r="O277" s="94"/>
      <c r="P277" s="94"/>
      <c r="Q277" s="94"/>
      <c r="R277" s="94"/>
      <c r="S277" s="94"/>
      <c r="T277" s="94"/>
      <c r="U277" s="94"/>
      <c r="V277" s="94"/>
      <c r="W277" s="94"/>
      <c r="X277" s="94"/>
      <c r="Y277" s="94"/>
      <c r="Z277" s="94"/>
      <c r="AA277" s="94"/>
      <c r="AB277" s="94"/>
      <c r="AC277" s="94"/>
      <c r="AD277" s="94"/>
      <c r="AE277" s="94"/>
      <c r="AF277" s="94"/>
      <c r="AG277" s="94"/>
      <c r="AH277" s="94"/>
      <c r="AI277" s="94"/>
      <c r="AJ277" s="94"/>
      <c r="AK277" s="94"/>
      <c r="AL277" s="94"/>
      <c r="AM277" s="94"/>
      <c r="AN277" s="94"/>
      <c r="AO277" s="94"/>
      <c r="AP277" s="94"/>
      <c r="AQ277" s="94"/>
      <c r="AR277" s="94"/>
      <c r="AS277" s="94"/>
      <c r="AT277" s="94"/>
      <c r="AU277" s="94"/>
      <c r="AV277" s="94"/>
      <c r="AW277" s="94"/>
      <c r="AX277" s="94"/>
      <c r="AY277" s="94"/>
      <c r="AZ277" s="94"/>
      <c r="BA277" s="94"/>
      <c r="BB277" s="94"/>
      <c r="BC277" s="94"/>
      <c r="BD277" s="94"/>
      <c r="BE277" s="94"/>
      <c r="BF277" s="94"/>
      <c r="BG277" s="94"/>
      <c r="BH277" s="94"/>
      <c r="BI277" s="94"/>
      <c r="BJ277" s="94"/>
      <c r="BK277" s="94"/>
      <c r="BL277" s="94"/>
      <c r="BM277" s="94"/>
      <c r="BN277" s="94"/>
      <c r="BO277" s="94"/>
      <c r="BP277" s="94"/>
      <c r="BQ277" s="94"/>
      <c r="BR277" s="94"/>
      <c r="BS277" s="94"/>
      <c r="BT277" s="94"/>
      <c r="BU277" s="94"/>
      <c r="BV277" s="94"/>
      <c r="BW277" s="94"/>
      <c r="BX277" s="94"/>
      <c r="BY277" s="94"/>
      <c r="BZ277" s="94"/>
      <c r="CB277" s="8"/>
    </row>
    <row r="278" spans="1:80" s="2" customFormat="1" ht="5.0999999999999996" customHeight="1">
      <c r="A278" s="203"/>
      <c r="B278" s="203"/>
      <c r="C278" s="203"/>
      <c r="D278" s="203"/>
      <c r="E278" s="203"/>
      <c r="F278" s="203"/>
      <c r="G278" s="203"/>
      <c r="H278" s="203"/>
      <c r="I278" s="203"/>
      <c r="J278" s="203"/>
      <c r="K278" s="203"/>
      <c r="L278" s="203"/>
      <c r="M278" s="203"/>
      <c r="N278" s="203"/>
      <c r="O278" s="203"/>
      <c r="P278" s="203"/>
      <c r="Q278" s="203"/>
      <c r="R278" s="203"/>
      <c r="S278" s="203"/>
      <c r="T278" s="203"/>
      <c r="U278" s="203"/>
      <c r="V278" s="203"/>
      <c r="W278" s="203"/>
      <c r="X278" s="203"/>
      <c r="Y278" s="203"/>
      <c r="Z278" s="203"/>
      <c r="AA278" s="203"/>
      <c r="AB278" s="203"/>
      <c r="AC278" s="203"/>
      <c r="AD278" s="203"/>
      <c r="AE278" s="203"/>
      <c r="AF278" s="203"/>
      <c r="AG278" s="203"/>
      <c r="AH278" s="203"/>
      <c r="AI278" s="203"/>
      <c r="AJ278" s="203"/>
      <c r="AK278" s="203"/>
      <c r="AL278" s="203"/>
      <c r="AM278" s="203"/>
      <c r="AN278" s="203"/>
      <c r="AO278" s="203"/>
      <c r="AP278" s="203"/>
      <c r="AQ278" s="203"/>
      <c r="AR278" s="203"/>
      <c r="AS278" s="203"/>
      <c r="AT278" s="203"/>
      <c r="AU278" s="203"/>
      <c r="AV278" s="203"/>
      <c r="AW278" s="203"/>
      <c r="AX278" s="203"/>
      <c r="AY278" s="203"/>
      <c r="AZ278" s="203"/>
      <c r="BA278" s="203"/>
      <c r="BB278" s="203"/>
      <c r="BC278" s="203"/>
      <c r="BD278" s="203"/>
      <c r="BE278" s="203"/>
      <c r="BF278" s="203"/>
      <c r="BG278" s="203"/>
      <c r="BH278" s="203"/>
      <c r="BI278" s="203"/>
      <c r="BJ278" s="203"/>
      <c r="BK278" s="203"/>
      <c r="BL278" s="203"/>
      <c r="BM278" s="203"/>
      <c r="BN278" s="203"/>
      <c r="BO278" s="203"/>
      <c r="BP278" s="203"/>
      <c r="BQ278" s="203"/>
      <c r="BR278" s="203"/>
      <c r="BS278" s="203"/>
      <c r="BT278" s="203"/>
      <c r="BU278" s="203"/>
      <c r="BV278" s="203"/>
      <c r="BW278" s="203"/>
      <c r="BX278" s="203"/>
      <c r="BY278" s="203"/>
      <c r="BZ278" s="203"/>
      <c r="CB278" s="8"/>
    </row>
    <row r="279" spans="1:80" s="13" customFormat="1" ht="15.95" customHeight="1">
      <c r="A279" s="59"/>
      <c r="B279" s="59" t="s">
        <v>249</v>
      </c>
      <c r="C279" s="59"/>
      <c r="D279" s="59"/>
      <c r="E279" s="59"/>
      <c r="F279" s="59"/>
      <c r="G279" s="59"/>
      <c r="H279" s="59"/>
      <c r="I279" s="59"/>
      <c r="J279" s="59"/>
      <c r="K279" s="59"/>
      <c r="L279" s="59"/>
      <c r="M279" s="59"/>
      <c r="N279" s="59"/>
      <c r="O279" s="59"/>
      <c r="P279" s="59"/>
      <c r="Q279" s="59"/>
      <c r="R279" s="59"/>
      <c r="S279" s="59"/>
      <c r="T279" s="59"/>
      <c r="U279" s="59"/>
      <c r="V279" s="59"/>
      <c r="W279" s="59"/>
      <c r="X279" s="59"/>
      <c r="Y279" s="59"/>
      <c r="Z279" s="59"/>
      <c r="AA279" s="59"/>
      <c r="AB279" s="59"/>
      <c r="AC279" s="59"/>
      <c r="AD279" s="59"/>
      <c r="AE279" s="59"/>
      <c r="AF279" s="59"/>
      <c r="AG279" s="59"/>
      <c r="AH279" s="59"/>
      <c r="AI279" s="59"/>
      <c r="AJ279" s="59"/>
      <c r="AK279" s="59"/>
      <c r="AL279" s="59"/>
      <c r="AM279" s="59"/>
      <c r="AN279" s="59"/>
      <c r="AO279" s="59"/>
      <c r="AP279" s="59"/>
      <c r="AQ279" s="60"/>
      <c r="AR279" s="60"/>
      <c r="AS279" s="690"/>
      <c r="AT279" s="690"/>
      <c r="AU279" s="690"/>
      <c r="AV279" s="690"/>
      <c r="AW279" s="690"/>
      <c r="AX279" s="690"/>
      <c r="AY279" s="690"/>
      <c r="AZ279" s="690"/>
      <c r="BA279" s="690"/>
      <c r="BB279" s="690"/>
      <c r="BC279" s="690"/>
      <c r="BD279" s="690"/>
      <c r="BE279" s="690"/>
      <c r="BF279" s="690"/>
      <c r="BG279" s="60"/>
      <c r="BH279" s="60"/>
      <c r="BI279" s="60"/>
      <c r="BJ279" s="60"/>
      <c r="BK279" s="60"/>
      <c r="BL279" s="60"/>
      <c r="BM279" s="60"/>
      <c r="BN279" s="60"/>
      <c r="BO279" s="60"/>
      <c r="BP279" s="60"/>
      <c r="BQ279" s="60"/>
      <c r="BR279" s="60"/>
      <c r="BS279" s="60"/>
      <c r="BT279" s="60"/>
      <c r="BU279" s="60"/>
      <c r="BV279" s="60"/>
      <c r="BW279" s="60"/>
      <c r="BX279" s="60"/>
      <c r="BY279" s="60"/>
      <c r="BZ279" s="60"/>
    </row>
    <row r="280" spans="1:80" s="2" customFormat="1" ht="5.0999999999999996" customHeight="1">
      <c r="A280" s="94"/>
      <c r="B280" s="94"/>
      <c r="C280" s="94"/>
      <c r="D280" s="94"/>
      <c r="E280" s="94"/>
      <c r="F280" s="94"/>
      <c r="G280" s="94"/>
      <c r="H280" s="94"/>
      <c r="I280" s="94"/>
      <c r="J280" s="94"/>
      <c r="K280" s="94"/>
      <c r="L280" s="94"/>
      <c r="M280" s="94"/>
      <c r="N280" s="94"/>
      <c r="O280" s="94"/>
      <c r="P280" s="94"/>
      <c r="Q280" s="94"/>
      <c r="R280" s="94"/>
      <c r="S280" s="94"/>
      <c r="T280" s="94"/>
      <c r="U280" s="94"/>
      <c r="V280" s="94"/>
      <c r="W280" s="94"/>
      <c r="X280" s="94"/>
      <c r="Y280" s="94"/>
      <c r="Z280" s="94"/>
      <c r="AA280" s="94"/>
      <c r="AB280" s="94"/>
      <c r="AC280" s="94"/>
      <c r="AD280" s="94"/>
      <c r="AE280" s="94"/>
      <c r="AF280" s="94"/>
      <c r="AG280" s="94"/>
      <c r="AH280" s="94"/>
      <c r="AI280" s="94"/>
      <c r="AJ280" s="94"/>
      <c r="AK280" s="94"/>
      <c r="AL280" s="94"/>
      <c r="AM280" s="94"/>
      <c r="AN280" s="94"/>
      <c r="AO280" s="94"/>
      <c r="AP280" s="94"/>
      <c r="AQ280" s="94"/>
      <c r="AR280" s="94"/>
      <c r="AS280" s="94"/>
      <c r="AT280" s="94"/>
      <c r="AU280" s="94"/>
      <c r="AV280" s="94"/>
      <c r="AW280" s="94"/>
      <c r="AX280" s="94"/>
      <c r="AY280" s="94"/>
      <c r="AZ280" s="94"/>
      <c r="BA280" s="94"/>
      <c r="BB280" s="94"/>
      <c r="BC280" s="94"/>
      <c r="BD280" s="94"/>
      <c r="BE280" s="94"/>
      <c r="BF280" s="94"/>
      <c r="BG280" s="94"/>
      <c r="BH280" s="94"/>
      <c r="BI280" s="94"/>
      <c r="BJ280" s="94"/>
      <c r="BK280" s="94"/>
      <c r="BL280" s="94"/>
      <c r="BM280" s="94"/>
      <c r="BN280" s="94"/>
      <c r="BO280" s="94"/>
      <c r="BP280" s="94"/>
      <c r="BQ280" s="94"/>
      <c r="BR280" s="94"/>
      <c r="BS280" s="94"/>
      <c r="BT280" s="94"/>
      <c r="BU280" s="94"/>
      <c r="BV280" s="94"/>
      <c r="BW280" s="94"/>
      <c r="BX280" s="94"/>
      <c r="BY280" s="94"/>
      <c r="BZ280" s="94"/>
      <c r="CB280" s="8"/>
    </row>
    <row r="281" spans="1:80" s="2" customFormat="1" ht="5.0999999999999996" customHeight="1">
      <c r="A281" s="203"/>
      <c r="B281" s="203"/>
      <c r="C281" s="203"/>
      <c r="D281" s="203"/>
      <c r="E281" s="203"/>
      <c r="F281" s="203"/>
      <c r="G281" s="203"/>
      <c r="H281" s="203"/>
      <c r="I281" s="203"/>
      <c r="J281" s="203"/>
      <c r="K281" s="203"/>
      <c r="L281" s="203"/>
      <c r="M281" s="203"/>
      <c r="N281" s="203"/>
      <c r="O281" s="203"/>
      <c r="P281" s="203"/>
      <c r="Q281" s="203"/>
      <c r="R281" s="203"/>
      <c r="S281" s="203"/>
      <c r="T281" s="203"/>
      <c r="U281" s="203"/>
      <c r="V281" s="203"/>
      <c r="W281" s="203"/>
      <c r="X281" s="203"/>
      <c r="Y281" s="203"/>
      <c r="Z281" s="203"/>
      <c r="AA281" s="203"/>
      <c r="AB281" s="203"/>
      <c r="AC281" s="203"/>
      <c r="AD281" s="203"/>
      <c r="AE281" s="203"/>
      <c r="AF281" s="203"/>
      <c r="AG281" s="203"/>
      <c r="AH281" s="203"/>
      <c r="AI281" s="203"/>
      <c r="AJ281" s="203"/>
      <c r="AK281" s="203"/>
      <c r="AL281" s="203"/>
      <c r="AM281" s="203"/>
      <c r="AN281" s="203"/>
      <c r="AO281" s="203"/>
      <c r="AP281" s="203"/>
      <c r="AQ281" s="203"/>
      <c r="AR281" s="203"/>
      <c r="AS281" s="203"/>
      <c r="AT281" s="203"/>
      <c r="AU281" s="203"/>
      <c r="AV281" s="203"/>
      <c r="AW281" s="203"/>
      <c r="AX281" s="203"/>
      <c r="AY281" s="203"/>
      <c r="AZ281" s="203"/>
      <c r="BA281" s="203"/>
      <c r="BB281" s="203"/>
      <c r="BC281" s="203"/>
      <c r="BD281" s="203"/>
      <c r="BE281" s="203"/>
      <c r="BF281" s="203"/>
      <c r="BG281" s="203"/>
      <c r="BH281" s="203"/>
      <c r="BI281" s="203"/>
      <c r="BJ281" s="203"/>
      <c r="BK281" s="203"/>
      <c r="BL281" s="203"/>
      <c r="BM281" s="203"/>
      <c r="BN281" s="203"/>
      <c r="BO281" s="203"/>
      <c r="BP281" s="203"/>
      <c r="BQ281" s="203"/>
      <c r="BR281" s="203"/>
      <c r="BS281" s="203"/>
      <c r="BT281" s="203"/>
      <c r="BU281" s="203"/>
      <c r="BV281" s="203"/>
      <c r="BW281" s="203"/>
      <c r="BX281" s="203"/>
      <c r="BY281" s="203"/>
      <c r="BZ281" s="203"/>
      <c r="CB281" s="8"/>
    </row>
    <row r="282" spans="1:80" s="13" customFormat="1" ht="15.95" customHeight="1">
      <c r="A282" s="59"/>
      <c r="B282" s="59" t="s">
        <v>250</v>
      </c>
      <c r="C282" s="59"/>
      <c r="D282" s="59"/>
      <c r="E282" s="59"/>
      <c r="F282" s="59"/>
      <c r="G282" s="59"/>
      <c r="H282" s="59"/>
      <c r="I282" s="59"/>
      <c r="J282" s="59"/>
      <c r="K282" s="59"/>
      <c r="L282" s="59"/>
      <c r="M282" s="59"/>
      <c r="N282" s="59"/>
      <c r="O282" s="59"/>
      <c r="P282" s="59"/>
      <c r="Q282" s="59"/>
      <c r="R282" s="59"/>
      <c r="S282" s="59"/>
      <c r="T282" s="59"/>
      <c r="U282" s="59"/>
      <c r="V282" s="59"/>
      <c r="W282" s="59"/>
      <c r="X282" s="59"/>
      <c r="Y282" s="59"/>
      <c r="Z282" s="59"/>
      <c r="AA282" s="59"/>
      <c r="AB282" s="59"/>
      <c r="AC282" s="59"/>
      <c r="AD282" s="59"/>
      <c r="AE282" s="59"/>
      <c r="AF282" s="59"/>
      <c r="AG282" s="59"/>
      <c r="AH282" s="59"/>
      <c r="AI282" s="59"/>
      <c r="AJ282" s="59"/>
      <c r="AK282" s="59"/>
      <c r="AL282" s="59"/>
      <c r="AM282" s="59"/>
      <c r="AN282" s="59"/>
      <c r="AO282" s="59"/>
      <c r="AP282" s="59"/>
      <c r="AQ282" s="60"/>
      <c r="AR282" s="60"/>
      <c r="AS282" s="690"/>
      <c r="AT282" s="690"/>
      <c r="AU282" s="690"/>
      <c r="AV282" s="690"/>
      <c r="AW282" s="690"/>
      <c r="AX282" s="690"/>
      <c r="AY282" s="690"/>
      <c r="AZ282" s="690"/>
      <c r="BA282" s="690"/>
      <c r="BB282" s="690"/>
      <c r="BC282" s="690"/>
      <c r="BD282" s="690"/>
      <c r="BE282" s="690"/>
      <c r="BF282" s="690"/>
      <c r="BG282" s="60"/>
      <c r="BH282" s="60"/>
      <c r="BI282" s="60"/>
      <c r="BJ282" s="60"/>
      <c r="BK282" s="60"/>
      <c r="BL282" s="60"/>
      <c r="BM282" s="60"/>
      <c r="BN282" s="60"/>
      <c r="BO282" s="60"/>
      <c r="BP282" s="60"/>
      <c r="BQ282" s="60"/>
      <c r="BR282" s="60"/>
      <c r="BS282" s="60"/>
      <c r="BT282" s="60"/>
      <c r="BU282" s="60"/>
      <c r="BV282" s="60"/>
      <c r="BW282" s="60"/>
      <c r="BX282" s="60"/>
      <c r="BY282" s="60"/>
      <c r="BZ282" s="60"/>
    </row>
    <row r="283" spans="1:80" s="2" customFormat="1" ht="5.0999999999999996" customHeight="1">
      <c r="A283" s="94"/>
      <c r="B283" s="94"/>
      <c r="C283" s="94"/>
      <c r="D283" s="94"/>
      <c r="E283" s="94"/>
      <c r="F283" s="94"/>
      <c r="G283" s="94"/>
      <c r="H283" s="94"/>
      <c r="I283" s="94"/>
      <c r="J283" s="94"/>
      <c r="K283" s="94"/>
      <c r="L283" s="94"/>
      <c r="M283" s="94"/>
      <c r="N283" s="94"/>
      <c r="O283" s="94"/>
      <c r="P283" s="94"/>
      <c r="Q283" s="94"/>
      <c r="R283" s="94"/>
      <c r="S283" s="94"/>
      <c r="T283" s="94"/>
      <c r="U283" s="94"/>
      <c r="V283" s="94"/>
      <c r="W283" s="94"/>
      <c r="X283" s="94"/>
      <c r="Y283" s="94"/>
      <c r="Z283" s="94"/>
      <c r="AA283" s="94"/>
      <c r="AB283" s="94"/>
      <c r="AC283" s="94"/>
      <c r="AD283" s="94"/>
      <c r="AE283" s="94"/>
      <c r="AF283" s="94"/>
      <c r="AG283" s="94"/>
      <c r="AH283" s="94"/>
      <c r="AI283" s="94"/>
      <c r="AJ283" s="94"/>
      <c r="AK283" s="94"/>
      <c r="AL283" s="94"/>
      <c r="AM283" s="94"/>
      <c r="AN283" s="94"/>
      <c r="AO283" s="94"/>
      <c r="AP283" s="94"/>
      <c r="AQ283" s="94"/>
      <c r="AR283" s="94"/>
      <c r="AS283" s="94"/>
      <c r="AT283" s="94"/>
      <c r="AU283" s="94"/>
      <c r="AV283" s="94"/>
      <c r="AW283" s="94"/>
      <c r="AX283" s="94"/>
      <c r="AY283" s="94"/>
      <c r="AZ283" s="94"/>
      <c r="BA283" s="94"/>
      <c r="BB283" s="94"/>
      <c r="BC283" s="94"/>
      <c r="BD283" s="94"/>
      <c r="BE283" s="94"/>
      <c r="BF283" s="94"/>
      <c r="BG283" s="94"/>
      <c r="BH283" s="94"/>
      <c r="BI283" s="94"/>
      <c r="BJ283" s="94"/>
      <c r="BK283" s="94"/>
      <c r="BL283" s="94"/>
      <c r="BM283" s="94"/>
      <c r="BN283" s="94"/>
      <c r="BO283" s="94"/>
      <c r="BP283" s="94"/>
      <c r="BQ283" s="94"/>
      <c r="BR283" s="94"/>
      <c r="BS283" s="94"/>
      <c r="BT283" s="94"/>
      <c r="BU283" s="94"/>
      <c r="BV283" s="94"/>
      <c r="BW283" s="94"/>
      <c r="BX283" s="94"/>
      <c r="BY283" s="94"/>
      <c r="BZ283" s="94"/>
      <c r="CB283" s="8"/>
    </row>
    <row r="284" spans="1:80" s="2" customFormat="1" ht="5.0999999999999996" customHeight="1">
      <c r="A284" s="203"/>
      <c r="B284" s="203"/>
      <c r="C284" s="203"/>
      <c r="D284" s="203"/>
      <c r="E284" s="203"/>
      <c r="F284" s="203"/>
      <c r="G284" s="203"/>
      <c r="H284" s="203"/>
      <c r="I284" s="203"/>
      <c r="J284" s="203"/>
      <c r="K284" s="203"/>
      <c r="L284" s="203"/>
      <c r="M284" s="203"/>
      <c r="N284" s="203"/>
      <c r="O284" s="203"/>
      <c r="P284" s="203"/>
      <c r="Q284" s="203"/>
      <c r="R284" s="203"/>
      <c r="S284" s="203"/>
      <c r="T284" s="203"/>
      <c r="U284" s="203"/>
      <c r="V284" s="203"/>
      <c r="W284" s="203"/>
      <c r="X284" s="203"/>
      <c r="Y284" s="203"/>
      <c r="Z284" s="203"/>
      <c r="AA284" s="203"/>
      <c r="AB284" s="203"/>
      <c r="AC284" s="203"/>
      <c r="AD284" s="203"/>
      <c r="AE284" s="203"/>
      <c r="AF284" s="203"/>
      <c r="AG284" s="203"/>
      <c r="AH284" s="203"/>
      <c r="AI284" s="203"/>
      <c r="AJ284" s="203"/>
      <c r="AK284" s="203"/>
      <c r="AL284" s="203"/>
      <c r="AM284" s="203"/>
      <c r="AN284" s="203"/>
      <c r="AO284" s="203"/>
      <c r="AP284" s="203"/>
      <c r="AQ284" s="203"/>
      <c r="AR284" s="203"/>
      <c r="AS284" s="203"/>
      <c r="AT284" s="203"/>
      <c r="AU284" s="203"/>
      <c r="AV284" s="203"/>
      <c r="AW284" s="203"/>
      <c r="AX284" s="203"/>
      <c r="AY284" s="203"/>
      <c r="AZ284" s="203"/>
      <c r="BA284" s="203"/>
      <c r="BB284" s="203"/>
      <c r="BC284" s="203"/>
      <c r="BD284" s="203"/>
      <c r="BE284" s="203"/>
      <c r="BF284" s="203"/>
      <c r="BG284" s="203"/>
      <c r="BH284" s="203"/>
      <c r="BI284" s="203"/>
      <c r="BJ284" s="203"/>
      <c r="BK284" s="203"/>
      <c r="BL284" s="203"/>
      <c r="BM284" s="203"/>
      <c r="BN284" s="203"/>
      <c r="BO284" s="203"/>
      <c r="BP284" s="203"/>
      <c r="BQ284" s="203"/>
      <c r="BR284" s="203"/>
      <c r="BS284" s="203"/>
      <c r="BT284" s="203"/>
      <c r="BU284" s="203"/>
      <c r="BV284" s="203"/>
      <c r="BW284" s="203"/>
      <c r="BX284" s="203"/>
      <c r="BY284" s="203"/>
      <c r="BZ284" s="203"/>
      <c r="CB284" s="8"/>
    </row>
    <row r="285" spans="1:80" s="13" customFormat="1" ht="15.95" customHeight="1">
      <c r="A285" s="59"/>
      <c r="B285" s="59" t="s">
        <v>251</v>
      </c>
      <c r="C285" s="59"/>
      <c r="D285" s="59"/>
      <c r="E285" s="59"/>
      <c r="F285" s="59"/>
      <c r="G285" s="59"/>
      <c r="H285" s="59"/>
      <c r="I285" s="59"/>
      <c r="J285" s="59"/>
      <c r="K285" s="59"/>
      <c r="L285" s="59"/>
      <c r="M285" s="59"/>
      <c r="N285" s="59"/>
      <c r="O285" s="59"/>
      <c r="P285" s="59"/>
      <c r="Q285" s="59"/>
      <c r="R285" s="59"/>
      <c r="S285" s="59"/>
      <c r="T285" s="59"/>
      <c r="U285" s="59"/>
      <c r="V285" s="59"/>
      <c r="W285" s="59"/>
      <c r="X285" s="59"/>
      <c r="Y285" s="59"/>
      <c r="Z285" s="59"/>
      <c r="AA285" s="59"/>
      <c r="AB285" s="59"/>
      <c r="AC285" s="59"/>
      <c r="AD285" s="59"/>
      <c r="AE285" s="59"/>
      <c r="AF285" s="59"/>
      <c r="AG285" s="59"/>
      <c r="AH285" s="59"/>
      <c r="AI285" s="59"/>
      <c r="AJ285" s="59"/>
      <c r="AK285" s="59"/>
      <c r="AL285" s="59"/>
      <c r="AM285" s="59"/>
      <c r="AN285" s="59"/>
      <c r="AO285" s="59"/>
      <c r="AP285" s="59"/>
      <c r="AQ285" s="60"/>
      <c r="AR285" s="60"/>
      <c r="AS285" s="96"/>
      <c r="AT285" s="96"/>
      <c r="AU285" s="96"/>
      <c r="AV285" s="96"/>
      <c r="AW285" s="96"/>
      <c r="AX285" s="96"/>
      <c r="AY285" s="96"/>
      <c r="AZ285" s="96"/>
      <c r="BA285" s="96"/>
      <c r="BB285" s="96"/>
      <c r="BC285" s="96"/>
      <c r="BD285" s="96"/>
      <c r="BE285" s="96"/>
      <c r="BF285" s="96"/>
      <c r="BG285" s="60"/>
      <c r="BH285" s="60"/>
      <c r="BI285" s="60"/>
      <c r="BJ285" s="60"/>
      <c r="BK285" s="60"/>
      <c r="BL285" s="60"/>
      <c r="BM285" s="60"/>
      <c r="BN285" s="60"/>
      <c r="BO285" s="60"/>
      <c r="BP285" s="60"/>
      <c r="BQ285" s="60"/>
      <c r="BR285" s="60"/>
      <c r="BS285" s="60"/>
      <c r="BT285" s="60"/>
      <c r="BU285" s="60"/>
      <c r="BV285" s="60"/>
      <c r="BW285" s="60"/>
      <c r="BX285" s="60"/>
      <c r="BY285" s="60"/>
      <c r="BZ285" s="60"/>
    </row>
    <row r="286" spans="1:80" s="13" customFormat="1" ht="15.95" customHeight="1">
      <c r="A286" s="59"/>
      <c r="B286" s="59"/>
      <c r="C286" s="59"/>
      <c r="D286" s="59"/>
      <c r="E286" s="59" t="s">
        <v>252</v>
      </c>
      <c r="F286" s="59"/>
      <c r="G286" s="59"/>
      <c r="H286" s="59"/>
      <c r="I286" s="59"/>
      <c r="J286" s="59"/>
      <c r="K286" s="59"/>
      <c r="L286" s="59"/>
      <c r="M286" s="59"/>
      <c r="N286" s="59"/>
      <c r="O286" s="59"/>
      <c r="P286" s="59"/>
      <c r="Q286" s="59"/>
      <c r="R286" s="59"/>
      <c r="S286" s="59"/>
      <c r="T286" s="59"/>
      <c r="U286" s="59"/>
      <c r="V286" s="59"/>
      <c r="W286" s="59"/>
      <c r="X286" s="59"/>
      <c r="Y286" s="59"/>
      <c r="Z286" s="59"/>
      <c r="AA286" s="59"/>
      <c r="AB286" s="59"/>
      <c r="AC286" s="59"/>
      <c r="AD286" s="59"/>
      <c r="AE286" s="59"/>
      <c r="AF286" s="59"/>
      <c r="AG286" s="59"/>
      <c r="AH286" s="59"/>
      <c r="AI286" s="59"/>
      <c r="AJ286" s="59"/>
      <c r="AK286" s="59"/>
      <c r="AL286" s="59"/>
      <c r="AM286" s="59"/>
      <c r="AN286" s="59"/>
      <c r="AO286" s="59"/>
      <c r="AP286" s="59"/>
      <c r="AQ286" s="60"/>
      <c r="AR286" s="60"/>
      <c r="AS286" s="690"/>
      <c r="AT286" s="690"/>
      <c r="AU286" s="690"/>
      <c r="AV286" s="690"/>
      <c r="AW286" s="690"/>
      <c r="AX286" s="690"/>
      <c r="AY286" s="690"/>
      <c r="AZ286" s="690"/>
      <c r="BA286" s="690"/>
      <c r="BB286" s="690"/>
      <c r="BC286" s="690"/>
      <c r="BD286" s="690"/>
      <c r="BE286" s="690"/>
      <c r="BF286" s="690"/>
      <c r="BG286" s="60"/>
      <c r="BH286" s="60"/>
      <c r="BI286" s="60"/>
      <c r="BJ286" s="60"/>
      <c r="BK286" s="60"/>
      <c r="BL286" s="60"/>
      <c r="BM286" s="60"/>
      <c r="BN286" s="60"/>
      <c r="BO286" s="60"/>
      <c r="BP286" s="60"/>
      <c r="BQ286" s="60"/>
      <c r="BR286" s="60"/>
      <c r="BS286" s="60"/>
      <c r="BT286" s="60"/>
      <c r="BU286" s="60"/>
      <c r="BV286" s="60"/>
      <c r="BW286" s="60"/>
      <c r="BX286" s="60"/>
      <c r="BY286" s="60"/>
      <c r="BZ286" s="60"/>
    </row>
    <row r="287" spans="1:80" s="13" customFormat="1" ht="15.95" customHeight="1">
      <c r="A287" s="59"/>
      <c r="B287" s="59"/>
      <c r="C287" s="59"/>
      <c r="D287" s="59"/>
      <c r="E287" s="59" t="s">
        <v>253</v>
      </c>
      <c r="F287" s="59"/>
      <c r="G287" s="59"/>
      <c r="H287" s="59"/>
      <c r="I287" s="59"/>
      <c r="J287" s="59"/>
      <c r="K287" s="59"/>
      <c r="L287" s="59"/>
      <c r="M287" s="59"/>
      <c r="N287" s="59"/>
      <c r="O287" s="59"/>
      <c r="P287" s="59"/>
      <c r="Q287" s="59"/>
      <c r="R287" s="59"/>
      <c r="S287" s="59"/>
      <c r="T287" s="59"/>
      <c r="U287" s="59"/>
      <c r="V287" s="59"/>
      <c r="W287" s="59"/>
      <c r="X287" s="59"/>
      <c r="Y287" s="59"/>
      <c r="Z287" s="59"/>
      <c r="AA287" s="59"/>
      <c r="AB287" s="59"/>
      <c r="AC287" s="59"/>
      <c r="AD287" s="59"/>
      <c r="AE287" s="59"/>
      <c r="AF287" s="59"/>
      <c r="AG287" s="59"/>
      <c r="AH287" s="59"/>
      <c r="AI287" s="59"/>
      <c r="AJ287" s="59"/>
      <c r="AK287" s="59"/>
      <c r="AL287" s="59"/>
      <c r="AM287" s="59"/>
      <c r="AN287" s="59"/>
      <c r="AO287" s="59"/>
      <c r="AP287" s="59"/>
      <c r="AQ287" s="60"/>
      <c r="AR287" s="60"/>
      <c r="AS287" s="672" t="s">
        <v>56</v>
      </c>
      <c r="AT287" s="672"/>
      <c r="AU287" s="96"/>
      <c r="AV287" s="96"/>
      <c r="AW287" s="96" t="s">
        <v>184</v>
      </c>
      <c r="AX287" s="96"/>
      <c r="AY287" s="96"/>
      <c r="AZ287" s="96"/>
      <c r="BA287" s="96"/>
      <c r="BB287" s="672" t="s">
        <v>56</v>
      </c>
      <c r="BC287" s="672"/>
      <c r="BD287" s="96"/>
      <c r="BE287" s="96"/>
      <c r="BF287" s="96" t="s">
        <v>254</v>
      </c>
      <c r="BG287" s="60"/>
      <c r="BH287" s="60"/>
      <c r="BI287" s="60"/>
      <c r="BJ287" s="60"/>
      <c r="BK287" s="60"/>
      <c r="BL287" s="60"/>
      <c r="BM287" s="60"/>
      <c r="BN287" s="60"/>
      <c r="BO287" s="60"/>
      <c r="BP287" s="60"/>
      <c r="BQ287" s="60"/>
      <c r="BR287" s="60"/>
      <c r="BS287" s="60"/>
      <c r="BT287" s="60"/>
      <c r="BU287" s="60"/>
      <c r="BV287" s="60"/>
      <c r="BW287" s="60"/>
      <c r="BX287" s="60"/>
      <c r="BY287" s="60"/>
      <c r="BZ287" s="60"/>
    </row>
    <row r="288" spans="1:80" s="2" customFormat="1" ht="5.0999999999999996" customHeight="1">
      <c r="A288" s="94"/>
      <c r="B288" s="94"/>
      <c r="C288" s="94"/>
      <c r="D288" s="94"/>
      <c r="E288" s="94"/>
      <c r="F288" s="94"/>
      <c r="G288" s="94"/>
      <c r="H288" s="94"/>
      <c r="I288" s="94"/>
      <c r="J288" s="94"/>
      <c r="K288" s="94"/>
      <c r="L288" s="94"/>
      <c r="M288" s="94"/>
      <c r="N288" s="94"/>
      <c r="O288" s="94"/>
      <c r="P288" s="94"/>
      <c r="Q288" s="94"/>
      <c r="R288" s="94"/>
      <c r="S288" s="94"/>
      <c r="T288" s="94"/>
      <c r="U288" s="94"/>
      <c r="V288" s="94"/>
      <c r="W288" s="94"/>
      <c r="X288" s="94"/>
      <c r="Y288" s="94"/>
      <c r="Z288" s="94"/>
      <c r="AA288" s="94"/>
      <c r="AB288" s="94"/>
      <c r="AC288" s="94"/>
      <c r="AD288" s="94"/>
      <c r="AE288" s="94"/>
      <c r="AF288" s="94"/>
      <c r="AG288" s="94"/>
      <c r="AH288" s="94"/>
      <c r="AI288" s="94"/>
      <c r="AJ288" s="94"/>
      <c r="AK288" s="94"/>
      <c r="AL288" s="94"/>
      <c r="AM288" s="94"/>
      <c r="AN288" s="94"/>
      <c r="AO288" s="94"/>
      <c r="AP288" s="94"/>
      <c r="AQ288" s="94"/>
      <c r="AR288" s="94"/>
      <c r="AS288" s="94"/>
      <c r="AT288" s="94"/>
      <c r="AU288" s="94"/>
      <c r="AV288" s="94"/>
      <c r="AW288" s="94"/>
      <c r="AX288" s="94"/>
      <c r="AY288" s="94"/>
      <c r="AZ288" s="94"/>
      <c r="BA288" s="94"/>
      <c r="BB288" s="94"/>
      <c r="BC288" s="94"/>
      <c r="BD288" s="94"/>
      <c r="BE288" s="94"/>
      <c r="BF288" s="94"/>
      <c r="BG288" s="94"/>
      <c r="BH288" s="94"/>
      <c r="BI288" s="94"/>
      <c r="BJ288" s="94"/>
      <c r="BK288" s="94"/>
      <c r="BL288" s="94"/>
      <c r="BM288" s="94"/>
      <c r="BN288" s="94"/>
      <c r="BO288" s="94"/>
      <c r="BP288" s="94"/>
      <c r="BQ288" s="94"/>
      <c r="BR288" s="94"/>
      <c r="BS288" s="94"/>
      <c r="BT288" s="94"/>
      <c r="BU288" s="94"/>
      <c r="BV288" s="94"/>
      <c r="BW288" s="94"/>
      <c r="BX288" s="94"/>
      <c r="BY288" s="94"/>
      <c r="BZ288" s="94"/>
      <c r="CB288" s="8"/>
    </row>
    <row r="289" spans="1:80" s="2" customFormat="1" ht="5.0999999999999996" customHeight="1">
      <c r="A289" s="203"/>
      <c r="B289" s="203"/>
      <c r="C289" s="203"/>
      <c r="D289" s="203"/>
      <c r="E289" s="203"/>
      <c r="F289" s="203"/>
      <c r="G289" s="203"/>
      <c r="H289" s="203"/>
      <c r="I289" s="203"/>
      <c r="J289" s="203"/>
      <c r="K289" s="203"/>
      <c r="L289" s="203"/>
      <c r="M289" s="203"/>
      <c r="N289" s="203"/>
      <c r="O289" s="203"/>
      <c r="P289" s="203"/>
      <c r="Q289" s="203"/>
      <c r="R289" s="203"/>
      <c r="S289" s="203"/>
      <c r="T289" s="203"/>
      <c r="U289" s="203"/>
      <c r="V289" s="203"/>
      <c r="W289" s="203"/>
      <c r="X289" s="203"/>
      <c r="Y289" s="203"/>
      <c r="Z289" s="203"/>
      <c r="AA289" s="203"/>
      <c r="AB289" s="203"/>
      <c r="AC289" s="203"/>
      <c r="AD289" s="203"/>
      <c r="AE289" s="203"/>
      <c r="AF289" s="203"/>
      <c r="AG289" s="203"/>
      <c r="AH289" s="203"/>
      <c r="AI289" s="203"/>
      <c r="AJ289" s="203"/>
      <c r="AK289" s="203"/>
      <c r="AL289" s="203"/>
      <c r="AM289" s="203"/>
      <c r="AN289" s="203"/>
      <c r="AO289" s="203"/>
      <c r="AP289" s="203"/>
      <c r="AQ289" s="203"/>
      <c r="AR289" s="203"/>
      <c r="AS289" s="203"/>
      <c r="AT289" s="203"/>
      <c r="AU289" s="203"/>
      <c r="AV289" s="203"/>
      <c r="AW289" s="203"/>
      <c r="AX289" s="203"/>
      <c r="AY289" s="203"/>
      <c r="AZ289" s="203"/>
      <c r="BA289" s="203"/>
      <c r="BB289" s="203"/>
      <c r="BC289" s="203"/>
      <c r="BD289" s="203"/>
      <c r="BE289" s="203"/>
      <c r="BF289" s="203"/>
      <c r="BG289" s="203"/>
      <c r="BH289" s="203"/>
      <c r="BI289" s="203"/>
      <c r="BJ289" s="203"/>
      <c r="BK289" s="203"/>
      <c r="BL289" s="203"/>
      <c r="BM289" s="203"/>
      <c r="BN289" s="203"/>
      <c r="BO289" s="203"/>
      <c r="BP289" s="203"/>
      <c r="BQ289" s="203"/>
      <c r="BR289" s="203"/>
      <c r="BS289" s="203"/>
      <c r="BT289" s="203"/>
      <c r="BU289" s="203"/>
      <c r="BV289" s="203"/>
      <c r="BW289" s="203"/>
      <c r="BX289" s="203"/>
      <c r="BY289" s="203"/>
      <c r="BZ289" s="203"/>
      <c r="CB289" s="8"/>
    </row>
    <row r="290" spans="1:80" s="13" customFormat="1" ht="15.95" customHeight="1">
      <c r="A290" s="59"/>
      <c r="B290" s="59" t="s">
        <v>255</v>
      </c>
      <c r="C290" s="59"/>
      <c r="D290" s="59"/>
      <c r="E290" s="59"/>
      <c r="F290" s="59"/>
      <c r="G290" s="59"/>
      <c r="H290" s="59"/>
      <c r="I290" s="59"/>
      <c r="J290" s="59"/>
      <c r="K290" s="59"/>
      <c r="L290" s="59"/>
      <c r="M290" s="59"/>
      <c r="N290" s="59"/>
      <c r="O290" s="59"/>
      <c r="P290" s="59"/>
      <c r="Q290" s="59"/>
      <c r="R290" s="59"/>
      <c r="S290" s="59"/>
      <c r="T290" s="59"/>
      <c r="U290" s="59"/>
      <c r="V290" s="59" t="s">
        <v>256</v>
      </c>
      <c r="W290" s="59"/>
      <c r="X290" s="59"/>
      <c r="Y290" s="59"/>
      <c r="Z290" s="59"/>
      <c r="AA290" s="59"/>
      <c r="AB290" s="59"/>
      <c r="AC290" s="59"/>
      <c r="AD290" s="59"/>
      <c r="AE290" s="59"/>
      <c r="AF290" s="59"/>
      <c r="AG290" s="59" t="s">
        <v>257</v>
      </c>
      <c r="AH290" s="59"/>
      <c r="AI290" s="59"/>
      <c r="AJ290" s="59"/>
      <c r="AK290" s="59"/>
      <c r="AL290" s="59"/>
      <c r="AM290" s="59"/>
      <c r="AN290" s="59"/>
      <c r="AO290" s="59"/>
      <c r="AP290" s="59"/>
      <c r="AQ290" s="59"/>
      <c r="AR290" s="59"/>
      <c r="AS290" s="59"/>
      <c r="AT290" s="59"/>
      <c r="AU290" s="59"/>
      <c r="AV290" s="59"/>
      <c r="AW290" s="59"/>
      <c r="AX290" s="60"/>
      <c r="AY290" s="60"/>
      <c r="AZ290" s="60"/>
      <c r="BA290" s="60"/>
      <c r="BB290" s="60"/>
      <c r="BC290" s="59" t="s">
        <v>258</v>
      </c>
      <c r="BD290" s="59"/>
      <c r="BE290" s="59"/>
      <c r="BF290" s="59"/>
      <c r="BG290" s="59"/>
      <c r="BH290" s="59"/>
      <c r="BI290" s="59"/>
      <c r="BJ290" s="59"/>
      <c r="BK290" s="59"/>
      <c r="BL290" s="59"/>
      <c r="BM290" s="59"/>
      <c r="BN290" s="59"/>
      <c r="BO290" s="59"/>
      <c r="BP290" s="59"/>
      <c r="BQ290" s="59"/>
      <c r="BR290" s="59"/>
      <c r="BS290" s="59"/>
      <c r="BT290" s="59"/>
      <c r="BU290" s="59" t="s">
        <v>85</v>
      </c>
      <c r="BV290" s="59"/>
      <c r="BW290" s="59"/>
      <c r="BX290" s="59"/>
      <c r="BY290" s="59"/>
      <c r="BZ290" s="59"/>
    </row>
    <row r="291" spans="1:80" s="13" customFormat="1" ht="15.95" customHeight="1">
      <c r="A291" s="59"/>
      <c r="B291" s="59"/>
      <c r="C291" s="59"/>
      <c r="D291" s="59"/>
      <c r="E291" s="59"/>
      <c r="F291" s="59"/>
      <c r="G291" s="59"/>
      <c r="H291" s="59"/>
      <c r="I291" s="59"/>
      <c r="J291" s="59"/>
      <c r="K291" s="59"/>
      <c r="L291" s="59" t="s">
        <v>259</v>
      </c>
      <c r="M291" s="59"/>
      <c r="N291" s="59"/>
      <c r="O291" s="59"/>
      <c r="P291" s="59"/>
      <c r="Q291" s="59"/>
      <c r="R291" s="59"/>
      <c r="S291" s="59"/>
      <c r="T291" s="59"/>
      <c r="U291" s="59"/>
      <c r="V291" s="59" t="s">
        <v>37</v>
      </c>
      <c r="W291" s="697"/>
      <c r="X291" s="697"/>
      <c r="Y291" s="697"/>
      <c r="Z291" s="697"/>
      <c r="AA291" s="697"/>
      <c r="AB291" s="697"/>
      <c r="AC291" s="697"/>
      <c r="AD291" s="697"/>
      <c r="AE291" s="697"/>
      <c r="AF291" s="697"/>
      <c r="AG291" s="699" t="s">
        <v>117</v>
      </c>
      <c r="AH291" s="699"/>
      <c r="AI291" s="677" t="str">
        <f t="shared" ref="AI291:AI296" si="7">IFERROR(VLOOKUP(W291,$CA$26:$CB$98,2,FALSE),"")</f>
        <v/>
      </c>
      <c r="AJ291" s="677"/>
      <c r="AK291" s="677"/>
      <c r="AL291" s="677"/>
      <c r="AM291" s="677"/>
      <c r="AN291" s="677"/>
      <c r="AO291" s="677"/>
      <c r="AP291" s="677"/>
      <c r="AQ291" s="677"/>
      <c r="AR291" s="677"/>
      <c r="AS291" s="677"/>
      <c r="AT291" s="677"/>
      <c r="AU291" s="677"/>
      <c r="AV291" s="677"/>
      <c r="AW291" s="677"/>
      <c r="AX291" s="677"/>
      <c r="AY291" s="677"/>
      <c r="AZ291" s="677"/>
      <c r="BA291" s="677"/>
      <c r="BB291" s="677"/>
      <c r="BC291" s="699" t="s">
        <v>117</v>
      </c>
      <c r="BD291" s="699"/>
      <c r="BE291" s="688"/>
      <c r="BF291" s="688"/>
      <c r="BG291" s="688"/>
      <c r="BH291" s="688"/>
      <c r="BI291" s="688"/>
      <c r="BJ291" s="688"/>
      <c r="BK291" s="688"/>
      <c r="BL291" s="688"/>
      <c r="BM291" s="688"/>
      <c r="BN291" s="688"/>
      <c r="BO291" s="688"/>
      <c r="BP291" s="688"/>
      <c r="BQ291" s="688"/>
      <c r="BR291" s="688"/>
      <c r="BS291" s="688"/>
      <c r="BT291" s="123"/>
      <c r="BU291" s="119" t="s">
        <v>85</v>
      </c>
      <c r="BV291" s="119"/>
      <c r="BW291" s="119"/>
      <c r="BX291" s="119"/>
      <c r="BY291" s="119"/>
      <c r="BZ291" s="59"/>
    </row>
    <row r="292" spans="1:80" s="13" customFormat="1" ht="15.95" customHeight="1">
      <c r="A292" s="59"/>
      <c r="B292" s="59"/>
      <c r="C292" s="59"/>
      <c r="D292" s="59"/>
      <c r="E292" s="59"/>
      <c r="F292" s="59"/>
      <c r="G292" s="59"/>
      <c r="H292" s="59"/>
      <c r="I292" s="59"/>
      <c r="J292" s="59"/>
      <c r="K292" s="59"/>
      <c r="L292" s="59" t="s">
        <v>260</v>
      </c>
      <c r="M292" s="59"/>
      <c r="N292" s="59"/>
      <c r="O292" s="59"/>
      <c r="P292" s="59"/>
      <c r="Q292" s="59"/>
      <c r="R292" s="59"/>
      <c r="S292" s="59"/>
      <c r="T292" s="59"/>
      <c r="U292" s="59"/>
      <c r="V292" s="59" t="s">
        <v>37</v>
      </c>
      <c r="W292" s="697"/>
      <c r="X292" s="697"/>
      <c r="Y292" s="697"/>
      <c r="Z292" s="697"/>
      <c r="AA292" s="697"/>
      <c r="AB292" s="697"/>
      <c r="AC292" s="697"/>
      <c r="AD292" s="697"/>
      <c r="AE292" s="697"/>
      <c r="AF292" s="697"/>
      <c r="AG292" s="699" t="s">
        <v>117</v>
      </c>
      <c r="AH292" s="699"/>
      <c r="AI292" s="677" t="str">
        <f t="shared" si="7"/>
        <v/>
      </c>
      <c r="AJ292" s="677"/>
      <c r="AK292" s="677"/>
      <c r="AL292" s="677"/>
      <c r="AM292" s="677"/>
      <c r="AN292" s="677"/>
      <c r="AO292" s="677"/>
      <c r="AP292" s="677"/>
      <c r="AQ292" s="677"/>
      <c r="AR292" s="677"/>
      <c r="AS292" s="677"/>
      <c r="AT292" s="677"/>
      <c r="AU292" s="677"/>
      <c r="AV292" s="677"/>
      <c r="AW292" s="677"/>
      <c r="AX292" s="677"/>
      <c r="AY292" s="677"/>
      <c r="AZ292" s="677"/>
      <c r="BA292" s="677"/>
      <c r="BB292" s="677"/>
      <c r="BC292" s="699" t="s">
        <v>117</v>
      </c>
      <c r="BD292" s="699"/>
      <c r="BE292" s="688"/>
      <c r="BF292" s="688"/>
      <c r="BG292" s="688"/>
      <c r="BH292" s="688"/>
      <c r="BI292" s="688"/>
      <c r="BJ292" s="688"/>
      <c r="BK292" s="688"/>
      <c r="BL292" s="688"/>
      <c r="BM292" s="688"/>
      <c r="BN292" s="688"/>
      <c r="BO292" s="688"/>
      <c r="BP292" s="688"/>
      <c r="BQ292" s="688"/>
      <c r="BR292" s="688"/>
      <c r="BS292" s="688"/>
      <c r="BT292" s="123"/>
      <c r="BU292" s="119" t="s">
        <v>85</v>
      </c>
      <c r="BV292" s="119"/>
      <c r="BW292" s="119"/>
      <c r="BX292" s="119"/>
      <c r="BY292" s="119"/>
      <c r="BZ292" s="59"/>
    </row>
    <row r="293" spans="1:80" s="13" customFormat="1" ht="15.95" customHeight="1">
      <c r="A293" s="59"/>
      <c r="B293" s="59"/>
      <c r="C293" s="59"/>
      <c r="D293" s="59"/>
      <c r="E293" s="59"/>
      <c r="F293" s="59"/>
      <c r="G293" s="59"/>
      <c r="H293" s="59"/>
      <c r="I293" s="59"/>
      <c r="J293" s="59"/>
      <c r="K293" s="59"/>
      <c r="L293" s="59" t="s">
        <v>261</v>
      </c>
      <c r="M293" s="59"/>
      <c r="N293" s="59"/>
      <c r="O293" s="59"/>
      <c r="P293" s="59"/>
      <c r="Q293" s="59"/>
      <c r="R293" s="59"/>
      <c r="S293" s="59"/>
      <c r="T293" s="59"/>
      <c r="U293" s="59"/>
      <c r="V293" s="59" t="s">
        <v>37</v>
      </c>
      <c r="W293" s="697"/>
      <c r="X293" s="697"/>
      <c r="Y293" s="697"/>
      <c r="Z293" s="697"/>
      <c r="AA293" s="697"/>
      <c r="AB293" s="697"/>
      <c r="AC293" s="697"/>
      <c r="AD293" s="697"/>
      <c r="AE293" s="697"/>
      <c r="AF293" s="697"/>
      <c r="AG293" s="699" t="s">
        <v>117</v>
      </c>
      <c r="AH293" s="699"/>
      <c r="AI293" s="677" t="str">
        <f t="shared" si="7"/>
        <v/>
      </c>
      <c r="AJ293" s="677"/>
      <c r="AK293" s="677"/>
      <c r="AL293" s="677"/>
      <c r="AM293" s="677"/>
      <c r="AN293" s="677"/>
      <c r="AO293" s="677"/>
      <c r="AP293" s="677"/>
      <c r="AQ293" s="677"/>
      <c r="AR293" s="677"/>
      <c r="AS293" s="677"/>
      <c r="AT293" s="677"/>
      <c r="AU293" s="677"/>
      <c r="AV293" s="677"/>
      <c r="AW293" s="677"/>
      <c r="AX293" s="677"/>
      <c r="AY293" s="677"/>
      <c r="AZ293" s="677"/>
      <c r="BA293" s="677"/>
      <c r="BB293" s="677"/>
      <c r="BC293" s="699" t="s">
        <v>117</v>
      </c>
      <c r="BD293" s="699"/>
      <c r="BE293" s="688"/>
      <c r="BF293" s="688"/>
      <c r="BG293" s="688"/>
      <c r="BH293" s="688"/>
      <c r="BI293" s="688"/>
      <c r="BJ293" s="688"/>
      <c r="BK293" s="688"/>
      <c r="BL293" s="688"/>
      <c r="BM293" s="688"/>
      <c r="BN293" s="688"/>
      <c r="BO293" s="688"/>
      <c r="BP293" s="688"/>
      <c r="BQ293" s="688"/>
      <c r="BR293" s="688"/>
      <c r="BS293" s="688"/>
      <c r="BT293" s="123"/>
      <c r="BU293" s="119" t="s">
        <v>85</v>
      </c>
      <c r="BV293" s="119"/>
      <c r="BW293" s="119"/>
      <c r="BX293" s="119"/>
      <c r="BY293" s="119"/>
      <c r="BZ293" s="59"/>
    </row>
    <row r="294" spans="1:80" s="13" customFormat="1" ht="15.95" customHeight="1">
      <c r="A294" s="59"/>
      <c r="B294" s="59"/>
      <c r="C294" s="59"/>
      <c r="D294" s="59"/>
      <c r="E294" s="59"/>
      <c r="F294" s="59"/>
      <c r="G294" s="59"/>
      <c r="H294" s="59"/>
      <c r="I294" s="59"/>
      <c r="J294" s="59"/>
      <c r="K294" s="59"/>
      <c r="L294" s="59" t="s">
        <v>262</v>
      </c>
      <c r="M294" s="59"/>
      <c r="N294" s="59"/>
      <c r="O294" s="59"/>
      <c r="P294" s="59"/>
      <c r="Q294" s="59"/>
      <c r="R294" s="59"/>
      <c r="S294" s="59"/>
      <c r="T294" s="59"/>
      <c r="U294" s="59"/>
      <c r="V294" s="59" t="s">
        <v>37</v>
      </c>
      <c r="W294" s="697"/>
      <c r="X294" s="697"/>
      <c r="Y294" s="697"/>
      <c r="Z294" s="697"/>
      <c r="AA294" s="697"/>
      <c r="AB294" s="697"/>
      <c r="AC294" s="697"/>
      <c r="AD294" s="697"/>
      <c r="AE294" s="697"/>
      <c r="AF294" s="697"/>
      <c r="AG294" s="699" t="s">
        <v>117</v>
      </c>
      <c r="AH294" s="699"/>
      <c r="AI294" s="677" t="str">
        <f t="shared" si="7"/>
        <v/>
      </c>
      <c r="AJ294" s="677"/>
      <c r="AK294" s="677"/>
      <c r="AL294" s="677"/>
      <c r="AM294" s="677"/>
      <c r="AN294" s="677"/>
      <c r="AO294" s="677"/>
      <c r="AP294" s="677"/>
      <c r="AQ294" s="677"/>
      <c r="AR294" s="677"/>
      <c r="AS294" s="677"/>
      <c r="AT294" s="677"/>
      <c r="AU294" s="677"/>
      <c r="AV294" s="677"/>
      <c r="AW294" s="677"/>
      <c r="AX294" s="677"/>
      <c r="AY294" s="677"/>
      <c r="AZ294" s="677"/>
      <c r="BA294" s="677"/>
      <c r="BB294" s="677"/>
      <c r="BC294" s="699" t="s">
        <v>117</v>
      </c>
      <c r="BD294" s="699"/>
      <c r="BE294" s="688"/>
      <c r="BF294" s="688"/>
      <c r="BG294" s="688"/>
      <c r="BH294" s="688"/>
      <c r="BI294" s="688"/>
      <c r="BJ294" s="688"/>
      <c r="BK294" s="688"/>
      <c r="BL294" s="688"/>
      <c r="BM294" s="688"/>
      <c r="BN294" s="688"/>
      <c r="BO294" s="688"/>
      <c r="BP294" s="688"/>
      <c r="BQ294" s="688"/>
      <c r="BR294" s="688"/>
      <c r="BS294" s="688"/>
      <c r="BT294" s="123"/>
      <c r="BU294" s="119" t="s">
        <v>85</v>
      </c>
      <c r="BV294" s="119"/>
      <c r="BW294" s="119"/>
      <c r="BX294" s="119"/>
      <c r="BY294" s="119"/>
      <c r="BZ294" s="59"/>
    </row>
    <row r="295" spans="1:80" s="1" customFormat="1" ht="15.95" customHeight="1">
      <c r="A295" s="59"/>
      <c r="B295" s="59"/>
      <c r="C295" s="59"/>
      <c r="D295" s="59"/>
      <c r="E295" s="59"/>
      <c r="F295" s="59"/>
      <c r="G295" s="59"/>
      <c r="H295" s="59"/>
      <c r="I295" s="59"/>
      <c r="J295" s="59"/>
      <c r="K295" s="59"/>
      <c r="L295" s="59" t="s">
        <v>263</v>
      </c>
      <c r="M295" s="59"/>
      <c r="N295" s="59"/>
      <c r="O295" s="59"/>
      <c r="P295" s="59"/>
      <c r="Q295" s="59"/>
      <c r="R295" s="59"/>
      <c r="S295" s="59"/>
      <c r="T295" s="59"/>
      <c r="U295" s="59"/>
      <c r="V295" s="59" t="s">
        <v>37</v>
      </c>
      <c r="W295" s="697"/>
      <c r="X295" s="697"/>
      <c r="Y295" s="697"/>
      <c r="Z295" s="697"/>
      <c r="AA295" s="697"/>
      <c r="AB295" s="697"/>
      <c r="AC295" s="697"/>
      <c r="AD295" s="697"/>
      <c r="AE295" s="697"/>
      <c r="AF295" s="697"/>
      <c r="AG295" s="699" t="s">
        <v>117</v>
      </c>
      <c r="AH295" s="699"/>
      <c r="AI295" s="677" t="str">
        <f t="shared" si="7"/>
        <v/>
      </c>
      <c r="AJ295" s="677"/>
      <c r="AK295" s="677"/>
      <c r="AL295" s="677"/>
      <c r="AM295" s="677"/>
      <c r="AN295" s="677"/>
      <c r="AO295" s="677"/>
      <c r="AP295" s="677"/>
      <c r="AQ295" s="677"/>
      <c r="AR295" s="677"/>
      <c r="AS295" s="677"/>
      <c r="AT295" s="677"/>
      <c r="AU295" s="677"/>
      <c r="AV295" s="677"/>
      <c r="AW295" s="677"/>
      <c r="AX295" s="677"/>
      <c r="AY295" s="677"/>
      <c r="AZ295" s="677"/>
      <c r="BA295" s="677"/>
      <c r="BB295" s="677"/>
      <c r="BC295" s="699" t="s">
        <v>117</v>
      </c>
      <c r="BD295" s="699"/>
      <c r="BE295" s="688"/>
      <c r="BF295" s="688"/>
      <c r="BG295" s="688"/>
      <c r="BH295" s="688"/>
      <c r="BI295" s="688"/>
      <c r="BJ295" s="688"/>
      <c r="BK295" s="688"/>
      <c r="BL295" s="688"/>
      <c r="BM295" s="688"/>
      <c r="BN295" s="688"/>
      <c r="BO295" s="688"/>
      <c r="BP295" s="688"/>
      <c r="BQ295" s="688"/>
      <c r="BR295" s="688"/>
      <c r="BS295" s="688"/>
      <c r="BT295" s="123"/>
      <c r="BU295" s="119" t="s">
        <v>85</v>
      </c>
      <c r="BV295" s="119"/>
      <c r="BW295" s="119"/>
      <c r="BX295" s="119"/>
      <c r="BY295" s="119"/>
      <c r="BZ295" s="59"/>
    </row>
    <row r="296" spans="1:80" s="1" customFormat="1" ht="15.95" customHeight="1">
      <c r="A296" s="59"/>
      <c r="B296" s="59"/>
      <c r="C296" s="59"/>
      <c r="D296" s="59"/>
      <c r="E296" s="59"/>
      <c r="F296" s="59"/>
      <c r="G296" s="59"/>
      <c r="H296" s="59"/>
      <c r="I296" s="59"/>
      <c r="J296" s="59"/>
      <c r="K296" s="59"/>
      <c r="L296" s="59" t="s">
        <v>264</v>
      </c>
      <c r="M296" s="59"/>
      <c r="N296" s="59"/>
      <c r="O296" s="59"/>
      <c r="P296" s="59"/>
      <c r="Q296" s="59"/>
      <c r="R296" s="59"/>
      <c r="S296" s="59"/>
      <c r="T296" s="59"/>
      <c r="U296" s="59"/>
      <c r="V296" s="59" t="s">
        <v>37</v>
      </c>
      <c r="W296" s="697"/>
      <c r="X296" s="697"/>
      <c r="Y296" s="697"/>
      <c r="Z296" s="697"/>
      <c r="AA296" s="697"/>
      <c r="AB296" s="697"/>
      <c r="AC296" s="697"/>
      <c r="AD296" s="697"/>
      <c r="AE296" s="697"/>
      <c r="AF296" s="697"/>
      <c r="AG296" s="699" t="s">
        <v>117</v>
      </c>
      <c r="AH296" s="699"/>
      <c r="AI296" s="677" t="str">
        <f t="shared" si="7"/>
        <v/>
      </c>
      <c r="AJ296" s="677"/>
      <c r="AK296" s="677"/>
      <c r="AL296" s="677"/>
      <c r="AM296" s="677"/>
      <c r="AN296" s="677"/>
      <c r="AO296" s="677"/>
      <c r="AP296" s="677"/>
      <c r="AQ296" s="677"/>
      <c r="AR296" s="677"/>
      <c r="AS296" s="677"/>
      <c r="AT296" s="677"/>
      <c r="AU296" s="677"/>
      <c r="AV296" s="677"/>
      <c r="AW296" s="677"/>
      <c r="AX296" s="677"/>
      <c r="AY296" s="677"/>
      <c r="AZ296" s="677"/>
      <c r="BA296" s="677"/>
      <c r="BB296" s="677"/>
      <c r="BC296" s="699" t="s">
        <v>117</v>
      </c>
      <c r="BD296" s="699"/>
      <c r="BE296" s="688"/>
      <c r="BF296" s="688"/>
      <c r="BG296" s="688"/>
      <c r="BH296" s="688"/>
      <c r="BI296" s="688"/>
      <c r="BJ296" s="688"/>
      <c r="BK296" s="688"/>
      <c r="BL296" s="688"/>
      <c r="BM296" s="688"/>
      <c r="BN296" s="688"/>
      <c r="BO296" s="688"/>
      <c r="BP296" s="688"/>
      <c r="BQ296" s="688"/>
      <c r="BR296" s="688"/>
      <c r="BS296" s="688"/>
      <c r="BT296" s="123"/>
      <c r="BU296" s="119" t="s">
        <v>85</v>
      </c>
      <c r="BV296" s="119"/>
      <c r="BW296" s="119"/>
      <c r="BX296" s="119"/>
      <c r="BY296" s="119"/>
      <c r="BZ296" s="59"/>
    </row>
    <row r="297" spans="1:80" s="2" customFormat="1" ht="5.0999999999999996" customHeight="1">
      <c r="A297" s="94"/>
      <c r="B297" s="94"/>
      <c r="C297" s="94"/>
      <c r="D297" s="94"/>
      <c r="E297" s="94"/>
      <c r="F297" s="94"/>
      <c r="G297" s="94"/>
      <c r="H297" s="94"/>
      <c r="I297" s="94"/>
      <c r="J297" s="94"/>
      <c r="K297" s="94"/>
      <c r="L297" s="94"/>
      <c r="M297" s="94"/>
      <c r="N297" s="94"/>
      <c r="O297" s="94"/>
      <c r="P297" s="94"/>
      <c r="Q297" s="94"/>
      <c r="R297" s="94"/>
      <c r="S297" s="94"/>
      <c r="T297" s="94"/>
      <c r="U297" s="94"/>
      <c r="V297" s="94"/>
      <c r="W297" s="94"/>
      <c r="X297" s="94"/>
      <c r="Y297" s="94"/>
      <c r="Z297" s="94"/>
      <c r="AA297" s="94"/>
      <c r="AB297" s="94"/>
      <c r="AC297" s="94"/>
      <c r="AD297" s="94"/>
      <c r="AE297" s="94"/>
      <c r="AF297" s="94"/>
      <c r="AG297" s="94"/>
      <c r="AH297" s="94"/>
      <c r="AI297" s="94"/>
      <c r="AJ297" s="94"/>
      <c r="AK297" s="94"/>
      <c r="AL297" s="94"/>
      <c r="AM297" s="94"/>
      <c r="AN297" s="94"/>
      <c r="AO297" s="94"/>
      <c r="AP297" s="94"/>
      <c r="AQ297" s="94"/>
      <c r="AR297" s="94"/>
      <c r="AS297" s="94"/>
      <c r="AT297" s="94"/>
      <c r="AU297" s="94"/>
      <c r="AV297" s="94"/>
      <c r="AW297" s="94"/>
      <c r="AX297" s="94"/>
      <c r="AY297" s="94"/>
      <c r="AZ297" s="94"/>
      <c r="BA297" s="94"/>
      <c r="BB297" s="94"/>
      <c r="BC297" s="94"/>
      <c r="BD297" s="94"/>
      <c r="BE297" s="94"/>
      <c r="BF297" s="94"/>
      <c r="BG297" s="94"/>
      <c r="BH297" s="94"/>
      <c r="BI297" s="94"/>
      <c r="BJ297" s="94"/>
      <c r="BK297" s="94"/>
      <c r="BL297" s="94"/>
      <c r="BM297" s="94"/>
      <c r="BN297" s="94"/>
      <c r="BO297" s="94"/>
      <c r="BP297" s="94"/>
      <c r="BQ297" s="94"/>
      <c r="BR297" s="94"/>
      <c r="BS297" s="94"/>
      <c r="BT297" s="94"/>
      <c r="BU297" s="94"/>
      <c r="BV297" s="94"/>
      <c r="BW297" s="94"/>
      <c r="BX297" s="94"/>
      <c r="BY297" s="94"/>
      <c r="BZ297" s="94"/>
      <c r="CB297" s="8"/>
    </row>
    <row r="298" spans="1:80" s="2" customFormat="1" ht="5.0999999999999996" customHeight="1">
      <c r="A298" s="203"/>
      <c r="B298" s="203"/>
      <c r="C298" s="203"/>
      <c r="D298" s="203"/>
      <c r="E298" s="203"/>
      <c r="F298" s="203"/>
      <c r="G298" s="203"/>
      <c r="H298" s="203"/>
      <c r="I298" s="203"/>
      <c r="J298" s="203"/>
      <c r="K298" s="203"/>
      <c r="L298" s="203"/>
      <c r="M298" s="203"/>
      <c r="N298" s="203"/>
      <c r="O298" s="203"/>
      <c r="P298" s="203"/>
      <c r="Q298" s="203"/>
      <c r="R298" s="203"/>
      <c r="S298" s="203"/>
      <c r="T298" s="203"/>
      <c r="U298" s="203"/>
      <c r="V298" s="203"/>
      <c r="W298" s="203"/>
      <c r="X298" s="203"/>
      <c r="Y298" s="203"/>
      <c r="Z298" s="203"/>
      <c r="AA298" s="203"/>
      <c r="AB298" s="203"/>
      <c r="AC298" s="203"/>
      <c r="AD298" s="203"/>
      <c r="AE298" s="203"/>
      <c r="AF298" s="203"/>
      <c r="AG298" s="203"/>
      <c r="AH298" s="203"/>
      <c r="AI298" s="203"/>
      <c r="AJ298" s="203"/>
      <c r="AK298" s="203"/>
      <c r="AL298" s="203"/>
      <c r="AM298" s="203"/>
      <c r="AN298" s="203"/>
      <c r="AO298" s="203"/>
      <c r="AP298" s="203"/>
      <c r="AQ298" s="203"/>
      <c r="AR298" s="203"/>
      <c r="AS298" s="203"/>
      <c r="AT298" s="203"/>
      <c r="AU298" s="203"/>
      <c r="AV298" s="203"/>
      <c r="AW298" s="203"/>
      <c r="AX298" s="203"/>
      <c r="AY298" s="203"/>
      <c r="AZ298" s="203"/>
      <c r="BA298" s="203"/>
      <c r="BB298" s="203"/>
      <c r="BC298" s="203"/>
      <c r="BD298" s="203"/>
      <c r="BE298" s="203"/>
      <c r="BF298" s="203"/>
      <c r="BG298" s="203"/>
      <c r="BH298" s="203"/>
      <c r="BI298" s="203"/>
      <c r="BJ298" s="203"/>
      <c r="BK298" s="203"/>
      <c r="BL298" s="203"/>
      <c r="BM298" s="203"/>
      <c r="BN298" s="203"/>
      <c r="BO298" s="203"/>
      <c r="BP298" s="203"/>
      <c r="BQ298" s="203"/>
      <c r="BR298" s="203"/>
      <c r="BS298" s="203"/>
      <c r="BT298" s="203"/>
      <c r="BU298" s="203"/>
      <c r="BV298" s="203"/>
      <c r="BW298" s="203"/>
      <c r="BX298" s="203"/>
      <c r="BY298" s="203"/>
      <c r="BZ298" s="203"/>
      <c r="CB298" s="8"/>
    </row>
    <row r="299" spans="1:80" s="13" customFormat="1" ht="15.95" customHeight="1">
      <c r="A299" s="59"/>
      <c r="B299" s="59" t="s">
        <v>265</v>
      </c>
      <c r="C299" s="59"/>
      <c r="D299" s="59"/>
      <c r="E299" s="59"/>
      <c r="F299" s="59"/>
      <c r="G299" s="59"/>
      <c r="H299" s="59"/>
      <c r="I299" s="59"/>
      <c r="J299" s="59"/>
      <c r="K299" s="59"/>
      <c r="L299" s="59"/>
      <c r="M299" s="59"/>
      <c r="N299" s="59"/>
      <c r="O299" s="59"/>
      <c r="P299" s="59"/>
      <c r="Q299" s="59"/>
      <c r="R299" s="59"/>
      <c r="S299" s="680"/>
      <c r="T299" s="680"/>
      <c r="U299" s="680"/>
      <c r="V299" s="680"/>
      <c r="W299" s="680"/>
      <c r="X299" s="680"/>
      <c r="Y299" s="680"/>
      <c r="Z299" s="680"/>
      <c r="AA299" s="680"/>
      <c r="AB299" s="680"/>
      <c r="AC299" s="680"/>
      <c r="AD299" s="680"/>
      <c r="AE299" s="680"/>
      <c r="AF299" s="680"/>
      <c r="AG299" s="680"/>
      <c r="AH299" s="680"/>
      <c r="AI299" s="680"/>
      <c r="AJ299" s="680"/>
      <c r="AK299" s="680"/>
      <c r="AL299" s="680"/>
      <c r="AM299" s="680"/>
      <c r="AN299" s="680"/>
      <c r="AO299" s="680"/>
      <c r="AP299" s="680"/>
      <c r="AQ299" s="680"/>
      <c r="AR299" s="680"/>
      <c r="AS299" s="680"/>
      <c r="AT299" s="680"/>
      <c r="AU299" s="680"/>
      <c r="AV299" s="680"/>
      <c r="AW299" s="680"/>
      <c r="AX299" s="680"/>
      <c r="AY299" s="680"/>
      <c r="AZ299" s="680"/>
      <c r="BA299" s="680"/>
      <c r="BB299" s="680"/>
      <c r="BC299" s="680"/>
      <c r="BD299" s="680"/>
      <c r="BE299" s="680"/>
      <c r="BF299" s="680"/>
      <c r="BG299" s="680"/>
      <c r="BH299" s="680"/>
      <c r="BI299" s="680"/>
      <c r="BJ299" s="680"/>
      <c r="BK299" s="680"/>
      <c r="BL299" s="680"/>
      <c r="BM299" s="680"/>
      <c r="BN299" s="680"/>
      <c r="BO299" s="680"/>
      <c r="BP299" s="680"/>
      <c r="BQ299" s="680"/>
      <c r="BR299" s="680"/>
      <c r="BS299" s="680"/>
      <c r="BT299" s="680"/>
      <c r="BU299" s="680"/>
      <c r="BV299" s="680"/>
      <c r="BW299" s="680"/>
      <c r="BX299" s="680"/>
      <c r="BY299" s="680"/>
      <c r="BZ299" s="680"/>
    </row>
    <row r="300" spans="1:80" s="2" customFormat="1" ht="5.0999999999999996" customHeight="1">
      <c r="A300" s="94"/>
      <c r="B300" s="94"/>
      <c r="C300" s="94"/>
      <c r="D300" s="94"/>
      <c r="E300" s="94"/>
      <c r="F300" s="94"/>
      <c r="G300" s="94"/>
      <c r="H300" s="94"/>
      <c r="I300" s="94"/>
      <c r="J300" s="94"/>
      <c r="K300" s="94"/>
      <c r="L300" s="94"/>
      <c r="M300" s="94"/>
      <c r="N300" s="94"/>
      <c r="O300" s="94"/>
      <c r="P300" s="94"/>
      <c r="Q300" s="94"/>
      <c r="R300" s="94"/>
      <c r="S300" s="94"/>
      <c r="T300" s="94"/>
      <c r="U300" s="94"/>
      <c r="V300" s="94"/>
      <c r="W300" s="94"/>
      <c r="X300" s="94"/>
      <c r="Y300" s="94"/>
      <c r="Z300" s="94"/>
      <c r="AA300" s="94"/>
      <c r="AB300" s="94"/>
      <c r="AC300" s="94"/>
      <c r="AD300" s="94"/>
      <c r="AE300" s="94"/>
      <c r="AF300" s="94"/>
      <c r="AG300" s="94"/>
      <c r="AH300" s="94"/>
      <c r="AI300" s="94"/>
      <c r="AJ300" s="94"/>
      <c r="AK300" s="94"/>
      <c r="AL300" s="94"/>
      <c r="AM300" s="94"/>
      <c r="AN300" s="94"/>
      <c r="AO300" s="94"/>
      <c r="AP300" s="94"/>
      <c r="AQ300" s="94"/>
      <c r="AR300" s="94"/>
      <c r="AS300" s="94"/>
      <c r="AT300" s="94"/>
      <c r="AU300" s="94"/>
      <c r="AV300" s="94"/>
      <c r="AW300" s="94"/>
      <c r="AX300" s="94"/>
      <c r="AY300" s="94"/>
      <c r="AZ300" s="94"/>
      <c r="BA300" s="94"/>
      <c r="BB300" s="94"/>
      <c r="BC300" s="94"/>
      <c r="BD300" s="94"/>
      <c r="BE300" s="94"/>
      <c r="BF300" s="94"/>
      <c r="BG300" s="94"/>
      <c r="BH300" s="94"/>
      <c r="BI300" s="94"/>
      <c r="BJ300" s="94"/>
      <c r="BK300" s="94"/>
      <c r="BL300" s="94"/>
      <c r="BM300" s="94"/>
      <c r="BN300" s="94"/>
      <c r="BO300" s="94"/>
      <c r="BP300" s="94"/>
      <c r="BQ300" s="94"/>
      <c r="BR300" s="94"/>
      <c r="BS300" s="94"/>
      <c r="BT300" s="94"/>
      <c r="BU300" s="94"/>
      <c r="BV300" s="94"/>
      <c r="BW300" s="94"/>
      <c r="BX300" s="94"/>
      <c r="BY300" s="94"/>
      <c r="BZ300" s="94"/>
      <c r="CB300" s="8"/>
    </row>
    <row r="301" spans="1:80" s="2" customFormat="1" ht="5.0999999999999996" customHeight="1">
      <c r="A301" s="203"/>
      <c r="B301" s="203"/>
      <c r="C301" s="203"/>
      <c r="D301" s="203"/>
      <c r="E301" s="203"/>
      <c r="F301" s="203"/>
      <c r="G301" s="203"/>
      <c r="H301" s="203"/>
      <c r="I301" s="203"/>
      <c r="J301" s="203"/>
      <c r="K301" s="203"/>
      <c r="L301" s="203"/>
      <c r="M301" s="203"/>
      <c r="N301" s="203"/>
      <c r="O301" s="203"/>
      <c r="P301" s="203"/>
      <c r="Q301" s="203"/>
      <c r="R301" s="203"/>
      <c r="S301" s="203"/>
      <c r="T301" s="203"/>
      <c r="U301" s="203"/>
      <c r="V301" s="203"/>
      <c r="W301" s="203"/>
      <c r="X301" s="203"/>
      <c r="Y301" s="203"/>
      <c r="Z301" s="203"/>
      <c r="AA301" s="203"/>
      <c r="AB301" s="203"/>
      <c r="AC301" s="203"/>
      <c r="AD301" s="203"/>
      <c r="AE301" s="203"/>
      <c r="AF301" s="203"/>
      <c r="AG301" s="203"/>
      <c r="AH301" s="203"/>
      <c r="AI301" s="203"/>
      <c r="AJ301" s="203"/>
      <c r="AK301" s="203"/>
      <c r="AL301" s="203"/>
      <c r="AM301" s="203"/>
      <c r="AN301" s="203"/>
      <c r="AO301" s="203"/>
      <c r="AP301" s="203"/>
      <c r="AQ301" s="203"/>
      <c r="AR301" s="203"/>
      <c r="AS301" s="203"/>
      <c r="AT301" s="203"/>
      <c r="AU301" s="203"/>
      <c r="AV301" s="203"/>
      <c r="AW301" s="203"/>
      <c r="AX301" s="203"/>
      <c r="AY301" s="203"/>
      <c r="AZ301" s="203"/>
      <c r="BA301" s="203"/>
      <c r="BB301" s="203"/>
      <c r="BC301" s="203"/>
      <c r="BD301" s="203"/>
      <c r="BE301" s="203"/>
      <c r="BF301" s="203"/>
      <c r="BG301" s="203"/>
      <c r="BH301" s="203"/>
      <c r="BI301" s="203"/>
      <c r="BJ301" s="203"/>
      <c r="BK301" s="203"/>
      <c r="BL301" s="203"/>
      <c r="BM301" s="203"/>
      <c r="BN301" s="203"/>
      <c r="BO301" s="203"/>
      <c r="BP301" s="203"/>
      <c r="BQ301" s="203"/>
      <c r="BR301" s="203"/>
      <c r="BS301" s="203"/>
      <c r="BT301" s="203"/>
      <c r="BU301" s="203"/>
      <c r="BV301" s="203"/>
      <c r="BW301" s="203"/>
      <c r="BX301" s="203"/>
      <c r="BY301" s="203"/>
      <c r="BZ301" s="203"/>
      <c r="CB301" s="8"/>
    </row>
    <row r="302" spans="1:80" s="13" customFormat="1" ht="15.95" customHeight="1">
      <c r="A302" s="59"/>
      <c r="B302" s="59" t="s">
        <v>266</v>
      </c>
      <c r="C302" s="59"/>
      <c r="D302" s="59"/>
      <c r="E302" s="59"/>
      <c r="F302" s="59"/>
      <c r="G302" s="59"/>
      <c r="H302" s="59"/>
      <c r="I302" s="59"/>
      <c r="J302" s="59"/>
      <c r="K302" s="59"/>
      <c r="L302" s="59"/>
      <c r="M302" s="59"/>
      <c r="N302" s="59"/>
      <c r="O302" s="59"/>
      <c r="P302" s="59"/>
      <c r="Q302" s="59"/>
      <c r="R302" s="680"/>
      <c r="S302" s="680"/>
      <c r="T302" s="680"/>
      <c r="U302" s="680"/>
      <c r="V302" s="680"/>
      <c r="W302" s="680"/>
      <c r="X302" s="680"/>
      <c r="Y302" s="680"/>
      <c r="Z302" s="680"/>
      <c r="AA302" s="680"/>
      <c r="AB302" s="680"/>
      <c r="AC302" s="680"/>
      <c r="AD302" s="680"/>
      <c r="AE302" s="680"/>
      <c r="AF302" s="680"/>
      <c r="AG302" s="680"/>
      <c r="AH302" s="680"/>
      <c r="AI302" s="680"/>
      <c r="AJ302" s="680"/>
      <c r="AK302" s="680"/>
      <c r="AL302" s="680"/>
      <c r="AM302" s="680"/>
      <c r="AN302" s="680"/>
      <c r="AO302" s="680"/>
      <c r="AP302" s="680"/>
      <c r="AQ302" s="680"/>
      <c r="AR302" s="680"/>
      <c r="AS302" s="680"/>
      <c r="AT302" s="680"/>
      <c r="AU302" s="680"/>
      <c r="AV302" s="680"/>
      <c r="AW302" s="680"/>
      <c r="AX302" s="680"/>
      <c r="AY302" s="680"/>
      <c r="AZ302" s="680"/>
      <c r="BA302" s="680"/>
      <c r="BB302" s="680"/>
      <c r="BC302" s="680"/>
      <c r="BD302" s="680"/>
      <c r="BE302" s="680"/>
      <c r="BF302" s="680"/>
      <c r="BG302" s="680"/>
      <c r="BH302" s="680"/>
      <c r="BI302" s="680"/>
      <c r="BJ302" s="680"/>
      <c r="BK302" s="680"/>
      <c r="BL302" s="680"/>
      <c r="BM302" s="680"/>
      <c r="BN302" s="680"/>
      <c r="BO302" s="680"/>
      <c r="BP302" s="680"/>
      <c r="BQ302" s="680"/>
      <c r="BR302" s="680"/>
      <c r="BS302" s="680"/>
      <c r="BT302" s="680"/>
      <c r="BU302" s="680"/>
      <c r="BV302" s="680"/>
      <c r="BW302" s="680"/>
      <c r="BX302" s="680"/>
      <c r="BY302" s="680"/>
      <c r="BZ302" s="680"/>
    </row>
    <row r="303" spans="1:80" s="13" customFormat="1" ht="15.95" customHeight="1">
      <c r="A303" s="59"/>
      <c r="B303" s="59"/>
      <c r="C303" s="59"/>
      <c r="D303" s="59"/>
      <c r="E303" s="59"/>
      <c r="F303" s="59"/>
      <c r="G303" s="59"/>
      <c r="H303" s="59"/>
      <c r="I303" s="59"/>
      <c r="J303" s="59"/>
      <c r="K303" s="59"/>
      <c r="L303" s="59"/>
      <c r="M303" s="59"/>
      <c r="N303" s="59"/>
      <c r="O303" s="59"/>
      <c r="P303" s="59"/>
      <c r="Q303" s="59"/>
      <c r="R303" s="680"/>
      <c r="S303" s="680"/>
      <c r="T303" s="680"/>
      <c r="U303" s="680"/>
      <c r="V303" s="680"/>
      <c r="W303" s="680"/>
      <c r="X303" s="680"/>
      <c r="Y303" s="680"/>
      <c r="Z303" s="680"/>
      <c r="AA303" s="680"/>
      <c r="AB303" s="680"/>
      <c r="AC303" s="680"/>
      <c r="AD303" s="680"/>
      <c r="AE303" s="680"/>
      <c r="AF303" s="680"/>
      <c r="AG303" s="680"/>
      <c r="AH303" s="680"/>
      <c r="AI303" s="680"/>
      <c r="AJ303" s="680"/>
      <c r="AK303" s="680"/>
      <c r="AL303" s="680"/>
      <c r="AM303" s="680"/>
      <c r="AN303" s="680"/>
      <c r="AO303" s="680"/>
      <c r="AP303" s="680"/>
      <c r="AQ303" s="680"/>
      <c r="AR303" s="680"/>
      <c r="AS303" s="680"/>
      <c r="AT303" s="680"/>
      <c r="AU303" s="680"/>
      <c r="AV303" s="680"/>
      <c r="AW303" s="680"/>
      <c r="AX303" s="680"/>
      <c r="AY303" s="680"/>
      <c r="AZ303" s="680"/>
      <c r="BA303" s="680"/>
      <c r="BB303" s="680"/>
      <c r="BC303" s="680"/>
      <c r="BD303" s="680"/>
      <c r="BE303" s="680"/>
      <c r="BF303" s="680"/>
      <c r="BG303" s="680"/>
      <c r="BH303" s="680"/>
      <c r="BI303" s="680"/>
      <c r="BJ303" s="680"/>
      <c r="BK303" s="680"/>
      <c r="BL303" s="680"/>
      <c r="BM303" s="680"/>
      <c r="BN303" s="680"/>
      <c r="BO303" s="680"/>
      <c r="BP303" s="680"/>
      <c r="BQ303" s="680"/>
      <c r="BR303" s="680"/>
      <c r="BS303" s="680"/>
      <c r="BT303" s="680"/>
      <c r="BU303" s="680"/>
      <c r="BV303" s="680"/>
      <c r="BW303" s="680"/>
      <c r="BX303" s="680"/>
      <c r="BY303" s="680"/>
      <c r="BZ303" s="680"/>
    </row>
    <row r="304" spans="1:80" s="2" customFormat="1" ht="5.0999999999999996" customHeight="1">
      <c r="A304" s="94"/>
      <c r="B304" s="94"/>
      <c r="C304" s="94"/>
      <c r="D304" s="94"/>
      <c r="E304" s="94"/>
      <c r="F304" s="94"/>
      <c r="G304" s="94"/>
      <c r="H304" s="94"/>
      <c r="I304" s="94"/>
      <c r="J304" s="94"/>
      <c r="K304" s="94"/>
      <c r="L304" s="94"/>
      <c r="M304" s="94"/>
      <c r="N304" s="94"/>
      <c r="O304" s="94"/>
      <c r="P304" s="94"/>
      <c r="Q304" s="94"/>
      <c r="R304" s="94"/>
      <c r="S304" s="94"/>
      <c r="T304" s="94"/>
      <c r="U304" s="94"/>
      <c r="V304" s="94"/>
      <c r="W304" s="94"/>
      <c r="X304" s="94"/>
      <c r="Y304" s="94"/>
      <c r="Z304" s="94"/>
      <c r="AA304" s="94"/>
      <c r="AB304" s="94"/>
      <c r="AC304" s="94"/>
      <c r="AD304" s="94"/>
      <c r="AE304" s="94"/>
      <c r="AF304" s="94"/>
      <c r="AG304" s="94"/>
      <c r="AH304" s="94"/>
      <c r="AI304" s="94"/>
      <c r="AJ304" s="94"/>
      <c r="AK304" s="94"/>
      <c r="AL304" s="94"/>
      <c r="AM304" s="94"/>
      <c r="AN304" s="94"/>
      <c r="AO304" s="94"/>
      <c r="AP304" s="94"/>
      <c r="AQ304" s="94"/>
      <c r="AR304" s="94"/>
      <c r="AS304" s="94"/>
      <c r="AT304" s="94"/>
      <c r="AU304" s="94"/>
      <c r="AV304" s="94"/>
      <c r="AW304" s="94"/>
      <c r="AX304" s="94"/>
      <c r="AY304" s="94"/>
      <c r="AZ304" s="94"/>
      <c r="BA304" s="94"/>
      <c r="BB304" s="94"/>
      <c r="BC304" s="94"/>
      <c r="BD304" s="94"/>
      <c r="BE304" s="94"/>
      <c r="BF304" s="94"/>
      <c r="BG304" s="94"/>
      <c r="BH304" s="94"/>
      <c r="BI304" s="94"/>
      <c r="BJ304" s="94"/>
      <c r="BK304" s="94"/>
      <c r="BL304" s="94"/>
      <c r="BM304" s="94"/>
      <c r="BN304" s="94"/>
      <c r="BO304" s="94"/>
      <c r="BP304" s="94"/>
      <c r="BQ304" s="94"/>
      <c r="BR304" s="94"/>
      <c r="BS304" s="94"/>
      <c r="BT304" s="94"/>
      <c r="BU304" s="94"/>
      <c r="BV304" s="94"/>
      <c r="BW304" s="94"/>
      <c r="BX304" s="94"/>
      <c r="BY304" s="94"/>
      <c r="BZ304" s="94"/>
      <c r="CB304" s="8"/>
    </row>
    <row r="305" spans="1:80" s="2" customFormat="1" ht="17.100000000000001" customHeight="1">
      <c r="A305" s="670" t="s">
        <v>244</v>
      </c>
      <c r="B305" s="670"/>
      <c r="C305" s="670"/>
      <c r="D305" s="670"/>
      <c r="E305" s="670"/>
      <c r="F305" s="670"/>
      <c r="G305" s="670"/>
      <c r="H305" s="670"/>
      <c r="I305" s="670"/>
      <c r="J305" s="670"/>
      <c r="K305" s="670"/>
      <c r="L305" s="670"/>
      <c r="M305" s="670"/>
      <c r="N305" s="670"/>
      <c r="O305" s="670"/>
      <c r="P305" s="670"/>
      <c r="Q305" s="670"/>
      <c r="R305" s="670"/>
      <c r="S305" s="670"/>
      <c r="T305" s="670"/>
      <c r="U305" s="670"/>
      <c r="V305" s="670"/>
      <c r="W305" s="670"/>
      <c r="X305" s="670"/>
      <c r="Y305" s="670"/>
      <c r="Z305" s="670"/>
      <c r="AA305" s="670"/>
      <c r="AB305" s="670"/>
      <c r="AC305" s="670"/>
      <c r="AD305" s="670"/>
      <c r="AE305" s="670"/>
      <c r="AF305" s="670"/>
      <c r="AG305" s="670"/>
      <c r="AH305" s="670"/>
      <c r="AI305" s="670"/>
      <c r="AJ305" s="670"/>
      <c r="AK305" s="670"/>
      <c r="AL305" s="670"/>
      <c r="AM305" s="670"/>
      <c r="AN305" s="670"/>
      <c r="AO305" s="670"/>
      <c r="AP305" s="670"/>
      <c r="AQ305" s="670"/>
      <c r="AR305" s="670"/>
      <c r="AS305" s="670"/>
      <c r="AT305" s="670"/>
      <c r="AU305" s="670"/>
      <c r="AV305" s="670"/>
      <c r="AW305" s="670"/>
      <c r="AX305" s="670"/>
      <c r="AY305" s="670"/>
      <c r="AZ305" s="670"/>
      <c r="BA305" s="670"/>
      <c r="BB305" s="670"/>
      <c r="BC305" s="670"/>
      <c r="BD305" s="670"/>
      <c r="BE305" s="670"/>
      <c r="BF305" s="670"/>
      <c r="BG305" s="670"/>
      <c r="BH305" s="670"/>
      <c r="BI305" s="670"/>
      <c r="BJ305" s="670"/>
      <c r="BK305" s="670"/>
      <c r="BL305" s="670"/>
      <c r="BM305" s="670"/>
      <c r="BN305" s="670"/>
      <c r="BO305" s="670"/>
      <c r="BP305" s="670"/>
      <c r="BQ305" s="670"/>
      <c r="BR305" s="670"/>
      <c r="BS305" s="670"/>
      <c r="BT305" s="670"/>
      <c r="BU305" s="670"/>
      <c r="BV305" s="670"/>
      <c r="BW305" s="670"/>
      <c r="BX305" s="670"/>
      <c r="BY305" s="670"/>
      <c r="BZ305" s="670"/>
    </row>
    <row r="306" spans="1:80" s="2" customFormat="1" ht="15.95" customHeight="1">
      <c r="A306" s="59"/>
      <c r="B306" s="59" t="s">
        <v>245</v>
      </c>
      <c r="C306" s="59"/>
      <c r="D306" s="59"/>
      <c r="E306" s="59"/>
      <c r="F306" s="59"/>
      <c r="G306" s="59"/>
      <c r="H306" s="59"/>
      <c r="I306" s="59"/>
      <c r="J306" s="59"/>
      <c r="K306" s="59"/>
      <c r="L306" s="59"/>
      <c r="M306" s="59"/>
      <c r="N306" s="59"/>
      <c r="O306" s="59"/>
      <c r="P306" s="59"/>
      <c r="Q306" s="59"/>
      <c r="R306" s="59"/>
      <c r="S306" s="59"/>
      <c r="T306" s="59"/>
      <c r="U306" s="59"/>
      <c r="V306" s="59"/>
      <c r="W306" s="59"/>
      <c r="X306" s="59"/>
      <c r="Y306" s="59"/>
      <c r="Z306" s="59"/>
      <c r="AA306" s="59"/>
      <c r="AB306" s="59"/>
      <c r="AC306" s="59"/>
      <c r="AD306" s="59"/>
      <c r="AE306" s="59"/>
      <c r="AF306" s="59"/>
      <c r="AG306" s="59"/>
      <c r="AH306" s="59"/>
      <c r="AI306" s="59"/>
      <c r="AJ306" s="59"/>
      <c r="AK306" s="59"/>
      <c r="AL306" s="59"/>
      <c r="AM306" s="59"/>
      <c r="AN306" s="59"/>
      <c r="AO306" s="59"/>
      <c r="AP306" s="59"/>
      <c r="AQ306" s="59"/>
      <c r="AR306" s="59"/>
      <c r="AS306" s="59"/>
      <c r="AT306" s="59"/>
      <c r="AU306" s="59"/>
      <c r="AV306" s="59"/>
      <c r="AW306" s="59"/>
      <c r="AX306" s="59"/>
      <c r="AY306" s="59"/>
      <c r="AZ306" s="59"/>
      <c r="BA306" s="59"/>
      <c r="BB306" s="59"/>
      <c r="BC306" s="59"/>
      <c r="BD306" s="59"/>
      <c r="BE306" s="59"/>
      <c r="BF306" s="59"/>
      <c r="BG306" s="59"/>
      <c r="BH306" s="59"/>
      <c r="BI306" s="59"/>
      <c r="BJ306" s="59"/>
      <c r="BK306" s="59"/>
      <c r="BL306" s="59"/>
      <c r="BM306" s="59"/>
      <c r="BN306" s="59"/>
      <c r="BO306" s="59"/>
      <c r="BP306" s="59"/>
      <c r="BQ306" s="59"/>
      <c r="BR306" s="59"/>
      <c r="BS306" s="59"/>
      <c r="BT306" s="59"/>
      <c r="BU306" s="59"/>
      <c r="BV306" s="59"/>
      <c r="BW306" s="59"/>
      <c r="BX306" s="59"/>
      <c r="BY306" s="59"/>
      <c r="BZ306" s="59"/>
    </row>
    <row r="307" spans="1:80" s="2" customFormat="1" ht="5.0999999999999996" customHeight="1">
      <c r="A307" s="94"/>
      <c r="B307" s="94"/>
      <c r="C307" s="94"/>
      <c r="D307" s="94"/>
      <c r="E307" s="94"/>
      <c r="F307" s="94"/>
      <c r="G307" s="94"/>
      <c r="H307" s="94"/>
      <c r="I307" s="94"/>
      <c r="J307" s="94"/>
      <c r="K307" s="94"/>
      <c r="L307" s="94"/>
      <c r="M307" s="94"/>
      <c r="N307" s="94"/>
      <c r="O307" s="94"/>
      <c r="P307" s="94"/>
      <c r="Q307" s="94"/>
      <c r="R307" s="94"/>
      <c r="S307" s="94"/>
      <c r="T307" s="94"/>
      <c r="U307" s="94"/>
      <c r="V307" s="94"/>
      <c r="W307" s="94"/>
      <c r="X307" s="94"/>
      <c r="Y307" s="94"/>
      <c r="Z307" s="94"/>
      <c r="AA307" s="94"/>
      <c r="AB307" s="94"/>
      <c r="AC307" s="94"/>
      <c r="AD307" s="94"/>
      <c r="AE307" s="94"/>
      <c r="AF307" s="94"/>
      <c r="AG307" s="94"/>
      <c r="AH307" s="94"/>
      <c r="AI307" s="94"/>
      <c r="AJ307" s="94"/>
      <c r="AK307" s="94"/>
      <c r="AL307" s="94"/>
      <c r="AM307" s="94"/>
      <c r="AN307" s="94"/>
      <c r="AO307" s="94"/>
      <c r="AP307" s="94"/>
      <c r="AQ307" s="94"/>
      <c r="AR307" s="94"/>
      <c r="AS307" s="94"/>
      <c r="AT307" s="94"/>
      <c r="AU307" s="94"/>
      <c r="AV307" s="94"/>
      <c r="AW307" s="94"/>
      <c r="AX307" s="94"/>
      <c r="AY307" s="94"/>
      <c r="AZ307" s="94"/>
      <c r="BA307" s="94"/>
      <c r="BB307" s="94"/>
      <c r="BC307" s="94"/>
      <c r="BD307" s="94"/>
      <c r="BE307" s="94"/>
      <c r="BF307" s="94"/>
      <c r="BG307" s="94"/>
      <c r="BH307" s="94"/>
      <c r="BI307" s="94"/>
      <c r="BJ307" s="94"/>
      <c r="BK307" s="94"/>
      <c r="BL307" s="94"/>
      <c r="BM307" s="94"/>
      <c r="BN307" s="94"/>
      <c r="BO307" s="94"/>
      <c r="BP307" s="94"/>
      <c r="BQ307" s="94"/>
      <c r="BR307" s="94"/>
      <c r="BS307" s="94"/>
      <c r="BT307" s="94"/>
      <c r="BU307" s="94"/>
      <c r="BV307" s="94"/>
      <c r="BW307" s="94"/>
      <c r="BX307" s="94"/>
      <c r="BY307" s="94"/>
      <c r="BZ307" s="94"/>
      <c r="CB307" s="8"/>
    </row>
    <row r="308" spans="1:80" s="2" customFormat="1" ht="5.0999999999999996" customHeight="1">
      <c r="A308" s="203"/>
      <c r="B308" s="203"/>
      <c r="C308" s="203"/>
      <c r="D308" s="203"/>
      <c r="E308" s="203"/>
      <c r="F308" s="203"/>
      <c r="G308" s="203"/>
      <c r="H308" s="203"/>
      <c r="I308" s="203"/>
      <c r="J308" s="203"/>
      <c r="K308" s="203"/>
      <c r="L308" s="203"/>
      <c r="M308" s="203"/>
      <c r="N308" s="203"/>
      <c r="O308" s="203"/>
      <c r="P308" s="203"/>
      <c r="Q308" s="203"/>
      <c r="R308" s="203"/>
      <c r="S308" s="203"/>
      <c r="T308" s="203"/>
      <c r="U308" s="203"/>
      <c r="V308" s="203"/>
      <c r="W308" s="203"/>
      <c r="X308" s="203"/>
      <c r="Y308" s="203"/>
      <c r="Z308" s="203"/>
      <c r="AA308" s="203"/>
      <c r="AB308" s="203"/>
      <c r="AC308" s="203"/>
      <c r="AD308" s="203"/>
      <c r="AE308" s="203"/>
      <c r="AF308" s="203"/>
      <c r="AG308" s="203"/>
      <c r="AH308" s="203"/>
      <c r="AI308" s="203"/>
      <c r="AJ308" s="203"/>
      <c r="AK308" s="203"/>
      <c r="AL308" s="203"/>
      <c r="AM308" s="203"/>
      <c r="AN308" s="203"/>
      <c r="AO308" s="203"/>
      <c r="AP308" s="203"/>
      <c r="AQ308" s="203"/>
      <c r="AR308" s="203"/>
      <c r="AS308" s="203"/>
      <c r="AT308" s="203"/>
      <c r="AU308" s="203"/>
      <c r="AV308" s="203"/>
      <c r="AW308" s="203"/>
      <c r="AX308" s="203"/>
      <c r="AY308" s="203"/>
      <c r="AZ308" s="203"/>
      <c r="BA308" s="203"/>
      <c r="BB308" s="203"/>
      <c r="BC308" s="203"/>
      <c r="BD308" s="203"/>
      <c r="BE308" s="203"/>
      <c r="BF308" s="203"/>
      <c r="BG308" s="203"/>
      <c r="BH308" s="203"/>
      <c r="BI308" s="203"/>
      <c r="BJ308" s="203"/>
      <c r="BK308" s="203"/>
      <c r="BL308" s="203"/>
      <c r="BM308" s="203"/>
      <c r="BN308" s="203"/>
      <c r="BO308" s="203"/>
      <c r="BP308" s="203"/>
      <c r="BQ308" s="203"/>
      <c r="BR308" s="203"/>
      <c r="BS308" s="203"/>
      <c r="BT308" s="203"/>
      <c r="BU308" s="203"/>
      <c r="BV308" s="203"/>
      <c r="BW308" s="203"/>
      <c r="BX308" s="203"/>
      <c r="BY308" s="203"/>
      <c r="BZ308" s="203"/>
      <c r="CB308" s="8"/>
    </row>
    <row r="309" spans="1:80" s="1" customFormat="1" ht="15.95" customHeight="1">
      <c r="A309" s="59"/>
      <c r="B309" s="59" t="s">
        <v>246</v>
      </c>
      <c r="C309" s="59"/>
      <c r="D309" s="59"/>
      <c r="E309" s="59"/>
      <c r="F309" s="59"/>
      <c r="G309" s="59"/>
      <c r="H309" s="59"/>
      <c r="I309" s="59"/>
      <c r="J309" s="59"/>
      <c r="K309" s="59"/>
      <c r="L309" s="59"/>
      <c r="M309" s="59"/>
      <c r="N309" s="59"/>
      <c r="O309" s="59"/>
      <c r="P309" s="59"/>
      <c r="Q309" s="59"/>
      <c r="R309" s="59"/>
      <c r="S309" s="59"/>
      <c r="T309" s="59"/>
      <c r="U309" s="59"/>
      <c r="V309" s="59"/>
      <c r="W309" s="59"/>
      <c r="X309" s="59"/>
      <c r="Y309" s="59"/>
      <c r="Z309" s="59"/>
      <c r="AA309" s="59"/>
      <c r="AB309" s="59"/>
      <c r="AC309" s="59"/>
      <c r="AD309" s="59"/>
      <c r="AE309" s="59"/>
      <c r="AF309" s="59"/>
      <c r="AG309" s="59"/>
      <c r="AH309" s="59"/>
      <c r="AI309" s="672"/>
      <c r="AJ309" s="672"/>
      <c r="AK309" s="672"/>
      <c r="AL309" s="672"/>
      <c r="AM309" s="672"/>
      <c r="AN309" s="672"/>
      <c r="AO309" s="672"/>
      <c r="AP309" s="59"/>
      <c r="AQ309" s="60"/>
      <c r="AR309" s="60"/>
      <c r="AS309" s="60"/>
      <c r="AT309" s="60"/>
      <c r="AU309" s="60"/>
      <c r="AV309" s="60"/>
      <c r="AW309" s="60"/>
      <c r="AX309" s="60"/>
      <c r="AY309" s="60"/>
      <c r="AZ309" s="60"/>
      <c r="BA309" s="60"/>
      <c r="BB309" s="60"/>
      <c r="BC309" s="60"/>
      <c r="BD309" s="60"/>
      <c r="BE309" s="60"/>
      <c r="BF309" s="60"/>
      <c r="BG309" s="60"/>
      <c r="BH309" s="60"/>
      <c r="BI309" s="60"/>
      <c r="BJ309" s="60"/>
      <c r="BK309" s="60"/>
      <c r="BL309" s="60"/>
      <c r="BM309" s="60"/>
      <c r="BN309" s="60"/>
      <c r="BO309" s="60"/>
      <c r="BP309" s="60"/>
      <c r="BQ309" s="60"/>
      <c r="BR309" s="60"/>
      <c r="BS309" s="60"/>
      <c r="BT309" s="60"/>
      <c r="BU309" s="60"/>
      <c r="BV309" s="60"/>
      <c r="BW309" s="60"/>
      <c r="BX309" s="60"/>
      <c r="BY309" s="60"/>
      <c r="BZ309" s="60"/>
    </row>
    <row r="310" spans="1:80" s="2" customFormat="1" ht="5.0999999999999996" customHeight="1">
      <c r="A310" s="94"/>
      <c r="B310" s="94"/>
      <c r="C310" s="94"/>
      <c r="D310" s="94"/>
      <c r="E310" s="94"/>
      <c r="F310" s="94"/>
      <c r="G310" s="94"/>
      <c r="H310" s="94"/>
      <c r="I310" s="94"/>
      <c r="J310" s="94"/>
      <c r="K310" s="94"/>
      <c r="L310" s="94"/>
      <c r="M310" s="94"/>
      <c r="N310" s="94"/>
      <c r="O310" s="94"/>
      <c r="P310" s="94"/>
      <c r="Q310" s="94"/>
      <c r="R310" s="94"/>
      <c r="S310" s="94"/>
      <c r="T310" s="94"/>
      <c r="U310" s="94"/>
      <c r="V310" s="94"/>
      <c r="W310" s="94"/>
      <c r="X310" s="94"/>
      <c r="Y310" s="94"/>
      <c r="Z310" s="94"/>
      <c r="AA310" s="94"/>
      <c r="AB310" s="94"/>
      <c r="AC310" s="94"/>
      <c r="AD310" s="94"/>
      <c r="AE310" s="94"/>
      <c r="AF310" s="94"/>
      <c r="AG310" s="94"/>
      <c r="AH310" s="94"/>
      <c r="AI310" s="94"/>
      <c r="AJ310" s="94"/>
      <c r="AK310" s="94"/>
      <c r="AL310" s="94"/>
      <c r="AM310" s="94"/>
      <c r="AN310" s="94"/>
      <c r="AO310" s="94"/>
      <c r="AP310" s="94"/>
      <c r="AQ310" s="94"/>
      <c r="AR310" s="94"/>
      <c r="AS310" s="94"/>
      <c r="AT310" s="94"/>
      <c r="AU310" s="94"/>
      <c r="AV310" s="94"/>
      <c r="AW310" s="94"/>
      <c r="AX310" s="94"/>
      <c r="AY310" s="94"/>
      <c r="AZ310" s="94"/>
      <c r="BA310" s="94"/>
      <c r="BB310" s="94"/>
      <c r="BC310" s="94"/>
      <c r="BD310" s="94"/>
      <c r="BE310" s="94"/>
      <c r="BF310" s="94"/>
      <c r="BG310" s="94"/>
      <c r="BH310" s="94"/>
      <c r="BI310" s="94"/>
      <c r="BJ310" s="94"/>
      <c r="BK310" s="94"/>
      <c r="BL310" s="94"/>
      <c r="BM310" s="94"/>
      <c r="BN310" s="94"/>
      <c r="BO310" s="94"/>
      <c r="BP310" s="94"/>
      <c r="BQ310" s="94"/>
      <c r="BR310" s="94"/>
      <c r="BS310" s="94"/>
      <c r="BT310" s="94"/>
      <c r="BU310" s="94"/>
      <c r="BV310" s="94"/>
      <c r="BW310" s="94"/>
      <c r="BX310" s="94"/>
      <c r="BY310" s="94"/>
      <c r="BZ310" s="94"/>
      <c r="CB310" s="8"/>
    </row>
    <row r="311" spans="1:80" s="2" customFormat="1" ht="5.0999999999999996" customHeight="1">
      <c r="A311" s="203"/>
      <c r="B311" s="203"/>
      <c r="C311" s="203"/>
      <c r="D311" s="203"/>
      <c r="E311" s="203"/>
      <c r="F311" s="203"/>
      <c r="G311" s="203"/>
      <c r="H311" s="203"/>
      <c r="I311" s="203"/>
      <c r="J311" s="203"/>
      <c r="K311" s="203"/>
      <c r="L311" s="203"/>
      <c r="M311" s="203"/>
      <c r="N311" s="203"/>
      <c r="O311" s="203"/>
      <c r="P311" s="203"/>
      <c r="Q311" s="203"/>
      <c r="R311" s="203"/>
      <c r="S311" s="203"/>
      <c r="T311" s="203"/>
      <c r="U311" s="203"/>
      <c r="V311" s="203"/>
      <c r="W311" s="203"/>
      <c r="X311" s="203"/>
      <c r="Y311" s="203"/>
      <c r="Z311" s="203"/>
      <c r="AA311" s="203"/>
      <c r="AB311" s="203"/>
      <c r="AC311" s="203"/>
      <c r="AD311" s="203"/>
      <c r="AE311" s="203"/>
      <c r="AF311" s="203"/>
      <c r="AG311" s="203"/>
      <c r="AH311" s="203"/>
      <c r="AI311" s="203"/>
      <c r="AJ311" s="203"/>
      <c r="AK311" s="203"/>
      <c r="AL311" s="203"/>
      <c r="AM311" s="203"/>
      <c r="AN311" s="203"/>
      <c r="AO311" s="203"/>
      <c r="AP311" s="203"/>
      <c r="AQ311" s="203"/>
      <c r="AR311" s="203"/>
      <c r="AS311" s="203"/>
      <c r="AT311" s="203"/>
      <c r="AU311" s="203"/>
      <c r="AV311" s="203"/>
      <c r="AW311" s="203"/>
      <c r="AX311" s="203"/>
      <c r="AY311" s="203"/>
      <c r="AZ311" s="203"/>
      <c r="BA311" s="203"/>
      <c r="BB311" s="203"/>
      <c r="BC311" s="203"/>
      <c r="BD311" s="203"/>
      <c r="BE311" s="203"/>
      <c r="BF311" s="203"/>
      <c r="BG311" s="203"/>
      <c r="BH311" s="203"/>
      <c r="BI311" s="203"/>
      <c r="BJ311" s="203"/>
      <c r="BK311" s="203"/>
      <c r="BL311" s="203"/>
      <c r="BM311" s="203"/>
      <c r="BN311" s="203"/>
      <c r="BO311" s="203"/>
      <c r="BP311" s="203"/>
      <c r="BQ311" s="203"/>
      <c r="BR311" s="203"/>
      <c r="BS311" s="203"/>
      <c r="BT311" s="203"/>
      <c r="BU311" s="203"/>
      <c r="BV311" s="203"/>
      <c r="BW311" s="203"/>
      <c r="BX311" s="203"/>
      <c r="BY311" s="203"/>
      <c r="BZ311" s="203"/>
      <c r="CB311" s="8"/>
    </row>
    <row r="312" spans="1:80" s="1" customFormat="1" ht="15.95" customHeight="1">
      <c r="A312" s="59"/>
      <c r="B312" s="59" t="s">
        <v>247</v>
      </c>
      <c r="C312" s="59"/>
      <c r="D312" s="59"/>
      <c r="E312" s="59"/>
      <c r="F312" s="59"/>
      <c r="G312" s="59"/>
      <c r="H312" s="59"/>
      <c r="I312" s="59"/>
      <c r="J312" s="59"/>
      <c r="K312" s="59"/>
      <c r="L312" s="59"/>
      <c r="M312" s="59"/>
      <c r="N312" s="59"/>
      <c r="O312" s="59"/>
      <c r="P312" s="59"/>
      <c r="Q312" s="59"/>
      <c r="R312" s="59"/>
      <c r="S312" s="59"/>
      <c r="T312" s="59"/>
      <c r="U312" s="59"/>
      <c r="V312" s="59"/>
      <c r="W312" s="59"/>
      <c r="X312" s="59"/>
      <c r="Y312" s="59"/>
      <c r="Z312" s="59"/>
      <c r="AA312" s="59"/>
      <c r="AB312" s="59"/>
      <c r="AC312" s="59"/>
      <c r="AD312" s="59"/>
      <c r="AE312" s="59"/>
      <c r="AF312" s="59"/>
      <c r="AG312" s="59"/>
      <c r="AH312" s="59"/>
      <c r="AI312" s="672"/>
      <c r="AJ312" s="672"/>
      <c r="AK312" s="672"/>
      <c r="AL312" s="672"/>
      <c r="AM312" s="672"/>
      <c r="AN312" s="672"/>
      <c r="AO312" s="672"/>
      <c r="AP312" s="59"/>
      <c r="AQ312" s="60"/>
      <c r="AR312" s="60"/>
      <c r="AS312" s="60"/>
      <c r="AT312" s="60"/>
      <c r="AU312" s="60"/>
      <c r="AV312" s="60"/>
      <c r="AW312" s="60"/>
      <c r="AX312" s="60"/>
      <c r="AY312" s="60"/>
      <c r="AZ312" s="60"/>
      <c r="BA312" s="60"/>
      <c r="BB312" s="60"/>
      <c r="BC312" s="60"/>
      <c r="BD312" s="60"/>
      <c r="BE312" s="60"/>
      <c r="BF312" s="60"/>
      <c r="BG312" s="60"/>
      <c r="BH312" s="60"/>
      <c r="BI312" s="60"/>
      <c r="BJ312" s="60"/>
      <c r="BK312" s="60"/>
      <c r="BL312" s="60"/>
      <c r="BM312" s="60"/>
      <c r="BN312" s="60"/>
      <c r="BO312" s="60"/>
      <c r="BP312" s="60"/>
      <c r="BQ312" s="60"/>
      <c r="BR312" s="60"/>
      <c r="BS312" s="60"/>
      <c r="BT312" s="60"/>
      <c r="BU312" s="60"/>
      <c r="BV312" s="60"/>
      <c r="BW312" s="60"/>
      <c r="BX312" s="60"/>
      <c r="BY312" s="60"/>
      <c r="BZ312" s="60"/>
    </row>
    <row r="313" spans="1:80" s="2" customFormat="1" ht="5.0999999999999996" customHeight="1">
      <c r="A313" s="94"/>
      <c r="B313" s="94"/>
      <c r="C313" s="94"/>
      <c r="D313" s="94"/>
      <c r="E313" s="94"/>
      <c r="F313" s="94"/>
      <c r="G313" s="94"/>
      <c r="H313" s="94"/>
      <c r="I313" s="94"/>
      <c r="J313" s="94"/>
      <c r="K313" s="94"/>
      <c r="L313" s="94"/>
      <c r="M313" s="94"/>
      <c r="N313" s="94"/>
      <c r="O313" s="94"/>
      <c r="P313" s="94"/>
      <c r="Q313" s="94"/>
      <c r="R313" s="94"/>
      <c r="S313" s="94"/>
      <c r="T313" s="94"/>
      <c r="U313" s="94"/>
      <c r="V313" s="94"/>
      <c r="W313" s="94"/>
      <c r="X313" s="94"/>
      <c r="Y313" s="94"/>
      <c r="Z313" s="94"/>
      <c r="AA313" s="94"/>
      <c r="AB313" s="94"/>
      <c r="AC313" s="94"/>
      <c r="AD313" s="94"/>
      <c r="AE313" s="94"/>
      <c r="AF313" s="94"/>
      <c r="AG313" s="94"/>
      <c r="AH313" s="94"/>
      <c r="AI313" s="94"/>
      <c r="AJ313" s="94"/>
      <c r="AK313" s="94"/>
      <c r="AL313" s="94"/>
      <c r="AM313" s="94"/>
      <c r="AN313" s="94"/>
      <c r="AO313" s="94"/>
      <c r="AP313" s="94"/>
      <c r="AQ313" s="94"/>
      <c r="AR313" s="94"/>
      <c r="AS313" s="94"/>
      <c r="AT313" s="94"/>
      <c r="AU313" s="94"/>
      <c r="AV313" s="94"/>
      <c r="AW313" s="94"/>
      <c r="AX313" s="94"/>
      <c r="AY313" s="94"/>
      <c r="AZ313" s="94"/>
      <c r="BA313" s="94"/>
      <c r="BB313" s="94"/>
      <c r="BC313" s="94"/>
      <c r="BD313" s="94"/>
      <c r="BE313" s="94"/>
      <c r="BF313" s="94"/>
      <c r="BG313" s="94"/>
      <c r="BH313" s="94"/>
      <c r="BI313" s="94"/>
      <c r="BJ313" s="94"/>
      <c r="BK313" s="94"/>
      <c r="BL313" s="94"/>
      <c r="BM313" s="94"/>
      <c r="BN313" s="94"/>
      <c r="BO313" s="94"/>
      <c r="BP313" s="94"/>
      <c r="BQ313" s="94"/>
      <c r="BR313" s="94"/>
      <c r="BS313" s="94"/>
      <c r="BT313" s="94"/>
      <c r="BU313" s="94"/>
      <c r="BV313" s="94"/>
      <c r="BW313" s="94"/>
      <c r="BX313" s="94"/>
      <c r="BY313" s="94"/>
      <c r="BZ313" s="94"/>
      <c r="CB313" s="8"/>
    </row>
    <row r="314" spans="1:80" s="2" customFormat="1" ht="5.0999999999999996" customHeight="1">
      <c r="A314" s="203"/>
      <c r="B314" s="203"/>
      <c r="C314" s="203"/>
      <c r="D314" s="203"/>
      <c r="E314" s="203"/>
      <c r="F314" s="203"/>
      <c r="G314" s="203"/>
      <c r="H314" s="203"/>
      <c r="I314" s="203"/>
      <c r="J314" s="203"/>
      <c r="K314" s="203"/>
      <c r="L314" s="203"/>
      <c r="M314" s="203"/>
      <c r="N314" s="203"/>
      <c r="O314" s="203"/>
      <c r="P314" s="203"/>
      <c r="Q314" s="203"/>
      <c r="R314" s="203"/>
      <c r="S314" s="203"/>
      <c r="T314" s="203"/>
      <c r="U314" s="203"/>
      <c r="V314" s="203"/>
      <c r="W314" s="203"/>
      <c r="X314" s="203"/>
      <c r="Y314" s="203"/>
      <c r="Z314" s="203"/>
      <c r="AA314" s="203"/>
      <c r="AB314" s="203"/>
      <c r="AC314" s="203"/>
      <c r="AD314" s="203"/>
      <c r="AE314" s="203"/>
      <c r="AF314" s="203"/>
      <c r="AG314" s="203"/>
      <c r="AH314" s="203"/>
      <c r="AI314" s="203"/>
      <c r="AJ314" s="203"/>
      <c r="AK314" s="203"/>
      <c r="AL314" s="203"/>
      <c r="AM314" s="203"/>
      <c r="AN314" s="203"/>
      <c r="AO314" s="203"/>
      <c r="AP314" s="203"/>
      <c r="AQ314" s="203"/>
      <c r="AR314" s="203"/>
      <c r="AS314" s="203"/>
      <c r="AT314" s="203"/>
      <c r="AU314" s="203"/>
      <c r="AV314" s="203"/>
      <c r="AW314" s="203"/>
      <c r="AX314" s="203"/>
      <c r="AY314" s="203"/>
      <c r="AZ314" s="203"/>
      <c r="BA314" s="203"/>
      <c r="BB314" s="203"/>
      <c r="BC314" s="203"/>
      <c r="BD314" s="203"/>
      <c r="BE314" s="203"/>
      <c r="BF314" s="203"/>
      <c r="BG314" s="203"/>
      <c r="BH314" s="203"/>
      <c r="BI314" s="203"/>
      <c r="BJ314" s="203"/>
      <c r="BK314" s="203"/>
      <c r="BL314" s="203"/>
      <c r="BM314" s="203"/>
      <c r="BN314" s="203"/>
      <c r="BO314" s="203"/>
      <c r="BP314" s="203"/>
      <c r="BQ314" s="203"/>
      <c r="BR314" s="203"/>
      <c r="BS314" s="203"/>
      <c r="BT314" s="203"/>
      <c r="BU314" s="203"/>
      <c r="BV314" s="203"/>
      <c r="BW314" s="203"/>
      <c r="BX314" s="203"/>
      <c r="BY314" s="203"/>
      <c r="BZ314" s="203"/>
      <c r="CB314" s="8"/>
    </row>
    <row r="315" spans="1:80" s="1" customFormat="1" ht="15.95" customHeight="1">
      <c r="A315" s="59"/>
      <c r="B315" s="59" t="s">
        <v>248</v>
      </c>
      <c r="C315" s="59"/>
      <c r="D315" s="59"/>
      <c r="E315" s="59"/>
      <c r="F315" s="59"/>
      <c r="G315" s="59"/>
      <c r="H315" s="59"/>
      <c r="I315" s="59"/>
      <c r="J315" s="59"/>
      <c r="K315" s="59"/>
      <c r="L315" s="59"/>
      <c r="M315" s="59"/>
      <c r="N315" s="59"/>
      <c r="O315" s="59"/>
      <c r="P315" s="59"/>
      <c r="Q315" s="59"/>
      <c r="R315" s="59"/>
      <c r="S315" s="59"/>
      <c r="T315" s="59"/>
      <c r="U315" s="59"/>
      <c r="V315" s="59"/>
      <c r="W315" s="59"/>
      <c r="X315" s="59"/>
      <c r="Y315" s="59"/>
      <c r="Z315" s="59"/>
      <c r="AA315" s="59"/>
      <c r="AB315" s="59"/>
      <c r="AC315" s="59"/>
      <c r="AD315" s="59"/>
      <c r="AE315" s="59"/>
      <c r="AF315" s="59"/>
      <c r="AG315" s="59"/>
      <c r="AH315" s="59"/>
      <c r="AI315" s="59"/>
      <c r="AJ315" s="59"/>
      <c r="AK315" s="59"/>
      <c r="AL315" s="59"/>
      <c r="AM315" s="59"/>
      <c r="AN315" s="59"/>
      <c r="AO315" s="59"/>
      <c r="AP315" s="59"/>
      <c r="AQ315" s="60"/>
      <c r="AR315" s="60"/>
      <c r="AS315" s="696"/>
      <c r="AT315" s="696"/>
      <c r="AU315" s="696"/>
      <c r="AV315" s="696"/>
      <c r="AW315" s="696"/>
      <c r="AX315" s="696"/>
      <c r="AY315" s="696"/>
      <c r="AZ315" s="696"/>
      <c r="BA315" s="696"/>
      <c r="BB315" s="696"/>
      <c r="BC315" s="696"/>
      <c r="BD315" s="696"/>
      <c r="BE315" s="696"/>
      <c r="BF315" s="696"/>
      <c r="BG315" s="60"/>
      <c r="BH315" s="60"/>
      <c r="BI315" s="60"/>
      <c r="BJ315" s="60"/>
      <c r="BK315" s="60"/>
      <c r="BL315" s="60"/>
      <c r="BM315" s="60"/>
      <c r="BN315" s="60"/>
      <c r="BO315" s="60"/>
      <c r="BP315" s="60"/>
      <c r="BQ315" s="60"/>
      <c r="BR315" s="60"/>
      <c r="BS315" s="60"/>
      <c r="BT315" s="60"/>
      <c r="BU315" s="60"/>
      <c r="BV315" s="60"/>
      <c r="BW315" s="60"/>
      <c r="BX315" s="60"/>
      <c r="BY315" s="60"/>
      <c r="BZ315" s="60"/>
    </row>
    <row r="316" spans="1:80" s="2" customFormat="1" ht="5.0999999999999996" customHeight="1">
      <c r="A316" s="94"/>
      <c r="B316" s="94"/>
      <c r="C316" s="94"/>
      <c r="D316" s="94"/>
      <c r="E316" s="94"/>
      <c r="F316" s="94"/>
      <c r="G316" s="94"/>
      <c r="H316" s="94"/>
      <c r="I316" s="94"/>
      <c r="J316" s="94"/>
      <c r="K316" s="94"/>
      <c r="L316" s="94"/>
      <c r="M316" s="94"/>
      <c r="N316" s="94"/>
      <c r="O316" s="94"/>
      <c r="P316" s="94"/>
      <c r="Q316" s="94"/>
      <c r="R316" s="94"/>
      <c r="S316" s="94"/>
      <c r="T316" s="94"/>
      <c r="U316" s="94"/>
      <c r="V316" s="94"/>
      <c r="W316" s="94"/>
      <c r="X316" s="94"/>
      <c r="Y316" s="94"/>
      <c r="Z316" s="94"/>
      <c r="AA316" s="94"/>
      <c r="AB316" s="94"/>
      <c r="AC316" s="94"/>
      <c r="AD316" s="94"/>
      <c r="AE316" s="94"/>
      <c r="AF316" s="94"/>
      <c r="AG316" s="94"/>
      <c r="AH316" s="94"/>
      <c r="AI316" s="94"/>
      <c r="AJ316" s="94"/>
      <c r="AK316" s="94"/>
      <c r="AL316" s="94"/>
      <c r="AM316" s="94"/>
      <c r="AN316" s="94"/>
      <c r="AO316" s="94"/>
      <c r="AP316" s="94"/>
      <c r="AQ316" s="94"/>
      <c r="AR316" s="94"/>
      <c r="AS316" s="94"/>
      <c r="AT316" s="94"/>
      <c r="AU316" s="94"/>
      <c r="AV316" s="94"/>
      <c r="AW316" s="94"/>
      <c r="AX316" s="94"/>
      <c r="AY316" s="94"/>
      <c r="AZ316" s="94"/>
      <c r="BA316" s="94"/>
      <c r="BB316" s="94"/>
      <c r="BC316" s="94"/>
      <c r="BD316" s="94"/>
      <c r="BE316" s="94"/>
      <c r="BF316" s="94"/>
      <c r="BG316" s="94"/>
      <c r="BH316" s="94"/>
      <c r="BI316" s="94"/>
      <c r="BJ316" s="94"/>
      <c r="BK316" s="94"/>
      <c r="BL316" s="94"/>
      <c r="BM316" s="94"/>
      <c r="BN316" s="94"/>
      <c r="BO316" s="94"/>
      <c r="BP316" s="94"/>
      <c r="BQ316" s="94"/>
      <c r="BR316" s="94"/>
      <c r="BS316" s="94"/>
      <c r="BT316" s="94"/>
      <c r="BU316" s="94"/>
      <c r="BV316" s="94"/>
      <c r="BW316" s="94"/>
      <c r="BX316" s="94"/>
      <c r="BY316" s="94"/>
      <c r="BZ316" s="94"/>
      <c r="CB316" s="8"/>
    </row>
    <row r="317" spans="1:80" s="2" customFormat="1" ht="5.0999999999999996" customHeight="1">
      <c r="A317" s="203"/>
      <c r="B317" s="203"/>
      <c r="C317" s="203"/>
      <c r="D317" s="203"/>
      <c r="E317" s="203"/>
      <c r="F317" s="203"/>
      <c r="G317" s="203"/>
      <c r="H317" s="203"/>
      <c r="I317" s="203"/>
      <c r="J317" s="203"/>
      <c r="K317" s="203"/>
      <c r="L317" s="203"/>
      <c r="M317" s="203"/>
      <c r="N317" s="203"/>
      <c r="O317" s="203"/>
      <c r="P317" s="203"/>
      <c r="Q317" s="203"/>
      <c r="R317" s="203"/>
      <c r="S317" s="203"/>
      <c r="T317" s="203"/>
      <c r="U317" s="203"/>
      <c r="V317" s="203"/>
      <c r="W317" s="203"/>
      <c r="X317" s="203"/>
      <c r="Y317" s="203"/>
      <c r="Z317" s="203"/>
      <c r="AA317" s="203"/>
      <c r="AB317" s="203"/>
      <c r="AC317" s="203"/>
      <c r="AD317" s="203"/>
      <c r="AE317" s="203"/>
      <c r="AF317" s="203"/>
      <c r="AG317" s="203"/>
      <c r="AH317" s="203"/>
      <c r="AI317" s="203"/>
      <c r="AJ317" s="203"/>
      <c r="AK317" s="203"/>
      <c r="AL317" s="203"/>
      <c r="AM317" s="203"/>
      <c r="AN317" s="203"/>
      <c r="AO317" s="203"/>
      <c r="AP317" s="203"/>
      <c r="AQ317" s="203"/>
      <c r="AR317" s="203"/>
      <c r="AS317" s="203"/>
      <c r="AT317" s="203"/>
      <c r="AU317" s="203"/>
      <c r="AV317" s="203"/>
      <c r="AW317" s="203"/>
      <c r="AX317" s="203"/>
      <c r="AY317" s="203"/>
      <c r="AZ317" s="203"/>
      <c r="BA317" s="203"/>
      <c r="BB317" s="203"/>
      <c r="BC317" s="203"/>
      <c r="BD317" s="203"/>
      <c r="BE317" s="203"/>
      <c r="BF317" s="203"/>
      <c r="BG317" s="203"/>
      <c r="BH317" s="203"/>
      <c r="BI317" s="203"/>
      <c r="BJ317" s="203"/>
      <c r="BK317" s="203"/>
      <c r="BL317" s="203"/>
      <c r="BM317" s="203"/>
      <c r="BN317" s="203"/>
      <c r="BO317" s="203"/>
      <c r="BP317" s="203"/>
      <c r="BQ317" s="203"/>
      <c r="BR317" s="203"/>
      <c r="BS317" s="203"/>
      <c r="BT317" s="203"/>
      <c r="BU317" s="203"/>
      <c r="BV317" s="203"/>
      <c r="BW317" s="203"/>
      <c r="BX317" s="203"/>
      <c r="BY317" s="203"/>
      <c r="BZ317" s="203"/>
      <c r="CB317" s="8"/>
    </row>
    <row r="318" spans="1:80" s="1" customFormat="1" ht="15.95" customHeight="1">
      <c r="A318" s="59"/>
      <c r="B318" s="59" t="s">
        <v>249</v>
      </c>
      <c r="C318" s="59"/>
      <c r="D318" s="59"/>
      <c r="E318" s="59"/>
      <c r="F318" s="59"/>
      <c r="G318" s="59"/>
      <c r="H318" s="59"/>
      <c r="I318" s="59"/>
      <c r="J318" s="59"/>
      <c r="K318" s="59"/>
      <c r="L318" s="59"/>
      <c r="M318" s="59"/>
      <c r="N318" s="59"/>
      <c r="O318" s="59"/>
      <c r="P318" s="59"/>
      <c r="Q318" s="59"/>
      <c r="R318" s="59"/>
      <c r="S318" s="59"/>
      <c r="T318" s="59"/>
      <c r="U318" s="59"/>
      <c r="V318" s="59"/>
      <c r="W318" s="59"/>
      <c r="X318" s="59"/>
      <c r="Y318" s="59"/>
      <c r="Z318" s="59"/>
      <c r="AA318" s="59"/>
      <c r="AB318" s="59"/>
      <c r="AC318" s="59"/>
      <c r="AD318" s="59"/>
      <c r="AE318" s="59"/>
      <c r="AF318" s="59"/>
      <c r="AG318" s="59"/>
      <c r="AH318" s="59"/>
      <c r="AI318" s="59"/>
      <c r="AJ318" s="59"/>
      <c r="AK318" s="59"/>
      <c r="AL318" s="59"/>
      <c r="AM318" s="59"/>
      <c r="AN318" s="59"/>
      <c r="AO318" s="59"/>
      <c r="AP318" s="59"/>
      <c r="AQ318" s="60"/>
      <c r="AR318" s="60"/>
      <c r="AS318" s="690"/>
      <c r="AT318" s="690"/>
      <c r="AU318" s="690"/>
      <c r="AV318" s="690"/>
      <c r="AW318" s="690"/>
      <c r="AX318" s="690"/>
      <c r="AY318" s="690"/>
      <c r="AZ318" s="690"/>
      <c r="BA318" s="690"/>
      <c r="BB318" s="690"/>
      <c r="BC318" s="690"/>
      <c r="BD318" s="690"/>
      <c r="BE318" s="690"/>
      <c r="BF318" s="690"/>
      <c r="BG318" s="60"/>
      <c r="BH318" s="60"/>
      <c r="BI318" s="60"/>
      <c r="BJ318" s="60"/>
      <c r="BK318" s="60"/>
      <c r="BL318" s="60"/>
      <c r="BM318" s="60"/>
      <c r="BN318" s="60"/>
      <c r="BO318" s="60"/>
      <c r="BP318" s="60"/>
      <c r="BQ318" s="60"/>
      <c r="BR318" s="60"/>
      <c r="BS318" s="60"/>
      <c r="BT318" s="60"/>
      <c r="BU318" s="60"/>
      <c r="BV318" s="60"/>
      <c r="BW318" s="60"/>
      <c r="BX318" s="60"/>
      <c r="BY318" s="60"/>
      <c r="BZ318" s="60"/>
    </row>
    <row r="319" spans="1:80" s="2" customFormat="1" ht="5.0999999999999996" customHeight="1">
      <c r="A319" s="94"/>
      <c r="B319" s="94"/>
      <c r="C319" s="94"/>
      <c r="D319" s="94"/>
      <c r="E319" s="94"/>
      <c r="F319" s="94"/>
      <c r="G319" s="94"/>
      <c r="H319" s="94"/>
      <c r="I319" s="94"/>
      <c r="J319" s="94"/>
      <c r="K319" s="94"/>
      <c r="L319" s="94"/>
      <c r="M319" s="94"/>
      <c r="N319" s="94"/>
      <c r="O319" s="94"/>
      <c r="P319" s="94"/>
      <c r="Q319" s="94"/>
      <c r="R319" s="94"/>
      <c r="S319" s="94"/>
      <c r="T319" s="94"/>
      <c r="U319" s="94"/>
      <c r="V319" s="94"/>
      <c r="W319" s="94"/>
      <c r="X319" s="94"/>
      <c r="Y319" s="94"/>
      <c r="Z319" s="94"/>
      <c r="AA319" s="94"/>
      <c r="AB319" s="94"/>
      <c r="AC319" s="94"/>
      <c r="AD319" s="94"/>
      <c r="AE319" s="94"/>
      <c r="AF319" s="94"/>
      <c r="AG319" s="94"/>
      <c r="AH319" s="94"/>
      <c r="AI319" s="94"/>
      <c r="AJ319" s="94"/>
      <c r="AK319" s="94"/>
      <c r="AL319" s="94"/>
      <c r="AM319" s="94"/>
      <c r="AN319" s="94"/>
      <c r="AO319" s="94"/>
      <c r="AP319" s="94"/>
      <c r="AQ319" s="94"/>
      <c r="AR319" s="94"/>
      <c r="AS319" s="94"/>
      <c r="AT319" s="94"/>
      <c r="AU319" s="94"/>
      <c r="AV319" s="94"/>
      <c r="AW319" s="94"/>
      <c r="AX319" s="94"/>
      <c r="AY319" s="94"/>
      <c r="AZ319" s="94"/>
      <c r="BA319" s="94"/>
      <c r="BB319" s="94"/>
      <c r="BC319" s="94"/>
      <c r="BD319" s="94"/>
      <c r="BE319" s="94"/>
      <c r="BF319" s="94"/>
      <c r="BG319" s="94"/>
      <c r="BH319" s="94"/>
      <c r="BI319" s="94"/>
      <c r="BJ319" s="94"/>
      <c r="BK319" s="94"/>
      <c r="BL319" s="94"/>
      <c r="BM319" s="94"/>
      <c r="BN319" s="94"/>
      <c r="BO319" s="94"/>
      <c r="BP319" s="94"/>
      <c r="BQ319" s="94"/>
      <c r="BR319" s="94"/>
      <c r="BS319" s="94"/>
      <c r="BT319" s="94"/>
      <c r="BU319" s="94"/>
      <c r="BV319" s="94"/>
      <c r="BW319" s="94"/>
      <c r="BX319" s="94"/>
      <c r="BY319" s="94"/>
      <c r="BZ319" s="94"/>
      <c r="CB319" s="8"/>
    </row>
    <row r="320" spans="1:80" s="2" customFormat="1" ht="5.0999999999999996" customHeight="1">
      <c r="A320" s="203"/>
      <c r="B320" s="203"/>
      <c r="C320" s="203"/>
      <c r="D320" s="203"/>
      <c r="E320" s="203"/>
      <c r="F320" s="203"/>
      <c r="G320" s="203"/>
      <c r="H320" s="203"/>
      <c r="I320" s="203"/>
      <c r="J320" s="203"/>
      <c r="K320" s="203"/>
      <c r="L320" s="203"/>
      <c r="M320" s="203"/>
      <c r="N320" s="203"/>
      <c r="O320" s="203"/>
      <c r="P320" s="203"/>
      <c r="Q320" s="203"/>
      <c r="R320" s="203"/>
      <c r="S320" s="203"/>
      <c r="T320" s="203"/>
      <c r="U320" s="203"/>
      <c r="V320" s="203"/>
      <c r="W320" s="203"/>
      <c r="X320" s="203"/>
      <c r="Y320" s="203"/>
      <c r="Z320" s="203"/>
      <c r="AA320" s="203"/>
      <c r="AB320" s="203"/>
      <c r="AC320" s="203"/>
      <c r="AD320" s="203"/>
      <c r="AE320" s="203"/>
      <c r="AF320" s="203"/>
      <c r="AG320" s="203"/>
      <c r="AH320" s="203"/>
      <c r="AI320" s="203"/>
      <c r="AJ320" s="203"/>
      <c r="AK320" s="203"/>
      <c r="AL320" s="203"/>
      <c r="AM320" s="203"/>
      <c r="AN320" s="203"/>
      <c r="AO320" s="203"/>
      <c r="AP320" s="203"/>
      <c r="AQ320" s="203"/>
      <c r="AR320" s="203"/>
      <c r="AS320" s="203"/>
      <c r="AT320" s="203"/>
      <c r="AU320" s="203"/>
      <c r="AV320" s="203"/>
      <c r="AW320" s="203"/>
      <c r="AX320" s="203"/>
      <c r="AY320" s="203"/>
      <c r="AZ320" s="203"/>
      <c r="BA320" s="203"/>
      <c r="BB320" s="203"/>
      <c r="BC320" s="203"/>
      <c r="BD320" s="203"/>
      <c r="BE320" s="203"/>
      <c r="BF320" s="203"/>
      <c r="BG320" s="203"/>
      <c r="BH320" s="203"/>
      <c r="BI320" s="203"/>
      <c r="BJ320" s="203"/>
      <c r="BK320" s="203"/>
      <c r="BL320" s="203"/>
      <c r="BM320" s="203"/>
      <c r="BN320" s="203"/>
      <c r="BO320" s="203"/>
      <c r="BP320" s="203"/>
      <c r="BQ320" s="203"/>
      <c r="BR320" s="203"/>
      <c r="BS320" s="203"/>
      <c r="BT320" s="203"/>
      <c r="BU320" s="203"/>
      <c r="BV320" s="203"/>
      <c r="BW320" s="203"/>
      <c r="BX320" s="203"/>
      <c r="BY320" s="203"/>
      <c r="BZ320" s="203"/>
      <c r="CB320" s="8"/>
    </row>
    <row r="321" spans="1:80" s="1" customFormat="1" ht="15.95" customHeight="1">
      <c r="A321" s="59"/>
      <c r="B321" s="59" t="s">
        <v>250</v>
      </c>
      <c r="C321" s="59"/>
      <c r="D321" s="59"/>
      <c r="E321" s="59"/>
      <c r="F321" s="59"/>
      <c r="G321" s="59"/>
      <c r="H321" s="59"/>
      <c r="I321" s="59"/>
      <c r="J321" s="59"/>
      <c r="K321" s="59"/>
      <c r="L321" s="59"/>
      <c r="M321" s="59"/>
      <c r="N321" s="59"/>
      <c r="O321" s="59"/>
      <c r="P321" s="59"/>
      <c r="Q321" s="59"/>
      <c r="R321" s="59"/>
      <c r="S321" s="59"/>
      <c r="T321" s="59"/>
      <c r="U321" s="59"/>
      <c r="V321" s="59"/>
      <c r="W321" s="59"/>
      <c r="X321" s="59"/>
      <c r="Y321" s="59"/>
      <c r="Z321" s="59"/>
      <c r="AA321" s="59"/>
      <c r="AB321" s="59"/>
      <c r="AC321" s="59"/>
      <c r="AD321" s="59"/>
      <c r="AE321" s="59"/>
      <c r="AF321" s="59"/>
      <c r="AG321" s="59"/>
      <c r="AH321" s="59"/>
      <c r="AI321" s="59"/>
      <c r="AJ321" s="59"/>
      <c r="AK321" s="59"/>
      <c r="AL321" s="59"/>
      <c r="AM321" s="59"/>
      <c r="AN321" s="59"/>
      <c r="AO321" s="59"/>
      <c r="AP321" s="59"/>
      <c r="AQ321" s="60"/>
      <c r="AR321" s="60"/>
      <c r="AS321" s="690"/>
      <c r="AT321" s="690"/>
      <c r="AU321" s="690"/>
      <c r="AV321" s="690"/>
      <c r="AW321" s="690"/>
      <c r="AX321" s="690"/>
      <c r="AY321" s="690"/>
      <c r="AZ321" s="690"/>
      <c r="BA321" s="690"/>
      <c r="BB321" s="690"/>
      <c r="BC321" s="690"/>
      <c r="BD321" s="690"/>
      <c r="BE321" s="690"/>
      <c r="BF321" s="690"/>
      <c r="BG321" s="60"/>
      <c r="BH321" s="60"/>
      <c r="BI321" s="60"/>
      <c r="BJ321" s="60"/>
      <c r="BK321" s="60"/>
      <c r="BL321" s="60"/>
      <c r="BM321" s="60"/>
      <c r="BN321" s="60"/>
      <c r="BO321" s="60"/>
      <c r="BP321" s="60"/>
      <c r="BQ321" s="60"/>
      <c r="BR321" s="60"/>
      <c r="BS321" s="60"/>
      <c r="BT321" s="60"/>
      <c r="BU321" s="60"/>
      <c r="BV321" s="60"/>
      <c r="BW321" s="60"/>
      <c r="BX321" s="60"/>
      <c r="BY321" s="60"/>
      <c r="BZ321" s="60"/>
    </row>
    <row r="322" spans="1:80" s="2" customFormat="1" ht="5.0999999999999996" customHeight="1">
      <c r="A322" s="94"/>
      <c r="B322" s="94"/>
      <c r="C322" s="94"/>
      <c r="D322" s="94"/>
      <c r="E322" s="94"/>
      <c r="F322" s="94"/>
      <c r="G322" s="94"/>
      <c r="H322" s="94"/>
      <c r="I322" s="94"/>
      <c r="J322" s="94"/>
      <c r="K322" s="94"/>
      <c r="L322" s="94"/>
      <c r="M322" s="94"/>
      <c r="N322" s="94"/>
      <c r="O322" s="94"/>
      <c r="P322" s="94"/>
      <c r="Q322" s="94"/>
      <c r="R322" s="94"/>
      <c r="S322" s="94"/>
      <c r="T322" s="94"/>
      <c r="U322" s="94"/>
      <c r="V322" s="94"/>
      <c r="W322" s="94"/>
      <c r="X322" s="94"/>
      <c r="Y322" s="94"/>
      <c r="Z322" s="94"/>
      <c r="AA322" s="94"/>
      <c r="AB322" s="94"/>
      <c r="AC322" s="94"/>
      <c r="AD322" s="94"/>
      <c r="AE322" s="94"/>
      <c r="AF322" s="94"/>
      <c r="AG322" s="94"/>
      <c r="AH322" s="94"/>
      <c r="AI322" s="94"/>
      <c r="AJ322" s="94"/>
      <c r="AK322" s="94"/>
      <c r="AL322" s="94"/>
      <c r="AM322" s="94"/>
      <c r="AN322" s="94"/>
      <c r="AO322" s="94"/>
      <c r="AP322" s="94"/>
      <c r="AQ322" s="94"/>
      <c r="AR322" s="94"/>
      <c r="AS322" s="94"/>
      <c r="AT322" s="94"/>
      <c r="AU322" s="94"/>
      <c r="AV322" s="94"/>
      <c r="AW322" s="94"/>
      <c r="AX322" s="94"/>
      <c r="AY322" s="94"/>
      <c r="AZ322" s="94"/>
      <c r="BA322" s="94"/>
      <c r="BB322" s="94"/>
      <c r="BC322" s="94"/>
      <c r="BD322" s="94"/>
      <c r="BE322" s="94"/>
      <c r="BF322" s="94"/>
      <c r="BG322" s="94"/>
      <c r="BH322" s="94"/>
      <c r="BI322" s="94"/>
      <c r="BJ322" s="94"/>
      <c r="BK322" s="94"/>
      <c r="BL322" s="94"/>
      <c r="BM322" s="94"/>
      <c r="BN322" s="94"/>
      <c r="BO322" s="94"/>
      <c r="BP322" s="94"/>
      <c r="BQ322" s="94"/>
      <c r="BR322" s="94"/>
      <c r="BS322" s="94"/>
      <c r="BT322" s="94"/>
      <c r="BU322" s="94"/>
      <c r="BV322" s="94"/>
      <c r="BW322" s="94"/>
      <c r="BX322" s="94"/>
      <c r="BY322" s="94"/>
      <c r="BZ322" s="94"/>
      <c r="CB322" s="8"/>
    </row>
    <row r="323" spans="1:80" s="2" customFormat="1" ht="5.0999999999999996" customHeight="1">
      <c r="A323" s="203"/>
      <c r="B323" s="203"/>
      <c r="C323" s="203"/>
      <c r="D323" s="203"/>
      <c r="E323" s="203"/>
      <c r="F323" s="203"/>
      <c r="G323" s="203"/>
      <c r="H323" s="203"/>
      <c r="I323" s="203"/>
      <c r="J323" s="203"/>
      <c r="K323" s="203"/>
      <c r="L323" s="203"/>
      <c r="M323" s="203"/>
      <c r="N323" s="203"/>
      <c r="O323" s="203"/>
      <c r="P323" s="203"/>
      <c r="Q323" s="203"/>
      <c r="R323" s="203"/>
      <c r="S323" s="203"/>
      <c r="T323" s="203"/>
      <c r="U323" s="203"/>
      <c r="V323" s="203"/>
      <c r="W323" s="203"/>
      <c r="X323" s="203"/>
      <c r="Y323" s="203"/>
      <c r="Z323" s="203"/>
      <c r="AA323" s="203"/>
      <c r="AB323" s="203"/>
      <c r="AC323" s="203"/>
      <c r="AD323" s="203"/>
      <c r="AE323" s="203"/>
      <c r="AF323" s="203"/>
      <c r="AG323" s="203"/>
      <c r="AH323" s="203"/>
      <c r="AI323" s="203"/>
      <c r="AJ323" s="203"/>
      <c r="AK323" s="203"/>
      <c r="AL323" s="203"/>
      <c r="AM323" s="203"/>
      <c r="AN323" s="203"/>
      <c r="AO323" s="203"/>
      <c r="AP323" s="203"/>
      <c r="AQ323" s="203"/>
      <c r="AR323" s="203"/>
      <c r="AS323" s="203"/>
      <c r="AT323" s="203"/>
      <c r="AU323" s="203"/>
      <c r="AV323" s="203"/>
      <c r="AW323" s="203"/>
      <c r="AX323" s="203"/>
      <c r="AY323" s="203"/>
      <c r="AZ323" s="203"/>
      <c r="BA323" s="203"/>
      <c r="BB323" s="203"/>
      <c r="BC323" s="203"/>
      <c r="BD323" s="203"/>
      <c r="BE323" s="203"/>
      <c r="BF323" s="203"/>
      <c r="BG323" s="203"/>
      <c r="BH323" s="203"/>
      <c r="BI323" s="203"/>
      <c r="BJ323" s="203"/>
      <c r="BK323" s="203"/>
      <c r="BL323" s="203"/>
      <c r="BM323" s="203"/>
      <c r="BN323" s="203"/>
      <c r="BO323" s="203"/>
      <c r="BP323" s="203"/>
      <c r="BQ323" s="203"/>
      <c r="BR323" s="203"/>
      <c r="BS323" s="203"/>
      <c r="BT323" s="203"/>
      <c r="BU323" s="203"/>
      <c r="BV323" s="203"/>
      <c r="BW323" s="203"/>
      <c r="BX323" s="203"/>
      <c r="BY323" s="203"/>
      <c r="BZ323" s="203"/>
      <c r="CB323" s="8"/>
    </row>
    <row r="324" spans="1:80" s="13" customFormat="1" ht="15.95" customHeight="1">
      <c r="A324" s="59"/>
      <c r="B324" s="59" t="s">
        <v>251</v>
      </c>
      <c r="C324" s="59"/>
      <c r="D324" s="59"/>
      <c r="E324" s="59"/>
      <c r="F324" s="59"/>
      <c r="G324" s="59"/>
      <c r="H324" s="59"/>
      <c r="I324" s="59"/>
      <c r="J324" s="59"/>
      <c r="K324" s="59"/>
      <c r="L324" s="59"/>
      <c r="M324" s="59"/>
      <c r="N324" s="59"/>
      <c r="O324" s="59"/>
      <c r="P324" s="59"/>
      <c r="Q324" s="59"/>
      <c r="R324" s="59"/>
      <c r="S324" s="59"/>
      <c r="T324" s="59"/>
      <c r="U324" s="59"/>
      <c r="V324" s="59"/>
      <c r="W324" s="59"/>
      <c r="X324" s="59"/>
      <c r="Y324" s="59"/>
      <c r="Z324" s="59"/>
      <c r="AA324" s="59"/>
      <c r="AB324" s="59"/>
      <c r="AC324" s="59"/>
      <c r="AD324" s="59"/>
      <c r="AE324" s="59"/>
      <c r="AF324" s="59"/>
      <c r="AG324" s="59"/>
      <c r="AH324" s="59"/>
      <c r="AI324" s="59"/>
      <c r="AJ324" s="59"/>
      <c r="AK324" s="59"/>
      <c r="AL324" s="59"/>
      <c r="AM324" s="59"/>
      <c r="AN324" s="59"/>
      <c r="AO324" s="59"/>
      <c r="AP324" s="59"/>
      <c r="AQ324" s="60"/>
      <c r="AR324" s="60"/>
      <c r="AS324" s="96"/>
      <c r="AT324" s="96"/>
      <c r="AU324" s="96"/>
      <c r="AV324" s="96"/>
      <c r="AW324" s="96"/>
      <c r="AX324" s="96"/>
      <c r="AY324" s="96"/>
      <c r="AZ324" s="96"/>
      <c r="BA324" s="96"/>
      <c r="BB324" s="96"/>
      <c r="BC324" s="96"/>
      <c r="BD324" s="96"/>
      <c r="BE324" s="96"/>
      <c r="BF324" s="96"/>
      <c r="BG324" s="60"/>
      <c r="BH324" s="60"/>
      <c r="BI324" s="60"/>
      <c r="BJ324" s="60"/>
      <c r="BK324" s="60"/>
      <c r="BL324" s="60"/>
      <c r="BM324" s="60"/>
      <c r="BN324" s="60"/>
      <c r="BO324" s="60"/>
      <c r="BP324" s="60"/>
      <c r="BQ324" s="60"/>
      <c r="BR324" s="60"/>
      <c r="BS324" s="60"/>
      <c r="BT324" s="60"/>
      <c r="BU324" s="60"/>
      <c r="BV324" s="60"/>
      <c r="BW324" s="60"/>
      <c r="BX324" s="60"/>
      <c r="BY324" s="60"/>
      <c r="BZ324" s="60"/>
    </row>
    <row r="325" spans="1:80" s="13" customFormat="1" ht="15.95" customHeight="1">
      <c r="A325" s="59"/>
      <c r="B325" s="59"/>
      <c r="C325" s="59"/>
      <c r="D325" s="59"/>
      <c r="E325" s="59" t="s">
        <v>252</v>
      </c>
      <c r="F325" s="59"/>
      <c r="G325" s="59"/>
      <c r="H325" s="59"/>
      <c r="I325" s="59"/>
      <c r="J325" s="59"/>
      <c r="K325" s="59"/>
      <c r="L325" s="59"/>
      <c r="M325" s="59"/>
      <c r="N325" s="59"/>
      <c r="O325" s="59"/>
      <c r="P325" s="59"/>
      <c r="Q325" s="59"/>
      <c r="R325" s="59"/>
      <c r="S325" s="59"/>
      <c r="T325" s="59"/>
      <c r="U325" s="59"/>
      <c r="V325" s="59"/>
      <c r="W325" s="59"/>
      <c r="X325" s="59"/>
      <c r="Y325" s="59"/>
      <c r="Z325" s="59"/>
      <c r="AA325" s="59"/>
      <c r="AB325" s="59"/>
      <c r="AC325" s="59"/>
      <c r="AD325" s="59"/>
      <c r="AE325" s="59"/>
      <c r="AF325" s="59"/>
      <c r="AG325" s="59"/>
      <c r="AH325" s="59"/>
      <c r="AI325" s="59"/>
      <c r="AJ325" s="59"/>
      <c r="AK325" s="59"/>
      <c r="AL325" s="59"/>
      <c r="AM325" s="59"/>
      <c r="AN325" s="59"/>
      <c r="AO325" s="59"/>
      <c r="AP325" s="59"/>
      <c r="AQ325" s="60"/>
      <c r="AR325" s="60"/>
      <c r="AS325" s="690"/>
      <c r="AT325" s="690"/>
      <c r="AU325" s="690"/>
      <c r="AV325" s="690"/>
      <c r="AW325" s="690"/>
      <c r="AX325" s="690"/>
      <c r="AY325" s="690"/>
      <c r="AZ325" s="690"/>
      <c r="BA325" s="690"/>
      <c r="BB325" s="690"/>
      <c r="BC325" s="690"/>
      <c r="BD325" s="690"/>
      <c r="BE325" s="690"/>
      <c r="BF325" s="690"/>
      <c r="BG325" s="60"/>
      <c r="BH325" s="60"/>
      <c r="BI325" s="60"/>
      <c r="BJ325" s="60"/>
      <c r="BK325" s="60"/>
      <c r="BL325" s="60"/>
      <c r="BM325" s="60"/>
      <c r="BN325" s="60"/>
      <c r="BO325" s="60"/>
      <c r="BP325" s="60"/>
      <c r="BQ325" s="60"/>
      <c r="BR325" s="60"/>
      <c r="BS325" s="60"/>
      <c r="BT325" s="60"/>
      <c r="BU325" s="60"/>
      <c r="BV325" s="60"/>
      <c r="BW325" s="60"/>
      <c r="BX325" s="60"/>
      <c r="BY325" s="60"/>
      <c r="BZ325" s="60"/>
    </row>
    <row r="326" spans="1:80" s="13" customFormat="1" ht="15.95" customHeight="1">
      <c r="A326" s="59"/>
      <c r="B326" s="59"/>
      <c r="C326" s="59"/>
      <c r="D326" s="59"/>
      <c r="E326" s="59" t="s">
        <v>253</v>
      </c>
      <c r="F326" s="59"/>
      <c r="G326" s="59"/>
      <c r="H326" s="59"/>
      <c r="I326" s="59"/>
      <c r="J326" s="59"/>
      <c r="K326" s="59"/>
      <c r="L326" s="59"/>
      <c r="M326" s="59"/>
      <c r="N326" s="59"/>
      <c r="O326" s="59"/>
      <c r="P326" s="59"/>
      <c r="Q326" s="59"/>
      <c r="R326" s="59"/>
      <c r="S326" s="59"/>
      <c r="T326" s="59"/>
      <c r="U326" s="59"/>
      <c r="V326" s="59"/>
      <c r="W326" s="59"/>
      <c r="X326" s="59"/>
      <c r="Y326" s="59"/>
      <c r="Z326" s="59"/>
      <c r="AA326" s="59"/>
      <c r="AB326" s="59"/>
      <c r="AC326" s="59"/>
      <c r="AD326" s="59"/>
      <c r="AE326" s="59"/>
      <c r="AF326" s="59"/>
      <c r="AG326" s="59"/>
      <c r="AH326" s="59"/>
      <c r="AI326" s="59"/>
      <c r="AJ326" s="59"/>
      <c r="AK326" s="59"/>
      <c r="AL326" s="59"/>
      <c r="AM326" s="59"/>
      <c r="AN326" s="59"/>
      <c r="AO326" s="59"/>
      <c r="AP326" s="59"/>
      <c r="AQ326" s="60"/>
      <c r="AR326" s="60"/>
      <c r="AS326" s="672" t="s">
        <v>56</v>
      </c>
      <c r="AT326" s="672"/>
      <c r="AU326" s="96"/>
      <c r="AV326" s="96"/>
      <c r="AW326" s="96" t="s">
        <v>184</v>
      </c>
      <c r="AX326" s="96"/>
      <c r="AY326" s="96"/>
      <c r="AZ326" s="96"/>
      <c r="BA326" s="96"/>
      <c r="BB326" s="672" t="s">
        <v>56</v>
      </c>
      <c r="BC326" s="672"/>
      <c r="BD326" s="96"/>
      <c r="BE326" s="96"/>
      <c r="BF326" s="96" t="s">
        <v>254</v>
      </c>
      <c r="BG326" s="60"/>
      <c r="BH326" s="60"/>
      <c r="BI326" s="60"/>
      <c r="BJ326" s="60"/>
      <c r="BK326" s="60"/>
      <c r="BL326" s="60"/>
      <c r="BM326" s="60"/>
      <c r="BN326" s="60"/>
      <c r="BO326" s="60"/>
      <c r="BP326" s="60"/>
      <c r="BQ326" s="60"/>
      <c r="BR326" s="60"/>
      <c r="BS326" s="60"/>
      <c r="BT326" s="60"/>
      <c r="BU326" s="60"/>
      <c r="BV326" s="60"/>
      <c r="BW326" s="60"/>
      <c r="BX326" s="60"/>
      <c r="BY326" s="60"/>
      <c r="BZ326" s="60"/>
    </row>
    <row r="327" spans="1:80" s="2" customFormat="1" ht="5.0999999999999996" customHeight="1">
      <c r="A327" s="94"/>
      <c r="B327" s="94"/>
      <c r="C327" s="94"/>
      <c r="D327" s="94"/>
      <c r="E327" s="94"/>
      <c r="F327" s="94"/>
      <c r="G327" s="94"/>
      <c r="H327" s="94"/>
      <c r="I327" s="94"/>
      <c r="J327" s="94"/>
      <c r="K327" s="94"/>
      <c r="L327" s="94"/>
      <c r="M327" s="94"/>
      <c r="N327" s="94"/>
      <c r="O327" s="94"/>
      <c r="P327" s="94"/>
      <c r="Q327" s="94"/>
      <c r="R327" s="94"/>
      <c r="S327" s="94"/>
      <c r="T327" s="94"/>
      <c r="U327" s="94"/>
      <c r="V327" s="94"/>
      <c r="W327" s="94"/>
      <c r="X327" s="94"/>
      <c r="Y327" s="94"/>
      <c r="Z327" s="94"/>
      <c r="AA327" s="94"/>
      <c r="AB327" s="94"/>
      <c r="AC327" s="94"/>
      <c r="AD327" s="94"/>
      <c r="AE327" s="94"/>
      <c r="AF327" s="94"/>
      <c r="AG327" s="94"/>
      <c r="AH327" s="94"/>
      <c r="AI327" s="94"/>
      <c r="AJ327" s="94"/>
      <c r="AK327" s="94"/>
      <c r="AL327" s="94"/>
      <c r="AM327" s="94"/>
      <c r="AN327" s="94"/>
      <c r="AO327" s="94"/>
      <c r="AP327" s="94"/>
      <c r="AQ327" s="94"/>
      <c r="AR327" s="94"/>
      <c r="AS327" s="94"/>
      <c r="AT327" s="94"/>
      <c r="AU327" s="94"/>
      <c r="AV327" s="94"/>
      <c r="AW327" s="94"/>
      <c r="AX327" s="94"/>
      <c r="AY327" s="94"/>
      <c r="AZ327" s="94"/>
      <c r="BA327" s="94"/>
      <c r="BB327" s="94"/>
      <c r="BC327" s="94"/>
      <c r="BD327" s="94"/>
      <c r="BE327" s="94"/>
      <c r="BF327" s="94"/>
      <c r="BG327" s="94"/>
      <c r="BH327" s="94"/>
      <c r="BI327" s="94"/>
      <c r="BJ327" s="94"/>
      <c r="BK327" s="94"/>
      <c r="BL327" s="94"/>
      <c r="BM327" s="94"/>
      <c r="BN327" s="94"/>
      <c r="BO327" s="94"/>
      <c r="BP327" s="94"/>
      <c r="BQ327" s="94"/>
      <c r="BR327" s="94"/>
      <c r="BS327" s="94"/>
      <c r="BT327" s="94"/>
      <c r="BU327" s="94"/>
      <c r="BV327" s="94"/>
      <c r="BW327" s="94"/>
      <c r="BX327" s="94"/>
      <c r="BY327" s="94"/>
      <c r="BZ327" s="94"/>
      <c r="CB327" s="8"/>
    </row>
    <row r="328" spans="1:80" s="2" customFormat="1" ht="5.0999999999999996" customHeight="1">
      <c r="A328" s="203"/>
      <c r="B328" s="203"/>
      <c r="C328" s="203"/>
      <c r="D328" s="203"/>
      <c r="E328" s="203"/>
      <c r="F328" s="203"/>
      <c r="G328" s="203"/>
      <c r="H328" s="203"/>
      <c r="I328" s="203"/>
      <c r="J328" s="203"/>
      <c r="K328" s="203"/>
      <c r="L328" s="203"/>
      <c r="M328" s="203"/>
      <c r="N328" s="203"/>
      <c r="O328" s="203"/>
      <c r="P328" s="203"/>
      <c r="Q328" s="203"/>
      <c r="R328" s="203"/>
      <c r="S328" s="203"/>
      <c r="T328" s="203"/>
      <c r="U328" s="203"/>
      <c r="V328" s="203"/>
      <c r="W328" s="203"/>
      <c r="X328" s="203"/>
      <c r="Y328" s="203"/>
      <c r="Z328" s="203"/>
      <c r="AA328" s="203"/>
      <c r="AB328" s="203"/>
      <c r="AC328" s="203"/>
      <c r="AD328" s="203"/>
      <c r="AE328" s="203"/>
      <c r="AF328" s="203"/>
      <c r="AG328" s="203"/>
      <c r="AH328" s="203"/>
      <c r="AI328" s="203"/>
      <c r="AJ328" s="203"/>
      <c r="AK328" s="203"/>
      <c r="AL328" s="203"/>
      <c r="AM328" s="203"/>
      <c r="AN328" s="203"/>
      <c r="AO328" s="203"/>
      <c r="AP328" s="203"/>
      <c r="AQ328" s="203"/>
      <c r="AR328" s="203"/>
      <c r="AS328" s="203"/>
      <c r="AT328" s="203"/>
      <c r="AU328" s="203"/>
      <c r="AV328" s="203"/>
      <c r="AW328" s="203"/>
      <c r="AX328" s="203"/>
      <c r="AY328" s="203"/>
      <c r="AZ328" s="203"/>
      <c r="BA328" s="203"/>
      <c r="BB328" s="203"/>
      <c r="BC328" s="203"/>
      <c r="BD328" s="203"/>
      <c r="BE328" s="203"/>
      <c r="BF328" s="203"/>
      <c r="BG328" s="203"/>
      <c r="BH328" s="203"/>
      <c r="BI328" s="203"/>
      <c r="BJ328" s="203"/>
      <c r="BK328" s="203"/>
      <c r="BL328" s="203"/>
      <c r="BM328" s="203"/>
      <c r="BN328" s="203"/>
      <c r="BO328" s="203"/>
      <c r="BP328" s="203"/>
      <c r="BQ328" s="203"/>
      <c r="BR328" s="203"/>
      <c r="BS328" s="203"/>
      <c r="BT328" s="203"/>
      <c r="BU328" s="203"/>
      <c r="BV328" s="203"/>
      <c r="BW328" s="203"/>
      <c r="BX328" s="203"/>
      <c r="BY328" s="203"/>
      <c r="BZ328" s="203"/>
      <c r="CB328" s="8"/>
    </row>
    <row r="329" spans="1:80" s="13" customFormat="1" ht="15.95" customHeight="1">
      <c r="A329" s="59"/>
      <c r="B329" s="59" t="s">
        <v>255</v>
      </c>
      <c r="C329" s="59"/>
      <c r="D329" s="59"/>
      <c r="E329" s="59"/>
      <c r="F329" s="59"/>
      <c r="G329" s="59"/>
      <c r="H329" s="59"/>
      <c r="I329" s="59"/>
      <c r="J329" s="59"/>
      <c r="K329" s="59"/>
      <c r="L329" s="59"/>
      <c r="M329" s="59"/>
      <c r="N329" s="59"/>
      <c r="O329" s="59"/>
      <c r="P329" s="59"/>
      <c r="Q329" s="59"/>
      <c r="R329" s="59"/>
      <c r="S329" s="59"/>
      <c r="T329" s="59"/>
      <c r="U329" s="59"/>
      <c r="V329" s="59" t="s">
        <v>256</v>
      </c>
      <c r="W329" s="59"/>
      <c r="X329" s="59"/>
      <c r="Y329" s="59"/>
      <c r="Z329" s="59"/>
      <c r="AA329" s="59"/>
      <c r="AB329" s="59"/>
      <c r="AC329" s="59"/>
      <c r="AD329" s="59"/>
      <c r="AE329" s="59"/>
      <c r="AF329" s="59"/>
      <c r="AG329" s="59" t="s">
        <v>257</v>
      </c>
      <c r="AH329" s="59"/>
      <c r="AI329" s="59"/>
      <c r="AJ329" s="59"/>
      <c r="AK329" s="59"/>
      <c r="AL329" s="59"/>
      <c r="AM329" s="59"/>
      <c r="AN329" s="59"/>
      <c r="AO329" s="59"/>
      <c r="AP329" s="59"/>
      <c r="AQ329" s="59"/>
      <c r="AR329" s="59"/>
      <c r="AS329" s="59"/>
      <c r="AT329" s="59"/>
      <c r="AU329" s="59"/>
      <c r="AV329" s="59"/>
      <c r="AW329" s="59"/>
      <c r="AX329" s="60"/>
      <c r="AY329" s="60"/>
      <c r="AZ329" s="60"/>
      <c r="BA329" s="60"/>
      <c r="BB329" s="60"/>
      <c r="BC329" s="59" t="s">
        <v>258</v>
      </c>
      <c r="BD329" s="59"/>
      <c r="BE329" s="59"/>
      <c r="BF329" s="59"/>
      <c r="BG329" s="59"/>
      <c r="BH329" s="59"/>
      <c r="BI329" s="59"/>
      <c r="BJ329" s="59"/>
      <c r="BK329" s="59"/>
      <c r="BL329" s="59"/>
      <c r="BM329" s="59"/>
      <c r="BN329" s="59"/>
      <c r="BO329" s="59"/>
      <c r="BP329" s="59"/>
      <c r="BQ329" s="59"/>
      <c r="BR329" s="59"/>
      <c r="BS329" s="59"/>
      <c r="BT329" s="59"/>
      <c r="BU329" s="59" t="s">
        <v>85</v>
      </c>
      <c r="BV329" s="59"/>
      <c r="BW329" s="59"/>
      <c r="BX329" s="59"/>
      <c r="BY329" s="59"/>
      <c r="BZ329" s="59"/>
    </row>
    <row r="330" spans="1:80" s="13" customFormat="1" ht="15.95" customHeight="1">
      <c r="A330" s="59"/>
      <c r="B330" s="59"/>
      <c r="C330" s="59"/>
      <c r="D330" s="59"/>
      <c r="E330" s="59"/>
      <c r="F330" s="59"/>
      <c r="G330" s="59"/>
      <c r="H330" s="59"/>
      <c r="I330" s="59"/>
      <c r="J330" s="59"/>
      <c r="K330" s="59"/>
      <c r="L330" s="59" t="s">
        <v>259</v>
      </c>
      <c r="M330" s="59"/>
      <c r="N330" s="59"/>
      <c r="O330" s="59"/>
      <c r="P330" s="59"/>
      <c r="Q330" s="59"/>
      <c r="R330" s="59"/>
      <c r="S330" s="59"/>
      <c r="T330" s="59"/>
      <c r="U330" s="59"/>
      <c r="V330" s="59" t="s">
        <v>37</v>
      </c>
      <c r="W330" s="697"/>
      <c r="X330" s="697"/>
      <c r="Y330" s="697"/>
      <c r="Z330" s="697"/>
      <c r="AA330" s="697"/>
      <c r="AB330" s="697"/>
      <c r="AC330" s="697"/>
      <c r="AD330" s="697"/>
      <c r="AE330" s="697"/>
      <c r="AF330" s="697"/>
      <c r="AG330" s="699" t="s">
        <v>117</v>
      </c>
      <c r="AH330" s="699"/>
      <c r="AI330" s="677" t="str">
        <f t="shared" ref="AI330:AI335" si="8">IFERROR(VLOOKUP(W330,$CA$26:$CB$98,2,FALSE),"")</f>
        <v/>
      </c>
      <c r="AJ330" s="677"/>
      <c r="AK330" s="677"/>
      <c r="AL330" s="677"/>
      <c r="AM330" s="677"/>
      <c r="AN330" s="677"/>
      <c r="AO330" s="677"/>
      <c r="AP330" s="677"/>
      <c r="AQ330" s="677"/>
      <c r="AR330" s="677"/>
      <c r="AS330" s="677"/>
      <c r="AT330" s="677"/>
      <c r="AU330" s="677"/>
      <c r="AV330" s="677"/>
      <c r="AW330" s="677"/>
      <c r="AX330" s="677"/>
      <c r="AY330" s="677"/>
      <c r="AZ330" s="677"/>
      <c r="BA330" s="677"/>
      <c r="BB330" s="677"/>
      <c r="BC330" s="699" t="s">
        <v>117</v>
      </c>
      <c r="BD330" s="699"/>
      <c r="BE330" s="688"/>
      <c r="BF330" s="688"/>
      <c r="BG330" s="688"/>
      <c r="BH330" s="688"/>
      <c r="BI330" s="688"/>
      <c r="BJ330" s="688"/>
      <c r="BK330" s="688"/>
      <c r="BL330" s="688"/>
      <c r="BM330" s="688"/>
      <c r="BN330" s="688"/>
      <c r="BO330" s="688"/>
      <c r="BP330" s="688"/>
      <c r="BQ330" s="688"/>
      <c r="BR330" s="688"/>
      <c r="BS330" s="688"/>
      <c r="BT330" s="123"/>
      <c r="BU330" s="119" t="s">
        <v>85</v>
      </c>
      <c r="BV330" s="119"/>
      <c r="BW330" s="119"/>
      <c r="BX330" s="119"/>
      <c r="BY330" s="119"/>
      <c r="BZ330" s="59"/>
    </row>
    <row r="331" spans="1:80" s="13" customFormat="1" ht="15.95" customHeight="1">
      <c r="A331" s="59"/>
      <c r="B331" s="59"/>
      <c r="C331" s="59"/>
      <c r="D331" s="59"/>
      <c r="E331" s="59"/>
      <c r="F331" s="59"/>
      <c r="G331" s="59"/>
      <c r="H331" s="59"/>
      <c r="I331" s="59"/>
      <c r="J331" s="59"/>
      <c r="K331" s="59"/>
      <c r="L331" s="59" t="s">
        <v>260</v>
      </c>
      <c r="M331" s="59"/>
      <c r="N331" s="59"/>
      <c r="O331" s="59"/>
      <c r="P331" s="59"/>
      <c r="Q331" s="59"/>
      <c r="R331" s="59"/>
      <c r="S331" s="59"/>
      <c r="T331" s="59"/>
      <c r="U331" s="59"/>
      <c r="V331" s="59" t="s">
        <v>37</v>
      </c>
      <c r="W331" s="697"/>
      <c r="X331" s="697"/>
      <c r="Y331" s="697"/>
      <c r="Z331" s="697"/>
      <c r="AA331" s="697"/>
      <c r="AB331" s="697"/>
      <c r="AC331" s="697"/>
      <c r="AD331" s="697"/>
      <c r="AE331" s="697"/>
      <c r="AF331" s="697"/>
      <c r="AG331" s="699" t="s">
        <v>117</v>
      </c>
      <c r="AH331" s="699"/>
      <c r="AI331" s="677" t="str">
        <f t="shared" si="8"/>
        <v/>
      </c>
      <c r="AJ331" s="677"/>
      <c r="AK331" s="677"/>
      <c r="AL331" s="677"/>
      <c r="AM331" s="677"/>
      <c r="AN331" s="677"/>
      <c r="AO331" s="677"/>
      <c r="AP331" s="677"/>
      <c r="AQ331" s="677"/>
      <c r="AR331" s="677"/>
      <c r="AS331" s="677"/>
      <c r="AT331" s="677"/>
      <c r="AU331" s="677"/>
      <c r="AV331" s="677"/>
      <c r="AW331" s="677"/>
      <c r="AX331" s="677"/>
      <c r="AY331" s="677"/>
      <c r="AZ331" s="677"/>
      <c r="BA331" s="677"/>
      <c r="BB331" s="677"/>
      <c r="BC331" s="699" t="s">
        <v>117</v>
      </c>
      <c r="BD331" s="699"/>
      <c r="BE331" s="688"/>
      <c r="BF331" s="688"/>
      <c r="BG331" s="688"/>
      <c r="BH331" s="688"/>
      <c r="BI331" s="688"/>
      <c r="BJ331" s="688"/>
      <c r="BK331" s="688"/>
      <c r="BL331" s="688"/>
      <c r="BM331" s="688"/>
      <c r="BN331" s="688"/>
      <c r="BO331" s="688"/>
      <c r="BP331" s="688"/>
      <c r="BQ331" s="688"/>
      <c r="BR331" s="688"/>
      <c r="BS331" s="688"/>
      <c r="BT331" s="123"/>
      <c r="BU331" s="119" t="s">
        <v>85</v>
      </c>
      <c r="BV331" s="119"/>
      <c r="BW331" s="119"/>
      <c r="BX331" s="119"/>
      <c r="BY331" s="119"/>
      <c r="BZ331" s="59"/>
    </row>
    <row r="332" spans="1:80" s="13" customFormat="1" ht="15.95" customHeight="1">
      <c r="A332" s="59"/>
      <c r="B332" s="59"/>
      <c r="C332" s="59"/>
      <c r="D332" s="59"/>
      <c r="E332" s="59"/>
      <c r="F332" s="59"/>
      <c r="G332" s="59"/>
      <c r="H332" s="59"/>
      <c r="I332" s="59"/>
      <c r="J332" s="59"/>
      <c r="K332" s="59"/>
      <c r="L332" s="59" t="s">
        <v>261</v>
      </c>
      <c r="M332" s="59"/>
      <c r="N332" s="59"/>
      <c r="O332" s="59"/>
      <c r="P332" s="59"/>
      <c r="Q332" s="59"/>
      <c r="R332" s="59"/>
      <c r="S332" s="59"/>
      <c r="T332" s="59"/>
      <c r="U332" s="59"/>
      <c r="V332" s="59" t="s">
        <v>37</v>
      </c>
      <c r="W332" s="697"/>
      <c r="X332" s="697"/>
      <c r="Y332" s="697"/>
      <c r="Z332" s="697"/>
      <c r="AA332" s="697"/>
      <c r="AB332" s="697"/>
      <c r="AC332" s="697"/>
      <c r="AD332" s="697"/>
      <c r="AE332" s="697"/>
      <c r="AF332" s="697"/>
      <c r="AG332" s="699" t="s">
        <v>117</v>
      </c>
      <c r="AH332" s="699"/>
      <c r="AI332" s="677" t="str">
        <f t="shared" si="8"/>
        <v/>
      </c>
      <c r="AJ332" s="677"/>
      <c r="AK332" s="677"/>
      <c r="AL332" s="677"/>
      <c r="AM332" s="677"/>
      <c r="AN332" s="677"/>
      <c r="AO332" s="677"/>
      <c r="AP332" s="677"/>
      <c r="AQ332" s="677"/>
      <c r="AR332" s="677"/>
      <c r="AS332" s="677"/>
      <c r="AT332" s="677"/>
      <c r="AU332" s="677"/>
      <c r="AV332" s="677"/>
      <c r="AW332" s="677"/>
      <c r="AX332" s="677"/>
      <c r="AY332" s="677"/>
      <c r="AZ332" s="677"/>
      <c r="BA332" s="677"/>
      <c r="BB332" s="677"/>
      <c r="BC332" s="699" t="s">
        <v>117</v>
      </c>
      <c r="BD332" s="699"/>
      <c r="BE332" s="688"/>
      <c r="BF332" s="688"/>
      <c r="BG332" s="688"/>
      <c r="BH332" s="688"/>
      <c r="BI332" s="688"/>
      <c r="BJ332" s="688"/>
      <c r="BK332" s="688"/>
      <c r="BL332" s="688"/>
      <c r="BM332" s="688"/>
      <c r="BN332" s="688"/>
      <c r="BO332" s="688"/>
      <c r="BP332" s="688"/>
      <c r="BQ332" s="688"/>
      <c r="BR332" s="688"/>
      <c r="BS332" s="688"/>
      <c r="BT332" s="123"/>
      <c r="BU332" s="119" t="s">
        <v>85</v>
      </c>
      <c r="BV332" s="119"/>
      <c r="BW332" s="119"/>
      <c r="BX332" s="119"/>
      <c r="BY332" s="119"/>
      <c r="BZ332" s="59"/>
    </row>
    <row r="333" spans="1:80" s="13" customFormat="1" ht="15.95" customHeight="1">
      <c r="A333" s="59"/>
      <c r="B333" s="59"/>
      <c r="C333" s="59"/>
      <c r="D333" s="59"/>
      <c r="E333" s="59"/>
      <c r="F333" s="59"/>
      <c r="G333" s="59"/>
      <c r="H333" s="59"/>
      <c r="I333" s="59"/>
      <c r="J333" s="59"/>
      <c r="K333" s="59"/>
      <c r="L333" s="59" t="s">
        <v>262</v>
      </c>
      <c r="M333" s="59"/>
      <c r="N333" s="59"/>
      <c r="O333" s="59"/>
      <c r="P333" s="59"/>
      <c r="Q333" s="59"/>
      <c r="R333" s="59"/>
      <c r="S333" s="59"/>
      <c r="T333" s="59"/>
      <c r="U333" s="59"/>
      <c r="V333" s="59" t="s">
        <v>37</v>
      </c>
      <c r="W333" s="697"/>
      <c r="X333" s="697"/>
      <c r="Y333" s="697"/>
      <c r="Z333" s="697"/>
      <c r="AA333" s="697"/>
      <c r="AB333" s="697"/>
      <c r="AC333" s="697"/>
      <c r="AD333" s="697"/>
      <c r="AE333" s="697"/>
      <c r="AF333" s="697"/>
      <c r="AG333" s="699" t="s">
        <v>117</v>
      </c>
      <c r="AH333" s="699"/>
      <c r="AI333" s="677" t="str">
        <f t="shared" si="8"/>
        <v/>
      </c>
      <c r="AJ333" s="677"/>
      <c r="AK333" s="677"/>
      <c r="AL333" s="677"/>
      <c r="AM333" s="677"/>
      <c r="AN333" s="677"/>
      <c r="AO333" s="677"/>
      <c r="AP333" s="677"/>
      <c r="AQ333" s="677"/>
      <c r="AR333" s="677"/>
      <c r="AS333" s="677"/>
      <c r="AT333" s="677"/>
      <c r="AU333" s="677"/>
      <c r="AV333" s="677"/>
      <c r="AW333" s="677"/>
      <c r="AX333" s="677"/>
      <c r="AY333" s="677"/>
      <c r="AZ333" s="677"/>
      <c r="BA333" s="677"/>
      <c r="BB333" s="677"/>
      <c r="BC333" s="699" t="s">
        <v>117</v>
      </c>
      <c r="BD333" s="699"/>
      <c r="BE333" s="688"/>
      <c r="BF333" s="688"/>
      <c r="BG333" s="688"/>
      <c r="BH333" s="688"/>
      <c r="BI333" s="688"/>
      <c r="BJ333" s="688"/>
      <c r="BK333" s="688"/>
      <c r="BL333" s="688"/>
      <c r="BM333" s="688"/>
      <c r="BN333" s="688"/>
      <c r="BO333" s="688"/>
      <c r="BP333" s="688"/>
      <c r="BQ333" s="688"/>
      <c r="BR333" s="688"/>
      <c r="BS333" s="688"/>
      <c r="BT333" s="123"/>
      <c r="BU333" s="119" t="s">
        <v>85</v>
      </c>
      <c r="BV333" s="119"/>
      <c r="BW333" s="119"/>
      <c r="BX333" s="119"/>
      <c r="BY333" s="119"/>
      <c r="BZ333" s="59"/>
    </row>
    <row r="334" spans="1:80" s="13" customFormat="1" ht="15.95" customHeight="1">
      <c r="A334" s="59"/>
      <c r="B334" s="59"/>
      <c r="C334" s="59"/>
      <c r="D334" s="59"/>
      <c r="E334" s="59"/>
      <c r="F334" s="59"/>
      <c r="G334" s="59"/>
      <c r="H334" s="59"/>
      <c r="I334" s="59"/>
      <c r="J334" s="59"/>
      <c r="K334" s="59"/>
      <c r="L334" s="59" t="s">
        <v>263</v>
      </c>
      <c r="M334" s="59"/>
      <c r="N334" s="59"/>
      <c r="O334" s="59"/>
      <c r="P334" s="59"/>
      <c r="Q334" s="59"/>
      <c r="R334" s="59"/>
      <c r="S334" s="59"/>
      <c r="T334" s="59"/>
      <c r="U334" s="59"/>
      <c r="V334" s="59" t="s">
        <v>37</v>
      </c>
      <c r="W334" s="697"/>
      <c r="X334" s="697"/>
      <c r="Y334" s="697"/>
      <c r="Z334" s="697"/>
      <c r="AA334" s="697"/>
      <c r="AB334" s="697"/>
      <c r="AC334" s="697"/>
      <c r="AD334" s="697"/>
      <c r="AE334" s="697"/>
      <c r="AF334" s="697"/>
      <c r="AG334" s="699" t="s">
        <v>117</v>
      </c>
      <c r="AH334" s="699"/>
      <c r="AI334" s="677" t="str">
        <f t="shared" si="8"/>
        <v/>
      </c>
      <c r="AJ334" s="677"/>
      <c r="AK334" s="677"/>
      <c r="AL334" s="677"/>
      <c r="AM334" s="677"/>
      <c r="AN334" s="677"/>
      <c r="AO334" s="677"/>
      <c r="AP334" s="677"/>
      <c r="AQ334" s="677"/>
      <c r="AR334" s="677"/>
      <c r="AS334" s="677"/>
      <c r="AT334" s="677"/>
      <c r="AU334" s="677"/>
      <c r="AV334" s="677"/>
      <c r="AW334" s="677"/>
      <c r="AX334" s="677"/>
      <c r="AY334" s="677"/>
      <c r="AZ334" s="677"/>
      <c r="BA334" s="677"/>
      <c r="BB334" s="677"/>
      <c r="BC334" s="699" t="s">
        <v>117</v>
      </c>
      <c r="BD334" s="699"/>
      <c r="BE334" s="688"/>
      <c r="BF334" s="688"/>
      <c r="BG334" s="688"/>
      <c r="BH334" s="688"/>
      <c r="BI334" s="688"/>
      <c r="BJ334" s="688"/>
      <c r="BK334" s="688"/>
      <c r="BL334" s="688"/>
      <c r="BM334" s="688"/>
      <c r="BN334" s="688"/>
      <c r="BO334" s="688"/>
      <c r="BP334" s="688"/>
      <c r="BQ334" s="688"/>
      <c r="BR334" s="688"/>
      <c r="BS334" s="688"/>
      <c r="BT334" s="123"/>
      <c r="BU334" s="119" t="s">
        <v>85</v>
      </c>
      <c r="BV334" s="119"/>
      <c r="BW334" s="119"/>
      <c r="BX334" s="119"/>
      <c r="BY334" s="119"/>
      <c r="BZ334" s="59"/>
    </row>
    <row r="335" spans="1:80" s="13" customFormat="1" ht="15.95" customHeight="1">
      <c r="A335" s="59"/>
      <c r="B335" s="59"/>
      <c r="C335" s="59"/>
      <c r="D335" s="59"/>
      <c r="E335" s="59"/>
      <c r="F335" s="59"/>
      <c r="G335" s="59"/>
      <c r="H335" s="59"/>
      <c r="I335" s="59"/>
      <c r="J335" s="59"/>
      <c r="K335" s="59"/>
      <c r="L335" s="59" t="s">
        <v>264</v>
      </c>
      <c r="M335" s="59"/>
      <c r="N335" s="59"/>
      <c r="O335" s="59"/>
      <c r="P335" s="59"/>
      <c r="Q335" s="59"/>
      <c r="R335" s="59"/>
      <c r="S335" s="59"/>
      <c r="T335" s="59"/>
      <c r="U335" s="59"/>
      <c r="V335" s="59" t="s">
        <v>37</v>
      </c>
      <c r="W335" s="697"/>
      <c r="X335" s="697"/>
      <c r="Y335" s="697"/>
      <c r="Z335" s="697"/>
      <c r="AA335" s="697"/>
      <c r="AB335" s="697"/>
      <c r="AC335" s="697"/>
      <c r="AD335" s="697"/>
      <c r="AE335" s="697"/>
      <c r="AF335" s="697"/>
      <c r="AG335" s="699" t="s">
        <v>117</v>
      </c>
      <c r="AH335" s="699"/>
      <c r="AI335" s="677" t="str">
        <f t="shared" si="8"/>
        <v/>
      </c>
      <c r="AJ335" s="677"/>
      <c r="AK335" s="677"/>
      <c r="AL335" s="677"/>
      <c r="AM335" s="677"/>
      <c r="AN335" s="677"/>
      <c r="AO335" s="677"/>
      <c r="AP335" s="677"/>
      <c r="AQ335" s="677"/>
      <c r="AR335" s="677"/>
      <c r="AS335" s="677"/>
      <c r="AT335" s="677"/>
      <c r="AU335" s="677"/>
      <c r="AV335" s="677"/>
      <c r="AW335" s="677"/>
      <c r="AX335" s="677"/>
      <c r="AY335" s="677"/>
      <c r="AZ335" s="677"/>
      <c r="BA335" s="677"/>
      <c r="BB335" s="677"/>
      <c r="BC335" s="699" t="s">
        <v>117</v>
      </c>
      <c r="BD335" s="699"/>
      <c r="BE335" s="688"/>
      <c r="BF335" s="688"/>
      <c r="BG335" s="688"/>
      <c r="BH335" s="688"/>
      <c r="BI335" s="688"/>
      <c r="BJ335" s="688"/>
      <c r="BK335" s="688"/>
      <c r="BL335" s="688"/>
      <c r="BM335" s="688"/>
      <c r="BN335" s="688"/>
      <c r="BO335" s="688"/>
      <c r="BP335" s="688"/>
      <c r="BQ335" s="688"/>
      <c r="BR335" s="688"/>
      <c r="BS335" s="688"/>
      <c r="BT335" s="123"/>
      <c r="BU335" s="119" t="s">
        <v>85</v>
      </c>
      <c r="BV335" s="119"/>
      <c r="BW335" s="119"/>
      <c r="BX335" s="119"/>
      <c r="BY335" s="119"/>
      <c r="BZ335" s="59"/>
    </row>
    <row r="336" spans="1:80" s="2" customFormat="1" ht="5.0999999999999996" customHeight="1">
      <c r="A336" s="94"/>
      <c r="B336" s="94"/>
      <c r="C336" s="94"/>
      <c r="D336" s="94"/>
      <c r="E336" s="94"/>
      <c r="F336" s="94"/>
      <c r="G336" s="94"/>
      <c r="H336" s="94"/>
      <c r="I336" s="94"/>
      <c r="J336" s="94"/>
      <c r="K336" s="94"/>
      <c r="L336" s="94"/>
      <c r="M336" s="94"/>
      <c r="N336" s="94"/>
      <c r="O336" s="94"/>
      <c r="P336" s="94"/>
      <c r="Q336" s="94"/>
      <c r="R336" s="94"/>
      <c r="S336" s="94"/>
      <c r="T336" s="94"/>
      <c r="U336" s="94"/>
      <c r="V336" s="94"/>
      <c r="W336" s="94"/>
      <c r="X336" s="94"/>
      <c r="Y336" s="94"/>
      <c r="Z336" s="94"/>
      <c r="AA336" s="94"/>
      <c r="AB336" s="94"/>
      <c r="AC336" s="94"/>
      <c r="AD336" s="94"/>
      <c r="AE336" s="94"/>
      <c r="AF336" s="94"/>
      <c r="AG336" s="94"/>
      <c r="AH336" s="94"/>
      <c r="AI336" s="94"/>
      <c r="AJ336" s="94"/>
      <c r="AK336" s="94"/>
      <c r="AL336" s="94"/>
      <c r="AM336" s="94"/>
      <c r="AN336" s="94"/>
      <c r="AO336" s="94"/>
      <c r="AP336" s="94"/>
      <c r="AQ336" s="94"/>
      <c r="AR336" s="94"/>
      <c r="AS336" s="94"/>
      <c r="AT336" s="94"/>
      <c r="AU336" s="94"/>
      <c r="AV336" s="94"/>
      <c r="AW336" s="94"/>
      <c r="AX336" s="94"/>
      <c r="AY336" s="94"/>
      <c r="AZ336" s="94"/>
      <c r="BA336" s="94"/>
      <c r="BB336" s="94"/>
      <c r="BC336" s="94"/>
      <c r="BD336" s="94"/>
      <c r="BE336" s="94"/>
      <c r="BF336" s="94"/>
      <c r="BG336" s="94"/>
      <c r="BH336" s="94"/>
      <c r="BI336" s="94"/>
      <c r="BJ336" s="94"/>
      <c r="BK336" s="94"/>
      <c r="BL336" s="94"/>
      <c r="BM336" s="94"/>
      <c r="BN336" s="94"/>
      <c r="BO336" s="94"/>
      <c r="BP336" s="94"/>
      <c r="BQ336" s="94"/>
      <c r="BR336" s="94"/>
      <c r="BS336" s="94"/>
      <c r="BT336" s="94"/>
      <c r="BU336" s="94"/>
      <c r="BV336" s="94"/>
      <c r="BW336" s="94"/>
      <c r="BX336" s="94"/>
      <c r="BY336" s="94"/>
      <c r="BZ336" s="94"/>
      <c r="CB336" s="8"/>
    </row>
    <row r="337" spans="1:80" s="2" customFormat="1" ht="5.0999999999999996" customHeight="1">
      <c r="A337" s="203"/>
      <c r="B337" s="203"/>
      <c r="C337" s="203"/>
      <c r="D337" s="203"/>
      <c r="E337" s="203"/>
      <c r="F337" s="203"/>
      <c r="G337" s="203"/>
      <c r="H337" s="203"/>
      <c r="I337" s="203"/>
      <c r="J337" s="203"/>
      <c r="K337" s="203"/>
      <c r="L337" s="203"/>
      <c r="M337" s="203"/>
      <c r="N337" s="203"/>
      <c r="O337" s="203"/>
      <c r="P337" s="203"/>
      <c r="Q337" s="203"/>
      <c r="R337" s="203"/>
      <c r="S337" s="203"/>
      <c r="T337" s="203"/>
      <c r="U337" s="203"/>
      <c r="V337" s="203"/>
      <c r="W337" s="203"/>
      <c r="X337" s="203"/>
      <c r="Y337" s="203"/>
      <c r="Z337" s="203"/>
      <c r="AA337" s="203"/>
      <c r="AB337" s="203"/>
      <c r="AC337" s="203"/>
      <c r="AD337" s="203"/>
      <c r="AE337" s="203"/>
      <c r="AF337" s="203"/>
      <c r="AG337" s="203"/>
      <c r="AH337" s="203"/>
      <c r="AI337" s="203"/>
      <c r="AJ337" s="203"/>
      <c r="AK337" s="203"/>
      <c r="AL337" s="203"/>
      <c r="AM337" s="203"/>
      <c r="AN337" s="203"/>
      <c r="AO337" s="203"/>
      <c r="AP337" s="203"/>
      <c r="AQ337" s="203"/>
      <c r="AR337" s="203"/>
      <c r="AS337" s="203"/>
      <c r="AT337" s="203"/>
      <c r="AU337" s="203"/>
      <c r="AV337" s="203"/>
      <c r="AW337" s="203"/>
      <c r="AX337" s="203"/>
      <c r="AY337" s="203"/>
      <c r="AZ337" s="203"/>
      <c r="BA337" s="203"/>
      <c r="BB337" s="203"/>
      <c r="BC337" s="203"/>
      <c r="BD337" s="203"/>
      <c r="BE337" s="203"/>
      <c r="BF337" s="203"/>
      <c r="BG337" s="203"/>
      <c r="BH337" s="203"/>
      <c r="BI337" s="203"/>
      <c r="BJ337" s="203"/>
      <c r="BK337" s="203"/>
      <c r="BL337" s="203"/>
      <c r="BM337" s="203"/>
      <c r="BN337" s="203"/>
      <c r="BO337" s="203"/>
      <c r="BP337" s="203"/>
      <c r="BQ337" s="203"/>
      <c r="BR337" s="203"/>
      <c r="BS337" s="203"/>
      <c r="BT337" s="203"/>
      <c r="BU337" s="203"/>
      <c r="BV337" s="203"/>
      <c r="BW337" s="203"/>
      <c r="BX337" s="203"/>
      <c r="BY337" s="203"/>
      <c r="BZ337" s="203"/>
      <c r="CB337" s="8"/>
    </row>
    <row r="338" spans="1:80" s="13" customFormat="1" ht="15.95" customHeight="1">
      <c r="A338" s="59"/>
      <c r="B338" s="59" t="s">
        <v>265</v>
      </c>
      <c r="C338" s="59"/>
      <c r="D338" s="59"/>
      <c r="E338" s="59"/>
      <c r="F338" s="59"/>
      <c r="G338" s="59"/>
      <c r="H338" s="59"/>
      <c r="I338" s="59"/>
      <c r="J338" s="59"/>
      <c r="K338" s="59"/>
      <c r="L338" s="59"/>
      <c r="M338" s="59"/>
      <c r="N338" s="59"/>
      <c r="O338" s="59"/>
      <c r="P338" s="59"/>
      <c r="Q338" s="59"/>
      <c r="R338" s="59"/>
      <c r="S338" s="680"/>
      <c r="T338" s="680"/>
      <c r="U338" s="680"/>
      <c r="V338" s="680"/>
      <c r="W338" s="680"/>
      <c r="X338" s="680"/>
      <c r="Y338" s="680"/>
      <c r="Z338" s="680"/>
      <c r="AA338" s="680"/>
      <c r="AB338" s="680"/>
      <c r="AC338" s="680"/>
      <c r="AD338" s="680"/>
      <c r="AE338" s="680"/>
      <c r="AF338" s="680"/>
      <c r="AG338" s="680"/>
      <c r="AH338" s="680"/>
      <c r="AI338" s="680"/>
      <c r="AJ338" s="680"/>
      <c r="AK338" s="680"/>
      <c r="AL338" s="680"/>
      <c r="AM338" s="680"/>
      <c r="AN338" s="680"/>
      <c r="AO338" s="680"/>
      <c r="AP338" s="680"/>
      <c r="AQ338" s="680"/>
      <c r="AR338" s="680"/>
      <c r="AS338" s="680"/>
      <c r="AT338" s="680"/>
      <c r="AU338" s="680"/>
      <c r="AV338" s="680"/>
      <c r="AW338" s="680"/>
      <c r="AX338" s="680"/>
      <c r="AY338" s="680"/>
      <c r="AZ338" s="680"/>
      <c r="BA338" s="680"/>
      <c r="BB338" s="680"/>
      <c r="BC338" s="680"/>
      <c r="BD338" s="680"/>
      <c r="BE338" s="680"/>
      <c r="BF338" s="680"/>
      <c r="BG338" s="680"/>
      <c r="BH338" s="680"/>
      <c r="BI338" s="680"/>
      <c r="BJ338" s="680"/>
      <c r="BK338" s="680"/>
      <c r="BL338" s="680"/>
      <c r="BM338" s="680"/>
      <c r="BN338" s="680"/>
      <c r="BO338" s="680"/>
      <c r="BP338" s="680"/>
      <c r="BQ338" s="680"/>
      <c r="BR338" s="680"/>
      <c r="BS338" s="680"/>
      <c r="BT338" s="680"/>
      <c r="BU338" s="680"/>
      <c r="BV338" s="680"/>
      <c r="BW338" s="680"/>
      <c r="BX338" s="680"/>
      <c r="BY338" s="680"/>
      <c r="BZ338" s="680"/>
    </row>
    <row r="339" spans="1:80" s="2" customFormat="1" ht="5.0999999999999996" customHeight="1">
      <c r="A339" s="94"/>
      <c r="B339" s="94"/>
      <c r="C339" s="94"/>
      <c r="D339" s="94"/>
      <c r="E339" s="94"/>
      <c r="F339" s="94"/>
      <c r="G339" s="94"/>
      <c r="H339" s="94"/>
      <c r="I339" s="94"/>
      <c r="J339" s="94"/>
      <c r="K339" s="94"/>
      <c r="L339" s="94"/>
      <c r="M339" s="94"/>
      <c r="N339" s="94"/>
      <c r="O339" s="94"/>
      <c r="P339" s="94"/>
      <c r="Q339" s="94"/>
      <c r="R339" s="94"/>
      <c r="S339" s="94"/>
      <c r="T339" s="94"/>
      <c r="U339" s="94"/>
      <c r="V339" s="94"/>
      <c r="W339" s="94"/>
      <c r="X339" s="94"/>
      <c r="Y339" s="94"/>
      <c r="Z339" s="94"/>
      <c r="AA339" s="94"/>
      <c r="AB339" s="94"/>
      <c r="AC339" s="94"/>
      <c r="AD339" s="94"/>
      <c r="AE339" s="94"/>
      <c r="AF339" s="94"/>
      <c r="AG339" s="94"/>
      <c r="AH339" s="94"/>
      <c r="AI339" s="94"/>
      <c r="AJ339" s="94"/>
      <c r="AK339" s="94"/>
      <c r="AL339" s="94"/>
      <c r="AM339" s="94"/>
      <c r="AN339" s="94"/>
      <c r="AO339" s="94"/>
      <c r="AP339" s="94"/>
      <c r="AQ339" s="94"/>
      <c r="AR339" s="94"/>
      <c r="AS339" s="94"/>
      <c r="AT339" s="94"/>
      <c r="AU339" s="94"/>
      <c r="AV339" s="94"/>
      <c r="AW339" s="94"/>
      <c r="AX339" s="94"/>
      <c r="AY339" s="94"/>
      <c r="AZ339" s="94"/>
      <c r="BA339" s="94"/>
      <c r="BB339" s="94"/>
      <c r="BC339" s="94"/>
      <c r="BD339" s="94"/>
      <c r="BE339" s="94"/>
      <c r="BF339" s="94"/>
      <c r="BG339" s="94"/>
      <c r="BH339" s="94"/>
      <c r="BI339" s="94"/>
      <c r="BJ339" s="94"/>
      <c r="BK339" s="94"/>
      <c r="BL339" s="94"/>
      <c r="BM339" s="94"/>
      <c r="BN339" s="94"/>
      <c r="BO339" s="94"/>
      <c r="BP339" s="94"/>
      <c r="BQ339" s="94"/>
      <c r="BR339" s="94"/>
      <c r="BS339" s="94"/>
      <c r="BT339" s="94"/>
      <c r="BU339" s="94"/>
      <c r="BV339" s="94"/>
      <c r="BW339" s="94"/>
      <c r="BX339" s="94"/>
      <c r="BY339" s="94"/>
      <c r="BZ339" s="94"/>
      <c r="CB339" s="8"/>
    </row>
    <row r="340" spans="1:80" s="2" customFormat="1" ht="5.0999999999999996" customHeight="1">
      <c r="A340" s="203"/>
      <c r="B340" s="203"/>
      <c r="C340" s="203"/>
      <c r="D340" s="203"/>
      <c r="E340" s="203"/>
      <c r="F340" s="203"/>
      <c r="G340" s="203"/>
      <c r="H340" s="203"/>
      <c r="I340" s="203"/>
      <c r="J340" s="203"/>
      <c r="K340" s="203"/>
      <c r="L340" s="203"/>
      <c r="M340" s="203"/>
      <c r="N340" s="203"/>
      <c r="O340" s="203"/>
      <c r="P340" s="203"/>
      <c r="Q340" s="203"/>
      <c r="R340" s="203"/>
      <c r="S340" s="203"/>
      <c r="T340" s="203"/>
      <c r="U340" s="203"/>
      <c r="V340" s="203"/>
      <c r="W340" s="203"/>
      <c r="X340" s="203"/>
      <c r="Y340" s="203"/>
      <c r="Z340" s="203"/>
      <c r="AA340" s="203"/>
      <c r="AB340" s="203"/>
      <c r="AC340" s="203"/>
      <c r="AD340" s="203"/>
      <c r="AE340" s="203"/>
      <c r="AF340" s="203"/>
      <c r="AG340" s="203"/>
      <c r="AH340" s="203"/>
      <c r="AI340" s="203"/>
      <c r="AJ340" s="203"/>
      <c r="AK340" s="203"/>
      <c r="AL340" s="203"/>
      <c r="AM340" s="203"/>
      <c r="AN340" s="203"/>
      <c r="AO340" s="203"/>
      <c r="AP340" s="203"/>
      <c r="AQ340" s="203"/>
      <c r="AR340" s="203"/>
      <c r="AS340" s="203"/>
      <c r="AT340" s="203"/>
      <c r="AU340" s="203"/>
      <c r="AV340" s="203"/>
      <c r="AW340" s="203"/>
      <c r="AX340" s="203"/>
      <c r="AY340" s="203"/>
      <c r="AZ340" s="203"/>
      <c r="BA340" s="203"/>
      <c r="BB340" s="203"/>
      <c r="BC340" s="203"/>
      <c r="BD340" s="203"/>
      <c r="BE340" s="203"/>
      <c r="BF340" s="203"/>
      <c r="BG340" s="203"/>
      <c r="BH340" s="203"/>
      <c r="BI340" s="203"/>
      <c r="BJ340" s="203"/>
      <c r="BK340" s="203"/>
      <c r="BL340" s="203"/>
      <c r="BM340" s="203"/>
      <c r="BN340" s="203"/>
      <c r="BO340" s="203"/>
      <c r="BP340" s="203"/>
      <c r="BQ340" s="203"/>
      <c r="BR340" s="203"/>
      <c r="BS340" s="203"/>
      <c r="BT340" s="203"/>
      <c r="BU340" s="203"/>
      <c r="BV340" s="203"/>
      <c r="BW340" s="203"/>
      <c r="BX340" s="203"/>
      <c r="BY340" s="203"/>
      <c r="BZ340" s="203"/>
      <c r="CB340" s="8"/>
    </row>
    <row r="341" spans="1:80" s="13" customFormat="1" ht="15.95" customHeight="1">
      <c r="A341" s="59"/>
      <c r="B341" s="59" t="s">
        <v>266</v>
      </c>
      <c r="C341" s="59"/>
      <c r="D341" s="59"/>
      <c r="E341" s="59"/>
      <c r="F341" s="59"/>
      <c r="G341" s="59"/>
      <c r="H341" s="59"/>
      <c r="I341" s="59"/>
      <c r="J341" s="59"/>
      <c r="K341" s="59"/>
      <c r="L341" s="59"/>
      <c r="M341" s="59"/>
      <c r="N341" s="59"/>
      <c r="O341" s="59"/>
      <c r="P341" s="59"/>
      <c r="Q341" s="59"/>
      <c r="R341" s="680"/>
      <c r="S341" s="680"/>
      <c r="T341" s="680"/>
      <c r="U341" s="680"/>
      <c r="V341" s="680"/>
      <c r="W341" s="680"/>
      <c r="X341" s="680"/>
      <c r="Y341" s="680"/>
      <c r="Z341" s="680"/>
      <c r="AA341" s="680"/>
      <c r="AB341" s="680"/>
      <c r="AC341" s="680"/>
      <c r="AD341" s="680"/>
      <c r="AE341" s="680"/>
      <c r="AF341" s="680"/>
      <c r="AG341" s="680"/>
      <c r="AH341" s="680"/>
      <c r="AI341" s="680"/>
      <c r="AJ341" s="680"/>
      <c r="AK341" s="680"/>
      <c r="AL341" s="680"/>
      <c r="AM341" s="680"/>
      <c r="AN341" s="680"/>
      <c r="AO341" s="680"/>
      <c r="AP341" s="680"/>
      <c r="AQ341" s="680"/>
      <c r="AR341" s="680"/>
      <c r="AS341" s="680"/>
      <c r="AT341" s="680"/>
      <c r="AU341" s="680"/>
      <c r="AV341" s="680"/>
      <c r="AW341" s="680"/>
      <c r="AX341" s="680"/>
      <c r="AY341" s="680"/>
      <c r="AZ341" s="680"/>
      <c r="BA341" s="680"/>
      <c r="BB341" s="680"/>
      <c r="BC341" s="680"/>
      <c r="BD341" s="680"/>
      <c r="BE341" s="680"/>
      <c r="BF341" s="680"/>
      <c r="BG341" s="680"/>
      <c r="BH341" s="680"/>
      <c r="BI341" s="680"/>
      <c r="BJ341" s="680"/>
      <c r="BK341" s="680"/>
      <c r="BL341" s="680"/>
      <c r="BM341" s="680"/>
      <c r="BN341" s="680"/>
      <c r="BO341" s="680"/>
      <c r="BP341" s="680"/>
      <c r="BQ341" s="680"/>
      <c r="BR341" s="680"/>
      <c r="BS341" s="680"/>
      <c r="BT341" s="680"/>
      <c r="BU341" s="680"/>
      <c r="BV341" s="680"/>
      <c r="BW341" s="680"/>
      <c r="BX341" s="680"/>
      <c r="BY341" s="680"/>
      <c r="BZ341" s="680"/>
    </row>
    <row r="342" spans="1:80" s="13" customFormat="1" ht="15.95" customHeight="1">
      <c r="A342" s="59"/>
      <c r="B342" s="59"/>
      <c r="C342" s="59"/>
      <c r="D342" s="59"/>
      <c r="E342" s="59"/>
      <c r="F342" s="59"/>
      <c r="G342" s="59"/>
      <c r="H342" s="59"/>
      <c r="I342" s="59"/>
      <c r="J342" s="59"/>
      <c r="K342" s="59"/>
      <c r="L342" s="59"/>
      <c r="M342" s="59"/>
      <c r="N342" s="59"/>
      <c r="O342" s="59"/>
      <c r="P342" s="59"/>
      <c r="Q342" s="59"/>
      <c r="R342" s="680"/>
      <c r="S342" s="680"/>
      <c r="T342" s="680"/>
      <c r="U342" s="680"/>
      <c r="V342" s="680"/>
      <c r="W342" s="680"/>
      <c r="X342" s="680"/>
      <c r="Y342" s="680"/>
      <c r="Z342" s="680"/>
      <c r="AA342" s="680"/>
      <c r="AB342" s="680"/>
      <c r="AC342" s="680"/>
      <c r="AD342" s="680"/>
      <c r="AE342" s="680"/>
      <c r="AF342" s="680"/>
      <c r="AG342" s="680"/>
      <c r="AH342" s="680"/>
      <c r="AI342" s="680"/>
      <c r="AJ342" s="680"/>
      <c r="AK342" s="680"/>
      <c r="AL342" s="680"/>
      <c r="AM342" s="680"/>
      <c r="AN342" s="680"/>
      <c r="AO342" s="680"/>
      <c r="AP342" s="680"/>
      <c r="AQ342" s="680"/>
      <c r="AR342" s="680"/>
      <c r="AS342" s="680"/>
      <c r="AT342" s="680"/>
      <c r="AU342" s="680"/>
      <c r="AV342" s="680"/>
      <c r="AW342" s="680"/>
      <c r="AX342" s="680"/>
      <c r="AY342" s="680"/>
      <c r="AZ342" s="680"/>
      <c r="BA342" s="680"/>
      <c r="BB342" s="680"/>
      <c r="BC342" s="680"/>
      <c r="BD342" s="680"/>
      <c r="BE342" s="680"/>
      <c r="BF342" s="680"/>
      <c r="BG342" s="680"/>
      <c r="BH342" s="680"/>
      <c r="BI342" s="680"/>
      <c r="BJ342" s="680"/>
      <c r="BK342" s="680"/>
      <c r="BL342" s="680"/>
      <c r="BM342" s="680"/>
      <c r="BN342" s="680"/>
      <c r="BO342" s="680"/>
      <c r="BP342" s="680"/>
      <c r="BQ342" s="680"/>
      <c r="BR342" s="680"/>
      <c r="BS342" s="680"/>
      <c r="BT342" s="680"/>
      <c r="BU342" s="680"/>
      <c r="BV342" s="680"/>
      <c r="BW342" s="680"/>
      <c r="BX342" s="680"/>
      <c r="BY342" s="680"/>
      <c r="BZ342" s="680"/>
    </row>
    <row r="343" spans="1:80" s="2" customFormat="1" ht="5.0999999999999996" customHeight="1">
      <c r="A343" s="94"/>
      <c r="B343" s="94"/>
      <c r="C343" s="94"/>
      <c r="D343" s="94"/>
      <c r="E343" s="94"/>
      <c r="F343" s="94"/>
      <c r="G343" s="94"/>
      <c r="H343" s="94"/>
      <c r="I343" s="94"/>
      <c r="J343" s="94"/>
      <c r="K343" s="94"/>
      <c r="L343" s="94"/>
      <c r="M343" s="94"/>
      <c r="N343" s="94"/>
      <c r="O343" s="94"/>
      <c r="P343" s="94"/>
      <c r="Q343" s="94"/>
      <c r="R343" s="94"/>
      <c r="S343" s="94"/>
      <c r="T343" s="94"/>
      <c r="U343" s="94"/>
      <c r="V343" s="94"/>
      <c r="W343" s="94"/>
      <c r="X343" s="94"/>
      <c r="Y343" s="94"/>
      <c r="Z343" s="94"/>
      <c r="AA343" s="94"/>
      <c r="AB343" s="94"/>
      <c r="AC343" s="94"/>
      <c r="AD343" s="94"/>
      <c r="AE343" s="94"/>
      <c r="AF343" s="94"/>
      <c r="AG343" s="94"/>
      <c r="AH343" s="94"/>
      <c r="AI343" s="94"/>
      <c r="AJ343" s="94"/>
      <c r="AK343" s="94"/>
      <c r="AL343" s="94"/>
      <c r="AM343" s="94"/>
      <c r="AN343" s="94"/>
      <c r="AO343" s="94"/>
      <c r="AP343" s="94"/>
      <c r="AQ343" s="94"/>
      <c r="AR343" s="94"/>
      <c r="AS343" s="94"/>
      <c r="AT343" s="94"/>
      <c r="AU343" s="94"/>
      <c r="AV343" s="94"/>
      <c r="AW343" s="94"/>
      <c r="AX343" s="94"/>
      <c r="AY343" s="94"/>
      <c r="AZ343" s="94"/>
      <c r="BA343" s="94"/>
      <c r="BB343" s="94"/>
      <c r="BC343" s="94"/>
      <c r="BD343" s="94"/>
      <c r="BE343" s="94"/>
      <c r="BF343" s="94"/>
      <c r="BG343" s="94"/>
      <c r="BH343" s="94"/>
      <c r="BI343" s="94"/>
      <c r="BJ343" s="94"/>
      <c r="BK343" s="94"/>
      <c r="BL343" s="94"/>
      <c r="BM343" s="94"/>
      <c r="BN343" s="94"/>
      <c r="BO343" s="94"/>
      <c r="BP343" s="94"/>
      <c r="BQ343" s="94"/>
      <c r="BR343" s="94"/>
      <c r="BS343" s="94"/>
      <c r="BT343" s="94"/>
      <c r="BU343" s="94"/>
      <c r="BV343" s="94"/>
      <c r="BW343" s="94"/>
      <c r="BX343" s="94"/>
      <c r="BY343" s="94"/>
      <c r="BZ343" s="94"/>
      <c r="CB343" s="8"/>
    </row>
    <row r="344" spans="1:80" s="13" customFormat="1" ht="9.9499999999999993" customHeight="1">
      <c r="A344" s="59"/>
      <c r="B344" s="59"/>
      <c r="C344" s="59"/>
      <c r="D344" s="59"/>
      <c r="E344" s="59"/>
      <c r="F344" s="59"/>
      <c r="G344" s="59"/>
      <c r="H344" s="59"/>
      <c r="I344" s="59"/>
      <c r="J344" s="59"/>
      <c r="K344" s="59"/>
      <c r="L344" s="59"/>
      <c r="M344" s="59"/>
      <c r="N344" s="59"/>
      <c r="O344" s="59"/>
      <c r="P344" s="59"/>
      <c r="Q344" s="59"/>
      <c r="R344" s="59"/>
      <c r="S344" s="59"/>
      <c r="T344" s="59"/>
      <c r="U344" s="59"/>
      <c r="V344" s="59"/>
      <c r="W344" s="59"/>
      <c r="X344" s="59"/>
      <c r="Y344" s="59"/>
      <c r="Z344" s="59"/>
      <c r="AA344" s="59"/>
      <c r="AB344" s="59"/>
      <c r="AC344" s="59"/>
      <c r="AD344" s="59"/>
      <c r="AE344" s="59"/>
      <c r="AF344" s="59"/>
      <c r="AG344" s="59"/>
      <c r="AH344" s="59"/>
      <c r="AI344" s="59"/>
      <c r="AJ344" s="59"/>
      <c r="AK344" s="59"/>
      <c r="AL344" s="59"/>
      <c r="AM344" s="59"/>
      <c r="AN344" s="59"/>
      <c r="AO344" s="59"/>
      <c r="AP344" s="59"/>
      <c r="AQ344" s="60"/>
      <c r="AR344" s="60"/>
      <c r="AS344" s="60"/>
      <c r="AT344" s="60"/>
      <c r="AU344" s="60"/>
      <c r="AV344" s="60"/>
      <c r="AW344" s="60"/>
      <c r="AX344" s="60"/>
      <c r="AY344" s="60"/>
      <c r="AZ344" s="60"/>
      <c r="BA344" s="60"/>
      <c r="BB344" s="60"/>
      <c r="BC344" s="60"/>
      <c r="BD344" s="60"/>
      <c r="BE344" s="60"/>
      <c r="BF344" s="60"/>
      <c r="BG344" s="60"/>
      <c r="BH344" s="60"/>
      <c r="BI344" s="60"/>
      <c r="BJ344" s="60"/>
      <c r="BK344" s="60"/>
      <c r="BL344" s="60"/>
      <c r="BM344" s="60"/>
      <c r="BN344" s="60"/>
      <c r="BO344" s="60"/>
      <c r="BP344" s="60"/>
      <c r="BQ344" s="60"/>
      <c r="BR344" s="60"/>
      <c r="BS344" s="60"/>
      <c r="BT344" s="60"/>
      <c r="BU344" s="60"/>
      <c r="BV344" s="60"/>
      <c r="BW344" s="60"/>
      <c r="BX344" s="60"/>
      <c r="BY344" s="60"/>
      <c r="BZ344" s="60"/>
    </row>
    <row r="345" spans="1:80" s="2" customFormat="1" ht="5.0999999999999996" customHeight="1">
      <c r="A345" s="203"/>
      <c r="B345" s="203"/>
      <c r="C345" s="203"/>
      <c r="D345" s="203"/>
      <c r="E345" s="203"/>
      <c r="F345" s="203"/>
      <c r="G345" s="203"/>
      <c r="H345" s="203"/>
      <c r="I345" s="203"/>
      <c r="J345" s="203"/>
      <c r="K345" s="203"/>
      <c r="L345" s="203"/>
      <c r="M345" s="203"/>
      <c r="N345" s="203"/>
      <c r="O345" s="203"/>
      <c r="P345" s="203"/>
      <c r="Q345" s="203"/>
      <c r="R345" s="203"/>
      <c r="S345" s="203"/>
      <c r="T345" s="203"/>
      <c r="U345" s="203"/>
      <c r="V345" s="203"/>
      <c r="W345" s="203"/>
      <c r="X345" s="203"/>
      <c r="Y345" s="203"/>
      <c r="Z345" s="203"/>
      <c r="AA345" s="203"/>
      <c r="AB345" s="203"/>
      <c r="AC345" s="203"/>
      <c r="AD345" s="203"/>
      <c r="AE345" s="203"/>
      <c r="AF345" s="203"/>
      <c r="AG345" s="203"/>
      <c r="AH345" s="203"/>
      <c r="AI345" s="203"/>
      <c r="AJ345" s="203"/>
      <c r="AK345" s="203"/>
      <c r="AL345" s="203"/>
      <c r="AM345" s="203"/>
      <c r="AN345" s="203"/>
      <c r="AO345" s="203"/>
      <c r="AP345" s="203"/>
      <c r="AQ345" s="203"/>
      <c r="AR345" s="203"/>
      <c r="AS345" s="203"/>
      <c r="AT345" s="203"/>
      <c r="AU345" s="203"/>
      <c r="AV345" s="203"/>
      <c r="AW345" s="203"/>
      <c r="AX345" s="203"/>
      <c r="AY345" s="203"/>
      <c r="AZ345" s="203"/>
      <c r="BA345" s="203"/>
      <c r="BB345" s="203"/>
      <c r="BC345" s="203"/>
      <c r="BD345" s="203"/>
      <c r="BE345" s="203"/>
      <c r="BF345" s="203"/>
      <c r="BG345" s="203"/>
      <c r="BH345" s="203"/>
      <c r="BI345" s="203"/>
      <c r="BJ345" s="203"/>
      <c r="BK345" s="203"/>
      <c r="BL345" s="203"/>
      <c r="BM345" s="203"/>
      <c r="BN345" s="203"/>
      <c r="BO345" s="203"/>
      <c r="BP345" s="203"/>
      <c r="BQ345" s="203"/>
      <c r="BR345" s="203"/>
      <c r="BS345" s="203"/>
      <c r="BT345" s="203"/>
      <c r="BU345" s="203"/>
      <c r="BV345" s="203"/>
      <c r="BW345" s="203"/>
      <c r="BX345" s="203"/>
      <c r="BY345" s="203"/>
      <c r="BZ345" s="203"/>
      <c r="CB345" s="8"/>
    </row>
    <row r="346" spans="1:80" s="13" customFormat="1" ht="15.95" customHeight="1">
      <c r="A346" s="59"/>
      <c r="B346" s="59" t="s">
        <v>246</v>
      </c>
      <c r="C346" s="59"/>
      <c r="D346" s="59"/>
      <c r="E346" s="59"/>
      <c r="F346" s="59"/>
      <c r="G346" s="59"/>
      <c r="H346" s="59"/>
      <c r="I346" s="59"/>
      <c r="J346" s="59"/>
      <c r="K346" s="59"/>
      <c r="L346" s="59"/>
      <c r="M346" s="59"/>
      <c r="N346" s="59"/>
      <c r="O346" s="59"/>
      <c r="P346" s="59"/>
      <c r="Q346" s="59"/>
      <c r="R346" s="59"/>
      <c r="S346" s="59"/>
      <c r="T346" s="59"/>
      <c r="U346" s="59"/>
      <c r="V346" s="59"/>
      <c r="W346" s="59"/>
      <c r="X346" s="59"/>
      <c r="Y346" s="59"/>
      <c r="Z346" s="59"/>
      <c r="AA346" s="59"/>
      <c r="AB346" s="59"/>
      <c r="AC346" s="59"/>
      <c r="AD346" s="59"/>
      <c r="AE346" s="59"/>
      <c r="AF346" s="59"/>
      <c r="AG346" s="59"/>
      <c r="AH346" s="59"/>
      <c r="AI346" s="672"/>
      <c r="AJ346" s="672"/>
      <c r="AK346" s="672"/>
      <c r="AL346" s="672"/>
      <c r="AM346" s="672"/>
      <c r="AN346" s="672"/>
      <c r="AO346" s="672"/>
      <c r="AP346" s="59"/>
      <c r="AQ346" s="60"/>
      <c r="AR346" s="60"/>
      <c r="AS346" s="60"/>
      <c r="AT346" s="60"/>
      <c r="AU346" s="60"/>
      <c r="AV346" s="60"/>
      <c r="AW346" s="60"/>
      <c r="AX346" s="60"/>
      <c r="AY346" s="60"/>
      <c r="AZ346" s="60"/>
      <c r="BA346" s="60"/>
      <c r="BB346" s="60"/>
      <c r="BC346" s="60"/>
      <c r="BD346" s="60"/>
      <c r="BE346" s="60"/>
      <c r="BF346" s="60"/>
      <c r="BG346" s="60"/>
      <c r="BH346" s="60"/>
      <c r="BI346" s="60"/>
      <c r="BJ346" s="60"/>
      <c r="BK346" s="60"/>
      <c r="BL346" s="60"/>
      <c r="BM346" s="60"/>
      <c r="BN346" s="60"/>
      <c r="BO346" s="60"/>
      <c r="BP346" s="60"/>
      <c r="BQ346" s="60"/>
      <c r="BR346" s="60"/>
      <c r="BS346" s="60"/>
      <c r="BT346" s="60"/>
      <c r="BU346" s="60"/>
      <c r="BV346" s="60"/>
      <c r="BW346" s="60"/>
      <c r="BX346" s="60"/>
      <c r="BY346" s="60"/>
      <c r="BZ346" s="60"/>
    </row>
    <row r="347" spans="1:80" s="2" customFormat="1" ht="5.0999999999999996" customHeight="1">
      <c r="A347" s="94"/>
      <c r="B347" s="94"/>
      <c r="C347" s="94"/>
      <c r="D347" s="94"/>
      <c r="E347" s="94"/>
      <c r="F347" s="94"/>
      <c r="G347" s="94"/>
      <c r="H347" s="94"/>
      <c r="I347" s="94"/>
      <c r="J347" s="94"/>
      <c r="K347" s="94"/>
      <c r="L347" s="94"/>
      <c r="M347" s="94"/>
      <c r="N347" s="94"/>
      <c r="O347" s="94"/>
      <c r="P347" s="94"/>
      <c r="Q347" s="94"/>
      <c r="R347" s="94"/>
      <c r="S347" s="94"/>
      <c r="T347" s="94"/>
      <c r="U347" s="94"/>
      <c r="V347" s="94"/>
      <c r="W347" s="94"/>
      <c r="X347" s="94"/>
      <c r="Y347" s="94"/>
      <c r="Z347" s="94"/>
      <c r="AA347" s="94"/>
      <c r="AB347" s="94"/>
      <c r="AC347" s="94"/>
      <c r="AD347" s="94"/>
      <c r="AE347" s="94"/>
      <c r="AF347" s="94"/>
      <c r="AG347" s="94"/>
      <c r="AH347" s="94"/>
      <c r="AI347" s="94"/>
      <c r="AJ347" s="94"/>
      <c r="AK347" s="94"/>
      <c r="AL347" s="94"/>
      <c r="AM347" s="94"/>
      <c r="AN347" s="94"/>
      <c r="AO347" s="94"/>
      <c r="AP347" s="94"/>
      <c r="AQ347" s="94"/>
      <c r="AR347" s="94"/>
      <c r="AS347" s="94"/>
      <c r="AT347" s="94"/>
      <c r="AU347" s="94"/>
      <c r="AV347" s="94"/>
      <c r="AW347" s="94"/>
      <c r="AX347" s="94"/>
      <c r="AY347" s="94"/>
      <c r="AZ347" s="94"/>
      <c r="BA347" s="94"/>
      <c r="BB347" s="94"/>
      <c r="BC347" s="94"/>
      <c r="BD347" s="94"/>
      <c r="BE347" s="94"/>
      <c r="BF347" s="94"/>
      <c r="BG347" s="94"/>
      <c r="BH347" s="94"/>
      <c r="BI347" s="94"/>
      <c r="BJ347" s="94"/>
      <c r="BK347" s="94"/>
      <c r="BL347" s="94"/>
      <c r="BM347" s="94"/>
      <c r="BN347" s="94"/>
      <c r="BO347" s="94"/>
      <c r="BP347" s="94"/>
      <c r="BQ347" s="94"/>
      <c r="BR347" s="94"/>
      <c r="BS347" s="94"/>
      <c r="BT347" s="94"/>
      <c r="BU347" s="94"/>
      <c r="BV347" s="94"/>
      <c r="BW347" s="94"/>
      <c r="BX347" s="94"/>
      <c r="BY347" s="94"/>
      <c r="BZ347" s="94"/>
      <c r="CB347" s="8"/>
    </row>
    <row r="348" spans="1:80" s="2" customFormat="1" ht="5.0999999999999996" customHeight="1">
      <c r="A348" s="203"/>
      <c r="B348" s="203"/>
      <c r="C348" s="203"/>
      <c r="D348" s="203"/>
      <c r="E348" s="203"/>
      <c r="F348" s="203"/>
      <c r="G348" s="203"/>
      <c r="H348" s="203"/>
      <c r="I348" s="203"/>
      <c r="J348" s="203"/>
      <c r="K348" s="203"/>
      <c r="L348" s="203"/>
      <c r="M348" s="203"/>
      <c r="N348" s="203"/>
      <c r="O348" s="203"/>
      <c r="P348" s="203"/>
      <c r="Q348" s="203"/>
      <c r="R348" s="203"/>
      <c r="S348" s="203"/>
      <c r="T348" s="203"/>
      <c r="U348" s="203"/>
      <c r="V348" s="203"/>
      <c r="W348" s="203"/>
      <c r="X348" s="203"/>
      <c r="Y348" s="203"/>
      <c r="Z348" s="203"/>
      <c r="AA348" s="203"/>
      <c r="AB348" s="203"/>
      <c r="AC348" s="203"/>
      <c r="AD348" s="203"/>
      <c r="AE348" s="203"/>
      <c r="AF348" s="203"/>
      <c r="AG348" s="203"/>
      <c r="AH348" s="203"/>
      <c r="AI348" s="203"/>
      <c r="AJ348" s="203"/>
      <c r="AK348" s="203"/>
      <c r="AL348" s="203"/>
      <c r="AM348" s="203"/>
      <c r="AN348" s="203"/>
      <c r="AO348" s="203"/>
      <c r="AP348" s="203"/>
      <c r="AQ348" s="203"/>
      <c r="AR348" s="203"/>
      <c r="AS348" s="203"/>
      <c r="AT348" s="203"/>
      <c r="AU348" s="203"/>
      <c r="AV348" s="203"/>
      <c r="AW348" s="203"/>
      <c r="AX348" s="203"/>
      <c r="AY348" s="203"/>
      <c r="AZ348" s="203"/>
      <c r="BA348" s="203"/>
      <c r="BB348" s="203"/>
      <c r="BC348" s="203"/>
      <c r="BD348" s="203"/>
      <c r="BE348" s="203"/>
      <c r="BF348" s="203"/>
      <c r="BG348" s="203"/>
      <c r="BH348" s="203"/>
      <c r="BI348" s="203"/>
      <c r="BJ348" s="203"/>
      <c r="BK348" s="203"/>
      <c r="BL348" s="203"/>
      <c r="BM348" s="203"/>
      <c r="BN348" s="203"/>
      <c r="BO348" s="203"/>
      <c r="BP348" s="203"/>
      <c r="BQ348" s="203"/>
      <c r="BR348" s="203"/>
      <c r="BS348" s="203"/>
      <c r="BT348" s="203"/>
      <c r="BU348" s="203"/>
      <c r="BV348" s="203"/>
      <c r="BW348" s="203"/>
      <c r="BX348" s="203"/>
      <c r="BY348" s="203"/>
      <c r="BZ348" s="203"/>
      <c r="CB348" s="8"/>
    </row>
    <row r="349" spans="1:80" s="13" customFormat="1" ht="15.95" customHeight="1">
      <c r="A349" s="59"/>
      <c r="B349" s="59" t="s">
        <v>247</v>
      </c>
      <c r="C349" s="59"/>
      <c r="D349" s="59"/>
      <c r="E349" s="59"/>
      <c r="F349" s="59"/>
      <c r="G349" s="59"/>
      <c r="H349" s="59"/>
      <c r="I349" s="59"/>
      <c r="J349" s="59"/>
      <c r="K349" s="59"/>
      <c r="L349" s="59"/>
      <c r="M349" s="59"/>
      <c r="N349" s="59"/>
      <c r="O349" s="59"/>
      <c r="P349" s="59"/>
      <c r="Q349" s="59"/>
      <c r="R349" s="59"/>
      <c r="S349" s="59"/>
      <c r="T349" s="59"/>
      <c r="U349" s="59"/>
      <c r="V349" s="59"/>
      <c r="W349" s="59"/>
      <c r="X349" s="59"/>
      <c r="Y349" s="59"/>
      <c r="Z349" s="59"/>
      <c r="AA349" s="59"/>
      <c r="AB349" s="59"/>
      <c r="AC349" s="59"/>
      <c r="AD349" s="59"/>
      <c r="AE349" s="59"/>
      <c r="AF349" s="59"/>
      <c r="AG349" s="59"/>
      <c r="AH349" s="59"/>
      <c r="AI349" s="672"/>
      <c r="AJ349" s="672"/>
      <c r="AK349" s="672"/>
      <c r="AL349" s="672"/>
      <c r="AM349" s="672"/>
      <c r="AN349" s="672"/>
      <c r="AO349" s="672"/>
      <c r="AP349" s="59"/>
      <c r="AQ349" s="60"/>
      <c r="AR349" s="60"/>
      <c r="AS349" s="60"/>
      <c r="AT349" s="60"/>
      <c r="AU349" s="60"/>
      <c r="AV349" s="60"/>
      <c r="AW349" s="60"/>
      <c r="AX349" s="60"/>
      <c r="AY349" s="60"/>
      <c r="AZ349" s="60"/>
      <c r="BA349" s="60"/>
      <c r="BB349" s="60"/>
      <c r="BC349" s="60"/>
      <c r="BD349" s="60"/>
      <c r="BE349" s="60"/>
      <c r="BF349" s="60"/>
      <c r="BG349" s="60"/>
      <c r="BH349" s="60"/>
      <c r="BI349" s="60"/>
      <c r="BJ349" s="60"/>
      <c r="BK349" s="60"/>
      <c r="BL349" s="60"/>
      <c r="BM349" s="60"/>
      <c r="BN349" s="60"/>
      <c r="BO349" s="60"/>
      <c r="BP349" s="60"/>
      <c r="BQ349" s="60"/>
      <c r="BR349" s="60"/>
      <c r="BS349" s="60"/>
      <c r="BT349" s="60"/>
      <c r="BU349" s="60"/>
      <c r="BV349" s="60"/>
      <c r="BW349" s="60"/>
      <c r="BX349" s="60"/>
      <c r="BY349" s="60"/>
      <c r="BZ349" s="60"/>
    </row>
    <row r="350" spans="1:80" s="2" customFormat="1" ht="5.0999999999999996" customHeight="1">
      <c r="A350" s="94"/>
      <c r="B350" s="94"/>
      <c r="C350" s="94"/>
      <c r="D350" s="94"/>
      <c r="E350" s="94"/>
      <c r="F350" s="94"/>
      <c r="G350" s="94"/>
      <c r="H350" s="94"/>
      <c r="I350" s="94"/>
      <c r="J350" s="94"/>
      <c r="K350" s="94"/>
      <c r="L350" s="94"/>
      <c r="M350" s="94"/>
      <c r="N350" s="94"/>
      <c r="O350" s="94"/>
      <c r="P350" s="94"/>
      <c r="Q350" s="94"/>
      <c r="R350" s="94"/>
      <c r="S350" s="94"/>
      <c r="T350" s="94"/>
      <c r="U350" s="94"/>
      <c r="V350" s="94"/>
      <c r="W350" s="94"/>
      <c r="X350" s="94"/>
      <c r="Y350" s="94"/>
      <c r="Z350" s="94"/>
      <c r="AA350" s="94"/>
      <c r="AB350" s="94"/>
      <c r="AC350" s="94"/>
      <c r="AD350" s="94"/>
      <c r="AE350" s="94"/>
      <c r="AF350" s="94"/>
      <c r="AG350" s="94"/>
      <c r="AH350" s="94"/>
      <c r="AI350" s="94"/>
      <c r="AJ350" s="94"/>
      <c r="AK350" s="94"/>
      <c r="AL350" s="94"/>
      <c r="AM350" s="94"/>
      <c r="AN350" s="94"/>
      <c r="AO350" s="94"/>
      <c r="AP350" s="94"/>
      <c r="AQ350" s="94"/>
      <c r="AR350" s="94"/>
      <c r="AS350" s="94"/>
      <c r="AT350" s="94"/>
      <c r="AU350" s="94"/>
      <c r="AV350" s="94"/>
      <c r="AW350" s="94"/>
      <c r="AX350" s="94"/>
      <c r="AY350" s="94"/>
      <c r="AZ350" s="94"/>
      <c r="BA350" s="94"/>
      <c r="BB350" s="94"/>
      <c r="BC350" s="94"/>
      <c r="BD350" s="94"/>
      <c r="BE350" s="94"/>
      <c r="BF350" s="94"/>
      <c r="BG350" s="94"/>
      <c r="BH350" s="94"/>
      <c r="BI350" s="94"/>
      <c r="BJ350" s="94"/>
      <c r="BK350" s="94"/>
      <c r="BL350" s="94"/>
      <c r="BM350" s="94"/>
      <c r="BN350" s="94"/>
      <c r="BO350" s="94"/>
      <c r="BP350" s="94"/>
      <c r="BQ350" s="94"/>
      <c r="BR350" s="94"/>
      <c r="BS350" s="94"/>
      <c r="BT350" s="94"/>
      <c r="BU350" s="94"/>
      <c r="BV350" s="94"/>
      <c r="BW350" s="94"/>
      <c r="BX350" s="94"/>
      <c r="BY350" s="94"/>
      <c r="BZ350" s="94"/>
      <c r="CB350" s="8"/>
    </row>
    <row r="351" spans="1:80" s="2" customFormat="1" ht="5.0999999999999996" customHeight="1">
      <c r="A351" s="203"/>
      <c r="B351" s="203"/>
      <c r="C351" s="203"/>
      <c r="D351" s="203"/>
      <c r="E351" s="203"/>
      <c r="F351" s="203"/>
      <c r="G351" s="203"/>
      <c r="H351" s="203"/>
      <c r="I351" s="203"/>
      <c r="J351" s="203"/>
      <c r="K351" s="203"/>
      <c r="L351" s="203"/>
      <c r="M351" s="203"/>
      <c r="N351" s="203"/>
      <c r="O351" s="203"/>
      <c r="P351" s="203"/>
      <c r="Q351" s="203"/>
      <c r="R351" s="203"/>
      <c r="S351" s="203"/>
      <c r="T351" s="203"/>
      <c r="U351" s="203"/>
      <c r="V351" s="203"/>
      <c r="W351" s="203"/>
      <c r="X351" s="203"/>
      <c r="Y351" s="203"/>
      <c r="Z351" s="203"/>
      <c r="AA351" s="203"/>
      <c r="AB351" s="203"/>
      <c r="AC351" s="203"/>
      <c r="AD351" s="203"/>
      <c r="AE351" s="203"/>
      <c r="AF351" s="203"/>
      <c r="AG351" s="203"/>
      <c r="AH351" s="203"/>
      <c r="AI351" s="203"/>
      <c r="AJ351" s="203"/>
      <c r="AK351" s="203"/>
      <c r="AL351" s="203"/>
      <c r="AM351" s="203"/>
      <c r="AN351" s="203"/>
      <c r="AO351" s="203"/>
      <c r="AP351" s="203"/>
      <c r="AQ351" s="203"/>
      <c r="AR351" s="203"/>
      <c r="AS351" s="203"/>
      <c r="AT351" s="203"/>
      <c r="AU351" s="203"/>
      <c r="AV351" s="203"/>
      <c r="AW351" s="203"/>
      <c r="AX351" s="203"/>
      <c r="AY351" s="203"/>
      <c r="AZ351" s="203"/>
      <c r="BA351" s="203"/>
      <c r="BB351" s="203"/>
      <c r="BC351" s="203"/>
      <c r="BD351" s="203"/>
      <c r="BE351" s="203"/>
      <c r="BF351" s="203"/>
      <c r="BG351" s="203"/>
      <c r="BH351" s="203"/>
      <c r="BI351" s="203"/>
      <c r="BJ351" s="203"/>
      <c r="BK351" s="203"/>
      <c r="BL351" s="203"/>
      <c r="BM351" s="203"/>
      <c r="BN351" s="203"/>
      <c r="BO351" s="203"/>
      <c r="BP351" s="203"/>
      <c r="BQ351" s="203"/>
      <c r="BR351" s="203"/>
      <c r="BS351" s="203"/>
      <c r="BT351" s="203"/>
      <c r="BU351" s="203"/>
      <c r="BV351" s="203"/>
      <c r="BW351" s="203"/>
      <c r="BX351" s="203"/>
      <c r="BY351" s="203"/>
      <c r="BZ351" s="203"/>
      <c r="CB351" s="8"/>
    </row>
    <row r="352" spans="1:80" s="13" customFormat="1" ht="15.95" customHeight="1">
      <c r="A352" s="59"/>
      <c r="B352" s="59" t="s">
        <v>248</v>
      </c>
      <c r="C352" s="59"/>
      <c r="D352" s="59"/>
      <c r="E352" s="59"/>
      <c r="F352" s="59"/>
      <c r="G352" s="59"/>
      <c r="H352" s="59"/>
      <c r="I352" s="59"/>
      <c r="J352" s="59"/>
      <c r="K352" s="59"/>
      <c r="L352" s="59"/>
      <c r="M352" s="59"/>
      <c r="N352" s="59"/>
      <c r="O352" s="59"/>
      <c r="P352" s="59"/>
      <c r="Q352" s="59"/>
      <c r="R352" s="59"/>
      <c r="S352" s="59"/>
      <c r="T352" s="59"/>
      <c r="U352" s="59"/>
      <c r="V352" s="59"/>
      <c r="W352" s="59"/>
      <c r="X352" s="59"/>
      <c r="Y352" s="59"/>
      <c r="Z352" s="59"/>
      <c r="AA352" s="59"/>
      <c r="AB352" s="59"/>
      <c r="AC352" s="59"/>
      <c r="AD352" s="59"/>
      <c r="AE352" s="59"/>
      <c r="AF352" s="59"/>
      <c r="AG352" s="59"/>
      <c r="AH352" s="59"/>
      <c r="AI352" s="59"/>
      <c r="AJ352" s="59"/>
      <c r="AK352" s="59"/>
      <c r="AL352" s="59"/>
      <c r="AM352" s="59"/>
      <c r="AN352" s="59"/>
      <c r="AO352" s="59"/>
      <c r="AP352" s="59"/>
      <c r="AQ352" s="60"/>
      <c r="AR352" s="60"/>
      <c r="AS352" s="696"/>
      <c r="AT352" s="696"/>
      <c r="AU352" s="696"/>
      <c r="AV352" s="696"/>
      <c r="AW352" s="696"/>
      <c r="AX352" s="696"/>
      <c r="AY352" s="696"/>
      <c r="AZ352" s="696"/>
      <c r="BA352" s="696"/>
      <c r="BB352" s="696"/>
      <c r="BC352" s="696"/>
      <c r="BD352" s="696"/>
      <c r="BE352" s="696"/>
      <c r="BF352" s="696"/>
      <c r="BG352" s="60"/>
      <c r="BH352" s="60"/>
      <c r="BI352" s="60"/>
      <c r="BJ352" s="60"/>
      <c r="BK352" s="60"/>
      <c r="BL352" s="60"/>
      <c r="BM352" s="60"/>
      <c r="BN352" s="60"/>
      <c r="BO352" s="60"/>
      <c r="BP352" s="60"/>
      <c r="BQ352" s="60"/>
      <c r="BR352" s="60"/>
      <c r="BS352" s="60"/>
      <c r="BT352" s="60"/>
      <c r="BU352" s="60"/>
      <c r="BV352" s="60"/>
      <c r="BW352" s="60"/>
      <c r="BX352" s="60"/>
      <c r="BY352" s="60"/>
      <c r="BZ352" s="60"/>
    </row>
    <row r="353" spans="1:80" s="2" customFormat="1" ht="5.0999999999999996" customHeight="1">
      <c r="A353" s="94"/>
      <c r="B353" s="94"/>
      <c r="C353" s="94"/>
      <c r="D353" s="94"/>
      <c r="E353" s="94"/>
      <c r="F353" s="94"/>
      <c r="G353" s="94"/>
      <c r="H353" s="94"/>
      <c r="I353" s="94"/>
      <c r="J353" s="94"/>
      <c r="K353" s="94"/>
      <c r="L353" s="94"/>
      <c r="M353" s="94"/>
      <c r="N353" s="94"/>
      <c r="O353" s="94"/>
      <c r="P353" s="94"/>
      <c r="Q353" s="94"/>
      <c r="R353" s="94"/>
      <c r="S353" s="94"/>
      <c r="T353" s="94"/>
      <c r="U353" s="94"/>
      <c r="V353" s="94"/>
      <c r="W353" s="94"/>
      <c r="X353" s="94"/>
      <c r="Y353" s="94"/>
      <c r="Z353" s="94"/>
      <c r="AA353" s="94"/>
      <c r="AB353" s="94"/>
      <c r="AC353" s="94"/>
      <c r="AD353" s="94"/>
      <c r="AE353" s="94"/>
      <c r="AF353" s="94"/>
      <c r="AG353" s="94"/>
      <c r="AH353" s="94"/>
      <c r="AI353" s="94"/>
      <c r="AJ353" s="94"/>
      <c r="AK353" s="94"/>
      <c r="AL353" s="94"/>
      <c r="AM353" s="94"/>
      <c r="AN353" s="94"/>
      <c r="AO353" s="94"/>
      <c r="AP353" s="94"/>
      <c r="AQ353" s="94"/>
      <c r="AR353" s="94"/>
      <c r="AS353" s="94"/>
      <c r="AT353" s="94"/>
      <c r="AU353" s="94"/>
      <c r="AV353" s="94"/>
      <c r="AW353" s="94"/>
      <c r="AX353" s="94"/>
      <c r="AY353" s="94"/>
      <c r="AZ353" s="94"/>
      <c r="BA353" s="94"/>
      <c r="BB353" s="94"/>
      <c r="BC353" s="94"/>
      <c r="BD353" s="94"/>
      <c r="BE353" s="94"/>
      <c r="BF353" s="94"/>
      <c r="BG353" s="94"/>
      <c r="BH353" s="94"/>
      <c r="BI353" s="94"/>
      <c r="BJ353" s="94"/>
      <c r="BK353" s="94"/>
      <c r="BL353" s="94"/>
      <c r="BM353" s="94"/>
      <c r="BN353" s="94"/>
      <c r="BO353" s="94"/>
      <c r="BP353" s="94"/>
      <c r="BQ353" s="94"/>
      <c r="BR353" s="94"/>
      <c r="BS353" s="94"/>
      <c r="BT353" s="94"/>
      <c r="BU353" s="94"/>
      <c r="BV353" s="94"/>
      <c r="BW353" s="94"/>
      <c r="BX353" s="94"/>
      <c r="BY353" s="94"/>
      <c r="BZ353" s="94"/>
      <c r="CB353" s="8"/>
    </row>
    <row r="354" spans="1:80" s="2" customFormat="1" ht="5.0999999999999996" customHeight="1">
      <c r="A354" s="203"/>
      <c r="B354" s="203"/>
      <c r="C354" s="203"/>
      <c r="D354" s="203"/>
      <c r="E354" s="203"/>
      <c r="F354" s="203"/>
      <c r="G354" s="203"/>
      <c r="H354" s="203"/>
      <c r="I354" s="203"/>
      <c r="J354" s="203"/>
      <c r="K354" s="203"/>
      <c r="L354" s="203"/>
      <c r="M354" s="203"/>
      <c r="N354" s="203"/>
      <c r="O354" s="203"/>
      <c r="P354" s="203"/>
      <c r="Q354" s="203"/>
      <c r="R354" s="203"/>
      <c r="S354" s="203"/>
      <c r="T354" s="203"/>
      <c r="U354" s="203"/>
      <c r="V354" s="203"/>
      <c r="W354" s="203"/>
      <c r="X354" s="203"/>
      <c r="Y354" s="203"/>
      <c r="Z354" s="203"/>
      <c r="AA354" s="203"/>
      <c r="AB354" s="203"/>
      <c r="AC354" s="203"/>
      <c r="AD354" s="203"/>
      <c r="AE354" s="203"/>
      <c r="AF354" s="203"/>
      <c r="AG354" s="203"/>
      <c r="AH354" s="203"/>
      <c r="AI354" s="203"/>
      <c r="AJ354" s="203"/>
      <c r="AK354" s="203"/>
      <c r="AL354" s="203"/>
      <c r="AM354" s="203"/>
      <c r="AN354" s="203"/>
      <c r="AO354" s="203"/>
      <c r="AP354" s="203"/>
      <c r="AQ354" s="203"/>
      <c r="AR354" s="203"/>
      <c r="AS354" s="203"/>
      <c r="AT354" s="203"/>
      <c r="AU354" s="203"/>
      <c r="AV354" s="203"/>
      <c r="AW354" s="203"/>
      <c r="AX354" s="203"/>
      <c r="AY354" s="203"/>
      <c r="AZ354" s="203"/>
      <c r="BA354" s="203"/>
      <c r="BB354" s="203"/>
      <c r="BC354" s="203"/>
      <c r="BD354" s="203"/>
      <c r="BE354" s="203"/>
      <c r="BF354" s="203"/>
      <c r="BG354" s="203"/>
      <c r="BH354" s="203"/>
      <c r="BI354" s="203"/>
      <c r="BJ354" s="203"/>
      <c r="BK354" s="203"/>
      <c r="BL354" s="203"/>
      <c r="BM354" s="203"/>
      <c r="BN354" s="203"/>
      <c r="BO354" s="203"/>
      <c r="BP354" s="203"/>
      <c r="BQ354" s="203"/>
      <c r="BR354" s="203"/>
      <c r="BS354" s="203"/>
      <c r="BT354" s="203"/>
      <c r="BU354" s="203"/>
      <c r="BV354" s="203"/>
      <c r="BW354" s="203"/>
      <c r="BX354" s="203"/>
      <c r="BY354" s="203"/>
      <c r="BZ354" s="203"/>
      <c r="CB354" s="8"/>
    </row>
    <row r="355" spans="1:80" s="13" customFormat="1" ht="15.95" customHeight="1">
      <c r="A355" s="59"/>
      <c r="B355" s="59" t="s">
        <v>249</v>
      </c>
      <c r="C355" s="59"/>
      <c r="D355" s="59"/>
      <c r="E355" s="59"/>
      <c r="F355" s="59"/>
      <c r="G355" s="59"/>
      <c r="H355" s="59"/>
      <c r="I355" s="59"/>
      <c r="J355" s="59"/>
      <c r="K355" s="59"/>
      <c r="L355" s="59"/>
      <c r="M355" s="59"/>
      <c r="N355" s="59"/>
      <c r="O355" s="59"/>
      <c r="P355" s="59"/>
      <c r="Q355" s="59"/>
      <c r="R355" s="59"/>
      <c r="S355" s="59"/>
      <c r="T355" s="59"/>
      <c r="U355" s="59"/>
      <c r="V355" s="59"/>
      <c r="W355" s="59"/>
      <c r="X355" s="59"/>
      <c r="Y355" s="59"/>
      <c r="Z355" s="59"/>
      <c r="AA355" s="59"/>
      <c r="AB355" s="59"/>
      <c r="AC355" s="59"/>
      <c r="AD355" s="59"/>
      <c r="AE355" s="59"/>
      <c r="AF355" s="59"/>
      <c r="AG355" s="59"/>
      <c r="AH355" s="59"/>
      <c r="AI355" s="59"/>
      <c r="AJ355" s="59"/>
      <c r="AK355" s="59"/>
      <c r="AL355" s="59"/>
      <c r="AM355" s="59"/>
      <c r="AN355" s="59"/>
      <c r="AO355" s="59"/>
      <c r="AP355" s="59"/>
      <c r="AQ355" s="60"/>
      <c r="AR355" s="60"/>
      <c r="AS355" s="690"/>
      <c r="AT355" s="690"/>
      <c r="AU355" s="690"/>
      <c r="AV355" s="690"/>
      <c r="AW355" s="690"/>
      <c r="AX355" s="690"/>
      <c r="AY355" s="690"/>
      <c r="AZ355" s="690"/>
      <c r="BA355" s="690"/>
      <c r="BB355" s="690"/>
      <c r="BC355" s="690"/>
      <c r="BD355" s="690"/>
      <c r="BE355" s="690"/>
      <c r="BF355" s="690"/>
      <c r="BG355" s="60"/>
      <c r="BH355" s="60"/>
      <c r="BI355" s="60"/>
      <c r="BJ355" s="60"/>
      <c r="BK355" s="60"/>
      <c r="BL355" s="60"/>
      <c r="BM355" s="60"/>
      <c r="BN355" s="60"/>
      <c r="BO355" s="60"/>
      <c r="BP355" s="60"/>
      <c r="BQ355" s="60"/>
      <c r="BR355" s="60"/>
      <c r="BS355" s="60"/>
      <c r="BT355" s="60"/>
      <c r="BU355" s="60"/>
      <c r="BV355" s="60"/>
      <c r="BW355" s="60"/>
      <c r="BX355" s="60"/>
      <c r="BY355" s="60"/>
      <c r="BZ355" s="60"/>
    </row>
    <row r="356" spans="1:80" s="2" customFormat="1" ht="5.0999999999999996" customHeight="1">
      <c r="A356" s="94"/>
      <c r="B356" s="94"/>
      <c r="C356" s="94"/>
      <c r="D356" s="94"/>
      <c r="E356" s="94"/>
      <c r="F356" s="94"/>
      <c r="G356" s="94"/>
      <c r="H356" s="94"/>
      <c r="I356" s="94"/>
      <c r="J356" s="94"/>
      <c r="K356" s="94"/>
      <c r="L356" s="94"/>
      <c r="M356" s="94"/>
      <c r="N356" s="94"/>
      <c r="O356" s="94"/>
      <c r="P356" s="94"/>
      <c r="Q356" s="94"/>
      <c r="R356" s="94"/>
      <c r="S356" s="94"/>
      <c r="T356" s="94"/>
      <c r="U356" s="94"/>
      <c r="V356" s="94"/>
      <c r="W356" s="94"/>
      <c r="X356" s="94"/>
      <c r="Y356" s="94"/>
      <c r="Z356" s="94"/>
      <c r="AA356" s="94"/>
      <c r="AB356" s="94"/>
      <c r="AC356" s="94"/>
      <c r="AD356" s="94"/>
      <c r="AE356" s="94"/>
      <c r="AF356" s="94"/>
      <c r="AG356" s="94"/>
      <c r="AH356" s="94"/>
      <c r="AI356" s="94"/>
      <c r="AJ356" s="94"/>
      <c r="AK356" s="94"/>
      <c r="AL356" s="94"/>
      <c r="AM356" s="94"/>
      <c r="AN356" s="94"/>
      <c r="AO356" s="94"/>
      <c r="AP356" s="94"/>
      <c r="AQ356" s="94"/>
      <c r="AR356" s="94"/>
      <c r="AS356" s="94"/>
      <c r="AT356" s="94"/>
      <c r="AU356" s="94"/>
      <c r="AV356" s="94"/>
      <c r="AW356" s="94"/>
      <c r="AX356" s="94"/>
      <c r="AY356" s="94"/>
      <c r="AZ356" s="94"/>
      <c r="BA356" s="94"/>
      <c r="BB356" s="94"/>
      <c r="BC356" s="94"/>
      <c r="BD356" s="94"/>
      <c r="BE356" s="94"/>
      <c r="BF356" s="94"/>
      <c r="BG356" s="94"/>
      <c r="BH356" s="94"/>
      <c r="BI356" s="94"/>
      <c r="BJ356" s="94"/>
      <c r="BK356" s="94"/>
      <c r="BL356" s="94"/>
      <c r="BM356" s="94"/>
      <c r="BN356" s="94"/>
      <c r="BO356" s="94"/>
      <c r="BP356" s="94"/>
      <c r="BQ356" s="94"/>
      <c r="BR356" s="94"/>
      <c r="BS356" s="94"/>
      <c r="BT356" s="94"/>
      <c r="BU356" s="94"/>
      <c r="BV356" s="94"/>
      <c r="BW356" s="94"/>
      <c r="BX356" s="94"/>
      <c r="BY356" s="94"/>
      <c r="BZ356" s="94"/>
      <c r="CB356" s="8"/>
    </row>
    <row r="357" spans="1:80" s="2" customFormat="1" ht="5.0999999999999996" customHeight="1">
      <c r="A357" s="203"/>
      <c r="B357" s="203"/>
      <c r="C357" s="203"/>
      <c r="D357" s="203"/>
      <c r="E357" s="203"/>
      <c r="F357" s="203"/>
      <c r="G357" s="203"/>
      <c r="H357" s="203"/>
      <c r="I357" s="203"/>
      <c r="J357" s="203"/>
      <c r="K357" s="203"/>
      <c r="L357" s="203"/>
      <c r="M357" s="203"/>
      <c r="N357" s="203"/>
      <c r="O357" s="203"/>
      <c r="P357" s="203"/>
      <c r="Q357" s="203"/>
      <c r="R357" s="203"/>
      <c r="S357" s="203"/>
      <c r="T357" s="203"/>
      <c r="U357" s="203"/>
      <c r="V357" s="203"/>
      <c r="W357" s="203"/>
      <c r="X357" s="203"/>
      <c r="Y357" s="203"/>
      <c r="Z357" s="203"/>
      <c r="AA357" s="203"/>
      <c r="AB357" s="203"/>
      <c r="AC357" s="203"/>
      <c r="AD357" s="203"/>
      <c r="AE357" s="203"/>
      <c r="AF357" s="203"/>
      <c r="AG357" s="203"/>
      <c r="AH357" s="203"/>
      <c r="AI357" s="203"/>
      <c r="AJ357" s="203"/>
      <c r="AK357" s="203"/>
      <c r="AL357" s="203"/>
      <c r="AM357" s="203"/>
      <c r="AN357" s="203"/>
      <c r="AO357" s="203"/>
      <c r="AP357" s="203"/>
      <c r="AQ357" s="203"/>
      <c r="AR357" s="203"/>
      <c r="AS357" s="203"/>
      <c r="AT357" s="203"/>
      <c r="AU357" s="203"/>
      <c r="AV357" s="203"/>
      <c r="AW357" s="203"/>
      <c r="AX357" s="203"/>
      <c r="AY357" s="203"/>
      <c r="AZ357" s="203"/>
      <c r="BA357" s="203"/>
      <c r="BB357" s="203"/>
      <c r="BC357" s="203"/>
      <c r="BD357" s="203"/>
      <c r="BE357" s="203"/>
      <c r="BF357" s="203"/>
      <c r="BG357" s="203"/>
      <c r="BH357" s="203"/>
      <c r="BI357" s="203"/>
      <c r="BJ357" s="203"/>
      <c r="BK357" s="203"/>
      <c r="BL357" s="203"/>
      <c r="BM357" s="203"/>
      <c r="BN357" s="203"/>
      <c r="BO357" s="203"/>
      <c r="BP357" s="203"/>
      <c r="BQ357" s="203"/>
      <c r="BR357" s="203"/>
      <c r="BS357" s="203"/>
      <c r="BT357" s="203"/>
      <c r="BU357" s="203"/>
      <c r="BV357" s="203"/>
      <c r="BW357" s="203"/>
      <c r="BX357" s="203"/>
      <c r="BY357" s="203"/>
      <c r="BZ357" s="203"/>
      <c r="CB357" s="8"/>
    </row>
    <row r="358" spans="1:80" s="13" customFormat="1" ht="15.95" customHeight="1">
      <c r="A358" s="59"/>
      <c r="B358" s="59" t="s">
        <v>250</v>
      </c>
      <c r="C358" s="59"/>
      <c r="D358" s="59"/>
      <c r="E358" s="59"/>
      <c r="F358" s="59"/>
      <c r="G358" s="59"/>
      <c r="H358" s="59"/>
      <c r="I358" s="59"/>
      <c r="J358" s="59"/>
      <c r="K358" s="59"/>
      <c r="L358" s="59"/>
      <c r="M358" s="59"/>
      <c r="N358" s="59"/>
      <c r="O358" s="59"/>
      <c r="P358" s="59"/>
      <c r="Q358" s="59"/>
      <c r="R358" s="59"/>
      <c r="S358" s="59"/>
      <c r="T358" s="59"/>
      <c r="U358" s="59"/>
      <c r="V358" s="59"/>
      <c r="W358" s="59"/>
      <c r="X358" s="59"/>
      <c r="Y358" s="59"/>
      <c r="Z358" s="59"/>
      <c r="AA358" s="59"/>
      <c r="AB358" s="59"/>
      <c r="AC358" s="59"/>
      <c r="AD358" s="59"/>
      <c r="AE358" s="59"/>
      <c r="AF358" s="59"/>
      <c r="AG358" s="59"/>
      <c r="AH358" s="59"/>
      <c r="AI358" s="59"/>
      <c r="AJ358" s="59"/>
      <c r="AK358" s="59"/>
      <c r="AL358" s="59"/>
      <c r="AM358" s="59"/>
      <c r="AN358" s="59"/>
      <c r="AO358" s="59"/>
      <c r="AP358" s="59"/>
      <c r="AQ358" s="60"/>
      <c r="AR358" s="60"/>
      <c r="AS358" s="690"/>
      <c r="AT358" s="690"/>
      <c r="AU358" s="690"/>
      <c r="AV358" s="690"/>
      <c r="AW358" s="690"/>
      <c r="AX358" s="690"/>
      <c r="AY358" s="690"/>
      <c r="AZ358" s="690"/>
      <c r="BA358" s="690"/>
      <c r="BB358" s="690"/>
      <c r="BC358" s="690"/>
      <c r="BD358" s="690"/>
      <c r="BE358" s="690"/>
      <c r="BF358" s="690"/>
      <c r="BG358" s="60"/>
      <c r="BH358" s="60"/>
      <c r="BI358" s="60"/>
      <c r="BJ358" s="60"/>
      <c r="BK358" s="60"/>
      <c r="BL358" s="60"/>
      <c r="BM358" s="60"/>
      <c r="BN358" s="60"/>
      <c r="BO358" s="60"/>
      <c r="BP358" s="60"/>
      <c r="BQ358" s="60"/>
      <c r="BR358" s="60"/>
      <c r="BS358" s="60"/>
      <c r="BT358" s="60"/>
      <c r="BU358" s="60"/>
      <c r="BV358" s="60"/>
      <c r="BW358" s="60"/>
      <c r="BX358" s="60"/>
      <c r="BY358" s="60"/>
      <c r="BZ358" s="60"/>
    </row>
    <row r="359" spans="1:80" s="2" customFormat="1" ht="5.0999999999999996" customHeight="1">
      <c r="A359" s="94"/>
      <c r="B359" s="94"/>
      <c r="C359" s="94"/>
      <c r="D359" s="94"/>
      <c r="E359" s="94"/>
      <c r="F359" s="94"/>
      <c r="G359" s="94"/>
      <c r="H359" s="94"/>
      <c r="I359" s="94"/>
      <c r="J359" s="94"/>
      <c r="K359" s="94"/>
      <c r="L359" s="94"/>
      <c r="M359" s="94"/>
      <c r="N359" s="94"/>
      <c r="O359" s="94"/>
      <c r="P359" s="94"/>
      <c r="Q359" s="94"/>
      <c r="R359" s="94"/>
      <c r="S359" s="94"/>
      <c r="T359" s="94"/>
      <c r="U359" s="94"/>
      <c r="V359" s="94"/>
      <c r="W359" s="94"/>
      <c r="X359" s="94"/>
      <c r="Y359" s="94"/>
      <c r="Z359" s="94"/>
      <c r="AA359" s="94"/>
      <c r="AB359" s="94"/>
      <c r="AC359" s="94"/>
      <c r="AD359" s="94"/>
      <c r="AE359" s="94"/>
      <c r="AF359" s="94"/>
      <c r="AG359" s="94"/>
      <c r="AH359" s="94"/>
      <c r="AI359" s="94"/>
      <c r="AJ359" s="94"/>
      <c r="AK359" s="94"/>
      <c r="AL359" s="94"/>
      <c r="AM359" s="94"/>
      <c r="AN359" s="94"/>
      <c r="AO359" s="94"/>
      <c r="AP359" s="94"/>
      <c r="AQ359" s="94"/>
      <c r="AR359" s="94"/>
      <c r="AS359" s="94"/>
      <c r="AT359" s="94"/>
      <c r="AU359" s="94"/>
      <c r="AV359" s="94"/>
      <c r="AW359" s="94"/>
      <c r="AX359" s="94"/>
      <c r="AY359" s="94"/>
      <c r="AZ359" s="94"/>
      <c r="BA359" s="94"/>
      <c r="BB359" s="94"/>
      <c r="BC359" s="94"/>
      <c r="BD359" s="94"/>
      <c r="BE359" s="94"/>
      <c r="BF359" s="94"/>
      <c r="BG359" s="94"/>
      <c r="BH359" s="94"/>
      <c r="BI359" s="94"/>
      <c r="BJ359" s="94"/>
      <c r="BK359" s="94"/>
      <c r="BL359" s="94"/>
      <c r="BM359" s="94"/>
      <c r="BN359" s="94"/>
      <c r="BO359" s="94"/>
      <c r="BP359" s="94"/>
      <c r="BQ359" s="94"/>
      <c r="BR359" s="94"/>
      <c r="BS359" s="94"/>
      <c r="BT359" s="94"/>
      <c r="BU359" s="94"/>
      <c r="BV359" s="94"/>
      <c r="BW359" s="94"/>
      <c r="BX359" s="94"/>
      <c r="BY359" s="94"/>
      <c r="BZ359" s="94"/>
      <c r="CB359" s="8"/>
    </row>
    <row r="360" spans="1:80" s="2" customFormat="1" ht="5.0999999999999996" customHeight="1">
      <c r="A360" s="203"/>
      <c r="B360" s="203"/>
      <c r="C360" s="203"/>
      <c r="D360" s="203"/>
      <c r="E360" s="203"/>
      <c r="F360" s="203"/>
      <c r="G360" s="203"/>
      <c r="H360" s="203"/>
      <c r="I360" s="203"/>
      <c r="J360" s="203"/>
      <c r="K360" s="203"/>
      <c r="L360" s="203"/>
      <c r="M360" s="203"/>
      <c r="N360" s="203"/>
      <c r="O360" s="203"/>
      <c r="P360" s="203"/>
      <c r="Q360" s="203"/>
      <c r="R360" s="203"/>
      <c r="S360" s="203"/>
      <c r="T360" s="203"/>
      <c r="U360" s="203"/>
      <c r="V360" s="203"/>
      <c r="W360" s="203"/>
      <c r="X360" s="203"/>
      <c r="Y360" s="203"/>
      <c r="Z360" s="203"/>
      <c r="AA360" s="203"/>
      <c r="AB360" s="203"/>
      <c r="AC360" s="203"/>
      <c r="AD360" s="203"/>
      <c r="AE360" s="203"/>
      <c r="AF360" s="203"/>
      <c r="AG360" s="203"/>
      <c r="AH360" s="203"/>
      <c r="AI360" s="203"/>
      <c r="AJ360" s="203"/>
      <c r="AK360" s="203"/>
      <c r="AL360" s="203"/>
      <c r="AM360" s="203"/>
      <c r="AN360" s="203"/>
      <c r="AO360" s="203"/>
      <c r="AP360" s="203"/>
      <c r="AQ360" s="203"/>
      <c r="AR360" s="203"/>
      <c r="AS360" s="203"/>
      <c r="AT360" s="203"/>
      <c r="AU360" s="203"/>
      <c r="AV360" s="203"/>
      <c r="AW360" s="203"/>
      <c r="AX360" s="203"/>
      <c r="AY360" s="203"/>
      <c r="AZ360" s="203"/>
      <c r="BA360" s="203"/>
      <c r="BB360" s="203"/>
      <c r="BC360" s="203"/>
      <c r="BD360" s="203"/>
      <c r="BE360" s="203"/>
      <c r="BF360" s="203"/>
      <c r="BG360" s="203"/>
      <c r="BH360" s="203"/>
      <c r="BI360" s="203"/>
      <c r="BJ360" s="203"/>
      <c r="BK360" s="203"/>
      <c r="BL360" s="203"/>
      <c r="BM360" s="203"/>
      <c r="BN360" s="203"/>
      <c r="BO360" s="203"/>
      <c r="BP360" s="203"/>
      <c r="BQ360" s="203"/>
      <c r="BR360" s="203"/>
      <c r="BS360" s="203"/>
      <c r="BT360" s="203"/>
      <c r="BU360" s="203"/>
      <c r="BV360" s="203"/>
      <c r="BW360" s="203"/>
      <c r="BX360" s="203"/>
      <c r="BY360" s="203"/>
      <c r="BZ360" s="203"/>
      <c r="CB360" s="8"/>
    </row>
    <row r="361" spans="1:80" s="13" customFormat="1" ht="15.95" customHeight="1">
      <c r="A361" s="59"/>
      <c r="B361" s="59" t="s">
        <v>251</v>
      </c>
      <c r="C361" s="59"/>
      <c r="D361" s="59"/>
      <c r="E361" s="59"/>
      <c r="F361" s="59"/>
      <c r="G361" s="59"/>
      <c r="H361" s="59"/>
      <c r="I361" s="59"/>
      <c r="J361" s="59"/>
      <c r="K361" s="59"/>
      <c r="L361" s="59"/>
      <c r="M361" s="59"/>
      <c r="N361" s="59"/>
      <c r="O361" s="59"/>
      <c r="P361" s="59"/>
      <c r="Q361" s="59"/>
      <c r="R361" s="59"/>
      <c r="S361" s="59"/>
      <c r="T361" s="59"/>
      <c r="U361" s="59"/>
      <c r="V361" s="59"/>
      <c r="W361" s="59"/>
      <c r="X361" s="59"/>
      <c r="Y361" s="59"/>
      <c r="Z361" s="59"/>
      <c r="AA361" s="59"/>
      <c r="AB361" s="59"/>
      <c r="AC361" s="59"/>
      <c r="AD361" s="59"/>
      <c r="AE361" s="59"/>
      <c r="AF361" s="59"/>
      <c r="AG361" s="59"/>
      <c r="AH361" s="59"/>
      <c r="AI361" s="59"/>
      <c r="AJ361" s="59"/>
      <c r="AK361" s="59"/>
      <c r="AL361" s="59"/>
      <c r="AM361" s="59"/>
      <c r="AN361" s="59"/>
      <c r="AO361" s="59"/>
      <c r="AP361" s="59"/>
      <c r="AQ361" s="60"/>
      <c r="AR361" s="60"/>
      <c r="AS361" s="96"/>
      <c r="AT361" s="96"/>
      <c r="AU361" s="96"/>
      <c r="AV361" s="96"/>
      <c r="AW361" s="96"/>
      <c r="AX361" s="96"/>
      <c r="AY361" s="96"/>
      <c r="AZ361" s="96"/>
      <c r="BA361" s="96"/>
      <c r="BB361" s="96"/>
      <c r="BC361" s="96"/>
      <c r="BD361" s="96"/>
      <c r="BE361" s="96"/>
      <c r="BF361" s="96"/>
      <c r="BG361" s="60"/>
      <c r="BH361" s="60"/>
      <c r="BI361" s="60"/>
      <c r="BJ361" s="60"/>
      <c r="BK361" s="60"/>
      <c r="BL361" s="60"/>
      <c r="BM361" s="60"/>
      <c r="BN361" s="60"/>
      <c r="BO361" s="60"/>
      <c r="BP361" s="60"/>
      <c r="BQ361" s="60"/>
      <c r="BR361" s="60"/>
      <c r="BS361" s="60"/>
      <c r="BT361" s="60"/>
      <c r="BU361" s="60"/>
      <c r="BV361" s="60"/>
      <c r="BW361" s="60"/>
      <c r="BX361" s="60"/>
      <c r="BY361" s="60"/>
      <c r="BZ361" s="60"/>
    </row>
    <row r="362" spans="1:80" s="13" customFormat="1" ht="15.95" customHeight="1">
      <c r="A362" s="59"/>
      <c r="B362" s="59"/>
      <c r="C362" s="59"/>
      <c r="D362" s="59"/>
      <c r="E362" s="59" t="s">
        <v>252</v>
      </c>
      <c r="F362" s="59"/>
      <c r="G362" s="59"/>
      <c r="H362" s="59"/>
      <c r="I362" s="59"/>
      <c r="J362" s="59"/>
      <c r="K362" s="59"/>
      <c r="L362" s="59"/>
      <c r="M362" s="59"/>
      <c r="N362" s="59"/>
      <c r="O362" s="59"/>
      <c r="P362" s="59"/>
      <c r="Q362" s="59"/>
      <c r="R362" s="59"/>
      <c r="S362" s="59"/>
      <c r="T362" s="59"/>
      <c r="U362" s="59"/>
      <c r="V362" s="59"/>
      <c r="W362" s="59"/>
      <c r="X362" s="59"/>
      <c r="Y362" s="59"/>
      <c r="Z362" s="59"/>
      <c r="AA362" s="59"/>
      <c r="AB362" s="59"/>
      <c r="AC362" s="59"/>
      <c r="AD362" s="59"/>
      <c r="AE362" s="59"/>
      <c r="AF362" s="59"/>
      <c r="AG362" s="59"/>
      <c r="AH362" s="59"/>
      <c r="AI362" s="59"/>
      <c r="AJ362" s="59"/>
      <c r="AK362" s="59"/>
      <c r="AL362" s="59"/>
      <c r="AM362" s="59"/>
      <c r="AN362" s="59"/>
      <c r="AO362" s="59"/>
      <c r="AP362" s="59"/>
      <c r="AQ362" s="60"/>
      <c r="AR362" s="60"/>
      <c r="AS362" s="690"/>
      <c r="AT362" s="690"/>
      <c r="AU362" s="690"/>
      <c r="AV362" s="690"/>
      <c r="AW362" s="690"/>
      <c r="AX362" s="690"/>
      <c r="AY362" s="690"/>
      <c r="AZ362" s="690"/>
      <c r="BA362" s="690"/>
      <c r="BB362" s="690"/>
      <c r="BC362" s="690"/>
      <c r="BD362" s="690"/>
      <c r="BE362" s="690"/>
      <c r="BF362" s="690"/>
      <c r="BG362" s="60"/>
      <c r="BH362" s="60"/>
      <c r="BI362" s="60"/>
      <c r="BJ362" s="60"/>
      <c r="BK362" s="60"/>
      <c r="BL362" s="60"/>
      <c r="BM362" s="60"/>
      <c r="BN362" s="60"/>
      <c r="BO362" s="60"/>
      <c r="BP362" s="60"/>
      <c r="BQ362" s="60"/>
      <c r="BR362" s="60"/>
      <c r="BS362" s="60"/>
      <c r="BT362" s="60"/>
      <c r="BU362" s="60"/>
      <c r="BV362" s="60"/>
      <c r="BW362" s="60"/>
      <c r="BX362" s="60"/>
      <c r="BY362" s="60"/>
      <c r="BZ362" s="60"/>
    </row>
    <row r="363" spans="1:80" s="13" customFormat="1" ht="15.95" customHeight="1">
      <c r="A363" s="59"/>
      <c r="B363" s="59"/>
      <c r="C363" s="59"/>
      <c r="D363" s="59"/>
      <c r="E363" s="59" t="s">
        <v>253</v>
      </c>
      <c r="F363" s="59"/>
      <c r="G363" s="59"/>
      <c r="H363" s="59"/>
      <c r="I363" s="59"/>
      <c r="J363" s="59"/>
      <c r="K363" s="59"/>
      <c r="L363" s="59"/>
      <c r="M363" s="59"/>
      <c r="N363" s="59"/>
      <c r="O363" s="59"/>
      <c r="P363" s="59"/>
      <c r="Q363" s="59"/>
      <c r="R363" s="59"/>
      <c r="S363" s="59"/>
      <c r="T363" s="59"/>
      <c r="U363" s="59"/>
      <c r="V363" s="59"/>
      <c r="W363" s="59"/>
      <c r="X363" s="59"/>
      <c r="Y363" s="59"/>
      <c r="Z363" s="59"/>
      <c r="AA363" s="59"/>
      <c r="AB363" s="59"/>
      <c r="AC363" s="59"/>
      <c r="AD363" s="59"/>
      <c r="AE363" s="59"/>
      <c r="AF363" s="59"/>
      <c r="AG363" s="59"/>
      <c r="AH363" s="59"/>
      <c r="AI363" s="59"/>
      <c r="AJ363" s="59"/>
      <c r="AK363" s="59"/>
      <c r="AL363" s="59"/>
      <c r="AM363" s="59"/>
      <c r="AN363" s="59"/>
      <c r="AO363" s="59"/>
      <c r="AP363" s="59"/>
      <c r="AQ363" s="60"/>
      <c r="AR363" s="60"/>
      <c r="AS363" s="672" t="s">
        <v>56</v>
      </c>
      <c r="AT363" s="672"/>
      <c r="AU363" s="96"/>
      <c r="AV363" s="96"/>
      <c r="AW363" s="96" t="s">
        <v>184</v>
      </c>
      <c r="AX363" s="96"/>
      <c r="AY363" s="96"/>
      <c r="AZ363" s="96"/>
      <c r="BA363" s="96"/>
      <c r="BB363" s="672" t="s">
        <v>56</v>
      </c>
      <c r="BC363" s="672"/>
      <c r="BD363" s="96"/>
      <c r="BE363" s="96"/>
      <c r="BF363" s="96" t="s">
        <v>254</v>
      </c>
      <c r="BG363" s="60"/>
      <c r="BH363" s="60"/>
      <c r="BI363" s="60"/>
      <c r="BJ363" s="60"/>
      <c r="BK363" s="60"/>
      <c r="BL363" s="60"/>
      <c r="BM363" s="60"/>
      <c r="BN363" s="60"/>
      <c r="BO363" s="60"/>
      <c r="BP363" s="60"/>
      <c r="BQ363" s="60"/>
      <c r="BR363" s="60"/>
      <c r="BS363" s="60"/>
      <c r="BT363" s="60"/>
      <c r="BU363" s="60"/>
      <c r="BV363" s="60"/>
      <c r="BW363" s="60"/>
      <c r="BX363" s="60"/>
      <c r="BY363" s="60"/>
      <c r="BZ363" s="60"/>
    </row>
    <row r="364" spans="1:80" s="2" customFormat="1" ht="5.0999999999999996" customHeight="1">
      <c r="A364" s="94"/>
      <c r="B364" s="94"/>
      <c r="C364" s="94"/>
      <c r="D364" s="94"/>
      <c r="E364" s="94"/>
      <c r="F364" s="94"/>
      <c r="G364" s="94"/>
      <c r="H364" s="94"/>
      <c r="I364" s="94"/>
      <c r="J364" s="94"/>
      <c r="K364" s="94"/>
      <c r="L364" s="94"/>
      <c r="M364" s="94"/>
      <c r="N364" s="94"/>
      <c r="O364" s="94"/>
      <c r="P364" s="94"/>
      <c r="Q364" s="94"/>
      <c r="R364" s="94"/>
      <c r="S364" s="94"/>
      <c r="T364" s="94"/>
      <c r="U364" s="94"/>
      <c r="V364" s="94"/>
      <c r="W364" s="94"/>
      <c r="X364" s="94"/>
      <c r="Y364" s="94"/>
      <c r="Z364" s="94"/>
      <c r="AA364" s="94"/>
      <c r="AB364" s="94"/>
      <c r="AC364" s="94"/>
      <c r="AD364" s="94"/>
      <c r="AE364" s="94"/>
      <c r="AF364" s="94"/>
      <c r="AG364" s="94"/>
      <c r="AH364" s="94"/>
      <c r="AI364" s="94"/>
      <c r="AJ364" s="94"/>
      <c r="AK364" s="94"/>
      <c r="AL364" s="94"/>
      <c r="AM364" s="94"/>
      <c r="AN364" s="94"/>
      <c r="AO364" s="94"/>
      <c r="AP364" s="94"/>
      <c r="AQ364" s="94"/>
      <c r="AR364" s="94"/>
      <c r="AS364" s="94"/>
      <c r="AT364" s="94"/>
      <c r="AU364" s="94"/>
      <c r="AV364" s="94"/>
      <c r="AW364" s="94"/>
      <c r="AX364" s="94"/>
      <c r="AY364" s="94"/>
      <c r="AZ364" s="94"/>
      <c r="BA364" s="94"/>
      <c r="BB364" s="94"/>
      <c r="BC364" s="94"/>
      <c r="BD364" s="94"/>
      <c r="BE364" s="94"/>
      <c r="BF364" s="94"/>
      <c r="BG364" s="94"/>
      <c r="BH364" s="94"/>
      <c r="BI364" s="94"/>
      <c r="BJ364" s="94"/>
      <c r="BK364" s="94"/>
      <c r="BL364" s="94"/>
      <c r="BM364" s="94"/>
      <c r="BN364" s="94"/>
      <c r="BO364" s="94"/>
      <c r="BP364" s="94"/>
      <c r="BQ364" s="94"/>
      <c r="BR364" s="94"/>
      <c r="BS364" s="94"/>
      <c r="BT364" s="94"/>
      <c r="BU364" s="94"/>
      <c r="BV364" s="94"/>
      <c r="BW364" s="94"/>
      <c r="BX364" s="94"/>
      <c r="BY364" s="94"/>
      <c r="BZ364" s="94"/>
      <c r="CB364" s="8"/>
    </row>
    <row r="365" spans="1:80" s="2" customFormat="1" ht="5.0999999999999996" customHeight="1">
      <c r="A365" s="203"/>
      <c r="B365" s="203"/>
      <c r="C365" s="203"/>
      <c r="D365" s="203"/>
      <c r="E365" s="203"/>
      <c r="F365" s="203"/>
      <c r="G365" s="203"/>
      <c r="H365" s="203"/>
      <c r="I365" s="203"/>
      <c r="J365" s="203"/>
      <c r="K365" s="203"/>
      <c r="L365" s="203"/>
      <c r="M365" s="203"/>
      <c r="N365" s="203"/>
      <c r="O365" s="203"/>
      <c r="P365" s="203"/>
      <c r="Q365" s="203"/>
      <c r="R365" s="203"/>
      <c r="S365" s="203"/>
      <c r="T365" s="203"/>
      <c r="U365" s="203"/>
      <c r="V365" s="203"/>
      <c r="W365" s="203"/>
      <c r="X365" s="203"/>
      <c r="Y365" s="203"/>
      <c r="Z365" s="203"/>
      <c r="AA365" s="203"/>
      <c r="AB365" s="203"/>
      <c r="AC365" s="203"/>
      <c r="AD365" s="203"/>
      <c r="AE365" s="203"/>
      <c r="AF365" s="203"/>
      <c r="AG365" s="203"/>
      <c r="AH365" s="203"/>
      <c r="AI365" s="203"/>
      <c r="AJ365" s="203"/>
      <c r="AK365" s="203"/>
      <c r="AL365" s="203"/>
      <c r="AM365" s="203"/>
      <c r="AN365" s="203"/>
      <c r="AO365" s="203"/>
      <c r="AP365" s="203"/>
      <c r="AQ365" s="203"/>
      <c r="AR365" s="203"/>
      <c r="AS365" s="203"/>
      <c r="AT365" s="203"/>
      <c r="AU365" s="203"/>
      <c r="AV365" s="203"/>
      <c r="AW365" s="203"/>
      <c r="AX365" s="203"/>
      <c r="AY365" s="203"/>
      <c r="AZ365" s="203"/>
      <c r="BA365" s="203"/>
      <c r="BB365" s="203"/>
      <c r="BC365" s="203"/>
      <c r="BD365" s="203"/>
      <c r="BE365" s="203"/>
      <c r="BF365" s="203"/>
      <c r="BG365" s="203"/>
      <c r="BH365" s="203"/>
      <c r="BI365" s="203"/>
      <c r="BJ365" s="203"/>
      <c r="BK365" s="203"/>
      <c r="BL365" s="203"/>
      <c r="BM365" s="203"/>
      <c r="BN365" s="203"/>
      <c r="BO365" s="203"/>
      <c r="BP365" s="203"/>
      <c r="BQ365" s="203"/>
      <c r="BR365" s="203"/>
      <c r="BS365" s="203"/>
      <c r="BT365" s="203"/>
      <c r="BU365" s="203"/>
      <c r="BV365" s="203"/>
      <c r="BW365" s="203"/>
      <c r="BX365" s="203"/>
      <c r="BY365" s="203"/>
      <c r="BZ365" s="203"/>
      <c r="CB365" s="8"/>
    </row>
    <row r="366" spans="1:80" s="13" customFormat="1" ht="15.95" customHeight="1">
      <c r="A366" s="59"/>
      <c r="B366" s="59" t="s">
        <v>255</v>
      </c>
      <c r="C366" s="59"/>
      <c r="D366" s="59"/>
      <c r="E366" s="59"/>
      <c r="F366" s="59"/>
      <c r="G366" s="59"/>
      <c r="H366" s="59"/>
      <c r="I366" s="59"/>
      <c r="J366" s="59"/>
      <c r="K366" s="59"/>
      <c r="L366" s="59"/>
      <c r="M366" s="59"/>
      <c r="N366" s="59"/>
      <c r="O366" s="59"/>
      <c r="P366" s="59"/>
      <c r="Q366" s="59"/>
      <c r="R366" s="59"/>
      <c r="S366" s="59"/>
      <c r="T366" s="59"/>
      <c r="U366" s="59"/>
      <c r="V366" s="59" t="s">
        <v>256</v>
      </c>
      <c r="W366" s="59"/>
      <c r="X366" s="59"/>
      <c r="Y366" s="59"/>
      <c r="Z366" s="59"/>
      <c r="AA366" s="59"/>
      <c r="AB366" s="59"/>
      <c r="AC366" s="59"/>
      <c r="AD366" s="59"/>
      <c r="AE366" s="59"/>
      <c r="AF366" s="59"/>
      <c r="AG366" s="59" t="s">
        <v>257</v>
      </c>
      <c r="AH366" s="59"/>
      <c r="AI366" s="59"/>
      <c r="AJ366" s="59"/>
      <c r="AK366" s="59"/>
      <c r="AL366" s="59"/>
      <c r="AM366" s="59"/>
      <c r="AN366" s="59"/>
      <c r="AO366" s="59"/>
      <c r="AP366" s="59"/>
      <c r="AQ366" s="59"/>
      <c r="AR366" s="59"/>
      <c r="AS366" s="59"/>
      <c r="AT366" s="59"/>
      <c r="AU366" s="59"/>
      <c r="AV366" s="59"/>
      <c r="AW366" s="59"/>
      <c r="AX366" s="60"/>
      <c r="AY366" s="60"/>
      <c r="AZ366" s="60"/>
      <c r="BA366" s="60"/>
      <c r="BB366" s="60"/>
      <c r="BC366" s="59" t="s">
        <v>258</v>
      </c>
      <c r="BD366" s="59"/>
      <c r="BE366" s="59"/>
      <c r="BF366" s="59"/>
      <c r="BG366" s="59"/>
      <c r="BH366" s="59"/>
      <c r="BI366" s="59"/>
      <c r="BJ366" s="59"/>
      <c r="BK366" s="59"/>
      <c r="BL366" s="59"/>
      <c r="BM366" s="59"/>
      <c r="BN366" s="59"/>
      <c r="BO366" s="59"/>
      <c r="BP366" s="59"/>
      <c r="BQ366" s="59"/>
      <c r="BR366" s="59"/>
      <c r="BS366" s="59"/>
      <c r="BT366" s="59"/>
      <c r="BU366" s="59" t="s">
        <v>85</v>
      </c>
      <c r="BV366" s="59"/>
      <c r="BW366" s="59"/>
      <c r="BX366" s="59"/>
      <c r="BY366" s="59"/>
      <c r="BZ366" s="59"/>
    </row>
    <row r="367" spans="1:80" s="13" customFormat="1" ht="15.95" customHeight="1">
      <c r="A367" s="59"/>
      <c r="B367" s="59"/>
      <c r="C367" s="59"/>
      <c r="D367" s="59"/>
      <c r="E367" s="59"/>
      <c r="F367" s="59"/>
      <c r="G367" s="59"/>
      <c r="H367" s="59"/>
      <c r="I367" s="59"/>
      <c r="J367" s="59"/>
      <c r="K367" s="59"/>
      <c r="L367" s="59" t="s">
        <v>259</v>
      </c>
      <c r="M367" s="59"/>
      <c r="N367" s="59"/>
      <c r="O367" s="59"/>
      <c r="P367" s="59"/>
      <c r="Q367" s="59"/>
      <c r="R367" s="59"/>
      <c r="S367" s="59"/>
      <c r="T367" s="59"/>
      <c r="U367" s="59"/>
      <c r="V367" s="59" t="s">
        <v>37</v>
      </c>
      <c r="W367" s="697"/>
      <c r="X367" s="697"/>
      <c r="Y367" s="697"/>
      <c r="Z367" s="697"/>
      <c r="AA367" s="697"/>
      <c r="AB367" s="697"/>
      <c r="AC367" s="697"/>
      <c r="AD367" s="697"/>
      <c r="AE367" s="697"/>
      <c r="AF367" s="697"/>
      <c r="AG367" s="699" t="s">
        <v>117</v>
      </c>
      <c r="AH367" s="699"/>
      <c r="AI367" s="677" t="str">
        <f t="shared" ref="AI367:AI372" si="9">IFERROR(VLOOKUP(W367,$CA$26:$CB$98,2,FALSE),"")</f>
        <v/>
      </c>
      <c r="AJ367" s="677"/>
      <c r="AK367" s="677"/>
      <c r="AL367" s="677"/>
      <c r="AM367" s="677"/>
      <c r="AN367" s="677"/>
      <c r="AO367" s="677"/>
      <c r="AP367" s="677"/>
      <c r="AQ367" s="677"/>
      <c r="AR367" s="677"/>
      <c r="AS367" s="677"/>
      <c r="AT367" s="677"/>
      <c r="AU367" s="677"/>
      <c r="AV367" s="677"/>
      <c r="AW367" s="677"/>
      <c r="AX367" s="677"/>
      <c r="AY367" s="677"/>
      <c r="AZ367" s="677"/>
      <c r="BA367" s="677"/>
      <c r="BB367" s="677"/>
      <c r="BC367" s="699" t="s">
        <v>117</v>
      </c>
      <c r="BD367" s="699"/>
      <c r="BE367" s="688"/>
      <c r="BF367" s="688"/>
      <c r="BG367" s="688"/>
      <c r="BH367" s="688"/>
      <c r="BI367" s="688"/>
      <c r="BJ367" s="688"/>
      <c r="BK367" s="688"/>
      <c r="BL367" s="688"/>
      <c r="BM367" s="688"/>
      <c r="BN367" s="688"/>
      <c r="BO367" s="688"/>
      <c r="BP367" s="688"/>
      <c r="BQ367" s="688"/>
      <c r="BR367" s="688"/>
      <c r="BS367" s="688"/>
      <c r="BT367" s="123"/>
      <c r="BU367" s="119" t="s">
        <v>85</v>
      </c>
      <c r="BV367" s="119"/>
      <c r="BW367" s="119"/>
      <c r="BX367" s="119"/>
      <c r="BY367" s="119"/>
      <c r="BZ367" s="59"/>
    </row>
    <row r="368" spans="1:80" s="13" customFormat="1" ht="15.95" customHeight="1">
      <c r="A368" s="59"/>
      <c r="B368" s="59"/>
      <c r="C368" s="59"/>
      <c r="D368" s="59"/>
      <c r="E368" s="59"/>
      <c r="F368" s="59"/>
      <c r="G368" s="59"/>
      <c r="H368" s="59"/>
      <c r="I368" s="59"/>
      <c r="J368" s="59"/>
      <c r="K368" s="59"/>
      <c r="L368" s="59" t="s">
        <v>260</v>
      </c>
      <c r="M368" s="59"/>
      <c r="N368" s="59"/>
      <c r="O368" s="59"/>
      <c r="P368" s="59"/>
      <c r="Q368" s="59"/>
      <c r="R368" s="59"/>
      <c r="S368" s="59"/>
      <c r="T368" s="59"/>
      <c r="U368" s="59"/>
      <c r="V368" s="59" t="s">
        <v>37</v>
      </c>
      <c r="W368" s="697"/>
      <c r="X368" s="697"/>
      <c r="Y368" s="697"/>
      <c r="Z368" s="697"/>
      <c r="AA368" s="697"/>
      <c r="AB368" s="697"/>
      <c r="AC368" s="697"/>
      <c r="AD368" s="697"/>
      <c r="AE368" s="697"/>
      <c r="AF368" s="697"/>
      <c r="AG368" s="699" t="s">
        <v>117</v>
      </c>
      <c r="AH368" s="699"/>
      <c r="AI368" s="677" t="str">
        <f t="shared" si="9"/>
        <v/>
      </c>
      <c r="AJ368" s="677"/>
      <c r="AK368" s="677"/>
      <c r="AL368" s="677"/>
      <c r="AM368" s="677"/>
      <c r="AN368" s="677"/>
      <c r="AO368" s="677"/>
      <c r="AP368" s="677"/>
      <c r="AQ368" s="677"/>
      <c r="AR368" s="677"/>
      <c r="AS368" s="677"/>
      <c r="AT368" s="677"/>
      <c r="AU368" s="677"/>
      <c r="AV368" s="677"/>
      <c r="AW368" s="677"/>
      <c r="AX368" s="677"/>
      <c r="AY368" s="677"/>
      <c r="AZ368" s="677"/>
      <c r="BA368" s="677"/>
      <c r="BB368" s="677"/>
      <c r="BC368" s="699" t="s">
        <v>117</v>
      </c>
      <c r="BD368" s="699"/>
      <c r="BE368" s="688"/>
      <c r="BF368" s="688"/>
      <c r="BG368" s="688"/>
      <c r="BH368" s="688"/>
      <c r="BI368" s="688"/>
      <c r="BJ368" s="688"/>
      <c r="BK368" s="688"/>
      <c r="BL368" s="688"/>
      <c r="BM368" s="688"/>
      <c r="BN368" s="688"/>
      <c r="BO368" s="688"/>
      <c r="BP368" s="688"/>
      <c r="BQ368" s="688"/>
      <c r="BR368" s="688"/>
      <c r="BS368" s="688"/>
      <c r="BT368" s="123"/>
      <c r="BU368" s="119" t="s">
        <v>85</v>
      </c>
      <c r="BV368" s="119"/>
      <c r="BW368" s="119"/>
      <c r="BX368" s="119"/>
      <c r="BY368" s="119"/>
      <c r="BZ368" s="59"/>
    </row>
    <row r="369" spans="1:80" s="13" customFormat="1" ht="15.95" customHeight="1">
      <c r="A369" s="59"/>
      <c r="B369" s="59"/>
      <c r="C369" s="59"/>
      <c r="D369" s="59"/>
      <c r="E369" s="59"/>
      <c r="F369" s="59"/>
      <c r="G369" s="59"/>
      <c r="H369" s="59"/>
      <c r="I369" s="59"/>
      <c r="J369" s="59"/>
      <c r="K369" s="59"/>
      <c r="L369" s="59" t="s">
        <v>261</v>
      </c>
      <c r="M369" s="59"/>
      <c r="N369" s="59"/>
      <c r="O369" s="59"/>
      <c r="P369" s="59"/>
      <c r="Q369" s="59"/>
      <c r="R369" s="59"/>
      <c r="S369" s="59"/>
      <c r="T369" s="59"/>
      <c r="U369" s="59"/>
      <c r="V369" s="59" t="s">
        <v>37</v>
      </c>
      <c r="W369" s="697"/>
      <c r="X369" s="697"/>
      <c r="Y369" s="697"/>
      <c r="Z369" s="697"/>
      <c r="AA369" s="697"/>
      <c r="AB369" s="697"/>
      <c r="AC369" s="697"/>
      <c r="AD369" s="697"/>
      <c r="AE369" s="697"/>
      <c r="AF369" s="697"/>
      <c r="AG369" s="699" t="s">
        <v>117</v>
      </c>
      <c r="AH369" s="699"/>
      <c r="AI369" s="677" t="str">
        <f t="shared" si="9"/>
        <v/>
      </c>
      <c r="AJ369" s="677"/>
      <c r="AK369" s="677"/>
      <c r="AL369" s="677"/>
      <c r="AM369" s="677"/>
      <c r="AN369" s="677"/>
      <c r="AO369" s="677"/>
      <c r="AP369" s="677"/>
      <c r="AQ369" s="677"/>
      <c r="AR369" s="677"/>
      <c r="AS369" s="677"/>
      <c r="AT369" s="677"/>
      <c r="AU369" s="677"/>
      <c r="AV369" s="677"/>
      <c r="AW369" s="677"/>
      <c r="AX369" s="677"/>
      <c r="AY369" s="677"/>
      <c r="AZ369" s="677"/>
      <c r="BA369" s="677"/>
      <c r="BB369" s="677"/>
      <c r="BC369" s="699" t="s">
        <v>117</v>
      </c>
      <c r="BD369" s="699"/>
      <c r="BE369" s="688"/>
      <c r="BF369" s="688"/>
      <c r="BG369" s="688"/>
      <c r="BH369" s="688"/>
      <c r="BI369" s="688"/>
      <c r="BJ369" s="688"/>
      <c r="BK369" s="688"/>
      <c r="BL369" s="688"/>
      <c r="BM369" s="688"/>
      <c r="BN369" s="688"/>
      <c r="BO369" s="688"/>
      <c r="BP369" s="688"/>
      <c r="BQ369" s="688"/>
      <c r="BR369" s="688"/>
      <c r="BS369" s="688"/>
      <c r="BT369" s="123"/>
      <c r="BU369" s="119" t="s">
        <v>85</v>
      </c>
      <c r="BV369" s="119"/>
      <c r="BW369" s="119"/>
      <c r="BX369" s="119"/>
      <c r="BY369" s="119"/>
      <c r="BZ369" s="59"/>
    </row>
    <row r="370" spans="1:80" s="13" customFormat="1" ht="15.95" customHeight="1">
      <c r="A370" s="59"/>
      <c r="B370" s="59"/>
      <c r="C370" s="59"/>
      <c r="D370" s="59"/>
      <c r="E370" s="59"/>
      <c r="F370" s="59"/>
      <c r="G370" s="59"/>
      <c r="H370" s="59"/>
      <c r="I370" s="59"/>
      <c r="J370" s="59"/>
      <c r="K370" s="59"/>
      <c r="L370" s="59" t="s">
        <v>262</v>
      </c>
      <c r="M370" s="59"/>
      <c r="N370" s="59"/>
      <c r="O370" s="59"/>
      <c r="P370" s="59"/>
      <c r="Q370" s="59"/>
      <c r="R370" s="59"/>
      <c r="S370" s="59"/>
      <c r="T370" s="59"/>
      <c r="U370" s="59"/>
      <c r="V370" s="59" t="s">
        <v>37</v>
      </c>
      <c r="W370" s="697"/>
      <c r="X370" s="697"/>
      <c r="Y370" s="697"/>
      <c r="Z370" s="697"/>
      <c r="AA370" s="697"/>
      <c r="AB370" s="697"/>
      <c r="AC370" s="697"/>
      <c r="AD370" s="697"/>
      <c r="AE370" s="697"/>
      <c r="AF370" s="697"/>
      <c r="AG370" s="699" t="s">
        <v>117</v>
      </c>
      <c r="AH370" s="699"/>
      <c r="AI370" s="677" t="str">
        <f t="shared" si="9"/>
        <v/>
      </c>
      <c r="AJ370" s="677"/>
      <c r="AK370" s="677"/>
      <c r="AL370" s="677"/>
      <c r="AM370" s="677"/>
      <c r="AN370" s="677"/>
      <c r="AO370" s="677"/>
      <c r="AP370" s="677"/>
      <c r="AQ370" s="677"/>
      <c r="AR370" s="677"/>
      <c r="AS370" s="677"/>
      <c r="AT370" s="677"/>
      <c r="AU370" s="677"/>
      <c r="AV370" s="677"/>
      <c r="AW370" s="677"/>
      <c r="AX370" s="677"/>
      <c r="AY370" s="677"/>
      <c r="AZ370" s="677"/>
      <c r="BA370" s="677"/>
      <c r="BB370" s="677"/>
      <c r="BC370" s="699" t="s">
        <v>117</v>
      </c>
      <c r="BD370" s="699"/>
      <c r="BE370" s="688"/>
      <c r="BF370" s="688"/>
      <c r="BG370" s="688"/>
      <c r="BH370" s="688"/>
      <c r="BI370" s="688"/>
      <c r="BJ370" s="688"/>
      <c r="BK370" s="688"/>
      <c r="BL370" s="688"/>
      <c r="BM370" s="688"/>
      <c r="BN370" s="688"/>
      <c r="BO370" s="688"/>
      <c r="BP370" s="688"/>
      <c r="BQ370" s="688"/>
      <c r="BR370" s="688"/>
      <c r="BS370" s="688"/>
      <c r="BT370" s="123"/>
      <c r="BU370" s="119" t="s">
        <v>85</v>
      </c>
      <c r="BV370" s="119"/>
      <c r="BW370" s="119"/>
      <c r="BX370" s="119"/>
      <c r="BY370" s="119"/>
      <c r="BZ370" s="59"/>
    </row>
    <row r="371" spans="1:80" s="1" customFormat="1" ht="15.95" customHeight="1">
      <c r="A371" s="59"/>
      <c r="B371" s="59"/>
      <c r="C371" s="59"/>
      <c r="D371" s="59"/>
      <c r="E371" s="59"/>
      <c r="F371" s="59"/>
      <c r="G371" s="59"/>
      <c r="H371" s="59"/>
      <c r="I371" s="59"/>
      <c r="J371" s="59"/>
      <c r="K371" s="59"/>
      <c r="L371" s="59" t="s">
        <v>263</v>
      </c>
      <c r="M371" s="59"/>
      <c r="N371" s="59"/>
      <c r="O371" s="59"/>
      <c r="P371" s="59"/>
      <c r="Q371" s="59"/>
      <c r="R371" s="59"/>
      <c r="S371" s="59"/>
      <c r="T371" s="59"/>
      <c r="U371" s="59"/>
      <c r="V371" s="59" t="s">
        <v>37</v>
      </c>
      <c r="W371" s="697"/>
      <c r="X371" s="697"/>
      <c r="Y371" s="697"/>
      <c r="Z371" s="697"/>
      <c r="AA371" s="697"/>
      <c r="AB371" s="697"/>
      <c r="AC371" s="697"/>
      <c r="AD371" s="697"/>
      <c r="AE371" s="697"/>
      <c r="AF371" s="697"/>
      <c r="AG371" s="699" t="s">
        <v>117</v>
      </c>
      <c r="AH371" s="699"/>
      <c r="AI371" s="677" t="str">
        <f t="shared" si="9"/>
        <v/>
      </c>
      <c r="AJ371" s="677"/>
      <c r="AK371" s="677"/>
      <c r="AL371" s="677"/>
      <c r="AM371" s="677"/>
      <c r="AN371" s="677"/>
      <c r="AO371" s="677"/>
      <c r="AP371" s="677"/>
      <c r="AQ371" s="677"/>
      <c r="AR371" s="677"/>
      <c r="AS371" s="677"/>
      <c r="AT371" s="677"/>
      <c r="AU371" s="677"/>
      <c r="AV371" s="677"/>
      <c r="AW371" s="677"/>
      <c r="AX371" s="677"/>
      <c r="AY371" s="677"/>
      <c r="AZ371" s="677"/>
      <c r="BA371" s="677"/>
      <c r="BB371" s="677"/>
      <c r="BC371" s="699" t="s">
        <v>117</v>
      </c>
      <c r="BD371" s="699"/>
      <c r="BE371" s="688"/>
      <c r="BF371" s="688"/>
      <c r="BG371" s="688"/>
      <c r="BH371" s="688"/>
      <c r="BI371" s="688"/>
      <c r="BJ371" s="688"/>
      <c r="BK371" s="688"/>
      <c r="BL371" s="688"/>
      <c r="BM371" s="688"/>
      <c r="BN371" s="688"/>
      <c r="BO371" s="688"/>
      <c r="BP371" s="688"/>
      <c r="BQ371" s="688"/>
      <c r="BR371" s="688"/>
      <c r="BS371" s="688"/>
      <c r="BT371" s="123"/>
      <c r="BU371" s="119" t="s">
        <v>85</v>
      </c>
      <c r="BV371" s="119"/>
      <c r="BW371" s="119"/>
      <c r="BX371" s="119"/>
      <c r="BY371" s="119"/>
      <c r="BZ371" s="59"/>
    </row>
    <row r="372" spans="1:80" s="1" customFormat="1" ht="15.95" customHeight="1">
      <c r="A372" s="59"/>
      <c r="B372" s="59"/>
      <c r="C372" s="59"/>
      <c r="D372" s="59"/>
      <c r="E372" s="59"/>
      <c r="F372" s="59"/>
      <c r="G372" s="59"/>
      <c r="H372" s="59"/>
      <c r="I372" s="59"/>
      <c r="J372" s="59"/>
      <c r="K372" s="59"/>
      <c r="L372" s="59" t="s">
        <v>264</v>
      </c>
      <c r="M372" s="59"/>
      <c r="N372" s="59"/>
      <c r="O372" s="59"/>
      <c r="P372" s="59"/>
      <c r="Q372" s="59"/>
      <c r="R372" s="59"/>
      <c r="S372" s="59"/>
      <c r="T372" s="59"/>
      <c r="U372" s="59"/>
      <c r="V372" s="59" t="s">
        <v>37</v>
      </c>
      <c r="W372" s="697"/>
      <c r="X372" s="697"/>
      <c r="Y372" s="697"/>
      <c r="Z372" s="697"/>
      <c r="AA372" s="697"/>
      <c r="AB372" s="697"/>
      <c r="AC372" s="697"/>
      <c r="AD372" s="697"/>
      <c r="AE372" s="697"/>
      <c r="AF372" s="697"/>
      <c r="AG372" s="699" t="s">
        <v>117</v>
      </c>
      <c r="AH372" s="699"/>
      <c r="AI372" s="677" t="str">
        <f t="shared" si="9"/>
        <v/>
      </c>
      <c r="AJ372" s="677"/>
      <c r="AK372" s="677"/>
      <c r="AL372" s="677"/>
      <c r="AM372" s="677"/>
      <c r="AN372" s="677"/>
      <c r="AO372" s="677"/>
      <c r="AP372" s="677"/>
      <c r="AQ372" s="677"/>
      <c r="AR372" s="677"/>
      <c r="AS372" s="677"/>
      <c r="AT372" s="677"/>
      <c r="AU372" s="677"/>
      <c r="AV372" s="677"/>
      <c r="AW372" s="677"/>
      <c r="AX372" s="677"/>
      <c r="AY372" s="677"/>
      <c r="AZ372" s="677"/>
      <c r="BA372" s="677"/>
      <c r="BB372" s="677"/>
      <c r="BC372" s="699" t="s">
        <v>117</v>
      </c>
      <c r="BD372" s="699"/>
      <c r="BE372" s="688"/>
      <c r="BF372" s="688"/>
      <c r="BG372" s="688"/>
      <c r="BH372" s="688"/>
      <c r="BI372" s="688"/>
      <c r="BJ372" s="688"/>
      <c r="BK372" s="688"/>
      <c r="BL372" s="688"/>
      <c r="BM372" s="688"/>
      <c r="BN372" s="688"/>
      <c r="BO372" s="688"/>
      <c r="BP372" s="688"/>
      <c r="BQ372" s="688"/>
      <c r="BR372" s="688"/>
      <c r="BS372" s="688"/>
      <c r="BT372" s="123"/>
      <c r="BU372" s="119" t="s">
        <v>85</v>
      </c>
      <c r="BV372" s="119"/>
      <c r="BW372" s="119"/>
      <c r="BX372" s="119"/>
      <c r="BY372" s="119"/>
      <c r="BZ372" s="59"/>
    </row>
    <row r="373" spans="1:80" s="2" customFormat="1" ht="5.0999999999999996" customHeight="1">
      <c r="A373" s="94"/>
      <c r="B373" s="94"/>
      <c r="C373" s="94"/>
      <c r="D373" s="94"/>
      <c r="E373" s="94"/>
      <c r="F373" s="94"/>
      <c r="G373" s="94"/>
      <c r="H373" s="94"/>
      <c r="I373" s="94"/>
      <c r="J373" s="94"/>
      <c r="K373" s="94"/>
      <c r="L373" s="94"/>
      <c r="M373" s="94"/>
      <c r="N373" s="94"/>
      <c r="O373" s="94"/>
      <c r="P373" s="94"/>
      <c r="Q373" s="94"/>
      <c r="R373" s="94"/>
      <c r="S373" s="94"/>
      <c r="T373" s="94"/>
      <c r="U373" s="94"/>
      <c r="V373" s="94"/>
      <c r="W373" s="94"/>
      <c r="X373" s="94"/>
      <c r="Y373" s="94"/>
      <c r="Z373" s="94"/>
      <c r="AA373" s="94"/>
      <c r="AB373" s="94"/>
      <c r="AC373" s="94"/>
      <c r="AD373" s="94"/>
      <c r="AE373" s="94"/>
      <c r="AF373" s="94"/>
      <c r="AG373" s="94"/>
      <c r="AH373" s="94"/>
      <c r="AI373" s="94"/>
      <c r="AJ373" s="94"/>
      <c r="AK373" s="94"/>
      <c r="AL373" s="94"/>
      <c r="AM373" s="94"/>
      <c r="AN373" s="94"/>
      <c r="AO373" s="94"/>
      <c r="AP373" s="94"/>
      <c r="AQ373" s="94"/>
      <c r="AR373" s="94"/>
      <c r="AS373" s="94"/>
      <c r="AT373" s="94"/>
      <c r="AU373" s="94"/>
      <c r="AV373" s="94"/>
      <c r="AW373" s="94"/>
      <c r="AX373" s="94"/>
      <c r="AY373" s="94"/>
      <c r="AZ373" s="94"/>
      <c r="BA373" s="94"/>
      <c r="BB373" s="94"/>
      <c r="BC373" s="94"/>
      <c r="BD373" s="94"/>
      <c r="BE373" s="94"/>
      <c r="BF373" s="94"/>
      <c r="BG373" s="94"/>
      <c r="BH373" s="94"/>
      <c r="BI373" s="94"/>
      <c r="BJ373" s="94"/>
      <c r="BK373" s="94"/>
      <c r="BL373" s="94"/>
      <c r="BM373" s="94"/>
      <c r="BN373" s="94"/>
      <c r="BO373" s="94"/>
      <c r="BP373" s="94"/>
      <c r="BQ373" s="94"/>
      <c r="BR373" s="94"/>
      <c r="BS373" s="94"/>
      <c r="BT373" s="94"/>
      <c r="BU373" s="94"/>
      <c r="BV373" s="94"/>
      <c r="BW373" s="94"/>
      <c r="BX373" s="94"/>
      <c r="BY373" s="94"/>
      <c r="BZ373" s="94"/>
      <c r="CB373" s="8"/>
    </row>
    <row r="374" spans="1:80" s="2" customFormat="1" ht="5.0999999999999996" customHeight="1">
      <c r="A374" s="203"/>
      <c r="B374" s="203"/>
      <c r="C374" s="203"/>
      <c r="D374" s="203"/>
      <c r="E374" s="203"/>
      <c r="F374" s="203"/>
      <c r="G374" s="203"/>
      <c r="H374" s="203"/>
      <c r="I374" s="203"/>
      <c r="J374" s="203"/>
      <c r="K374" s="203"/>
      <c r="L374" s="203"/>
      <c r="M374" s="203"/>
      <c r="N374" s="203"/>
      <c r="O374" s="203"/>
      <c r="P374" s="203"/>
      <c r="Q374" s="203"/>
      <c r="R374" s="203"/>
      <c r="S374" s="203"/>
      <c r="T374" s="203"/>
      <c r="U374" s="203"/>
      <c r="V374" s="203"/>
      <c r="W374" s="203"/>
      <c r="X374" s="203"/>
      <c r="Y374" s="203"/>
      <c r="Z374" s="203"/>
      <c r="AA374" s="203"/>
      <c r="AB374" s="203"/>
      <c r="AC374" s="203"/>
      <c r="AD374" s="203"/>
      <c r="AE374" s="203"/>
      <c r="AF374" s="203"/>
      <c r="AG374" s="203"/>
      <c r="AH374" s="203"/>
      <c r="AI374" s="203"/>
      <c r="AJ374" s="203"/>
      <c r="AK374" s="203"/>
      <c r="AL374" s="203"/>
      <c r="AM374" s="203"/>
      <c r="AN374" s="203"/>
      <c r="AO374" s="203"/>
      <c r="AP374" s="203"/>
      <c r="AQ374" s="203"/>
      <c r="AR374" s="203"/>
      <c r="AS374" s="203"/>
      <c r="AT374" s="203"/>
      <c r="AU374" s="203"/>
      <c r="AV374" s="203"/>
      <c r="AW374" s="203"/>
      <c r="AX374" s="203"/>
      <c r="AY374" s="203"/>
      <c r="AZ374" s="203"/>
      <c r="BA374" s="203"/>
      <c r="BB374" s="203"/>
      <c r="BC374" s="203"/>
      <c r="BD374" s="203"/>
      <c r="BE374" s="203"/>
      <c r="BF374" s="203"/>
      <c r="BG374" s="203"/>
      <c r="BH374" s="203"/>
      <c r="BI374" s="203"/>
      <c r="BJ374" s="203"/>
      <c r="BK374" s="203"/>
      <c r="BL374" s="203"/>
      <c r="BM374" s="203"/>
      <c r="BN374" s="203"/>
      <c r="BO374" s="203"/>
      <c r="BP374" s="203"/>
      <c r="BQ374" s="203"/>
      <c r="BR374" s="203"/>
      <c r="BS374" s="203"/>
      <c r="BT374" s="203"/>
      <c r="BU374" s="203"/>
      <c r="BV374" s="203"/>
      <c r="BW374" s="203"/>
      <c r="BX374" s="203"/>
      <c r="BY374" s="203"/>
      <c r="BZ374" s="203"/>
      <c r="CB374" s="8"/>
    </row>
    <row r="375" spans="1:80" s="13" customFormat="1" ht="15.95" customHeight="1">
      <c r="A375" s="59"/>
      <c r="B375" s="59" t="s">
        <v>265</v>
      </c>
      <c r="C375" s="59"/>
      <c r="D375" s="59"/>
      <c r="E375" s="59"/>
      <c r="F375" s="59"/>
      <c r="G375" s="59"/>
      <c r="H375" s="59"/>
      <c r="I375" s="59"/>
      <c r="J375" s="59"/>
      <c r="K375" s="59"/>
      <c r="L375" s="59"/>
      <c r="M375" s="59"/>
      <c r="N375" s="59"/>
      <c r="O375" s="59"/>
      <c r="P375" s="59"/>
      <c r="Q375" s="59"/>
      <c r="R375" s="59"/>
      <c r="S375" s="680"/>
      <c r="T375" s="680"/>
      <c r="U375" s="680"/>
      <c r="V375" s="680"/>
      <c r="W375" s="680"/>
      <c r="X375" s="680"/>
      <c r="Y375" s="680"/>
      <c r="Z375" s="680"/>
      <c r="AA375" s="680"/>
      <c r="AB375" s="680"/>
      <c r="AC375" s="680"/>
      <c r="AD375" s="680"/>
      <c r="AE375" s="680"/>
      <c r="AF375" s="680"/>
      <c r="AG375" s="680"/>
      <c r="AH375" s="680"/>
      <c r="AI375" s="680"/>
      <c r="AJ375" s="680"/>
      <c r="AK375" s="680"/>
      <c r="AL375" s="680"/>
      <c r="AM375" s="680"/>
      <c r="AN375" s="680"/>
      <c r="AO375" s="680"/>
      <c r="AP375" s="680"/>
      <c r="AQ375" s="680"/>
      <c r="AR375" s="680"/>
      <c r="AS375" s="680"/>
      <c r="AT375" s="680"/>
      <c r="AU375" s="680"/>
      <c r="AV375" s="680"/>
      <c r="AW375" s="680"/>
      <c r="AX375" s="680"/>
      <c r="AY375" s="680"/>
      <c r="AZ375" s="680"/>
      <c r="BA375" s="680"/>
      <c r="BB375" s="680"/>
      <c r="BC375" s="680"/>
      <c r="BD375" s="680"/>
      <c r="BE375" s="680"/>
      <c r="BF375" s="680"/>
      <c r="BG375" s="680"/>
      <c r="BH375" s="680"/>
      <c r="BI375" s="680"/>
      <c r="BJ375" s="680"/>
      <c r="BK375" s="680"/>
      <c r="BL375" s="680"/>
      <c r="BM375" s="680"/>
      <c r="BN375" s="680"/>
      <c r="BO375" s="680"/>
      <c r="BP375" s="680"/>
      <c r="BQ375" s="680"/>
      <c r="BR375" s="680"/>
      <c r="BS375" s="680"/>
      <c r="BT375" s="680"/>
      <c r="BU375" s="680"/>
      <c r="BV375" s="680"/>
      <c r="BW375" s="680"/>
      <c r="BX375" s="680"/>
      <c r="BY375" s="680"/>
      <c r="BZ375" s="680"/>
    </row>
    <row r="376" spans="1:80" s="2" customFormat="1" ht="5.0999999999999996" customHeight="1">
      <c r="A376" s="94"/>
      <c r="B376" s="94"/>
      <c r="C376" s="94"/>
      <c r="D376" s="94"/>
      <c r="E376" s="94"/>
      <c r="F376" s="94"/>
      <c r="G376" s="94"/>
      <c r="H376" s="94"/>
      <c r="I376" s="94"/>
      <c r="J376" s="94"/>
      <c r="K376" s="94"/>
      <c r="L376" s="94"/>
      <c r="M376" s="94"/>
      <c r="N376" s="94"/>
      <c r="O376" s="94"/>
      <c r="P376" s="94"/>
      <c r="Q376" s="94"/>
      <c r="R376" s="94"/>
      <c r="S376" s="94"/>
      <c r="T376" s="94"/>
      <c r="U376" s="94"/>
      <c r="V376" s="94"/>
      <c r="W376" s="94"/>
      <c r="X376" s="94"/>
      <c r="Y376" s="94"/>
      <c r="Z376" s="94"/>
      <c r="AA376" s="94"/>
      <c r="AB376" s="94"/>
      <c r="AC376" s="94"/>
      <c r="AD376" s="94"/>
      <c r="AE376" s="94"/>
      <c r="AF376" s="94"/>
      <c r="AG376" s="94"/>
      <c r="AH376" s="94"/>
      <c r="AI376" s="94"/>
      <c r="AJ376" s="94"/>
      <c r="AK376" s="94"/>
      <c r="AL376" s="94"/>
      <c r="AM376" s="94"/>
      <c r="AN376" s="94"/>
      <c r="AO376" s="94"/>
      <c r="AP376" s="94"/>
      <c r="AQ376" s="94"/>
      <c r="AR376" s="94"/>
      <c r="AS376" s="94"/>
      <c r="AT376" s="94"/>
      <c r="AU376" s="94"/>
      <c r="AV376" s="94"/>
      <c r="AW376" s="94"/>
      <c r="AX376" s="94"/>
      <c r="AY376" s="94"/>
      <c r="AZ376" s="94"/>
      <c r="BA376" s="94"/>
      <c r="BB376" s="94"/>
      <c r="BC376" s="94"/>
      <c r="BD376" s="94"/>
      <c r="BE376" s="94"/>
      <c r="BF376" s="94"/>
      <c r="BG376" s="94"/>
      <c r="BH376" s="94"/>
      <c r="BI376" s="94"/>
      <c r="BJ376" s="94"/>
      <c r="BK376" s="94"/>
      <c r="BL376" s="94"/>
      <c r="BM376" s="94"/>
      <c r="BN376" s="94"/>
      <c r="BO376" s="94"/>
      <c r="BP376" s="94"/>
      <c r="BQ376" s="94"/>
      <c r="BR376" s="94"/>
      <c r="BS376" s="94"/>
      <c r="BT376" s="94"/>
      <c r="BU376" s="94"/>
      <c r="BV376" s="94"/>
      <c r="BW376" s="94"/>
      <c r="BX376" s="94"/>
      <c r="BY376" s="94"/>
      <c r="BZ376" s="94"/>
      <c r="CB376" s="8"/>
    </row>
    <row r="377" spans="1:80" s="2" customFormat="1" ht="5.0999999999999996" customHeight="1">
      <c r="A377" s="203"/>
      <c r="B377" s="203"/>
      <c r="C377" s="203"/>
      <c r="D377" s="203"/>
      <c r="E377" s="203"/>
      <c r="F377" s="203"/>
      <c r="G377" s="203"/>
      <c r="H377" s="203"/>
      <c r="I377" s="203"/>
      <c r="J377" s="203"/>
      <c r="K377" s="203"/>
      <c r="L377" s="203"/>
      <c r="M377" s="203"/>
      <c r="N377" s="203"/>
      <c r="O377" s="203"/>
      <c r="P377" s="203"/>
      <c r="Q377" s="203"/>
      <c r="R377" s="203"/>
      <c r="S377" s="203"/>
      <c r="T377" s="203"/>
      <c r="U377" s="203"/>
      <c r="V377" s="203"/>
      <c r="W377" s="203"/>
      <c r="X377" s="203"/>
      <c r="Y377" s="203"/>
      <c r="Z377" s="203"/>
      <c r="AA377" s="203"/>
      <c r="AB377" s="203"/>
      <c r="AC377" s="203"/>
      <c r="AD377" s="203"/>
      <c r="AE377" s="203"/>
      <c r="AF377" s="203"/>
      <c r="AG377" s="203"/>
      <c r="AH377" s="203"/>
      <c r="AI377" s="203"/>
      <c r="AJ377" s="203"/>
      <c r="AK377" s="203"/>
      <c r="AL377" s="203"/>
      <c r="AM377" s="203"/>
      <c r="AN377" s="203"/>
      <c r="AO377" s="203"/>
      <c r="AP377" s="203"/>
      <c r="AQ377" s="203"/>
      <c r="AR377" s="203"/>
      <c r="AS377" s="203"/>
      <c r="AT377" s="203"/>
      <c r="AU377" s="203"/>
      <c r="AV377" s="203"/>
      <c r="AW377" s="203"/>
      <c r="AX377" s="203"/>
      <c r="AY377" s="203"/>
      <c r="AZ377" s="203"/>
      <c r="BA377" s="203"/>
      <c r="BB377" s="203"/>
      <c r="BC377" s="203"/>
      <c r="BD377" s="203"/>
      <c r="BE377" s="203"/>
      <c r="BF377" s="203"/>
      <c r="BG377" s="203"/>
      <c r="BH377" s="203"/>
      <c r="BI377" s="203"/>
      <c r="BJ377" s="203"/>
      <c r="BK377" s="203"/>
      <c r="BL377" s="203"/>
      <c r="BM377" s="203"/>
      <c r="BN377" s="203"/>
      <c r="BO377" s="203"/>
      <c r="BP377" s="203"/>
      <c r="BQ377" s="203"/>
      <c r="BR377" s="203"/>
      <c r="BS377" s="203"/>
      <c r="BT377" s="203"/>
      <c r="BU377" s="203"/>
      <c r="BV377" s="203"/>
      <c r="BW377" s="203"/>
      <c r="BX377" s="203"/>
      <c r="BY377" s="203"/>
      <c r="BZ377" s="203"/>
      <c r="CB377" s="8"/>
    </row>
    <row r="378" spans="1:80" s="13" customFormat="1" ht="15.95" customHeight="1">
      <c r="A378" s="59"/>
      <c r="B378" s="59" t="s">
        <v>266</v>
      </c>
      <c r="C378" s="59"/>
      <c r="D378" s="59"/>
      <c r="E378" s="59"/>
      <c r="F378" s="59"/>
      <c r="G378" s="59"/>
      <c r="H378" s="59"/>
      <c r="I378" s="59"/>
      <c r="J378" s="59"/>
      <c r="K378" s="59"/>
      <c r="L378" s="59"/>
      <c r="M378" s="59"/>
      <c r="N378" s="59"/>
      <c r="O378" s="59"/>
      <c r="P378" s="59"/>
      <c r="Q378" s="59"/>
      <c r="R378" s="680"/>
      <c r="S378" s="680"/>
      <c r="T378" s="680"/>
      <c r="U378" s="680"/>
      <c r="V378" s="680"/>
      <c r="W378" s="680"/>
      <c r="X378" s="680"/>
      <c r="Y378" s="680"/>
      <c r="Z378" s="680"/>
      <c r="AA378" s="680"/>
      <c r="AB378" s="680"/>
      <c r="AC378" s="680"/>
      <c r="AD378" s="680"/>
      <c r="AE378" s="680"/>
      <c r="AF378" s="680"/>
      <c r="AG378" s="680"/>
      <c r="AH378" s="680"/>
      <c r="AI378" s="680"/>
      <c r="AJ378" s="680"/>
      <c r="AK378" s="680"/>
      <c r="AL378" s="680"/>
      <c r="AM378" s="680"/>
      <c r="AN378" s="680"/>
      <c r="AO378" s="680"/>
      <c r="AP378" s="680"/>
      <c r="AQ378" s="680"/>
      <c r="AR378" s="680"/>
      <c r="AS378" s="680"/>
      <c r="AT378" s="680"/>
      <c r="AU378" s="680"/>
      <c r="AV378" s="680"/>
      <c r="AW378" s="680"/>
      <c r="AX378" s="680"/>
      <c r="AY378" s="680"/>
      <c r="AZ378" s="680"/>
      <c r="BA378" s="680"/>
      <c r="BB378" s="680"/>
      <c r="BC378" s="680"/>
      <c r="BD378" s="680"/>
      <c r="BE378" s="680"/>
      <c r="BF378" s="680"/>
      <c r="BG378" s="680"/>
      <c r="BH378" s="680"/>
      <c r="BI378" s="680"/>
      <c r="BJ378" s="680"/>
      <c r="BK378" s="680"/>
      <c r="BL378" s="680"/>
      <c r="BM378" s="680"/>
      <c r="BN378" s="680"/>
      <c r="BO378" s="680"/>
      <c r="BP378" s="680"/>
      <c r="BQ378" s="680"/>
      <c r="BR378" s="680"/>
      <c r="BS378" s="680"/>
      <c r="BT378" s="680"/>
      <c r="BU378" s="680"/>
      <c r="BV378" s="680"/>
      <c r="BW378" s="680"/>
      <c r="BX378" s="680"/>
      <c r="BY378" s="680"/>
      <c r="BZ378" s="680"/>
    </row>
    <row r="379" spans="1:80" s="13" customFormat="1" ht="15.95" customHeight="1">
      <c r="A379" s="59"/>
      <c r="B379" s="59"/>
      <c r="C379" s="59"/>
      <c r="D379" s="59"/>
      <c r="E379" s="59"/>
      <c r="F379" s="59"/>
      <c r="G379" s="59"/>
      <c r="H379" s="59"/>
      <c r="I379" s="59"/>
      <c r="J379" s="59"/>
      <c r="K379" s="59"/>
      <c r="L379" s="59"/>
      <c r="M379" s="59"/>
      <c r="N379" s="59"/>
      <c r="O379" s="59"/>
      <c r="P379" s="59"/>
      <c r="Q379" s="59"/>
      <c r="R379" s="680"/>
      <c r="S379" s="680"/>
      <c r="T379" s="680"/>
      <c r="U379" s="680"/>
      <c r="V379" s="680"/>
      <c r="W379" s="680"/>
      <c r="X379" s="680"/>
      <c r="Y379" s="680"/>
      <c r="Z379" s="680"/>
      <c r="AA379" s="680"/>
      <c r="AB379" s="680"/>
      <c r="AC379" s="680"/>
      <c r="AD379" s="680"/>
      <c r="AE379" s="680"/>
      <c r="AF379" s="680"/>
      <c r="AG379" s="680"/>
      <c r="AH379" s="680"/>
      <c r="AI379" s="680"/>
      <c r="AJ379" s="680"/>
      <c r="AK379" s="680"/>
      <c r="AL379" s="680"/>
      <c r="AM379" s="680"/>
      <c r="AN379" s="680"/>
      <c r="AO379" s="680"/>
      <c r="AP379" s="680"/>
      <c r="AQ379" s="680"/>
      <c r="AR379" s="680"/>
      <c r="AS379" s="680"/>
      <c r="AT379" s="680"/>
      <c r="AU379" s="680"/>
      <c r="AV379" s="680"/>
      <c r="AW379" s="680"/>
      <c r="AX379" s="680"/>
      <c r="AY379" s="680"/>
      <c r="AZ379" s="680"/>
      <c r="BA379" s="680"/>
      <c r="BB379" s="680"/>
      <c r="BC379" s="680"/>
      <c r="BD379" s="680"/>
      <c r="BE379" s="680"/>
      <c r="BF379" s="680"/>
      <c r="BG379" s="680"/>
      <c r="BH379" s="680"/>
      <c r="BI379" s="680"/>
      <c r="BJ379" s="680"/>
      <c r="BK379" s="680"/>
      <c r="BL379" s="680"/>
      <c r="BM379" s="680"/>
      <c r="BN379" s="680"/>
      <c r="BO379" s="680"/>
      <c r="BP379" s="680"/>
      <c r="BQ379" s="680"/>
      <c r="BR379" s="680"/>
      <c r="BS379" s="680"/>
      <c r="BT379" s="680"/>
      <c r="BU379" s="680"/>
      <c r="BV379" s="680"/>
      <c r="BW379" s="680"/>
      <c r="BX379" s="680"/>
      <c r="BY379" s="680"/>
      <c r="BZ379" s="680"/>
    </row>
    <row r="380" spans="1:80" s="2" customFormat="1" ht="5.0999999999999996" customHeight="1">
      <c r="A380" s="94"/>
      <c r="B380" s="94"/>
      <c r="C380" s="94"/>
      <c r="D380" s="94"/>
      <c r="E380" s="94"/>
      <c r="F380" s="94"/>
      <c r="G380" s="94"/>
      <c r="H380" s="94"/>
      <c r="I380" s="94"/>
      <c r="J380" s="94"/>
      <c r="K380" s="94"/>
      <c r="L380" s="94"/>
      <c r="M380" s="94"/>
      <c r="N380" s="94"/>
      <c r="O380" s="94"/>
      <c r="P380" s="94"/>
      <c r="Q380" s="94"/>
      <c r="R380" s="94"/>
      <c r="S380" s="94"/>
      <c r="T380" s="94"/>
      <c r="U380" s="94"/>
      <c r="V380" s="94"/>
      <c r="W380" s="94"/>
      <c r="X380" s="94"/>
      <c r="Y380" s="94"/>
      <c r="Z380" s="94"/>
      <c r="AA380" s="94"/>
      <c r="AB380" s="94"/>
      <c r="AC380" s="94"/>
      <c r="AD380" s="94"/>
      <c r="AE380" s="94"/>
      <c r="AF380" s="94"/>
      <c r="AG380" s="94"/>
      <c r="AH380" s="94"/>
      <c r="AI380" s="94"/>
      <c r="AJ380" s="94"/>
      <c r="AK380" s="94"/>
      <c r="AL380" s="94"/>
      <c r="AM380" s="94"/>
      <c r="AN380" s="94"/>
      <c r="AO380" s="94"/>
      <c r="AP380" s="94"/>
      <c r="AQ380" s="94"/>
      <c r="AR380" s="94"/>
      <c r="AS380" s="94"/>
      <c r="AT380" s="94"/>
      <c r="AU380" s="94"/>
      <c r="AV380" s="94"/>
      <c r="AW380" s="94"/>
      <c r="AX380" s="94"/>
      <c r="AY380" s="94"/>
      <c r="AZ380" s="94"/>
      <c r="BA380" s="94"/>
      <c r="BB380" s="94"/>
      <c r="BC380" s="94"/>
      <c r="BD380" s="94"/>
      <c r="BE380" s="94"/>
      <c r="BF380" s="94"/>
      <c r="BG380" s="94"/>
      <c r="BH380" s="94"/>
      <c r="BI380" s="94"/>
      <c r="BJ380" s="94"/>
      <c r="BK380" s="94"/>
      <c r="BL380" s="94"/>
      <c r="BM380" s="94"/>
      <c r="BN380" s="94"/>
      <c r="BO380" s="94"/>
      <c r="BP380" s="94"/>
      <c r="BQ380" s="94"/>
      <c r="BR380" s="94"/>
      <c r="BS380" s="94"/>
      <c r="BT380" s="94"/>
      <c r="BU380" s="94"/>
      <c r="BV380" s="94"/>
      <c r="BW380" s="94"/>
      <c r="BX380" s="94"/>
      <c r="BY380" s="94"/>
      <c r="BZ380" s="94"/>
      <c r="CB380" s="8"/>
    </row>
    <row r="381" spans="1:80" s="2" customFormat="1" ht="17.100000000000001" customHeight="1">
      <c r="A381" s="670" t="s">
        <v>244</v>
      </c>
      <c r="B381" s="670"/>
      <c r="C381" s="670"/>
      <c r="D381" s="670"/>
      <c r="E381" s="670"/>
      <c r="F381" s="670"/>
      <c r="G381" s="670"/>
      <c r="H381" s="670"/>
      <c r="I381" s="670"/>
      <c r="J381" s="670"/>
      <c r="K381" s="670"/>
      <c r="L381" s="670"/>
      <c r="M381" s="670"/>
      <c r="N381" s="670"/>
      <c r="O381" s="670"/>
      <c r="P381" s="670"/>
      <c r="Q381" s="670"/>
      <c r="R381" s="670"/>
      <c r="S381" s="670"/>
      <c r="T381" s="670"/>
      <c r="U381" s="670"/>
      <c r="V381" s="670"/>
      <c r="W381" s="670"/>
      <c r="X381" s="670"/>
      <c r="Y381" s="670"/>
      <c r="Z381" s="670"/>
      <c r="AA381" s="670"/>
      <c r="AB381" s="670"/>
      <c r="AC381" s="670"/>
      <c r="AD381" s="670"/>
      <c r="AE381" s="670"/>
      <c r="AF381" s="670"/>
      <c r="AG381" s="670"/>
      <c r="AH381" s="670"/>
      <c r="AI381" s="670"/>
      <c r="AJ381" s="670"/>
      <c r="AK381" s="670"/>
      <c r="AL381" s="670"/>
      <c r="AM381" s="670"/>
      <c r="AN381" s="670"/>
      <c r="AO381" s="670"/>
      <c r="AP381" s="670"/>
      <c r="AQ381" s="670"/>
      <c r="AR381" s="670"/>
      <c r="AS381" s="670"/>
      <c r="AT381" s="670"/>
      <c r="AU381" s="670"/>
      <c r="AV381" s="670"/>
      <c r="AW381" s="670"/>
      <c r="AX381" s="670"/>
      <c r="AY381" s="670"/>
      <c r="AZ381" s="670"/>
      <c r="BA381" s="670"/>
      <c r="BB381" s="670"/>
      <c r="BC381" s="670"/>
      <c r="BD381" s="670"/>
      <c r="BE381" s="670"/>
      <c r="BF381" s="670"/>
      <c r="BG381" s="670"/>
      <c r="BH381" s="670"/>
      <c r="BI381" s="670"/>
      <c r="BJ381" s="670"/>
      <c r="BK381" s="670"/>
      <c r="BL381" s="670"/>
      <c r="BM381" s="670"/>
      <c r="BN381" s="670"/>
      <c r="BO381" s="670"/>
      <c r="BP381" s="670"/>
      <c r="BQ381" s="670"/>
      <c r="BR381" s="670"/>
      <c r="BS381" s="670"/>
      <c r="BT381" s="670"/>
      <c r="BU381" s="670"/>
      <c r="BV381" s="670"/>
      <c r="BW381" s="670"/>
      <c r="BX381" s="670"/>
      <c r="BY381" s="670"/>
      <c r="BZ381" s="670"/>
    </row>
    <row r="382" spans="1:80" s="2" customFormat="1" ht="15.95" customHeight="1">
      <c r="A382" s="59"/>
      <c r="B382" s="59" t="s">
        <v>245</v>
      </c>
      <c r="C382" s="59"/>
      <c r="D382" s="59"/>
      <c r="E382" s="59"/>
      <c r="F382" s="59"/>
      <c r="G382" s="59"/>
      <c r="H382" s="59"/>
      <c r="I382" s="59"/>
      <c r="J382" s="59"/>
      <c r="K382" s="59"/>
      <c r="L382" s="59"/>
      <c r="M382" s="59"/>
      <c r="N382" s="59"/>
      <c r="O382" s="59"/>
      <c r="P382" s="59"/>
      <c r="Q382" s="59"/>
      <c r="R382" s="59"/>
      <c r="S382" s="59"/>
      <c r="T382" s="59"/>
      <c r="U382" s="59"/>
      <c r="V382" s="59"/>
      <c r="W382" s="59"/>
      <c r="X382" s="59"/>
      <c r="Y382" s="59"/>
      <c r="Z382" s="59"/>
      <c r="AA382" s="59"/>
      <c r="AB382" s="59"/>
      <c r="AC382" s="59"/>
      <c r="AD382" s="59"/>
      <c r="AE382" s="59"/>
      <c r="AF382" s="59"/>
      <c r="AG382" s="59"/>
      <c r="AH382" s="59"/>
      <c r="AI382" s="59"/>
      <c r="AJ382" s="59"/>
      <c r="AK382" s="59"/>
      <c r="AL382" s="59"/>
      <c r="AM382" s="59"/>
      <c r="AN382" s="59"/>
      <c r="AO382" s="59"/>
      <c r="AP382" s="59"/>
      <c r="AQ382" s="59"/>
      <c r="AR382" s="59"/>
      <c r="AS382" s="59"/>
      <c r="AT382" s="59"/>
      <c r="AU382" s="59"/>
      <c r="AV382" s="59"/>
      <c r="AW382" s="59"/>
      <c r="AX382" s="59"/>
      <c r="AY382" s="59"/>
      <c r="AZ382" s="59"/>
      <c r="BA382" s="59"/>
      <c r="BB382" s="59"/>
      <c r="BC382" s="59"/>
      <c r="BD382" s="59"/>
      <c r="BE382" s="59"/>
      <c r="BF382" s="59"/>
      <c r="BG382" s="59"/>
      <c r="BH382" s="59"/>
      <c r="BI382" s="59"/>
      <c r="BJ382" s="59"/>
      <c r="BK382" s="59"/>
      <c r="BL382" s="59"/>
      <c r="BM382" s="59"/>
      <c r="BN382" s="59"/>
      <c r="BO382" s="59"/>
      <c r="BP382" s="59"/>
      <c r="BQ382" s="59"/>
      <c r="BR382" s="59"/>
      <c r="BS382" s="59"/>
      <c r="BT382" s="59"/>
      <c r="BU382" s="59"/>
      <c r="BV382" s="59"/>
      <c r="BW382" s="59"/>
      <c r="BX382" s="59"/>
      <c r="BY382" s="59"/>
      <c r="BZ382" s="59"/>
    </row>
    <row r="383" spans="1:80" s="2" customFormat="1" ht="5.0999999999999996" customHeight="1">
      <c r="A383" s="94"/>
      <c r="B383" s="94"/>
      <c r="C383" s="94"/>
      <c r="D383" s="94"/>
      <c r="E383" s="94"/>
      <c r="F383" s="94"/>
      <c r="G383" s="94"/>
      <c r="H383" s="94"/>
      <c r="I383" s="94"/>
      <c r="J383" s="94"/>
      <c r="K383" s="94"/>
      <c r="L383" s="94"/>
      <c r="M383" s="94"/>
      <c r="N383" s="94"/>
      <c r="O383" s="94"/>
      <c r="P383" s="94"/>
      <c r="Q383" s="94"/>
      <c r="R383" s="94"/>
      <c r="S383" s="94"/>
      <c r="T383" s="94"/>
      <c r="U383" s="94"/>
      <c r="V383" s="94"/>
      <c r="W383" s="94"/>
      <c r="X383" s="94"/>
      <c r="Y383" s="94"/>
      <c r="Z383" s="94"/>
      <c r="AA383" s="94"/>
      <c r="AB383" s="94"/>
      <c r="AC383" s="94"/>
      <c r="AD383" s="94"/>
      <c r="AE383" s="94"/>
      <c r="AF383" s="94"/>
      <c r="AG383" s="94"/>
      <c r="AH383" s="94"/>
      <c r="AI383" s="94"/>
      <c r="AJ383" s="94"/>
      <c r="AK383" s="94"/>
      <c r="AL383" s="94"/>
      <c r="AM383" s="94"/>
      <c r="AN383" s="94"/>
      <c r="AO383" s="94"/>
      <c r="AP383" s="94"/>
      <c r="AQ383" s="94"/>
      <c r="AR383" s="94"/>
      <c r="AS383" s="94"/>
      <c r="AT383" s="94"/>
      <c r="AU383" s="94"/>
      <c r="AV383" s="94"/>
      <c r="AW383" s="94"/>
      <c r="AX383" s="94"/>
      <c r="AY383" s="94"/>
      <c r="AZ383" s="94"/>
      <c r="BA383" s="94"/>
      <c r="BB383" s="94"/>
      <c r="BC383" s="94"/>
      <c r="BD383" s="94"/>
      <c r="BE383" s="94"/>
      <c r="BF383" s="94"/>
      <c r="BG383" s="94"/>
      <c r="BH383" s="94"/>
      <c r="BI383" s="94"/>
      <c r="BJ383" s="94"/>
      <c r="BK383" s="94"/>
      <c r="BL383" s="94"/>
      <c r="BM383" s="94"/>
      <c r="BN383" s="94"/>
      <c r="BO383" s="94"/>
      <c r="BP383" s="94"/>
      <c r="BQ383" s="94"/>
      <c r="BR383" s="94"/>
      <c r="BS383" s="94"/>
      <c r="BT383" s="94"/>
      <c r="BU383" s="94"/>
      <c r="BV383" s="94"/>
      <c r="BW383" s="94"/>
      <c r="BX383" s="94"/>
      <c r="BY383" s="94"/>
      <c r="BZ383" s="94"/>
      <c r="CB383" s="8"/>
    </row>
    <row r="384" spans="1:80" s="2" customFormat="1" ht="5.0999999999999996" customHeight="1">
      <c r="A384" s="203"/>
      <c r="B384" s="203"/>
      <c r="C384" s="203"/>
      <c r="D384" s="203"/>
      <c r="E384" s="203"/>
      <c r="F384" s="203"/>
      <c r="G384" s="203"/>
      <c r="H384" s="203"/>
      <c r="I384" s="203"/>
      <c r="J384" s="203"/>
      <c r="K384" s="203"/>
      <c r="L384" s="203"/>
      <c r="M384" s="203"/>
      <c r="N384" s="203"/>
      <c r="O384" s="203"/>
      <c r="P384" s="203"/>
      <c r="Q384" s="203"/>
      <c r="R384" s="203"/>
      <c r="S384" s="203"/>
      <c r="T384" s="203"/>
      <c r="U384" s="203"/>
      <c r="V384" s="203"/>
      <c r="W384" s="203"/>
      <c r="X384" s="203"/>
      <c r="Y384" s="203"/>
      <c r="Z384" s="203"/>
      <c r="AA384" s="203"/>
      <c r="AB384" s="203"/>
      <c r="AC384" s="203"/>
      <c r="AD384" s="203"/>
      <c r="AE384" s="203"/>
      <c r="AF384" s="203"/>
      <c r="AG384" s="203"/>
      <c r="AH384" s="203"/>
      <c r="AI384" s="203"/>
      <c r="AJ384" s="203"/>
      <c r="AK384" s="203"/>
      <c r="AL384" s="203"/>
      <c r="AM384" s="203"/>
      <c r="AN384" s="203"/>
      <c r="AO384" s="203"/>
      <c r="AP384" s="203"/>
      <c r="AQ384" s="203"/>
      <c r="AR384" s="203"/>
      <c r="AS384" s="203"/>
      <c r="AT384" s="203"/>
      <c r="AU384" s="203"/>
      <c r="AV384" s="203"/>
      <c r="AW384" s="203"/>
      <c r="AX384" s="203"/>
      <c r="AY384" s="203"/>
      <c r="AZ384" s="203"/>
      <c r="BA384" s="203"/>
      <c r="BB384" s="203"/>
      <c r="BC384" s="203"/>
      <c r="BD384" s="203"/>
      <c r="BE384" s="203"/>
      <c r="BF384" s="203"/>
      <c r="BG384" s="203"/>
      <c r="BH384" s="203"/>
      <c r="BI384" s="203"/>
      <c r="BJ384" s="203"/>
      <c r="BK384" s="203"/>
      <c r="BL384" s="203"/>
      <c r="BM384" s="203"/>
      <c r="BN384" s="203"/>
      <c r="BO384" s="203"/>
      <c r="BP384" s="203"/>
      <c r="BQ384" s="203"/>
      <c r="BR384" s="203"/>
      <c r="BS384" s="203"/>
      <c r="BT384" s="203"/>
      <c r="BU384" s="203"/>
      <c r="BV384" s="203"/>
      <c r="BW384" s="203"/>
      <c r="BX384" s="203"/>
      <c r="BY384" s="203"/>
      <c r="BZ384" s="203"/>
      <c r="CB384" s="8"/>
    </row>
    <row r="385" spans="1:80" s="1" customFormat="1" ht="15.95" customHeight="1">
      <c r="A385" s="59"/>
      <c r="B385" s="59" t="s">
        <v>246</v>
      </c>
      <c r="C385" s="59"/>
      <c r="D385" s="59"/>
      <c r="E385" s="59"/>
      <c r="F385" s="59"/>
      <c r="G385" s="59"/>
      <c r="H385" s="59"/>
      <c r="I385" s="59"/>
      <c r="J385" s="59"/>
      <c r="K385" s="59"/>
      <c r="L385" s="59"/>
      <c r="M385" s="59"/>
      <c r="N385" s="59"/>
      <c r="O385" s="59"/>
      <c r="P385" s="59"/>
      <c r="Q385" s="59"/>
      <c r="R385" s="59"/>
      <c r="S385" s="59"/>
      <c r="T385" s="59"/>
      <c r="U385" s="59"/>
      <c r="V385" s="59"/>
      <c r="W385" s="59"/>
      <c r="X385" s="59"/>
      <c r="Y385" s="59"/>
      <c r="Z385" s="59"/>
      <c r="AA385" s="59"/>
      <c r="AB385" s="59"/>
      <c r="AC385" s="59"/>
      <c r="AD385" s="59"/>
      <c r="AE385" s="59"/>
      <c r="AF385" s="59"/>
      <c r="AG385" s="59"/>
      <c r="AH385" s="59"/>
      <c r="AI385" s="672"/>
      <c r="AJ385" s="672"/>
      <c r="AK385" s="672"/>
      <c r="AL385" s="672"/>
      <c r="AM385" s="672"/>
      <c r="AN385" s="672"/>
      <c r="AO385" s="672"/>
      <c r="AP385" s="59"/>
      <c r="AQ385" s="60"/>
      <c r="AR385" s="60"/>
      <c r="AS385" s="60"/>
      <c r="AT385" s="60"/>
      <c r="AU385" s="60"/>
      <c r="AV385" s="60"/>
      <c r="AW385" s="60"/>
      <c r="AX385" s="60"/>
      <c r="AY385" s="60"/>
      <c r="AZ385" s="60"/>
      <c r="BA385" s="60"/>
      <c r="BB385" s="60"/>
      <c r="BC385" s="60"/>
      <c r="BD385" s="60"/>
      <c r="BE385" s="60"/>
      <c r="BF385" s="60"/>
      <c r="BG385" s="60"/>
      <c r="BH385" s="60"/>
      <c r="BI385" s="60"/>
      <c r="BJ385" s="60"/>
      <c r="BK385" s="60"/>
      <c r="BL385" s="60"/>
      <c r="BM385" s="60"/>
      <c r="BN385" s="60"/>
      <c r="BO385" s="60"/>
      <c r="BP385" s="60"/>
      <c r="BQ385" s="60"/>
      <c r="BR385" s="60"/>
      <c r="BS385" s="60"/>
      <c r="BT385" s="60"/>
      <c r="BU385" s="60"/>
      <c r="BV385" s="60"/>
      <c r="BW385" s="60"/>
      <c r="BX385" s="60"/>
      <c r="BY385" s="60"/>
      <c r="BZ385" s="60"/>
    </row>
    <row r="386" spans="1:80" s="2" customFormat="1" ht="5.0999999999999996" customHeight="1">
      <c r="A386" s="94"/>
      <c r="B386" s="94"/>
      <c r="C386" s="94"/>
      <c r="D386" s="94"/>
      <c r="E386" s="94"/>
      <c r="F386" s="94"/>
      <c r="G386" s="94"/>
      <c r="H386" s="94"/>
      <c r="I386" s="94"/>
      <c r="J386" s="94"/>
      <c r="K386" s="94"/>
      <c r="L386" s="94"/>
      <c r="M386" s="94"/>
      <c r="N386" s="94"/>
      <c r="O386" s="94"/>
      <c r="P386" s="94"/>
      <c r="Q386" s="94"/>
      <c r="R386" s="94"/>
      <c r="S386" s="94"/>
      <c r="T386" s="94"/>
      <c r="U386" s="94"/>
      <c r="V386" s="94"/>
      <c r="W386" s="94"/>
      <c r="X386" s="94"/>
      <c r="Y386" s="94"/>
      <c r="Z386" s="94"/>
      <c r="AA386" s="94"/>
      <c r="AB386" s="94"/>
      <c r="AC386" s="94"/>
      <c r="AD386" s="94"/>
      <c r="AE386" s="94"/>
      <c r="AF386" s="94"/>
      <c r="AG386" s="94"/>
      <c r="AH386" s="94"/>
      <c r="AI386" s="94"/>
      <c r="AJ386" s="94"/>
      <c r="AK386" s="94"/>
      <c r="AL386" s="94"/>
      <c r="AM386" s="94"/>
      <c r="AN386" s="94"/>
      <c r="AO386" s="94"/>
      <c r="AP386" s="94"/>
      <c r="AQ386" s="94"/>
      <c r="AR386" s="94"/>
      <c r="AS386" s="94"/>
      <c r="AT386" s="94"/>
      <c r="AU386" s="94"/>
      <c r="AV386" s="94"/>
      <c r="AW386" s="94"/>
      <c r="AX386" s="94"/>
      <c r="AY386" s="94"/>
      <c r="AZ386" s="94"/>
      <c r="BA386" s="94"/>
      <c r="BB386" s="94"/>
      <c r="BC386" s="94"/>
      <c r="BD386" s="94"/>
      <c r="BE386" s="94"/>
      <c r="BF386" s="94"/>
      <c r="BG386" s="94"/>
      <c r="BH386" s="94"/>
      <c r="BI386" s="94"/>
      <c r="BJ386" s="94"/>
      <c r="BK386" s="94"/>
      <c r="BL386" s="94"/>
      <c r="BM386" s="94"/>
      <c r="BN386" s="94"/>
      <c r="BO386" s="94"/>
      <c r="BP386" s="94"/>
      <c r="BQ386" s="94"/>
      <c r="BR386" s="94"/>
      <c r="BS386" s="94"/>
      <c r="BT386" s="94"/>
      <c r="BU386" s="94"/>
      <c r="BV386" s="94"/>
      <c r="BW386" s="94"/>
      <c r="BX386" s="94"/>
      <c r="BY386" s="94"/>
      <c r="BZ386" s="94"/>
      <c r="CB386" s="8"/>
    </row>
    <row r="387" spans="1:80" s="2" customFormat="1" ht="5.0999999999999996" customHeight="1">
      <c r="A387" s="203"/>
      <c r="B387" s="203"/>
      <c r="C387" s="203"/>
      <c r="D387" s="203"/>
      <c r="E387" s="203"/>
      <c r="F387" s="203"/>
      <c r="G387" s="203"/>
      <c r="H387" s="203"/>
      <c r="I387" s="203"/>
      <c r="J387" s="203"/>
      <c r="K387" s="203"/>
      <c r="L387" s="203"/>
      <c r="M387" s="203"/>
      <c r="N387" s="203"/>
      <c r="O387" s="203"/>
      <c r="P387" s="203"/>
      <c r="Q387" s="203"/>
      <c r="R387" s="203"/>
      <c r="S387" s="203"/>
      <c r="T387" s="203"/>
      <c r="U387" s="203"/>
      <c r="V387" s="203"/>
      <c r="W387" s="203"/>
      <c r="X387" s="203"/>
      <c r="Y387" s="203"/>
      <c r="Z387" s="203"/>
      <c r="AA387" s="203"/>
      <c r="AB387" s="203"/>
      <c r="AC387" s="203"/>
      <c r="AD387" s="203"/>
      <c r="AE387" s="203"/>
      <c r="AF387" s="203"/>
      <c r="AG387" s="203"/>
      <c r="AH387" s="203"/>
      <c r="AI387" s="203"/>
      <c r="AJ387" s="203"/>
      <c r="AK387" s="203"/>
      <c r="AL387" s="203"/>
      <c r="AM387" s="203"/>
      <c r="AN387" s="203"/>
      <c r="AO387" s="203"/>
      <c r="AP387" s="203"/>
      <c r="AQ387" s="203"/>
      <c r="AR387" s="203"/>
      <c r="AS387" s="203"/>
      <c r="AT387" s="203"/>
      <c r="AU387" s="203"/>
      <c r="AV387" s="203"/>
      <c r="AW387" s="203"/>
      <c r="AX387" s="203"/>
      <c r="AY387" s="203"/>
      <c r="AZ387" s="203"/>
      <c r="BA387" s="203"/>
      <c r="BB387" s="203"/>
      <c r="BC387" s="203"/>
      <c r="BD387" s="203"/>
      <c r="BE387" s="203"/>
      <c r="BF387" s="203"/>
      <c r="BG387" s="203"/>
      <c r="BH387" s="203"/>
      <c r="BI387" s="203"/>
      <c r="BJ387" s="203"/>
      <c r="BK387" s="203"/>
      <c r="BL387" s="203"/>
      <c r="BM387" s="203"/>
      <c r="BN387" s="203"/>
      <c r="BO387" s="203"/>
      <c r="BP387" s="203"/>
      <c r="BQ387" s="203"/>
      <c r="BR387" s="203"/>
      <c r="BS387" s="203"/>
      <c r="BT387" s="203"/>
      <c r="BU387" s="203"/>
      <c r="BV387" s="203"/>
      <c r="BW387" s="203"/>
      <c r="BX387" s="203"/>
      <c r="BY387" s="203"/>
      <c r="BZ387" s="203"/>
      <c r="CB387" s="8"/>
    </row>
    <row r="388" spans="1:80" s="1" customFormat="1" ht="15.95" customHeight="1">
      <c r="A388" s="59"/>
      <c r="B388" s="59" t="s">
        <v>247</v>
      </c>
      <c r="C388" s="59"/>
      <c r="D388" s="59"/>
      <c r="E388" s="59"/>
      <c r="F388" s="59"/>
      <c r="G388" s="59"/>
      <c r="H388" s="59"/>
      <c r="I388" s="59"/>
      <c r="J388" s="59"/>
      <c r="K388" s="59"/>
      <c r="L388" s="59"/>
      <c r="M388" s="59"/>
      <c r="N388" s="59"/>
      <c r="O388" s="59"/>
      <c r="P388" s="59"/>
      <c r="Q388" s="59"/>
      <c r="R388" s="59"/>
      <c r="S388" s="59"/>
      <c r="T388" s="59"/>
      <c r="U388" s="59"/>
      <c r="V388" s="59"/>
      <c r="W388" s="59"/>
      <c r="X388" s="59"/>
      <c r="Y388" s="59"/>
      <c r="Z388" s="59"/>
      <c r="AA388" s="59"/>
      <c r="AB388" s="59"/>
      <c r="AC388" s="59"/>
      <c r="AD388" s="59"/>
      <c r="AE388" s="59"/>
      <c r="AF388" s="59"/>
      <c r="AG388" s="59"/>
      <c r="AH388" s="59"/>
      <c r="AI388" s="672"/>
      <c r="AJ388" s="672"/>
      <c r="AK388" s="672"/>
      <c r="AL388" s="672"/>
      <c r="AM388" s="672"/>
      <c r="AN388" s="672"/>
      <c r="AO388" s="672"/>
      <c r="AP388" s="59"/>
      <c r="AQ388" s="60"/>
      <c r="AR388" s="60"/>
      <c r="AS388" s="60"/>
      <c r="AT388" s="60"/>
      <c r="AU388" s="60"/>
      <c r="AV388" s="60"/>
      <c r="AW388" s="60"/>
      <c r="AX388" s="60"/>
      <c r="AY388" s="60"/>
      <c r="AZ388" s="60"/>
      <c r="BA388" s="60"/>
      <c r="BB388" s="60"/>
      <c r="BC388" s="60"/>
      <c r="BD388" s="60"/>
      <c r="BE388" s="60"/>
      <c r="BF388" s="60"/>
      <c r="BG388" s="60"/>
      <c r="BH388" s="60"/>
      <c r="BI388" s="60"/>
      <c r="BJ388" s="60"/>
      <c r="BK388" s="60"/>
      <c r="BL388" s="60"/>
      <c r="BM388" s="60"/>
      <c r="BN388" s="60"/>
      <c r="BO388" s="60"/>
      <c r="BP388" s="60"/>
      <c r="BQ388" s="60"/>
      <c r="BR388" s="60"/>
      <c r="BS388" s="60"/>
      <c r="BT388" s="60"/>
      <c r="BU388" s="60"/>
      <c r="BV388" s="60"/>
      <c r="BW388" s="60"/>
      <c r="BX388" s="60"/>
      <c r="BY388" s="60"/>
      <c r="BZ388" s="60"/>
    </row>
    <row r="389" spans="1:80" s="2" customFormat="1" ht="5.0999999999999996" customHeight="1">
      <c r="A389" s="94"/>
      <c r="B389" s="94"/>
      <c r="C389" s="94"/>
      <c r="D389" s="94"/>
      <c r="E389" s="94"/>
      <c r="F389" s="94"/>
      <c r="G389" s="94"/>
      <c r="H389" s="94"/>
      <c r="I389" s="94"/>
      <c r="J389" s="94"/>
      <c r="K389" s="94"/>
      <c r="L389" s="94"/>
      <c r="M389" s="94"/>
      <c r="N389" s="94"/>
      <c r="O389" s="94"/>
      <c r="P389" s="94"/>
      <c r="Q389" s="94"/>
      <c r="R389" s="94"/>
      <c r="S389" s="94"/>
      <c r="T389" s="94"/>
      <c r="U389" s="94"/>
      <c r="V389" s="94"/>
      <c r="W389" s="94"/>
      <c r="X389" s="94"/>
      <c r="Y389" s="94"/>
      <c r="Z389" s="94"/>
      <c r="AA389" s="94"/>
      <c r="AB389" s="94"/>
      <c r="AC389" s="94"/>
      <c r="AD389" s="94"/>
      <c r="AE389" s="94"/>
      <c r="AF389" s="94"/>
      <c r="AG389" s="94"/>
      <c r="AH389" s="94"/>
      <c r="AI389" s="94"/>
      <c r="AJ389" s="94"/>
      <c r="AK389" s="94"/>
      <c r="AL389" s="94"/>
      <c r="AM389" s="94"/>
      <c r="AN389" s="94"/>
      <c r="AO389" s="94"/>
      <c r="AP389" s="94"/>
      <c r="AQ389" s="94"/>
      <c r="AR389" s="94"/>
      <c r="AS389" s="94"/>
      <c r="AT389" s="94"/>
      <c r="AU389" s="94"/>
      <c r="AV389" s="94"/>
      <c r="AW389" s="94"/>
      <c r="AX389" s="94"/>
      <c r="AY389" s="94"/>
      <c r="AZ389" s="94"/>
      <c r="BA389" s="94"/>
      <c r="BB389" s="94"/>
      <c r="BC389" s="94"/>
      <c r="BD389" s="94"/>
      <c r="BE389" s="94"/>
      <c r="BF389" s="94"/>
      <c r="BG389" s="94"/>
      <c r="BH389" s="94"/>
      <c r="BI389" s="94"/>
      <c r="BJ389" s="94"/>
      <c r="BK389" s="94"/>
      <c r="BL389" s="94"/>
      <c r="BM389" s="94"/>
      <c r="BN389" s="94"/>
      <c r="BO389" s="94"/>
      <c r="BP389" s="94"/>
      <c r="BQ389" s="94"/>
      <c r="BR389" s="94"/>
      <c r="BS389" s="94"/>
      <c r="BT389" s="94"/>
      <c r="BU389" s="94"/>
      <c r="BV389" s="94"/>
      <c r="BW389" s="94"/>
      <c r="BX389" s="94"/>
      <c r="BY389" s="94"/>
      <c r="BZ389" s="94"/>
      <c r="CB389" s="8"/>
    </row>
    <row r="390" spans="1:80" s="2" customFormat="1" ht="5.0999999999999996" customHeight="1">
      <c r="A390" s="203"/>
      <c r="B390" s="203"/>
      <c r="C390" s="203"/>
      <c r="D390" s="203"/>
      <c r="E390" s="203"/>
      <c r="F390" s="203"/>
      <c r="G390" s="203"/>
      <c r="H390" s="203"/>
      <c r="I390" s="203"/>
      <c r="J390" s="203"/>
      <c r="K390" s="203"/>
      <c r="L390" s="203"/>
      <c r="M390" s="203"/>
      <c r="N390" s="203"/>
      <c r="O390" s="203"/>
      <c r="P390" s="203"/>
      <c r="Q390" s="203"/>
      <c r="R390" s="203"/>
      <c r="S390" s="203"/>
      <c r="T390" s="203"/>
      <c r="U390" s="203"/>
      <c r="V390" s="203"/>
      <c r="W390" s="203"/>
      <c r="X390" s="203"/>
      <c r="Y390" s="203"/>
      <c r="Z390" s="203"/>
      <c r="AA390" s="203"/>
      <c r="AB390" s="203"/>
      <c r="AC390" s="203"/>
      <c r="AD390" s="203"/>
      <c r="AE390" s="203"/>
      <c r="AF390" s="203"/>
      <c r="AG390" s="203"/>
      <c r="AH390" s="203"/>
      <c r="AI390" s="203"/>
      <c r="AJ390" s="203"/>
      <c r="AK390" s="203"/>
      <c r="AL390" s="203"/>
      <c r="AM390" s="203"/>
      <c r="AN390" s="203"/>
      <c r="AO390" s="203"/>
      <c r="AP390" s="203"/>
      <c r="AQ390" s="203"/>
      <c r="AR390" s="203"/>
      <c r="AS390" s="203"/>
      <c r="AT390" s="203"/>
      <c r="AU390" s="203"/>
      <c r="AV390" s="203"/>
      <c r="AW390" s="203"/>
      <c r="AX390" s="203"/>
      <c r="AY390" s="203"/>
      <c r="AZ390" s="203"/>
      <c r="BA390" s="203"/>
      <c r="BB390" s="203"/>
      <c r="BC390" s="203"/>
      <c r="BD390" s="203"/>
      <c r="BE390" s="203"/>
      <c r="BF390" s="203"/>
      <c r="BG390" s="203"/>
      <c r="BH390" s="203"/>
      <c r="BI390" s="203"/>
      <c r="BJ390" s="203"/>
      <c r="BK390" s="203"/>
      <c r="BL390" s="203"/>
      <c r="BM390" s="203"/>
      <c r="BN390" s="203"/>
      <c r="BO390" s="203"/>
      <c r="BP390" s="203"/>
      <c r="BQ390" s="203"/>
      <c r="BR390" s="203"/>
      <c r="BS390" s="203"/>
      <c r="BT390" s="203"/>
      <c r="BU390" s="203"/>
      <c r="BV390" s="203"/>
      <c r="BW390" s="203"/>
      <c r="BX390" s="203"/>
      <c r="BY390" s="203"/>
      <c r="BZ390" s="203"/>
      <c r="CB390" s="8"/>
    </row>
    <row r="391" spans="1:80" s="1" customFormat="1" ht="15.95" customHeight="1">
      <c r="A391" s="59"/>
      <c r="B391" s="59" t="s">
        <v>248</v>
      </c>
      <c r="C391" s="59"/>
      <c r="D391" s="59"/>
      <c r="E391" s="59"/>
      <c r="F391" s="59"/>
      <c r="G391" s="59"/>
      <c r="H391" s="59"/>
      <c r="I391" s="59"/>
      <c r="J391" s="59"/>
      <c r="K391" s="59"/>
      <c r="L391" s="59"/>
      <c r="M391" s="59"/>
      <c r="N391" s="59"/>
      <c r="O391" s="59"/>
      <c r="P391" s="59"/>
      <c r="Q391" s="59"/>
      <c r="R391" s="59"/>
      <c r="S391" s="59"/>
      <c r="T391" s="59"/>
      <c r="U391" s="59"/>
      <c r="V391" s="59"/>
      <c r="W391" s="59"/>
      <c r="X391" s="59"/>
      <c r="Y391" s="59"/>
      <c r="Z391" s="59"/>
      <c r="AA391" s="59"/>
      <c r="AB391" s="59"/>
      <c r="AC391" s="59"/>
      <c r="AD391" s="59"/>
      <c r="AE391" s="59"/>
      <c r="AF391" s="59"/>
      <c r="AG391" s="59"/>
      <c r="AH391" s="59"/>
      <c r="AI391" s="59"/>
      <c r="AJ391" s="59"/>
      <c r="AK391" s="59"/>
      <c r="AL391" s="59"/>
      <c r="AM391" s="59"/>
      <c r="AN391" s="59"/>
      <c r="AO391" s="59"/>
      <c r="AP391" s="59"/>
      <c r="AQ391" s="60"/>
      <c r="AR391" s="60"/>
      <c r="AS391" s="696"/>
      <c r="AT391" s="696"/>
      <c r="AU391" s="696"/>
      <c r="AV391" s="696"/>
      <c r="AW391" s="696"/>
      <c r="AX391" s="696"/>
      <c r="AY391" s="696"/>
      <c r="AZ391" s="696"/>
      <c r="BA391" s="696"/>
      <c r="BB391" s="696"/>
      <c r="BC391" s="696"/>
      <c r="BD391" s="696"/>
      <c r="BE391" s="696"/>
      <c r="BF391" s="696"/>
      <c r="BG391" s="60"/>
      <c r="BH391" s="60"/>
      <c r="BI391" s="60"/>
      <c r="BJ391" s="60"/>
      <c r="BK391" s="60"/>
      <c r="BL391" s="60"/>
      <c r="BM391" s="60"/>
      <c r="BN391" s="60"/>
      <c r="BO391" s="60"/>
      <c r="BP391" s="60"/>
      <c r="BQ391" s="60"/>
      <c r="BR391" s="60"/>
      <c r="BS391" s="60"/>
      <c r="BT391" s="60"/>
      <c r="BU391" s="60"/>
      <c r="BV391" s="60"/>
      <c r="BW391" s="60"/>
      <c r="BX391" s="60"/>
      <c r="BY391" s="60"/>
      <c r="BZ391" s="60"/>
    </row>
    <row r="392" spans="1:80" s="2" customFormat="1" ht="5.0999999999999996" customHeight="1">
      <c r="A392" s="94"/>
      <c r="B392" s="94"/>
      <c r="C392" s="94"/>
      <c r="D392" s="94"/>
      <c r="E392" s="94"/>
      <c r="F392" s="94"/>
      <c r="G392" s="94"/>
      <c r="H392" s="94"/>
      <c r="I392" s="94"/>
      <c r="J392" s="94"/>
      <c r="K392" s="94"/>
      <c r="L392" s="94"/>
      <c r="M392" s="94"/>
      <c r="N392" s="94"/>
      <c r="O392" s="94"/>
      <c r="P392" s="94"/>
      <c r="Q392" s="94"/>
      <c r="R392" s="94"/>
      <c r="S392" s="94"/>
      <c r="T392" s="94"/>
      <c r="U392" s="94"/>
      <c r="V392" s="94"/>
      <c r="W392" s="94"/>
      <c r="X392" s="94"/>
      <c r="Y392" s="94"/>
      <c r="Z392" s="94"/>
      <c r="AA392" s="94"/>
      <c r="AB392" s="94"/>
      <c r="AC392" s="94"/>
      <c r="AD392" s="94"/>
      <c r="AE392" s="94"/>
      <c r="AF392" s="94"/>
      <c r="AG392" s="94"/>
      <c r="AH392" s="94"/>
      <c r="AI392" s="94"/>
      <c r="AJ392" s="94"/>
      <c r="AK392" s="94"/>
      <c r="AL392" s="94"/>
      <c r="AM392" s="94"/>
      <c r="AN392" s="94"/>
      <c r="AO392" s="94"/>
      <c r="AP392" s="94"/>
      <c r="AQ392" s="94"/>
      <c r="AR392" s="94"/>
      <c r="AS392" s="94"/>
      <c r="AT392" s="94"/>
      <c r="AU392" s="94"/>
      <c r="AV392" s="94"/>
      <c r="AW392" s="94"/>
      <c r="AX392" s="94"/>
      <c r="AY392" s="94"/>
      <c r="AZ392" s="94"/>
      <c r="BA392" s="94"/>
      <c r="BB392" s="94"/>
      <c r="BC392" s="94"/>
      <c r="BD392" s="94"/>
      <c r="BE392" s="94"/>
      <c r="BF392" s="94"/>
      <c r="BG392" s="94"/>
      <c r="BH392" s="94"/>
      <c r="BI392" s="94"/>
      <c r="BJ392" s="94"/>
      <c r="BK392" s="94"/>
      <c r="BL392" s="94"/>
      <c r="BM392" s="94"/>
      <c r="BN392" s="94"/>
      <c r="BO392" s="94"/>
      <c r="BP392" s="94"/>
      <c r="BQ392" s="94"/>
      <c r="BR392" s="94"/>
      <c r="BS392" s="94"/>
      <c r="BT392" s="94"/>
      <c r="BU392" s="94"/>
      <c r="BV392" s="94"/>
      <c r="BW392" s="94"/>
      <c r="BX392" s="94"/>
      <c r="BY392" s="94"/>
      <c r="BZ392" s="94"/>
      <c r="CB392" s="8"/>
    </row>
    <row r="393" spans="1:80" s="2" customFormat="1" ht="5.0999999999999996" customHeight="1">
      <c r="A393" s="203"/>
      <c r="B393" s="203"/>
      <c r="C393" s="203"/>
      <c r="D393" s="203"/>
      <c r="E393" s="203"/>
      <c r="F393" s="203"/>
      <c r="G393" s="203"/>
      <c r="H393" s="203"/>
      <c r="I393" s="203"/>
      <c r="J393" s="203"/>
      <c r="K393" s="203"/>
      <c r="L393" s="203"/>
      <c r="M393" s="203"/>
      <c r="N393" s="203"/>
      <c r="O393" s="203"/>
      <c r="P393" s="203"/>
      <c r="Q393" s="203"/>
      <c r="R393" s="203"/>
      <c r="S393" s="203"/>
      <c r="T393" s="203"/>
      <c r="U393" s="203"/>
      <c r="V393" s="203"/>
      <c r="W393" s="203"/>
      <c r="X393" s="203"/>
      <c r="Y393" s="203"/>
      <c r="Z393" s="203"/>
      <c r="AA393" s="203"/>
      <c r="AB393" s="203"/>
      <c r="AC393" s="203"/>
      <c r="AD393" s="203"/>
      <c r="AE393" s="203"/>
      <c r="AF393" s="203"/>
      <c r="AG393" s="203"/>
      <c r="AH393" s="203"/>
      <c r="AI393" s="203"/>
      <c r="AJ393" s="203"/>
      <c r="AK393" s="203"/>
      <c r="AL393" s="203"/>
      <c r="AM393" s="203"/>
      <c r="AN393" s="203"/>
      <c r="AO393" s="203"/>
      <c r="AP393" s="203"/>
      <c r="AQ393" s="203"/>
      <c r="AR393" s="203"/>
      <c r="AS393" s="203"/>
      <c r="AT393" s="203"/>
      <c r="AU393" s="203"/>
      <c r="AV393" s="203"/>
      <c r="AW393" s="203"/>
      <c r="AX393" s="203"/>
      <c r="AY393" s="203"/>
      <c r="AZ393" s="203"/>
      <c r="BA393" s="203"/>
      <c r="BB393" s="203"/>
      <c r="BC393" s="203"/>
      <c r="BD393" s="203"/>
      <c r="BE393" s="203"/>
      <c r="BF393" s="203"/>
      <c r="BG393" s="203"/>
      <c r="BH393" s="203"/>
      <c r="BI393" s="203"/>
      <c r="BJ393" s="203"/>
      <c r="BK393" s="203"/>
      <c r="BL393" s="203"/>
      <c r="BM393" s="203"/>
      <c r="BN393" s="203"/>
      <c r="BO393" s="203"/>
      <c r="BP393" s="203"/>
      <c r="BQ393" s="203"/>
      <c r="BR393" s="203"/>
      <c r="BS393" s="203"/>
      <c r="BT393" s="203"/>
      <c r="BU393" s="203"/>
      <c r="BV393" s="203"/>
      <c r="BW393" s="203"/>
      <c r="BX393" s="203"/>
      <c r="BY393" s="203"/>
      <c r="BZ393" s="203"/>
      <c r="CB393" s="8"/>
    </row>
    <row r="394" spans="1:80" s="1" customFormat="1" ht="15.95" customHeight="1">
      <c r="A394" s="59"/>
      <c r="B394" s="59" t="s">
        <v>249</v>
      </c>
      <c r="C394" s="59"/>
      <c r="D394" s="59"/>
      <c r="E394" s="59"/>
      <c r="F394" s="59"/>
      <c r="G394" s="59"/>
      <c r="H394" s="59"/>
      <c r="I394" s="59"/>
      <c r="J394" s="59"/>
      <c r="K394" s="59"/>
      <c r="L394" s="59"/>
      <c r="M394" s="59"/>
      <c r="N394" s="59"/>
      <c r="O394" s="59"/>
      <c r="P394" s="59"/>
      <c r="Q394" s="59"/>
      <c r="R394" s="59"/>
      <c r="S394" s="59"/>
      <c r="T394" s="59"/>
      <c r="U394" s="59"/>
      <c r="V394" s="59"/>
      <c r="W394" s="59"/>
      <c r="X394" s="59"/>
      <c r="Y394" s="59"/>
      <c r="Z394" s="59"/>
      <c r="AA394" s="59"/>
      <c r="AB394" s="59"/>
      <c r="AC394" s="59"/>
      <c r="AD394" s="59"/>
      <c r="AE394" s="59"/>
      <c r="AF394" s="59"/>
      <c r="AG394" s="59"/>
      <c r="AH394" s="59"/>
      <c r="AI394" s="59"/>
      <c r="AJ394" s="59"/>
      <c r="AK394" s="59"/>
      <c r="AL394" s="59"/>
      <c r="AM394" s="59"/>
      <c r="AN394" s="59"/>
      <c r="AO394" s="59"/>
      <c r="AP394" s="59"/>
      <c r="AQ394" s="60"/>
      <c r="AR394" s="60"/>
      <c r="AS394" s="690"/>
      <c r="AT394" s="690"/>
      <c r="AU394" s="690"/>
      <c r="AV394" s="690"/>
      <c r="AW394" s="690"/>
      <c r="AX394" s="690"/>
      <c r="AY394" s="690"/>
      <c r="AZ394" s="690"/>
      <c r="BA394" s="690"/>
      <c r="BB394" s="690"/>
      <c r="BC394" s="690"/>
      <c r="BD394" s="690"/>
      <c r="BE394" s="690"/>
      <c r="BF394" s="690"/>
      <c r="BG394" s="60"/>
      <c r="BH394" s="60"/>
      <c r="BI394" s="60"/>
      <c r="BJ394" s="60"/>
      <c r="BK394" s="60"/>
      <c r="BL394" s="60"/>
      <c r="BM394" s="60"/>
      <c r="BN394" s="60"/>
      <c r="BO394" s="60"/>
      <c r="BP394" s="60"/>
      <c r="BQ394" s="60"/>
      <c r="BR394" s="60"/>
      <c r="BS394" s="60"/>
      <c r="BT394" s="60"/>
      <c r="BU394" s="60"/>
      <c r="BV394" s="60"/>
      <c r="BW394" s="60"/>
      <c r="BX394" s="60"/>
      <c r="BY394" s="60"/>
      <c r="BZ394" s="60"/>
    </row>
    <row r="395" spans="1:80" s="2" customFormat="1" ht="5.0999999999999996" customHeight="1">
      <c r="A395" s="94"/>
      <c r="B395" s="94"/>
      <c r="C395" s="94"/>
      <c r="D395" s="94"/>
      <c r="E395" s="94"/>
      <c r="F395" s="94"/>
      <c r="G395" s="94"/>
      <c r="H395" s="94"/>
      <c r="I395" s="94"/>
      <c r="J395" s="94"/>
      <c r="K395" s="94"/>
      <c r="L395" s="94"/>
      <c r="M395" s="94"/>
      <c r="N395" s="94"/>
      <c r="O395" s="94"/>
      <c r="P395" s="94"/>
      <c r="Q395" s="94"/>
      <c r="R395" s="94"/>
      <c r="S395" s="94"/>
      <c r="T395" s="94"/>
      <c r="U395" s="94"/>
      <c r="V395" s="94"/>
      <c r="W395" s="94"/>
      <c r="X395" s="94"/>
      <c r="Y395" s="94"/>
      <c r="Z395" s="94"/>
      <c r="AA395" s="94"/>
      <c r="AB395" s="94"/>
      <c r="AC395" s="94"/>
      <c r="AD395" s="94"/>
      <c r="AE395" s="94"/>
      <c r="AF395" s="94"/>
      <c r="AG395" s="94"/>
      <c r="AH395" s="94"/>
      <c r="AI395" s="94"/>
      <c r="AJ395" s="94"/>
      <c r="AK395" s="94"/>
      <c r="AL395" s="94"/>
      <c r="AM395" s="94"/>
      <c r="AN395" s="94"/>
      <c r="AO395" s="94"/>
      <c r="AP395" s="94"/>
      <c r="AQ395" s="94"/>
      <c r="AR395" s="94"/>
      <c r="AS395" s="94"/>
      <c r="AT395" s="94"/>
      <c r="AU395" s="94"/>
      <c r="AV395" s="94"/>
      <c r="AW395" s="94"/>
      <c r="AX395" s="94"/>
      <c r="AY395" s="94"/>
      <c r="AZ395" s="94"/>
      <c r="BA395" s="94"/>
      <c r="BB395" s="94"/>
      <c r="BC395" s="94"/>
      <c r="BD395" s="94"/>
      <c r="BE395" s="94"/>
      <c r="BF395" s="94"/>
      <c r="BG395" s="94"/>
      <c r="BH395" s="94"/>
      <c r="BI395" s="94"/>
      <c r="BJ395" s="94"/>
      <c r="BK395" s="94"/>
      <c r="BL395" s="94"/>
      <c r="BM395" s="94"/>
      <c r="BN395" s="94"/>
      <c r="BO395" s="94"/>
      <c r="BP395" s="94"/>
      <c r="BQ395" s="94"/>
      <c r="BR395" s="94"/>
      <c r="BS395" s="94"/>
      <c r="BT395" s="94"/>
      <c r="BU395" s="94"/>
      <c r="BV395" s="94"/>
      <c r="BW395" s="94"/>
      <c r="BX395" s="94"/>
      <c r="BY395" s="94"/>
      <c r="BZ395" s="94"/>
      <c r="CB395" s="8"/>
    </row>
    <row r="396" spans="1:80" s="2" customFormat="1" ht="5.0999999999999996" customHeight="1">
      <c r="A396" s="203"/>
      <c r="B396" s="203"/>
      <c r="C396" s="203"/>
      <c r="D396" s="203"/>
      <c r="E396" s="203"/>
      <c r="F396" s="203"/>
      <c r="G396" s="203"/>
      <c r="H396" s="203"/>
      <c r="I396" s="203"/>
      <c r="J396" s="203"/>
      <c r="K396" s="203"/>
      <c r="L396" s="203"/>
      <c r="M396" s="203"/>
      <c r="N396" s="203"/>
      <c r="O396" s="203"/>
      <c r="P396" s="203"/>
      <c r="Q396" s="203"/>
      <c r="R396" s="203"/>
      <c r="S396" s="203"/>
      <c r="T396" s="203"/>
      <c r="U396" s="203"/>
      <c r="V396" s="203"/>
      <c r="W396" s="203"/>
      <c r="X396" s="203"/>
      <c r="Y396" s="203"/>
      <c r="Z396" s="203"/>
      <c r="AA396" s="203"/>
      <c r="AB396" s="203"/>
      <c r="AC396" s="203"/>
      <c r="AD396" s="203"/>
      <c r="AE396" s="203"/>
      <c r="AF396" s="203"/>
      <c r="AG396" s="203"/>
      <c r="AH396" s="203"/>
      <c r="AI396" s="203"/>
      <c r="AJ396" s="203"/>
      <c r="AK396" s="203"/>
      <c r="AL396" s="203"/>
      <c r="AM396" s="203"/>
      <c r="AN396" s="203"/>
      <c r="AO396" s="203"/>
      <c r="AP396" s="203"/>
      <c r="AQ396" s="203"/>
      <c r="AR396" s="203"/>
      <c r="AS396" s="203"/>
      <c r="AT396" s="203"/>
      <c r="AU396" s="203"/>
      <c r="AV396" s="203"/>
      <c r="AW396" s="203"/>
      <c r="AX396" s="203"/>
      <c r="AY396" s="203"/>
      <c r="AZ396" s="203"/>
      <c r="BA396" s="203"/>
      <c r="BB396" s="203"/>
      <c r="BC396" s="203"/>
      <c r="BD396" s="203"/>
      <c r="BE396" s="203"/>
      <c r="BF396" s="203"/>
      <c r="BG396" s="203"/>
      <c r="BH396" s="203"/>
      <c r="BI396" s="203"/>
      <c r="BJ396" s="203"/>
      <c r="BK396" s="203"/>
      <c r="BL396" s="203"/>
      <c r="BM396" s="203"/>
      <c r="BN396" s="203"/>
      <c r="BO396" s="203"/>
      <c r="BP396" s="203"/>
      <c r="BQ396" s="203"/>
      <c r="BR396" s="203"/>
      <c r="BS396" s="203"/>
      <c r="BT396" s="203"/>
      <c r="BU396" s="203"/>
      <c r="BV396" s="203"/>
      <c r="BW396" s="203"/>
      <c r="BX396" s="203"/>
      <c r="BY396" s="203"/>
      <c r="BZ396" s="203"/>
      <c r="CB396" s="8"/>
    </row>
    <row r="397" spans="1:80" s="1" customFormat="1" ht="15.95" customHeight="1">
      <c r="A397" s="59"/>
      <c r="B397" s="59" t="s">
        <v>250</v>
      </c>
      <c r="C397" s="59"/>
      <c r="D397" s="59"/>
      <c r="E397" s="59"/>
      <c r="F397" s="59"/>
      <c r="G397" s="59"/>
      <c r="H397" s="59"/>
      <c r="I397" s="59"/>
      <c r="J397" s="59"/>
      <c r="K397" s="59"/>
      <c r="L397" s="59"/>
      <c r="M397" s="59"/>
      <c r="N397" s="59"/>
      <c r="O397" s="59"/>
      <c r="P397" s="59"/>
      <c r="Q397" s="59"/>
      <c r="R397" s="59"/>
      <c r="S397" s="59"/>
      <c r="T397" s="59"/>
      <c r="U397" s="59"/>
      <c r="V397" s="59"/>
      <c r="W397" s="59"/>
      <c r="X397" s="59"/>
      <c r="Y397" s="59"/>
      <c r="Z397" s="59"/>
      <c r="AA397" s="59"/>
      <c r="AB397" s="59"/>
      <c r="AC397" s="59"/>
      <c r="AD397" s="59"/>
      <c r="AE397" s="59"/>
      <c r="AF397" s="59"/>
      <c r="AG397" s="59"/>
      <c r="AH397" s="59"/>
      <c r="AI397" s="59"/>
      <c r="AJ397" s="59"/>
      <c r="AK397" s="59"/>
      <c r="AL397" s="59"/>
      <c r="AM397" s="59"/>
      <c r="AN397" s="59"/>
      <c r="AO397" s="59"/>
      <c r="AP397" s="59"/>
      <c r="AQ397" s="60"/>
      <c r="AR397" s="60"/>
      <c r="AS397" s="690"/>
      <c r="AT397" s="690"/>
      <c r="AU397" s="690"/>
      <c r="AV397" s="690"/>
      <c r="AW397" s="690"/>
      <c r="AX397" s="690"/>
      <c r="AY397" s="690"/>
      <c r="AZ397" s="690"/>
      <c r="BA397" s="690"/>
      <c r="BB397" s="690"/>
      <c r="BC397" s="690"/>
      <c r="BD397" s="690"/>
      <c r="BE397" s="690"/>
      <c r="BF397" s="690"/>
      <c r="BG397" s="60"/>
      <c r="BH397" s="60"/>
      <c r="BI397" s="60"/>
      <c r="BJ397" s="60"/>
      <c r="BK397" s="60"/>
      <c r="BL397" s="60"/>
      <c r="BM397" s="60"/>
      <c r="BN397" s="60"/>
      <c r="BO397" s="60"/>
      <c r="BP397" s="60"/>
      <c r="BQ397" s="60"/>
      <c r="BR397" s="60"/>
      <c r="BS397" s="60"/>
      <c r="BT397" s="60"/>
      <c r="BU397" s="60"/>
      <c r="BV397" s="60"/>
      <c r="BW397" s="60"/>
      <c r="BX397" s="60"/>
      <c r="BY397" s="60"/>
      <c r="BZ397" s="60"/>
    </row>
    <row r="398" spans="1:80" s="2" customFormat="1" ht="5.0999999999999996" customHeight="1">
      <c r="A398" s="94"/>
      <c r="B398" s="94"/>
      <c r="C398" s="94"/>
      <c r="D398" s="94"/>
      <c r="E398" s="94"/>
      <c r="F398" s="94"/>
      <c r="G398" s="94"/>
      <c r="H398" s="94"/>
      <c r="I398" s="94"/>
      <c r="J398" s="94"/>
      <c r="K398" s="94"/>
      <c r="L398" s="94"/>
      <c r="M398" s="94"/>
      <c r="N398" s="94"/>
      <c r="O398" s="94"/>
      <c r="P398" s="94"/>
      <c r="Q398" s="94"/>
      <c r="R398" s="94"/>
      <c r="S398" s="94"/>
      <c r="T398" s="94"/>
      <c r="U398" s="94"/>
      <c r="V398" s="94"/>
      <c r="W398" s="94"/>
      <c r="X398" s="94"/>
      <c r="Y398" s="94"/>
      <c r="Z398" s="94"/>
      <c r="AA398" s="94"/>
      <c r="AB398" s="94"/>
      <c r="AC398" s="94"/>
      <c r="AD398" s="94"/>
      <c r="AE398" s="94"/>
      <c r="AF398" s="94"/>
      <c r="AG398" s="94"/>
      <c r="AH398" s="94"/>
      <c r="AI398" s="94"/>
      <c r="AJ398" s="94"/>
      <c r="AK398" s="94"/>
      <c r="AL398" s="94"/>
      <c r="AM398" s="94"/>
      <c r="AN398" s="94"/>
      <c r="AO398" s="94"/>
      <c r="AP398" s="94"/>
      <c r="AQ398" s="94"/>
      <c r="AR398" s="94"/>
      <c r="AS398" s="94"/>
      <c r="AT398" s="94"/>
      <c r="AU398" s="94"/>
      <c r="AV398" s="94"/>
      <c r="AW398" s="94"/>
      <c r="AX398" s="94"/>
      <c r="AY398" s="94"/>
      <c r="AZ398" s="94"/>
      <c r="BA398" s="94"/>
      <c r="BB398" s="94"/>
      <c r="BC398" s="94"/>
      <c r="BD398" s="94"/>
      <c r="BE398" s="94"/>
      <c r="BF398" s="94"/>
      <c r="BG398" s="94"/>
      <c r="BH398" s="94"/>
      <c r="BI398" s="94"/>
      <c r="BJ398" s="94"/>
      <c r="BK398" s="94"/>
      <c r="BL398" s="94"/>
      <c r="BM398" s="94"/>
      <c r="BN398" s="94"/>
      <c r="BO398" s="94"/>
      <c r="BP398" s="94"/>
      <c r="BQ398" s="94"/>
      <c r="BR398" s="94"/>
      <c r="BS398" s="94"/>
      <c r="BT398" s="94"/>
      <c r="BU398" s="94"/>
      <c r="BV398" s="94"/>
      <c r="BW398" s="94"/>
      <c r="BX398" s="94"/>
      <c r="BY398" s="94"/>
      <c r="BZ398" s="94"/>
      <c r="CB398" s="8"/>
    </row>
    <row r="399" spans="1:80" s="2" customFormat="1" ht="5.0999999999999996" customHeight="1">
      <c r="A399" s="203"/>
      <c r="B399" s="203"/>
      <c r="C399" s="203"/>
      <c r="D399" s="203"/>
      <c r="E399" s="203"/>
      <c r="F399" s="203"/>
      <c r="G399" s="203"/>
      <c r="H399" s="203"/>
      <c r="I399" s="203"/>
      <c r="J399" s="203"/>
      <c r="K399" s="203"/>
      <c r="L399" s="203"/>
      <c r="M399" s="203"/>
      <c r="N399" s="203"/>
      <c r="O399" s="203"/>
      <c r="P399" s="203"/>
      <c r="Q399" s="203"/>
      <c r="R399" s="203"/>
      <c r="S399" s="203"/>
      <c r="T399" s="203"/>
      <c r="U399" s="203"/>
      <c r="V399" s="203"/>
      <c r="W399" s="203"/>
      <c r="X399" s="203"/>
      <c r="Y399" s="203"/>
      <c r="Z399" s="203"/>
      <c r="AA399" s="203"/>
      <c r="AB399" s="203"/>
      <c r="AC399" s="203"/>
      <c r="AD399" s="203"/>
      <c r="AE399" s="203"/>
      <c r="AF399" s="203"/>
      <c r="AG399" s="203"/>
      <c r="AH399" s="203"/>
      <c r="AI399" s="203"/>
      <c r="AJ399" s="203"/>
      <c r="AK399" s="203"/>
      <c r="AL399" s="203"/>
      <c r="AM399" s="203"/>
      <c r="AN399" s="203"/>
      <c r="AO399" s="203"/>
      <c r="AP399" s="203"/>
      <c r="AQ399" s="203"/>
      <c r="AR399" s="203"/>
      <c r="AS399" s="203"/>
      <c r="AT399" s="203"/>
      <c r="AU399" s="203"/>
      <c r="AV399" s="203"/>
      <c r="AW399" s="203"/>
      <c r="AX399" s="203"/>
      <c r="AY399" s="203"/>
      <c r="AZ399" s="203"/>
      <c r="BA399" s="203"/>
      <c r="BB399" s="203"/>
      <c r="BC399" s="203"/>
      <c r="BD399" s="203"/>
      <c r="BE399" s="203"/>
      <c r="BF399" s="203"/>
      <c r="BG399" s="203"/>
      <c r="BH399" s="203"/>
      <c r="BI399" s="203"/>
      <c r="BJ399" s="203"/>
      <c r="BK399" s="203"/>
      <c r="BL399" s="203"/>
      <c r="BM399" s="203"/>
      <c r="BN399" s="203"/>
      <c r="BO399" s="203"/>
      <c r="BP399" s="203"/>
      <c r="BQ399" s="203"/>
      <c r="BR399" s="203"/>
      <c r="BS399" s="203"/>
      <c r="BT399" s="203"/>
      <c r="BU399" s="203"/>
      <c r="BV399" s="203"/>
      <c r="BW399" s="203"/>
      <c r="BX399" s="203"/>
      <c r="BY399" s="203"/>
      <c r="BZ399" s="203"/>
      <c r="CB399" s="8"/>
    </row>
    <row r="400" spans="1:80" s="13" customFormat="1" ht="15.95" customHeight="1">
      <c r="A400" s="59"/>
      <c r="B400" s="59" t="s">
        <v>251</v>
      </c>
      <c r="C400" s="59"/>
      <c r="D400" s="59"/>
      <c r="E400" s="59"/>
      <c r="F400" s="59"/>
      <c r="G400" s="59"/>
      <c r="H400" s="59"/>
      <c r="I400" s="59"/>
      <c r="J400" s="59"/>
      <c r="K400" s="59"/>
      <c r="L400" s="59"/>
      <c r="M400" s="59"/>
      <c r="N400" s="59"/>
      <c r="O400" s="59"/>
      <c r="P400" s="59"/>
      <c r="Q400" s="59"/>
      <c r="R400" s="59"/>
      <c r="S400" s="59"/>
      <c r="T400" s="59"/>
      <c r="U400" s="59"/>
      <c r="V400" s="59"/>
      <c r="W400" s="59"/>
      <c r="X400" s="59"/>
      <c r="Y400" s="59"/>
      <c r="Z400" s="59"/>
      <c r="AA400" s="59"/>
      <c r="AB400" s="59"/>
      <c r="AC400" s="59"/>
      <c r="AD400" s="59"/>
      <c r="AE400" s="59"/>
      <c r="AF400" s="59"/>
      <c r="AG400" s="59"/>
      <c r="AH400" s="59"/>
      <c r="AI400" s="59"/>
      <c r="AJ400" s="59"/>
      <c r="AK400" s="59"/>
      <c r="AL400" s="59"/>
      <c r="AM400" s="59"/>
      <c r="AN400" s="59"/>
      <c r="AO400" s="59"/>
      <c r="AP400" s="59"/>
      <c r="AQ400" s="60"/>
      <c r="AR400" s="60"/>
      <c r="AS400" s="96"/>
      <c r="AT400" s="96"/>
      <c r="AU400" s="96"/>
      <c r="AV400" s="96"/>
      <c r="AW400" s="96"/>
      <c r="AX400" s="96"/>
      <c r="AY400" s="96"/>
      <c r="AZ400" s="96"/>
      <c r="BA400" s="96"/>
      <c r="BB400" s="96"/>
      <c r="BC400" s="96"/>
      <c r="BD400" s="96"/>
      <c r="BE400" s="96"/>
      <c r="BF400" s="96"/>
      <c r="BG400" s="60"/>
      <c r="BH400" s="60"/>
      <c r="BI400" s="60"/>
      <c r="BJ400" s="60"/>
      <c r="BK400" s="60"/>
      <c r="BL400" s="60"/>
      <c r="BM400" s="60"/>
      <c r="BN400" s="60"/>
      <c r="BO400" s="60"/>
      <c r="BP400" s="60"/>
      <c r="BQ400" s="60"/>
      <c r="BR400" s="60"/>
      <c r="BS400" s="60"/>
      <c r="BT400" s="60"/>
      <c r="BU400" s="60"/>
      <c r="BV400" s="60"/>
      <c r="BW400" s="60"/>
      <c r="BX400" s="60"/>
      <c r="BY400" s="60"/>
      <c r="BZ400" s="60"/>
    </row>
    <row r="401" spans="1:80" s="13" customFormat="1" ht="15.95" customHeight="1">
      <c r="A401" s="59"/>
      <c r="B401" s="59"/>
      <c r="C401" s="59"/>
      <c r="D401" s="59"/>
      <c r="E401" s="59" t="s">
        <v>252</v>
      </c>
      <c r="F401" s="59"/>
      <c r="G401" s="59"/>
      <c r="H401" s="59"/>
      <c r="I401" s="59"/>
      <c r="J401" s="59"/>
      <c r="K401" s="59"/>
      <c r="L401" s="59"/>
      <c r="M401" s="59"/>
      <c r="N401" s="59"/>
      <c r="O401" s="59"/>
      <c r="P401" s="59"/>
      <c r="Q401" s="59"/>
      <c r="R401" s="59"/>
      <c r="S401" s="59"/>
      <c r="T401" s="59"/>
      <c r="U401" s="59"/>
      <c r="V401" s="59"/>
      <c r="W401" s="59"/>
      <c r="X401" s="59"/>
      <c r="Y401" s="59"/>
      <c r="Z401" s="59"/>
      <c r="AA401" s="59"/>
      <c r="AB401" s="59"/>
      <c r="AC401" s="59"/>
      <c r="AD401" s="59"/>
      <c r="AE401" s="59"/>
      <c r="AF401" s="59"/>
      <c r="AG401" s="59"/>
      <c r="AH401" s="59"/>
      <c r="AI401" s="59"/>
      <c r="AJ401" s="59"/>
      <c r="AK401" s="59"/>
      <c r="AL401" s="59"/>
      <c r="AM401" s="59"/>
      <c r="AN401" s="59"/>
      <c r="AO401" s="59"/>
      <c r="AP401" s="59"/>
      <c r="AQ401" s="60"/>
      <c r="AR401" s="60"/>
      <c r="AS401" s="690"/>
      <c r="AT401" s="690"/>
      <c r="AU401" s="690"/>
      <c r="AV401" s="690"/>
      <c r="AW401" s="690"/>
      <c r="AX401" s="690"/>
      <c r="AY401" s="690"/>
      <c r="AZ401" s="690"/>
      <c r="BA401" s="690"/>
      <c r="BB401" s="690"/>
      <c r="BC401" s="690"/>
      <c r="BD401" s="690"/>
      <c r="BE401" s="690"/>
      <c r="BF401" s="690"/>
      <c r="BG401" s="60"/>
      <c r="BH401" s="60"/>
      <c r="BI401" s="60"/>
      <c r="BJ401" s="60"/>
      <c r="BK401" s="60"/>
      <c r="BL401" s="60"/>
      <c r="BM401" s="60"/>
      <c r="BN401" s="60"/>
      <c r="BO401" s="60"/>
      <c r="BP401" s="60"/>
      <c r="BQ401" s="60"/>
      <c r="BR401" s="60"/>
      <c r="BS401" s="60"/>
      <c r="BT401" s="60"/>
      <c r="BU401" s="60"/>
      <c r="BV401" s="60"/>
      <c r="BW401" s="60"/>
      <c r="BX401" s="60"/>
      <c r="BY401" s="60"/>
      <c r="BZ401" s="60"/>
    </row>
    <row r="402" spans="1:80" s="13" customFormat="1" ht="15.95" customHeight="1">
      <c r="A402" s="59"/>
      <c r="B402" s="59"/>
      <c r="C402" s="59"/>
      <c r="D402" s="59"/>
      <c r="E402" s="59" t="s">
        <v>253</v>
      </c>
      <c r="F402" s="59"/>
      <c r="G402" s="59"/>
      <c r="H402" s="59"/>
      <c r="I402" s="59"/>
      <c r="J402" s="59"/>
      <c r="K402" s="59"/>
      <c r="L402" s="59"/>
      <c r="M402" s="59"/>
      <c r="N402" s="59"/>
      <c r="O402" s="59"/>
      <c r="P402" s="59"/>
      <c r="Q402" s="59"/>
      <c r="R402" s="59"/>
      <c r="S402" s="59"/>
      <c r="T402" s="59"/>
      <c r="U402" s="59"/>
      <c r="V402" s="59"/>
      <c r="W402" s="59"/>
      <c r="X402" s="59"/>
      <c r="Y402" s="59"/>
      <c r="Z402" s="59"/>
      <c r="AA402" s="59"/>
      <c r="AB402" s="59"/>
      <c r="AC402" s="59"/>
      <c r="AD402" s="59"/>
      <c r="AE402" s="59"/>
      <c r="AF402" s="59"/>
      <c r="AG402" s="59"/>
      <c r="AH402" s="59"/>
      <c r="AI402" s="59"/>
      <c r="AJ402" s="59"/>
      <c r="AK402" s="59"/>
      <c r="AL402" s="59"/>
      <c r="AM402" s="59"/>
      <c r="AN402" s="59"/>
      <c r="AO402" s="59"/>
      <c r="AP402" s="59"/>
      <c r="AQ402" s="60"/>
      <c r="AR402" s="60"/>
      <c r="AS402" s="672" t="s">
        <v>56</v>
      </c>
      <c r="AT402" s="672"/>
      <c r="AU402" s="96"/>
      <c r="AV402" s="96"/>
      <c r="AW402" s="96" t="s">
        <v>184</v>
      </c>
      <c r="AX402" s="96"/>
      <c r="AY402" s="96"/>
      <c r="AZ402" s="96"/>
      <c r="BA402" s="96"/>
      <c r="BB402" s="672" t="s">
        <v>56</v>
      </c>
      <c r="BC402" s="672"/>
      <c r="BD402" s="96"/>
      <c r="BE402" s="96"/>
      <c r="BF402" s="96" t="s">
        <v>254</v>
      </c>
      <c r="BG402" s="60"/>
      <c r="BH402" s="60"/>
      <c r="BI402" s="60"/>
      <c r="BJ402" s="60"/>
      <c r="BK402" s="60"/>
      <c r="BL402" s="60"/>
      <c r="BM402" s="60"/>
      <c r="BN402" s="60"/>
      <c r="BO402" s="60"/>
      <c r="BP402" s="60"/>
      <c r="BQ402" s="60"/>
      <c r="BR402" s="60"/>
      <c r="BS402" s="60"/>
      <c r="BT402" s="60"/>
      <c r="BU402" s="60"/>
      <c r="BV402" s="60"/>
      <c r="BW402" s="60"/>
      <c r="BX402" s="60"/>
      <c r="BY402" s="60"/>
      <c r="BZ402" s="60"/>
    </row>
    <row r="403" spans="1:80" s="2" customFormat="1" ht="5.0999999999999996" customHeight="1">
      <c r="A403" s="94"/>
      <c r="B403" s="94"/>
      <c r="C403" s="94"/>
      <c r="D403" s="94"/>
      <c r="E403" s="94"/>
      <c r="F403" s="94"/>
      <c r="G403" s="94"/>
      <c r="H403" s="94"/>
      <c r="I403" s="94"/>
      <c r="J403" s="94"/>
      <c r="K403" s="94"/>
      <c r="L403" s="94"/>
      <c r="M403" s="94"/>
      <c r="N403" s="94"/>
      <c r="O403" s="94"/>
      <c r="P403" s="94"/>
      <c r="Q403" s="94"/>
      <c r="R403" s="94"/>
      <c r="S403" s="94"/>
      <c r="T403" s="94"/>
      <c r="U403" s="94"/>
      <c r="V403" s="94"/>
      <c r="W403" s="94"/>
      <c r="X403" s="94"/>
      <c r="Y403" s="94"/>
      <c r="Z403" s="94"/>
      <c r="AA403" s="94"/>
      <c r="AB403" s="94"/>
      <c r="AC403" s="94"/>
      <c r="AD403" s="94"/>
      <c r="AE403" s="94"/>
      <c r="AF403" s="94"/>
      <c r="AG403" s="94"/>
      <c r="AH403" s="94"/>
      <c r="AI403" s="94"/>
      <c r="AJ403" s="94"/>
      <c r="AK403" s="94"/>
      <c r="AL403" s="94"/>
      <c r="AM403" s="94"/>
      <c r="AN403" s="94"/>
      <c r="AO403" s="94"/>
      <c r="AP403" s="94"/>
      <c r="AQ403" s="94"/>
      <c r="AR403" s="94"/>
      <c r="AS403" s="94"/>
      <c r="AT403" s="94"/>
      <c r="AU403" s="94"/>
      <c r="AV403" s="94"/>
      <c r="AW403" s="94"/>
      <c r="AX403" s="94"/>
      <c r="AY403" s="94"/>
      <c r="AZ403" s="94"/>
      <c r="BA403" s="94"/>
      <c r="BB403" s="94"/>
      <c r="BC403" s="94"/>
      <c r="BD403" s="94"/>
      <c r="BE403" s="94"/>
      <c r="BF403" s="94"/>
      <c r="BG403" s="94"/>
      <c r="BH403" s="94"/>
      <c r="BI403" s="94"/>
      <c r="BJ403" s="94"/>
      <c r="BK403" s="94"/>
      <c r="BL403" s="94"/>
      <c r="BM403" s="94"/>
      <c r="BN403" s="94"/>
      <c r="BO403" s="94"/>
      <c r="BP403" s="94"/>
      <c r="BQ403" s="94"/>
      <c r="BR403" s="94"/>
      <c r="BS403" s="94"/>
      <c r="BT403" s="94"/>
      <c r="BU403" s="94"/>
      <c r="BV403" s="94"/>
      <c r="BW403" s="94"/>
      <c r="BX403" s="94"/>
      <c r="BY403" s="94"/>
      <c r="BZ403" s="94"/>
      <c r="CB403" s="8"/>
    </row>
    <row r="404" spans="1:80" s="2" customFormat="1" ht="5.0999999999999996" customHeight="1">
      <c r="A404" s="203"/>
      <c r="B404" s="203"/>
      <c r="C404" s="203"/>
      <c r="D404" s="203"/>
      <c r="E404" s="203"/>
      <c r="F404" s="203"/>
      <c r="G404" s="203"/>
      <c r="H404" s="203"/>
      <c r="I404" s="203"/>
      <c r="J404" s="203"/>
      <c r="K404" s="203"/>
      <c r="L404" s="203"/>
      <c r="M404" s="203"/>
      <c r="N404" s="203"/>
      <c r="O404" s="203"/>
      <c r="P404" s="203"/>
      <c r="Q404" s="203"/>
      <c r="R404" s="203"/>
      <c r="S404" s="203"/>
      <c r="T404" s="203"/>
      <c r="U404" s="203"/>
      <c r="V404" s="203"/>
      <c r="W404" s="203"/>
      <c r="X404" s="203"/>
      <c r="Y404" s="203"/>
      <c r="Z404" s="203"/>
      <c r="AA404" s="203"/>
      <c r="AB404" s="203"/>
      <c r="AC404" s="203"/>
      <c r="AD404" s="203"/>
      <c r="AE404" s="203"/>
      <c r="AF404" s="203"/>
      <c r="AG404" s="203"/>
      <c r="AH404" s="203"/>
      <c r="AI404" s="203"/>
      <c r="AJ404" s="203"/>
      <c r="AK404" s="203"/>
      <c r="AL404" s="203"/>
      <c r="AM404" s="203"/>
      <c r="AN404" s="203"/>
      <c r="AO404" s="203"/>
      <c r="AP404" s="203"/>
      <c r="AQ404" s="203"/>
      <c r="AR404" s="203"/>
      <c r="AS404" s="203"/>
      <c r="AT404" s="203"/>
      <c r="AU404" s="203"/>
      <c r="AV404" s="203"/>
      <c r="AW404" s="203"/>
      <c r="AX404" s="203"/>
      <c r="AY404" s="203"/>
      <c r="AZ404" s="203"/>
      <c r="BA404" s="203"/>
      <c r="BB404" s="203"/>
      <c r="BC404" s="203"/>
      <c r="BD404" s="203"/>
      <c r="BE404" s="203"/>
      <c r="BF404" s="203"/>
      <c r="BG404" s="203"/>
      <c r="BH404" s="203"/>
      <c r="BI404" s="203"/>
      <c r="BJ404" s="203"/>
      <c r="BK404" s="203"/>
      <c r="BL404" s="203"/>
      <c r="BM404" s="203"/>
      <c r="BN404" s="203"/>
      <c r="BO404" s="203"/>
      <c r="BP404" s="203"/>
      <c r="BQ404" s="203"/>
      <c r="BR404" s="203"/>
      <c r="BS404" s="203"/>
      <c r="BT404" s="203"/>
      <c r="BU404" s="203"/>
      <c r="BV404" s="203"/>
      <c r="BW404" s="203"/>
      <c r="BX404" s="203"/>
      <c r="BY404" s="203"/>
      <c r="BZ404" s="203"/>
      <c r="CB404" s="8"/>
    </row>
    <row r="405" spans="1:80" s="13" customFormat="1" ht="15.95" customHeight="1">
      <c r="A405" s="59"/>
      <c r="B405" s="59" t="s">
        <v>255</v>
      </c>
      <c r="C405" s="59"/>
      <c r="D405" s="59"/>
      <c r="E405" s="59"/>
      <c r="F405" s="59"/>
      <c r="G405" s="59"/>
      <c r="H405" s="59"/>
      <c r="I405" s="59"/>
      <c r="J405" s="59"/>
      <c r="K405" s="59"/>
      <c r="L405" s="59"/>
      <c r="M405" s="59"/>
      <c r="N405" s="59"/>
      <c r="O405" s="59"/>
      <c r="P405" s="59"/>
      <c r="Q405" s="59"/>
      <c r="R405" s="59"/>
      <c r="S405" s="59"/>
      <c r="T405" s="59"/>
      <c r="U405" s="59"/>
      <c r="V405" s="59" t="s">
        <v>256</v>
      </c>
      <c r="W405" s="59"/>
      <c r="X405" s="59"/>
      <c r="Y405" s="59"/>
      <c r="Z405" s="59"/>
      <c r="AA405" s="59"/>
      <c r="AB405" s="59"/>
      <c r="AC405" s="59"/>
      <c r="AD405" s="59"/>
      <c r="AE405" s="59"/>
      <c r="AF405" s="59"/>
      <c r="AG405" s="59" t="s">
        <v>257</v>
      </c>
      <c r="AH405" s="59"/>
      <c r="AI405" s="59"/>
      <c r="AJ405" s="59"/>
      <c r="AK405" s="59"/>
      <c r="AL405" s="59"/>
      <c r="AM405" s="59"/>
      <c r="AN405" s="59"/>
      <c r="AO405" s="59"/>
      <c r="AP405" s="59"/>
      <c r="AQ405" s="59"/>
      <c r="AR405" s="59"/>
      <c r="AS405" s="59"/>
      <c r="AT405" s="59"/>
      <c r="AU405" s="59"/>
      <c r="AV405" s="59"/>
      <c r="AW405" s="59"/>
      <c r="AX405" s="60"/>
      <c r="AY405" s="60"/>
      <c r="AZ405" s="60"/>
      <c r="BA405" s="60"/>
      <c r="BB405" s="60"/>
      <c r="BC405" s="59" t="s">
        <v>258</v>
      </c>
      <c r="BD405" s="59"/>
      <c r="BE405" s="59"/>
      <c r="BF405" s="59"/>
      <c r="BG405" s="59"/>
      <c r="BH405" s="59"/>
      <c r="BI405" s="59"/>
      <c r="BJ405" s="59"/>
      <c r="BK405" s="59"/>
      <c r="BL405" s="59"/>
      <c r="BM405" s="59"/>
      <c r="BN405" s="59"/>
      <c r="BO405" s="59"/>
      <c r="BP405" s="59"/>
      <c r="BQ405" s="59"/>
      <c r="BR405" s="59"/>
      <c r="BS405" s="59"/>
      <c r="BT405" s="59"/>
      <c r="BU405" s="59" t="s">
        <v>85</v>
      </c>
      <c r="BV405" s="59"/>
      <c r="BW405" s="59"/>
      <c r="BX405" s="59"/>
      <c r="BY405" s="59"/>
      <c r="BZ405" s="59"/>
    </row>
    <row r="406" spans="1:80" s="13" customFormat="1" ht="15.95" customHeight="1">
      <c r="A406" s="59"/>
      <c r="B406" s="59"/>
      <c r="C406" s="59"/>
      <c r="D406" s="59"/>
      <c r="E406" s="59"/>
      <c r="F406" s="59"/>
      <c r="G406" s="59"/>
      <c r="H406" s="59"/>
      <c r="I406" s="59"/>
      <c r="J406" s="59"/>
      <c r="K406" s="59"/>
      <c r="L406" s="59" t="s">
        <v>259</v>
      </c>
      <c r="M406" s="59"/>
      <c r="N406" s="59"/>
      <c r="O406" s="59"/>
      <c r="P406" s="59"/>
      <c r="Q406" s="59"/>
      <c r="R406" s="59"/>
      <c r="S406" s="59"/>
      <c r="T406" s="59"/>
      <c r="U406" s="59"/>
      <c r="V406" s="59" t="s">
        <v>37</v>
      </c>
      <c r="W406" s="697"/>
      <c r="X406" s="697"/>
      <c r="Y406" s="697"/>
      <c r="Z406" s="697"/>
      <c r="AA406" s="697"/>
      <c r="AB406" s="697"/>
      <c r="AC406" s="697"/>
      <c r="AD406" s="697"/>
      <c r="AE406" s="697"/>
      <c r="AF406" s="697"/>
      <c r="AG406" s="699" t="s">
        <v>117</v>
      </c>
      <c r="AH406" s="699"/>
      <c r="AI406" s="677" t="str">
        <f t="shared" ref="AI406:AI411" si="10">IFERROR(VLOOKUP(W406,$CA$26:$CB$98,2,FALSE),"")</f>
        <v/>
      </c>
      <c r="AJ406" s="677"/>
      <c r="AK406" s="677"/>
      <c r="AL406" s="677"/>
      <c r="AM406" s="677"/>
      <c r="AN406" s="677"/>
      <c r="AO406" s="677"/>
      <c r="AP406" s="677"/>
      <c r="AQ406" s="677"/>
      <c r="AR406" s="677"/>
      <c r="AS406" s="677"/>
      <c r="AT406" s="677"/>
      <c r="AU406" s="677"/>
      <c r="AV406" s="677"/>
      <c r="AW406" s="677"/>
      <c r="AX406" s="677"/>
      <c r="AY406" s="677"/>
      <c r="AZ406" s="677"/>
      <c r="BA406" s="677"/>
      <c r="BB406" s="677"/>
      <c r="BC406" s="699" t="s">
        <v>117</v>
      </c>
      <c r="BD406" s="699"/>
      <c r="BE406" s="688"/>
      <c r="BF406" s="688"/>
      <c r="BG406" s="688"/>
      <c r="BH406" s="688"/>
      <c r="BI406" s="688"/>
      <c r="BJ406" s="688"/>
      <c r="BK406" s="688"/>
      <c r="BL406" s="688"/>
      <c r="BM406" s="688"/>
      <c r="BN406" s="688"/>
      <c r="BO406" s="688"/>
      <c r="BP406" s="688"/>
      <c r="BQ406" s="688"/>
      <c r="BR406" s="688"/>
      <c r="BS406" s="688"/>
      <c r="BT406" s="123"/>
      <c r="BU406" s="119" t="s">
        <v>85</v>
      </c>
      <c r="BV406" s="119"/>
      <c r="BW406" s="119"/>
      <c r="BX406" s="119"/>
      <c r="BY406" s="119"/>
      <c r="BZ406" s="59"/>
    </row>
    <row r="407" spans="1:80" s="13" customFormat="1" ht="15.95" customHeight="1">
      <c r="A407" s="59"/>
      <c r="B407" s="59"/>
      <c r="C407" s="59"/>
      <c r="D407" s="59"/>
      <c r="E407" s="59"/>
      <c r="F407" s="59"/>
      <c r="G407" s="59"/>
      <c r="H407" s="59"/>
      <c r="I407" s="59"/>
      <c r="J407" s="59"/>
      <c r="K407" s="59"/>
      <c r="L407" s="59" t="s">
        <v>260</v>
      </c>
      <c r="M407" s="59"/>
      <c r="N407" s="59"/>
      <c r="O407" s="59"/>
      <c r="P407" s="59"/>
      <c r="Q407" s="59"/>
      <c r="R407" s="59"/>
      <c r="S407" s="59"/>
      <c r="T407" s="59"/>
      <c r="U407" s="59"/>
      <c r="V407" s="59" t="s">
        <v>37</v>
      </c>
      <c r="W407" s="697"/>
      <c r="X407" s="697"/>
      <c r="Y407" s="697"/>
      <c r="Z407" s="697"/>
      <c r="AA407" s="697"/>
      <c r="AB407" s="697"/>
      <c r="AC407" s="697"/>
      <c r="AD407" s="697"/>
      <c r="AE407" s="697"/>
      <c r="AF407" s="697"/>
      <c r="AG407" s="699" t="s">
        <v>117</v>
      </c>
      <c r="AH407" s="699"/>
      <c r="AI407" s="677" t="str">
        <f t="shared" si="10"/>
        <v/>
      </c>
      <c r="AJ407" s="677"/>
      <c r="AK407" s="677"/>
      <c r="AL407" s="677"/>
      <c r="AM407" s="677"/>
      <c r="AN407" s="677"/>
      <c r="AO407" s="677"/>
      <c r="AP407" s="677"/>
      <c r="AQ407" s="677"/>
      <c r="AR407" s="677"/>
      <c r="AS407" s="677"/>
      <c r="AT407" s="677"/>
      <c r="AU407" s="677"/>
      <c r="AV407" s="677"/>
      <c r="AW407" s="677"/>
      <c r="AX407" s="677"/>
      <c r="AY407" s="677"/>
      <c r="AZ407" s="677"/>
      <c r="BA407" s="677"/>
      <c r="BB407" s="677"/>
      <c r="BC407" s="699" t="s">
        <v>117</v>
      </c>
      <c r="BD407" s="699"/>
      <c r="BE407" s="688"/>
      <c r="BF407" s="688"/>
      <c r="BG407" s="688"/>
      <c r="BH407" s="688"/>
      <c r="BI407" s="688"/>
      <c r="BJ407" s="688"/>
      <c r="BK407" s="688"/>
      <c r="BL407" s="688"/>
      <c r="BM407" s="688"/>
      <c r="BN407" s="688"/>
      <c r="BO407" s="688"/>
      <c r="BP407" s="688"/>
      <c r="BQ407" s="688"/>
      <c r="BR407" s="688"/>
      <c r="BS407" s="688"/>
      <c r="BT407" s="123"/>
      <c r="BU407" s="119" t="s">
        <v>85</v>
      </c>
      <c r="BV407" s="119"/>
      <c r="BW407" s="119"/>
      <c r="BX407" s="119"/>
      <c r="BY407" s="119"/>
      <c r="BZ407" s="59"/>
    </row>
    <row r="408" spans="1:80" s="13" customFormat="1" ht="15.95" customHeight="1">
      <c r="A408" s="59"/>
      <c r="B408" s="59"/>
      <c r="C408" s="59"/>
      <c r="D408" s="59"/>
      <c r="E408" s="59"/>
      <c r="F408" s="59"/>
      <c r="G408" s="59"/>
      <c r="H408" s="59"/>
      <c r="I408" s="59"/>
      <c r="J408" s="59"/>
      <c r="K408" s="59"/>
      <c r="L408" s="59" t="s">
        <v>261</v>
      </c>
      <c r="M408" s="59"/>
      <c r="N408" s="59"/>
      <c r="O408" s="59"/>
      <c r="P408" s="59"/>
      <c r="Q408" s="59"/>
      <c r="R408" s="59"/>
      <c r="S408" s="59"/>
      <c r="T408" s="59"/>
      <c r="U408" s="59"/>
      <c r="V408" s="59" t="s">
        <v>37</v>
      </c>
      <c r="W408" s="697"/>
      <c r="X408" s="697"/>
      <c r="Y408" s="697"/>
      <c r="Z408" s="697"/>
      <c r="AA408" s="697"/>
      <c r="AB408" s="697"/>
      <c r="AC408" s="697"/>
      <c r="AD408" s="697"/>
      <c r="AE408" s="697"/>
      <c r="AF408" s="697"/>
      <c r="AG408" s="699" t="s">
        <v>117</v>
      </c>
      <c r="AH408" s="699"/>
      <c r="AI408" s="677" t="str">
        <f t="shared" si="10"/>
        <v/>
      </c>
      <c r="AJ408" s="677"/>
      <c r="AK408" s="677"/>
      <c r="AL408" s="677"/>
      <c r="AM408" s="677"/>
      <c r="AN408" s="677"/>
      <c r="AO408" s="677"/>
      <c r="AP408" s="677"/>
      <c r="AQ408" s="677"/>
      <c r="AR408" s="677"/>
      <c r="AS408" s="677"/>
      <c r="AT408" s="677"/>
      <c r="AU408" s="677"/>
      <c r="AV408" s="677"/>
      <c r="AW408" s="677"/>
      <c r="AX408" s="677"/>
      <c r="AY408" s="677"/>
      <c r="AZ408" s="677"/>
      <c r="BA408" s="677"/>
      <c r="BB408" s="677"/>
      <c r="BC408" s="699" t="s">
        <v>117</v>
      </c>
      <c r="BD408" s="699"/>
      <c r="BE408" s="688"/>
      <c r="BF408" s="688"/>
      <c r="BG408" s="688"/>
      <c r="BH408" s="688"/>
      <c r="BI408" s="688"/>
      <c r="BJ408" s="688"/>
      <c r="BK408" s="688"/>
      <c r="BL408" s="688"/>
      <c r="BM408" s="688"/>
      <c r="BN408" s="688"/>
      <c r="BO408" s="688"/>
      <c r="BP408" s="688"/>
      <c r="BQ408" s="688"/>
      <c r="BR408" s="688"/>
      <c r="BS408" s="688"/>
      <c r="BT408" s="123"/>
      <c r="BU408" s="119" t="s">
        <v>85</v>
      </c>
      <c r="BV408" s="119"/>
      <c r="BW408" s="119"/>
      <c r="BX408" s="119"/>
      <c r="BY408" s="119"/>
      <c r="BZ408" s="59"/>
    </row>
    <row r="409" spans="1:80" s="13" customFormat="1" ht="15.95" customHeight="1">
      <c r="A409" s="59"/>
      <c r="B409" s="59"/>
      <c r="C409" s="59"/>
      <c r="D409" s="59"/>
      <c r="E409" s="59"/>
      <c r="F409" s="59"/>
      <c r="G409" s="59"/>
      <c r="H409" s="59"/>
      <c r="I409" s="59"/>
      <c r="J409" s="59"/>
      <c r="K409" s="59"/>
      <c r="L409" s="59" t="s">
        <v>262</v>
      </c>
      <c r="M409" s="59"/>
      <c r="N409" s="59"/>
      <c r="O409" s="59"/>
      <c r="P409" s="59"/>
      <c r="Q409" s="59"/>
      <c r="R409" s="59"/>
      <c r="S409" s="59"/>
      <c r="T409" s="59"/>
      <c r="U409" s="59"/>
      <c r="V409" s="59" t="s">
        <v>37</v>
      </c>
      <c r="W409" s="697"/>
      <c r="X409" s="697"/>
      <c r="Y409" s="697"/>
      <c r="Z409" s="697"/>
      <c r="AA409" s="697"/>
      <c r="AB409" s="697"/>
      <c r="AC409" s="697"/>
      <c r="AD409" s="697"/>
      <c r="AE409" s="697"/>
      <c r="AF409" s="697"/>
      <c r="AG409" s="699" t="s">
        <v>117</v>
      </c>
      <c r="AH409" s="699"/>
      <c r="AI409" s="677" t="str">
        <f t="shared" si="10"/>
        <v/>
      </c>
      <c r="AJ409" s="677"/>
      <c r="AK409" s="677"/>
      <c r="AL409" s="677"/>
      <c r="AM409" s="677"/>
      <c r="AN409" s="677"/>
      <c r="AO409" s="677"/>
      <c r="AP409" s="677"/>
      <c r="AQ409" s="677"/>
      <c r="AR409" s="677"/>
      <c r="AS409" s="677"/>
      <c r="AT409" s="677"/>
      <c r="AU409" s="677"/>
      <c r="AV409" s="677"/>
      <c r="AW409" s="677"/>
      <c r="AX409" s="677"/>
      <c r="AY409" s="677"/>
      <c r="AZ409" s="677"/>
      <c r="BA409" s="677"/>
      <c r="BB409" s="677"/>
      <c r="BC409" s="699" t="s">
        <v>117</v>
      </c>
      <c r="BD409" s="699"/>
      <c r="BE409" s="688"/>
      <c r="BF409" s="688"/>
      <c r="BG409" s="688"/>
      <c r="BH409" s="688"/>
      <c r="BI409" s="688"/>
      <c r="BJ409" s="688"/>
      <c r="BK409" s="688"/>
      <c r="BL409" s="688"/>
      <c r="BM409" s="688"/>
      <c r="BN409" s="688"/>
      <c r="BO409" s="688"/>
      <c r="BP409" s="688"/>
      <c r="BQ409" s="688"/>
      <c r="BR409" s="688"/>
      <c r="BS409" s="688"/>
      <c r="BT409" s="123"/>
      <c r="BU409" s="119" t="s">
        <v>85</v>
      </c>
      <c r="BV409" s="119"/>
      <c r="BW409" s="119"/>
      <c r="BX409" s="119"/>
      <c r="BY409" s="119"/>
      <c r="BZ409" s="59"/>
    </row>
    <row r="410" spans="1:80" s="13" customFormat="1" ht="15.95" customHeight="1">
      <c r="A410" s="59"/>
      <c r="B410" s="59"/>
      <c r="C410" s="59"/>
      <c r="D410" s="59"/>
      <c r="E410" s="59"/>
      <c r="F410" s="59"/>
      <c r="G410" s="59"/>
      <c r="H410" s="59"/>
      <c r="I410" s="59"/>
      <c r="J410" s="59"/>
      <c r="K410" s="59"/>
      <c r="L410" s="59" t="s">
        <v>263</v>
      </c>
      <c r="M410" s="59"/>
      <c r="N410" s="59"/>
      <c r="O410" s="59"/>
      <c r="P410" s="59"/>
      <c r="Q410" s="59"/>
      <c r="R410" s="59"/>
      <c r="S410" s="59"/>
      <c r="T410" s="59"/>
      <c r="U410" s="59"/>
      <c r="V410" s="59" t="s">
        <v>37</v>
      </c>
      <c r="W410" s="697"/>
      <c r="X410" s="697"/>
      <c r="Y410" s="697"/>
      <c r="Z410" s="697"/>
      <c r="AA410" s="697"/>
      <c r="AB410" s="697"/>
      <c r="AC410" s="697"/>
      <c r="AD410" s="697"/>
      <c r="AE410" s="697"/>
      <c r="AF410" s="697"/>
      <c r="AG410" s="699" t="s">
        <v>117</v>
      </c>
      <c r="AH410" s="699"/>
      <c r="AI410" s="677" t="str">
        <f t="shared" si="10"/>
        <v/>
      </c>
      <c r="AJ410" s="677"/>
      <c r="AK410" s="677"/>
      <c r="AL410" s="677"/>
      <c r="AM410" s="677"/>
      <c r="AN410" s="677"/>
      <c r="AO410" s="677"/>
      <c r="AP410" s="677"/>
      <c r="AQ410" s="677"/>
      <c r="AR410" s="677"/>
      <c r="AS410" s="677"/>
      <c r="AT410" s="677"/>
      <c r="AU410" s="677"/>
      <c r="AV410" s="677"/>
      <c r="AW410" s="677"/>
      <c r="AX410" s="677"/>
      <c r="AY410" s="677"/>
      <c r="AZ410" s="677"/>
      <c r="BA410" s="677"/>
      <c r="BB410" s="677"/>
      <c r="BC410" s="699" t="s">
        <v>117</v>
      </c>
      <c r="BD410" s="699"/>
      <c r="BE410" s="688"/>
      <c r="BF410" s="688"/>
      <c r="BG410" s="688"/>
      <c r="BH410" s="688"/>
      <c r="BI410" s="688"/>
      <c r="BJ410" s="688"/>
      <c r="BK410" s="688"/>
      <c r="BL410" s="688"/>
      <c r="BM410" s="688"/>
      <c r="BN410" s="688"/>
      <c r="BO410" s="688"/>
      <c r="BP410" s="688"/>
      <c r="BQ410" s="688"/>
      <c r="BR410" s="688"/>
      <c r="BS410" s="688"/>
      <c r="BT410" s="123"/>
      <c r="BU410" s="119" t="s">
        <v>85</v>
      </c>
      <c r="BV410" s="119"/>
      <c r="BW410" s="119"/>
      <c r="BX410" s="119"/>
      <c r="BY410" s="119"/>
      <c r="BZ410" s="59"/>
    </row>
    <row r="411" spans="1:80" s="13" customFormat="1" ht="15.95" customHeight="1">
      <c r="A411" s="59"/>
      <c r="B411" s="59"/>
      <c r="C411" s="59"/>
      <c r="D411" s="59"/>
      <c r="E411" s="59"/>
      <c r="F411" s="59"/>
      <c r="G411" s="59"/>
      <c r="H411" s="59"/>
      <c r="I411" s="59"/>
      <c r="J411" s="59"/>
      <c r="K411" s="59"/>
      <c r="L411" s="59" t="s">
        <v>264</v>
      </c>
      <c r="M411" s="59"/>
      <c r="N411" s="59"/>
      <c r="O411" s="59"/>
      <c r="P411" s="59"/>
      <c r="Q411" s="59"/>
      <c r="R411" s="59"/>
      <c r="S411" s="59"/>
      <c r="T411" s="59"/>
      <c r="U411" s="59"/>
      <c r="V411" s="59" t="s">
        <v>37</v>
      </c>
      <c r="W411" s="697"/>
      <c r="X411" s="697"/>
      <c r="Y411" s="697"/>
      <c r="Z411" s="697"/>
      <c r="AA411" s="697"/>
      <c r="AB411" s="697"/>
      <c r="AC411" s="697"/>
      <c r="AD411" s="697"/>
      <c r="AE411" s="697"/>
      <c r="AF411" s="697"/>
      <c r="AG411" s="699" t="s">
        <v>117</v>
      </c>
      <c r="AH411" s="699"/>
      <c r="AI411" s="677" t="str">
        <f t="shared" si="10"/>
        <v/>
      </c>
      <c r="AJ411" s="677"/>
      <c r="AK411" s="677"/>
      <c r="AL411" s="677"/>
      <c r="AM411" s="677"/>
      <c r="AN411" s="677"/>
      <c r="AO411" s="677"/>
      <c r="AP411" s="677"/>
      <c r="AQ411" s="677"/>
      <c r="AR411" s="677"/>
      <c r="AS411" s="677"/>
      <c r="AT411" s="677"/>
      <c r="AU411" s="677"/>
      <c r="AV411" s="677"/>
      <c r="AW411" s="677"/>
      <c r="AX411" s="677"/>
      <c r="AY411" s="677"/>
      <c r="AZ411" s="677"/>
      <c r="BA411" s="677"/>
      <c r="BB411" s="677"/>
      <c r="BC411" s="699" t="s">
        <v>117</v>
      </c>
      <c r="BD411" s="699"/>
      <c r="BE411" s="688"/>
      <c r="BF411" s="688"/>
      <c r="BG411" s="688"/>
      <c r="BH411" s="688"/>
      <c r="BI411" s="688"/>
      <c r="BJ411" s="688"/>
      <c r="BK411" s="688"/>
      <c r="BL411" s="688"/>
      <c r="BM411" s="688"/>
      <c r="BN411" s="688"/>
      <c r="BO411" s="688"/>
      <c r="BP411" s="688"/>
      <c r="BQ411" s="688"/>
      <c r="BR411" s="688"/>
      <c r="BS411" s="688"/>
      <c r="BT411" s="123"/>
      <c r="BU411" s="119" t="s">
        <v>85</v>
      </c>
      <c r="BV411" s="119"/>
      <c r="BW411" s="119"/>
      <c r="BX411" s="119"/>
      <c r="BY411" s="119"/>
      <c r="BZ411" s="59"/>
    </row>
    <row r="412" spans="1:80" s="2" customFormat="1" ht="5.0999999999999996" customHeight="1">
      <c r="A412" s="94"/>
      <c r="B412" s="94"/>
      <c r="C412" s="94"/>
      <c r="D412" s="94"/>
      <c r="E412" s="94"/>
      <c r="F412" s="94"/>
      <c r="G412" s="94"/>
      <c r="H412" s="94"/>
      <c r="I412" s="94"/>
      <c r="J412" s="94"/>
      <c r="K412" s="94"/>
      <c r="L412" s="94"/>
      <c r="M412" s="94"/>
      <c r="N412" s="94"/>
      <c r="O412" s="94"/>
      <c r="P412" s="94"/>
      <c r="Q412" s="94"/>
      <c r="R412" s="94"/>
      <c r="S412" s="94"/>
      <c r="T412" s="94"/>
      <c r="U412" s="94"/>
      <c r="V412" s="94"/>
      <c r="W412" s="94"/>
      <c r="X412" s="94"/>
      <c r="Y412" s="94"/>
      <c r="Z412" s="94"/>
      <c r="AA412" s="94"/>
      <c r="AB412" s="94"/>
      <c r="AC412" s="94"/>
      <c r="AD412" s="94"/>
      <c r="AE412" s="94"/>
      <c r="AF412" s="94"/>
      <c r="AG412" s="94"/>
      <c r="AH412" s="94"/>
      <c r="AI412" s="94"/>
      <c r="AJ412" s="94"/>
      <c r="AK412" s="94"/>
      <c r="AL412" s="94"/>
      <c r="AM412" s="94"/>
      <c r="AN412" s="94"/>
      <c r="AO412" s="94"/>
      <c r="AP412" s="94"/>
      <c r="AQ412" s="94"/>
      <c r="AR412" s="94"/>
      <c r="AS412" s="94"/>
      <c r="AT412" s="94"/>
      <c r="AU412" s="94"/>
      <c r="AV412" s="94"/>
      <c r="AW412" s="94"/>
      <c r="AX412" s="94"/>
      <c r="AY412" s="94"/>
      <c r="AZ412" s="94"/>
      <c r="BA412" s="94"/>
      <c r="BB412" s="94"/>
      <c r="BC412" s="94"/>
      <c r="BD412" s="94"/>
      <c r="BE412" s="94"/>
      <c r="BF412" s="94"/>
      <c r="BG412" s="94"/>
      <c r="BH412" s="94"/>
      <c r="BI412" s="94"/>
      <c r="BJ412" s="94"/>
      <c r="BK412" s="94"/>
      <c r="BL412" s="94"/>
      <c r="BM412" s="94"/>
      <c r="BN412" s="94"/>
      <c r="BO412" s="94"/>
      <c r="BP412" s="94"/>
      <c r="BQ412" s="94"/>
      <c r="BR412" s="94"/>
      <c r="BS412" s="94"/>
      <c r="BT412" s="94"/>
      <c r="BU412" s="94"/>
      <c r="BV412" s="94"/>
      <c r="BW412" s="94"/>
      <c r="BX412" s="94"/>
      <c r="BY412" s="94"/>
      <c r="BZ412" s="94"/>
      <c r="CB412" s="8"/>
    </row>
    <row r="413" spans="1:80" s="2" customFormat="1" ht="5.0999999999999996" customHeight="1">
      <c r="A413" s="203"/>
      <c r="B413" s="203"/>
      <c r="C413" s="203"/>
      <c r="D413" s="203"/>
      <c r="E413" s="203"/>
      <c r="F413" s="203"/>
      <c r="G413" s="203"/>
      <c r="H413" s="203"/>
      <c r="I413" s="203"/>
      <c r="J413" s="203"/>
      <c r="K413" s="203"/>
      <c r="L413" s="203"/>
      <c r="M413" s="203"/>
      <c r="N413" s="203"/>
      <c r="O413" s="203"/>
      <c r="P413" s="203"/>
      <c r="Q413" s="203"/>
      <c r="R413" s="203"/>
      <c r="S413" s="203"/>
      <c r="T413" s="203"/>
      <c r="U413" s="203"/>
      <c r="V413" s="203"/>
      <c r="W413" s="203"/>
      <c r="X413" s="203"/>
      <c r="Y413" s="203"/>
      <c r="Z413" s="203"/>
      <c r="AA413" s="203"/>
      <c r="AB413" s="203"/>
      <c r="AC413" s="203"/>
      <c r="AD413" s="203"/>
      <c r="AE413" s="203"/>
      <c r="AF413" s="203"/>
      <c r="AG413" s="203"/>
      <c r="AH413" s="203"/>
      <c r="AI413" s="203"/>
      <c r="AJ413" s="203"/>
      <c r="AK413" s="203"/>
      <c r="AL413" s="203"/>
      <c r="AM413" s="203"/>
      <c r="AN413" s="203"/>
      <c r="AO413" s="203"/>
      <c r="AP413" s="203"/>
      <c r="AQ413" s="203"/>
      <c r="AR413" s="203"/>
      <c r="AS413" s="203"/>
      <c r="AT413" s="203"/>
      <c r="AU413" s="203"/>
      <c r="AV413" s="203"/>
      <c r="AW413" s="203"/>
      <c r="AX413" s="203"/>
      <c r="AY413" s="203"/>
      <c r="AZ413" s="203"/>
      <c r="BA413" s="203"/>
      <c r="BB413" s="203"/>
      <c r="BC413" s="203"/>
      <c r="BD413" s="203"/>
      <c r="BE413" s="203"/>
      <c r="BF413" s="203"/>
      <c r="BG413" s="203"/>
      <c r="BH413" s="203"/>
      <c r="BI413" s="203"/>
      <c r="BJ413" s="203"/>
      <c r="BK413" s="203"/>
      <c r="BL413" s="203"/>
      <c r="BM413" s="203"/>
      <c r="BN413" s="203"/>
      <c r="BO413" s="203"/>
      <c r="BP413" s="203"/>
      <c r="BQ413" s="203"/>
      <c r="BR413" s="203"/>
      <c r="BS413" s="203"/>
      <c r="BT413" s="203"/>
      <c r="BU413" s="203"/>
      <c r="BV413" s="203"/>
      <c r="BW413" s="203"/>
      <c r="BX413" s="203"/>
      <c r="BY413" s="203"/>
      <c r="BZ413" s="203"/>
      <c r="CB413" s="8"/>
    </row>
    <row r="414" spans="1:80" s="13" customFormat="1" ht="15.95" customHeight="1">
      <c r="A414" s="59"/>
      <c r="B414" s="59" t="s">
        <v>265</v>
      </c>
      <c r="C414" s="59"/>
      <c r="D414" s="59"/>
      <c r="E414" s="59"/>
      <c r="F414" s="59"/>
      <c r="G414" s="59"/>
      <c r="H414" s="59"/>
      <c r="I414" s="59"/>
      <c r="J414" s="59"/>
      <c r="K414" s="59"/>
      <c r="L414" s="59"/>
      <c r="M414" s="59"/>
      <c r="N414" s="59"/>
      <c r="O414" s="59"/>
      <c r="P414" s="59"/>
      <c r="Q414" s="59"/>
      <c r="R414" s="59"/>
      <c r="S414" s="680"/>
      <c r="T414" s="680"/>
      <c r="U414" s="680"/>
      <c r="V414" s="680"/>
      <c r="W414" s="680"/>
      <c r="X414" s="680"/>
      <c r="Y414" s="680"/>
      <c r="Z414" s="680"/>
      <c r="AA414" s="680"/>
      <c r="AB414" s="680"/>
      <c r="AC414" s="680"/>
      <c r="AD414" s="680"/>
      <c r="AE414" s="680"/>
      <c r="AF414" s="680"/>
      <c r="AG414" s="680"/>
      <c r="AH414" s="680"/>
      <c r="AI414" s="680"/>
      <c r="AJ414" s="680"/>
      <c r="AK414" s="680"/>
      <c r="AL414" s="680"/>
      <c r="AM414" s="680"/>
      <c r="AN414" s="680"/>
      <c r="AO414" s="680"/>
      <c r="AP414" s="680"/>
      <c r="AQ414" s="680"/>
      <c r="AR414" s="680"/>
      <c r="AS414" s="680"/>
      <c r="AT414" s="680"/>
      <c r="AU414" s="680"/>
      <c r="AV414" s="680"/>
      <c r="AW414" s="680"/>
      <c r="AX414" s="680"/>
      <c r="AY414" s="680"/>
      <c r="AZ414" s="680"/>
      <c r="BA414" s="680"/>
      <c r="BB414" s="680"/>
      <c r="BC414" s="680"/>
      <c r="BD414" s="680"/>
      <c r="BE414" s="680"/>
      <c r="BF414" s="680"/>
      <c r="BG414" s="680"/>
      <c r="BH414" s="680"/>
      <c r="BI414" s="680"/>
      <c r="BJ414" s="680"/>
      <c r="BK414" s="680"/>
      <c r="BL414" s="680"/>
      <c r="BM414" s="680"/>
      <c r="BN414" s="680"/>
      <c r="BO414" s="680"/>
      <c r="BP414" s="680"/>
      <c r="BQ414" s="680"/>
      <c r="BR414" s="680"/>
      <c r="BS414" s="680"/>
      <c r="BT414" s="680"/>
      <c r="BU414" s="680"/>
      <c r="BV414" s="680"/>
      <c r="BW414" s="680"/>
      <c r="BX414" s="680"/>
      <c r="BY414" s="680"/>
      <c r="BZ414" s="680"/>
    </row>
    <row r="415" spans="1:80" s="2" customFormat="1" ht="5.0999999999999996" customHeight="1">
      <c r="A415" s="94"/>
      <c r="B415" s="94"/>
      <c r="C415" s="94"/>
      <c r="D415" s="94"/>
      <c r="E415" s="94"/>
      <c r="F415" s="94"/>
      <c r="G415" s="94"/>
      <c r="H415" s="94"/>
      <c r="I415" s="94"/>
      <c r="J415" s="94"/>
      <c r="K415" s="94"/>
      <c r="L415" s="94"/>
      <c r="M415" s="94"/>
      <c r="N415" s="94"/>
      <c r="O415" s="94"/>
      <c r="P415" s="94"/>
      <c r="Q415" s="94"/>
      <c r="R415" s="94"/>
      <c r="S415" s="94"/>
      <c r="T415" s="94"/>
      <c r="U415" s="94"/>
      <c r="V415" s="94"/>
      <c r="W415" s="94"/>
      <c r="X415" s="94"/>
      <c r="Y415" s="94"/>
      <c r="Z415" s="94"/>
      <c r="AA415" s="94"/>
      <c r="AB415" s="94"/>
      <c r="AC415" s="94"/>
      <c r="AD415" s="94"/>
      <c r="AE415" s="94"/>
      <c r="AF415" s="94"/>
      <c r="AG415" s="94"/>
      <c r="AH415" s="94"/>
      <c r="AI415" s="94"/>
      <c r="AJ415" s="94"/>
      <c r="AK415" s="94"/>
      <c r="AL415" s="94"/>
      <c r="AM415" s="94"/>
      <c r="AN415" s="94"/>
      <c r="AO415" s="94"/>
      <c r="AP415" s="94"/>
      <c r="AQ415" s="94"/>
      <c r="AR415" s="94"/>
      <c r="AS415" s="94"/>
      <c r="AT415" s="94"/>
      <c r="AU415" s="94"/>
      <c r="AV415" s="94"/>
      <c r="AW415" s="94"/>
      <c r="AX415" s="94"/>
      <c r="AY415" s="94"/>
      <c r="AZ415" s="94"/>
      <c r="BA415" s="94"/>
      <c r="BB415" s="94"/>
      <c r="BC415" s="94"/>
      <c r="BD415" s="94"/>
      <c r="BE415" s="94"/>
      <c r="BF415" s="94"/>
      <c r="BG415" s="94"/>
      <c r="BH415" s="94"/>
      <c r="BI415" s="94"/>
      <c r="BJ415" s="94"/>
      <c r="BK415" s="94"/>
      <c r="BL415" s="94"/>
      <c r="BM415" s="94"/>
      <c r="BN415" s="94"/>
      <c r="BO415" s="94"/>
      <c r="BP415" s="94"/>
      <c r="BQ415" s="94"/>
      <c r="BR415" s="94"/>
      <c r="BS415" s="94"/>
      <c r="BT415" s="94"/>
      <c r="BU415" s="94"/>
      <c r="BV415" s="94"/>
      <c r="BW415" s="94"/>
      <c r="BX415" s="94"/>
      <c r="BY415" s="94"/>
      <c r="BZ415" s="94"/>
      <c r="CB415" s="8"/>
    </row>
    <row r="416" spans="1:80" s="2" customFormat="1" ht="5.0999999999999996" customHeight="1">
      <c r="A416" s="203"/>
      <c r="B416" s="203"/>
      <c r="C416" s="203"/>
      <c r="D416" s="203"/>
      <c r="E416" s="203"/>
      <c r="F416" s="203"/>
      <c r="G416" s="203"/>
      <c r="H416" s="203"/>
      <c r="I416" s="203"/>
      <c r="J416" s="203"/>
      <c r="K416" s="203"/>
      <c r="L416" s="203"/>
      <c r="M416" s="203"/>
      <c r="N416" s="203"/>
      <c r="O416" s="203"/>
      <c r="P416" s="203"/>
      <c r="Q416" s="203"/>
      <c r="R416" s="203"/>
      <c r="S416" s="203"/>
      <c r="T416" s="203"/>
      <c r="U416" s="203"/>
      <c r="V416" s="203"/>
      <c r="W416" s="203"/>
      <c r="X416" s="203"/>
      <c r="Y416" s="203"/>
      <c r="Z416" s="203"/>
      <c r="AA416" s="203"/>
      <c r="AB416" s="203"/>
      <c r="AC416" s="203"/>
      <c r="AD416" s="203"/>
      <c r="AE416" s="203"/>
      <c r="AF416" s="203"/>
      <c r="AG416" s="203"/>
      <c r="AH416" s="203"/>
      <c r="AI416" s="203"/>
      <c r="AJ416" s="203"/>
      <c r="AK416" s="203"/>
      <c r="AL416" s="203"/>
      <c r="AM416" s="203"/>
      <c r="AN416" s="203"/>
      <c r="AO416" s="203"/>
      <c r="AP416" s="203"/>
      <c r="AQ416" s="203"/>
      <c r="AR416" s="203"/>
      <c r="AS416" s="203"/>
      <c r="AT416" s="203"/>
      <c r="AU416" s="203"/>
      <c r="AV416" s="203"/>
      <c r="AW416" s="203"/>
      <c r="AX416" s="203"/>
      <c r="AY416" s="203"/>
      <c r="AZ416" s="203"/>
      <c r="BA416" s="203"/>
      <c r="BB416" s="203"/>
      <c r="BC416" s="203"/>
      <c r="BD416" s="203"/>
      <c r="BE416" s="203"/>
      <c r="BF416" s="203"/>
      <c r="BG416" s="203"/>
      <c r="BH416" s="203"/>
      <c r="BI416" s="203"/>
      <c r="BJ416" s="203"/>
      <c r="BK416" s="203"/>
      <c r="BL416" s="203"/>
      <c r="BM416" s="203"/>
      <c r="BN416" s="203"/>
      <c r="BO416" s="203"/>
      <c r="BP416" s="203"/>
      <c r="BQ416" s="203"/>
      <c r="BR416" s="203"/>
      <c r="BS416" s="203"/>
      <c r="BT416" s="203"/>
      <c r="BU416" s="203"/>
      <c r="BV416" s="203"/>
      <c r="BW416" s="203"/>
      <c r="BX416" s="203"/>
      <c r="BY416" s="203"/>
      <c r="BZ416" s="203"/>
      <c r="CB416" s="8"/>
    </row>
    <row r="417" spans="1:80" s="13" customFormat="1" ht="15.95" customHeight="1">
      <c r="A417" s="59"/>
      <c r="B417" s="59" t="s">
        <v>266</v>
      </c>
      <c r="C417" s="59"/>
      <c r="D417" s="59"/>
      <c r="E417" s="59"/>
      <c r="F417" s="59"/>
      <c r="G417" s="59"/>
      <c r="H417" s="59"/>
      <c r="I417" s="59"/>
      <c r="J417" s="59"/>
      <c r="K417" s="59"/>
      <c r="L417" s="59"/>
      <c r="M417" s="59"/>
      <c r="N417" s="59"/>
      <c r="O417" s="59"/>
      <c r="P417" s="59"/>
      <c r="Q417" s="59"/>
      <c r="R417" s="680"/>
      <c r="S417" s="680"/>
      <c r="T417" s="680"/>
      <c r="U417" s="680"/>
      <c r="V417" s="680"/>
      <c r="W417" s="680"/>
      <c r="X417" s="680"/>
      <c r="Y417" s="680"/>
      <c r="Z417" s="680"/>
      <c r="AA417" s="680"/>
      <c r="AB417" s="680"/>
      <c r="AC417" s="680"/>
      <c r="AD417" s="680"/>
      <c r="AE417" s="680"/>
      <c r="AF417" s="680"/>
      <c r="AG417" s="680"/>
      <c r="AH417" s="680"/>
      <c r="AI417" s="680"/>
      <c r="AJ417" s="680"/>
      <c r="AK417" s="680"/>
      <c r="AL417" s="680"/>
      <c r="AM417" s="680"/>
      <c r="AN417" s="680"/>
      <c r="AO417" s="680"/>
      <c r="AP417" s="680"/>
      <c r="AQ417" s="680"/>
      <c r="AR417" s="680"/>
      <c r="AS417" s="680"/>
      <c r="AT417" s="680"/>
      <c r="AU417" s="680"/>
      <c r="AV417" s="680"/>
      <c r="AW417" s="680"/>
      <c r="AX417" s="680"/>
      <c r="AY417" s="680"/>
      <c r="AZ417" s="680"/>
      <c r="BA417" s="680"/>
      <c r="BB417" s="680"/>
      <c r="BC417" s="680"/>
      <c r="BD417" s="680"/>
      <c r="BE417" s="680"/>
      <c r="BF417" s="680"/>
      <c r="BG417" s="680"/>
      <c r="BH417" s="680"/>
      <c r="BI417" s="680"/>
      <c r="BJ417" s="680"/>
      <c r="BK417" s="680"/>
      <c r="BL417" s="680"/>
      <c r="BM417" s="680"/>
      <c r="BN417" s="680"/>
      <c r="BO417" s="680"/>
      <c r="BP417" s="680"/>
      <c r="BQ417" s="680"/>
      <c r="BR417" s="680"/>
      <c r="BS417" s="680"/>
      <c r="BT417" s="680"/>
      <c r="BU417" s="680"/>
      <c r="BV417" s="680"/>
      <c r="BW417" s="680"/>
      <c r="BX417" s="680"/>
      <c r="BY417" s="680"/>
      <c r="BZ417" s="680"/>
    </row>
    <row r="418" spans="1:80" s="13" customFormat="1" ht="15.95" customHeight="1">
      <c r="A418" s="59"/>
      <c r="B418" s="59"/>
      <c r="C418" s="59"/>
      <c r="D418" s="59"/>
      <c r="E418" s="59"/>
      <c r="F418" s="59"/>
      <c r="G418" s="59"/>
      <c r="H418" s="59"/>
      <c r="I418" s="59"/>
      <c r="J418" s="59"/>
      <c r="K418" s="59"/>
      <c r="L418" s="59"/>
      <c r="M418" s="59"/>
      <c r="N418" s="59"/>
      <c r="O418" s="59"/>
      <c r="P418" s="59"/>
      <c r="Q418" s="59"/>
      <c r="R418" s="680"/>
      <c r="S418" s="680"/>
      <c r="T418" s="680"/>
      <c r="U418" s="680"/>
      <c r="V418" s="680"/>
      <c r="W418" s="680"/>
      <c r="X418" s="680"/>
      <c r="Y418" s="680"/>
      <c r="Z418" s="680"/>
      <c r="AA418" s="680"/>
      <c r="AB418" s="680"/>
      <c r="AC418" s="680"/>
      <c r="AD418" s="680"/>
      <c r="AE418" s="680"/>
      <c r="AF418" s="680"/>
      <c r="AG418" s="680"/>
      <c r="AH418" s="680"/>
      <c r="AI418" s="680"/>
      <c r="AJ418" s="680"/>
      <c r="AK418" s="680"/>
      <c r="AL418" s="680"/>
      <c r="AM418" s="680"/>
      <c r="AN418" s="680"/>
      <c r="AO418" s="680"/>
      <c r="AP418" s="680"/>
      <c r="AQ418" s="680"/>
      <c r="AR418" s="680"/>
      <c r="AS418" s="680"/>
      <c r="AT418" s="680"/>
      <c r="AU418" s="680"/>
      <c r="AV418" s="680"/>
      <c r="AW418" s="680"/>
      <c r="AX418" s="680"/>
      <c r="AY418" s="680"/>
      <c r="AZ418" s="680"/>
      <c r="BA418" s="680"/>
      <c r="BB418" s="680"/>
      <c r="BC418" s="680"/>
      <c r="BD418" s="680"/>
      <c r="BE418" s="680"/>
      <c r="BF418" s="680"/>
      <c r="BG418" s="680"/>
      <c r="BH418" s="680"/>
      <c r="BI418" s="680"/>
      <c r="BJ418" s="680"/>
      <c r="BK418" s="680"/>
      <c r="BL418" s="680"/>
      <c r="BM418" s="680"/>
      <c r="BN418" s="680"/>
      <c r="BO418" s="680"/>
      <c r="BP418" s="680"/>
      <c r="BQ418" s="680"/>
      <c r="BR418" s="680"/>
      <c r="BS418" s="680"/>
      <c r="BT418" s="680"/>
      <c r="BU418" s="680"/>
      <c r="BV418" s="680"/>
      <c r="BW418" s="680"/>
      <c r="BX418" s="680"/>
      <c r="BY418" s="680"/>
      <c r="BZ418" s="680"/>
    </row>
    <row r="419" spans="1:80" s="2" customFormat="1" ht="5.0999999999999996" customHeight="1">
      <c r="A419" s="94"/>
      <c r="B419" s="94"/>
      <c r="C419" s="94"/>
      <c r="D419" s="94"/>
      <c r="E419" s="94"/>
      <c r="F419" s="94"/>
      <c r="G419" s="94"/>
      <c r="H419" s="94"/>
      <c r="I419" s="94"/>
      <c r="J419" s="94"/>
      <c r="K419" s="94"/>
      <c r="L419" s="94"/>
      <c r="M419" s="94"/>
      <c r="N419" s="94"/>
      <c r="O419" s="94"/>
      <c r="P419" s="94"/>
      <c r="Q419" s="94"/>
      <c r="R419" s="94"/>
      <c r="S419" s="94"/>
      <c r="T419" s="94"/>
      <c r="U419" s="94"/>
      <c r="V419" s="94"/>
      <c r="W419" s="94"/>
      <c r="X419" s="94"/>
      <c r="Y419" s="94"/>
      <c r="Z419" s="94"/>
      <c r="AA419" s="94"/>
      <c r="AB419" s="94"/>
      <c r="AC419" s="94"/>
      <c r="AD419" s="94"/>
      <c r="AE419" s="94"/>
      <c r="AF419" s="94"/>
      <c r="AG419" s="94"/>
      <c r="AH419" s="94"/>
      <c r="AI419" s="94"/>
      <c r="AJ419" s="94"/>
      <c r="AK419" s="94"/>
      <c r="AL419" s="94"/>
      <c r="AM419" s="94"/>
      <c r="AN419" s="94"/>
      <c r="AO419" s="94"/>
      <c r="AP419" s="94"/>
      <c r="AQ419" s="94"/>
      <c r="AR419" s="94"/>
      <c r="AS419" s="94"/>
      <c r="AT419" s="94"/>
      <c r="AU419" s="94"/>
      <c r="AV419" s="94"/>
      <c r="AW419" s="94"/>
      <c r="AX419" s="94"/>
      <c r="AY419" s="94"/>
      <c r="AZ419" s="94"/>
      <c r="BA419" s="94"/>
      <c r="BB419" s="94"/>
      <c r="BC419" s="94"/>
      <c r="BD419" s="94"/>
      <c r="BE419" s="94"/>
      <c r="BF419" s="94"/>
      <c r="BG419" s="94"/>
      <c r="BH419" s="94"/>
      <c r="BI419" s="94"/>
      <c r="BJ419" s="94"/>
      <c r="BK419" s="94"/>
      <c r="BL419" s="94"/>
      <c r="BM419" s="94"/>
      <c r="BN419" s="94"/>
      <c r="BO419" s="94"/>
      <c r="BP419" s="94"/>
      <c r="BQ419" s="94"/>
      <c r="BR419" s="94"/>
      <c r="BS419" s="94"/>
      <c r="BT419" s="94"/>
      <c r="BU419" s="94"/>
      <c r="BV419" s="94"/>
      <c r="BW419" s="94"/>
      <c r="BX419" s="94"/>
      <c r="BY419" s="94"/>
      <c r="BZ419" s="94"/>
      <c r="CB419" s="8"/>
    </row>
    <row r="420" spans="1:80" s="13" customFormat="1" ht="9.9499999999999993" customHeight="1">
      <c r="A420" s="59"/>
      <c r="B420" s="59"/>
      <c r="C420" s="59"/>
      <c r="D420" s="59"/>
      <c r="E420" s="59"/>
      <c r="F420" s="59"/>
      <c r="G420" s="59"/>
      <c r="H420" s="59"/>
      <c r="I420" s="59"/>
      <c r="J420" s="59"/>
      <c r="K420" s="59"/>
      <c r="L420" s="59"/>
      <c r="M420" s="59"/>
      <c r="N420" s="59"/>
      <c r="O420" s="59"/>
      <c r="P420" s="59"/>
      <c r="Q420" s="59"/>
      <c r="R420" s="59"/>
      <c r="S420" s="59"/>
      <c r="T420" s="59"/>
      <c r="U420" s="59"/>
      <c r="V420" s="59"/>
      <c r="W420" s="59"/>
      <c r="X420" s="59"/>
      <c r="Y420" s="59"/>
      <c r="Z420" s="59"/>
      <c r="AA420" s="59"/>
      <c r="AB420" s="59"/>
      <c r="AC420" s="59"/>
      <c r="AD420" s="59"/>
      <c r="AE420" s="59"/>
      <c r="AF420" s="59"/>
      <c r="AG420" s="59"/>
      <c r="AH420" s="59"/>
      <c r="AI420" s="59"/>
      <c r="AJ420" s="59"/>
      <c r="AK420" s="59"/>
      <c r="AL420" s="59"/>
      <c r="AM420" s="59"/>
      <c r="AN420" s="59"/>
      <c r="AO420" s="59"/>
      <c r="AP420" s="59"/>
      <c r="AQ420" s="60"/>
      <c r="AR420" s="60"/>
      <c r="AS420" s="60"/>
      <c r="AT420" s="60"/>
      <c r="AU420" s="60"/>
      <c r="AV420" s="60"/>
      <c r="AW420" s="60"/>
      <c r="AX420" s="60"/>
      <c r="AY420" s="60"/>
      <c r="AZ420" s="60"/>
      <c r="BA420" s="60"/>
      <c r="BB420" s="60"/>
      <c r="BC420" s="60"/>
      <c r="BD420" s="60"/>
      <c r="BE420" s="60"/>
      <c r="BF420" s="60"/>
      <c r="BG420" s="60"/>
      <c r="BH420" s="60"/>
      <c r="BI420" s="60"/>
      <c r="BJ420" s="60"/>
      <c r="BK420" s="60"/>
      <c r="BL420" s="60"/>
      <c r="BM420" s="60"/>
      <c r="BN420" s="60"/>
      <c r="BO420" s="60"/>
      <c r="BP420" s="60"/>
      <c r="BQ420" s="60"/>
      <c r="BR420" s="60"/>
      <c r="BS420" s="60"/>
      <c r="BT420" s="60"/>
      <c r="BU420" s="60"/>
      <c r="BV420" s="60"/>
      <c r="BW420" s="60"/>
      <c r="BX420" s="60"/>
      <c r="BY420" s="60"/>
      <c r="BZ420" s="60"/>
    </row>
    <row r="421" spans="1:80" s="2" customFormat="1" ht="5.0999999999999996" customHeight="1">
      <c r="A421" s="203"/>
      <c r="B421" s="203"/>
      <c r="C421" s="203"/>
      <c r="D421" s="203"/>
      <c r="E421" s="203"/>
      <c r="F421" s="203"/>
      <c r="G421" s="203"/>
      <c r="H421" s="203"/>
      <c r="I421" s="203"/>
      <c r="J421" s="203"/>
      <c r="K421" s="203"/>
      <c r="L421" s="203"/>
      <c r="M421" s="203"/>
      <c r="N421" s="203"/>
      <c r="O421" s="203"/>
      <c r="P421" s="203"/>
      <c r="Q421" s="203"/>
      <c r="R421" s="203"/>
      <c r="S421" s="203"/>
      <c r="T421" s="203"/>
      <c r="U421" s="203"/>
      <c r="V421" s="203"/>
      <c r="W421" s="203"/>
      <c r="X421" s="203"/>
      <c r="Y421" s="203"/>
      <c r="Z421" s="203"/>
      <c r="AA421" s="203"/>
      <c r="AB421" s="203"/>
      <c r="AC421" s="203"/>
      <c r="AD421" s="203"/>
      <c r="AE421" s="203"/>
      <c r="AF421" s="203"/>
      <c r="AG421" s="203"/>
      <c r="AH421" s="203"/>
      <c r="AI421" s="203"/>
      <c r="AJ421" s="203"/>
      <c r="AK421" s="203"/>
      <c r="AL421" s="203"/>
      <c r="AM421" s="203"/>
      <c r="AN421" s="203"/>
      <c r="AO421" s="203"/>
      <c r="AP421" s="203"/>
      <c r="AQ421" s="203"/>
      <c r="AR421" s="203"/>
      <c r="AS421" s="203"/>
      <c r="AT421" s="203"/>
      <c r="AU421" s="203"/>
      <c r="AV421" s="203"/>
      <c r="AW421" s="203"/>
      <c r="AX421" s="203"/>
      <c r="AY421" s="203"/>
      <c r="AZ421" s="203"/>
      <c r="BA421" s="203"/>
      <c r="BB421" s="203"/>
      <c r="BC421" s="203"/>
      <c r="BD421" s="203"/>
      <c r="BE421" s="203"/>
      <c r="BF421" s="203"/>
      <c r="BG421" s="203"/>
      <c r="BH421" s="203"/>
      <c r="BI421" s="203"/>
      <c r="BJ421" s="203"/>
      <c r="BK421" s="203"/>
      <c r="BL421" s="203"/>
      <c r="BM421" s="203"/>
      <c r="BN421" s="203"/>
      <c r="BO421" s="203"/>
      <c r="BP421" s="203"/>
      <c r="BQ421" s="203"/>
      <c r="BR421" s="203"/>
      <c r="BS421" s="203"/>
      <c r="BT421" s="203"/>
      <c r="BU421" s="203"/>
      <c r="BV421" s="203"/>
      <c r="BW421" s="203"/>
      <c r="BX421" s="203"/>
      <c r="BY421" s="203"/>
      <c r="BZ421" s="203"/>
      <c r="CB421" s="8"/>
    </row>
    <row r="422" spans="1:80" s="13" customFormat="1" ht="15.95" customHeight="1">
      <c r="A422" s="59"/>
      <c r="B422" s="59" t="s">
        <v>246</v>
      </c>
      <c r="C422" s="59"/>
      <c r="D422" s="59"/>
      <c r="E422" s="59"/>
      <c r="F422" s="59"/>
      <c r="G422" s="59"/>
      <c r="H422" s="59"/>
      <c r="I422" s="59"/>
      <c r="J422" s="59"/>
      <c r="K422" s="59"/>
      <c r="L422" s="59"/>
      <c r="M422" s="59"/>
      <c r="N422" s="59"/>
      <c r="O422" s="59"/>
      <c r="P422" s="59"/>
      <c r="Q422" s="59"/>
      <c r="R422" s="59"/>
      <c r="S422" s="59"/>
      <c r="T422" s="59"/>
      <c r="U422" s="59"/>
      <c r="V422" s="59"/>
      <c r="W422" s="59"/>
      <c r="X422" s="59"/>
      <c r="Y422" s="59"/>
      <c r="Z422" s="59"/>
      <c r="AA422" s="59"/>
      <c r="AB422" s="59"/>
      <c r="AC422" s="59"/>
      <c r="AD422" s="59"/>
      <c r="AE422" s="59"/>
      <c r="AF422" s="59"/>
      <c r="AG422" s="59"/>
      <c r="AH422" s="59"/>
      <c r="AI422" s="672"/>
      <c r="AJ422" s="672"/>
      <c r="AK422" s="672"/>
      <c r="AL422" s="672"/>
      <c r="AM422" s="672"/>
      <c r="AN422" s="672"/>
      <c r="AO422" s="672"/>
      <c r="AP422" s="59"/>
      <c r="AQ422" s="60"/>
      <c r="AR422" s="60"/>
      <c r="AS422" s="60"/>
      <c r="AT422" s="60"/>
      <c r="AU422" s="60"/>
      <c r="AV422" s="60"/>
      <c r="AW422" s="60"/>
      <c r="AX422" s="60"/>
      <c r="AY422" s="60"/>
      <c r="AZ422" s="60"/>
      <c r="BA422" s="60"/>
      <c r="BB422" s="60"/>
      <c r="BC422" s="60"/>
      <c r="BD422" s="60"/>
      <c r="BE422" s="60"/>
      <c r="BF422" s="60"/>
      <c r="BG422" s="60"/>
      <c r="BH422" s="60"/>
      <c r="BI422" s="60"/>
      <c r="BJ422" s="60"/>
      <c r="BK422" s="60"/>
      <c r="BL422" s="60"/>
      <c r="BM422" s="60"/>
      <c r="BN422" s="60"/>
      <c r="BO422" s="60"/>
      <c r="BP422" s="60"/>
      <c r="BQ422" s="60"/>
      <c r="BR422" s="60"/>
      <c r="BS422" s="60"/>
      <c r="BT422" s="60"/>
      <c r="BU422" s="60"/>
      <c r="BV422" s="60"/>
      <c r="BW422" s="60"/>
      <c r="BX422" s="60"/>
      <c r="BY422" s="60"/>
      <c r="BZ422" s="60"/>
    </row>
    <row r="423" spans="1:80" s="2" customFormat="1" ht="5.0999999999999996" customHeight="1">
      <c r="A423" s="94"/>
      <c r="B423" s="94"/>
      <c r="C423" s="94"/>
      <c r="D423" s="94"/>
      <c r="E423" s="94"/>
      <c r="F423" s="94"/>
      <c r="G423" s="94"/>
      <c r="H423" s="94"/>
      <c r="I423" s="94"/>
      <c r="J423" s="94"/>
      <c r="K423" s="94"/>
      <c r="L423" s="94"/>
      <c r="M423" s="94"/>
      <c r="N423" s="94"/>
      <c r="O423" s="94"/>
      <c r="P423" s="94"/>
      <c r="Q423" s="94"/>
      <c r="R423" s="94"/>
      <c r="S423" s="94"/>
      <c r="T423" s="94"/>
      <c r="U423" s="94"/>
      <c r="V423" s="94"/>
      <c r="W423" s="94"/>
      <c r="X423" s="94"/>
      <c r="Y423" s="94"/>
      <c r="Z423" s="94"/>
      <c r="AA423" s="94"/>
      <c r="AB423" s="94"/>
      <c r="AC423" s="94"/>
      <c r="AD423" s="94"/>
      <c r="AE423" s="94"/>
      <c r="AF423" s="94"/>
      <c r="AG423" s="94"/>
      <c r="AH423" s="94"/>
      <c r="AI423" s="94"/>
      <c r="AJ423" s="94"/>
      <c r="AK423" s="94"/>
      <c r="AL423" s="94"/>
      <c r="AM423" s="94"/>
      <c r="AN423" s="94"/>
      <c r="AO423" s="94"/>
      <c r="AP423" s="94"/>
      <c r="AQ423" s="94"/>
      <c r="AR423" s="94"/>
      <c r="AS423" s="94"/>
      <c r="AT423" s="94"/>
      <c r="AU423" s="94"/>
      <c r="AV423" s="94"/>
      <c r="AW423" s="94"/>
      <c r="AX423" s="94"/>
      <c r="AY423" s="94"/>
      <c r="AZ423" s="94"/>
      <c r="BA423" s="94"/>
      <c r="BB423" s="94"/>
      <c r="BC423" s="94"/>
      <c r="BD423" s="94"/>
      <c r="BE423" s="94"/>
      <c r="BF423" s="94"/>
      <c r="BG423" s="94"/>
      <c r="BH423" s="94"/>
      <c r="BI423" s="94"/>
      <c r="BJ423" s="94"/>
      <c r="BK423" s="94"/>
      <c r="BL423" s="94"/>
      <c r="BM423" s="94"/>
      <c r="BN423" s="94"/>
      <c r="BO423" s="94"/>
      <c r="BP423" s="94"/>
      <c r="BQ423" s="94"/>
      <c r="BR423" s="94"/>
      <c r="BS423" s="94"/>
      <c r="BT423" s="94"/>
      <c r="BU423" s="94"/>
      <c r="BV423" s="94"/>
      <c r="BW423" s="94"/>
      <c r="BX423" s="94"/>
      <c r="BY423" s="94"/>
      <c r="BZ423" s="94"/>
      <c r="CB423" s="8"/>
    </row>
    <row r="424" spans="1:80" s="2" customFormat="1" ht="5.0999999999999996" customHeight="1">
      <c r="A424" s="203"/>
      <c r="B424" s="203"/>
      <c r="C424" s="203"/>
      <c r="D424" s="203"/>
      <c r="E424" s="203"/>
      <c r="F424" s="203"/>
      <c r="G424" s="203"/>
      <c r="H424" s="203"/>
      <c r="I424" s="203"/>
      <c r="J424" s="203"/>
      <c r="K424" s="203"/>
      <c r="L424" s="203"/>
      <c r="M424" s="203"/>
      <c r="N424" s="203"/>
      <c r="O424" s="203"/>
      <c r="P424" s="203"/>
      <c r="Q424" s="203"/>
      <c r="R424" s="203"/>
      <c r="S424" s="203"/>
      <c r="T424" s="203"/>
      <c r="U424" s="203"/>
      <c r="V424" s="203"/>
      <c r="W424" s="203"/>
      <c r="X424" s="203"/>
      <c r="Y424" s="203"/>
      <c r="Z424" s="203"/>
      <c r="AA424" s="203"/>
      <c r="AB424" s="203"/>
      <c r="AC424" s="203"/>
      <c r="AD424" s="203"/>
      <c r="AE424" s="203"/>
      <c r="AF424" s="203"/>
      <c r="AG424" s="203"/>
      <c r="AH424" s="203"/>
      <c r="AI424" s="203"/>
      <c r="AJ424" s="203"/>
      <c r="AK424" s="203"/>
      <c r="AL424" s="203"/>
      <c r="AM424" s="203"/>
      <c r="AN424" s="203"/>
      <c r="AO424" s="203"/>
      <c r="AP424" s="203"/>
      <c r="AQ424" s="203"/>
      <c r="AR424" s="203"/>
      <c r="AS424" s="203"/>
      <c r="AT424" s="203"/>
      <c r="AU424" s="203"/>
      <c r="AV424" s="203"/>
      <c r="AW424" s="203"/>
      <c r="AX424" s="203"/>
      <c r="AY424" s="203"/>
      <c r="AZ424" s="203"/>
      <c r="BA424" s="203"/>
      <c r="BB424" s="203"/>
      <c r="BC424" s="203"/>
      <c r="BD424" s="203"/>
      <c r="BE424" s="203"/>
      <c r="BF424" s="203"/>
      <c r="BG424" s="203"/>
      <c r="BH424" s="203"/>
      <c r="BI424" s="203"/>
      <c r="BJ424" s="203"/>
      <c r="BK424" s="203"/>
      <c r="BL424" s="203"/>
      <c r="BM424" s="203"/>
      <c r="BN424" s="203"/>
      <c r="BO424" s="203"/>
      <c r="BP424" s="203"/>
      <c r="BQ424" s="203"/>
      <c r="BR424" s="203"/>
      <c r="BS424" s="203"/>
      <c r="BT424" s="203"/>
      <c r="BU424" s="203"/>
      <c r="BV424" s="203"/>
      <c r="BW424" s="203"/>
      <c r="BX424" s="203"/>
      <c r="BY424" s="203"/>
      <c r="BZ424" s="203"/>
      <c r="CB424" s="8"/>
    </row>
    <row r="425" spans="1:80" s="13" customFormat="1" ht="15.95" customHeight="1">
      <c r="A425" s="59"/>
      <c r="B425" s="59" t="s">
        <v>247</v>
      </c>
      <c r="C425" s="59"/>
      <c r="D425" s="59"/>
      <c r="E425" s="59"/>
      <c r="F425" s="59"/>
      <c r="G425" s="59"/>
      <c r="H425" s="59"/>
      <c r="I425" s="59"/>
      <c r="J425" s="59"/>
      <c r="K425" s="59"/>
      <c r="L425" s="59"/>
      <c r="M425" s="59"/>
      <c r="N425" s="59"/>
      <c r="O425" s="59"/>
      <c r="P425" s="59"/>
      <c r="Q425" s="59"/>
      <c r="R425" s="59"/>
      <c r="S425" s="59"/>
      <c r="T425" s="59"/>
      <c r="U425" s="59"/>
      <c r="V425" s="59"/>
      <c r="W425" s="59"/>
      <c r="X425" s="59"/>
      <c r="Y425" s="59"/>
      <c r="Z425" s="59"/>
      <c r="AA425" s="59"/>
      <c r="AB425" s="59"/>
      <c r="AC425" s="59"/>
      <c r="AD425" s="59"/>
      <c r="AE425" s="59"/>
      <c r="AF425" s="59"/>
      <c r="AG425" s="59"/>
      <c r="AH425" s="59"/>
      <c r="AI425" s="672"/>
      <c r="AJ425" s="672"/>
      <c r="AK425" s="672"/>
      <c r="AL425" s="672"/>
      <c r="AM425" s="672"/>
      <c r="AN425" s="672"/>
      <c r="AO425" s="672"/>
      <c r="AP425" s="59"/>
      <c r="AQ425" s="60"/>
      <c r="AR425" s="60"/>
      <c r="AS425" s="60"/>
      <c r="AT425" s="60"/>
      <c r="AU425" s="60"/>
      <c r="AV425" s="60"/>
      <c r="AW425" s="60"/>
      <c r="AX425" s="60"/>
      <c r="AY425" s="60"/>
      <c r="AZ425" s="60"/>
      <c r="BA425" s="60"/>
      <c r="BB425" s="60"/>
      <c r="BC425" s="60"/>
      <c r="BD425" s="60"/>
      <c r="BE425" s="60"/>
      <c r="BF425" s="60"/>
      <c r="BG425" s="60"/>
      <c r="BH425" s="60"/>
      <c r="BI425" s="60"/>
      <c r="BJ425" s="60"/>
      <c r="BK425" s="60"/>
      <c r="BL425" s="60"/>
      <c r="BM425" s="60"/>
      <c r="BN425" s="60"/>
      <c r="BO425" s="60"/>
      <c r="BP425" s="60"/>
      <c r="BQ425" s="60"/>
      <c r="BR425" s="60"/>
      <c r="BS425" s="60"/>
      <c r="BT425" s="60"/>
      <c r="BU425" s="60"/>
      <c r="BV425" s="60"/>
      <c r="BW425" s="60"/>
      <c r="BX425" s="60"/>
      <c r="BY425" s="60"/>
      <c r="BZ425" s="60"/>
    </row>
    <row r="426" spans="1:80" s="2" customFormat="1" ht="5.0999999999999996" customHeight="1">
      <c r="A426" s="94"/>
      <c r="B426" s="94"/>
      <c r="C426" s="94"/>
      <c r="D426" s="94"/>
      <c r="E426" s="94"/>
      <c r="F426" s="94"/>
      <c r="G426" s="94"/>
      <c r="H426" s="94"/>
      <c r="I426" s="94"/>
      <c r="J426" s="94"/>
      <c r="K426" s="94"/>
      <c r="L426" s="94"/>
      <c r="M426" s="94"/>
      <c r="N426" s="94"/>
      <c r="O426" s="94"/>
      <c r="P426" s="94"/>
      <c r="Q426" s="94"/>
      <c r="R426" s="94"/>
      <c r="S426" s="94"/>
      <c r="T426" s="94"/>
      <c r="U426" s="94"/>
      <c r="V426" s="94"/>
      <c r="W426" s="94"/>
      <c r="X426" s="94"/>
      <c r="Y426" s="94"/>
      <c r="Z426" s="94"/>
      <c r="AA426" s="94"/>
      <c r="AB426" s="94"/>
      <c r="AC426" s="94"/>
      <c r="AD426" s="94"/>
      <c r="AE426" s="94"/>
      <c r="AF426" s="94"/>
      <c r="AG426" s="94"/>
      <c r="AH426" s="94"/>
      <c r="AI426" s="94"/>
      <c r="AJ426" s="94"/>
      <c r="AK426" s="94"/>
      <c r="AL426" s="94"/>
      <c r="AM426" s="94"/>
      <c r="AN426" s="94"/>
      <c r="AO426" s="94"/>
      <c r="AP426" s="94"/>
      <c r="AQ426" s="94"/>
      <c r="AR426" s="94"/>
      <c r="AS426" s="94"/>
      <c r="AT426" s="94"/>
      <c r="AU426" s="94"/>
      <c r="AV426" s="94"/>
      <c r="AW426" s="94"/>
      <c r="AX426" s="94"/>
      <c r="AY426" s="94"/>
      <c r="AZ426" s="94"/>
      <c r="BA426" s="94"/>
      <c r="BB426" s="94"/>
      <c r="BC426" s="94"/>
      <c r="BD426" s="94"/>
      <c r="BE426" s="94"/>
      <c r="BF426" s="94"/>
      <c r="BG426" s="94"/>
      <c r="BH426" s="94"/>
      <c r="BI426" s="94"/>
      <c r="BJ426" s="94"/>
      <c r="BK426" s="94"/>
      <c r="BL426" s="94"/>
      <c r="BM426" s="94"/>
      <c r="BN426" s="94"/>
      <c r="BO426" s="94"/>
      <c r="BP426" s="94"/>
      <c r="BQ426" s="94"/>
      <c r="BR426" s="94"/>
      <c r="BS426" s="94"/>
      <c r="BT426" s="94"/>
      <c r="BU426" s="94"/>
      <c r="BV426" s="94"/>
      <c r="BW426" s="94"/>
      <c r="BX426" s="94"/>
      <c r="BY426" s="94"/>
      <c r="BZ426" s="94"/>
      <c r="CB426" s="8"/>
    </row>
    <row r="427" spans="1:80" s="2" customFormat="1" ht="5.0999999999999996" customHeight="1">
      <c r="A427" s="203"/>
      <c r="B427" s="203"/>
      <c r="C427" s="203"/>
      <c r="D427" s="203"/>
      <c r="E427" s="203"/>
      <c r="F427" s="203"/>
      <c r="G427" s="203"/>
      <c r="H427" s="203"/>
      <c r="I427" s="203"/>
      <c r="J427" s="203"/>
      <c r="K427" s="203"/>
      <c r="L427" s="203"/>
      <c r="M427" s="203"/>
      <c r="N427" s="203"/>
      <c r="O427" s="203"/>
      <c r="P427" s="203"/>
      <c r="Q427" s="203"/>
      <c r="R427" s="203"/>
      <c r="S427" s="203"/>
      <c r="T427" s="203"/>
      <c r="U427" s="203"/>
      <c r="V427" s="203"/>
      <c r="W427" s="203"/>
      <c r="X427" s="203"/>
      <c r="Y427" s="203"/>
      <c r="Z427" s="203"/>
      <c r="AA427" s="203"/>
      <c r="AB427" s="203"/>
      <c r="AC427" s="203"/>
      <c r="AD427" s="203"/>
      <c r="AE427" s="203"/>
      <c r="AF427" s="203"/>
      <c r="AG427" s="203"/>
      <c r="AH427" s="203"/>
      <c r="AI427" s="203"/>
      <c r="AJ427" s="203"/>
      <c r="AK427" s="203"/>
      <c r="AL427" s="203"/>
      <c r="AM427" s="203"/>
      <c r="AN427" s="203"/>
      <c r="AO427" s="203"/>
      <c r="AP427" s="203"/>
      <c r="AQ427" s="203"/>
      <c r="AR427" s="203"/>
      <c r="AS427" s="203"/>
      <c r="AT427" s="203"/>
      <c r="AU427" s="203"/>
      <c r="AV427" s="203"/>
      <c r="AW427" s="203"/>
      <c r="AX427" s="203"/>
      <c r="AY427" s="203"/>
      <c r="AZ427" s="203"/>
      <c r="BA427" s="203"/>
      <c r="BB427" s="203"/>
      <c r="BC427" s="203"/>
      <c r="BD427" s="203"/>
      <c r="BE427" s="203"/>
      <c r="BF427" s="203"/>
      <c r="BG427" s="203"/>
      <c r="BH427" s="203"/>
      <c r="BI427" s="203"/>
      <c r="BJ427" s="203"/>
      <c r="BK427" s="203"/>
      <c r="BL427" s="203"/>
      <c r="BM427" s="203"/>
      <c r="BN427" s="203"/>
      <c r="BO427" s="203"/>
      <c r="BP427" s="203"/>
      <c r="BQ427" s="203"/>
      <c r="BR427" s="203"/>
      <c r="BS427" s="203"/>
      <c r="BT427" s="203"/>
      <c r="BU427" s="203"/>
      <c r="BV427" s="203"/>
      <c r="BW427" s="203"/>
      <c r="BX427" s="203"/>
      <c r="BY427" s="203"/>
      <c r="BZ427" s="203"/>
      <c r="CB427" s="8"/>
    </row>
    <row r="428" spans="1:80" s="13" customFormat="1" ht="15.95" customHeight="1">
      <c r="A428" s="59"/>
      <c r="B428" s="59" t="s">
        <v>248</v>
      </c>
      <c r="C428" s="59"/>
      <c r="D428" s="59"/>
      <c r="E428" s="59"/>
      <c r="F428" s="59"/>
      <c r="G428" s="59"/>
      <c r="H428" s="59"/>
      <c r="I428" s="59"/>
      <c r="J428" s="59"/>
      <c r="K428" s="59"/>
      <c r="L428" s="59"/>
      <c r="M428" s="59"/>
      <c r="N428" s="59"/>
      <c r="O428" s="59"/>
      <c r="P428" s="59"/>
      <c r="Q428" s="59"/>
      <c r="R428" s="59"/>
      <c r="S428" s="59"/>
      <c r="T428" s="59"/>
      <c r="U428" s="59"/>
      <c r="V428" s="59"/>
      <c r="W428" s="59"/>
      <c r="X428" s="59"/>
      <c r="Y428" s="59"/>
      <c r="Z428" s="59"/>
      <c r="AA428" s="59"/>
      <c r="AB428" s="59"/>
      <c r="AC428" s="59"/>
      <c r="AD428" s="59"/>
      <c r="AE428" s="59"/>
      <c r="AF428" s="59"/>
      <c r="AG428" s="59"/>
      <c r="AH428" s="59"/>
      <c r="AI428" s="59"/>
      <c r="AJ428" s="59"/>
      <c r="AK428" s="59"/>
      <c r="AL428" s="59"/>
      <c r="AM428" s="59"/>
      <c r="AN428" s="59"/>
      <c r="AO428" s="59"/>
      <c r="AP428" s="59"/>
      <c r="AQ428" s="60"/>
      <c r="AR428" s="60"/>
      <c r="AS428" s="696"/>
      <c r="AT428" s="696"/>
      <c r="AU428" s="696"/>
      <c r="AV428" s="696"/>
      <c r="AW428" s="696"/>
      <c r="AX428" s="696"/>
      <c r="AY428" s="696"/>
      <c r="AZ428" s="696"/>
      <c r="BA428" s="696"/>
      <c r="BB428" s="696"/>
      <c r="BC428" s="696"/>
      <c r="BD428" s="696"/>
      <c r="BE428" s="696"/>
      <c r="BF428" s="696"/>
      <c r="BG428" s="60"/>
      <c r="BH428" s="60"/>
      <c r="BI428" s="60"/>
      <c r="BJ428" s="60"/>
      <c r="BK428" s="60"/>
      <c r="BL428" s="60"/>
      <c r="BM428" s="60"/>
      <c r="BN428" s="60"/>
      <c r="BO428" s="60"/>
      <c r="BP428" s="60"/>
      <c r="BQ428" s="60"/>
      <c r="BR428" s="60"/>
      <c r="BS428" s="60"/>
      <c r="BT428" s="60"/>
      <c r="BU428" s="60"/>
      <c r="BV428" s="60"/>
      <c r="BW428" s="60"/>
      <c r="BX428" s="60"/>
      <c r="BY428" s="60"/>
      <c r="BZ428" s="60"/>
    </row>
    <row r="429" spans="1:80" s="2" customFormat="1" ht="5.0999999999999996" customHeight="1">
      <c r="A429" s="94"/>
      <c r="B429" s="94"/>
      <c r="C429" s="94"/>
      <c r="D429" s="94"/>
      <c r="E429" s="94"/>
      <c r="F429" s="94"/>
      <c r="G429" s="94"/>
      <c r="H429" s="94"/>
      <c r="I429" s="94"/>
      <c r="J429" s="94"/>
      <c r="K429" s="94"/>
      <c r="L429" s="94"/>
      <c r="M429" s="94"/>
      <c r="N429" s="94"/>
      <c r="O429" s="94"/>
      <c r="P429" s="94"/>
      <c r="Q429" s="94"/>
      <c r="R429" s="94"/>
      <c r="S429" s="94"/>
      <c r="T429" s="94"/>
      <c r="U429" s="94"/>
      <c r="V429" s="94"/>
      <c r="W429" s="94"/>
      <c r="X429" s="94"/>
      <c r="Y429" s="94"/>
      <c r="Z429" s="94"/>
      <c r="AA429" s="94"/>
      <c r="AB429" s="94"/>
      <c r="AC429" s="94"/>
      <c r="AD429" s="94"/>
      <c r="AE429" s="94"/>
      <c r="AF429" s="94"/>
      <c r="AG429" s="94"/>
      <c r="AH429" s="94"/>
      <c r="AI429" s="94"/>
      <c r="AJ429" s="94"/>
      <c r="AK429" s="94"/>
      <c r="AL429" s="94"/>
      <c r="AM429" s="94"/>
      <c r="AN429" s="94"/>
      <c r="AO429" s="94"/>
      <c r="AP429" s="94"/>
      <c r="AQ429" s="94"/>
      <c r="AR429" s="94"/>
      <c r="AS429" s="94"/>
      <c r="AT429" s="94"/>
      <c r="AU429" s="94"/>
      <c r="AV429" s="94"/>
      <c r="AW429" s="94"/>
      <c r="AX429" s="94"/>
      <c r="AY429" s="94"/>
      <c r="AZ429" s="94"/>
      <c r="BA429" s="94"/>
      <c r="BB429" s="94"/>
      <c r="BC429" s="94"/>
      <c r="BD429" s="94"/>
      <c r="BE429" s="94"/>
      <c r="BF429" s="94"/>
      <c r="BG429" s="94"/>
      <c r="BH429" s="94"/>
      <c r="BI429" s="94"/>
      <c r="BJ429" s="94"/>
      <c r="BK429" s="94"/>
      <c r="BL429" s="94"/>
      <c r="BM429" s="94"/>
      <c r="BN429" s="94"/>
      <c r="BO429" s="94"/>
      <c r="BP429" s="94"/>
      <c r="BQ429" s="94"/>
      <c r="BR429" s="94"/>
      <c r="BS429" s="94"/>
      <c r="BT429" s="94"/>
      <c r="BU429" s="94"/>
      <c r="BV429" s="94"/>
      <c r="BW429" s="94"/>
      <c r="BX429" s="94"/>
      <c r="BY429" s="94"/>
      <c r="BZ429" s="94"/>
      <c r="CB429" s="8"/>
    </row>
    <row r="430" spans="1:80" s="2" customFormat="1" ht="5.0999999999999996" customHeight="1">
      <c r="A430" s="203"/>
      <c r="B430" s="203"/>
      <c r="C430" s="203"/>
      <c r="D430" s="203"/>
      <c r="E430" s="203"/>
      <c r="F430" s="203"/>
      <c r="G430" s="203"/>
      <c r="H430" s="203"/>
      <c r="I430" s="203"/>
      <c r="J430" s="203"/>
      <c r="K430" s="203"/>
      <c r="L430" s="203"/>
      <c r="M430" s="203"/>
      <c r="N430" s="203"/>
      <c r="O430" s="203"/>
      <c r="P430" s="203"/>
      <c r="Q430" s="203"/>
      <c r="R430" s="203"/>
      <c r="S430" s="203"/>
      <c r="T430" s="203"/>
      <c r="U430" s="203"/>
      <c r="V430" s="203"/>
      <c r="W430" s="203"/>
      <c r="X430" s="203"/>
      <c r="Y430" s="203"/>
      <c r="Z430" s="203"/>
      <c r="AA430" s="203"/>
      <c r="AB430" s="203"/>
      <c r="AC430" s="203"/>
      <c r="AD430" s="203"/>
      <c r="AE430" s="203"/>
      <c r="AF430" s="203"/>
      <c r="AG430" s="203"/>
      <c r="AH430" s="203"/>
      <c r="AI430" s="203"/>
      <c r="AJ430" s="203"/>
      <c r="AK430" s="203"/>
      <c r="AL430" s="203"/>
      <c r="AM430" s="203"/>
      <c r="AN430" s="203"/>
      <c r="AO430" s="203"/>
      <c r="AP430" s="203"/>
      <c r="AQ430" s="203"/>
      <c r="AR430" s="203"/>
      <c r="AS430" s="203"/>
      <c r="AT430" s="203"/>
      <c r="AU430" s="203"/>
      <c r="AV430" s="203"/>
      <c r="AW430" s="203"/>
      <c r="AX430" s="203"/>
      <c r="AY430" s="203"/>
      <c r="AZ430" s="203"/>
      <c r="BA430" s="203"/>
      <c r="BB430" s="203"/>
      <c r="BC430" s="203"/>
      <c r="BD430" s="203"/>
      <c r="BE430" s="203"/>
      <c r="BF430" s="203"/>
      <c r="BG430" s="203"/>
      <c r="BH430" s="203"/>
      <c r="BI430" s="203"/>
      <c r="BJ430" s="203"/>
      <c r="BK430" s="203"/>
      <c r="BL430" s="203"/>
      <c r="BM430" s="203"/>
      <c r="BN430" s="203"/>
      <c r="BO430" s="203"/>
      <c r="BP430" s="203"/>
      <c r="BQ430" s="203"/>
      <c r="BR430" s="203"/>
      <c r="BS430" s="203"/>
      <c r="BT430" s="203"/>
      <c r="BU430" s="203"/>
      <c r="BV430" s="203"/>
      <c r="BW430" s="203"/>
      <c r="BX430" s="203"/>
      <c r="BY430" s="203"/>
      <c r="BZ430" s="203"/>
      <c r="CB430" s="8"/>
    </row>
    <row r="431" spans="1:80" s="13" customFormat="1" ht="15.95" customHeight="1">
      <c r="A431" s="59"/>
      <c r="B431" s="59" t="s">
        <v>249</v>
      </c>
      <c r="C431" s="59"/>
      <c r="D431" s="59"/>
      <c r="E431" s="59"/>
      <c r="F431" s="59"/>
      <c r="G431" s="59"/>
      <c r="H431" s="59"/>
      <c r="I431" s="59"/>
      <c r="J431" s="59"/>
      <c r="K431" s="59"/>
      <c r="L431" s="59"/>
      <c r="M431" s="59"/>
      <c r="N431" s="59"/>
      <c r="O431" s="59"/>
      <c r="P431" s="59"/>
      <c r="Q431" s="59"/>
      <c r="R431" s="59"/>
      <c r="S431" s="59"/>
      <c r="T431" s="59"/>
      <c r="U431" s="59"/>
      <c r="V431" s="59"/>
      <c r="W431" s="59"/>
      <c r="X431" s="59"/>
      <c r="Y431" s="59"/>
      <c r="Z431" s="59"/>
      <c r="AA431" s="59"/>
      <c r="AB431" s="59"/>
      <c r="AC431" s="59"/>
      <c r="AD431" s="59"/>
      <c r="AE431" s="59"/>
      <c r="AF431" s="59"/>
      <c r="AG431" s="59"/>
      <c r="AH431" s="59"/>
      <c r="AI431" s="59"/>
      <c r="AJ431" s="59"/>
      <c r="AK431" s="59"/>
      <c r="AL431" s="59"/>
      <c r="AM431" s="59"/>
      <c r="AN431" s="59"/>
      <c r="AO431" s="59"/>
      <c r="AP431" s="59"/>
      <c r="AQ431" s="60"/>
      <c r="AR431" s="60"/>
      <c r="AS431" s="690"/>
      <c r="AT431" s="690"/>
      <c r="AU431" s="690"/>
      <c r="AV431" s="690"/>
      <c r="AW431" s="690"/>
      <c r="AX431" s="690"/>
      <c r="AY431" s="690"/>
      <c r="AZ431" s="690"/>
      <c r="BA431" s="690"/>
      <c r="BB431" s="690"/>
      <c r="BC431" s="690"/>
      <c r="BD431" s="690"/>
      <c r="BE431" s="690"/>
      <c r="BF431" s="690"/>
      <c r="BG431" s="60"/>
      <c r="BH431" s="60"/>
      <c r="BI431" s="60"/>
      <c r="BJ431" s="60"/>
      <c r="BK431" s="60"/>
      <c r="BL431" s="60"/>
      <c r="BM431" s="60"/>
      <c r="BN431" s="60"/>
      <c r="BO431" s="60"/>
      <c r="BP431" s="60"/>
      <c r="BQ431" s="60"/>
      <c r="BR431" s="60"/>
      <c r="BS431" s="60"/>
      <c r="BT431" s="60"/>
      <c r="BU431" s="60"/>
      <c r="BV431" s="60"/>
      <c r="BW431" s="60"/>
      <c r="BX431" s="60"/>
      <c r="BY431" s="60"/>
      <c r="BZ431" s="60"/>
    </row>
    <row r="432" spans="1:80" s="2" customFormat="1" ht="5.0999999999999996" customHeight="1">
      <c r="A432" s="94"/>
      <c r="B432" s="94"/>
      <c r="C432" s="94"/>
      <c r="D432" s="94"/>
      <c r="E432" s="94"/>
      <c r="F432" s="94"/>
      <c r="G432" s="94"/>
      <c r="H432" s="94"/>
      <c r="I432" s="94"/>
      <c r="J432" s="94"/>
      <c r="K432" s="94"/>
      <c r="L432" s="94"/>
      <c r="M432" s="94"/>
      <c r="N432" s="94"/>
      <c r="O432" s="94"/>
      <c r="P432" s="94"/>
      <c r="Q432" s="94"/>
      <c r="R432" s="94"/>
      <c r="S432" s="94"/>
      <c r="T432" s="94"/>
      <c r="U432" s="94"/>
      <c r="V432" s="94"/>
      <c r="W432" s="94"/>
      <c r="X432" s="94"/>
      <c r="Y432" s="94"/>
      <c r="Z432" s="94"/>
      <c r="AA432" s="94"/>
      <c r="AB432" s="94"/>
      <c r="AC432" s="94"/>
      <c r="AD432" s="94"/>
      <c r="AE432" s="94"/>
      <c r="AF432" s="94"/>
      <c r="AG432" s="94"/>
      <c r="AH432" s="94"/>
      <c r="AI432" s="94"/>
      <c r="AJ432" s="94"/>
      <c r="AK432" s="94"/>
      <c r="AL432" s="94"/>
      <c r="AM432" s="94"/>
      <c r="AN432" s="94"/>
      <c r="AO432" s="94"/>
      <c r="AP432" s="94"/>
      <c r="AQ432" s="94"/>
      <c r="AR432" s="94"/>
      <c r="AS432" s="94"/>
      <c r="AT432" s="94"/>
      <c r="AU432" s="94"/>
      <c r="AV432" s="94"/>
      <c r="AW432" s="94"/>
      <c r="AX432" s="94"/>
      <c r="AY432" s="94"/>
      <c r="AZ432" s="94"/>
      <c r="BA432" s="94"/>
      <c r="BB432" s="94"/>
      <c r="BC432" s="94"/>
      <c r="BD432" s="94"/>
      <c r="BE432" s="94"/>
      <c r="BF432" s="94"/>
      <c r="BG432" s="94"/>
      <c r="BH432" s="94"/>
      <c r="BI432" s="94"/>
      <c r="BJ432" s="94"/>
      <c r="BK432" s="94"/>
      <c r="BL432" s="94"/>
      <c r="BM432" s="94"/>
      <c r="BN432" s="94"/>
      <c r="BO432" s="94"/>
      <c r="BP432" s="94"/>
      <c r="BQ432" s="94"/>
      <c r="BR432" s="94"/>
      <c r="BS432" s="94"/>
      <c r="BT432" s="94"/>
      <c r="BU432" s="94"/>
      <c r="BV432" s="94"/>
      <c r="BW432" s="94"/>
      <c r="BX432" s="94"/>
      <c r="BY432" s="94"/>
      <c r="BZ432" s="94"/>
      <c r="CB432" s="8"/>
    </row>
    <row r="433" spans="1:80" s="2" customFormat="1" ht="5.0999999999999996" customHeight="1">
      <c r="A433" s="203"/>
      <c r="B433" s="203"/>
      <c r="C433" s="203"/>
      <c r="D433" s="203"/>
      <c r="E433" s="203"/>
      <c r="F433" s="203"/>
      <c r="G433" s="203"/>
      <c r="H433" s="203"/>
      <c r="I433" s="203"/>
      <c r="J433" s="203"/>
      <c r="K433" s="203"/>
      <c r="L433" s="203"/>
      <c r="M433" s="203"/>
      <c r="N433" s="203"/>
      <c r="O433" s="203"/>
      <c r="P433" s="203"/>
      <c r="Q433" s="203"/>
      <c r="R433" s="203"/>
      <c r="S433" s="203"/>
      <c r="T433" s="203"/>
      <c r="U433" s="203"/>
      <c r="V433" s="203"/>
      <c r="W433" s="203"/>
      <c r="X433" s="203"/>
      <c r="Y433" s="203"/>
      <c r="Z433" s="203"/>
      <c r="AA433" s="203"/>
      <c r="AB433" s="203"/>
      <c r="AC433" s="203"/>
      <c r="AD433" s="203"/>
      <c r="AE433" s="203"/>
      <c r="AF433" s="203"/>
      <c r="AG433" s="203"/>
      <c r="AH433" s="203"/>
      <c r="AI433" s="203"/>
      <c r="AJ433" s="203"/>
      <c r="AK433" s="203"/>
      <c r="AL433" s="203"/>
      <c r="AM433" s="203"/>
      <c r="AN433" s="203"/>
      <c r="AO433" s="203"/>
      <c r="AP433" s="203"/>
      <c r="AQ433" s="203"/>
      <c r="AR433" s="203"/>
      <c r="AS433" s="203"/>
      <c r="AT433" s="203"/>
      <c r="AU433" s="203"/>
      <c r="AV433" s="203"/>
      <c r="AW433" s="203"/>
      <c r="AX433" s="203"/>
      <c r="AY433" s="203"/>
      <c r="AZ433" s="203"/>
      <c r="BA433" s="203"/>
      <c r="BB433" s="203"/>
      <c r="BC433" s="203"/>
      <c r="BD433" s="203"/>
      <c r="BE433" s="203"/>
      <c r="BF433" s="203"/>
      <c r="BG433" s="203"/>
      <c r="BH433" s="203"/>
      <c r="BI433" s="203"/>
      <c r="BJ433" s="203"/>
      <c r="BK433" s="203"/>
      <c r="BL433" s="203"/>
      <c r="BM433" s="203"/>
      <c r="BN433" s="203"/>
      <c r="BO433" s="203"/>
      <c r="BP433" s="203"/>
      <c r="BQ433" s="203"/>
      <c r="BR433" s="203"/>
      <c r="BS433" s="203"/>
      <c r="BT433" s="203"/>
      <c r="BU433" s="203"/>
      <c r="BV433" s="203"/>
      <c r="BW433" s="203"/>
      <c r="BX433" s="203"/>
      <c r="BY433" s="203"/>
      <c r="BZ433" s="203"/>
      <c r="CB433" s="8"/>
    </row>
    <row r="434" spans="1:80" s="13" customFormat="1" ht="15.95" customHeight="1">
      <c r="A434" s="59"/>
      <c r="B434" s="59" t="s">
        <v>250</v>
      </c>
      <c r="C434" s="59"/>
      <c r="D434" s="59"/>
      <c r="E434" s="59"/>
      <c r="F434" s="59"/>
      <c r="G434" s="59"/>
      <c r="H434" s="59"/>
      <c r="I434" s="59"/>
      <c r="J434" s="59"/>
      <c r="K434" s="59"/>
      <c r="L434" s="59"/>
      <c r="M434" s="59"/>
      <c r="N434" s="59"/>
      <c r="O434" s="59"/>
      <c r="P434" s="59"/>
      <c r="Q434" s="59"/>
      <c r="R434" s="59"/>
      <c r="S434" s="59"/>
      <c r="T434" s="59"/>
      <c r="U434" s="59"/>
      <c r="V434" s="59"/>
      <c r="W434" s="59"/>
      <c r="X434" s="59"/>
      <c r="Y434" s="59"/>
      <c r="Z434" s="59"/>
      <c r="AA434" s="59"/>
      <c r="AB434" s="59"/>
      <c r="AC434" s="59"/>
      <c r="AD434" s="59"/>
      <c r="AE434" s="59"/>
      <c r="AF434" s="59"/>
      <c r="AG434" s="59"/>
      <c r="AH434" s="59"/>
      <c r="AI434" s="59"/>
      <c r="AJ434" s="59"/>
      <c r="AK434" s="59"/>
      <c r="AL434" s="59"/>
      <c r="AM434" s="59"/>
      <c r="AN434" s="59"/>
      <c r="AO434" s="59"/>
      <c r="AP434" s="59"/>
      <c r="AQ434" s="60"/>
      <c r="AR434" s="60"/>
      <c r="AS434" s="690"/>
      <c r="AT434" s="690"/>
      <c r="AU434" s="690"/>
      <c r="AV434" s="690"/>
      <c r="AW434" s="690"/>
      <c r="AX434" s="690"/>
      <c r="AY434" s="690"/>
      <c r="AZ434" s="690"/>
      <c r="BA434" s="690"/>
      <c r="BB434" s="690"/>
      <c r="BC434" s="690"/>
      <c r="BD434" s="690"/>
      <c r="BE434" s="690"/>
      <c r="BF434" s="690"/>
      <c r="BG434" s="60"/>
      <c r="BH434" s="60"/>
      <c r="BI434" s="60"/>
      <c r="BJ434" s="60"/>
      <c r="BK434" s="60"/>
      <c r="BL434" s="60"/>
      <c r="BM434" s="60"/>
      <c r="BN434" s="60"/>
      <c r="BO434" s="60"/>
      <c r="BP434" s="60"/>
      <c r="BQ434" s="60"/>
      <c r="BR434" s="60"/>
      <c r="BS434" s="60"/>
      <c r="BT434" s="60"/>
      <c r="BU434" s="60"/>
      <c r="BV434" s="60"/>
      <c r="BW434" s="60"/>
      <c r="BX434" s="60"/>
      <c r="BY434" s="60"/>
      <c r="BZ434" s="60"/>
    </row>
    <row r="435" spans="1:80" s="2" customFormat="1" ht="5.0999999999999996" customHeight="1">
      <c r="A435" s="94"/>
      <c r="B435" s="94"/>
      <c r="C435" s="94"/>
      <c r="D435" s="94"/>
      <c r="E435" s="94"/>
      <c r="F435" s="94"/>
      <c r="G435" s="94"/>
      <c r="H435" s="94"/>
      <c r="I435" s="94"/>
      <c r="J435" s="94"/>
      <c r="K435" s="94"/>
      <c r="L435" s="94"/>
      <c r="M435" s="94"/>
      <c r="N435" s="94"/>
      <c r="O435" s="94"/>
      <c r="P435" s="94"/>
      <c r="Q435" s="94"/>
      <c r="R435" s="94"/>
      <c r="S435" s="94"/>
      <c r="T435" s="94"/>
      <c r="U435" s="94"/>
      <c r="V435" s="94"/>
      <c r="W435" s="94"/>
      <c r="X435" s="94"/>
      <c r="Y435" s="94"/>
      <c r="Z435" s="94"/>
      <c r="AA435" s="94"/>
      <c r="AB435" s="94"/>
      <c r="AC435" s="94"/>
      <c r="AD435" s="94"/>
      <c r="AE435" s="94"/>
      <c r="AF435" s="94"/>
      <c r="AG435" s="94"/>
      <c r="AH435" s="94"/>
      <c r="AI435" s="94"/>
      <c r="AJ435" s="94"/>
      <c r="AK435" s="94"/>
      <c r="AL435" s="94"/>
      <c r="AM435" s="94"/>
      <c r="AN435" s="94"/>
      <c r="AO435" s="94"/>
      <c r="AP435" s="94"/>
      <c r="AQ435" s="94"/>
      <c r="AR435" s="94"/>
      <c r="AS435" s="94"/>
      <c r="AT435" s="94"/>
      <c r="AU435" s="94"/>
      <c r="AV435" s="94"/>
      <c r="AW435" s="94"/>
      <c r="AX435" s="94"/>
      <c r="AY435" s="94"/>
      <c r="AZ435" s="94"/>
      <c r="BA435" s="94"/>
      <c r="BB435" s="94"/>
      <c r="BC435" s="94"/>
      <c r="BD435" s="94"/>
      <c r="BE435" s="94"/>
      <c r="BF435" s="94"/>
      <c r="BG435" s="94"/>
      <c r="BH435" s="94"/>
      <c r="BI435" s="94"/>
      <c r="BJ435" s="94"/>
      <c r="BK435" s="94"/>
      <c r="BL435" s="94"/>
      <c r="BM435" s="94"/>
      <c r="BN435" s="94"/>
      <c r="BO435" s="94"/>
      <c r="BP435" s="94"/>
      <c r="BQ435" s="94"/>
      <c r="BR435" s="94"/>
      <c r="BS435" s="94"/>
      <c r="BT435" s="94"/>
      <c r="BU435" s="94"/>
      <c r="BV435" s="94"/>
      <c r="BW435" s="94"/>
      <c r="BX435" s="94"/>
      <c r="BY435" s="94"/>
      <c r="BZ435" s="94"/>
      <c r="CB435" s="8"/>
    </row>
    <row r="436" spans="1:80" s="2" customFormat="1" ht="5.0999999999999996" customHeight="1">
      <c r="A436" s="203"/>
      <c r="B436" s="203"/>
      <c r="C436" s="203"/>
      <c r="D436" s="203"/>
      <c r="E436" s="203"/>
      <c r="F436" s="203"/>
      <c r="G436" s="203"/>
      <c r="H436" s="203"/>
      <c r="I436" s="203"/>
      <c r="J436" s="203"/>
      <c r="K436" s="203"/>
      <c r="L436" s="203"/>
      <c r="M436" s="203"/>
      <c r="N436" s="203"/>
      <c r="O436" s="203"/>
      <c r="P436" s="203"/>
      <c r="Q436" s="203"/>
      <c r="R436" s="203"/>
      <c r="S436" s="203"/>
      <c r="T436" s="203"/>
      <c r="U436" s="203"/>
      <c r="V436" s="203"/>
      <c r="W436" s="203"/>
      <c r="X436" s="203"/>
      <c r="Y436" s="203"/>
      <c r="Z436" s="203"/>
      <c r="AA436" s="203"/>
      <c r="AB436" s="203"/>
      <c r="AC436" s="203"/>
      <c r="AD436" s="203"/>
      <c r="AE436" s="203"/>
      <c r="AF436" s="203"/>
      <c r="AG436" s="203"/>
      <c r="AH436" s="203"/>
      <c r="AI436" s="203"/>
      <c r="AJ436" s="203"/>
      <c r="AK436" s="203"/>
      <c r="AL436" s="203"/>
      <c r="AM436" s="203"/>
      <c r="AN436" s="203"/>
      <c r="AO436" s="203"/>
      <c r="AP436" s="203"/>
      <c r="AQ436" s="203"/>
      <c r="AR436" s="203"/>
      <c r="AS436" s="203"/>
      <c r="AT436" s="203"/>
      <c r="AU436" s="203"/>
      <c r="AV436" s="203"/>
      <c r="AW436" s="203"/>
      <c r="AX436" s="203"/>
      <c r="AY436" s="203"/>
      <c r="AZ436" s="203"/>
      <c r="BA436" s="203"/>
      <c r="BB436" s="203"/>
      <c r="BC436" s="203"/>
      <c r="BD436" s="203"/>
      <c r="BE436" s="203"/>
      <c r="BF436" s="203"/>
      <c r="BG436" s="203"/>
      <c r="BH436" s="203"/>
      <c r="BI436" s="203"/>
      <c r="BJ436" s="203"/>
      <c r="BK436" s="203"/>
      <c r="BL436" s="203"/>
      <c r="BM436" s="203"/>
      <c r="BN436" s="203"/>
      <c r="BO436" s="203"/>
      <c r="BP436" s="203"/>
      <c r="BQ436" s="203"/>
      <c r="BR436" s="203"/>
      <c r="BS436" s="203"/>
      <c r="BT436" s="203"/>
      <c r="BU436" s="203"/>
      <c r="BV436" s="203"/>
      <c r="BW436" s="203"/>
      <c r="BX436" s="203"/>
      <c r="BY436" s="203"/>
      <c r="BZ436" s="203"/>
      <c r="CB436" s="8"/>
    </row>
    <row r="437" spans="1:80" s="13" customFormat="1" ht="15.95" customHeight="1">
      <c r="A437" s="59"/>
      <c r="B437" s="59" t="s">
        <v>251</v>
      </c>
      <c r="C437" s="59"/>
      <c r="D437" s="59"/>
      <c r="E437" s="59"/>
      <c r="F437" s="59"/>
      <c r="G437" s="59"/>
      <c r="H437" s="59"/>
      <c r="I437" s="59"/>
      <c r="J437" s="59"/>
      <c r="K437" s="59"/>
      <c r="L437" s="59"/>
      <c r="M437" s="59"/>
      <c r="N437" s="59"/>
      <c r="O437" s="59"/>
      <c r="P437" s="59"/>
      <c r="Q437" s="59"/>
      <c r="R437" s="59"/>
      <c r="S437" s="59"/>
      <c r="T437" s="59"/>
      <c r="U437" s="59"/>
      <c r="V437" s="59"/>
      <c r="W437" s="59"/>
      <c r="X437" s="59"/>
      <c r="Y437" s="59"/>
      <c r="Z437" s="59"/>
      <c r="AA437" s="59"/>
      <c r="AB437" s="59"/>
      <c r="AC437" s="59"/>
      <c r="AD437" s="59"/>
      <c r="AE437" s="59"/>
      <c r="AF437" s="59"/>
      <c r="AG437" s="59"/>
      <c r="AH437" s="59"/>
      <c r="AI437" s="59"/>
      <c r="AJ437" s="59"/>
      <c r="AK437" s="59"/>
      <c r="AL437" s="59"/>
      <c r="AM437" s="59"/>
      <c r="AN437" s="59"/>
      <c r="AO437" s="59"/>
      <c r="AP437" s="59"/>
      <c r="AQ437" s="60"/>
      <c r="AR437" s="60"/>
      <c r="AS437" s="96"/>
      <c r="AT437" s="96"/>
      <c r="AU437" s="96"/>
      <c r="AV437" s="96"/>
      <c r="AW437" s="96"/>
      <c r="AX437" s="96"/>
      <c r="AY437" s="96"/>
      <c r="AZ437" s="96"/>
      <c r="BA437" s="96"/>
      <c r="BB437" s="96"/>
      <c r="BC437" s="96"/>
      <c r="BD437" s="96"/>
      <c r="BE437" s="96"/>
      <c r="BF437" s="96"/>
      <c r="BG437" s="60"/>
      <c r="BH437" s="60"/>
      <c r="BI437" s="60"/>
      <c r="BJ437" s="60"/>
      <c r="BK437" s="60"/>
      <c r="BL437" s="60"/>
      <c r="BM437" s="60"/>
      <c r="BN437" s="60"/>
      <c r="BO437" s="60"/>
      <c r="BP437" s="60"/>
      <c r="BQ437" s="60"/>
      <c r="BR437" s="60"/>
      <c r="BS437" s="60"/>
      <c r="BT437" s="60"/>
      <c r="BU437" s="60"/>
      <c r="BV437" s="60"/>
      <c r="BW437" s="60"/>
      <c r="BX437" s="60"/>
      <c r="BY437" s="60"/>
      <c r="BZ437" s="60"/>
    </row>
    <row r="438" spans="1:80" s="13" customFormat="1" ht="15.95" customHeight="1">
      <c r="A438" s="59"/>
      <c r="B438" s="59"/>
      <c r="C438" s="59"/>
      <c r="D438" s="59"/>
      <c r="E438" s="59" t="s">
        <v>252</v>
      </c>
      <c r="F438" s="59"/>
      <c r="G438" s="59"/>
      <c r="H438" s="59"/>
      <c r="I438" s="59"/>
      <c r="J438" s="59"/>
      <c r="K438" s="59"/>
      <c r="L438" s="59"/>
      <c r="M438" s="59"/>
      <c r="N438" s="59"/>
      <c r="O438" s="59"/>
      <c r="P438" s="59"/>
      <c r="Q438" s="59"/>
      <c r="R438" s="59"/>
      <c r="S438" s="59"/>
      <c r="T438" s="59"/>
      <c r="U438" s="59"/>
      <c r="V438" s="59"/>
      <c r="W438" s="59"/>
      <c r="X438" s="59"/>
      <c r="Y438" s="59"/>
      <c r="Z438" s="59"/>
      <c r="AA438" s="59"/>
      <c r="AB438" s="59"/>
      <c r="AC438" s="59"/>
      <c r="AD438" s="59"/>
      <c r="AE438" s="59"/>
      <c r="AF438" s="59"/>
      <c r="AG438" s="59"/>
      <c r="AH438" s="59"/>
      <c r="AI438" s="59"/>
      <c r="AJ438" s="59"/>
      <c r="AK438" s="59"/>
      <c r="AL438" s="59"/>
      <c r="AM438" s="59"/>
      <c r="AN438" s="59"/>
      <c r="AO438" s="59"/>
      <c r="AP438" s="59"/>
      <c r="AQ438" s="60"/>
      <c r="AR438" s="60"/>
      <c r="AS438" s="690"/>
      <c r="AT438" s="690"/>
      <c r="AU438" s="690"/>
      <c r="AV438" s="690"/>
      <c r="AW438" s="690"/>
      <c r="AX438" s="690"/>
      <c r="AY438" s="690"/>
      <c r="AZ438" s="690"/>
      <c r="BA438" s="690"/>
      <c r="BB438" s="690"/>
      <c r="BC438" s="690"/>
      <c r="BD438" s="690"/>
      <c r="BE438" s="690"/>
      <c r="BF438" s="690"/>
      <c r="BG438" s="60"/>
      <c r="BH438" s="60"/>
      <c r="BI438" s="60"/>
      <c r="BJ438" s="60"/>
      <c r="BK438" s="60"/>
      <c r="BL438" s="60"/>
      <c r="BM438" s="60"/>
      <c r="BN438" s="60"/>
      <c r="BO438" s="60"/>
      <c r="BP438" s="60"/>
      <c r="BQ438" s="60"/>
      <c r="BR438" s="60"/>
      <c r="BS438" s="60"/>
      <c r="BT438" s="60"/>
      <c r="BU438" s="60"/>
      <c r="BV438" s="60"/>
      <c r="BW438" s="60"/>
      <c r="BX438" s="60"/>
      <c r="BY438" s="60"/>
      <c r="BZ438" s="60"/>
    </row>
    <row r="439" spans="1:80" s="13" customFormat="1" ht="15.95" customHeight="1">
      <c r="A439" s="59"/>
      <c r="B439" s="59"/>
      <c r="C439" s="59"/>
      <c r="D439" s="59"/>
      <c r="E439" s="59" t="s">
        <v>253</v>
      </c>
      <c r="F439" s="59"/>
      <c r="G439" s="59"/>
      <c r="H439" s="59"/>
      <c r="I439" s="59"/>
      <c r="J439" s="59"/>
      <c r="K439" s="59"/>
      <c r="L439" s="59"/>
      <c r="M439" s="59"/>
      <c r="N439" s="59"/>
      <c r="O439" s="59"/>
      <c r="P439" s="59"/>
      <c r="Q439" s="59"/>
      <c r="R439" s="59"/>
      <c r="S439" s="59"/>
      <c r="T439" s="59"/>
      <c r="U439" s="59"/>
      <c r="V439" s="59"/>
      <c r="W439" s="59"/>
      <c r="X439" s="59"/>
      <c r="Y439" s="59"/>
      <c r="Z439" s="59"/>
      <c r="AA439" s="59"/>
      <c r="AB439" s="59"/>
      <c r="AC439" s="59"/>
      <c r="AD439" s="59"/>
      <c r="AE439" s="59"/>
      <c r="AF439" s="59"/>
      <c r="AG439" s="59"/>
      <c r="AH439" s="59"/>
      <c r="AI439" s="59"/>
      <c r="AJ439" s="59"/>
      <c r="AK439" s="59"/>
      <c r="AL439" s="59"/>
      <c r="AM439" s="59"/>
      <c r="AN439" s="59"/>
      <c r="AO439" s="59"/>
      <c r="AP439" s="59"/>
      <c r="AQ439" s="60"/>
      <c r="AR439" s="60"/>
      <c r="AS439" s="672" t="s">
        <v>56</v>
      </c>
      <c r="AT439" s="672"/>
      <c r="AU439" s="96"/>
      <c r="AV439" s="96"/>
      <c r="AW439" s="96" t="s">
        <v>184</v>
      </c>
      <c r="AX439" s="96"/>
      <c r="AY439" s="96"/>
      <c r="AZ439" s="96"/>
      <c r="BA439" s="96"/>
      <c r="BB439" s="672" t="s">
        <v>56</v>
      </c>
      <c r="BC439" s="672"/>
      <c r="BD439" s="96"/>
      <c r="BE439" s="96"/>
      <c r="BF439" s="96" t="s">
        <v>254</v>
      </c>
      <c r="BG439" s="60"/>
      <c r="BH439" s="60"/>
      <c r="BI439" s="60"/>
      <c r="BJ439" s="60"/>
      <c r="BK439" s="60"/>
      <c r="BL439" s="60"/>
      <c r="BM439" s="60"/>
      <c r="BN439" s="60"/>
      <c r="BO439" s="60"/>
      <c r="BP439" s="60"/>
      <c r="BQ439" s="60"/>
      <c r="BR439" s="60"/>
      <c r="BS439" s="60"/>
      <c r="BT439" s="60"/>
      <c r="BU439" s="60"/>
      <c r="BV439" s="60"/>
      <c r="BW439" s="60"/>
      <c r="BX439" s="60"/>
      <c r="BY439" s="60"/>
      <c r="BZ439" s="60"/>
    </row>
    <row r="440" spans="1:80" s="2" customFormat="1" ht="5.0999999999999996" customHeight="1">
      <c r="A440" s="94"/>
      <c r="B440" s="94"/>
      <c r="C440" s="94"/>
      <c r="D440" s="94"/>
      <c r="E440" s="94"/>
      <c r="F440" s="94"/>
      <c r="G440" s="94"/>
      <c r="H440" s="94"/>
      <c r="I440" s="94"/>
      <c r="J440" s="94"/>
      <c r="K440" s="94"/>
      <c r="L440" s="94"/>
      <c r="M440" s="94"/>
      <c r="N440" s="94"/>
      <c r="O440" s="94"/>
      <c r="P440" s="94"/>
      <c r="Q440" s="94"/>
      <c r="R440" s="94"/>
      <c r="S440" s="94"/>
      <c r="T440" s="94"/>
      <c r="U440" s="94"/>
      <c r="V440" s="94"/>
      <c r="W440" s="94"/>
      <c r="X440" s="94"/>
      <c r="Y440" s="94"/>
      <c r="Z440" s="94"/>
      <c r="AA440" s="94"/>
      <c r="AB440" s="94"/>
      <c r="AC440" s="94"/>
      <c r="AD440" s="94"/>
      <c r="AE440" s="94"/>
      <c r="AF440" s="94"/>
      <c r="AG440" s="94"/>
      <c r="AH440" s="94"/>
      <c r="AI440" s="94"/>
      <c r="AJ440" s="94"/>
      <c r="AK440" s="94"/>
      <c r="AL440" s="94"/>
      <c r="AM440" s="94"/>
      <c r="AN440" s="94"/>
      <c r="AO440" s="94"/>
      <c r="AP440" s="94"/>
      <c r="AQ440" s="94"/>
      <c r="AR440" s="94"/>
      <c r="AS440" s="94"/>
      <c r="AT440" s="94"/>
      <c r="AU440" s="94"/>
      <c r="AV440" s="94"/>
      <c r="AW440" s="94"/>
      <c r="AX440" s="94"/>
      <c r="AY440" s="94"/>
      <c r="AZ440" s="94"/>
      <c r="BA440" s="94"/>
      <c r="BB440" s="94"/>
      <c r="BC440" s="94"/>
      <c r="BD440" s="94"/>
      <c r="BE440" s="94"/>
      <c r="BF440" s="94"/>
      <c r="BG440" s="94"/>
      <c r="BH440" s="94"/>
      <c r="BI440" s="94"/>
      <c r="BJ440" s="94"/>
      <c r="BK440" s="94"/>
      <c r="BL440" s="94"/>
      <c r="BM440" s="94"/>
      <c r="BN440" s="94"/>
      <c r="BO440" s="94"/>
      <c r="BP440" s="94"/>
      <c r="BQ440" s="94"/>
      <c r="BR440" s="94"/>
      <c r="BS440" s="94"/>
      <c r="BT440" s="94"/>
      <c r="BU440" s="94"/>
      <c r="BV440" s="94"/>
      <c r="BW440" s="94"/>
      <c r="BX440" s="94"/>
      <c r="BY440" s="94"/>
      <c r="BZ440" s="94"/>
      <c r="CB440" s="8"/>
    </row>
    <row r="441" spans="1:80" s="2" customFormat="1" ht="5.0999999999999996" customHeight="1">
      <c r="A441" s="203"/>
      <c r="B441" s="203"/>
      <c r="C441" s="203"/>
      <c r="D441" s="203"/>
      <c r="E441" s="203"/>
      <c r="F441" s="203"/>
      <c r="G441" s="203"/>
      <c r="H441" s="203"/>
      <c r="I441" s="203"/>
      <c r="J441" s="203"/>
      <c r="K441" s="203"/>
      <c r="L441" s="203"/>
      <c r="M441" s="203"/>
      <c r="N441" s="203"/>
      <c r="O441" s="203"/>
      <c r="P441" s="203"/>
      <c r="Q441" s="203"/>
      <c r="R441" s="203"/>
      <c r="S441" s="203"/>
      <c r="T441" s="203"/>
      <c r="U441" s="203"/>
      <c r="V441" s="203"/>
      <c r="W441" s="203"/>
      <c r="X441" s="203"/>
      <c r="Y441" s="203"/>
      <c r="Z441" s="203"/>
      <c r="AA441" s="203"/>
      <c r="AB441" s="203"/>
      <c r="AC441" s="203"/>
      <c r="AD441" s="203"/>
      <c r="AE441" s="203"/>
      <c r="AF441" s="203"/>
      <c r="AG441" s="203"/>
      <c r="AH441" s="203"/>
      <c r="AI441" s="203"/>
      <c r="AJ441" s="203"/>
      <c r="AK441" s="203"/>
      <c r="AL441" s="203"/>
      <c r="AM441" s="203"/>
      <c r="AN441" s="203"/>
      <c r="AO441" s="203"/>
      <c r="AP441" s="203"/>
      <c r="AQ441" s="203"/>
      <c r="AR441" s="203"/>
      <c r="AS441" s="203"/>
      <c r="AT441" s="203"/>
      <c r="AU441" s="203"/>
      <c r="AV441" s="203"/>
      <c r="AW441" s="203"/>
      <c r="AX441" s="203"/>
      <c r="AY441" s="203"/>
      <c r="AZ441" s="203"/>
      <c r="BA441" s="203"/>
      <c r="BB441" s="203"/>
      <c r="BC441" s="203"/>
      <c r="BD441" s="203"/>
      <c r="BE441" s="203"/>
      <c r="BF441" s="203"/>
      <c r="BG441" s="203"/>
      <c r="BH441" s="203"/>
      <c r="BI441" s="203"/>
      <c r="BJ441" s="203"/>
      <c r="BK441" s="203"/>
      <c r="BL441" s="203"/>
      <c r="BM441" s="203"/>
      <c r="BN441" s="203"/>
      <c r="BO441" s="203"/>
      <c r="BP441" s="203"/>
      <c r="BQ441" s="203"/>
      <c r="BR441" s="203"/>
      <c r="BS441" s="203"/>
      <c r="BT441" s="203"/>
      <c r="BU441" s="203"/>
      <c r="BV441" s="203"/>
      <c r="BW441" s="203"/>
      <c r="BX441" s="203"/>
      <c r="BY441" s="203"/>
      <c r="BZ441" s="203"/>
      <c r="CB441" s="8"/>
    </row>
    <row r="442" spans="1:80" s="13" customFormat="1" ht="15.95" customHeight="1">
      <c r="A442" s="59"/>
      <c r="B442" s="59" t="s">
        <v>255</v>
      </c>
      <c r="C442" s="59"/>
      <c r="D442" s="59"/>
      <c r="E442" s="59"/>
      <c r="F442" s="59"/>
      <c r="G442" s="59"/>
      <c r="H442" s="59"/>
      <c r="I442" s="59"/>
      <c r="J442" s="59"/>
      <c r="K442" s="59"/>
      <c r="L442" s="59"/>
      <c r="M442" s="59"/>
      <c r="N442" s="59"/>
      <c r="O442" s="59"/>
      <c r="P442" s="59"/>
      <c r="Q442" s="59"/>
      <c r="R442" s="59"/>
      <c r="S442" s="59"/>
      <c r="T442" s="59"/>
      <c r="U442" s="59"/>
      <c r="V442" s="59" t="s">
        <v>256</v>
      </c>
      <c r="W442" s="59"/>
      <c r="X442" s="59"/>
      <c r="Y442" s="59"/>
      <c r="Z442" s="59"/>
      <c r="AA442" s="59"/>
      <c r="AB442" s="59"/>
      <c r="AC442" s="59"/>
      <c r="AD442" s="59"/>
      <c r="AE442" s="59"/>
      <c r="AF442" s="59"/>
      <c r="AG442" s="59" t="s">
        <v>257</v>
      </c>
      <c r="AH442" s="59"/>
      <c r="AI442" s="59"/>
      <c r="AJ442" s="59"/>
      <c r="AK442" s="59"/>
      <c r="AL442" s="59"/>
      <c r="AM442" s="59"/>
      <c r="AN442" s="59"/>
      <c r="AO442" s="59"/>
      <c r="AP442" s="59"/>
      <c r="AQ442" s="59"/>
      <c r="AR442" s="59"/>
      <c r="AS442" s="59"/>
      <c r="AT442" s="59"/>
      <c r="AU442" s="59"/>
      <c r="AV442" s="59"/>
      <c r="AW442" s="59"/>
      <c r="AX442" s="60"/>
      <c r="AY442" s="60"/>
      <c r="AZ442" s="60"/>
      <c r="BA442" s="60"/>
      <c r="BB442" s="60"/>
      <c r="BC442" s="59" t="s">
        <v>258</v>
      </c>
      <c r="BD442" s="59"/>
      <c r="BE442" s="59"/>
      <c r="BF442" s="59"/>
      <c r="BG442" s="59"/>
      <c r="BH442" s="59"/>
      <c r="BI442" s="59"/>
      <c r="BJ442" s="59"/>
      <c r="BK442" s="59"/>
      <c r="BL442" s="59"/>
      <c r="BM442" s="59"/>
      <c r="BN442" s="59"/>
      <c r="BO442" s="59"/>
      <c r="BP442" s="59"/>
      <c r="BQ442" s="59"/>
      <c r="BR442" s="59"/>
      <c r="BS442" s="59"/>
      <c r="BT442" s="59"/>
      <c r="BU442" s="59" t="s">
        <v>85</v>
      </c>
      <c r="BV442" s="59"/>
      <c r="BW442" s="59"/>
      <c r="BX442" s="59"/>
      <c r="BY442" s="59"/>
      <c r="BZ442" s="59"/>
    </row>
    <row r="443" spans="1:80" s="13" customFormat="1" ht="15.95" customHeight="1">
      <c r="A443" s="59"/>
      <c r="B443" s="59"/>
      <c r="C443" s="59"/>
      <c r="D443" s="59"/>
      <c r="E443" s="59"/>
      <c r="F443" s="59"/>
      <c r="G443" s="59"/>
      <c r="H443" s="59"/>
      <c r="I443" s="59"/>
      <c r="J443" s="59"/>
      <c r="K443" s="59"/>
      <c r="L443" s="59" t="s">
        <v>259</v>
      </c>
      <c r="M443" s="59"/>
      <c r="N443" s="59"/>
      <c r="O443" s="59"/>
      <c r="P443" s="59"/>
      <c r="Q443" s="59"/>
      <c r="R443" s="59"/>
      <c r="S443" s="59"/>
      <c r="T443" s="59"/>
      <c r="U443" s="59"/>
      <c r="V443" s="59" t="s">
        <v>37</v>
      </c>
      <c r="W443" s="697"/>
      <c r="X443" s="697"/>
      <c r="Y443" s="697"/>
      <c r="Z443" s="697"/>
      <c r="AA443" s="697"/>
      <c r="AB443" s="697"/>
      <c r="AC443" s="697"/>
      <c r="AD443" s="697"/>
      <c r="AE443" s="697"/>
      <c r="AF443" s="697"/>
      <c r="AG443" s="699" t="s">
        <v>117</v>
      </c>
      <c r="AH443" s="699"/>
      <c r="AI443" s="677" t="str">
        <f t="shared" ref="AI443:AI448" si="11">IFERROR(VLOOKUP(W443,$CA$26:$CB$98,2,FALSE),"")</f>
        <v/>
      </c>
      <c r="AJ443" s="677"/>
      <c r="AK443" s="677"/>
      <c r="AL443" s="677"/>
      <c r="AM443" s="677"/>
      <c r="AN443" s="677"/>
      <c r="AO443" s="677"/>
      <c r="AP443" s="677"/>
      <c r="AQ443" s="677"/>
      <c r="AR443" s="677"/>
      <c r="AS443" s="677"/>
      <c r="AT443" s="677"/>
      <c r="AU443" s="677"/>
      <c r="AV443" s="677"/>
      <c r="AW443" s="677"/>
      <c r="AX443" s="677"/>
      <c r="AY443" s="677"/>
      <c r="AZ443" s="677"/>
      <c r="BA443" s="677"/>
      <c r="BB443" s="677"/>
      <c r="BC443" s="699" t="s">
        <v>117</v>
      </c>
      <c r="BD443" s="699"/>
      <c r="BE443" s="688"/>
      <c r="BF443" s="688"/>
      <c r="BG443" s="688"/>
      <c r="BH443" s="688"/>
      <c r="BI443" s="688"/>
      <c r="BJ443" s="688"/>
      <c r="BK443" s="688"/>
      <c r="BL443" s="688"/>
      <c r="BM443" s="688"/>
      <c r="BN443" s="688"/>
      <c r="BO443" s="688"/>
      <c r="BP443" s="688"/>
      <c r="BQ443" s="688"/>
      <c r="BR443" s="688"/>
      <c r="BS443" s="688"/>
      <c r="BT443" s="123"/>
      <c r="BU443" s="119" t="s">
        <v>85</v>
      </c>
      <c r="BV443" s="119"/>
      <c r="BW443" s="119"/>
      <c r="BX443" s="119"/>
      <c r="BY443" s="119"/>
      <c r="BZ443" s="59"/>
    </row>
    <row r="444" spans="1:80" s="13" customFormat="1" ht="15.95" customHeight="1">
      <c r="A444" s="59"/>
      <c r="B444" s="59"/>
      <c r="C444" s="59"/>
      <c r="D444" s="59"/>
      <c r="E444" s="59"/>
      <c r="F444" s="59"/>
      <c r="G444" s="59"/>
      <c r="H444" s="59"/>
      <c r="I444" s="59"/>
      <c r="J444" s="59"/>
      <c r="K444" s="59"/>
      <c r="L444" s="59" t="s">
        <v>260</v>
      </c>
      <c r="M444" s="59"/>
      <c r="N444" s="59"/>
      <c r="O444" s="59"/>
      <c r="P444" s="59"/>
      <c r="Q444" s="59"/>
      <c r="R444" s="59"/>
      <c r="S444" s="59"/>
      <c r="T444" s="59"/>
      <c r="U444" s="59"/>
      <c r="V444" s="59" t="s">
        <v>37</v>
      </c>
      <c r="W444" s="697"/>
      <c r="X444" s="697"/>
      <c r="Y444" s="697"/>
      <c r="Z444" s="697"/>
      <c r="AA444" s="697"/>
      <c r="AB444" s="697"/>
      <c r="AC444" s="697"/>
      <c r="AD444" s="697"/>
      <c r="AE444" s="697"/>
      <c r="AF444" s="697"/>
      <c r="AG444" s="699" t="s">
        <v>117</v>
      </c>
      <c r="AH444" s="699"/>
      <c r="AI444" s="677" t="str">
        <f t="shared" si="11"/>
        <v/>
      </c>
      <c r="AJ444" s="677"/>
      <c r="AK444" s="677"/>
      <c r="AL444" s="677"/>
      <c r="AM444" s="677"/>
      <c r="AN444" s="677"/>
      <c r="AO444" s="677"/>
      <c r="AP444" s="677"/>
      <c r="AQ444" s="677"/>
      <c r="AR444" s="677"/>
      <c r="AS444" s="677"/>
      <c r="AT444" s="677"/>
      <c r="AU444" s="677"/>
      <c r="AV444" s="677"/>
      <c r="AW444" s="677"/>
      <c r="AX444" s="677"/>
      <c r="AY444" s="677"/>
      <c r="AZ444" s="677"/>
      <c r="BA444" s="677"/>
      <c r="BB444" s="677"/>
      <c r="BC444" s="699" t="s">
        <v>117</v>
      </c>
      <c r="BD444" s="699"/>
      <c r="BE444" s="688"/>
      <c r="BF444" s="688"/>
      <c r="BG444" s="688"/>
      <c r="BH444" s="688"/>
      <c r="BI444" s="688"/>
      <c r="BJ444" s="688"/>
      <c r="BK444" s="688"/>
      <c r="BL444" s="688"/>
      <c r="BM444" s="688"/>
      <c r="BN444" s="688"/>
      <c r="BO444" s="688"/>
      <c r="BP444" s="688"/>
      <c r="BQ444" s="688"/>
      <c r="BR444" s="688"/>
      <c r="BS444" s="688"/>
      <c r="BT444" s="123"/>
      <c r="BU444" s="119" t="s">
        <v>85</v>
      </c>
      <c r="BV444" s="119"/>
      <c r="BW444" s="119"/>
      <c r="BX444" s="119"/>
      <c r="BY444" s="119"/>
      <c r="BZ444" s="59"/>
    </row>
    <row r="445" spans="1:80" s="13" customFormat="1" ht="15.95" customHeight="1">
      <c r="A445" s="59"/>
      <c r="B445" s="59"/>
      <c r="C445" s="59"/>
      <c r="D445" s="59"/>
      <c r="E445" s="59"/>
      <c r="F445" s="59"/>
      <c r="G445" s="59"/>
      <c r="H445" s="59"/>
      <c r="I445" s="59"/>
      <c r="J445" s="59"/>
      <c r="K445" s="59"/>
      <c r="L445" s="59" t="s">
        <v>261</v>
      </c>
      <c r="M445" s="59"/>
      <c r="N445" s="59"/>
      <c r="O445" s="59"/>
      <c r="P445" s="59"/>
      <c r="Q445" s="59"/>
      <c r="R445" s="59"/>
      <c r="S445" s="59"/>
      <c r="T445" s="59"/>
      <c r="U445" s="59"/>
      <c r="V445" s="59" t="s">
        <v>37</v>
      </c>
      <c r="W445" s="697"/>
      <c r="X445" s="697"/>
      <c r="Y445" s="697"/>
      <c r="Z445" s="697"/>
      <c r="AA445" s="697"/>
      <c r="AB445" s="697"/>
      <c r="AC445" s="697"/>
      <c r="AD445" s="697"/>
      <c r="AE445" s="697"/>
      <c r="AF445" s="697"/>
      <c r="AG445" s="699" t="s">
        <v>117</v>
      </c>
      <c r="AH445" s="699"/>
      <c r="AI445" s="677" t="str">
        <f t="shared" si="11"/>
        <v/>
      </c>
      <c r="AJ445" s="677"/>
      <c r="AK445" s="677"/>
      <c r="AL445" s="677"/>
      <c r="AM445" s="677"/>
      <c r="AN445" s="677"/>
      <c r="AO445" s="677"/>
      <c r="AP445" s="677"/>
      <c r="AQ445" s="677"/>
      <c r="AR445" s="677"/>
      <c r="AS445" s="677"/>
      <c r="AT445" s="677"/>
      <c r="AU445" s="677"/>
      <c r="AV445" s="677"/>
      <c r="AW445" s="677"/>
      <c r="AX445" s="677"/>
      <c r="AY445" s="677"/>
      <c r="AZ445" s="677"/>
      <c r="BA445" s="677"/>
      <c r="BB445" s="677"/>
      <c r="BC445" s="699" t="s">
        <v>117</v>
      </c>
      <c r="BD445" s="699"/>
      <c r="BE445" s="688"/>
      <c r="BF445" s="688"/>
      <c r="BG445" s="688"/>
      <c r="BH445" s="688"/>
      <c r="BI445" s="688"/>
      <c r="BJ445" s="688"/>
      <c r="BK445" s="688"/>
      <c r="BL445" s="688"/>
      <c r="BM445" s="688"/>
      <c r="BN445" s="688"/>
      <c r="BO445" s="688"/>
      <c r="BP445" s="688"/>
      <c r="BQ445" s="688"/>
      <c r="BR445" s="688"/>
      <c r="BS445" s="688"/>
      <c r="BT445" s="123"/>
      <c r="BU445" s="119" t="s">
        <v>85</v>
      </c>
      <c r="BV445" s="119"/>
      <c r="BW445" s="119"/>
      <c r="BX445" s="119"/>
      <c r="BY445" s="119"/>
      <c r="BZ445" s="59"/>
    </row>
    <row r="446" spans="1:80" s="13" customFormat="1" ht="15.95" customHeight="1">
      <c r="A446" s="59"/>
      <c r="B446" s="59"/>
      <c r="C446" s="59"/>
      <c r="D446" s="59"/>
      <c r="E446" s="59"/>
      <c r="F446" s="59"/>
      <c r="G446" s="59"/>
      <c r="H446" s="59"/>
      <c r="I446" s="59"/>
      <c r="J446" s="59"/>
      <c r="K446" s="59"/>
      <c r="L446" s="59" t="s">
        <v>262</v>
      </c>
      <c r="M446" s="59"/>
      <c r="N446" s="59"/>
      <c r="O446" s="59"/>
      <c r="P446" s="59"/>
      <c r="Q446" s="59"/>
      <c r="R446" s="59"/>
      <c r="S446" s="59"/>
      <c r="T446" s="59"/>
      <c r="U446" s="59"/>
      <c r="V446" s="59" t="s">
        <v>37</v>
      </c>
      <c r="W446" s="697"/>
      <c r="X446" s="697"/>
      <c r="Y446" s="697"/>
      <c r="Z446" s="697"/>
      <c r="AA446" s="697"/>
      <c r="AB446" s="697"/>
      <c r="AC446" s="697"/>
      <c r="AD446" s="697"/>
      <c r="AE446" s="697"/>
      <c r="AF446" s="697"/>
      <c r="AG446" s="699" t="s">
        <v>117</v>
      </c>
      <c r="AH446" s="699"/>
      <c r="AI446" s="677" t="str">
        <f t="shared" si="11"/>
        <v/>
      </c>
      <c r="AJ446" s="677"/>
      <c r="AK446" s="677"/>
      <c r="AL446" s="677"/>
      <c r="AM446" s="677"/>
      <c r="AN446" s="677"/>
      <c r="AO446" s="677"/>
      <c r="AP446" s="677"/>
      <c r="AQ446" s="677"/>
      <c r="AR446" s="677"/>
      <c r="AS446" s="677"/>
      <c r="AT446" s="677"/>
      <c r="AU446" s="677"/>
      <c r="AV446" s="677"/>
      <c r="AW446" s="677"/>
      <c r="AX446" s="677"/>
      <c r="AY446" s="677"/>
      <c r="AZ446" s="677"/>
      <c r="BA446" s="677"/>
      <c r="BB446" s="677"/>
      <c r="BC446" s="699" t="s">
        <v>117</v>
      </c>
      <c r="BD446" s="699"/>
      <c r="BE446" s="688"/>
      <c r="BF446" s="688"/>
      <c r="BG446" s="688"/>
      <c r="BH446" s="688"/>
      <c r="BI446" s="688"/>
      <c r="BJ446" s="688"/>
      <c r="BK446" s="688"/>
      <c r="BL446" s="688"/>
      <c r="BM446" s="688"/>
      <c r="BN446" s="688"/>
      <c r="BO446" s="688"/>
      <c r="BP446" s="688"/>
      <c r="BQ446" s="688"/>
      <c r="BR446" s="688"/>
      <c r="BS446" s="688"/>
      <c r="BT446" s="123"/>
      <c r="BU446" s="119" t="s">
        <v>85</v>
      </c>
      <c r="BV446" s="119"/>
      <c r="BW446" s="119"/>
      <c r="BX446" s="119"/>
      <c r="BY446" s="119"/>
      <c r="BZ446" s="59"/>
    </row>
    <row r="447" spans="1:80" s="1" customFormat="1" ht="15.95" customHeight="1">
      <c r="A447" s="59"/>
      <c r="B447" s="59"/>
      <c r="C447" s="59"/>
      <c r="D447" s="59"/>
      <c r="E447" s="59"/>
      <c r="F447" s="59"/>
      <c r="G447" s="59"/>
      <c r="H447" s="59"/>
      <c r="I447" s="59"/>
      <c r="J447" s="59"/>
      <c r="K447" s="59"/>
      <c r="L447" s="59" t="s">
        <v>263</v>
      </c>
      <c r="M447" s="59"/>
      <c r="N447" s="59"/>
      <c r="O447" s="59"/>
      <c r="P447" s="59"/>
      <c r="Q447" s="59"/>
      <c r="R447" s="59"/>
      <c r="S447" s="59"/>
      <c r="T447" s="59"/>
      <c r="U447" s="59"/>
      <c r="V447" s="59" t="s">
        <v>37</v>
      </c>
      <c r="W447" s="697"/>
      <c r="X447" s="697"/>
      <c r="Y447" s="697"/>
      <c r="Z447" s="697"/>
      <c r="AA447" s="697"/>
      <c r="AB447" s="697"/>
      <c r="AC447" s="697"/>
      <c r="AD447" s="697"/>
      <c r="AE447" s="697"/>
      <c r="AF447" s="697"/>
      <c r="AG447" s="699" t="s">
        <v>117</v>
      </c>
      <c r="AH447" s="699"/>
      <c r="AI447" s="677" t="str">
        <f t="shared" si="11"/>
        <v/>
      </c>
      <c r="AJ447" s="677"/>
      <c r="AK447" s="677"/>
      <c r="AL447" s="677"/>
      <c r="AM447" s="677"/>
      <c r="AN447" s="677"/>
      <c r="AO447" s="677"/>
      <c r="AP447" s="677"/>
      <c r="AQ447" s="677"/>
      <c r="AR447" s="677"/>
      <c r="AS447" s="677"/>
      <c r="AT447" s="677"/>
      <c r="AU447" s="677"/>
      <c r="AV447" s="677"/>
      <c r="AW447" s="677"/>
      <c r="AX447" s="677"/>
      <c r="AY447" s="677"/>
      <c r="AZ447" s="677"/>
      <c r="BA447" s="677"/>
      <c r="BB447" s="677"/>
      <c r="BC447" s="699" t="s">
        <v>117</v>
      </c>
      <c r="BD447" s="699"/>
      <c r="BE447" s="688"/>
      <c r="BF447" s="688"/>
      <c r="BG447" s="688"/>
      <c r="BH447" s="688"/>
      <c r="BI447" s="688"/>
      <c r="BJ447" s="688"/>
      <c r="BK447" s="688"/>
      <c r="BL447" s="688"/>
      <c r="BM447" s="688"/>
      <c r="BN447" s="688"/>
      <c r="BO447" s="688"/>
      <c r="BP447" s="688"/>
      <c r="BQ447" s="688"/>
      <c r="BR447" s="688"/>
      <c r="BS447" s="688"/>
      <c r="BT447" s="123"/>
      <c r="BU447" s="119" t="s">
        <v>85</v>
      </c>
      <c r="BV447" s="119"/>
      <c r="BW447" s="119"/>
      <c r="BX447" s="119"/>
      <c r="BY447" s="119"/>
      <c r="BZ447" s="59"/>
    </row>
    <row r="448" spans="1:80" s="1" customFormat="1" ht="15.95" customHeight="1">
      <c r="A448" s="59"/>
      <c r="B448" s="59"/>
      <c r="C448" s="59"/>
      <c r="D448" s="59"/>
      <c r="E448" s="59"/>
      <c r="F448" s="59"/>
      <c r="G448" s="59"/>
      <c r="H448" s="59"/>
      <c r="I448" s="59"/>
      <c r="J448" s="59"/>
      <c r="K448" s="59"/>
      <c r="L448" s="59" t="s">
        <v>264</v>
      </c>
      <c r="M448" s="59"/>
      <c r="N448" s="59"/>
      <c r="O448" s="59"/>
      <c r="P448" s="59"/>
      <c r="Q448" s="59"/>
      <c r="R448" s="59"/>
      <c r="S448" s="59"/>
      <c r="T448" s="59"/>
      <c r="U448" s="59"/>
      <c r="V448" s="59" t="s">
        <v>37</v>
      </c>
      <c r="W448" s="697"/>
      <c r="X448" s="697"/>
      <c r="Y448" s="697"/>
      <c r="Z448" s="697"/>
      <c r="AA448" s="697"/>
      <c r="AB448" s="697"/>
      <c r="AC448" s="697"/>
      <c r="AD448" s="697"/>
      <c r="AE448" s="697"/>
      <c r="AF448" s="697"/>
      <c r="AG448" s="699" t="s">
        <v>117</v>
      </c>
      <c r="AH448" s="699"/>
      <c r="AI448" s="677" t="str">
        <f t="shared" si="11"/>
        <v/>
      </c>
      <c r="AJ448" s="677"/>
      <c r="AK448" s="677"/>
      <c r="AL448" s="677"/>
      <c r="AM448" s="677"/>
      <c r="AN448" s="677"/>
      <c r="AO448" s="677"/>
      <c r="AP448" s="677"/>
      <c r="AQ448" s="677"/>
      <c r="AR448" s="677"/>
      <c r="AS448" s="677"/>
      <c r="AT448" s="677"/>
      <c r="AU448" s="677"/>
      <c r="AV448" s="677"/>
      <c r="AW448" s="677"/>
      <c r="AX448" s="677"/>
      <c r="AY448" s="677"/>
      <c r="AZ448" s="677"/>
      <c r="BA448" s="677"/>
      <c r="BB448" s="677"/>
      <c r="BC448" s="699" t="s">
        <v>117</v>
      </c>
      <c r="BD448" s="699"/>
      <c r="BE448" s="688"/>
      <c r="BF448" s="688"/>
      <c r="BG448" s="688"/>
      <c r="BH448" s="688"/>
      <c r="BI448" s="688"/>
      <c r="BJ448" s="688"/>
      <c r="BK448" s="688"/>
      <c r="BL448" s="688"/>
      <c r="BM448" s="688"/>
      <c r="BN448" s="688"/>
      <c r="BO448" s="688"/>
      <c r="BP448" s="688"/>
      <c r="BQ448" s="688"/>
      <c r="BR448" s="688"/>
      <c r="BS448" s="688"/>
      <c r="BT448" s="123"/>
      <c r="BU448" s="119" t="s">
        <v>85</v>
      </c>
      <c r="BV448" s="119"/>
      <c r="BW448" s="119"/>
      <c r="BX448" s="119"/>
      <c r="BY448" s="119"/>
      <c r="BZ448" s="59"/>
    </row>
    <row r="449" spans="1:80" s="2" customFormat="1" ht="5.0999999999999996" customHeight="1">
      <c r="A449" s="94"/>
      <c r="B449" s="94"/>
      <c r="C449" s="94"/>
      <c r="D449" s="94"/>
      <c r="E449" s="94"/>
      <c r="F449" s="94"/>
      <c r="G449" s="94"/>
      <c r="H449" s="94"/>
      <c r="I449" s="94"/>
      <c r="J449" s="94"/>
      <c r="K449" s="94"/>
      <c r="L449" s="94"/>
      <c r="M449" s="94"/>
      <c r="N449" s="94"/>
      <c r="O449" s="94"/>
      <c r="P449" s="94"/>
      <c r="Q449" s="94"/>
      <c r="R449" s="94"/>
      <c r="S449" s="94"/>
      <c r="T449" s="94"/>
      <c r="U449" s="94"/>
      <c r="V449" s="94"/>
      <c r="W449" s="94"/>
      <c r="X449" s="94"/>
      <c r="Y449" s="94"/>
      <c r="Z449" s="94"/>
      <c r="AA449" s="94"/>
      <c r="AB449" s="94"/>
      <c r="AC449" s="94"/>
      <c r="AD449" s="94"/>
      <c r="AE449" s="94"/>
      <c r="AF449" s="94"/>
      <c r="AG449" s="94"/>
      <c r="AH449" s="94"/>
      <c r="AI449" s="94"/>
      <c r="AJ449" s="94"/>
      <c r="AK449" s="94"/>
      <c r="AL449" s="94"/>
      <c r="AM449" s="94"/>
      <c r="AN449" s="94"/>
      <c r="AO449" s="94"/>
      <c r="AP449" s="94"/>
      <c r="AQ449" s="94"/>
      <c r="AR449" s="94"/>
      <c r="AS449" s="94"/>
      <c r="AT449" s="94"/>
      <c r="AU449" s="94"/>
      <c r="AV449" s="94"/>
      <c r="AW449" s="94"/>
      <c r="AX449" s="94"/>
      <c r="AY449" s="94"/>
      <c r="AZ449" s="94"/>
      <c r="BA449" s="94"/>
      <c r="BB449" s="94"/>
      <c r="BC449" s="94"/>
      <c r="BD449" s="94"/>
      <c r="BE449" s="94"/>
      <c r="BF449" s="94"/>
      <c r="BG449" s="94"/>
      <c r="BH449" s="94"/>
      <c r="BI449" s="94"/>
      <c r="BJ449" s="94"/>
      <c r="BK449" s="94"/>
      <c r="BL449" s="94"/>
      <c r="BM449" s="94"/>
      <c r="BN449" s="94"/>
      <c r="BO449" s="94"/>
      <c r="BP449" s="94"/>
      <c r="BQ449" s="94"/>
      <c r="BR449" s="94"/>
      <c r="BS449" s="94"/>
      <c r="BT449" s="94"/>
      <c r="BU449" s="94"/>
      <c r="BV449" s="94"/>
      <c r="BW449" s="94"/>
      <c r="BX449" s="94"/>
      <c r="BY449" s="94"/>
      <c r="BZ449" s="94"/>
      <c r="CB449" s="8"/>
    </row>
    <row r="450" spans="1:80" s="2" customFormat="1" ht="5.0999999999999996" customHeight="1">
      <c r="A450" s="203"/>
      <c r="B450" s="203"/>
      <c r="C450" s="203"/>
      <c r="D450" s="203"/>
      <c r="E450" s="203"/>
      <c r="F450" s="203"/>
      <c r="G450" s="203"/>
      <c r="H450" s="203"/>
      <c r="I450" s="203"/>
      <c r="J450" s="203"/>
      <c r="K450" s="203"/>
      <c r="L450" s="203"/>
      <c r="M450" s="203"/>
      <c r="N450" s="203"/>
      <c r="O450" s="203"/>
      <c r="P450" s="203"/>
      <c r="Q450" s="203"/>
      <c r="R450" s="203"/>
      <c r="S450" s="203"/>
      <c r="T450" s="203"/>
      <c r="U450" s="203"/>
      <c r="V450" s="203"/>
      <c r="W450" s="203"/>
      <c r="X450" s="203"/>
      <c r="Y450" s="203"/>
      <c r="Z450" s="203"/>
      <c r="AA450" s="203"/>
      <c r="AB450" s="203"/>
      <c r="AC450" s="203"/>
      <c r="AD450" s="203"/>
      <c r="AE450" s="203"/>
      <c r="AF450" s="203"/>
      <c r="AG450" s="203"/>
      <c r="AH450" s="203"/>
      <c r="AI450" s="203"/>
      <c r="AJ450" s="203"/>
      <c r="AK450" s="203"/>
      <c r="AL450" s="203"/>
      <c r="AM450" s="203"/>
      <c r="AN450" s="203"/>
      <c r="AO450" s="203"/>
      <c r="AP450" s="203"/>
      <c r="AQ450" s="203"/>
      <c r="AR450" s="203"/>
      <c r="AS450" s="203"/>
      <c r="AT450" s="203"/>
      <c r="AU450" s="203"/>
      <c r="AV450" s="203"/>
      <c r="AW450" s="203"/>
      <c r="AX450" s="203"/>
      <c r="AY450" s="203"/>
      <c r="AZ450" s="203"/>
      <c r="BA450" s="203"/>
      <c r="BB450" s="203"/>
      <c r="BC450" s="203"/>
      <c r="BD450" s="203"/>
      <c r="BE450" s="203"/>
      <c r="BF450" s="203"/>
      <c r="BG450" s="203"/>
      <c r="BH450" s="203"/>
      <c r="BI450" s="203"/>
      <c r="BJ450" s="203"/>
      <c r="BK450" s="203"/>
      <c r="BL450" s="203"/>
      <c r="BM450" s="203"/>
      <c r="BN450" s="203"/>
      <c r="BO450" s="203"/>
      <c r="BP450" s="203"/>
      <c r="BQ450" s="203"/>
      <c r="BR450" s="203"/>
      <c r="BS450" s="203"/>
      <c r="BT450" s="203"/>
      <c r="BU450" s="203"/>
      <c r="BV450" s="203"/>
      <c r="BW450" s="203"/>
      <c r="BX450" s="203"/>
      <c r="BY450" s="203"/>
      <c r="BZ450" s="203"/>
      <c r="CB450" s="8"/>
    </row>
    <row r="451" spans="1:80" s="13" customFormat="1" ht="15.95" customHeight="1">
      <c r="A451" s="59"/>
      <c r="B451" s="59" t="s">
        <v>265</v>
      </c>
      <c r="C451" s="59"/>
      <c r="D451" s="59"/>
      <c r="E451" s="59"/>
      <c r="F451" s="59"/>
      <c r="G451" s="59"/>
      <c r="H451" s="59"/>
      <c r="I451" s="59"/>
      <c r="J451" s="59"/>
      <c r="K451" s="59"/>
      <c r="L451" s="59"/>
      <c r="M451" s="59"/>
      <c r="N451" s="59"/>
      <c r="O451" s="59"/>
      <c r="P451" s="59"/>
      <c r="Q451" s="59"/>
      <c r="R451" s="59"/>
      <c r="S451" s="680"/>
      <c r="T451" s="680"/>
      <c r="U451" s="680"/>
      <c r="V451" s="680"/>
      <c r="W451" s="680"/>
      <c r="X451" s="680"/>
      <c r="Y451" s="680"/>
      <c r="Z451" s="680"/>
      <c r="AA451" s="680"/>
      <c r="AB451" s="680"/>
      <c r="AC451" s="680"/>
      <c r="AD451" s="680"/>
      <c r="AE451" s="680"/>
      <c r="AF451" s="680"/>
      <c r="AG451" s="680"/>
      <c r="AH451" s="680"/>
      <c r="AI451" s="680"/>
      <c r="AJ451" s="680"/>
      <c r="AK451" s="680"/>
      <c r="AL451" s="680"/>
      <c r="AM451" s="680"/>
      <c r="AN451" s="680"/>
      <c r="AO451" s="680"/>
      <c r="AP451" s="680"/>
      <c r="AQ451" s="680"/>
      <c r="AR451" s="680"/>
      <c r="AS451" s="680"/>
      <c r="AT451" s="680"/>
      <c r="AU451" s="680"/>
      <c r="AV451" s="680"/>
      <c r="AW451" s="680"/>
      <c r="AX451" s="680"/>
      <c r="AY451" s="680"/>
      <c r="AZ451" s="680"/>
      <c r="BA451" s="680"/>
      <c r="BB451" s="680"/>
      <c r="BC451" s="680"/>
      <c r="BD451" s="680"/>
      <c r="BE451" s="680"/>
      <c r="BF451" s="680"/>
      <c r="BG451" s="680"/>
      <c r="BH451" s="680"/>
      <c r="BI451" s="680"/>
      <c r="BJ451" s="680"/>
      <c r="BK451" s="680"/>
      <c r="BL451" s="680"/>
      <c r="BM451" s="680"/>
      <c r="BN451" s="680"/>
      <c r="BO451" s="680"/>
      <c r="BP451" s="680"/>
      <c r="BQ451" s="680"/>
      <c r="BR451" s="680"/>
      <c r="BS451" s="680"/>
      <c r="BT451" s="680"/>
      <c r="BU451" s="680"/>
      <c r="BV451" s="680"/>
      <c r="BW451" s="680"/>
      <c r="BX451" s="680"/>
      <c r="BY451" s="680"/>
      <c r="BZ451" s="680"/>
    </row>
    <row r="452" spans="1:80" s="2" customFormat="1" ht="5.0999999999999996" customHeight="1">
      <c r="A452" s="94"/>
      <c r="B452" s="94"/>
      <c r="C452" s="94"/>
      <c r="D452" s="94"/>
      <c r="E452" s="94"/>
      <c r="F452" s="94"/>
      <c r="G452" s="94"/>
      <c r="H452" s="94"/>
      <c r="I452" s="94"/>
      <c r="J452" s="94"/>
      <c r="K452" s="94"/>
      <c r="L452" s="94"/>
      <c r="M452" s="94"/>
      <c r="N452" s="94"/>
      <c r="O452" s="94"/>
      <c r="P452" s="94"/>
      <c r="Q452" s="94"/>
      <c r="R452" s="94"/>
      <c r="S452" s="94"/>
      <c r="T452" s="94"/>
      <c r="U452" s="94"/>
      <c r="V452" s="94"/>
      <c r="W452" s="94"/>
      <c r="X452" s="94"/>
      <c r="Y452" s="94"/>
      <c r="Z452" s="94"/>
      <c r="AA452" s="94"/>
      <c r="AB452" s="94"/>
      <c r="AC452" s="94"/>
      <c r="AD452" s="94"/>
      <c r="AE452" s="94"/>
      <c r="AF452" s="94"/>
      <c r="AG452" s="94"/>
      <c r="AH452" s="94"/>
      <c r="AI452" s="94"/>
      <c r="AJ452" s="94"/>
      <c r="AK452" s="94"/>
      <c r="AL452" s="94"/>
      <c r="AM452" s="94"/>
      <c r="AN452" s="94"/>
      <c r="AO452" s="94"/>
      <c r="AP452" s="94"/>
      <c r="AQ452" s="94"/>
      <c r="AR452" s="94"/>
      <c r="AS452" s="94"/>
      <c r="AT452" s="94"/>
      <c r="AU452" s="94"/>
      <c r="AV452" s="94"/>
      <c r="AW452" s="94"/>
      <c r="AX452" s="94"/>
      <c r="AY452" s="94"/>
      <c r="AZ452" s="94"/>
      <c r="BA452" s="94"/>
      <c r="BB452" s="94"/>
      <c r="BC452" s="94"/>
      <c r="BD452" s="94"/>
      <c r="BE452" s="94"/>
      <c r="BF452" s="94"/>
      <c r="BG452" s="94"/>
      <c r="BH452" s="94"/>
      <c r="BI452" s="94"/>
      <c r="BJ452" s="94"/>
      <c r="BK452" s="94"/>
      <c r="BL452" s="94"/>
      <c r="BM452" s="94"/>
      <c r="BN452" s="94"/>
      <c r="BO452" s="94"/>
      <c r="BP452" s="94"/>
      <c r="BQ452" s="94"/>
      <c r="BR452" s="94"/>
      <c r="BS452" s="94"/>
      <c r="BT452" s="94"/>
      <c r="BU452" s="94"/>
      <c r="BV452" s="94"/>
      <c r="BW452" s="94"/>
      <c r="BX452" s="94"/>
      <c r="BY452" s="94"/>
      <c r="BZ452" s="94"/>
      <c r="CB452" s="8"/>
    </row>
    <row r="453" spans="1:80" s="2" customFormat="1" ht="5.0999999999999996" customHeight="1">
      <c r="A453" s="203"/>
      <c r="B453" s="203"/>
      <c r="C453" s="203"/>
      <c r="D453" s="203"/>
      <c r="E453" s="203"/>
      <c r="F453" s="203"/>
      <c r="G453" s="203"/>
      <c r="H453" s="203"/>
      <c r="I453" s="203"/>
      <c r="J453" s="203"/>
      <c r="K453" s="203"/>
      <c r="L453" s="203"/>
      <c r="M453" s="203"/>
      <c r="N453" s="203"/>
      <c r="O453" s="203"/>
      <c r="P453" s="203"/>
      <c r="Q453" s="203"/>
      <c r="R453" s="203"/>
      <c r="S453" s="203"/>
      <c r="T453" s="203"/>
      <c r="U453" s="203"/>
      <c r="V453" s="203"/>
      <c r="W453" s="203"/>
      <c r="X453" s="203"/>
      <c r="Y453" s="203"/>
      <c r="Z453" s="203"/>
      <c r="AA453" s="203"/>
      <c r="AB453" s="203"/>
      <c r="AC453" s="203"/>
      <c r="AD453" s="203"/>
      <c r="AE453" s="203"/>
      <c r="AF453" s="203"/>
      <c r="AG453" s="203"/>
      <c r="AH453" s="203"/>
      <c r="AI453" s="203"/>
      <c r="AJ453" s="203"/>
      <c r="AK453" s="203"/>
      <c r="AL453" s="203"/>
      <c r="AM453" s="203"/>
      <c r="AN453" s="203"/>
      <c r="AO453" s="203"/>
      <c r="AP453" s="203"/>
      <c r="AQ453" s="203"/>
      <c r="AR453" s="203"/>
      <c r="AS453" s="203"/>
      <c r="AT453" s="203"/>
      <c r="AU453" s="203"/>
      <c r="AV453" s="203"/>
      <c r="AW453" s="203"/>
      <c r="AX453" s="203"/>
      <c r="AY453" s="203"/>
      <c r="AZ453" s="203"/>
      <c r="BA453" s="203"/>
      <c r="BB453" s="203"/>
      <c r="BC453" s="203"/>
      <c r="BD453" s="203"/>
      <c r="BE453" s="203"/>
      <c r="BF453" s="203"/>
      <c r="BG453" s="203"/>
      <c r="BH453" s="203"/>
      <c r="BI453" s="203"/>
      <c r="BJ453" s="203"/>
      <c r="BK453" s="203"/>
      <c r="BL453" s="203"/>
      <c r="BM453" s="203"/>
      <c r="BN453" s="203"/>
      <c r="BO453" s="203"/>
      <c r="BP453" s="203"/>
      <c r="BQ453" s="203"/>
      <c r="BR453" s="203"/>
      <c r="BS453" s="203"/>
      <c r="BT453" s="203"/>
      <c r="BU453" s="203"/>
      <c r="BV453" s="203"/>
      <c r="BW453" s="203"/>
      <c r="BX453" s="203"/>
      <c r="BY453" s="203"/>
      <c r="BZ453" s="203"/>
      <c r="CB453" s="8"/>
    </row>
    <row r="454" spans="1:80" s="13" customFormat="1" ht="15.95" customHeight="1">
      <c r="A454" s="59"/>
      <c r="B454" s="59" t="s">
        <v>266</v>
      </c>
      <c r="C454" s="59"/>
      <c r="D454" s="59"/>
      <c r="E454" s="59"/>
      <c r="F454" s="59"/>
      <c r="G454" s="59"/>
      <c r="H454" s="59"/>
      <c r="I454" s="59"/>
      <c r="J454" s="59"/>
      <c r="K454" s="59"/>
      <c r="L454" s="59"/>
      <c r="M454" s="59"/>
      <c r="N454" s="59"/>
      <c r="O454" s="59"/>
      <c r="P454" s="59"/>
      <c r="Q454" s="59"/>
      <c r="R454" s="680"/>
      <c r="S454" s="680"/>
      <c r="T454" s="680"/>
      <c r="U454" s="680"/>
      <c r="V454" s="680"/>
      <c r="W454" s="680"/>
      <c r="X454" s="680"/>
      <c r="Y454" s="680"/>
      <c r="Z454" s="680"/>
      <c r="AA454" s="680"/>
      <c r="AB454" s="680"/>
      <c r="AC454" s="680"/>
      <c r="AD454" s="680"/>
      <c r="AE454" s="680"/>
      <c r="AF454" s="680"/>
      <c r="AG454" s="680"/>
      <c r="AH454" s="680"/>
      <c r="AI454" s="680"/>
      <c r="AJ454" s="680"/>
      <c r="AK454" s="680"/>
      <c r="AL454" s="680"/>
      <c r="AM454" s="680"/>
      <c r="AN454" s="680"/>
      <c r="AO454" s="680"/>
      <c r="AP454" s="680"/>
      <c r="AQ454" s="680"/>
      <c r="AR454" s="680"/>
      <c r="AS454" s="680"/>
      <c r="AT454" s="680"/>
      <c r="AU454" s="680"/>
      <c r="AV454" s="680"/>
      <c r="AW454" s="680"/>
      <c r="AX454" s="680"/>
      <c r="AY454" s="680"/>
      <c r="AZ454" s="680"/>
      <c r="BA454" s="680"/>
      <c r="BB454" s="680"/>
      <c r="BC454" s="680"/>
      <c r="BD454" s="680"/>
      <c r="BE454" s="680"/>
      <c r="BF454" s="680"/>
      <c r="BG454" s="680"/>
      <c r="BH454" s="680"/>
      <c r="BI454" s="680"/>
      <c r="BJ454" s="680"/>
      <c r="BK454" s="680"/>
      <c r="BL454" s="680"/>
      <c r="BM454" s="680"/>
      <c r="BN454" s="680"/>
      <c r="BO454" s="680"/>
      <c r="BP454" s="680"/>
      <c r="BQ454" s="680"/>
      <c r="BR454" s="680"/>
      <c r="BS454" s="680"/>
      <c r="BT454" s="680"/>
      <c r="BU454" s="680"/>
      <c r="BV454" s="680"/>
      <c r="BW454" s="680"/>
      <c r="BX454" s="680"/>
      <c r="BY454" s="680"/>
      <c r="BZ454" s="680"/>
    </row>
    <row r="455" spans="1:80" s="13" customFormat="1" ht="15.95" customHeight="1">
      <c r="A455" s="59"/>
      <c r="B455" s="59"/>
      <c r="C455" s="59"/>
      <c r="D455" s="59"/>
      <c r="E455" s="59"/>
      <c r="F455" s="59"/>
      <c r="G455" s="59"/>
      <c r="H455" s="59"/>
      <c r="I455" s="59"/>
      <c r="J455" s="59"/>
      <c r="K455" s="59"/>
      <c r="L455" s="59"/>
      <c r="M455" s="59"/>
      <c r="N455" s="59"/>
      <c r="O455" s="59"/>
      <c r="P455" s="59"/>
      <c r="Q455" s="59"/>
      <c r="R455" s="680"/>
      <c r="S455" s="680"/>
      <c r="T455" s="680"/>
      <c r="U455" s="680"/>
      <c r="V455" s="680"/>
      <c r="W455" s="680"/>
      <c r="X455" s="680"/>
      <c r="Y455" s="680"/>
      <c r="Z455" s="680"/>
      <c r="AA455" s="680"/>
      <c r="AB455" s="680"/>
      <c r="AC455" s="680"/>
      <c r="AD455" s="680"/>
      <c r="AE455" s="680"/>
      <c r="AF455" s="680"/>
      <c r="AG455" s="680"/>
      <c r="AH455" s="680"/>
      <c r="AI455" s="680"/>
      <c r="AJ455" s="680"/>
      <c r="AK455" s="680"/>
      <c r="AL455" s="680"/>
      <c r="AM455" s="680"/>
      <c r="AN455" s="680"/>
      <c r="AO455" s="680"/>
      <c r="AP455" s="680"/>
      <c r="AQ455" s="680"/>
      <c r="AR455" s="680"/>
      <c r="AS455" s="680"/>
      <c r="AT455" s="680"/>
      <c r="AU455" s="680"/>
      <c r="AV455" s="680"/>
      <c r="AW455" s="680"/>
      <c r="AX455" s="680"/>
      <c r="AY455" s="680"/>
      <c r="AZ455" s="680"/>
      <c r="BA455" s="680"/>
      <c r="BB455" s="680"/>
      <c r="BC455" s="680"/>
      <c r="BD455" s="680"/>
      <c r="BE455" s="680"/>
      <c r="BF455" s="680"/>
      <c r="BG455" s="680"/>
      <c r="BH455" s="680"/>
      <c r="BI455" s="680"/>
      <c r="BJ455" s="680"/>
      <c r="BK455" s="680"/>
      <c r="BL455" s="680"/>
      <c r="BM455" s="680"/>
      <c r="BN455" s="680"/>
      <c r="BO455" s="680"/>
      <c r="BP455" s="680"/>
      <c r="BQ455" s="680"/>
      <c r="BR455" s="680"/>
      <c r="BS455" s="680"/>
      <c r="BT455" s="680"/>
      <c r="BU455" s="680"/>
      <c r="BV455" s="680"/>
      <c r="BW455" s="680"/>
      <c r="BX455" s="680"/>
      <c r="BY455" s="680"/>
      <c r="BZ455" s="680"/>
    </row>
    <row r="456" spans="1:80" s="2" customFormat="1" ht="5.0999999999999996" customHeight="1">
      <c r="A456" s="94"/>
      <c r="B456" s="94"/>
      <c r="C456" s="94"/>
      <c r="D456" s="94"/>
      <c r="E456" s="94"/>
      <c r="F456" s="94"/>
      <c r="G456" s="94"/>
      <c r="H456" s="94"/>
      <c r="I456" s="94"/>
      <c r="J456" s="94"/>
      <c r="K456" s="94"/>
      <c r="L456" s="94"/>
      <c r="M456" s="94"/>
      <c r="N456" s="94"/>
      <c r="O456" s="94"/>
      <c r="P456" s="94"/>
      <c r="Q456" s="94"/>
      <c r="R456" s="94"/>
      <c r="S456" s="94"/>
      <c r="T456" s="94"/>
      <c r="U456" s="94"/>
      <c r="V456" s="94"/>
      <c r="W456" s="94"/>
      <c r="X456" s="94"/>
      <c r="Y456" s="94"/>
      <c r="Z456" s="94"/>
      <c r="AA456" s="94"/>
      <c r="AB456" s="94"/>
      <c r="AC456" s="94"/>
      <c r="AD456" s="94"/>
      <c r="AE456" s="94"/>
      <c r="AF456" s="94"/>
      <c r="AG456" s="94"/>
      <c r="AH456" s="94"/>
      <c r="AI456" s="94"/>
      <c r="AJ456" s="94"/>
      <c r="AK456" s="94"/>
      <c r="AL456" s="94"/>
      <c r="AM456" s="94"/>
      <c r="AN456" s="94"/>
      <c r="AO456" s="94"/>
      <c r="AP456" s="94"/>
      <c r="AQ456" s="94"/>
      <c r="AR456" s="94"/>
      <c r="AS456" s="94"/>
      <c r="AT456" s="94"/>
      <c r="AU456" s="94"/>
      <c r="AV456" s="94"/>
      <c r="AW456" s="94"/>
      <c r="AX456" s="94"/>
      <c r="AY456" s="94"/>
      <c r="AZ456" s="94"/>
      <c r="BA456" s="94"/>
      <c r="BB456" s="94"/>
      <c r="BC456" s="94"/>
      <c r="BD456" s="94"/>
      <c r="BE456" s="94"/>
      <c r="BF456" s="94"/>
      <c r="BG456" s="94"/>
      <c r="BH456" s="94"/>
      <c r="BI456" s="94"/>
      <c r="BJ456" s="94"/>
      <c r="BK456" s="94"/>
      <c r="BL456" s="94"/>
      <c r="BM456" s="94"/>
      <c r="BN456" s="94"/>
      <c r="BO456" s="94"/>
      <c r="BP456" s="94"/>
      <c r="BQ456" s="94"/>
      <c r="BR456" s="94"/>
      <c r="BS456" s="94"/>
      <c r="BT456" s="94"/>
      <c r="BU456" s="94"/>
      <c r="BV456" s="94"/>
      <c r="BW456" s="94"/>
      <c r="BX456" s="94"/>
      <c r="BY456" s="94"/>
      <c r="BZ456" s="94"/>
      <c r="CB456" s="8"/>
    </row>
    <row r="457" spans="1:80" s="2" customFormat="1" ht="17.100000000000001" customHeight="1">
      <c r="A457" s="670" t="s">
        <v>244</v>
      </c>
      <c r="B457" s="670"/>
      <c r="C457" s="670"/>
      <c r="D457" s="670"/>
      <c r="E457" s="670"/>
      <c r="F457" s="670"/>
      <c r="G457" s="670"/>
      <c r="H457" s="670"/>
      <c r="I457" s="670"/>
      <c r="J457" s="670"/>
      <c r="K457" s="670"/>
      <c r="L457" s="670"/>
      <c r="M457" s="670"/>
      <c r="N457" s="670"/>
      <c r="O457" s="670"/>
      <c r="P457" s="670"/>
      <c r="Q457" s="670"/>
      <c r="R457" s="670"/>
      <c r="S457" s="670"/>
      <c r="T457" s="670"/>
      <c r="U457" s="670"/>
      <c r="V457" s="670"/>
      <c r="W457" s="670"/>
      <c r="X457" s="670"/>
      <c r="Y457" s="670"/>
      <c r="Z457" s="670"/>
      <c r="AA457" s="670"/>
      <c r="AB457" s="670"/>
      <c r="AC457" s="670"/>
      <c r="AD457" s="670"/>
      <c r="AE457" s="670"/>
      <c r="AF457" s="670"/>
      <c r="AG457" s="670"/>
      <c r="AH457" s="670"/>
      <c r="AI457" s="670"/>
      <c r="AJ457" s="670"/>
      <c r="AK457" s="670"/>
      <c r="AL457" s="670"/>
      <c r="AM457" s="670"/>
      <c r="AN457" s="670"/>
      <c r="AO457" s="670"/>
      <c r="AP457" s="670"/>
      <c r="AQ457" s="670"/>
      <c r="AR457" s="670"/>
      <c r="AS457" s="670"/>
      <c r="AT457" s="670"/>
      <c r="AU457" s="670"/>
      <c r="AV457" s="670"/>
      <c r="AW457" s="670"/>
      <c r="AX457" s="670"/>
      <c r="AY457" s="670"/>
      <c r="AZ457" s="670"/>
      <c r="BA457" s="670"/>
      <c r="BB457" s="670"/>
      <c r="BC457" s="670"/>
      <c r="BD457" s="670"/>
      <c r="BE457" s="670"/>
      <c r="BF457" s="670"/>
      <c r="BG457" s="670"/>
      <c r="BH457" s="670"/>
      <c r="BI457" s="670"/>
      <c r="BJ457" s="670"/>
      <c r="BK457" s="670"/>
      <c r="BL457" s="670"/>
      <c r="BM457" s="670"/>
      <c r="BN457" s="670"/>
      <c r="BO457" s="670"/>
      <c r="BP457" s="670"/>
      <c r="BQ457" s="670"/>
      <c r="BR457" s="670"/>
      <c r="BS457" s="670"/>
      <c r="BT457" s="670"/>
      <c r="BU457" s="670"/>
      <c r="BV457" s="670"/>
      <c r="BW457" s="670"/>
      <c r="BX457" s="670"/>
      <c r="BY457" s="670"/>
      <c r="BZ457" s="670"/>
    </row>
    <row r="458" spans="1:80" s="2" customFormat="1" ht="15.95" customHeight="1">
      <c r="A458" s="59"/>
      <c r="B458" s="59" t="s">
        <v>245</v>
      </c>
      <c r="C458" s="59"/>
      <c r="D458" s="59"/>
      <c r="E458" s="59"/>
      <c r="F458" s="59"/>
      <c r="G458" s="59"/>
      <c r="H458" s="59"/>
      <c r="I458" s="59"/>
      <c r="J458" s="59"/>
      <c r="K458" s="59"/>
      <c r="L458" s="59"/>
      <c r="M458" s="59"/>
      <c r="N458" s="59"/>
      <c r="O458" s="59"/>
      <c r="P458" s="59"/>
      <c r="Q458" s="59"/>
      <c r="R458" s="59"/>
      <c r="S458" s="59"/>
      <c r="T458" s="59"/>
      <c r="U458" s="59"/>
      <c r="V458" s="59"/>
      <c r="W458" s="59"/>
      <c r="X458" s="59"/>
      <c r="Y458" s="59"/>
      <c r="Z458" s="59"/>
      <c r="AA458" s="59"/>
      <c r="AB458" s="59"/>
      <c r="AC458" s="59"/>
      <c r="AD458" s="59"/>
      <c r="AE458" s="59"/>
      <c r="AF458" s="59"/>
      <c r="AG458" s="59"/>
      <c r="AH458" s="59"/>
      <c r="AI458" s="59"/>
      <c r="AJ458" s="59"/>
      <c r="AK458" s="59"/>
      <c r="AL458" s="59"/>
      <c r="AM458" s="59"/>
      <c r="AN458" s="59"/>
      <c r="AO458" s="59"/>
      <c r="AP458" s="59"/>
      <c r="AQ458" s="59"/>
      <c r="AR458" s="59"/>
      <c r="AS458" s="59"/>
      <c r="AT458" s="59"/>
      <c r="AU458" s="59"/>
      <c r="AV458" s="59"/>
      <c r="AW458" s="59"/>
      <c r="AX458" s="59"/>
      <c r="AY458" s="59"/>
      <c r="AZ458" s="59"/>
      <c r="BA458" s="59"/>
      <c r="BB458" s="59"/>
      <c r="BC458" s="59"/>
      <c r="BD458" s="59"/>
      <c r="BE458" s="59"/>
      <c r="BF458" s="59"/>
      <c r="BG458" s="59"/>
      <c r="BH458" s="59"/>
      <c r="BI458" s="59"/>
      <c r="BJ458" s="59"/>
      <c r="BK458" s="59"/>
      <c r="BL458" s="59"/>
      <c r="BM458" s="59"/>
      <c r="BN458" s="59"/>
      <c r="BO458" s="59"/>
      <c r="BP458" s="59"/>
      <c r="BQ458" s="59"/>
      <c r="BR458" s="59"/>
      <c r="BS458" s="59"/>
      <c r="BT458" s="59"/>
      <c r="BU458" s="59"/>
      <c r="BV458" s="59"/>
      <c r="BW458" s="59"/>
      <c r="BX458" s="59"/>
      <c r="BY458" s="59"/>
      <c r="BZ458" s="59"/>
    </row>
    <row r="459" spans="1:80" s="2" customFormat="1" ht="5.0999999999999996" customHeight="1">
      <c r="A459" s="94"/>
      <c r="B459" s="94"/>
      <c r="C459" s="94"/>
      <c r="D459" s="94"/>
      <c r="E459" s="94"/>
      <c r="F459" s="94"/>
      <c r="G459" s="94"/>
      <c r="H459" s="94"/>
      <c r="I459" s="94"/>
      <c r="J459" s="94"/>
      <c r="K459" s="94"/>
      <c r="L459" s="94"/>
      <c r="M459" s="94"/>
      <c r="N459" s="94"/>
      <c r="O459" s="94"/>
      <c r="P459" s="94"/>
      <c r="Q459" s="94"/>
      <c r="R459" s="94"/>
      <c r="S459" s="94"/>
      <c r="T459" s="94"/>
      <c r="U459" s="94"/>
      <c r="V459" s="94"/>
      <c r="W459" s="94"/>
      <c r="X459" s="94"/>
      <c r="Y459" s="94"/>
      <c r="Z459" s="94"/>
      <c r="AA459" s="94"/>
      <c r="AB459" s="94"/>
      <c r="AC459" s="94"/>
      <c r="AD459" s="94"/>
      <c r="AE459" s="94"/>
      <c r="AF459" s="94"/>
      <c r="AG459" s="94"/>
      <c r="AH459" s="94"/>
      <c r="AI459" s="94"/>
      <c r="AJ459" s="94"/>
      <c r="AK459" s="94"/>
      <c r="AL459" s="94"/>
      <c r="AM459" s="94"/>
      <c r="AN459" s="94"/>
      <c r="AO459" s="94"/>
      <c r="AP459" s="94"/>
      <c r="AQ459" s="94"/>
      <c r="AR459" s="94"/>
      <c r="AS459" s="94"/>
      <c r="AT459" s="94"/>
      <c r="AU459" s="94"/>
      <c r="AV459" s="94"/>
      <c r="AW459" s="94"/>
      <c r="AX459" s="94"/>
      <c r="AY459" s="94"/>
      <c r="AZ459" s="94"/>
      <c r="BA459" s="94"/>
      <c r="BB459" s="94"/>
      <c r="BC459" s="94"/>
      <c r="BD459" s="94"/>
      <c r="BE459" s="94"/>
      <c r="BF459" s="94"/>
      <c r="BG459" s="94"/>
      <c r="BH459" s="94"/>
      <c r="BI459" s="94"/>
      <c r="BJ459" s="94"/>
      <c r="BK459" s="94"/>
      <c r="BL459" s="94"/>
      <c r="BM459" s="94"/>
      <c r="BN459" s="94"/>
      <c r="BO459" s="94"/>
      <c r="BP459" s="94"/>
      <c r="BQ459" s="94"/>
      <c r="BR459" s="94"/>
      <c r="BS459" s="94"/>
      <c r="BT459" s="94"/>
      <c r="BU459" s="94"/>
      <c r="BV459" s="94"/>
      <c r="BW459" s="94"/>
      <c r="BX459" s="94"/>
      <c r="BY459" s="94"/>
      <c r="BZ459" s="94"/>
      <c r="CB459" s="8"/>
    </row>
    <row r="460" spans="1:80" s="2" customFormat="1" ht="5.0999999999999996" customHeight="1">
      <c r="A460" s="203"/>
      <c r="B460" s="203"/>
      <c r="C460" s="203"/>
      <c r="D460" s="203"/>
      <c r="E460" s="203"/>
      <c r="F460" s="203"/>
      <c r="G460" s="203"/>
      <c r="H460" s="203"/>
      <c r="I460" s="203"/>
      <c r="J460" s="203"/>
      <c r="K460" s="203"/>
      <c r="L460" s="203"/>
      <c r="M460" s="203"/>
      <c r="N460" s="203"/>
      <c r="O460" s="203"/>
      <c r="P460" s="203"/>
      <c r="Q460" s="203"/>
      <c r="R460" s="203"/>
      <c r="S460" s="203"/>
      <c r="T460" s="203"/>
      <c r="U460" s="203"/>
      <c r="V460" s="203"/>
      <c r="W460" s="203"/>
      <c r="X460" s="203"/>
      <c r="Y460" s="203"/>
      <c r="Z460" s="203"/>
      <c r="AA460" s="203"/>
      <c r="AB460" s="203"/>
      <c r="AC460" s="203"/>
      <c r="AD460" s="203"/>
      <c r="AE460" s="203"/>
      <c r="AF460" s="203"/>
      <c r="AG460" s="203"/>
      <c r="AH460" s="203"/>
      <c r="AI460" s="203"/>
      <c r="AJ460" s="203"/>
      <c r="AK460" s="203"/>
      <c r="AL460" s="203"/>
      <c r="AM460" s="203"/>
      <c r="AN460" s="203"/>
      <c r="AO460" s="203"/>
      <c r="AP460" s="203"/>
      <c r="AQ460" s="203"/>
      <c r="AR460" s="203"/>
      <c r="AS460" s="203"/>
      <c r="AT460" s="203"/>
      <c r="AU460" s="203"/>
      <c r="AV460" s="203"/>
      <c r="AW460" s="203"/>
      <c r="AX460" s="203"/>
      <c r="AY460" s="203"/>
      <c r="AZ460" s="203"/>
      <c r="BA460" s="203"/>
      <c r="BB460" s="203"/>
      <c r="BC460" s="203"/>
      <c r="BD460" s="203"/>
      <c r="BE460" s="203"/>
      <c r="BF460" s="203"/>
      <c r="BG460" s="203"/>
      <c r="BH460" s="203"/>
      <c r="BI460" s="203"/>
      <c r="BJ460" s="203"/>
      <c r="BK460" s="203"/>
      <c r="BL460" s="203"/>
      <c r="BM460" s="203"/>
      <c r="BN460" s="203"/>
      <c r="BO460" s="203"/>
      <c r="BP460" s="203"/>
      <c r="BQ460" s="203"/>
      <c r="BR460" s="203"/>
      <c r="BS460" s="203"/>
      <c r="BT460" s="203"/>
      <c r="BU460" s="203"/>
      <c r="BV460" s="203"/>
      <c r="BW460" s="203"/>
      <c r="BX460" s="203"/>
      <c r="BY460" s="203"/>
      <c r="BZ460" s="203"/>
      <c r="CB460" s="8"/>
    </row>
    <row r="461" spans="1:80" s="1" customFormat="1" ht="15.95" customHeight="1">
      <c r="A461" s="59"/>
      <c r="B461" s="59" t="s">
        <v>246</v>
      </c>
      <c r="C461" s="59"/>
      <c r="D461" s="59"/>
      <c r="E461" s="59"/>
      <c r="F461" s="59"/>
      <c r="G461" s="59"/>
      <c r="H461" s="59"/>
      <c r="I461" s="59"/>
      <c r="J461" s="59"/>
      <c r="K461" s="59"/>
      <c r="L461" s="59"/>
      <c r="M461" s="59"/>
      <c r="N461" s="59"/>
      <c r="O461" s="59"/>
      <c r="P461" s="59"/>
      <c r="Q461" s="59"/>
      <c r="R461" s="59"/>
      <c r="S461" s="59"/>
      <c r="T461" s="59"/>
      <c r="U461" s="59"/>
      <c r="V461" s="59"/>
      <c r="W461" s="59"/>
      <c r="X461" s="59"/>
      <c r="Y461" s="59"/>
      <c r="Z461" s="59"/>
      <c r="AA461" s="59"/>
      <c r="AB461" s="59"/>
      <c r="AC461" s="59"/>
      <c r="AD461" s="59"/>
      <c r="AE461" s="59"/>
      <c r="AF461" s="59"/>
      <c r="AG461" s="59"/>
      <c r="AH461" s="59"/>
      <c r="AI461" s="672"/>
      <c r="AJ461" s="672"/>
      <c r="AK461" s="672"/>
      <c r="AL461" s="672"/>
      <c r="AM461" s="672"/>
      <c r="AN461" s="672"/>
      <c r="AO461" s="672"/>
      <c r="AP461" s="59"/>
      <c r="AQ461" s="60"/>
      <c r="AR461" s="60"/>
      <c r="AS461" s="60"/>
      <c r="AT461" s="60"/>
      <c r="AU461" s="60"/>
      <c r="AV461" s="60"/>
      <c r="AW461" s="60"/>
      <c r="AX461" s="60"/>
      <c r="AY461" s="60"/>
      <c r="AZ461" s="60"/>
      <c r="BA461" s="60"/>
      <c r="BB461" s="60"/>
      <c r="BC461" s="60"/>
      <c r="BD461" s="60"/>
      <c r="BE461" s="60"/>
      <c r="BF461" s="60"/>
      <c r="BG461" s="60"/>
      <c r="BH461" s="60"/>
      <c r="BI461" s="60"/>
      <c r="BJ461" s="60"/>
      <c r="BK461" s="60"/>
      <c r="BL461" s="60"/>
      <c r="BM461" s="60"/>
      <c r="BN461" s="60"/>
      <c r="BO461" s="60"/>
      <c r="BP461" s="60"/>
      <c r="BQ461" s="60"/>
      <c r="BR461" s="60"/>
      <c r="BS461" s="60"/>
      <c r="BT461" s="60"/>
      <c r="BU461" s="60"/>
      <c r="BV461" s="60"/>
      <c r="BW461" s="60"/>
      <c r="BX461" s="60"/>
      <c r="BY461" s="60"/>
      <c r="BZ461" s="60"/>
    </row>
    <row r="462" spans="1:80" s="2" customFormat="1" ht="5.0999999999999996" customHeight="1">
      <c r="A462" s="94"/>
      <c r="B462" s="94"/>
      <c r="C462" s="94"/>
      <c r="D462" s="94"/>
      <c r="E462" s="94"/>
      <c r="F462" s="94"/>
      <c r="G462" s="94"/>
      <c r="H462" s="94"/>
      <c r="I462" s="94"/>
      <c r="J462" s="94"/>
      <c r="K462" s="94"/>
      <c r="L462" s="94"/>
      <c r="M462" s="94"/>
      <c r="N462" s="94"/>
      <c r="O462" s="94"/>
      <c r="P462" s="94"/>
      <c r="Q462" s="94"/>
      <c r="R462" s="94"/>
      <c r="S462" s="94"/>
      <c r="T462" s="94"/>
      <c r="U462" s="94"/>
      <c r="V462" s="94"/>
      <c r="W462" s="94"/>
      <c r="X462" s="94"/>
      <c r="Y462" s="94"/>
      <c r="Z462" s="94"/>
      <c r="AA462" s="94"/>
      <c r="AB462" s="94"/>
      <c r="AC462" s="94"/>
      <c r="AD462" s="94"/>
      <c r="AE462" s="94"/>
      <c r="AF462" s="94"/>
      <c r="AG462" s="94"/>
      <c r="AH462" s="94"/>
      <c r="AI462" s="94"/>
      <c r="AJ462" s="94"/>
      <c r="AK462" s="94"/>
      <c r="AL462" s="94"/>
      <c r="AM462" s="94"/>
      <c r="AN462" s="94"/>
      <c r="AO462" s="94"/>
      <c r="AP462" s="94"/>
      <c r="AQ462" s="94"/>
      <c r="AR462" s="94"/>
      <c r="AS462" s="94"/>
      <c r="AT462" s="94"/>
      <c r="AU462" s="94"/>
      <c r="AV462" s="94"/>
      <c r="AW462" s="94"/>
      <c r="AX462" s="94"/>
      <c r="AY462" s="94"/>
      <c r="AZ462" s="94"/>
      <c r="BA462" s="94"/>
      <c r="BB462" s="94"/>
      <c r="BC462" s="94"/>
      <c r="BD462" s="94"/>
      <c r="BE462" s="94"/>
      <c r="BF462" s="94"/>
      <c r="BG462" s="94"/>
      <c r="BH462" s="94"/>
      <c r="BI462" s="94"/>
      <c r="BJ462" s="94"/>
      <c r="BK462" s="94"/>
      <c r="BL462" s="94"/>
      <c r="BM462" s="94"/>
      <c r="BN462" s="94"/>
      <c r="BO462" s="94"/>
      <c r="BP462" s="94"/>
      <c r="BQ462" s="94"/>
      <c r="BR462" s="94"/>
      <c r="BS462" s="94"/>
      <c r="BT462" s="94"/>
      <c r="BU462" s="94"/>
      <c r="BV462" s="94"/>
      <c r="BW462" s="94"/>
      <c r="BX462" s="94"/>
      <c r="BY462" s="94"/>
      <c r="BZ462" s="94"/>
      <c r="CB462" s="8"/>
    </row>
    <row r="463" spans="1:80" s="2" customFormat="1" ht="5.0999999999999996" customHeight="1">
      <c r="A463" s="203"/>
      <c r="B463" s="203"/>
      <c r="C463" s="203"/>
      <c r="D463" s="203"/>
      <c r="E463" s="203"/>
      <c r="F463" s="203"/>
      <c r="G463" s="203"/>
      <c r="H463" s="203"/>
      <c r="I463" s="203"/>
      <c r="J463" s="203"/>
      <c r="K463" s="203"/>
      <c r="L463" s="203"/>
      <c r="M463" s="203"/>
      <c r="N463" s="203"/>
      <c r="O463" s="203"/>
      <c r="P463" s="203"/>
      <c r="Q463" s="203"/>
      <c r="R463" s="203"/>
      <c r="S463" s="203"/>
      <c r="T463" s="203"/>
      <c r="U463" s="203"/>
      <c r="V463" s="203"/>
      <c r="W463" s="203"/>
      <c r="X463" s="203"/>
      <c r="Y463" s="203"/>
      <c r="Z463" s="203"/>
      <c r="AA463" s="203"/>
      <c r="AB463" s="203"/>
      <c r="AC463" s="203"/>
      <c r="AD463" s="203"/>
      <c r="AE463" s="203"/>
      <c r="AF463" s="203"/>
      <c r="AG463" s="203"/>
      <c r="AH463" s="203"/>
      <c r="AI463" s="203"/>
      <c r="AJ463" s="203"/>
      <c r="AK463" s="203"/>
      <c r="AL463" s="203"/>
      <c r="AM463" s="203"/>
      <c r="AN463" s="203"/>
      <c r="AO463" s="203"/>
      <c r="AP463" s="203"/>
      <c r="AQ463" s="203"/>
      <c r="AR463" s="203"/>
      <c r="AS463" s="203"/>
      <c r="AT463" s="203"/>
      <c r="AU463" s="203"/>
      <c r="AV463" s="203"/>
      <c r="AW463" s="203"/>
      <c r="AX463" s="203"/>
      <c r="AY463" s="203"/>
      <c r="AZ463" s="203"/>
      <c r="BA463" s="203"/>
      <c r="BB463" s="203"/>
      <c r="BC463" s="203"/>
      <c r="BD463" s="203"/>
      <c r="BE463" s="203"/>
      <c r="BF463" s="203"/>
      <c r="BG463" s="203"/>
      <c r="BH463" s="203"/>
      <c r="BI463" s="203"/>
      <c r="BJ463" s="203"/>
      <c r="BK463" s="203"/>
      <c r="BL463" s="203"/>
      <c r="BM463" s="203"/>
      <c r="BN463" s="203"/>
      <c r="BO463" s="203"/>
      <c r="BP463" s="203"/>
      <c r="BQ463" s="203"/>
      <c r="BR463" s="203"/>
      <c r="BS463" s="203"/>
      <c r="BT463" s="203"/>
      <c r="BU463" s="203"/>
      <c r="BV463" s="203"/>
      <c r="BW463" s="203"/>
      <c r="BX463" s="203"/>
      <c r="BY463" s="203"/>
      <c r="BZ463" s="203"/>
      <c r="CB463" s="8"/>
    </row>
    <row r="464" spans="1:80" s="1" customFormat="1" ht="15.95" customHeight="1">
      <c r="A464" s="59"/>
      <c r="B464" s="59" t="s">
        <v>247</v>
      </c>
      <c r="C464" s="59"/>
      <c r="D464" s="59"/>
      <c r="E464" s="59"/>
      <c r="F464" s="59"/>
      <c r="G464" s="59"/>
      <c r="H464" s="59"/>
      <c r="I464" s="59"/>
      <c r="J464" s="59"/>
      <c r="K464" s="59"/>
      <c r="L464" s="59"/>
      <c r="M464" s="59"/>
      <c r="N464" s="59"/>
      <c r="O464" s="59"/>
      <c r="P464" s="59"/>
      <c r="Q464" s="59"/>
      <c r="R464" s="59"/>
      <c r="S464" s="59"/>
      <c r="T464" s="59"/>
      <c r="U464" s="59"/>
      <c r="V464" s="59"/>
      <c r="W464" s="59"/>
      <c r="X464" s="59"/>
      <c r="Y464" s="59"/>
      <c r="Z464" s="59"/>
      <c r="AA464" s="59"/>
      <c r="AB464" s="59"/>
      <c r="AC464" s="59"/>
      <c r="AD464" s="59"/>
      <c r="AE464" s="59"/>
      <c r="AF464" s="59"/>
      <c r="AG464" s="59"/>
      <c r="AH464" s="59"/>
      <c r="AI464" s="672"/>
      <c r="AJ464" s="672"/>
      <c r="AK464" s="672"/>
      <c r="AL464" s="672"/>
      <c r="AM464" s="672"/>
      <c r="AN464" s="672"/>
      <c r="AO464" s="672"/>
      <c r="AP464" s="59"/>
      <c r="AQ464" s="60"/>
      <c r="AR464" s="60"/>
      <c r="AS464" s="60"/>
      <c r="AT464" s="60"/>
      <c r="AU464" s="60"/>
      <c r="AV464" s="60"/>
      <c r="AW464" s="60"/>
      <c r="AX464" s="60"/>
      <c r="AY464" s="60"/>
      <c r="AZ464" s="60"/>
      <c r="BA464" s="60"/>
      <c r="BB464" s="60"/>
      <c r="BC464" s="60"/>
      <c r="BD464" s="60"/>
      <c r="BE464" s="60"/>
      <c r="BF464" s="60"/>
      <c r="BG464" s="60"/>
      <c r="BH464" s="60"/>
      <c r="BI464" s="60"/>
      <c r="BJ464" s="60"/>
      <c r="BK464" s="60"/>
      <c r="BL464" s="60"/>
      <c r="BM464" s="60"/>
      <c r="BN464" s="60"/>
      <c r="BO464" s="60"/>
      <c r="BP464" s="60"/>
      <c r="BQ464" s="60"/>
      <c r="BR464" s="60"/>
      <c r="BS464" s="60"/>
      <c r="BT464" s="60"/>
      <c r="BU464" s="60"/>
      <c r="BV464" s="60"/>
      <c r="BW464" s="60"/>
      <c r="BX464" s="60"/>
      <c r="BY464" s="60"/>
      <c r="BZ464" s="60"/>
    </row>
    <row r="465" spans="1:80" s="2" customFormat="1" ht="5.0999999999999996" customHeight="1">
      <c r="A465" s="94"/>
      <c r="B465" s="94"/>
      <c r="C465" s="94"/>
      <c r="D465" s="94"/>
      <c r="E465" s="94"/>
      <c r="F465" s="94"/>
      <c r="G465" s="94"/>
      <c r="H465" s="94"/>
      <c r="I465" s="94"/>
      <c r="J465" s="94"/>
      <c r="K465" s="94"/>
      <c r="L465" s="94"/>
      <c r="M465" s="94"/>
      <c r="N465" s="94"/>
      <c r="O465" s="94"/>
      <c r="P465" s="94"/>
      <c r="Q465" s="94"/>
      <c r="R465" s="94"/>
      <c r="S465" s="94"/>
      <c r="T465" s="94"/>
      <c r="U465" s="94"/>
      <c r="V465" s="94"/>
      <c r="W465" s="94"/>
      <c r="X465" s="94"/>
      <c r="Y465" s="94"/>
      <c r="Z465" s="94"/>
      <c r="AA465" s="94"/>
      <c r="AB465" s="94"/>
      <c r="AC465" s="94"/>
      <c r="AD465" s="94"/>
      <c r="AE465" s="94"/>
      <c r="AF465" s="94"/>
      <c r="AG465" s="94"/>
      <c r="AH465" s="94"/>
      <c r="AI465" s="94"/>
      <c r="AJ465" s="94"/>
      <c r="AK465" s="94"/>
      <c r="AL465" s="94"/>
      <c r="AM465" s="94"/>
      <c r="AN465" s="94"/>
      <c r="AO465" s="94"/>
      <c r="AP465" s="94"/>
      <c r="AQ465" s="94"/>
      <c r="AR465" s="94"/>
      <c r="AS465" s="94"/>
      <c r="AT465" s="94"/>
      <c r="AU465" s="94"/>
      <c r="AV465" s="94"/>
      <c r="AW465" s="94"/>
      <c r="AX465" s="94"/>
      <c r="AY465" s="94"/>
      <c r="AZ465" s="94"/>
      <c r="BA465" s="94"/>
      <c r="BB465" s="94"/>
      <c r="BC465" s="94"/>
      <c r="BD465" s="94"/>
      <c r="BE465" s="94"/>
      <c r="BF465" s="94"/>
      <c r="BG465" s="94"/>
      <c r="BH465" s="94"/>
      <c r="BI465" s="94"/>
      <c r="BJ465" s="94"/>
      <c r="BK465" s="94"/>
      <c r="BL465" s="94"/>
      <c r="BM465" s="94"/>
      <c r="BN465" s="94"/>
      <c r="BO465" s="94"/>
      <c r="BP465" s="94"/>
      <c r="BQ465" s="94"/>
      <c r="BR465" s="94"/>
      <c r="BS465" s="94"/>
      <c r="BT465" s="94"/>
      <c r="BU465" s="94"/>
      <c r="BV465" s="94"/>
      <c r="BW465" s="94"/>
      <c r="BX465" s="94"/>
      <c r="BY465" s="94"/>
      <c r="BZ465" s="94"/>
      <c r="CB465" s="8"/>
    </row>
    <row r="466" spans="1:80" s="2" customFormat="1" ht="5.0999999999999996" customHeight="1">
      <c r="A466" s="203"/>
      <c r="B466" s="203"/>
      <c r="C466" s="203"/>
      <c r="D466" s="203"/>
      <c r="E466" s="203"/>
      <c r="F466" s="203"/>
      <c r="G466" s="203"/>
      <c r="H466" s="203"/>
      <c r="I466" s="203"/>
      <c r="J466" s="203"/>
      <c r="K466" s="203"/>
      <c r="L466" s="203"/>
      <c r="M466" s="203"/>
      <c r="N466" s="203"/>
      <c r="O466" s="203"/>
      <c r="P466" s="203"/>
      <c r="Q466" s="203"/>
      <c r="R466" s="203"/>
      <c r="S466" s="203"/>
      <c r="T466" s="203"/>
      <c r="U466" s="203"/>
      <c r="V466" s="203"/>
      <c r="W466" s="203"/>
      <c r="X466" s="203"/>
      <c r="Y466" s="203"/>
      <c r="Z466" s="203"/>
      <c r="AA466" s="203"/>
      <c r="AB466" s="203"/>
      <c r="AC466" s="203"/>
      <c r="AD466" s="203"/>
      <c r="AE466" s="203"/>
      <c r="AF466" s="203"/>
      <c r="AG466" s="203"/>
      <c r="AH466" s="203"/>
      <c r="AI466" s="203"/>
      <c r="AJ466" s="203"/>
      <c r="AK466" s="203"/>
      <c r="AL466" s="203"/>
      <c r="AM466" s="203"/>
      <c r="AN466" s="203"/>
      <c r="AO466" s="203"/>
      <c r="AP466" s="203"/>
      <c r="AQ466" s="203"/>
      <c r="AR466" s="203"/>
      <c r="AS466" s="203"/>
      <c r="AT466" s="203"/>
      <c r="AU466" s="203"/>
      <c r="AV466" s="203"/>
      <c r="AW466" s="203"/>
      <c r="AX466" s="203"/>
      <c r="AY466" s="203"/>
      <c r="AZ466" s="203"/>
      <c r="BA466" s="203"/>
      <c r="BB466" s="203"/>
      <c r="BC466" s="203"/>
      <c r="BD466" s="203"/>
      <c r="BE466" s="203"/>
      <c r="BF466" s="203"/>
      <c r="BG466" s="203"/>
      <c r="BH466" s="203"/>
      <c r="BI466" s="203"/>
      <c r="BJ466" s="203"/>
      <c r="BK466" s="203"/>
      <c r="BL466" s="203"/>
      <c r="BM466" s="203"/>
      <c r="BN466" s="203"/>
      <c r="BO466" s="203"/>
      <c r="BP466" s="203"/>
      <c r="BQ466" s="203"/>
      <c r="BR466" s="203"/>
      <c r="BS466" s="203"/>
      <c r="BT466" s="203"/>
      <c r="BU466" s="203"/>
      <c r="BV466" s="203"/>
      <c r="BW466" s="203"/>
      <c r="BX466" s="203"/>
      <c r="BY466" s="203"/>
      <c r="BZ466" s="203"/>
      <c r="CB466" s="8"/>
    </row>
    <row r="467" spans="1:80" s="1" customFormat="1" ht="15.95" customHeight="1">
      <c r="A467" s="59"/>
      <c r="B467" s="59" t="s">
        <v>248</v>
      </c>
      <c r="C467" s="59"/>
      <c r="D467" s="59"/>
      <c r="E467" s="59"/>
      <c r="F467" s="59"/>
      <c r="G467" s="59"/>
      <c r="H467" s="59"/>
      <c r="I467" s="59"/>
      <c r="J467" s="59"/>
      <c r="K467" s="59"/>
      <c r="L467" s="59"/>
      <c r="M467" s="59"/>
      <c r="N467" s="59"/>
      <c r="O467" s="59"/>
      <c r="P467" s="59"/>
      <c r="Q467" s="59"/>
      <c r="R467" s="59"/>
      <c r="S467" s="59"/>
      <c r="T467" s="59"/>
      <c r="U467" s="59"/>
      <c r="V467" s="59"/>
      <c r="W467" s="59"/>
      <c r="X467" s="59"/>
      <c r="Y467" s="59"/>
      <c r="Z467" s="59"/>
      <c r="AA467" s="59"/>
      <c r="AB467" s="59"/>
      <c r="AC467" s="59"/>
      <c r="AD467" s="59"/>
      <c r="AE467" s="59"/>
      <c r="AF467" s="59"/>
      <c r="AG467" s="59"/>
      <c r="AH467" s="59"/>
      <c r="AI467" s="59"/>
      <c r="AJ467" s="59"/>
      <c r="AK467" s="59"/>
      <c r="AL467" s="59"/>
      <c r="AM467" s="59"/>
      <c r="AN467" s="59"/>
      <c r="AO467" s="59"/>
      <c r="AP467" s="59"/>
      <c r="AQ467" s="60"/>
      <c r="AR467" s="60"/>
      <c r="AS467" s="696"/>
      <c r="AT467" s="696"/>
      <c r="AU467" s="696"/>
      <c r="AV467" s="696"/>
      <c r="AW467" s="696"/>
      <c r="AX467" s="696"/>
      <c r="AY467" s="696"/>
      <c r="AZ467" s="696"/>
      <c r="BA467" s="696"/>
      <c r="BB467" s="696"/>
      <c r="BC467" s="696"/>
      <c r="BD467" s="696"/>
      <c r="BE467" s="696"/>
      <c r="BF467" s="696"/>
      <c r="BG467" s="60"/>
      <c r="BH467" s="60"/>
      <c r="BI467" s="60"/>
      <c r="BJ467" s="60"/>
      <c r="BK467" s="60"/>
      <c r="BL467" s="60"/>
      <c r="BM467" s="60"/>
      <c r="BN467" s="60"/>
      <c r="BO467" s="60"/>
      <c r="BP467" s="60"/>
      <c r="BQ467" s="60"/>
      <c r="BR467" s="60"/>
      <c r="BS467" s="60"/>
      <c r="BT467" s="60"/>
      <c r="BU467" s="60"/>
      <c r="BV467" s="60"/>
      <c r="BW467" s="60"/>
      <c r="BX467" s="60"/>
      <c r="BY467" s="60"/>
      <c r="BZ467" s="60"/>
    </row>
    <row r="468" spans="1:80" s="2" customFormat="1" ht="5.0999999999999996" customHeight="1">
      <c r="A468" s="94"/>
      <c r="B468" s="94"/>
      <c r="C468" s="94"/>
      <c r="D468" s="94"/>
      <c r="E468" s="94"/>
      <c r="F468" s="94"/>
      <c r="G468" s="94"/>
      <c r="H468" s="94"/>
      <c r="I468" s="94"/>
      <c r="J468" s="94"/>
      <c r="K468" s="94"/>
      <c r="L468" s="94"/>
      <c r="M468" s="94"/>
      <c r="N468" s="94"/>
      <c r="O468" s="94"/>
      <c r="P468" s="94"/>
      <c r="Q468" s="94"/>
      <c r="R468" s="94"/>
      <c r="S468" s="94"/>
      <c r="T468" s="94"/>
      <c r="U468" s="94"/>
      <c r="V468" s="94"/>
      <c r="W468" s="94"/>
      <c r="X468" s="94"/>
      <c r="Y468" s="94"/>
      <c r="Z468" s="94"/>
      <c r="AA468" s="94"/>
      <c r="AB468" s="94"/>
      <c r="AC468" s="94"/>
      <c r="AD468" s="94"/>
      <c r="AE468" s="94"/>
      <c r="AF468" s="94"/>
      <c r="AG468" s="94"/>
      <c r="AH468" s="94"/>
      <c r="AI468" s="94"/>
      <c r="AJ468" s="94"/>
      <c r="AK468" s="94"/>
      <c r="AL468" s="94"/>
      <c r="AM468" s="94"/>
      <c r="AN468" s="94"/>
      <c r="AO468" s="94"/>
      <c r="AP468" s="94"/>
      <c r="AQ468" s="94"/>
      <c r="AR468" s="94"/>
      <c r="AS468" s="94"/>
      <c r="AT468" s="94"/>
      <c r="AU468" s="94"/>
      <c r="AV468" s="94"/>
      <c r="AW468" s="94"/>
      <c r="AX468" s="94"/>
      <c r="AY468" s="94"/>
      <c r="AZ468" s="94"/>
      <c r="BA468" s="94"/>
      <c r="BB468" s="94"/>
      <c r="BC468" s="94"/>
      <c r="BD468" s="94"/>
      <c r="BE468" s="94"/>
      <c r="BF468" s="94"/>
      <c r="BG468" s="94"/>
      <c r="BH468" s="94"/>
      <c r="BI468" s="94"/>
      <c r="BJ468" s="94"/>
      <c r="BK468" s="94"/>
      <c r="BL468" s="94"/>
      <c r="BM468" s="94"/>
      <c r="BN468" s="94"/>
      <c r="BO468" s="94"/>
      <c r="BP468" s="94"/>
      <c r="BQ468" s="94"/>
      <c r="BR468" s="94"/>
      <c r="BS468" s="94"/>
      <c r="BT468" s="94"/>
      <c r="BU468" s="94"/>
      <c r="BV468" s="94"/>
      <c r="BW468" s="94"/>
      <c r="BX468" s="94"/>
      <c r="BY468" s="94"/>
      <c r="BZ468" s="94"/>
      <c r="CB468" s="8"/>
    </row>
    <row r="469" spans="1:80" s="2" customFormat="1" ht="5.0999999999999996" customHeight="1">
      <c r="A469" s="203"/>
      <c r="B469" s="203"/>
      <c r="C469" s="203"/>
      <c r="D469" s="203"/>
      <c r="E469" s="203"/>
      <c r="F469" s="203"/>
      <c r="G469" s="203"/>
      <c r="H469" s="203"/>
      <c r="I469" s="203"/>
      <c r="J469" s="203"/>
      <c r="K469" s="203"/>
      <c r="L469" s="203"/>
      <c r="M469" s="203"/>
      <c r="N469" s="203"/>
      <c r="O469" s="203"/>
      <c r="P469" s="203"/>
      <c r="Q469" s="203"/>
      <c r="R469" s="203"/>
      <c r="S469" s="203"/>
      <c r="T469" s="203"/>
      <c r="U469" s="203"/>
      <c r="V469" s="203"/>
      <c r="W469" s="203"/>
      <c r="X469" s="203"/>
      <c r="Y469" s="203"/>
      <c r="Z469" s="203"/>
      <c r="AA469" s="203"/>
      <c r="AB469" s="203"/>
      <c r="AC469" s="203"/>
      <c r="AD469" s="203"/>
      <c r="AE469" s="203"/>
      <c r="AF469" s="203"/>
      <c r="AG469" s="203"/>
      <c r="AH469" s="203"/>
      <c r="AI469" s="203"/>
      <c r="AJ469" s="203"/>
      <c r="AK469" s="203"/>
      <c r="AL469" s="203"/>
      <c r="AM469" s="203"/>
      <c r="AN469" s="203"/>
      <c r="AO469" s="203"/>
      <c r="AP469" s="203"/>
      <c r="AQ469" s="203"/>
      <c r="AR469" s="203"/>
      <c r="AS469" s="203"/>
      <c r="AT469" s="203"/>
      <c r="AU469" s="203"/>
      <c r="AV469" s="203"/>
      <c r="AW469" s="203"/>
      <c r="AX469" s="203"/>
      <c r="AY469" s="203"/>
      <c r="AZ469" s="203"/>
      <c r="BA469" s="203"/>
      <c r="BB469" s="203"/>
      <c r="BC469" s="203"/>
      <c r="BD469" s="203"/>
      <c r="BE469" s="203"/>
      <c r="BF469" s="203"/>
      <c r="BG469" s="203"/>
      <c r="BH469" s="203"/>
      <c r="BI469" s="203"/>
      <c r="BJ469" s="203"/>
      <c r="BK469" s="203"/>
      <c r="BL469" s="203"/>
      <c r="BM469" s="203"/>
      <c r="BN469" s="203"/>
      <c r="BO469" s="203"/>
      <c r="BP469" s="203"/>
      <c r="BQ469" s="203"/>
      <c r="BR469" s="203"/>
      <c r="BS469" s="203"/>
      <c r="BT469" s="203"/>
      <c r="BU469" s="203"/>
      <c r="BV469" s="203"/>
      <c r="BW469" s="203"/>
      <c r="BX469" s="203"/>
      <c r="BY469" s="203"/>
      <c r="BZ469" s="203"/>
      <c r="CB469" s="8"/>
    </row>
    <row r="470" spans="1:80" s="1" customFormat="1" ht="15.95" customHeight="1">
      <c r="A470" s="59"/>
      <c r="B470" s="59" t="s">
        <v>249</v>
      </c>
      <c r="C470" s="59"/>
      <c r="D470" s="59"/>
      <c r="E470" s="59"/>
      <c r="F470" s="59"/>
      <c r="G470" s="59"/>
      <c r="H470" s="59"/>
      <c r="I470" s="59"/>
      <c r="J470" s="59"/>
      <c r="K470" s="59"/>
      <c r="L470" s="59"/>
      <c r="M470" s="59"/>
      <c r="N470" s="59"/>
      <c r="O470" s="59"/>
      <c r="P470" s="59"/>
      <c r="Q470" s="59"/>
      <c r="R470" s="59"/>
      <c r="S470" s="59"/>
      <c r="T470" s="59"/>
      <c r="U470" s="59"/>
      <c r="V470" s="59"/>
      <c r="W470" s="59"/>
      <c r="X470" s="59"/>
      <c r="Y470" s="59"/>
      <c r="Z470" s="59"/>
      <c r="AA470" s="59"/>
      <c r="AB470" s="59"/>
      <c r="AC470" s="59"/>
      <c r="AD470" s="59"/>
      <c r="AE470" s="59"/>
      <c r="AF470" s="59"/>
      <c r="AG470" s="59"/>
      <c r="AH470" s="59"/>
      <c r="AI470" s="59"/>
      <c r="AJ470" s="59"/>
      <c r="AK470" s="59"/>
      <c r="AL470" s="59"/>
      <c r="AM470" s="59"/>
      <c r="AN470" s="59"/>
      <c r="AO470" s="59"/>
      <c r="AP470" s="59"/>
      <c r="AQ470" s="60"/>
      <c r="AR470" s="60"/>
      <c r="AS470" s="690"/>
      <c r="AT470" s="690"/>
      <c r="AU470" s="690"/>
      <c r="AV470" s="690"/>
      <c r="AW470" s="690"/>
      <c r="AX470" s="690"/>
      <c r="AY470" s="690"/>
      <c r="AZ470" s="690"/>
      <c r="BA470" s="690"/>
      <c r="BB470" s="690"/>
      <c r="BC470" s="690"/>
      <c r="BD470" s="690"/>
      <c r="BE470" s="690"/>
      <c r="BF470" s="690"/>
      <c r="BG470" s="60"/>
      <c r="BH470" s="60"/>
      <c r="BI470" s="60"/>
      <c r="BJ470" s="60"/>
      <c r="BK470" s="60"/>
      <c r="BL470" s="60"/>
      <c r="BM470" s="60"/>
      <c r="BN470" s="60"/>
      <c r="BO470" s="60"/>
      <c r="BP470" s="60"/>
      <c r="BQ470" s="60"/>
      <c r="BR470" s="60"/>
      <c r="BS470" s="60"/>
      <c r="BT470" s="60"/>
      <c r="BU470" s="60"/>
      <c r="BV470" s="60"/>
      <c r="BW470" s="60"/>
      <c r="BX470" s="60"/>
      <c r="BY470" s="60"/>
      <c r="BZ470" s="60"/>
    </row>
    <row r="471" spans="1:80" s="2" customFormat="1" ht="5.0999999999999996" customHeight="1">
      <c r="A471" s="94"/>
      <c r="B471" s="94"/>
      <c r="C471" s="94"/>
      <c r="D471" s="94"/>
      <c r="E471" s="94"/>
      <c r="F471" s="94"/>
      <c r="G471" s="94"/>
      <c r="H471" s="94"/>
      <c r="I471" s="94"/>
      <c r="J471" s="94"/>
      <c r="K471" s="94"/>
      <c r="L471" s="94"/>
      <c r="M471" s="94"/>
      <c r="N471" s="94"/>
      <c r="O471" s="94"/>
      <c r="P471" s="94"/>
      <c r="Q471" s="94"/>
      <c r="R471" s="94"/>
      <c r="S471" s="94"/>
      <c r="T471" s="94"/>
      <c r="U471" s="94"/>
      <c r="V471" s="94"/>
      <c r="W471" s="94"/>
      <c r="X471" s="94"/>
      <c r="Y471" s="94"/>
      <c r="Z471" s="94"/>
      <c r="AA471" s="94"/>
      <c r="AB471" s="94"/>
      <c r="AC471" s="94"/>
      <c r="AD471" s="94"/>
      <c r="AE471" s="94"/>
      <c r="AF471" s="94"/>
      <c r="AG471" s="94"/>
      <c r="AH471" s="94"/>
      <c r="AI471" s="94"/>
      <c r="AJ471" s="94"/>
      <c r="AK471" s="94"/>
      <c r="AL471" s="94"/>
      <c r="AM471" s="94"/>
      <c r="AN471" s="94"/>
      <c r="AO471" s="94"/>
      <c r="AP471" s="94"/>
      <c r="AQ471" s="94"/>
      <c r="AR471" s="94"/>
      <c r="AS471" s="94"/>
      <c r="AT471" s="94"/>
      <c r="AU471" s="94"/>
      <c r="AV471" s="94"/>
      <c r="AW471" s="94"/>
      <c r="AX471" s="94"/>
      <c r="AY471" s="94"/>
      <c r="AZ471" s="94"/>
      <c r="BA471" s="94"/>
      <c r="BB471" s="94"/>
      <c r="BC471" s="94"/>
      <c r="BD471" s="94"/>
      <c r="BE471" s="94"/>
      <c r="BF471" s="94"/>
      <c r="BG471" s="94"/>
      <c r="BH471" s="94"/>
      <c r="BI471" s="94"/>
      <c r="BJ471" s="94"/>
      <c r="BK471" s="94"/>
      <c r="BL471" s="94"/>
      <c r="BM471" s="94"/>
      <c r="BN471" s="94"/>
      <c r="BO471" s="94"/>
      <c r="BP471" s="94"/>
      <c r="BQ471" s="94"/>
      <c r="BR471" s="94"/>
      <c r="BS471" s="94"/>
      <c r="BT471" s="94"/>
      <c r="BU471" s="94"/>
      <c r="BV471" s="94"/>
      <c r="BW471" s="94"/>
      <c r="BX471" s="94"/>
      <c r="BY471" s="94"/>
      <c r="BZ471" s="94"/>
      <c r="CB471" s="8"/>
    </row>
    <row r="472" spans="1:80" s="2" customFormat="1" ht="5.0999999999999996" customHeight="1">
      <c r="A472" s="203"/>
      <c r="B472" s="203"/>
      <c r="C472" s="203"/>
      <c r="D472" s="203"/>
      <c r="E472" s="203"/>
      <c r="F472" s="203"/>
      <c r="G472" s="203"/>
      <c r="H472" s="203"/>
      <c r="I472" s="203"/>
      <c r="J472" s="203"/>
      <c r="K472" s="203"/>
      <c r="L472" s="203"/>
      <c r="M472" s="203"/>
      <c r="N472" s="203"/>
      <c r="O472" s="203"/>
      <c r="P472" s="203"/>
      <c r="Q472" s="203"/>
      <c r="R472" s="203"/>
      <c r="S472" s="203"/>
      <c r="T472" s="203"/>
      <c r="U472" s="203"/>
      <c r="V472" s="203"/>
      <c r="W472" s="203"/>
      <c r="X472" s="203"/>
      <c r="Y472" s="203"/>
      <c r="Z472" s="203"/>
      <c r="AA472" s="203"/>
      <c r="AB472" s="203"/>
      <c r="AC472" s="203"/>
      <c r="AD472" s="203"/>
      <c r="AE472" s="203"/>
      <c r="AF472" s="203"/>
      <c r="AG472" s="203"/>
      <c r="AH472" s="203"/>
      <c r="AI472" s="203"/>
      <c r="AJ472" s="203"/>
      <c r="AK472" s="203"/>
      <c r="AL472" s="203"/>
      <c r="AM472" s="203"/>
      <c r="AN472" s="203"/>
      <c r="AO472" s="203"/>
      <c r="AP472" s="203"/>
      <c r="AQ472" s="203"/>
      <c r="AR472" s="203"/>
      <c r="AS472" s="203"/>
      <c r="AT472" s="203"/>
      <c r="AU472" s="203"/>
      <c r="AV472" s="203"/>
      <c r="AW472" s="203"/>
      <c r="AX472" s="203"/>
      <c r="AY472" s="203"/>
      <c r="AZ472" s="203"/>
      <c r="BA472" s="203"/>
      <c r="BB472" s="203"/>
      <c r="BC472" s="203"/>
      <c r="BD472" s="203"/>
      <c r="BE472" s="203"/>
      <c r="BF472" s="203"/>
      <c r="BG472" s="203"/>
      <c r="BH472" s="203"/>
      <c r="BI472" s="203"/>
      <c r="BJ472" s="203"/>
      <c r="BK472" s="203"/>
      <c r="BL472" s="203"/>
      <c r="BM472" s="203"/>
      <c r="BN472" s="203"/>
      <c r="BO472" s="203"/>
      <c r="BP472" s="203"/>
      <c r="BQ472" s="203"/>
      <c r="BR472" s="203"/>
      <c r="BS472" s="203"/>
      <c r="BT472" s="203"/>
      <c r="BU472" s="203"/>
      <c r="BV472" s="203"/>
      <c r="BW472" s="203"/>
      <c r="BX472" s="203"/>
      <c r="BY472" s="203"/>
      <c r="BZ472" s="203"/>
      <c r="CB472" s="8"/>
    </row>
    <row r="473" spans="1:80" s="1" customFormat="1" ht="15.95" customHeight="1">
      <c r="A473" s="59"/>
      <c r="B473" s="59" t="s">
        <v>250</v>
      </c>
      <c r="C473" s="59"/>
      <c r="D473" s="59"/>
      <c r="E473" s="59"/>
      <c r="F473" s="59"/>
      <c r="G473" s="59"/>
      <c r="H473" s="59"/>
      <c r="I473" s="59"/>
      <c r="J473" s="59"/>
      <c r="K473" s="59"/>
      <c r="L473" s="59"/>
      <c r="M473" s="59"/>
      <c r="N473" s="59"/>
      <c r="O473" s="59"/>
      <c r="P473" s="59"/>
      <c r="Q473" s="59"/>
      <c r="R473" s="59"/>
      <c r="S473" s="59"/>
      <c r="T473" s="59"/>
      <c r="U473" s="59"/>
      <c r="V473" s="59"/>
      <c r="W473" s="59"/>
      <c r="X473" s="59"/>
      <c r="Y473" s="59"/>
      <c r="Z473" s="59"/>
      <c r="AA473" s="59"/>
      <c r="AB473" s="59"/>
      <c r="AC473" s="59"/>
      <c r="AD473" s="59"/>
      <c r="AE473" s="59"/>
      <c r="AF473" s="59"/>
      <c r="AG473" s="59"/>
      <c r="AH473" s="59"/>
      <c r="AI473" s="59"/>
      <c r="AJ473" s="59"/>
      <c r="AK473" s="59"/>
      <c r="AL473" s="59"/>
      <c r="AM473" s="59"/>
      <c r="AN473" s="59"/>
      <c r="AO473" s="59"/>
      <c r="AP473" s="59"/>
      <c r="AQ473" s="60"/>
      <c r="AR473" s="60"/>
      <c r="AS473" s="690"/>
      <c r="AT473" s="690"/>
      <c r="AU473" s="690"/>
      <c r="AV473" s="690"/>
      <c r="AW473" s="690"/>
      <c r="AX473" s="690"/>
      <c r="AY473" s="690"/>
      <c r="AZ473" s="690"/>
      <c r="BA473" s="690"/>
      <c r="BB473" s="690"/>
      <c r="BC473" s="690"/>
      <c r="BD473" s="690"/>
      <c r="BE473" s="690"/>
      <c r="BF473" s="690"/>
      <c r="BG473" s="60"/>
      <c r="BH473" s="60"/>
      <c r="BI473" s="60"/>
      <c r="BJ473" s="60"/>
      <c r="BK473" s="60"/>
      <c r="BL473" s="60"/>
      <c r="BM473" s="60"/>
      <c r="BN473" s="60"/>
      <c r="BO473" s="60"/>
      <c r="BP473" s="60"/>
      <c r="BQ473" s="60"/>
      <c r="BR473" s="60"/>
      <c r="BS473" s="60"/>
      <c r="BT473" s="60"/>
      <c r="BU473" s="60"/>
      <c r="BV473" s="60"/>
      <c r="BW473" s="60"/>
      <c r="BX473" s="60"/>
      <c r="BY473" s="60"/>
      <c r="BZ473" s="60"/>
    </row>
    <row r="474" spans="1:80" s="2" customFormat="1" ht="5.0999999999999996" customHeight="1">
      <c r="A474" s="94"/>
      <c r="B474" s="94"/>
      <c r="C474" s="94"/>
      <c r="D474" s="94"/>
      <c r="E474" s="94"/>
      <c r="F474" s="94"/>
      <c r="G474" s="94"/>
      <c r="H474" s="94"/>
      <c r="I474" s="94"/>
      <c r="J474" s="94"/>
      <c r="K474" s="94"/>
      <c r="L474" s="94"/>
      <c r="M474" s="94"/>
      <c r="N474" s="94"/>
      <c r="O474" s="94"/>
      <c r="P474" s="94"/>
      <c r="Q474" s="94"/>
      <c r="R474" s="94"/>
      <c r="S474" s="94"/>
      <c r="T474" s="94"/>
      <c r="U474" s="94"/>
      <c r="V474" s="94"/>
      <c r="W474" s="94"/>
      <c r="X474" s="94"/>
      <c r="Y474" s="94"/>
      <c r="Z474" s="94"/>
      <c r="AA474" s="94"/>
      <c r="AB474" s="94"/>
      <c r="AC474" s="94"/>
      <c r="AD474" s="94"/>
      <c r="AE474" s="94"/>
      <c r="AF474" s="94"/>
      <c r="AG474" s="94"/>
      <c r="AH474" s="94"/>
      <c r="AI474" s="94"/>
      <c r="AJ474" s="94"/>
      <c r="AK474" s="94"/>
      <c r="AL474" s="94"/>
      <c r="AM474" s="94"/>
      <c r="AN474" s="94"/>
      <c r="AO474" s="94"/>
      <c r="AP474" s="94"/>
      <c r="AQ474" s="94"/>
      <c r="AR474" s="94"/>
      <c r="AS474" s="94"/>
      <c r="AT474" s="94"/>
      <c r="AU474" s="94"/>
      <c r="AV474" s="94"/>
      <c r="AW474" s="94"/>
      <c r="AX474" s="94"/>
      <c r="AY474" s="94"/>
      <c r="AZ474" s="94"/>
      <c r="BA474" s="94"/>
      <c r="BB474" s="94"/>
      <c r="BC474" s="94"/>
      <c r="BD474" s="94"/>
      <c r="BE474" s="94"/>
      <c r="BF474" s="94"/>
      <c r="BG474" s="94"/>
      <c r="BH474" s="94"/>
      <c r="BI474" s="94"/>
      <c r="BJ474" s="94"/>
      <c r="BK474" s="94"/>
      <c r="BL474" s="94"/>
      <c r="BM474" s="94"/>
      <c r="BN474" s="94"/>
      <c r="BO474" s="94"/>
      <c r="BP474" s="94"/>
      <c r="BQ474" s="94"/>
      <c r="BR474" s="94"/>
      <c r="BS474" s="94"/>
      <c r="BT474" s="94"/>
      <c r="BU474" s="94"/>
      <c r="BV474" s="94"/>
      <c r="BW474" s="94"/>
      <c r="BX474" s="94"/>
      <c r="BY474" s="94"/>
      <c r="BZ474" s="94"/>
      <c r="CB474" s="8"/>
    </row>
    <row r="475" spans="1:80" s="2" customFormat="1" ht="5.0999999999999996" customHeight="1">
      <c r="A475" s="203"/>
      <c r="B475" s="203"/>
      <c r="C475" s="203"/>
      <c r="D475" s="203"/>
      <c r="E475" s="203"/>
      <c r="F475" s="203"/>
      <c r="G475" s="203"/>
      <c r="H475" s="203"/>
      <c r="I475" s="203"/>
      <c r="J475" s="203"/>
      <c r="K475" s="203"/>
      <c r="L475" s="203"/>
      <c r="M475" s="203"/>
      <c r="N475" s="203"/>
      <c r="O475" s="203"/>
      <c r="P475" s="203"/>
      <c r="Q475" s="203"/>
      <c r="R475" s="203"/>
      <c r="S475" s="203"/>
      <c r="T475" s="203"/>
      <c r="U475" s="203"/>
      <c r="V475" s="203"/>
      <c r="W475" s="203"/>
      <c r="X475" s="203"/>
      <c r="Y475" s="203"/>
      <c r="Z475" s="203"/>
      <c r="AA475" s="203"/>
      <c r="AB475" s="203"/>
      <c r="AC475" s="203"/>
      <c r="AD475" s="203"/>
      <c r="AE475" s="203"/>
      <c r="AF475" s="203"/>
      <c r="AG475" s="203"/>
      <c r="AH475" s="203"/>
      <c r="AI475" s="203"/>
      <c r="AJ475" s="203"/>
      <c r="AK475" s="203"/>
      <c r="AL475" s="203"/>
      <c r="AM475" s="203"/>
      <c r="AN475" s="203"/>
      <c r="AO475" s="203"/>
      <c r="AP475" s="203"/>
      <c r="AQ475" s="203"/>
      <c r="AR475" s="203"/>
      <c r="AS475" s="203"/>
      <c r="AT475" s="203"/>
      <c r="AU475" s="203"/>
      <c r="AV475" s="203"/>
      <c r="AW475" s="203"/>
      <c r="AX475" s="203"/>
      <c r="AY475" s="203"/>
      <c r="AZ475" s="203"/>
      <c r="BA475" s="203"/>
      <c r="BB475" s="203"/>
      <c r="BC475" s="203"/>
      <c r="BD475" s="203"/>
      <c r="BE475" s="203"/>
      <c r="BF475" s="203"/>
      <c r="BG475" s="203"/>
      <c r="BH475" s="203"/>
      <c r="BI475" s="203"/>
      <c r="BJ475" s="203"/>
      <c r="BK475" s="203"/>
      <c r="BL475" s="203"/>
      <c r="BM475" s="203"/>
      <c r="BN475" s="203"/>
      <c r="BO475" s="203"/>
      <c r="BP475" s="203"/>
      <c r="BQ475" s="203"/>
      <c r="BR475" s="203"/>
      <c r="BS475" s="203"/>
      <c r="BT475" s="203"/>
      <c r="BU475" s="203"/>
      <c r="BV475" s="203"/>
      <c r="BW475" s="203"/>
      <c r="BX475" s="203"/>
      <c r="BY475" s="203"/>
      <c r="BZ475" s="203"/>
      <c r="CB475" s="8"/>
    </row>
    <row r="476" spans="1:80" s="13" customFormat="1" ht="15.95" customHeight="1">
      <c r="A476" s="59"/>
      <c r="B476" s="59" t="s">
        <v>251</v>
      </c>
      <c r="C476" s="59"/>
      <c r="D476" s="59"/>
      <c r="E476" s="59"/>
      <c r="F476" s="59"/>
      <c r="G476" s="59"/>
      <c r="H476" s="59"/>
      <c r="I476" s="59"/>
      <c r="J476" s="59"/>
      <c r="K476" s="59"/>
      <c r="L476" s="59"/>
      <c r="M476" s="59"/>
      <c r="N476" s="59"/>
      <c r="O476" s="59"/>
      <c r="P476" s="59"/>
      <c r="Q476" s="59"/>
      <c r="R476" s="59"/>
      <c r="S476" s="59"/>
      <c r="T476" s="59"/>
      <c r="U476" s="59"/>
      <c r="V476" s="59"/>
      <c r="W476" s="59"/>
      <c r="X476" s="59"/>
      <c r="Y476" s="59"/>
      <c r="Z476" s="59"/>
      <c r="AA476" s="59"/>
      <c r="AB476" s="59"/>
      <c r="AC476" s="59"/>
      <c r="AD476" s="59"/>
      <c r="AE476" s="59"/>
      <c r="AF476" s="59"/>
      <c r="AG476" s="59"/>
      <c r="AH476" s="59"/>
      <c r="AI476" s="59"/>
      <c r="AJ476" s="59"/>
      <c r="AK476" s="59"/>
      <c r="AL476" s="59"/>
      <c r="AM476" s="59"/>
      <c r="AN476" s="59"/>
      <c r="AO476" s="59"/>
      <c r="AP476" s="59"/>
      <c r="AQ476" s="60"/>
      <c r="AR476" s="60"/>
      <c r="AS476" s="96"/>
      <c r="AT476" s="96"/>
      <c r="AU476" s="96"/>
      <c r="AV476" s="96"/>
      <c r="AW476" s="96"/>
      <c r="AX476" s="96"/>
      <c r="AY476" s="96"/>
      <c r="AZ476" s="96"/>
      <c r="BA476" s="96"/>
      <c r="BB476" s="96"/>
      <c r="BC476" s="96"/>
      <c r="BD476" s="96"/>
      <c r="BE476" s="96"/>
      <c r="BF476" s="96"/>
      <c r="BG476" s="60"/>
      <c r="BH476" s="60"/>
      <c r="BI476" s="60"/>
      <c r="BJ476" s="60"/>
      <c r="BK476" s="60"/>
      <c r="BL476" s="60"/>
      <c r="BM476" s="60"/>
      <c r="BN476" s="60"/>
      <c r="BO476" s="60"/>
      <c r="BP476" s="60"/>
      <c r="BQ476" s="60"/>
      <c r="BR476" s="60"/>
      <c r="BS476" s="60"/>
      <c r="BT476" s="60"/>
      <c r="BU476" s="60"/>
      <c r="BV476" s="60"/>
      <c r="BW476" s="60"/>
      <c r="BX476" s="60"/>
      <c r="BY476" s="60"/>
      <c r="BZ476" s="60"/>
    </row>
    <row r="477" spans="1:80" s="13" customFormat="1" ht="15.95" customHeight="1">
      <c r="A477" s="59"/>
      <c r="B477" s="59"/>
      <c r="C477" s="59"/>
      <c r="D477" s="59"/>
      <c r="E477" s="59" t="s">
        <v>252</v>
      </c>
      <c r="F477" s="59"/>
      <c r="G477" s="59"/>
      <c r="H477" s="59"/>
      <c r="I477" s="59"/>
      <c r="J477" s="59"/>
      <c r="K477" s="59"/>
      <c r="L477" s="59"/>
      <c r="M477" s="59"/>
      <c r="N477" s="59"/>
      <c r="O477" s="59"/>
      <c r="P477" s="59"/>
      <c r="Q477" s="59"/>
      <c r="R477" s="59"/>
      <c r="S477" s="59"/>
      <c r="T477" s="59"/>
      <c r="U477" s="59"/>
      <c r="V477" s="59"/>
      <c r="W477" s="59"/>
      <c r="X477" s="59"/>
      <c r="Y477" s="59"/>
      <c r="Z477" s="59"/>
      <c r="AA477" s="59"/>
      <c r="AB477" s="59"/>
      <c r="AC477" s="59"/>
      <c r="AD477" s="59"/>
      <c r="AE477" s="59"/>
      <c r="AF477" s="59"/>
      <c r="AG477" s="59"/>
      <c r="AH477" s="59"/>
      <c r="AI477" s="59"/>
      <c r="AJ477" s="59"/>
      <c r="AK477" s="59"/>
      <c r="AL477" s="59"/>
      <c r="AM477" s="59"/>
      <c r="AN477" s="59"/>
      <c r="AO477" s="59"/>
      <c r="AP477" s="59"/>
      <c r="AQ477" s="60"/>
      <c r="AR477" s="60"/>
      <c r="AS477" s="690"/>
      <c r="AT477" s="690"/>
      <c r="AU477" s="690"/>
      <c r="AV477" s="690"/>
      <c r="AW477" s="690"/>
      <c r="AX477" s="690"/>
      <c r="AY477" s="690"/>
      <c r="AZ477" s="690"/>
      <c r="BA477" s="690"/>
      <c r="BB477" s="690"/>
      <c r="BC477" s="690"/>
      <c r="BD477" s="690"/>
      <c r="BE477" s="690"/>
      <c r="BF477" s="690"/>
      <c r="BG477" s="60"/>
      <c r="BH477" s="60"/>
      <c r="BI477" s="60"/>
      <c r="BJ477" s="60"/>
      <c r="BK477" s="60"/>
      <c r="BL477" s="60"/>
      <c r="BM477" s="60"/>
      <c r="BN477" s="60"/>
      <c r="BO477" s="60"/>
      <c r="BP477" s="60"/>
      <c r="BQ477" s="60"/>
      <c r="BR477" s="60"/>
      <c r="BS477" s="60"/>
      <c r="BT477" s="60"/>
      <c r="BU477" s="60"/>
      <c r="BV477" s="60"/>
      <c r="BW477" s="60"/>
      <c r="BX477" s="60"/>
      <c r="BY477" s="60"/>
      <c r="BZ477" s="60"/>
    </row>
    <row r="478" spans="1:80" s="13" customFormat="1" ht="15.95" customHeight="1">
      <c r="A478" s="59"/>
      <c r="B478" s="59"/>
      <c r="C478" s="59"/>
      <c r="D478" s="59"/>
      <c r="E478" s="59" t="s">
        <v>253</v>
      </c>
      <c r="F478" s="59"/>
      <c r="G478" s="59"/>
      <c r="H478" s="59"/>
      <c r="I478" s="59"/>
      <c r="J478" s="59"/>
      <c r="K478" s="59"/>
      <c r="L478" s="59"/>
      <c r="M478" s="59"/>
      <c r="N478" s="59"/>
      <c r="O478" s="59"/>
      <c r="P478" s="59"/>
      <c r="Q478" s="59"/>
      <c r="R478" s="59"/>
      <c r="S478" s="59"/>
      <c r="T478" s="59"/>
      <c r="U478" s="59"/>
      <c r="V478" s="59"/>
      <c r="W478" s="59"/>
      <c r="X478" s="59"/>
      <c r="Y478" s="59"/>
      <c r="Z478" s="59"/>
      <c r="AA478" s="59"/>
      <c r="AB478" s="59"/>
      <c r="AC478" s="59"/>
      <c r="AD478" s="59"/>
      <c r="AE478" s="59"/>
      <c r="AF478" s="59"/>
      <c r="AG478" s="59"/>
      <c r="AH478" s="59"/>
      <c r="AI478" s="59"/>
      <c r="AJ478" s="59"/>
      <c r="AK478" s="59"/>
      <c r="AL478" s="59"/>
      <c r="AM478" s="59"/>
      <c r="AN478" s="59"/>
      <c r="AO478" s="59"/>
      <c r="AP478" s="59"/>
      <c r="AQ478" s="60"/>
      <c r="AR478" s="60"/>
      <c r="AS478" s="672" t="s">
        <v>56</v>
      </c>
      <c r="AT478" s="672"/>
      <c r="AU478" s="96"/>
      <c r="AV478" s="96"/>
      <c r="AW478" s="96" t="s">
        <v>184</v>
      </c>
      <c r="AX478" s="96"/>
      <c r="AY478" s="96"/>
      <c r="AZ478" s="96"/>
      <c r="BA478" s="96"/>
      <c r="BB478" s="672" t="s">
        <v>56</v>
      </c>
      <c r="BC478" s="672"/>
      <c r="BD478" s="96"/>
      <c r="BE478" s="96"/>
      <c r="BF478" s="96" t="s">
        <v>254</v>
      </c>
      <c r="BG478" s="60"/>
      <c r="BH478" s="60"/>
      <c r="BI478" s="60"/>
      <c r="BJ478" s="60"/>
      <c r="BK478" s="60"/>
      <c r="BL478" s="60"/>
      <c r="BM478" s="60"/>
      <c r="BN478" s="60"/>
      <c r="BO478" s="60"/>
      <c r="BP478" s="60"/>
      <c r="BQ478" s="60"/>
      <c r="BR478" s="60"/>
      <c r="BS478" s="60"/>
      <c r="BT478" s="60"/>
      <c r="BU478" s="60"/>
      <c r="BV478" s="60"/>
      <c r="BW478" s="60"/>
      <c r="BX478" s="60"/>
      <c r="BY478" s="60"/>
      <c r="BZ478" s="60"/>
    </row>
    <row r="479" spans="1:80" s="2" customFormat="1" ht="5.0999999999999996" customHeight="1">
      <c r="A479" s="94"/>
      <c r="B479" s="94"/>
      <c r="C479" s="94"/>
      <c r="D479" s="94"/>
      <c r="E479" s="94"/>
      <c r="F479" s="94"/>
      <c r="G479" s="94"/>
      <c r="H479" s="94"/>
      <c r="I479" s="94"/>
      <c r="J479" s="94"/>
      <c r="K479" s="94"/>
      <c r="L479" s="94"/>
      <c r="M479" s="94"/>
      <c r="N479" s="94"/>
      <c r="O479" s="94"/>
      <c r="P479" s="94"/>
      <c r="Q479" s="94"/>
      <c r="R479" s="94"/>
      <c r="S479" s="94"/>
      <c r="T479" s="94"/>
      <c r="U479" s="94"/>
      <c r="V479" s="94"/>
      <c r="W479" s="94"/>
      <c r="X479" s="94"/>
      <c r="Y479" s="94"/>
      <c r="Z479" s="94"/>
      <c r="AA479" s="94"/>
      <c r="AB479" s="94"/>
      <c r="AC479" s="94"/>
      <c r="AD479" s="94"/>
      <c r="AE479" s="94"/>
      <c r="AF479" s="94"/>
      <c r="AG479" s="94"/>
      <c r="AH479" s="94"/>
      <c r="AI479" s="94"/>
      <c r="AJ479" s="94"/>
      <c r="AK479" s="94"/>
      <c r="AL479" s="94"/>
      <c r="AM479" s="94"/>
      <c r="AN479" s="94"/>
      <c r="AO479" s="94"/>
      <c r="AP479" s="94"/>
      <c r="AQ479" s="94"/>
      <c r="AR479" s="94"/>
      <c r="AS479" s="94"/>
      <c r="AT479" s="94"/>
      <c r="AU479" s="94"/>
      <c r="AV479" s="94"/>
      <c r="AW479" s="94"/>
      <c r="AX479" s="94"/>
      <c r="AY479" s="94"/>
      <c r="AZ479" s="94"/>
      <c r="BA479" s="94"/>
      <c r="BB479" s="94"/>
      <c r="BC479" s="94"/>
      <c r="BD479" s="94"/>
      <c r="BE479" s="94"/>
      <c r="BF479" s="94"/>
      <c r="BG479" s="94"/>
      <c r="BH479" s="94"/>
      <c r="BI479" s="94"/>
      <c r="BJ479" s="94"/>
      <c r="BK479" s="94"/>
      <c r="BL479" s="94"/>
      <c r="BM479" s="94"/>
      <c r="BN479" s="94"/>
      <c r="BO479" s="94"/>
      <c r="BP479" s="94"/>
      <c r="BQ479" s="94"/>
      <c r="BR479" s="94"/>
      <c r="BS479" s="94"/>
      <c r="BT479" s="94"/>
      <c r="BU479" s="94"/>
      <c r="BV479" s="94"/>
      <c r="BW479" s="94"/>
      <c r="BX479" s="94"/>
      <c r="BY479" s="94"/>
      <c r="BZ479" s="94"/>
      <c r="CB479" s="8"/>
    </row>
    <row r="480" spans="1:80" s="2" customFormat="1" ht="5.0999999999999996" customHeight="1">
      <c r="A480" s="203"/>
      <c r="B480" s="203"/>
      <c r="C480" s="203"/>
      <c r="D480" s="203"/>
      <c r="E480" s="203"/>
      <c r="F480" s="203"/>
      <c r="G480" s="203"/>
      <c r="H480" s="203"/>
      <c r="I480" s="203"/>
      <c r="J480" s="203"/>
      <c r="K480" s="203"/>
      <c r="L480" s="203"/>
      <c r="M480" s="203"/>
      <c r="N480" s="203"/>
      <c r="O480" s="203"/>
      <c r="P480" s="203"/>
      <c r="Q480" s="203"/>
      <c r="R480" s="203"/>
      <c r="S480" s="203"/>
      <c r="T480" s="203"/>
      <c r="U480" s="203"/>
      <c r="V480" s="203"/>
      <c r="W480" s="203"/>
      <c r="X480" s="203"/>
      <c r="Y480" s="203"/>
      <c r="Z480" s="203"/>
      <c r="AA480" s="203"/>
      <c r="AB480" s="203"/>
      <c r="AC480" s="203"/>
      <c r="AD480" s="203"/>
      <c r="AE480" s="203"/>
      <c r="AF480" s="203"/>
      <c r="AG480" s="203"/>
      <c r="AH480" s="203"/>
      <c r="AI480" s="203"/>
      <c r="AJ480" s="203"/>
      <c r="AK480" s="203"/>
      <c r="AL480" s="203"/>
      <c r="AM480" s="203"/>
      <c r="AN480" s="203"/>
      <c r="AO480" s="203"/>
      <c r="AP480" s="203"/>
      <c r="AQ480" s="203"/>
      <c r="AR480" s="203"/>
      <c r="AS480" s="203"/>
      <c r="AT480" s="203"/>
      <c r="AU480" s="203"/>
      <c r="AV480" s="203"/>
      <c r="AW480" s="203"/>
      <c r="AX480" s="203"/>
      <c r="AY480" s="203"/>
      <c r="AZ480" s="203"/>
      <c r="BA480" s="203"/>
      <c r="BB480" s="203"/>
      <c r="BC480" s="203"/>
      <c r="BD480" s="203"/>
      <c r="BE480" s="203"/>
      <c r="BF480" s="203"/>
      <c r="BG480" s="203"/>
      <c r="BH480" s="203"/>
      <c r="BI480" s="203"/>
      <c r="BJ480" s="203"/>
      <c r="BK480" s="203"/>
      <c r="BL480" s="203"/>
      <c r="BM480" s="203"/>
      <c r="BN480" s="203"/>
      <c r="BO480" s="203"/>
      <c r="BP480" s="203"/>
      <c r="BQ480" s="203"/>
      <c r="BR480" s="203"/>
      <c r="BS480" s="203"/>
      <c r="BT480" s="203"/>
      <c r="BU480" s="203"/>
      <c r="BV480" s="203"/>
      <c r="BW480" s="203"/>
      <c r="BX480" s="203"/>
      <c r="BY480" s="203"/>
      <c r="BZ480" s="203"/>
      <c r="CB480" s="8"/>
    </row>
    <row r="481" spans="1:80" s="13" customFormat="1" ht="15.95" customHeight="1">
      <c r="A481" s="59"/>
      <c r="B481" s="59" t="s">
        <v>255</v>
      </c>
      <c r="C481" s="59"/>
      <c r="D481" s="59"/>
      <c r="E481" s="59"/>
      <c r="F481" s="59"/>
      <c r="G481" s="59"/>
      <c r="H481" s="59"/>
      <c r="I481" s="59"/>
      <c r="J481" s="59"/>
      <c r="K481" s="59"/>
      <c r="L481" s="59"/>
      <c r="M481" s="59"/>
      <c r="N481" s="59"/>
      <c r="O481" s="59"/>
      <c r="P481" s="59"/>
      <c r="Q481" s="59"/>
      <c r="R481" s="59"/>
      <c r="S481" s="59"/>
      <c r="T481" s="59"/>
      <c r="U481" s="59"/>
      <c r="V481" s="59" t="s">
        <v>256</v>
      </c>
      <c r="W481" s="59"/>
      <c r="X481" s="59"/>
      <c r="Y481" s="59"/>
      <c r="Z481" s="59"/>
      <c r="AA481" s="59"/>
      <c r="AB481" s="59"/>
      <c r="AC481" s="59"/>
      <c r="AD481" s="59"/>
      <c r="AE481" s="59"/>
      <c r="AF481" s="59"/>
      <c r="AG481" s="59" t="s">
        <v>257</v>
      </c>
      <c r="AH481" s="59"/>
      <c r="AI481" s="59"/>
      <c r="AJ481" s="59"/>
      <c r="AK481" s="59"/>
      <c r="AL481" s="59"/>
      <c r="AM481" s="59"/>
      <c r="AN481" s="59"/>
      <c r="AO481" s="59"/>
      <c r="AP481" s="59"/>
      <c r="AQ481" s="59"/>
      <c r="AR481" s="59"/>
      <c r="AS481" s="59"/>
      <c r="AT481" s="59"/>
      <c r="AU481" s="59"/>
      <c r="AV481" s="59"/>
      <c r="AW481" s="59"/>
      <c r="AX481" s="60"/>
      <c r="AY481" s="60"/>
      <c r="AZ481" s="60"/>
      <c r="BA481" s="60"/>
      <c r="BB481" s="60"/>
      <c r="BC481" s="59" t="s">
        <v>258</v>
      </c>
      <c r="BD481" s="59"/>
      <c r="BE481" s="59"/>
      <c r="BF481" s="59"/>
      <c r="BG481" s="59"/>
      <c r="BH481" s="59"/>
      <c r="BI481" s="59"/>
      <c r="BJ481" s="59"/>
      <c r="BK481" s="59"/>
      <c r="BL481" s="59"/>
      <c r="BM481" s="59"/>
      <c r="BN481" s="59"/>
      <c r="BO481" s="59"/>
      <c r="BP481" s="59"/>
      <c r="BQ481" s="59"/>
      <c r="BR481" s="59"/>
      <c r="BS481" s="59"/>
      <c r="BT481" s="59"/>
      <c r="BU481" s="59" t="s">
        <v>85</v>
      </c>
      <c r="BV481" s="59"/>
      <c r="BW481" s="59"/>
      <c r="BX481" s="59"/>
      <c r="BY481" s="59"/>
      <c r="BZ481" s="59"/>
    </row>
    <row r="482" spans="1:80" s="13" customFormat="1" ht="15.95" customHeight="1">
      <c r="A482" s="59"/>
      <c r="B482" s="59"/>
      <c r="C482" s="59"/>
      <c r="D482" s="59"/>
      <c r="E482" s="59"/>
      <c r="F482" s="59"/>
      <c r="G482" s="59"/>
      <c r="H482" s="59"/>
      <c r="I482" s="59"/>
      <c r="J482" s="59"/>
      <c r="K482" s="59"/>
      <c r="L482" s="59" t="s">
        <v>259</v>
      </c>
      <c r="M482" s="59"/>
      <c r="N482" s="59"/>
      <c r="O482" s="59"/>
      <c r="P482" s="59"/>
      <c r="Q482" s="59"/>
      <c r="R482" s="59"/>
      <c r="S482" s="59"/>
      <c r="T482" s="59"/>
      <c r="U482" s="59"/>
      <c r="V482" s="59" t="s">
        <v>37</v>
      </c>
      <c r="W482" s="697"/>
      <c r="X482" s="697"/>
      <c r="Y482" s="697"/>
      <c r="Z482" s="697"/>
      <c r="AA482" s="697"/>
      <c r="AB482" s="697"/>
      <c r="AC482" s="697"/>
      <c r="AD482" s="697"/>
      <c r="AE482" s="697"/>
      <c r="AF482" s="697"/>
      <c r="AG482" s="699" t="s">
        <v>117</v>
      </c>
      <c r="AH482" s="699"/>
      <c r="AI482" s="677" t="str">
        <f>IFERROR(VLOOKUP(W482,$CA$26:$CB$98,2,FALSE),"")</f>
        <v/>
      </c>
      <c r="AJ482" s="677"/>
      <c r="AK482" s="677"/>
      <c r="AL482" s="677"/>
      <c r="AM482" s="677"/>
      <c r="AN482" s="677"/>
      <c r="AO482" s="677"/>
      <c r="AP482" s="677"/>
      <c r="AQ482" s="677"/>
      <c r="AR482" s="677"/>
      <c r="AS482" s="677"/>
      <c r="AT482" s="677"/>
      <c r="AU482" s="677"/>
      <c r="AV482" s="677"/>
      <c r="AW482" s="677"/>
      <c r="AX482" s="677"/>
      <c r="AY482" s="677"/>
      <c r="AZ482" s="677"/>
      <c r="BA482" s="677"/>
      <c r="BB482" s="677"/>
      <c r="BC482" s="699" t="s">
        <v>117</v>
      </c>
      <c r="BD482" s="699"/>
      <c r="BE482" s="688"/>
      <c r="BF482" s="688"/>
      <c r="BG482" s="688"/>
      <c r="BH482" s="688"/>
      <c r="BI482" s="688"/>
      <c r="BJ482" s="688"/>
      <c r="BK482" s="688"/>
      <c r="BL482" s="688"/>
      <c r="BM482" s="688"/>
      <c r="BN482" s="688"/>
      <c r="BO482" s="688"/>
      <c r="BP482" s="688"/>
      <c r="BQ482" s="688"/>
      <c r="BR482" s="688"/>
      <c r="BS482" s="688"/>
      <c r="BT482" s="123"/>
      <c r="BU482" s="119" t="s">
        <v>85</v>
      </c>
      <c r="BV482" s="119"/>
      <c r="BW482" s="119"/>
      <c r="BX482" s="119"/>
      <c r="BY482" s="119"/>
      <c r="BZ482" s="59"/>
    </row>
    <row r="483" spans="1:80" s="13" customFormat="1" ht="15.95" customHeight="1">
      <c r="A483" s="59"/>
      <c r="B483" s="59"/>
      <c r="C483" s="59"/>
      <c r="D483" s="59"/>
      <c r="E483" s="59"/>
      <c r="F483" s="59"/>
      <c r="G483" s="59"/>
      <c r="H483" s="59"/>
      <c r="I483" s="59"/>
      <c r="J483" s="59"/>
      <c r="K483" s="59"/>
      <c r="L483" s="59" t="s">
        <v>260</v>
      </c>
      <c r="M483" s="59"/>
      <c r="N483" s="59"/>
      <c r="O483" s="59"/>
      <c r="P483" s="59"/>
      <c r="Q483" s="59"/>
      <c r="R483" s="59"/>
      <c r="S483" s="59"/>
      <c r="T483" s="59"/>
      <c r="U483" s="59"/>
      <c r="V483" s="59" t="s">
        <v>37</v>
      </c>
      <c r="W483" s="697"/>
      <c r="X483" s="697"/>
      <c r="Y483" s="697"/>
      <c r="Z483" s="697"/>
      <c r="AA483" s="697"/>
      <c r="AB483" s="697"/>
      <c r="AC483" s="697"/>
      <c r="AD483" s="697"/>
      <c r="AE483" s="697"/>
      <c r="AF483" s="697"/>
      <c r="AG483" s="699" t="s">
        <v>117</v>
      </c>
      <c r="AH483" s="699"/>
      <c r="AI483" s="677" t="str">
        <f>IFERROR(VLOOKUP(W483,$CA$26:$CB$98,2,FALSE),"")</f>
        <v/>
      </c>
      <c r="AJ483" s="677"/>
      <c r="AK483" s="677"/>
      <c r="AL483" s="677"/>
      <c r="AM483" s="677"/>
      <c r="AN483" s="677"/>
      <c r="AO483" s="677"/>
      <c r="AP483" s="677"/>
      <c r="AQ483" s="677"/>
      <c r="AR483" s="677"/>
      <c r="AS483" s="677"/>
      <c r="AT483" s="677"/>
      <c r="AU483" s="677"/>
      <c r="AV483" s="677"/>
      <c r="AW483" s="677"/>
      <c r="AX483" s="677"/>
      <c r="AY483" s="677"/>
      <c r="AZ483" s="677"/>
      <c r="BA483" s="677"/>
      <c r="BB483" s="677"/>
      <c r="BC483" s="699" t="s">
        <v>117</v>
      </c>
      <c r="BD483" s="699"/>
      <c r="BE483" s="688"/>
      <c r="BF483" s="688"/>
      <c r="BG483" s="688"/>
      <c r="BH483" s="688"/>
      <c r="BI483" s="688"/>
      <c r="BJ483" s="688"/>
      <c r="BK483" s="688"/>
      <c r="BL483" s="688"/>
      <c r="BM483" s="688"/>
      <c r="BN483" s="688"/>
      <c r="BO483" s="688"/>
      <c r="BP483" s="688"/>
      <c r="BQ483" s="688"/>
      <c r="BR483" s="688"/>
      <c r="BS483" s="688"/>
      <c r="BT483" s="123"/>
      <c r="BU483" s="119" t="s">
        <v>85</v>
      </c>
      <c r="BV483" s="119"/>
      <c r="BW483" s="119"/>
      <c r="BX483" s="119"/>
      <c r="BY483" s="119"/>
      <c r="BZ483" s="59"/>
    </row>
    <row r="484" spans="1:80" s="13" customFormat="1" ht="15.95" customHeight="1">
      <c r="A484" s="59"/>
      <c r="B484" s="59"/>
      <c r="C484" s="59"/>
      <c r="D484" s="59"/>
      <c r="E484" s="59"/>
      <c r="F484" s="59"/>
      <c r="G484" s="59"/>
      <c r="H484" s="59"/>
      <c r="I484" s="59"/>
      <c r="J484" s="59"/>
      <c r="K484" s="59"/>
      <c r="L484" s="59" t="s">
        <v>261</v>
      </c>
      <c r="M484" s="59"/>
      <c r="N484" s="59"/>
      <c r="O484" s="59"/>
      <c r="P484" s="59"/>
      <c r="Q484" s="59"/>
      <c r="R484" s="59"/>
      <c r="S484" s="59"/>
      <c r="T484" s="59"/>
      <c r="U484" s="59"/>
      <c r="V484" s="59" t="s">
        <v>37</v>
      </c>
      <c r="W484" s="697"/>
      <c r="X484" s="697"/>
      <c r="Y484" s="697"/>
      <c r="Z484" s="697"/>
      <c r="AA484" s="697"/>
      <c r="AB484" s="697"/>
      <c r="AC484" s="697"/>
      <c r="AD484" s="697"/>
      <c r="AE484" s="697"/>
      <c r="AF484" s="697"/>
      <c r="AG484" s="699" t="s">
        <v>117</v>
      </c>
      <c r="AH484" s="699"/>
      <c r="AI484" s="677" t="str">
        <f>IFERROR(VLOOKUP(W484,$CA$26:$CB$98,2,FALSE),"")</f>
        <v/>
      </c>
      <c r="AJ484" s="677"/>
      <c r="AK484" s="677"/>
      <c r="AL484" s="677"/>
      <c r="AM484" s="677"/>
      <c r="AN484" s="677"/>
      <c r="AO484" s="677"/>
      <c r="AP484" s="677"/>
      <c r="AQ484" s="677"/>
      <c r="AR484" s="677"/>
      <c r="AS484" s="677"/>
      <c r="AT484" s="677"/>
      <c r="AU484" s="677"/>
      <c r="AV484" s="677"/>
      <c r="AW484" s="677"/>
      <c r="AX484" s="677"/>
      <c r="AY484" s="677"/>
      <c r="AZ484" s="677"/>
      <c r="BA484" s="677"/>
      <c r="BB484" s="677"/>
      <c r="BC484" s="699" t="s">
        <v>117</v>
      </c>
      <c r="BD484" s="699"/>
      <c r="BE484" s="688"/>
      <c r="BF484" s="688"/>
      <c r="BG484" s="688"/>
      <c r="BH484" s="688"/>
      <c r="BI484" s="688"/>
      <c r="BJ484" s="688"/>
      <c r="BK484" s="688"/>
      <c r="BL484" s="688"/>
      <c r="BM484" s="688"/>
      <c r="BN484" s="688"/>
      <c r="BO484" s="688"/>
      <c r="BP484" s="688"/>
      <c r="BQ484" s="688"/>
      <c r="BR484" s="688"/>
      <c r="BS484" s="688"/>
      <c r="BT484" s="123"/>
      <c r="BU484" s="119" t="s">
        <v>85</v>
      </c>
      <c r="BV484" s="119"/>
      <c r="BW484" s="119"/>
      <c r="BX484" s="119"/>
      <c r="BY484" s="119"/>
      <c r="BZ484" s="59"/>
    </row>
    <row r="485" spans="1:80" s="13" customFormat="1" ht="15.95" customHeight="1">
      <c r="A485" s="59"/>
      <c r="B485" s="59"/>
      <c r="C485" s="59"/>
      <c r="D485" s="59"/>
      <c r="E485" s="59"/>
      <c r="F485" s="59"/>
      <c r="G485" s="59"/>
      <c r="H485" s="59"/>
      <c r="I485" s="59"/>
      <c r="J485" s="59"/>
      <c r="K485" s="59"/>
      <c r="L485" s="59" t="s">
        <v>262</v>
      </c>
      <c r="M485" s="59"/>
      <c r="N485" s="59"/>
      <c r="O485" s="59"/>
      <c r="P485" s="59"/>
      <c r="Q485" s="59"/>
      <c r="R485" s="59"/>
      <c r="S485" s="59"/>
      <c r="T485" s="59"/>
      <c r="U485" s="59"/>
      <c r="V485" s="59" t="s">
        <v>37</v>
      </c>
      <c r="W485" s="697"/>
      <c r="X485" s="697"/>
      <c r="Y485" s="697"/>
      <c r="Z485" s="697"/>
      <c r="AA485" s="697"/>
      <c r="AB485" s="697"/>
      <c r="AC485" s="697"/>
      <c r="AD485" s="697"/>
      <c r="AE485" s="697"/>
      <c r="AF485" s="697"/>
      <c r="AG485" s="699" t="s">
        <v>117</v>
      </c>
      <c r="AH485" s="699"/>
      <c r="AI485" s="677" t="str">
        <f t="shared" ref="AI485:AI487" si="12">IFERROR(VLOOKUP(W485,$CA$26:$CB$98,2,FALSE),"")</f>
        <v/>
      </c>
      <c r="AJ485" s="677"/>
      <c r="AK485" s="677"/>
      <c r="AL485" s="677"/>
      <c r="AM485" s="677"/>
      <c r="AN485" s="677"/>
      <c r="AO485" s="677"/>
      <c r="AP485" s="677"/>
      <c r="AQ485" s="677"/>
      <c r="AR485" s="677"/>
      <c r="AS485" s="677"/>
      <c r="AT485" s="677"/>
      <c r="AU485" s="677"/>
      <c r="AV485" s="677"/>
      <c r="AW485" s="677"/>
      <c r="AX485" s="677"/>
      <c r="AY485" s="677"/>
      <c r="AZ485" s="677"/>
      <c r="BA485" s="677"/>
      <c r="BB485" s="677"/>
      <c r="BC485" s="699" t="s">
        <v>117</v>
      </c>
      <c r="BD485" s="699"/>
      <c r="BE485" s="688"/>
      <c r="BF485" s="688"/>
      <c r="BG485" s="688"/>
      <c r="BH485" s="688"/>
      <c r="BI485" s="688"/>
      <c r="BJ485" s="688"/>
      <c r="BK485" s="688"/>
      <c r="BL485" s="688"/>
      <c r="BM485" s="688"/>
      <c r="BN485" s="688"/>
      <c r="BO485" s="688"/>
      <c r="BP485" s="688"/>
      <c r="BQ485" s="688"/>
      <c r="BR485" s="688"/>
      <c r="BS485" s="688"/>
      <c r="BT485" s="123"/>
      <c r="BU485" s="119" t="s">
        <v>85</v>
      </c>
      <c r="BV485" s="119"/>
      <c r="BW485" s="119"/>
      <c r="BX485" s="119"/>
      <c r="BY485" s="119"/>
      <c r="BZ485" s="59"/>
    </row>
    <row r="486" spans="1:80" s="13" customFormat="1" ht="15.95" customHeight="1">
      <c r="A486" s="59"/>
      <c r="B486" s="59"/>
      <c r="C486" s="59"/>
      <c r="D486" s="59"/>
      <c r="E486" s="59"/>
      <c r="F486" s="59"/>
      <c r="G486" s="59"/>
      <c r="H486" s="59"/>
      <c r="I486" s="59"/>
      <c r="J486" s="59"/>
      <c r="K486" s="59"/>
      <c r="L486" s="59" t="s">
        <v>263</v>
      </c>
      <c r="M486" s="59"/>
      <c r="N486" s="59"/>
      <c r="O486" s="59"/>
      <c r="P486" s="59"/>
      <c r="Q486" s="59"/>
      <c r="R486" s="59"/>
      <c r="S486" s="59"/>
      <c r="T486" s="59"/>
      <c r="U486" s="59"/>
      <c r="V486" s="59" t="s">
        <v>37</v>
      </c>
      <c r="W486" s="697"/>
      <c r="X486" s="697"/>
      <c r="Y486" s="697"/>
      <c r="Z486" s="697"/>
      <c r="AA486" s="697"/>
      <c r="AB486" s="697"/>
      <c r="AC486" s="697"/>
      <c r="AD486" s="697"/>
      <c r="AE486" s="697"/>
      <c r="AF486" s="697"/>
      <c r="AG486" s="699" t="s">
        <v>117</v>
      </c>
      <c r="AH486" s="699"/>
      <c r="AI486" s="677" t="str">
        <f t="shared" si="12"/>
        <v/>
      </c>
      <c r="AJ486" s="677"/>
      <c r="AK486" s="677"/>
      <c r="AL486" s="677"/>
      <c r="AM486" s="677"/>
      <c r="AN486" s="677"/>
      <c r="AO486" s="677"/>
      <c r="AP486" s="677"/>
      <c r="AQ486" s="677"/>
      <c r="AR486" s="677"/>
      <c r="AS486" s="677"/>
      <c r="AT486" s="677"/>
      <c r="AU486" s="677"/>
      <c r="AV486" s="677"/>
      <c r="AW486" s="677"/>
      <c r="AX486" s="677"/>
      <c r="AY486" s="677"/>
      <c r="AZ486" s="677"/>
      <c r="BA486" s="677"/>
      <c r="BB486" s="677"/>
      <c r="BC486" s="699" t="s">
        <v>117</v>
      </c>
      <c r="BD486" s="699"/>
      <c r="BE486" s="688"/>
      <c r="BF486" s="688"/>
      <c r="BG486" s="688"/>
      <c r="BH486" s="688"/>
      <c r="BI486" s="688"/>
      <c r="BJ486" s="688"/>
      <c r="BK486" s="688"/>
      <c r="BL486" s="688"/>
      <c r="BM486" s="688"/>
      <c r="BN486" s="688"/>
      <c r="BO486" s="688"/>
      <c r="BP486" s="688"/>
      <c r="BQ486" s="688"/>
      <c r="BR486" s="688"/>
      <c r="BS486" s="688"/>
      <c r="BT486" s="123"/>
      <c r="BU486" s="119" t="s">
        <v>85</v>
      </c>
      <c r="BV486" s="119"/>
      <c r="BW486" s="119"/>
      <c r="BX486" s="119"/>
      <c r="BY486" s="119"/>
      <c r="BZ486" s="59"/>
    </row>
    <row r="487" spans="1:80" s="13" customFormat="1" ht="15.95" customHeight="1">
      <c r="A487" s="59"/>
      <c r="B487" s="59"/>
      <c r="C487" s="59"/>
      <c r="D487" s="59"/>
      <c r="E487" s="59"/>
      <c r="F487" s="59"/>
      <c r="G487" s="59"/>
      <c r="H487" s="59"/>
      <c r="I487" s="59"/>
      <c r="J487" s="59"/>
      <c r="K487" s="59"/>
      <c r="L487" s="59" t="s">
        <v>264</v>
      </c>
      <c r="M487" s="59"/>
      <c r="N487" s="59"/>
      <c r="O487" s="59"/>
      <c r="P487" s="59"/>
      <c r="Q487" s="59"/>
      <c r="R487" s="59"/>
      <c r="S487" s="59"/>
      <c r="T487" s="59"/>
      <c r="U487" s="59"/>
      <c r="V487" s="59" t="s">
        <v>37</v>
      </c>
      <c r="W487" s="697"/>
      <c r="X487" s="697"/>
      <c r="Y487" s="697"/>
      <c r="Z487" s="697"/>
      <c r="AA487" s="697"/>
      <c r="AB487" s="697"/>
      <c r="AC487" s="697"/>
      <c r="AD487" s="697"/>
      <c r="AE487" s="697"/>
      <c r="AF487" s="697"/>
      <c r="AG487" s="699" t="s">
        <v>117</v>
      </c>
      <c r="AH487" s="699"/>
      <c r="AI487" s="677" t="str">
        <f t="shared" si="12"/>
        <v/>
      </c>
      <c r="AJ487" s="677"/>
      <c r="AK487" s="677"/>
      <c r="AL487" s="677"/>
      <c r="AM487" s="677"/>
      <c r="AN487" s="677"/>
      <c r="AO487" s="677"/>
      <c r="AP487" s="677"/>
      <c r="AQ487" s="677"/>
      <c r="AR487" s="677"/>
      <c r="AS487" s="677"/>
      <c r="AT487" s="677"/>
      <c r="AU487" s="677"/>
      <c r="AV487" s="677"/>
      <c r="AW487" s="677"/>
      <c r="AX487" s="677"/>
      <c r="AY487" s="677"/>
      <c r="AZ487" s="677"/>
      <c r="BA487" s="677"/>
      <c r="BB487" s="677"/>
      <c r="BC487" s="699" t="s">
        <v>117</v>
      </c>
      <c r="BD487" s="699"/>
      <c r="BE487" s="688"/>
      <c r="BF487" s="688"/>
      <c r="BG487" s="688"/>
      <c r="BH487" s="688"/>
      <c r="BI487" s="688"/>
      <c r="BJ487" s="688"/>
      <c r="BK487" s="688"/>
      <c r="BL487" s="688"/>
      <c r="BM487" s="688"/>
      <c r="BN487" s="688"/>
      <c r="BO487" s="688"/>
      <c r="BP487" s="688"/>
      <c r="BQ487" s="688"/>
      <c r="BR487" s="688"/>
      <c r="BS487" s="688"/>
      <c r="BT487" s="123"/>
      <c r="BU487" s="119" t="s">
        <v>85</v>
      </c>
      <c r="BV487" s="119"/>
      <c r="BW487" s="119"/>
      <c r="BX487" s="119"/>
      <c r="BY487" s="119"/>
      <c r="BZ487" s="59"/>
    </row>
    <row r="488" spans="1:80" s="2" customFormat="1" ht="5.0999999999999996" customHeight="1">
      <c r="A488" s="94"/>
      <c r="B488" s="94"/>
      <c r="C488" s="94"/>
      <c r="D488" s="94"/>
      <c r="E488" s="94"/>
      <c r="F488" s="94"/>
      <c r="G488" s="94"/>
      <c r="H488" s="94"/>
      <c r="I488" s="94"/>
      <c r="J488" s="94"/>
      <c r="K488" s="94"/>
      <c r="L488" s="94"/>
      <c r="M488" s="94"/>
      <c r="N488" s="94"/>
      <c r="O488" s="94"/>
      <c r="P488" s="94"/>
      <c r="Q488" s="94"/>
      <c r="R488" s="94"/>
      <c r="S488" s="94"/>
      <c r="T488" s="94"/>
      <c r="U488" s="94"/>
      <c r="V488" s="94"/>
      <c r="W488" s="94"/>
      <c r="X488" s="94"/>
      <c r="Y488" s="94"/>
      <c r="Z488" s="94"/>
      <c r="AA488" s="94"/>
      <c r="AB488" s="94"/>
      <c r="AC488" s="94"/>
      <c r="AD488" s="94"/>
      <c r="AE488" s="94"/>
      <c r="AF488" s="94"/>
      <c r="AG488" s="94"/>
      <c r="AH488" s="94"/>
      <c r="AI488" s="94"/>
      <c r="AJ488" s="94"/>
      <c r="AK488" s="94"/>
      <c r="AL488" s="94"/>
      <c r="AM488" s="94"/>
      <c r="AN488" s="94"/>
      <c r="AO488" s="94"/>
      <c r="AP488" s="94"/>
      <c r="AQ488" s="94"/>
      <c r="AR488" s="94"/>
      <c r="AS488" s="94"/>
      <c r="AT488" s="94"/>
      <c r="AU488" s="94"/>
      <c r="AV488" s="94"/>
      <c r="AW488" s="94"/>
      <c r="AX488" s="94"/>
      <c r="AY488" s="94"/>
      <c r="AZ488" s="94"/>
      <c r="BA488" s="94"/>
      <c r="BB488" s="94"/>
      <c r="BC488" s="94"/>
      <c r="BD488" s="94"/>
      <c r="BE488" s="94"/>
      <c r="BF488" s="94"/>
      <c r="BG488" s="94"/>
      <c r="BH488" s="94"/>
      <c r="BI488" s="94"/>
      <c r="BJ488" s="94"/>
      <c r="BK488" s="94"/>
      <c r="BL488" s="94"/>
      <c r="BM488" s="94"/>
      <c r="BN488" s="94"/>
      <c r="BO488" s="94"/>
      <c r="BP488" s="94"/>
      <c r="BQ488" s="94"/>
      <c r="BR488" s="94"/>
      <c r="BS488" s="94"/>
      <c r="BT488" s="94"/>
      <c r="BU488" s="94"/>
      <c r="BV488" s="94"/>
      <c r="BW488" s="94"/>
      <c r="BX488" s="94"/>
      <c r="BY488" s="94"/>
      <c r="BZ488" s="94"/>
      <c r="CB488" s="8"/>
    </row>
    <row r="489" spans="1:80" s="2" customFormat="1" ht="5.0999999999999996" customHeight="1">
      <c r="A489" s="203"/>
      <c r="B489" s="203"/>
      <c r="C489" s="203"/>
      <c r="D489" s="203"/>
      <c r="E489" s="203"/>
      <c r="F489" s="203"/>
      <c r="G489" s="203"/>
      <c r="H489" s="203"/>
      <c r="I489" s="203"/>
      <c r="J489" s="203"/>
      <c r="K489" s="203"/>
      <c r="L489" s="203"/>
      <c r="M489" s="203"/>
      <c r="N489" s="203"/>
      <c r="O489" s="203"/>
      <c r="P489" s="203"/>
      <c r="Q489" s="203"/>
      <c r="R489" s="203"/>
      <c r="S489" s="203"/>
      <c r="T489" s="203"/>
      <c r="U489" s="203"/>
      <c r="V489" s="203"/>
      <c r="W489" s="203"/>
      <c r="X489" s="203"/>
      <c r="Y489" s="203"/>
      <c r="Z489" s="203"/>
      <c r="AA489" s="203"/>
      <c r="AB489" s="203"/>
      <c r="AC489" s="203"/>
      <c r="AD489" s="203"/>
      <c r="AE489" s="203"/>
      <c r="AF489" s="203"/>
      <c r="AG489" s="203"/>
      <c r="AH489" s="203"/>
      <c r="AI489" s="203"/>
      <c r="AJ489" s="203"/>
      <c r="AK489" s="203"/>
      <c r="AL489" s="203"/>
      <c r="AM489" s="203"/>
      <c r="AN489" s="203"/>
      <c r="AO489" s="203"/>
      <c r="AP489" s="203"/>
      <c r="AQ489" s="203"/>
      <c r="AR489" s="203"/>
      <c r="AS489" s="203"/>
      <c r="AT489" s="203"/>
      <c r="AU489" s="203"/>
      <c r="AV489" s="203"/>
      <c r="AW489" s="203"/>
      <c r="AX489" s="203"/>
      <c r="AY489" s="203"/>
      <c r="AZ489" s="203"/>
      <c r="BA489" s="203"/>
      <c r="BB489" s="203"/>
      <c r="BC489" s="203"/>
      <c r="BD489" s="203"/>
      <c r="BE489" s="203"/>
      <c r="BF489" s="203"/>
      <c r="BG489" s="203"/>
      <c r="BH489" s="203"/>
      <c r="BI489" s="203"/>
      <c r="BJ489" s="203"/>
      <c r="BK489" s="203"/>
      <c r="BL489" s="203"/>
      <c r="BM489" s="203"/>
      <c r="BN489" s="203"/>
      <c r="BO489" s="203"/>
      <c r="BP489" s="203"/>
      <c r="BQ489" s="203"/>
      <c r="BR489" s="203"/>
      <c r="BS489" s="203"/>
      <c r="BT489" s="203"/>
      <c r="BU489" s="203"/>
      <c r="BV489" s="203"/>
      <c r="BW489" s="203"/>
      <c r="BX489" s="203"/>
      <c r="BY489" s="203"/>
      <c r="BZ489" s="203"/>
      <c r="CB489" s="8"/>
    </row>
    <row r="490" spans="1:80" s="13" customFormat="1" ht="15.95" customHeight="1">
      <c r="A490" s="59"/>
      <c r="B490" s="59" t="s">
        <v>265</v>
      </c>
      <c r="C490" s="59"/>
      <c r="D490" s="59"/>
      <c r="E490" s="59"/>
      <c r="F490" s="59"/>
      <c r="G490" s="59"/>
      <c r="H490" s="59"/>
      <c r="I490" s="59"/>
      <c r="J490" s="59"/>
      <c r="K490" s="59"/>
      <c r="L490" s="59"/>
      <c r="M490" s="59"/>
      <c r="N490" s="59"/>
      <c r="O490" s="59"/>
      <c r="P490" s="59"/>
      <c r="Q490" s="59"/>
      <c r="R490" s="59"/>
      <c r="S490" s="680"/>
      <c r="T490" s="680"/>
      <c r="U490" s="680"/>
      <c r="V490" s="680"/>
      <c r="W490" s="680"/>
      <c r="X490" s="680"/>
      <c r="Y490" s="680"/>
      <c r="Z490" s="680"/>
      <c r="AA490" s="680"/>
      <c r="AB490" s="680"/>
      <c r="AC490" s="680"/>
      <c r="AD490" s="680"/>
      <c r="AE490" s="680"/>
      <c r="AF490" s="680"/>
      <c r="AG490" s="680"/>
      <c r="AH490" s="680"/>
      <c r="AI490" s="680"/>
      <c r="AJ490" s="680"/>
      <c r="AK490" s="680"/>
      <c r="AL490" s="680"/>
      <c r="AM490" s="680"/>
      <c r="AN490" s="680"/>
      <c r="AO490" s="680"/>
      <c r="AP490" s="680"/>
      <c r="AQ490" s="680"/>
      <c r="AR490" s="680"/>
      <c r="AS490" s="680"/>
      <c r="AT490" s="680"/>
      <c r="AU490" s="680"/>
      <c r="AV490" s="680"/>
      <c r="AW490" s="680"/>
      <c r="AX490" s="680"/>
      <c r="AY490" s="680"/>
      <c r="AZ490" s="680"/>
      <c r="BA490" s="680"/>
      <c r="BB490" s="680"/>
      <c r="BC490" s="680"/>
      <c r="BD490" s="680"/>
      <c r="BE490" s="680"/>
      <c r="BF490" s="680"/>
      <c r="BG490" s="680"/>
      <c r="BH490" s="680"/>
      <c r="BI490" s="680"/>
      <c r="BJ490" s="680"/>
      <c r="BK490" s="680"/>
      <c r="BL490" s="680"/>
      <c r="BM490" s="680"/>
      <c r="BN490" s="680"/>
      <c r="BO490" s="680"/>
      <c r="BP490" s="680"/>
      <c r="BQ490" s="680"/>
      <c r="BR490" s="680"/>
      <c r="BS490" s="680"/>
      <c r="BT490" s="680"/>
      <c r="BU490" s="680"/>
      <c r="BV490" s="680"/>
      <c r="BW490" s="680"/>
      <c r="BX490" s="680"/>
      <c r="BY490" s="680"/>
      <c r="BZ490" s="680"/>
    </row>
    <row r="491" spans="1:80" s="2" customFormat="1" ht="5.0999999999999996" customHeight="1">
      <c r="A491" s="94"/>
      <c r="B491" s="94"/>
      <c r="C491" s="94"/>
      <c r="D491" s="94"/>
      <c r="E491" s="94"/>
      <c r="F491" s="94"/>
      <c r="G491" s="94"/>
      <c r="H491" s="94"/>
      <c r="I491" s="94"/>
      <c r="J491" s="94"/>
      <c r="K491" s="94"/>
      <c r="L491" s="94"/>
      <c r="M491" s="94"/>
      <c r="N491" s="94"/>
      <c r="O491" s="94"/>
      <c r="P491" s="94"/>
      <c r="Q491" s="94"/>
      <c r="R491" s="94"/>
      <c r="S491" s="94"/>
      <c r="T491" s="94"/>
      <c r="U491" s="94"/>
      <c r="V491" s="94"/>
      <c r="W491" s="94"/>
      <c r="X491" s="94"/>
      <c r="Y491" s="94"/>
      <c r="Z491" s="94"/>
      <c r="AA491" s="94"/>
      <c r="AB491" s="94"/>
      <c r="AC491" s="94"/>
      <c r="AD491" s="94"/>
      <c r="AE491" s="94"/>
      <c r="AF491" s="94"/>
      <c r="AG491" s="94"/>
      <c r="AH491" s="94"/>
      <c r="AI491" s="94"/>
      <c r="AJ491" s="94"/>
      <c r="AK491" s="94"/>
      <c r="AL491" s="94"/>
      <c r="AM491" s="94"/>
      <c r="AN491" s="94"/>
      <c r="AO491" s="94"/>
      <c r="AP491" s="94"/>
      <c r="AQ491" s="94"/>
      <c r="AR491" s="94"/>
      <c r="AS491" s="94"/>
      <c r="AT491" s="94"/>
      <c r="AU491" s="94"/>
      <c r="AV491" s="94"/>
      <c r="AW491" s="94"/>
      <c r="AX491" s="94"/>
      <c r="AY491" s="94"/>
      <c r="AZ491" s="94"/>
      <c r="BA491" s="94"/>
      <c r="BB491" s="94"/>
      <c r="BC491" s="94"/>
      <c r="BD491" s="94"/>
      <c r="BE491" s="94"/>
      <c r="BF491" s="94"/>
      <c r="BG491" s="94"/>
      <c r="BH491" s="94"/>
      <c r="BI491" s="94"/>
      <c r="BJ491" s="94"/>
      <c r="BK491" s="94"/>
      <c r="BL491" s="94"/>
      <c r="BM491" s="94"/>
      <c r="BN491" s="94"/>
      <c r="BO491" s="94"/>
      <c r="BP491" s="94"/>
      <c r="BQ491" s="94"/>
      <c r="BR491" s="94"/>
      <c r="BS491" s="94"/>
      <c r="BT491" s="94"/>
      <c r="BU491" s="94"/>
      <c r="BV491" s="94"/>
      <c r="BW491" s="94"/>
      <c r="BX491" s="94"/>
      <c r="BY491" s="94"/>
      <c r="BZ491" s="94"/>
      <c r="CB491" s="8"/>
    </row>
    <row r="492" spans="1:80" s="2" customFormat="1" ht="5.0999999999999996" customHeight="1">
      <c r="A492" s="203"/>
      <c r="B492" s="203"/>
      <c r="C492" s="203"/>
      <c r="D492" s="203"/>
      <c r="E492" s="203"/>
      <c r="F492" s="203"/>
      <c r="G492" s="203"/>
      <c r="H492" s="203"/>
      <c r="I492" s="203"/>
      <c r="J492" s="203"/>
      <c r="K492" s="203"/>
      <c r="L492" s="203"/>
      <c r="M492" s="203"/>
      <c r="N492" s="203"/>
      <c r="O492" s="203"/>
      <c r="P492" s="203"/>
      <c r="Q492" s="203"/>
      <c r="R492" s="203"/>
      <c r="S492" s="203"/>
      <c r="T492" s="203"/>
      <c r="U492" s="203"/>
      <c r="V492" s="203"/>
      <c r="W492" s="203"/>
      <c r="X492" s="203"/>
      <c r="Y492" s="203"/>
      <c r="Z492" s="203"/>
      <c r="AA492" s="203"/>
      <c r="AB492" s="203"/>
      <c r="AC492" s="203"/>
      <c r="AD492" s="203"/>
      <c r="AE492" s="203"/>
      <c r="AF492" s="203"/>
      <c r="AG492" s="203"/>
      <c r="AH492" s="203"/>
      <c r="AI492" s="203"/>
      <c r="AJ492" s="203"/>
      <c r="AK492" s="203"/>
      <c r="AL492" s="203"/>
      <c r="AM492" s="203"/>
      <c r="AN492" s="203"/>
      <c r="AO492" s="203"/>
      <c r="AP492" s="203"/>
      <c r="AQ492" s="203"/>
      <c r="AR492" s="203"/>
      <c r="AS492" s="203"/>
      <c r="AT492" s="203"/>
      <c r="AU492" s="203"/>
      <c r="AV492" s="203"/>
      <c r="AW492" s="203"/>
      <c r="AX492" s="203"/>
      <c r="AY492" s="203"/>
      <c r="AZ492" s="203"/>
      <c r="BA492" s="203"/>
      <c r="BB492" s="203"/>
      <c r="BC492" s="203"/>
      <c r="BD492" s="203"/>
      <c r="BE492" s="203"/>
      <c r="BF492" s="203"/>
      <c r="BG492" s="203"/>
      <c r="BH492" s="203"/>
      <c r="BI492" s="203"/>
      <c r="BJ492" s="203"/>
      <c r="BK492" s="203"/>
      <c r="BL492" s="203"/>
      <c r="BM492" s="203"/>
      <c r="BN492" s="203"/>
      <c r="BO492" s="203"/>
      <c r="BP492" s="203"/>
      <c r="BQ492" s="203"/>
      <c r="BR492" s="203"/>
      <c r="BS492" s="203"/>
      <c r="BT492" s="203"/>
      <c r="BU492" s="203"/>
      <c r="BV492" s="203"/>
      <c r="BW492" s="203"/>
      <c r="BX492" s="203"/>
      <c r="BY492" s="203"/>
      <c r="BZ492" s="203"/>
      <c r="CB492" s="8"/>
    </row>
    <row r="493" spans="1:80" s="13" customFormat="1" ht="15.95" customHeight="1">
      <c r="A493" s="59"/>
      <c r="B493" s="59" t="s">
        <v>266</v>
      </c>
      <c r="C493" s="59"/>
      <c r="D493" s="59"/>
      <c r="E493" s="59"/>
      <c r="F493" s="59"/>
      <c r="G493" s="59"/>
      <c r="H493" s="59"/>
      <c r="I493" s="59"/>
      <c r="J493" s="59"/>
      <c r="K493" s="59"/>
      <c r="L493" s="59"/>
      <c r="M493" s="59"/>
      <c r="N493" s="59"/>
      <c r="O493" s="59"/>
      <c r="P493" s="59"/>
      <c r="Q493" s="59"/>
      <c r="R493" s="680"/>
      <c r="S493" s="680"/>
      <c r="T493" s="680"/>
      <c r="U493" s="680"/>
      <c r="V493" s="680"/>
      <c r="W493" s="680"/>
      <c r="X493" s="680"/>
      <c r="Y493" s="680"/>
      <c r="Z493" s="680"/>
      <c r="AA493" s="680"/>
      <c r="AB493" s="680"/>
      <c r="AC493" s="680"/>
      <c r="AD493" s="680"/>
      <c r="AE493" s="680"/>
      <c r="AF493" s="680"/>
      <c r="AG493" s="680"/>
      <c r="AH493" s="680"/>
      <c r="AI493" s="680"/>
      <c r="AJ493" s="680"/>
      <c r="AK493" s="680"/>
      <c r="AL493" s="680"/>
      <c r="AM493" s="680"/>
      <c r="AN493" s="680"/>
      <c r="AO493" s="680"/>
      <c r="AP493" s="680"/>
      <c r="AQ493" s="680"/>
      <c r="AR493" s="680"/>
      <c r="AS493" s="680"/>
      <c r="AT493" s="680"/>
      <c r="AU493" s="680"/>
      <c r="AV493" s="680"/>
      <c r="AW493" s="680"/>
      <c r="AX493" s="680"/>
      <c r="AY493" s="680"/>
      <c r="AZ493" s="680"/>
      <c r="BA493" s="680"/>
      <c r="BB493" s="680"/>
      <c r="BC493" s="680"/>
      <c r="BD493" s="680"/>
      <c r="BE493" s="680"/>
      <c r="BF493" s="680"/>
      <c r="BG493" s="680"/>
      <c r="BH493" s="680"/>
      <c r="BI493" s="680"/>
      <c r="BJ493" s="680"/>
      <c r="BK493" s="680"/>
      <c r="BL493" s="680"/>
      <c r="BM493" s="680"/>
      <c r="BN493" s="680"/>
      <c r="BO493" s="680"/>
      <c r="BP493" s="680"/>
      <c r="BQ493" s="680"/>
      <c r="BR493" s="680"/>
      <c r="BS493" s="680"/>
      <c r="BT493" s="680"/>
      <c r="BU493" s="680"/>
      <c r="BV493" s="680"/>
      <c r="BW493" s="680"/>
      <c r="BX493" s="680"/>
      <c r="BY493" s="680"/>
      <c r="BZ493" s="680"/>
    </row>
    <row r="494" spans="1:80" s="13" customFormat="1" ht="15.95" customHeight="1">
      <c r="A494" s="59"/>
      <c r="B494" s="59"/>
      <c r="C494" s="59"/>
      <c r="D494" s="59"/>
      <c r="E494" s="59"/>
      <c r="F494" s="59"/>
      <c r="G494" s="59"/>
      <c r="H494" s="59"/>
      <c r="I494" s="59"/>
      <c r="J494" s="59"/>
      <c r="K494" s="59"/>
      <c r="L494" s="59"/>
      <c r="M494" s="59"/>
      <c r="N494" s="59"/>
      <c r="O494" s="59"/>
      <c r="P494" s="59"/>
      <c r="Q494" s="59"/>
      <c r="R494" s="680"/>
      <c r="S494" s="680"/>
      <c r="T494" s="680"/>
      <c r="U494" s="680"/>
      <c r="V494" s="680"/>
      <c r="W494" s="680"/>
      <c r="X494" s="680"/>
      <c r="Y494" s="680"/>
      <c r="Z494" s="680"/>
      <c r="AA494" s="680"/>
      <c r="AB494" s="680"/>
      <c r="AC494" s="680"/>
      <c r="AD494" s="680"/>
      <c r="AE494" s="680"/>
      <c r="AF494" s="680"/>
      <c r="AG494" s="680"/>
      <c r="AH494" s="680"/>
      <c r="AI494" s="680"/>
      <c r="AJ494" s="680"/>
      <c r="AK494" s="680"/>
      <c r="AL494" s="680"/>
      <c r="AM494" s="680"/>
      <c r="AN494" s="680"/>
      <c r="AO494" s="680"/>
      <c r="AP494" s="680"/>
      <c r="AQ494" s="680"/>
      <c r="AR494" s="680"/>
      <c r="AS494" s="680"/>
      <c r="AT494" s="680"/>
      <c r="AU494" s="680"/>
      <c r="AV494" s="680"/>
      <c r="AW494" s="680"/>
      <c r="AX494" s="680"/>
      <c r="AY494" s="680"/>
      <c r="AZ494" s="680"/>
      <c r="BA494" s="680"/>
      <c r="BB494" s="680"/>
      <c r="BC494" s="680"/>
      <c r="BD494" s="680"/>
      <c r="BE494" s="680"/>
      <c r="BF494" s="680"/>
      <c r="BG494" s="680"/>
      <c r="BH494" s="680"/>
      <c r="BI494" s="680"/>
      <c r="BJ494" s="680"/>
      <c r="BK494" s="680"/>
      <c r="BL494" s="680"/>
      <c r="BM494" s="680"/>
      <c r="BN494" s="680"/>
      <c r="BO494" s="680"/>
      <c r="BP494" s="680"/>
      <c r="BQ494" s="680"/>
      <c r="BR494" s="680"/>
      <c r="BS494" s="680"/>
      <c r="BT494" s="680"/>
      <c r="BU494" s="680"/>
      <c r="BV494" s="680"/>
      <c r="BW494" s="680"/>
      <c r="BX494" s="680"/>
      <c r="BY494" s="680"/>
      <c r="BZ494" s="680"/>
    </row>
    <row r="495" spans="1:80" s="2" customFormat="1" ht="5.0999999999999996" customHeight="1">
      <c r="A495" s="94"/>
      <c r="B495" s="94"/>
      <c r="C495" s="94"/>
      <c r="D495" s="94"/>
      <c r="E495" s="94"/>
      <c r="F495" s="94"/>
      <c r="G495" s="94"/>
      <c r="H495" s="94"/>
      <c r="I495" s="94"/>
      <c r="J495" s="94"/>
      <c r="K495" s="94"/>
      <c r="L495" s="94"/>
      <c r="M495" s="94"/>
      <c r="N495" s="94"/>
      <c r="O495" s="94"/>
      <c r="P495" s="94"/>
      <c r="Q495" s="94"/>
      <c r="R495" s="94"/>
      <c r="S495" s="94"/>
      <c r="T495" s="94"/>
      <c r="U495" s="94"/>
      <c r="V495" s="94"/>
      <c r="W495" s="94"/>
      <c r="X495" s="94"/>
      <c r="Y495" s="94"/>
      <c r="Z495" s="94"/>
      <c r="AA495" s="94"/>
      <c r="AB495" s="94"/>
      <c r="AC495" s="94"/>
      <c r="AD495" s="94"/>
      <c r="AE495" s="94"/>
      <c r="AF495" s="94"/>
      <c r="AG495" s="94"/>
      <c r="AH495" s="94"/>
      <c r="AI495" s="94"/>
      <c r="AJ495" s="94"/>
      <c r="AK495" s="94"/>
      <c r="AL495" s="94"/>
      <c r="AM495" s="94"/>
      <c r="AN495" s="94"/>
      <c r="AO495" s="94"/>
      <c r="AP495" s="94"/>
      <c r="AQ495" s="94"/>
      <c r="AR495" s="94"/>
      <c r="AS495" s="94"/>
      <c r="AT495" s="94"/>
      <c r="AU495" s="94"/>
      <c r="AV495" s="94"/>
      <c r="AW495" s="94"/>
      <c r="AX495" s="94"/>
      <c r="AY495" s="94"/>
      <c r="AZ495" s="94"/>
      <c r="BA495" s="94"/>
      <c r="BB495" s="94"/>
      <c r="BC495" s="94"/>
      <c r="BD495" s="94"/>
      <c r="BE495" s="94"/>
      <c r="BF495" s="94"/>
      <c r="BG495" s="94"/>
      <c r="BH495" s="94"/>
      <c r="BI495" s="94"/>
      <c r="BJ495" s="94"/>
      <c r="BK495" s="94"/>
      <c r="BL495" s="94"/>
      <c r="BM495" s="94"/>
      <c r="BN495" s="94"/>
      <c r="BO495" s="94"/>
      <c r="BP495" s="94"/>
      <c r="BQ495" s="94"/>
      <c r="BR495" s="94"/>
      <c r="BS495" s="94"/>
      <c r="BT495" s="94"/>
      <c r="BU495" s="94"/>
      <c r="BV495" s="94"/>
      <c r="BW495" s="94"/>
      <c r="BX495" s="94"/>
      <c r="BY495" s="94"/>
      <c r="BZ495" s="94"/>
      <c r="CB495" s="8"/>
    </row>
    <row r="496" spans="1:80" s="13" customFormat="1" ht="9.9499999999999993" customHeight="1">
      <c r="A496" s="59"/>
      <c r="B496" s="59"/>
      <c r="C496" s="59"/>
      <c r="D496" s="59"/>
      <c r="E496" s="59"/>
      <c r="F496" s="59"/>
      <c r="G496" s="59"/>
      <c r="H496" s="59"/>
      <c r="I496" s="59"/>
      <c r="J496" s="59"/>
      <c r="K496" s="59"/>
      <c r="L496" s="59"/>
      <c r="M496" s="59"/>
      <c r="N496" s="59"/>
      <c r="O496" s="59"/>
      <c r="P496" s="59"/>
      <c r="Q496" s="59"/>
      <c r="R496" s="59"/>
      <c r="S496" s="59"/>
      <c r="T496" s="59"/>
      <c r="U496" s="59"/>
      <c r="V496" s="59"/>
      <c r="W496" s="59"/>
      <c r="X496" s="59"/>
      <c r="Y496" s="59"/>
      <c r="Z496" s="59"/>
      <c r="AA496" s="59"/>
      <c r="AB496" s="59"/>
      <c r="AC496" s="59"/>
      <c r="AD496" s="59"/>
      <c r="AE496" s="59"/>
      <c r="AF496" s="59"/>
      <c r="AG496" s="59"/>
      <c r="AH496" s="59"/>
      <c r="AI496" s="59"/>
      <c r="AJ496" s="59"/>
      <c r="AK496" s="59"/>
      <c r="AL496" s="59"/>
      <c r="AM496" s="59"/>
      <c r="AN496" s="59"/>
      <c r="AO496" s="59"/>
      <c r="AP496" s="59"/>
      <c r="AQ496" s="60"/>
      <c r="AR496" s="60"/>
      <c r="AS496" s="60"/>
      <c r="AT496" s="60"/>
      <c r="AU496" s="60"/>
      <c r="AV496" s="60"/>
      <c r="AW496" s="60"/>
      <c r="AX496" s="60"/>
      <c r="AY496" s="60"/>
      <c r="AZ496" s="60"/>
      <c r="BA496" s="60"/>
      <c r="BB496" s="60"/>
      <c r="BC496" s="60"/>
      <c r="BD496" s="60"/>
      <c r="BE496" s="60"/>
      <c r="BF496" s="60"/>
      <c r="BG496" s="60"/>
      <c r="BH496" s="60"/>
      <c r="BI496" s="60"/>
      <c r="BJ496" s="60"/>
      <c r="BK496" s="60"/>
      <c r="BL496" s="60"/>
      <c r="BM496" s="60"/>
      <c r="BN496" s="60"/>
      <c r="BO496" s="60"/>
      <c r="BP496" s="60"/>
      <c r="BQ496" s="60"/>
      <c r="BR496" s="60"/>
      <c r="BS496" s="60"/>
      <c r="BT496" s="60"/>
      <c r="BU496" s="60"/>
      <c r="BV496" s="60"/>
      <c r="BW496" s="60"/>
      <c r="BX496" s="60"/>
      <c r="BY496" s="60"/>
      <c r="BZ496" s="60"/>
    </row>
    <row r="497" spans="1:80" s="2" customFormat="1" ht="5.0999999999999996" customHeight="1">
      <c r="A497" s="203"/>
      <c r="B497" s="203"/>
      <c r="C497" s="203"/>
      <c r="D497" s="203"/>
      <c r="E497" s="203"/>
      <c r="F497" s="203"/>
      <c r="G497" s="203"/>
      <c r="H497" s="203"/>
      <c r="I497" s="203"/>
      <c r="J497" s="203"/>
      <c r="K497" s="203"/>
      <c r="L497" s="203"/>
      <c r="M497" s="203"/>
      <c r="N497" s="203"/>
      <c r="O497" s="203"/>
      <c r="P497" s="203"/>
      <c r="Q497" s="203"/>
      <c r="R497" s="203"/>
      <c r="S497" s="203"/>
      <c r="T497" s="203"/>
      <c r="U497" s="203"/>
      <c r="V497" s="203"/>
      <c r="W497" s="203"/>
      <c r="X497" s="203"/>
      <c r="Y497" s="203"/>
      <c r="Z497" s="203"/>
      <c r="AA497" s="203"/>
      <c r="AB497" s="203"/>
      <c r="AC497" s="203"/>
      <c r="AD497" s="203"/>
      <c r="AE497" s="203"/>
      <c r="AF497" s="203"/>
      <c r="AG497" s="203"/>
      <c r="AH497" s="203"/>
      <c r="AI497" s="203"/>
      <c r="AJ497" s="203"/>
      <c r="AK497" s="203"/>
      <c r="AL497" s="203"/>
      <c r="AM497" s="203"/>
      <c r="AN497" s="203"/>
      <c r="AO497" s="203"/>
      <c r="AP497" s="203"/>
      <c r="AQ497" s="203"/>
      <c r="AR497" s="203"/>
      <c r="AS497" s="203"/>
      <c r="AT497" s="203"/>
      <c r="AU497" s="203"/>
      <c r="AV497" s="203"/>
      <c r="AW497" s="203"/>
      <c r="AX497" s="203"/>
      <c r="AY497" s="203"/>
      <c r="AZ497" s="203"/>
      <c r="BA497" s="203"/>
      <c r="BB497" s="203"/>
      <c r="BC497" s="203"/>
      <c r="BD497" s="203"/>
      <c r="BE497" s="203"/>
      <c r="BF497" s="203"/>
      <c r="BG497" s="203"/>
      <c r="BH497" s="203"/>
      <c r="BI497" s="203"/>
      <c r="BJ497" s="203"/>
      <c r="BK497" s="203"/>
      <c r="BL497" s="203"/>
      <c r="BM497" s="203"/>
      <c r="BN497" s="203"/>
      <c r="BO497" s="203"/>
      <c r="BP497" s="203"/>
      <c r="BQ497" s="203"/>
      <c r="BR497" s="203"/>
      <c r="BS497" s="203"/>
      <c r="BT497" s="203"/>
      <c r="BU497" s="203"/>
      <c r="BV497" s="203"/>
      <c r="BW497" s="203"/>
      <c r="BX497" s="203"/>
      <c r="BY497" s="203"/>
      <c r="BZ497" s="203"/>
      <c r="CB497" s="8"/>
    </row>
    <row r="498" spans="1:80" s="13" customFormat="1" ht="15.95" customHeight="1">
      <c r="A498" s="59"/>
      <c r="B498" s="59" t="s">
        <v>246</v>
      </c>
      <c r="C498" s="59"/>
      <c r="D498" s="59"/>
      <c r="E498" s="59"/>
      <c r="F498" s="59"/>
      <c r="G498" s="59"/>
      <c r="H498" s="59"/>
      <c r="I498" s="59"/>
      <c r="J498" s="59"/>
      <c r="K498" s="59"/>
      <c r="L498" s="59"/>
      <c r="M498" s="59"/>
      <c r="N498" s="59"/>
      <c r="O498" s="59"/>
      <c r="P498" s="59"/>
      <c r="Q498" s="59"/>
      <c r="R498" s="59"/>
      <c r="S498" s="59"/>
      <c r="T498" s="59"/>
      <c r="U498" s="59"/>
      <c r="V498" s="59"/>
      <c r="W498" s="59"/>
      <c r="X498" s="59"/>
      <c r="Y498" s="59"/>
      <c r="Z498" s="59"/>
      <c r="AA498" s="59"/>
      <c r="AB498" s="59"/>
      <c r="AC498" s="59"/>
      <c r="AD498" s="59"/>
      <c r="AE498" s="59"/>
      <c r="AF498" s="59"/>
      <c r="AG498" s="59"/>
      <c r="AH498" s="59"/>
      <c r="AI498" s="672"/>
      <c r="AJ498" s="672"/>
      <c r="AK498" s="672"/>
      <c r="AL498" s="672"/>
      <c r="AM498" s="672"/>
      <c r="AN498" s="672"/>
      <c r="AO498" s="672"/>
      <c r="AP498" s="59"/>
      <c r="AQ498" s="60"/>
      <c r="AR498" s="60"/>
      <c r="AS498" s="60"/>
      <c r="AT498" s="60"/>
      <c r="AU498" s="60"/>
      <c r="AV498" s="60"/>
      <c r="AW498" s="60"/>
      <c r="AX498" s="60"/>
      <c r="AY498" s="60"/>
      <c r="AZ498" s="60"/>
      <c r="BA498" s="60"/>
      <c r="BB498" s="60"/>
      <c r="BC498" s="60"/>
      <c r="BD498" s="60"/>
      <c r="BE498" s="60"/>
      <c r="BF498" s="60"/>
      <c r="BG498" s="60"/>
      <c r="BH498" s="60"/>
      <c r="BI498" s="60"/>
      <c r="BJ498" s="60"/>
      <c r="BK498" s="60"/>
      <c r="BL498" s="60"/>
      <c r="BM498" s="60"/>
      <c r="BN498" s="60"/>
      <c r="BO498" s="60"/>
      <c r="BP498" s="60"/>
      <c r="BQ498" s="60"/>
      <c r="BR498" s="60"/>
      <c r="BS498" s="60"/>
      <c r="BT498" s="60"/>
      <c r="BU498" s="60"/>
      <c r="BV498" s="60"/>
      <c r="BW498" s="60"/>
      <c r="BX498" s="60"/>
      <c r="BY498" s="60"/>
      <c r="BZ498" s="60"/>
    </row>
    <row r="499" spans="1:80" s="2" customFormat="1" ht="5.0999999999999996" customHeight="1">
      <c r="A499" s="94"/>
      <c r="B499" s="94"/>
      <c r="C499" s="94"/>
      <c r="D499" s="94"/>
      <c r="E499" s="94"/>
      <c r="F499" s="94"/>
      <c r="G499" s="94"/>
      <c r="H499" s="94"/>
      <c r="I499" s="94"/>
      <c r="J499" s="94"/>
      <c r="K499" s="94"/>
      <c r="L499" s="94"/>
      <c r="M499" s="94"/>
      <c r="N499" s="94"/>
      <c r="O499" s="94"/>
      <c r="P499" s="94"/>
      <c r="Q499" s="94"/>
      <c r="R499" s="94"/>
      <c r="S499" s="94"/>
      <c r="T499" s="94"/>
      <c r="U499" s="94"/>
      <c r="V499" s="94"/>
      <c r="W499" s="94"/>
      <c r="X499" s="94"/>
      <c r="Y499" s="94"/>
      <c r="Z499" s="94"/>
      <c r="AA499" s="94"/>
      <c r="AB499" s="94"/>
      <c r="AC499" s="94"/>
      <c r="AD499" s="94"/>
      <c r="AE499" s="94"/>
      <c r="AF499" s="94"/>
      <c r="AG499" s="94"/>
      <c r="AH499" s="94"/>
      <c r="AI499" s="94"/>
      <c r="AJ499" s="94"/>
      <c r="AK499" s="94"/>
      <c r="AL499" s="94"/>
      <c r="AM499" s="94"/>
      <c r="AN499" s="94"/>
      <c r="AO499" s="94"/>
      <c r="AP499" s="94"/>
      <c r="AQ499" s="94"/>
      <c r="AR499" s="94"/>
      <c r="AS499" s="94"/>
      <c r="AT499" s="94"/>
      <c r="AU499" s="94"/>
      <c r="AV499" s="94"/>
      <c r="AW499" s="94"/>
      <c r="AX499" s="94"/>
      <c r="AY499" s="94"/>
      <c r="AZ499" s="94"/>
      <c r="BA499" s="94"/>
      <c r="BB499" s="94"/>
      <c r="BC499" s="94"/>
      <c r="BD499" s="94"/>
      <c r="BE499" s="94"/>
      <c r="BF499" s="94"/>
      <c r="BG499" s="94"/>
      <c r="BH499" s="94"/>
      <c r="BI499" s="94"/>
      <c r="BJ499" s="94"/>
      <c r="BK499" s="94"/>
      <c r="BL499" s="94"/>
      <c r="BM499" s="94"/>
      <c r="BN499" s="94"/>
      <c r="BO499" s="94"/>
      <c r="BP499" s="94"/>
      <c r="BQ499" s="94"/>
      <c r="BR499" s="94"/>
      <c r="BS499" s="94"/>
      <c r="BT499" s="94"/>
      <c r="BU499" s="94"/>
      <c r="BV499" s="94"/>
      <c r="BW499" s="94"/>
      <c r="BX499" s="94"/>
      <c r="BY499" s="94"/>
      <c r="BZ499" s="94"/>
      <c r="CB499" s="8"/>
    </row>
    <row r="500" spans="1:80" s="2" customFormat="1" ht="5.0999999999999996" customHeight="1">
      <c r="A500" s="203"/>
      <c r="B500" s="203"/>
      <c r="C500" s="203"/>
      <c r="D500" s="203"/>
      <c r="E500" s="203"/>
      <c r="F500" s="203"/>
      <c r="G500" s="203"/>
      <c r="H500" s="203"/>
      <c r="I500" s="203"/>
      <c r="J500" s="203"/>
      <c r="K500" s="203"/>
      <c r="L500" s="203"/>
      <c r="M500" s="203"/>
      <c r="N500" s="203"/>
      <c r="O500" s="203"/>
      <c r="P500" s="203"/>
      <c r="Q500" s="203"/>
      <c r="R500" s="203"/>
      <c r="S500" s="203"/>
      <c r="T500" s="203"/>
      <c r="U500" s="203"/>
      <c r="V500" s="203"/>
      <c r="W500" s="203"/>
      <c r="X500" s="203"/>
      <c r="Y500" s="203"/>
      <c r="Z500" s="203"/>
      <c r="AA500" s="203"/>
      <c r="AB500" s="203"/>
      <c r="AC500" s="203"/>
      <c r="AD500" s="203"/>
      <c r="AE500" s="203"/>
      <c r="AF500" s="203"/>
      <c r="AG500" s="203"/>
      <c r="AH500" s="203"/>
      <c r="AI500" s="203"/>
      <c r="AJ500" s="203"/>
      <c r="AK500" s="203"/>
      <c r="AL500" s="203"/>
      <c r="AM500" s="203"/>
      <c r="AN500" s="203"/>
      <c r="AO500" s="203"/>
      <c r="AP500" s="203"/>
      <c r="AQ500" s="203"/>
      <c r="AR500" s="203"/>
      <c r="AS500" s="203"/>
      <c r="AT500" s="203"/>
      <c r="AU500" s="203"/>
      <c r="AV500" s="203"/>
      <c r="AW500" s="203"/>
      <c r="AX500" s="203"/>
      <c r="AY500" s="203"/>
      <c r="AZ500" s="203"/>
      <c r="BA500" s="203"/>
      <c r="BB500" s="203"/>
      <c r="BC500" s="203"/>
      <c r="BD500" s="203"/>
      <c r="BE500" s="203"/>
      <c r="BF500" s="203"/>
      <c r="BG500" s="203"/>
      <c r="BH500" s="203"/>
      <c r="BI500" s="203"/>
      <c r="BJ500" s="203"/>
      <c r="BK500" s="203"/>
      <c r="BL500" s="203"/>
      <c r="BM500" s="203"/>
      <c r="BN500" s="203"/>
      <c r="BO500" s="203"/>
      <c r="BP500" s="203"/>
      <c r="BQ500" s="203"/>
      <c r="BR500" s="203"/>
      <c r="BS500" s="203"/>
      <c r="BT500" s="203"/>
      <c r="BU500" s="203"/>
      <c r="BV500" s="203"/>
      <c r="BW500" s="203"/>
      <c r="BX500" s="203"/>
      <c r="BY500" s="203"/>
      <c r="BZ500" s="203"/>
      <c r="CB500" s="8"/>
    </row>
    <row r="501" spans="1:80" s="13" customFormat="1" ht="15.95" customHeight="1">
      <c r="A501" s="59"/>
      <c r="B501" s="59" t="s">
        <v>247</v>
      </c>
      <c r="C501" s="59"/>
      <c r="D501" s="59"/>
      <c r="E501" s="59"/>
      <c r="F501" s="59"/>
      <c r="G501" s="59"/>
      <c r="H501" s="59"/>
      <c r="I501" s="59"/>
      <c r="J501" s="59"/>
      <c r="K501" s="59"/>
      <c r="L501" s="59"/>
      <c r="M501" s="59"/>
      <c r="N501" s="59"/>
      <c r="O501" s="59"/>
      <c r="P501" s="59"/>
      <c r="Q501" s="59"/>
      <c r="R501" s="59"/>
      <c r="S501" s="59"/>
      <c r="T501" s="59"/>
      <c r="U501" s="59"/>
      <c r="V501" s="59"/>
      <c r="W501" s="59"/>
      <c r="X501" s="59"/>
      <c r="Y501" s="59"/>
      <c r="Z501" s="59"/>
      <c r="AA501" s="59"/>
      <c r="AB501" s="59"/>
      <c r="AC501" s="59"/>
      <c r="AD501" s="59"/>
      <c r="AE501" s="59"/>
      <c r="AF501" s="59"/>
      <c r="AG501" s="59"/>
      <c r="AH501" s="59"/>
      <c r="AI501" s="672"/>
      <c r="AJ501" s="672"/>
      <c r="AK501" s="672"/>
      <c r="AL501" s="672"/>
      <c r="AM501" s="672"/>
      <c r="AN501" s="672"/>
      <c r="AO501" s="672"/>
      <c r="AP501" s="59"/>
      <c r="AQ501" s="60"/>
      <c r="AR501" s="60"/>
      <c r="AS501" s="60"/>
      <c r="AT501" s="60"/>
      <c r="AU501" s="60"/>
      <c r="AV501" s="60"/>
      <c r="AW501" s="60"/>
      <c r="AX501" s="60"/>
      <c r="AY501" s="60"/>
      <c r="AZ501" s="60"/>
      <c r="BA501" s="60"/>
      <c r="BB501" s="60"/>
      <c r="BC501" s="60"/>
      <c r="BD501" s="60"/>
      <c r="BE501" s="60"/>
      <c r="BF501" s="60"/>
      <c r="BG501" s="60"/>
      <c r="BH501" s="60"/>
      <c r="BI501" s="60"/>
      <c r="BJ501" s="60"/>
      <c r="BK501" s="60"/>
      <c r="BL501" s="60"/>
      <c r="BM501" s="60"/>
      <c r="BN501" s="60"/>
      <c r="BO501" s="60"/>
      <c r="BP501" s="60"/>
      <c r="BQ501" s="60"/>
      <c r="BR501" s="60"/>
      <c r="BS501" s="60"/>
      <c r="BT501" s="60"/>
      <c r="BU501" s="60"/>
      <c r="BV501" s="60"/>
      <c r="BW501" s="60"/>
      <c r="BX501" s="60"/>
      <c r="BY501" s="60"/>
      <c r="BZ501" s="60"/>
    </row>
    <row r="502" spans="1:80" s="2" customFormat="1" ht="5.0999999999999996" customHeight="1">
      <c r="A502" s="94"/>
      <c r="B502" s="94"/>
      <c r="C502" s="94"/>
      <c r="D502" s="94"/>
      <c r="E502" s="94"/>
      <c r="F502" s="94"/>
      <c r="G502" s="94"/>
      <c r="H502" s="94"/>
      <c r="I502" s="94"/>
      <c r="J502" s="94"/>
      <c r="K502" s="94"/>
      <c r="L502" s="94"/>
      <c r="M502" s="94"/>
      <c r="N502" s="94"/>
      <c r="O502" s="94"/>
      <c r="P502" s="94"/>
      <c r="Q502" s="94"/>
      <c r="R502" s="94"/>
      <c r="S502" s="94"/>
      <c r="T502" s="94"/>
      <c r="U502" s="94"/>
      <c r="V502" s="94"/>
      <c r="W502" s="94"/>
      <c r="X502" s="94"/>
      <c r="Y502" s="94"/>
      <c r="Z502" s="94"/>
      <c r="AA502" s="94"/>
      <c r="AB502" s="94"/>
      <c r="AC502" s="94"/>
      <c r="AD502" s="94"/>
      <c r="AE502" s="94"/>
      <c r="AF502" s="94"/>
      <c r="AG502" s="94"/>
      <c r="AH502" s="94"/>
      <c r="AI502" s="94"/>
      <c r="AJ502" s="94"/>
      <c r="AK502" s="94"/>
      <c r="AL502" s="94"/>
      <c r="AM502" s="94"/>
      <c r="AN502" s="94"/>
      <c r="AO502" s="94"/>
      <c r="AP502" s="94"/>
      <c r="AQ502" s="94"/>
      <c r="AR502" s="94"/>
      <c r="AS502" s="94"/>
      <c r="AT502" s="94"/>
      <c r="AU502" s="94"/>
      <c r="AV502" s="94"/>
      <c r="AW502" s="94"/>
      <c r="AX502" s="94"/>
      <c r="AY502" s="94"/>
      <c r="AZ502" s="94"/>
      <c r="BA502" s="94"/>
      <c r="BB502" s="94"/>
      <c r="BC502" s="94"/>
      <c r="BD502" s="94"/>
      <c r="BE502" s="94"/>
      <c r="BF502" s="94"/>
      <c r="BG502" s="94"/>
      <c r="BH502" s="94"/>
      <c r="BI502" s="94"/>
      <c r="BJ502" s="94"/>
      <c r="BK502" s="94"/>
      <c r="BL502" s="94"/>
      <c r="BM502" s="94"/>
      <c r="BN502" s="94"/>
      <c r="BO502" s="94"/>
      <c r="BP502" s="94"/>
      <c r="BQ502" s="94"/>
      <c r="BR502" s="94"/>
      <c r="BS502" s="94"/>
      <c r="BT502" s="94"/>
      <c r="BU502" s="94"/>
      <c r="BV502" s="94"/>
      <c r="BW502" s="94"/>
      <c r="BX502" s="94"/>
      <c r="BY502" s="94"/>
      <c r="BZ502" s="94"/>
      <c r="CB502" s="8"/>
    </row>
    <row r="503" spans="1:80" s="2" customFormat="1" ht="5.0999999999999996" customHeight="1">
      <c r="A503" s="203"/>
      <c r="B503" s="203"/>
      <c r="C503" s="203"/>
      <c r="D503" s="203"/>
      <c r="E503" s="203"/>
      <c r="F503" s="203"/>
      <c r="G503" s="203"/>
      <c r="H503" s="203"/>
      <c r="I503" s="203"/>
      <c r="J503" s="203"/>
      <c r="K503" s="203"/>
      <c r="L503" s="203"/>
      <c r="M503" s="203"/>
      <c r="N503" s="203"/>
      <c r="O503" s="203"/>
      <c r="P503" s="203"/>
      <c r="Q503" s="203"/>
      <c r="R503" s="203"/>
      <c r="S503" s="203"/>
      <c r="T503" s="203"/>
      <c r="U503" s="203"/>
      <c r="V503" s="203"/>
      <c r="W503" s="203"/>
      <c r="X503" s="203"/>
      <c r="Y503" s="203"/>
      <c r="Z503" s="203"/>
      <c r="AA503" s="203"/>
      <c r="AB503" s="203"/>
      <c r="AC503" s="203"/>
      <c r="AD503" s="203"/>
      <c r="AE503" s="203"/>
      <c r="AF503" s="203"/>
      <c r="AG503" s="203"/>
      <c r="AH503" s="203"/>
      <c r="AI503" s="203"/>
      <c r="AJ503" s="203"/>
      <c r="AK503" s="203"/>
      <c r="AL503" s="203"/>
      <c r="AM503" s="203"/>
      <c r="AN503" s="203"/>
      <c r="AO503" s="203"/>
      <c r="AP503" s="203"/>
      <c r="AQ503" s="203"/>
      <c r="AR503" s="203"/>
      <c r="AS503" s="203"/>
      <c r="AT503" s="203"/>
      <c r="AU503" s="203"/>
      <c r="AV503" s="203"/>
      <c r="AW503" s="203"/>
      <c r="AX503" s="203"/>
      <c r="AY503" s="203"/>
      <c r="AZ503" s="203"/>
      <c r="BA503" s="203"/>
      <c r="BB503" s="203"/>
      <c r="BC503" s="203"/>
      <c r="BD503" s="203"/>
      <c r="BE503" s="203"/>
      <c r="BF503" s="203"/>
      <c r="BG503" s="203"/>
      <c r="BH503" s="203"/>
      <c r="BI503" s="203"/>
      <c r="BJ503" s="203"/>
      <c r="BK503" s="203"/>
      <c r="BL503" s="203"/>
      <c r="BM503" s="203"/>
      <c r="BN503" s="203"/>
      <c r="BO503" s="203"/>
      <c r="BP503" s="203"/>
      <c r="BQ503" s="203"/>
      <c r="BR503" s="203"/>
      <c r="BS503" s="203"/>
      <c r="BT503" s="203"/>
      <c r="BU503" s="203"/>
      <c r="BV503" s="203"/>
      <c r="BW503" s="203"/>
      <c r="BX503" s="203"/>
      <c r="BY503" s="203"/>
      <c r="BZ503" s="203"/>
      <c r="CB503" s="8"/>
    </row>
    <row r="504" spans="1:80" s="13" customFormat="1" ht="15.95" customHeight="1">
      <c r="A504" s="59"/>
      <c r="B504" s="59" t="s">
        <v>248</v>
      </c>
      <c r="C504" s="59"/>
      <c r="D504" s="59"/>
      <c r="E504" s="59"/>
      <c r="F504" s="59"/>
      <c r="G504" s="59"/>
      <c r="H504" s="59"/>
      <c r="I504" s="59"/>
      <c r="J504" s="59"/>
      <c r="K504" s="59"/>
      <c r="L504" s="59"/>
      <c r="M504" s="59"/>
      <c r="N504" s="59"/>
      <c r="O504" s="59"/>
      <c r="P504" s="59"/>
      <c r="Q504" s="59"/>
      <c r="R504" s="59"/>
      <c r="S504" s="59"/>
      <c r="T504" s="59"/>
      <c r="U504" s="59"/>
      <c r="V504" s="59"/>
      <c r="W504" s="59"/>
      <c r="X504" s="59"/>
      <c r="Y504" s="59"/>
      <c r="Z504" s="59"/>
      <c r="AA504" s="59"/>
      <c r="AB504" s="59"/>
      <c r="AC504" s="59"/>
      <c r="AD504" s="59"/>
      <c r="AE504" s="59"/>
      <c r="AF504" s="59"/>
      <c r="AG504" s="59"/>
      <c r="AH504" s="59"/>
      <c r="AI504" s="59"/>
      <c r="AJ504" s="59"/>
      <c r="AK504" s="59"/>
      <c r="AL504" s="59"/>
      <c r="AM504" s="59"/>
      <c r="AN504" s="59"/>
      <c r="AO504" s="59"/>
      <c r="AP504" s="59"/>
      <c r="AQ504" s="60"/>
      <c r="AR504" s="60"/>
      <c r="AS504" s="696"/>
      <c r="AT504" s="696"/>
      <c r="AU504" s="696"/>
      <c r="AV504" s="696"/>
      <c r="AW504" s="696"/>
      <c r="AX504" s="696"/>
      <c r="AY504" s="696"/>
      <c r="AZ504" s="696"/>
      <c r="BA504" s="696"/>
      <c r="BB504" s="696"/>
      <c r="BC504" s="696"/>
      <c r="BD504" s="696"/>
      <c r="BE504" s="696"/>
      <c r="BF504" s="696"/>
      <c r="BG504" s="60"/>
      <c r="BH504" s="60"/>
      <c r="BI504" s="60"/>
      <c r="BJ504" s="60"/>
      <c r="BK504" s="60"/>
      <c r="BL504" s="60"/>
      <c r="BM504" s="60"/>
      <c r="BN504" s="60"/>
      <c r="BO504" s="60"/>
      <c r="BP504" s="60"/>
      <c r="BQ504" s="60"/>
      <c r="BR504" s="60"/>
      <c r="BS504" s="60"/>
      <c r="BT504" s="60"/>
      <c r="BU504" s="60"/>
      <c r="BV504" s="60"/>
      <c r="BW504" s="60"/>
      <c r="BX504" s="60"/>
      <c r="BY504" s="60"/>
      <c r="BZ504" s="60"/>
    </row>
    <row r="505" spans="1:80" s="2" customFormat="1" ht="5.0999999999999996" customHeight="1">
      <c r="A505" s="94"/>
      <c r="B505" s="94"/>
      <c r="C505" s="94"/>
      <c r="D505" s="94"/>
      <c r="E505" s="94"/>
      <c r="F505" s="94"/>
      <c r="G505" s="94"/>
      <c r="H505" s="94"/>
      <c r="I505" s="94"/>
      <c r="J505" s="94"/>
      <c r="K505" s="94"/>
      <c r="L505" s="94"/>
      <c r="M505" s="94"/>
      <c r="N505" s="94"/>
      <c r="O505" s="94"/>
      <c r="P505" s="94"/>
      <c r="Q505" s="94"/>
      <c r="R505" s="94"/>
      <c r="S505" s="94"/>
      <c r="T505" s="94"/>
      <c r="U505" s="94"/>
      <c r="V505" s="94"/>
      <c r="W505" s="94"/>
      <c r="X505" s="94"/>
      <c r="Y505" s="94"/>
      <c r="Z505" s="94"/>
      <c r="AA505" s="94"/>
      <c r="AB505" s="94"/>
      <c r="AC505" s="94"/>
      <c r="AD505" s="94"/>
      <c r="AE505" s="94"/>
      <c r="AF505" s="94"/>
      <c r="AG505" s="94"/>
      <c r="AH505" s="94"/>
      <c r="AI505" s="94"/>
      <c r="AJ505" s="94"/>
      <c r="AK505" s="94"/>
      <c r="AL505" s="94"/>
      <c r="AM505" s="94"/>
      <c r="AN505" s="94"/>
      <c r="AO505" s="94"/>
      <c r="AP505" s="94"/>
      <c r="AQ505" s="94"/>
      <c r="AR505" s="94"/>
      <c r="AS505" s="94"/>
      <c r="AT505" s="94"/>
      <c r="AU505" s="94"/>
      <c r="AV505" s="94"/>
      <c r="AW505" s="94"/>
      <c r="AX505" s="94"/>
      <c r="AY505" s="94"/>
      <c r="AZ505" s="94"/>
      <c r="BA505" s="94"/>
      <c r="BB505" s="94"/>
      <c r="BC505" s="94"/>
      <c r="BD505" s="94"/>
      <c r="BE505" s="94"/>
      <c r="BF505" s="94"/>
      <c r="BG505" s="94"/>
      <c r="BH505" s="94"/>
      <c r="BI505" s="94"/>
      <c r="BJ505" s="94"/>
      <c r="BK505" s="94"/>
      <c r="BL505" s="94"/>
      <c r="BM505" s="94"/>
      <c r="BN505" s="94"/>
      <c r="BO505" s="94"/>
      <c r="BP505" s="94"/>
      <c r="BQ505" s="94"/>
      <c r="BR505" s="94"/>
      <c r="BS505" s="94"/>
      <c r="BT505" s="94"/>
      <c r="BU505" s="94"/>
      <c r="BV505" s="94"/>
      <c r="BW505" s="94"/>
      <c r="BX505" s="94"/>
      <c r="BY505" s="94"/>
      <c r="BZ505" s="94"/>
      <c r="CB505" s="8"/>
    </row>
    <row r="506" spans="1:80" s="2" customFormat="1" ht="5.0999999999999996" customHeight="1">
      <c r="A506" s="203"/>
      <c r="B506" s="203"/>
      <c r="C506" s="203"/>
      <c r="D506" s="203"/>
      <c r="E506" s="203"/>
      <c r="F506" s="203"/>
      <c r="G506" s="203"/>
      <c r="H506" s="203"/>
      <c r="I506" s="203"/>
      <c r="J506" s="203"/>
      <c r="K506" s="203"/>
      <c r="L506" s="203"/>
      <c r="M506" s="203"/>
      <c r="N506" s="203"/>
      <c r="O506" s="203"/>
      <c r="P506" s="203"/>
      <c r="Q506" s="203"/>
      <c r="R506" s="203"/>
      <c r="S506" s="203"/>
      <c r="T506" s="203"/>
      <c r="U506" s="203"/>
      <c r="V506" s="203"/>
      <c r="W506" s="203"/>
      <c r="X506" s="203"/>
      <c r="Y506" s="203"/>
      <c r="Z506" s="203"/>
      <c r="AA506" s="203"/>
      <c r="AB506" s="203"/>
      <c r="AC506" s="203"/>
      <c r="AD506" s="203"/>
      <c r="AE506" s="203"/>
      <c r="AF506" s="203"/>
      <c r="AG506" s="203"/>
      <c r="AH506" s="203"/>
      <c r="AI506" s="203"/>
      <c r="AJ506" s="203"/>
      <c r="AK506" s="203"/>
      <c r="AL506" s="203"/>
      <c r="AM506" s="203"/>
      <c r="AN506" s="203"/>
      <c r="AO506" s="203"/>
      <c r="AP506" s="203"/>
      <c r="AQ506" s="203"/>
      <c r="AR506" s="203"/>
      <c r="AS506" s="203"/>
      <c r="AT506" s="203"/>
      <c r="AU506" s="203"/>
      <c r="AV506" s="203"/>
      <c r="AW506" s="203"/>
      <c r="AX506" s="203"/>
      <c r="AY506" s="203"/>
      <c r="AZ506" s="203"/>
      <c r="BA506" s="203"/>
      <c r="BB506" s="203"/>
      <c r="BC506" s="203"/>
      <c r="BD506" s="203"/>
      <c r="BE506" s="203"/>
      <c r="BF506" s="203"/>
      <c r="BG506" s="203"/>
      <c r="BH506" s="203"/>
      <c r="BI506" s="203"/>
      <c r="BJ506" s="203"/>
      <c r="BK506" s="203"/>
      <c r="BL506" s="203"/>
      <c r="BM506" s="203"/>
      <c r="BN506" s="203"/>
      <c r="BO506" s="203"/>
      <c r="BP506" s="203"/>
      <c r="BQ506" s="203"/>
      <c r="BR506" s="203"/>
      <c r="BS506" s="203"/>
      <c r="BT506" s="203"/>
      <c r="BU506" s="203"/>
      <c r="BV506" s="203"/>
      <c r="BW506" s="203"/>
      <c r="BX506" s="203"/>
      <c r="BY506" s="203"/>
      <c r="BZ506" s="203"/>
      <c r="CB506" s="8"/>
    </row>
    <row r="507" spans="1:80" s="13" customFormat="1" ht="15.95" customHeight="1">
      <c r="A507" s="59"/>
      <c r="B507" s="59" t="s">
        <v>249</v>
      </c>
      <c r="C507" s="59"/>
      <c r="D507" s="59"/>
      <c r="E507" s="59"/>
      <c r="F507" s="59"/>
      <c r="G507" s="59"/>
      <c r="H507" s="59"/>
      <c r="I507" s="59"/>
      <c r="J507" s="59"/>
      <c r="K507" s="59"/>
      <c r="L507" s="59"/>
      <c r="M507" s="59"/>
      <c r="N507" s="59"/>
      <c r="O507" s="59"/>
      <c r="P507" s="59"/>
      <c r="Q507" s="59"/>
      <c r="R507" s="59"/>
      <c r="S507" s="59"/>
      <c r="T507" s="59"/>
      <c r="U507" s="59"/>
      <c r="V507" s="59"/>
      <c r="W507" s="59"/>
      <c r="X507" s="59"/>
      <c r="Y507" s="59"/>
      <c r="Z507" s="59"/>
      <c r="AA507" s="59"/>
      <c r="AB507" s="59"/>
      <c r="AC507" s="59"/>
      <c r="AD507" s="59"/>
      <c r="AE507" s="59"/>
      <c r="AF507" s="59"/>
      <c r="AG507" s="59"/>
      <c r="AH507" s="59"/>
      <c r="AI507" s="59"/>
      <c r="AJ507" s="59"/>
      <c r="AK507" s="59"/>
      <c r="AL507" s="59"/>
      <c r="AM507" s="59"/>
      <c r="AN507" s="59"/>
      <c r="AO507" s="59"/>
      <c r="AP507" s="59"/>
      <c r="AQ507" s="60"/>
      <c r="AR507" s="60"/>
      <c r="AS507" s="690"/>
      <c r="AT507" s="690"/>
      <c r="AU507" s="690"/>
      <c r="AV507" s="690"/>
      <c r="AW507" s="690"/>
      <c r="AX507" s="690"/>
      <c r="AY507" s="690"/>
      <c r="AZ507" s="690"/>
      <c r="BA507" s="690"/>
      <c r="BB507" s="690"/>
      <c r="BC507" s="690"/>
      <c r="BD507" s="690"/>
      <c r="BE507" s="690"/>
      <c r="BF507" s="690"/>
      <c r="BG507" s="60"/>
      <c r="BH507" s="60"/>
      <c r="BI507" s="60"/>
      <c r="BJ507" s="60"/>
      <c r="BK507" s="60"/>
      <c r="BL507" s="60"/>
      <c r="BM507" s="60"/>
      <c r="BN507" s="60"/>
      <c r="BO507" s="60"/>
      <c r="BP507" s="60"/>
      <c r="BQ507" s="60"/>
      <c r="BR507" s="60"/>
      <c r="BS507" s="60"/>
      <c r="BT507" s="60"/>
      <c r="BU507" s="60"/>
      <c r="BV507" s="60"/>
      <c r="BW507" s="60"/>
      <c r="BX507" s="60"/>
      <c r="BY507" s="60"/>
      <c r="BZ507" s="60"/>
    </row>
    <row r="508" spans="1:80" s="2" customFormat="1" ht="5.0999999999999996" customHeight="1">
      <c r="A508" s="94"/>
      <c r="B508" s="94"/>
      <c r="C508" s="94"/>
      <c r="D508" s="94"/>
      <c r="E508" s="94"/>
      <c r="F508" s="94"/>
      <c r="G508" s="94"/>
      <c r="H508" s="94"/>
      <c r="I508" s="94"/>
      <c r="J508" s="94"/>
      <c r="K508" s="94"/>
      <c r="L508" s="94"/>
      <c r="M508" s="94"/>
      <c r="N508" s="94"/>
      <c r="O508" s="94"/>
      <c r="P508" s="94"/>
      <c r="Q508" s="94"/>
      <c r="R508" s="94"/>
      <c r="S508" s="94"/>
      <c r="T508" s="94"/>
      <c r="U508" s="94"/>
      <c r="V508" s="94"/>
      <c r="W508" s="94"/>
      <c r="X508" s="94"/>
      <c r="Y508" s="94"/>
      <c r="Z508" s="94"/>
      <c r="AA508" s="94"/>
      <c r="AB508" s="94"/>
      <c r="AC508" s="94"/>
      <c r="AD508" s="94"/>
      <c r="AE508" s="94"/>
      <c r="AF508" s="94"/>
      <c r="AG508" s="94"/>
      <c r="AH508" s="94"/>
      <c r="AI508" s="94"/>
      <c r="AJ508" s="94"/>
      <c r="AK508" s="94"/>
      <c r="AL508" s="94"/>
      <c r="AM508" s="94"/>
      <c r="AN508" s="94"/>
      <c r="AO508" s="94"/>
      <c r="AP508" s="94"/>
      <c r="AQ508" s="94"/>
      <c r="AR508" s="94"/>
      <c r="AS508" s="94"/>
      <c r="AT508" s="94"/>
      <c r="AU508" s="94"/>
      <c r="AV508" s="94"/>
      <c r="AW508" s="94"/>
      <c r="AX508" s="94"/>
      <c r="AY508" s="94"/>
      <c r="AZ508" s="94"/>
      <c r="BA508" s="94"/>
      <c r="BB508" s="94"/>
      <c r="BC508" s="94"/>
      <c r="BD508" s="94"/>
      <c r="BE508" s="94"/>
      <c r="BF508" s="94"/>
      <c r="BG508" s="94"/>
      <c r="BH508" s="94"/>
      <c r="BI508" s="94"/>
      <c r="BJ508" s="94"/>
      <c r="BK508" s="94"/>
      <c r="BL508" s="94"/>
      <c r="BM508" s="94"/>
      <c r="BN508" s="94"/>
      <c r="BO508" s="94"/>
      <c r="BP508" s="94"/>
      <c r="BQ508" s="94"/>
      <c r="BR508" s="94"/>
      <c r="BS508" s="94"/>
      <c r="BT508" s="94"/>
      <c r="BU508" s="94"/>
      <c r="BV508" s="94"/>
      <c r="BW508" s="94"/>
      <c r="BX508" s="94"/>
      <c r="BY508" s="94"/>
      <c r="BZ508" s="94"/>
      <c r="CB508" s="8"/>
    </row>
    <row r="509" spans="1:80" s="2" customFormat="1" ht="5.0999999999999996" customHeight="1">
      <c r="A509" s="203"/>
      <c r="B509" s="203"/>
      <c r="C509" s="203"/>
      <c r="D509" s="203"/>
      <c r="E509" s="203"/>
      <c r="F509" s="203"/>
      <c r="G509" s="203"/>
      <c r="H509" s="203"/>
      <c r="I509" s="203"/>
      <c r="J509" s="203"/>
      <c r="K509" s="203"/>
      <c r="L509" s="203"/>
      <c r="M509" s="203"/>
      <c r="N509" s="203"/>
      <c r="O509" s="203"/>
      <c r="P509" s="203"/>
      <c r="Q509" s="203"/>
      <c r="R509" s="203"/>
      <c r="S509" s="203"/>
      <c r="T509" s="203"/>
      <c r="U509" s="203"/>
      <c r="V509" s="203"/>
      <c r="W509" s="203"/>
      <c r="X509" s="203"/>
      <c r="Y509" s="203"/>
      <c r="Z509" s="203"/>
      <c r="AA509" s="203"/>
      <c r="AB509" s="203"/>
      <c r="AC509" s="203"/>
      <c r="AD509" s="203"/>
      <c r="AE509" s="203"/>
      <c r="AF509" s="203"/>
      <c r="AG509" s="203"/>
      <c r="AH509" s="203"/>
      <c r="AI509" s="203"/>
      <c r="AJ509" s="203"/>
      <c r="AK509" s="203"/>
      <c r="AL509" s="203"/>
      <c r="AM509" s="203"/>
      <c r="AN509" s="203"/>
      <c r="AO509" s="203"/>
      <c r="AP509" s="203"/>
      <c r="AQ509" s="203"/>
      <c r="AR509" s="203"/>
      <c r="AS509" s="203"/>
      <c r="AT509" s="203"/>
      <c r="AU509" s="203"/>
      <c r="AV509" s="203"/>
      <c r="AW509" s="203"/>
      <c r="AX509" s="203"/>
      <c r="AY509" s="203"/>
      <c r="AZ509" s="203"/>
      <c r="BA509" s="203"/>
      <c r="BB509" s="203"/>
      <c r="BC509" s="203"/>
      <c r="BD509" s="203"/>
      <c r="BE509" s="203"/>
      <c r="BF509" s="203"/>
      <c r="BG509" s="203"/>
      <c r="BH509" s="203"/>
      <c r="BI509" s="203"/>
      <c r="BJ509" s="203"/>
      <c r="BK509" s="203"/>
      <c r="BL509" s="203"/>
      <c r="BM509" s="203"/>
      <c r="BN509" s="203"/>
      <c r="BO509" s="203"/>
      <c r="BP509" s="203"/>
      <c r="BQ509" s="203"/>
      <c r="BR509" s="203"/>
      <c r="BS509" s="203"/>
      <c r="BT509" s="203"/>
      <c r="BU509" s="203"/>
      <c r="BV509" s="203"/>
      <c r="BW509" s="203"/>
      <c r="BX509" s="203"/>
      <c r="BY509" s="203"/>
      <c r="BZ509" s="203"/>
      <c r="CB509" s="8"/>
    </row>
    <row r="510" spans="1:80" s="13" customFormat="1" ht="15.95" customHeight="1">
      <c r="A510" s="59"/>
      <c r="B510" s="59" t="s">
        <v>250</v>
      </c>
      <c r="C510" s="59"/>
      <c r="D510" s="59"/>
      <c r="E510" s="59"/>
      <c r="F510" s="59"/>
      <c r="G510" s="59"/>
      <c r="H510" s="59"/>
      <c r="I510" s="59"/>
      <c r="J510" s="59"/>
      <c r="K510" s="59"/>
      <c r="L510" s="59"/>
      <c r="M510" s="59"/>
      <c r="N510" s="59"/>
      <c r="O510" s="59"/>
      <c r="P510" s="59"/>
      <c r="Q510" s="59"/>
      <c r="R510" s="59"/>
      <c r="S510" s="59"/>
      <c r="T510" s="59"/>
      <c r="U510" s="59"/>
      <c r="V510" s="59"/>
      <c r="W510" s="59"/>
      <c r="X510" s="59"/>
      <c r="Y510" s="59"/>
      <c r="Z510" s="59"/>
      <c r="AA510" s="59"/>
      <c r="AB510" s="59"/>
      <c r="AC510" s="59"/>
      <c r="AD510" s="59"/>
      <c r="AE510" s="59"/>
      <c r="AF510" s="59"/>
      <c r="AG510" s="59"/>
      <c r="AH510" s="59"/>
      <c r="AI510" s="59"/>
      <c r="AJ510" s="59"/>
      <c r="AK510" s="59"/>
      <c r="AL510" s="59"/>
      <c r="AM510" s="59"/>
      <c r="AN510" s="59"/>
      <c r="AO510" s="59"/>
      <c r="AP510" s="59"/>
      <c r="AQ510" s="60"/>
      <c r="AR510" s="60"/>
      <c r="AS510" s="690"/>
      <c r="AT510" s="690"/>
      <c r="AU510" s="690"/>
      <c r="AV510" s="690"/>
      <c r="AW510" s="690"/>
      <c r="AX510" s="690"/>
      <c r="AY510" s="690"/>
      <c r="AZ510" s="690"/>
      <c r="BA510" s="690"/>
      <c r="BB510" s="690"/>
      <c r="BC510" s="690"/>
      <c r="BD510" s="690"/>
      <c r="BE510" s="690"/>
      <c r="BF510" s="690"/>
      <c r="BG510" s="60"/>
      <c r="BH510" s="60"/>
      <c r="BI510" s="60"/>
      <c r="BJ510" s="60"/>
      <c r="BK510" s="60"/>
      <c r="BL510" s="60"/>
      <c r="BM510" s="60"/>
      <c r="BN510" s="60"/>
      <c r="BO510" s="60"/>
      <c r="BP510" s="60"/>
      <c r="BQ510" s="60"/>
      <c r="BR510" s="60"/>
      <c r="BS510" s="60"/>
      <c r="BT510" s="60"/>
      <c r="BU510" s="60"/>
      <c r="BV510" s="60"/>
      <c r="BW510" s="60"/>
      <c r="BX510" s="60"/>
      <c r="BY510" s="60"/>
      <c r="BZ510" s="60"/>
    </row>
    <row r="511" spans="1:80" s="2" customFormat="1" ht="5.0999999999999996" customHeight="1">
      <c r="A511" s="94"/>
      <c r="B511" s="94"/>
      <c r="C511" s="94"/>
      <c r="D511" s="94"/>
      <c r="E511" s="94"/>
      <c r="F511" s="94"/>
      <c r="G511" s="94"/>
      <c r="H511" s="94"/>
      <c r="I511" s="94"/>
      <c r="J511" s="94"/>
      <c r="K511" s="94"/>
      <c r="L511" s="94"/>
      <c r="M511" s="94"/>
      <c r="N511" s="94"/>
      <c r="O511" s="94"/>
      <c r="P511" s="94"/>
      <c r="Q511" s="94"/>
      <c r="R511" s="94"/>
      <c r="S511" s="94"/>
      <c r="T511" s="94"/>
      <c r="U511" s="94"/>
      <c r="V511" s="94"/>
      <c r="W511" s="94"/>
      <c r="X511" s="94"/>
      <c r="Y511" s="94"/>
      <c r="Z511" s="94"/>
      <c r="AA511" s="94"/>
      <c r="AB511" s="94"/>
      <c r="AC511" s="94"/>
      <c r="AD511" s="94"/>
      <c r="AE511" s="94"/>
      <c r="AF511" s="94"/>
      <c r="AG511" s="94"/>
      <c r="AH511" s="94"/>
      <c r="AI511" s="94"/>
      <c r="AJ511" s="94"/>
      <c r="AK511" s="94"/>
      <c r="AL511" s="94"/>
      <c r="AM511" s="94"/>
      <c r="AN511" s="94"/>
      <c r="AO511" s="94"/>
      <c r="AP511" s="94"/>
      <c r="AQ511" s="94"/>
      <c r="AR511" s="94"/>
      <c r="AS511" s="94"/>
      <c r="AT511" s="94"/>
      <c r="AU511" s="94"/>
      <c r="AV511" s="94"/>
      <c r="AW511" s="94"/>
      <c r="AX511" s="94"/>
      <c r="AY511" s="94"/>
      <c r="AZ511" s="94"/>
      <c r="BA511" s="94"/>
      <c r="BB511" s="94"/>
      <c r="BC511" s="94"/>
      <c r="BD511" s="94"/>
      <c r="BE511" s="94"/>
      <c r="BF511" s="94"/>
      <c r="BG511" s="94"/>
      <c r="BH511" s="94"/>
      <c r="BI511" s="94"/>
      <c r="BJ511" s="94"/>
      <c r="BK511" s="94"/>
      <c r="BL511" s="94"/>
      <c r="BM511" s="94"/>
      <c r="BN511" s="94"/>
      <c r="BO511" s="94"/>
      <c r="BP511" s="94"/>
      <c r="BQ511" s="94"/>
      <c r="BR511" s="94"/>
      <c r="BS511" s="94"/>
      <c r="BT511" s="94"/>
      <c r="BU511" s="94"/>
      <c r="BV511" s="94"/>
      <c r="BW511" s="94"/>
      <c r="BX511" s="94"/>
      <c r="BY511" s="94"/>
      <c r="BZ511" s="94"/>
      <c r="CB511" s="8"/>
    </row>
    <row r="512" spans="1:80" s="2" customFormat="1" ht="5.0999999999999996" customHeight="1">
      <c r="A512" s="203"/>
      <c r="B512" s="203"/>
      <c r="C512" s="203"/>
      <c r="D512" s="203"/>
      <c r="E512" s="203"/>
      <c r="F512" s="203"/>
      <c r="G512" s="203"/>
      <c r="H512" s="203"/>
      <c r="I512" s="203"/>
      <c r="J512" s="203"/>
      <c r="K512" s="203"/>
      <c r="L512" s="203"/>
      <c r="M512" s="203"/>
      <c r="N512" s="203"/>
      <c r="O512" s="203"/>
      <c r="P512" s="203"/>
      <c r="Q512" s="203"/>
      <c r="R512" s="203"/>
      <c r="S512" s="203"/>
      <c r="T512" s="203"/>
      <c r="U512" s="203"/>
      <c r="V512" s="203"/>
      <c r="W512" s="203"/>
      <c r="X512" s="203"/>
      <c r="Y512" s="203"/>
      <c r="Z512" s="203"/>
      <c r="AA512" s="203"/>
      <c r="AB512" s="203"/>
      <c r="AC512" s="203"/>
      <c r="AD512" s="203"/>
      <c r="AE512" s="203"/>
      <c r="AF512" s="203"/>
      <c r="AG512" s="203"/>
      <c r="AH512" s="203"/>
      <c r="AI512" s="203"/>
      <c r="AJ512" s="203"/>
      <c r="AK512" s="203"/>
      <c r="AL512" s="203"/>
      <c r="AM512" s="203"/>
      <c r="AN512" s="203"/>
      <c r="AO512" s="203"/>
      <c r="AP512" s="203"/>
      <c r="AQ512" s="203"/>
      <c r="AR512" s="203"/>
      <c r="AS512" s="203"/>
      <c r="AT512" s="203"/>
      <c r="AU512" s="203"/>
      <c r="AV512" s="203"/>
      <c r="AW512" s="203"/>
      <c r="AX512" s="203"/>
      <c r="AY512" s="203"/>
      <c r="AZ512" s="203"/>
      <c r="BA512" s="203"/>
      <c r="BB512" s="203"/>
      <c r="BC512" s="203"/>
      <c r="BD512" s="203"/>
      <c r="BE512" s="203"/>
      <c r="BF512" s="203"/>
      <c r="BG512" s="203"/>
      <c r="BH512" s="203"/>
      <c r="BI512" s="203"/>
      <c r="BJ512" s="203"/>
      <c r="BK512" s="203"/>
      <c r="BL512" s="203"/>
      <c r="BM512" s="203"/>
      <c r="BN512" s="203"/>
      <c r="BO512" s="203"/>
      <c r="BP512" s="203"/>
      <c r="BQ512" s="203"/>
      <c r="BR512" s="203"/>
      <c r="BS512" s="203"/>
      <c r="BT512" s="203"/>
      <c r="BU512" s="203"/>
      <c r="BV512" s="203"/>
      <c r="BW512" s="203"/>
      <c r="BX512" s="203"/>
      <c r="BY512" s="203"/>
      <c r="BZ512" s="203"/>
      <c r="CB512" s="8"/>
    </row>
    <row r="513" spans="1:80" s="13" customFormat="1" ht="15.95" customHeight="1">
      <c r="A513" s="59"/>
      <c r="B513" s="59" t="s">
        <v>251</v>
      </c>
      <c r="C513" s="59"/>
      <c r="D513" s="59"/>
      <c r="E513" s="59"/>
      <c r="F513" s="59"/>
      <c r="G513" s="59"/>
      <c r="H513" s="59"/>
      <c r="I513" s="59"/>
      <c r="J513" s="59"/>
      <c r="K513" s="59"/>
      <c r="L513" s="59"/>
      <c r="M513" s="59"/>
      <c r="N513" s="59"/>
      <c r="O513" s="59"/>
      <c r="P513" s="59"/>
      <c r="Q513" s="59"/>
      <c r="R513" s="59"/>
      <c r="S513" s="59"/>
      <c r="T513" s="59"/>
      <c r="U513" s="59"/>
      <c r="V513" s="59"/>
      <c r="W513" s="59"/>
      <c r="X513" s="59"/>
      <c r="Y513" s="59"/>
      <c r="Z513" s="59"/>
      <c r="AA513" s="59"/>
      <c r="AB513" s="59"/>
      <c r="AC513" s="59"/>
      <c r="AD513" s="59"/>
      <c r="AE513" s="59"/>
      <c r="AF513" s="59"/>
      <c r="AG513" s="59"/>
      <c r="AH513" s="59"/>
      <c r="AI513" s="59"/>
      <c r="AJ513" s="59"/>
      <c r="AK513" s="59"/>
      <c r="AL513" s="59"/>
      <c r="AM513" s="59"/>
      <c r="AN513" s="59"/>
      <c r="AO513" s="59"/>
      <c r="AP513" s="59"/>
      <c r="AQ513" s="60"/>
      <c r="AR513" s="60"/>
      <c r="AS513" s="96"/>
      <c r="AT513" s="96"/>
      <c r="AU513" s="96"/>
      <c r="AV513" s="96"/>
      <c r="AW513" s="96"/>
      <c r="AX513" s="96"/>
      <c r="AY513" s="96"/>
      <c r="AZ513" s="96"/>
      <c r="BA513" s="96"/>
      <c r="BB513" s="96"/>
      <c r="BC513" s="96"/>
      <c r="BD513" s="96"/>
      <c r="BE513" s="96"/>
      <c r="BF513" s="96"/>
      <c r="BG513" s="60"/>
      <c r="BH513" s="60"/>
      <c r="BI513" s="60"/>
      <c r="BJ513" s="60"/>
      <c r="BK513" s="60"/>
      <c r="BL513" s="60"/>
      <c r="BM513" s="60"/>
      <c r="BN513" s="60"/>
      <c r="BO513" s="60"/>
      <c r="BP513" s="60"/>
      <c r="BQ513" s="60"/>
      <c r="BR513" s="60"/>
      <c r="BS513" s="60"/>
      <c r="BT513" s="60"/>
      <c r="BU513" s="60"/>
      <c r="BV513" s="60"/>
      <c r="BW513" s="60"/>
      <c r="BX513" s="60"/>
      <c r="BY513" s="60"/>
      <c r="BZ513" s="60"/>
    </row>
    <row r="514" spans="1:80" s="13" customFormat="1" ht="15.95" customHeight="1">
      <c r="A514" s="59"/>
      <c r="B514" s="59"/>
      <c r="C514" s="59"/>
      <c r="D514" s="59"/>
      <c r="E514" s="59" t="s">
        <v>252</v>
      </c>
      <c r="F514" s="59"/>
      <c r="G514" s="59"/>
      <c r="H514" s="59"/>
      <c r="I514" s="59"/>
      <c r="J514" s="59"/>
      <c r="K514" s="59"/>
      <c r="L514" s="59"/>
      <c r="M514" s="59"/>
      <c r="N514" s="59"/>
      <c r="O514" s="59"/>
      <c r="P514" s="59"/>
      <c r="Q514" s="59"/>
      <c r="R514" s="59"/>
      <c r="S514" s="59"/>
      <c r="T514" s="59"/>
      <c r="U514" s="59"/>
      <c r="V514" s="59"/>
      <c r="W514" s="59"/>
      <c r="X514" s="59"/>
      <c r="Y514" s="59"/>
      <c r="Z514" s="59"/>
      <c r="AA514" s="59"/>
      <c r="AB514" s="59"/>
      <c r="AC514" s="59"/>
      <c r="AD514" s="59"/>
      <c r="AE514" s="59"/>
      <c r="AF514" s="59"/>
      <c r="AG514" s="59"/>
      <c r="AH514" s="59"/>
      <c r="AI514" s="59"/>
      <c r="AJ514" s="59"/>
      <c r="AK514" s="59"/>
      <c r="AL514" s="59"/>
      <c r="AM514" s="59"/>
      <c r="AN514" s="59"/>
      <c r="AO514" s="59"/>
      <c r="AP514" s="59"/>
      <c r="AQ514" s="60"/>
      <c r="AR514" s="60"/>
      <c r="AS514" s="690"/>
      <c r="AT514" s="690"/>
      <c r="AU514" s="690"/>
      <c r="AV514" s="690"/>
      <c r="AW514" s="690"/>
      <c r="AX514" s="690"/>
      <c r="AY514" s="690"/>
      <c r="AZ514" s="690"/>
      <c r="BA514" s="690"/>
      <c r="BB514" s="690"/>
      <c r="BC514" s="690"/>
      <c r="BD514" s="690"/>
      <c r="BE514" s="690"/>
      <c r="BF514" s="690"/>
      <c r="BG514" s="60"/>
      <c r="BH514" s="60"/>
      <c r="BI514" s="60"/>
      <c r="BJ514" s="60"/>
      <c r="BK514" s="60"/>
      <c r="BL514" s="60"/>
      <c r="BM514" s="60"/>
      <c r="BN514" s="60"/>
      <c r="BO514" s="60"/>
      <c r="BP514" s="60"/>
      <c r="BQ514" s="60"/>
      <c r="BR514" s="60"/>
      <c r="BS514" s="60"/>
      <c r="BT514" s="60"/>
      <c r="BU514" s="60"/>
      <c r="BV514" s="60"/>
      <c r="BW514" s="60"/>
      <c r="BX514" s="60"/>
      <c r="BY514" s="60"/>
      <c r="BZ514" s="60"/>
    </row>
    <row r="515" spans="1:80" s="13" customFormat="1" ht="15.95" customHeight="1">
      <c r="A515" s="59"/>
      <c r="B515" s="59"/>
      <c r="C515" s="59"/>
      <c r="D515" s="59"/>
      <c r="E515" s="59" t="s">
        <v>253</v>
      </c>
      <c r="F515" s="59"/>
      <c r="G515" s="59"/>
      <c r="H515" s="59"/>
      <c r="I515" s="59"/>
      <c r="J515" s="59"/>
      <c r="K515" s="59"/>
      <c r="L515" s="59"/>
      <c r="M515" s="59"/>
      <c r="N515" s="59"/>
      <c r="O515" s="59"/>
      <c r="P515" s="59"/>
      <c r="Q515" s="59"/>
      <c r="R515" s="59"/>
      <c r="S515" s="59"/>
      <c r="T515" s="59"/>
      <c r="U515" s="59"/>
      <c r="V515" s="59"/>
      <c r="W515" s="59"/>
      <c r="X515" s="59"/>
      <c r="Y515" s="59"/>
      <c r="Z515" s="59"/>
      <c r="AA515" s="59"/>
      <c r="AB515" s="59"/>
      <c r="AC515" s="59"/>
      <c r="AD515" s="59"/>
      <c r="AE515" s="59"/>
      <c r="AF515" s="59"/>
      <c r="AG515" s="59"/>
      <c r="AH515" s="59"/>
      <c r="AI515" s="59"/>
      <c r="AJ515" s="59"/>
      <c r="AK515" s="59"/>
      <c r="AL515" s="59"/>
      <c r="AM515" s="59"/>
      <c r="AN515" s="59"/>
      <c r="AO515" s="59"/>
      <c r="AP515" s="59"/>
      <c r="AQ515" s="60"/>
      <c r="AR515" s="60"/>
      <c r="AS515" s="672" t="s">
        <v>56</v>
      </c>
      <c r="AT515" s="672"/>
      <c r="AU515" s="96"/>
      <c r="AV515" s="96"/>
      <c r="AW515" s="96" t="s">
        <v>184</v>
      </c>
      <c r="AX515" s="96"/>
      <c r="AY515" s="96"/>
      <c r="AZ515" s="96"/>
      <c r="BA515" s="96"/>
      <c r="BB515" s="672" t="s">
        <v>56</v>
      </c>
      <c r="BC515" s="672"/>
      <c r="BD515" s="96"/>
      <c r="BE515" s="96"/>
      <c r="BF515" s="96" t="s">
        <v>254</v>
      </c>
      <c r="BG515" s="60"/>
      <c r="BH515" s="60"/>
      <c r="BI515" s="60"/>
      <c r="BJ515" s="60"/>
      <c r="BK515" s="60"/>
      <c r="BL515" s="60"/>
      <c r="BM515" s="60"/>
      <c r="BN515" s="60"/>
      <c r="BO515" s="60"/>
      <c r="BP515" s="60"/>
      <c r="BQ515" s="60"/>
      <c r="BR515" s="60"/>
      <c r="BS515" s="60"/>
      <c r="BT515" s="60"/>
      <c r="BU515" s="60"/>
      <c r="BV515" s="60"/>
      <c r="BW515" s="60"/>
      <c r="BX515" s="60"/>
      <c r="BY515" s="60"/>
      <c r="BZ515" s="60"/>
    </row>
    <row r="516" spans="1:80" s="2" customFormat="1" ht="5.0999999999999996" customHeight="1">
      <c r="A516" s="94"/>
      <c r="B516" s="94"/>
      <c r="C516" s="94"/>
      <c r="D516" s="94"/>
      <c r="E516" s="94"/>
      <c r="F516" s="94"/>
      <c r="G516" s="94"/>
      <c r="H516" s="94"/>
      <c r="I516" s="94"/>
      <c r="J516" s="94"/>
      <c r="K516" s="94"/>
      <c r="L516" s="94"/>
      <c r="M516" s="94"/>
      <c r="N516" s="94"/>
      <c r="O516" s="94"/>
      <c r="P516" s="94"/>
      <c r="Q516" s="94"/>
      <c r="R516" s="94"/>
      <c r="S516" s="94"/>
      <c r="T516" s="94"/>
      <c r="U516" s="94"/>
      <c r="V516" s="94"/>
      <c r="W516" s="94"/>
      <c r="X516" s="94"/>
      <c r="Y516" s="94"/>
      <c r="Z516" s="94"/>
      <c r="AA516" s="94"/>
      <c r="AB516" s="94"/>
      <c r="AC516" s="94"/>
      <c r="AD516" s="94"/>
      <c r="AE516" s="94"/>
      <c r="AF516" s="94"/>
      <c r="AG516" s="94"/>
      <c r="AH516" s="94"/>
      <c r="AI516" s="94"/>
      <c r="AJ516" s="94"/>
      <c r="AK516" s="94"/>
      <c r="AL516" s="94"/>
      <c r="AM516" s="94"/>
      <c r="AN516" s="94"/>
      <c r="AO516" s="94"/>
      <c r="AP516" s="94"/>
      <c r="AQ516" s="94"/>
      <c r="AR516" s="94"/>
      <c r="AS516" s="94"/>
      <c r="AT516" s="94"/>
      <c r="AU516" s="94"/>
      <c r="AV516" s="94"/>
      <c r="AW516" s="94"/>
      <c r="AX516" s="94"/>
      <c r="AY516" s="94"/>
      <c r="AZ516" s="94"/>
      <c r="BA516" s="94"/>
      <c r="BB516" s="94"/>
      <c r="BC516" s="94"/>
      <c r="BD516" s="94"/>
      <c r="BE516" s="94"/>
      <c r="BF516" s="94"/>
      <c r="BG516" s="94"/>
      <c r="BH516" s="94"/>
      <c r="BI516" s="94"/>
      <c r="BJ516" s="94"/>
      <c r="BK516" s="94"/>
      <c r="BL516" s="94"/>
      <c r="BM516" s="94"/>
      <c r="BN516" s="94"/>
      <c r="BO516" s="94"/>
      <c r="BP516" s="94"/>
      <c r="BQ516" s="94"/>
      <c r="BR516" s="94"/>
      <c r="BS516" s="94"/>
      <c r="BT516" s="94"/>
      <c r="BU516" s="94"/>
      <c r="BV516" s="94"/>
      <c r="BW516" s="94"/>
      <c r="BX516" s="94"/>
      <c r="BY516" s="94"/>
      <c r="BZ516" s="94"/>
      <c r="CB516" s="8"/>
    </row>
    <row r="517" spans="1:80" s="2" customFormat="1" ht="5.0999999999999996" customHeight="1">
      <c r="A517" s="203"/>
      <c r="B517" s="203"/>
      <c r="C517" s="203"/>
      <c r="D517" s="203"/>
      <c r="E517" s="203"/>
      <c r="F517" s="203"/>
      <c r="G517" s="203"/>
      <c r="H517" s="203"/>
      <c r="I517" s="203"/>
      <c r="J517" s="203"/>
      <c r="K517" s="203"/>
      <c r="L517" s="203"/>
      <c r="M517" s="203"/>
      <c r="N517" s="203"/>
      <c r="O517" s="203"/>
      <c r="P517" s="203"/>
      <c r="Q517" s="203"/>
      <c r="R517" s="203"/>
      <c r="S517" s="203"/>
      <c r="T517" s="203"/>
      <c r="U517" s="203"/>
      <c r="V517" s="203"/>
      <c r="W517" s="203"/>
      <c r="X517" s="203"/>
      <c r="Y517" s="203"/>
      <c r="Z517" s="203"/>
      <c r="AA517" s="203"/>
      <c r="AB517" s="203"/>
      <c r="AC517" s="203"/>
      <c r="AD517" s="203"/>
      <c r="AE517" s="203"/>
      <c r="AF517" s="203"/>
      <c r="AG517" s="203"/>
      <c r="AH517" s="203"/>
      <c r="AI517" s="203"/>
      <c r="AJ517" s="203"/>
      <c r="AK517" s="203"/>
      <c r="AL517" s="203"/>
      <c r="AM517" s="203"/>
      <c r="AN517" s="203"/>
      <c r="AO517" s="203"/>
      <c r="AP517" s="203"/>
      <c r="AQ517" s="203"/>
      <c r="AR517" s="203"/>
      <c r="AS517" s="203"/>
      <c r="AT517" s="203"/>
      <c r="AU517" s="203"/>
      <c r="AV517" s="203"/>
      <c r="AW517" s="203"/>
      <c r="AX517" s="203"/>
      <c r="AY517" s="203"/>
      <c r="AZ517" s="203"/>
      <c r="BA517" s="203"/>
      <c r="BB517" s="203"/>
      <c r="BC517" s="203"/>
      <c r="BD517" s="203"/>
      <c r="BE517" s="203"/>
      <c r="BF517" s="203"/>
      <c r="BG517" s="203"/>
      <c r="BH517" s="203"/>
      <c r="BI517" s="203"/>
      <c r="BJ517" s="203"/>
      <c r="BK517" s="203"/>
      <c r="BL517" s="203"/>
      <c r="BM517" s="203"/>
      <c r="BN517" s="203"/>
      <c r="BO517" s="203"/>
      <c r="BP517" s="203"/>
      <c r="BQ517" s="203"/>
      <c r="BR517" s="203"/>
      <c r="BS517" s="203"/>
      <c r="BT517" s="203"/>
      <c r="BU517" s="203"/>
      <c r="BV517" s="203"/>
      <c r="BW517" s="203"/>
      <c r="BX517" s="203"/>
      <c r="BY517" s="203"/>
      <c r="BZ517" s="203"/>
      <c r="CB517" s="8"/>
    </row>
    <row r="518" spans="1:80" s="13" customFormat="1" ht="15.95" customHeight="1">
      <c r="A518" s="59"/>
      <c r="B518" s="59" t="s">
        <v>255</v>
      </c>
      <c r="C518" s="59"/>
      <c r="D518" s="59"/>
      <c r="E518" s="59"/>
      <c r="F518" s="59"/>
      <c r="G518" s="59"/>
      <c r="H518" s="59"/>
      <c r="I518" s="59"/>
      <c r="J518" s="59"/>
      <c r="K518" s="59"/>
      <c r="L518" s="59"/>
      <c r="M518" s="59"/>
      <c r="N518" s="59"/>
      <c r="O518" s="59"/>
      <c r="P518" s="59"/>
      <c r="Q518" s="59"/>
      <c r="R518" s="59"/>
      <c r="S518" s="59"/>
      <c r="T518" s="59"/>
      <c r="U518" s="59"/>
      <c r="V518" s="59" t="s">
        <v>256</v>
      </c>
      <c r="W518" s="59"/>
      <c r="X518" s="59"/>
      <c r="Y518" s="59"/>
      <c r="Z518" s="59"/>
      <c r="AA518" s="59"/>
      <c r="AB518" s="59"/>
      <c r="AC518" s="59"/>
      <c r="AD518" s="59"/>
      <c r="AE518" s="59"/>
      <c r="AF518" s="59"/>
      <c r="AG518" s="59" t="s">
        <v>257</v>
      </c>
      <c r="AH518" s="59"/>
      <c r="AI518" s="59"/>
      <c r="AJ518" s="59"/>
      <c r="AK518" s="59"/>
      <c r="AL518" s="59"/>
      <c r="AM518" s="59"/>
      <c r="AN518" s="59"/>
      <c r="AO518" s="59"/>
      <c r="AP518" s="59"/>
      <c r="AQ518" s="59"/>
      <c r="AR518" s="59"/>
      <c r="AS518" s="59"/>
      <c r="AT518" s="59"/>
      <c r="AU518" s="59"/>
      <c r="AV518" s="59"/>
      <c r="AW518" s="59"/>
      <c r="AX518" s="60"/>
      <c r="AY518" s="60"/>
      <c r="AZ518" s="60"/>
      <c r="BA518" s="60"/>
      <c r="BB518" s="60"/>
      <c r="BC518" s="59" t="s">
        <v>258</v>
      </c>
      <c r="BD518" s="59"/>
      <c r="BE518" s="59"/>
      <c r="BF518" s="59"/>
      <c r="BG518" s="59"/>
      <c r="BH518" s="59"/>
      <c r="BI518" s="59"/>
      <c r="BJ518" s="59"/>
      <c r="BK518" s="59"/>
      <c r="BL518" s="59"/>
      <c r="BM518" s="59"/>
      <c r="BN518" s="59"/>
      <c r="BO518" s="59"/>
      <c r="BP518" s="59"/>
      <c r="BQ518" s="59"/>
      <c r="BR518" s="59"/>
      <c r="BS518" s="59"/>
      <c r="BT518" s="59"/>
      <c r="BU518" s="59" t="s">
        <v>85</v>
      </c>
      <c r="BV518" s="59"/>
      <c r="BW518" s="59"/>
      <c r="BX518" s="59"/>
      <c r="BY518" s="59"/>
      <c r="BZ518" s="59"/>
    </row>
    <row r="519" spans="1:80" s="13" customFormat="1" ht="15.95" customHeight="1">
      <c r="A519" s="59"/>
      <c r="B519" s="59"/>
      <c r="C519" s="59"/>
      <c r="D519" s="59"/>
      <c r="E519" s="59"/>
      <c r="F519" s="59"/>
      <c r="G519" s="59"/>
      <c r="H519" s="59"/>
      <c r="I519" s="59"/>
      <c r="J519" s="59"/>
      <c r="K519" s="59"/>
      <c r="L519" s="59" t="s">
        <v>259</v>
      </c>
      <c r="M519" s="59"/>
      <c r="N519" s="59"/>
      <c r="O519" s="59"/>
      <c r="P519" s="59"/>
      <c r="Q519" s="59"/>
      <c r="R519" s="59"/>
      <c r="S519" s="59"/>
      <c r="T519" s="59"/>
      <c r="U519" s="59"/>
      <c r="V519" s="59" t="s">
        <v>37</v>
      </c>
      <c r="W519" s="697"/>
      <c r="X519" s="697"/>
      <c r="Y519" s="697"/>
      <c r="Z519" s="697"/>
      <c r="AA519" s="697"/>
      <c r="AB519" s="697"/>
      <c r="AC519" s="697"/>
      <c r="AD519" s="697"/>
      <c r="AE519" s="697"/>
      <c r="AF519" s="697"/>
      <c r="AG519" s="699" t="s">
        <v>117</v>
      </c>
      <c r="AH519" s="699"/>
      <c r="AI519" s="677" t="str">
        <f t="shared" ref="AI519:AI524" si="13">IFERROR(VLOOKUP(W519,$CA$26:$CB$98,2,FALSE),"")</f>
        <v/>
      </c>
      <c r="AJ519" s="677"/>
      <c r="AK519" s="677"/>
      <c r="AL519" s="677"/>
      <c r="AM519" s="677"/>
      <c r="AN519" s="677"/>
      <c r="AO519" s="677"/>
      <c r="AP519" s="677"/>
      <c r="AQ519" s="677"/>
      <c r="AR519" s="677"/>
      <c r="AS519" s="677"/>
      <c r="AT519" s="677"/>
      <c r="AU519" s="677"/>
      <c r="AV519" s="677"/>
      <c r="AW519" s="677"/>
      <c r="AX519" s="677"/>
      <c r="AY519" s="677"/>
      <c r="AZ519" s="677"/>
      <c r="BA519" s="677"/>
      <c r="BB519" s="677"/>
      <c r="BC519" s="699" t="s">
        <v>117</v>
      </c>
      <c r="BD519" s="699"/>
      <c r="BE519" s="688"/>
      <c r="BF519" s="688"/>
      <c r="BG519" s="688"/>
      <c r="BH519" s="688"/>
      <c r="BI519" s="688"/>
      <c r="BJ519" s="688"/>
      <c r="BK519" s="688"/>
      <c r="BL519" s="688"/>
      <c r="BM519" s="688"/>
      <c r="BN519" s="688"/>
      <c r="BO519" s="688"/>
      <c r="BP519" s="688"/>
      <c r="BQ519" s="688"/>
      <c r="BR519" s="688"/>
      <c r="BS519" s="688"/>
      <c r="BT519" s="123"/>
      <c r="BU519" s="119" t="s">
        <v>85</v>
      </c>
      <c r="BV519" s="119"/>
      <c r="BW519" s="119"/>
      <c r="BX519" s="119"/>
      <c r="BY519" s="119"/>
      <c r="BZ519" s="59"/>
    </row>
    <row r="520" spans="1:80" s="13" customFormat="1" ht="15.95" customHeight="1">
      <c r="A520" s="59"/>
      <c r="B520" s="59"/>
      <c r="C520" s="59"/>
      <c r="D520" s="59"/>
      <c r="E520" s="59"/>
      <c r="F520" s="59"/>
      <c r="G520" s="59"/>
      <c r="H520" s="59"/>
      <c r="I520" s="59"/>
      <c r="J520" s="59"/>
      <c r="K520" s="59"/>
      <c r="L520" s="59" t="s">
        <v>260</v>
      </c>
      <c r="M520" s="59"/>
      <c r="N520" s="59"/>
      <c r="O520" s="59"/>
      <c r="P520" s="59"/>
      <c r="Q520" s="59"/>
      <c r="R520" s="59"/>
      <c r="S520" s="59"/>
      <c r="T520" s="59"/>
      <c r="U520" s="59"/>
      <c r="V520" s="59" t="s">
        <v>37</v>
      </c>
      <c r="W520" s="697"/>
      <c r="X520" s="697"/>
      <c r="Y520" s="697"/>
      <c r="Z520" s="697"/>
      <c r="AA520" s="697"/>
      <c r="AB520" s="697"/>
      <c r="AC520" s="697"/>
      <c r="AD520" s="697"/>
      <c r="AE520" s="697"/>
      <c r="AF520" s="697"/>
      <c r="AG520" s="699" t="s">
        <v>117</v>
      </c>
      <c r="AH520" s="699"/>
      <c r="AI520" s="677" t="str">
        <f t="shared" si="13"/>
        <v/>
      </c>
      <c r="AJ520" s="677"/>
      <c r="AK520" s="677"/>
      <c r="AL520" s="677"/>
      <c r="AM520" s="677"/>
      <c r="AN520" s="677"/>
      <c r="AO520" s="677"/>
      <c r="AP520" s="677"/>
      <c r="AQ520" s="677"/>
      <c r="AR520" s="677"/>
      <c r="AS520" s="677"/>
      <c r="AT520" s="677"/>
      <c r="AU520" s="677"/>
      <c r="AV520" s="677"/>
      <c r="AW520" s="677"/>
      <c r="AX520" s="677"/>
      <c r="AY520" s="677"/>
      <c r="AZ520" s="677"/>
      <c r="BA520" s="677"/>
      <c r="BB520" s="677"/>
      <c r="BC520" s="699" t="s">
        <v>117</v>
      </c>
      <c r="BD520" s="699"/>
      <c r="BE520" s="688"/>
      <c r="BF520" s="688"/>
      <c r="BG520" s="688"/>
      <c r="BH520" s="688"/>
      <c r="BI520" s="688"/>
      <c r="BJ520" s="688"/>
      <c r="BK520" s="688"/>
      <c r="BL520" s="688"/>
      <c r="BM520" s="688"/>
      <c r="BN520" s="688"/>
      <c r="BO520" s="688"/>
      <c r="BP520" s="688"/>
      <c r="BQ520" s="688"/>
      <c r="BR520" s="688"/>
      <c r="BS520" s="688"/>
      <c r="BT520" s="123"/>
      <c r="BU520" s="119" t="s">
        <v>85</v>
      </c>
      <c r="BV520" s="119"/>
      <c r="BW520" s="119"/>
      <c r="BX520" s="119"/>
      <c r="BY520" s="119"/>
      <c r="BZ520" s="59"/>
    </row>
    <row r="521" spans="1:80" s="13" customFormat="1" ht="15.95" customHeight="1">
      <c r="A521" s="59"/>
      <c r="B521" s="59"/>
      <c r="C521" s="59"/>
      <c r="D521" s="59"/>
      <c r="E521" s="59"/>
      <c r="F521" s="59"/>
      <c r="G521" s="59"/>
      <c r="H521" s="59"/>
      <c r="I521" s="59"/>
      <c r="J521" s="59"/>
      <c r="K521" s="59"/>
      <c r="L521" s="59" t="s">
        <v>261</v>
      </c>
      <c r="M521" s="59"/>
      <c r="N521" s="59"/>
      <c r="O521" s="59"/>
      <c r="P521" s="59"/>
      <c r="Q521" s="59"/>
      <c r="R521" s="59"/>
      <c r="S521" s="59"/>
      <c r="T521" s="59"/>
      <c r="U521" s="59"/>
      <c r="V521" s="59" t="s">
        <v>37</v>
      </c>
      <c r="W521" s="697"/>
      <c r="X521" s="697"/>
      <c r="Y521" s="697"/>
      <c r="Z521" s="697"/>
      <c r="AA521" s="697"/>
      <c r="AB521" s="697"/>
      <c r="AC521" s="697"/>
      <c r="AD521" s="697"/>
      <c r="AE521" s="697"/>
      <c r="AF521" s="697"/>
      <c r="AG521" s="699" t="s">
        <v>117</v>
      </c>
      <c r="AH521" s="699"/>
      <c r="AI521" s="677" t="str">
        <f t="shared" si="13"/>
        <v/>
      </c>
      <c r="AJ521" s="677"/>
      <c r="AK521" s="677"/>
      <c r="AL521" s="677"/>
      <c r="AM521" s="677"/>
      <c r="AN521" s="677"/>
      <c r="AO521" s="677"/>
      <c r="AP521" s="677"/>
      <c r="AQ521" s="677"/>
      <c r="AR521" s="677"/>
      <c r="AS521" s="677"/>
      <c r="AT521" s="677"/>
      <c r="AU521" s="677"/>
      <c r="AV521" s="677"/>
      <c r="AW521" s="677"/>
      <c r="AX521" s="677"/>
      <c r="AY521" s="677"/>
      <c r="AZ521" s="677"/>
      <c r="BA521" s="677"/>
      <c r="BB521" s="677"/>
      <c r="BC521" s="699" t="s">
        <v>117</v>
      </c>
      <c r="BD521" s="699"/>
      <c r="BE521" s="688"/>
      <c r="BF521" s="688"/>
      <c r="BG521" s="688"/>
      <c r="BH521" s="688"/>
      <c r="BI521" s="688"/>
      <c r="BJ521" s="688"/>
      <c r="BK521" s="688"/>
      <c r="BL521" s="688"/>
      <c r="BM521" s="688"/>
      <c r="BN521" s="688"/>
      <c r="BO521" s="688"/>
      <c r="BP521" s="688"/>
      <c r="BQ521" s="688"/>
      <c r="BR521" s="688"/>
      <c r="BS521" s="688"/>
      <c r="BT521" s="123"/>
      <c r="BU521" s="119" t="s">
        <v>85</v>
      </c>
      <c r="BV521" s="119"/>
      <c r="BW521" s="119"/>
      <c r="BX521" s="119"/>
      <c r="BY521" s="119"/>
      <c r="BZ521" s="59"/>
    </row>
    <row r="522" spans="1:80" s="13" customFormat="1" ht="15.95" customHeight="1">
      <c r="A522" s="59"/>
      <c r="B522" s="59"/>
      <c r="C522" s="59"/>
      <c r="D522" s="59"/>
      <c r="E522" s="59"/>
      <c r="F522" s="59"/>
      <c r="G522" s="59"/>
      <c r="H522" s="59"/>
      <c r="I522" s="59"/>
      <c r="J522" s="59"/>
      <c r="K522" s="59"/>
      <c r="L522" s="59" t="s">
        <v>262</v>
      </c>
      <c r="M522" s="59"/>
      <c r="N522" s="59"/>
      <c r="O522" s="59"/>
      <c r="P522" s="59"/>
      <c r="Q522" s="59"/>
      <c r="R522" s="59"/>
      <c r="S522" s="59"/>
      <c r="T522" s="59"/>
      <c r="U522" s="59"/>
      <c r="V522" s="59" t="s">
        <v>37</v>
      </c>
      <c r="W522" s="697"/>
      <c r="X522" s="697"/>
      <c r="Y522" s="697"/>
      <c r="Z522" s="697"/>
      <c r="AA522" s="697"/>
      <c r="AB522" s="697"/>
      <c r="AC522" s="697"/>
      <c r="AD522" s="697"/>
      <c r="AE522" s="697"/>
      <c r="AF522" s="697"/>
      <c r="AG522" s="699" t="s">
        <v>117</v>
      </c>
      <c r="AH522" s="699"/>
      <c r="AI522" s="677" t="str">
        <f t="shared" si="13"/>
        <v/>
      </c>
      <c r="AJ522" s="677"/>
      <c r="AK522" s="677"/>
      <c r="AL522" s="677"/>
      <c r="AM522" s="677"/>
      <c r="AN522" s="677"/>
      <c r="AO522" s="677"/>
      <c r="AP522" s="677"/>
      <c r="AQ522" s="677"/>
      <c r="AR522" s="677"/>
      <c r="AS522" s="677"/>
      <c r="AT522" s="677"/>
      <c r="AU522" s="677"/>
      <c r="AV522" s="677"/>
      <c r="AW522" s="677"/>
      <c r="AX522" s="677"/>
      <c r="AY522" s="677"/>
      <c r="AZ522" s="677"/>
      <c r="BA522" s="677"/>
      <c r="BB522" s="677"/>
      <c r="BC522" s="699" t="s">
        <v>117</v>
      </c>
      <c r="BD522" s="699"/>
      <c r="BE522" s="688"/>
      <c r="BF522" s="688"/>
      <c r="BG522" s="688"/>
      <c r="BH522" s="688"/>
      <c r="BI522" s="688"/>
      <c r="BJ522" s="688"/>
      <c r="BK522" s="688"/>
      <c r="BL522" s="688"/>
      <c r="BM522" s="688"/>
      <c r="BN522" s="688"/>
      <c r="BO522" s="688"/>
      <c r="BP522" s="688"/>
      <c r="BQ522" s="688"/>
      <c r="BR522" s="688"/>
      <c r="BS522" s="688"/>
      <c r="BT522" s="123"/>
      <c r="BU522" s="119" t="s">
        <v>85</v>
      </c>
      <c r="BV522" s="119"/>
      <c r="BW522" s="119"/>
      <c r="BX522" s="119"/>
      <c r="BY522" s="119"/>
      <c r="BZ522" s="59"/>
    </row>
    <row r="523" spans="1:80" s="1" customFormat="1" ht="15.95" customHeight="1">
      <c r="A523" s="59"/>
      <c r="B523" s="59"/>
      <c r="C523" s="59"/>
      <c r="D523" s="59"/>
      <c r="E523" s="59"/>
      <c r="F523" s="59"/>
      <c r="G523" s="59"/>
      <c r="H523" s="59"/>
      <c r="I523" s="59"/>
      <c r="J523" s="59"/>
      <c r="K523" s="59"/>
      <c r="L523" s="59" t="s">
        <v>263</v>
      </c>
      <c r="M523" s="59"/>
      <c r="N523" s="59"/>
      <c r="O523" s="59"/>
      <c r="P523" s="59"/>
      <c r="Q523" s="59"/>
      <c r="R523" s="59"/>
      <c r="S523" s="59"/>
      <c r="T523" s="59"/>
      <c r="U523" s="59"/>
      <c r="V523" s="59" t="s">
        <v>37</v>
      </c>
      <c r="W523" s="697"/>
      <c r="X523" s="697"/>
      <c r="Y523" s="697"/>
      <c r="Z523" s="697"/>
      <c r="AA523" s="697"/>
      <c r="AB523" s="697"/>
      <c r="AC523" s="697"/>
      <c r="AD523" s="697"/>
      <c r="AE523" s="697"/>
      <c r="AF523" s="697"/>
      <c r="AG523" s="699" t="s">
        <v>117</v>
      </c>
      <c r="AH523" s="699"/>
      <c r="AI523" s="677" t="str">
        <f t="shared" si="13"/>
        <v/>
      </c>
      <c r="AJ523" s="677"/>
      <c r="AK523" s="677"/>
      <c r="AL523" s="677"/>
      <c r="AM523" s="677"/>
      <c r="AN523" s="677"/>
      <c r="AO523" s="677"/>
      <c r="AP523" s="677"/>
      <c r="AQ523" s="677"/>
      <c r="AR523" s="677"/>
      <c r="AS523" s="677"/>
      <c r="AT523" s="677"/>
      <c r="AU523" s="677"/>
      <c r="AV523" s="677"/>
      <c r="AW523" s="677"/>
      <c r="AX523" s="677"/>
      <c r="AY523" s="677"/>
      <c r="AZ523" s="677"/>
      <c r="BA523" s="677"/>
      <c r="BB523" s="677"/>
      <c r="BC523" s="699" t="s">
        <v>117</v>
      </c>
      <c r="BD523" s="699"/>
      <c r="BE523" s="688"/>
      <c r="BF523" s="688"/>
      <c r="BG523" s="688"/>
      <c r="BH523" s="688"/>
      <c r="BI523" s="688"/>
      <c r="BJ523" s="688"/>
      <c r="BK523" s="688"/>
      <c r="BL523" s="688"/>
      <c r="BM523" s="688"/>
      <c r="BN523" s="688"/>
      <c r="BO523" s="688"/>
      <c r="BP523" s="688"/>
      <c r="BQ523" s="688"/>
      <c r="BR523" s="688"/>
      <c r="BS523" s="688"/>
      <c r="BT523" s="123"/>
      <c r="BU523" s="119" t="s">
        <v>85</v>
      </c>
      <c r="BV523" s="119"/>
      <c r="BW523" s="119"/>
      <c r="BX523" s="119"/>
      <c r="BY523" s="119"/>
      <c r="BZ523" s="59"/>
    </row>
    <row r="524" spans="1:80" s="1" customFormat="1" ht="15.95" customHeight="1">
      <c r="A524" s="59"/>
      <c r="B524" s="59"/>
      <c r="C524" s="59"/>
      <c r="D524" s="59"/>
      <c r="E524" s="59"/>
      <c r="F524" s="59"/>
      <c r="G524" s="59"/>
      <c r="H524" s="59"/>
      <c r="I524" s="59"/>
      <c r="J524" s="59"/>
      <c r="K524" s="59"/>
      <c r="L524" s="59" t="s">
        <v>264</v>
      </c>
      <c r="M524" s="59"/>
      <c r="N524" s="59"/>
      <c r="O524" s="59"/>
      <c r="P524" s="59"/>
      <c r="Q524" s="59"/>
      <c r="R524" s="59"/>
      <c r="S524" s="59"/>
      <c r="T524" s="59"/>
      <c r="U524" s="59"/>
      <c r="V524" s="59" t="s">
        <v>37</v>
      </c>
      <c r="W524" s="697"/>
      <c r="X524" s="697"/>
      <c r="Y524" s="697"/>
      <c r="Z524" s="697"/>
      <c r="AA524" s="697"/>
      <c r="AB524" s="697"/>
      <c r="AC524" s="697"/>
      <c r="AD524" s="697"/>
      <c r="AE524" s="697"/>
      <c r="AF524" s="697"/>
      <c r="AG524" s="699" t="s">
        <v>117</v>
      </c>
      <c r="AH524" s="699"/>
      <c r="AI524" s="677" t="str">
        <f t="shared" si="13"/>
        <v/>
      </c>
      <c r="AJ524" s="677"/>
      <c r="AK524" s="677"/>
      <c r="AL524" s="677"/>
      <c r="AM524" s="677"/>
      <c r="AN524" s="677"/>
      <c r="AO524" s="677"/>
      <c r="AP524" s="677"/>
      <c r="AQ524" s="677"/>
      <c r="AR524" s="677"/>
      <c r="AS524" s="677"/>
      <c r="AT524" s="677"/>
      <c r="AU524" s="677"/>
      <c r="AV524" s="677"/>
      <c r="AW524" s="677"/>
      <c r="AX524" s="677"/>
      <c r="AY524" s="677"/>
      <c r="AZ524" s="677"/>
      <c r="BA524" s="677"/>
      <c r="BB524" s="677"/>
      <c r="BC524" s="699" t="s">
        <v>117</v>
      </c>
      <c r="BD524" s="699"/>
      <c r="BE524" s="688"/>
      <c r="BF524" s="688"/>
      <c r="BG524" s="688"/>
      <c r="BH524" s="688"/>
      <c r="BI524" s="688"/>
      <c r="BJ524" s="688"/>
      <c r="BK524" s="688"/>
      <c r="BL524" s="688"/>
      <c r="BM524" s="688"/>
      <c r="BN524" s="688"/>
      <c r="BO524" s="688"/>
      <c r="BP524" s="688"/>
      <c r="BQ524" s="688"/>
      <c r="BR524" s="688"/>
      <c r="BS524" s="688"/>
      <c r="BT524" s="123"/>
      <c r="BU524" s="119" t="s">
        <v>85</v>
      </c>
      <c r="BV524" s="119"/>
      <c r="BW524" s="119"/>
      <c r="BX524" s="119"/>
      <c r="BY524" s="119"/>
      <c r="BZ524" s="59"/>
    </row>
    <row r="525" spans="1:80" s="2" customFormat="1" ht="5.0999999999999996" customHeight="1">
      <c r="A525" s="94"/>
      <c r="B525" s="94"/>
      <c r="C525" s="94"/>
      <c r="D525" s="94"/>
      <c r="E525" s="94"/>
      <c r="F525" s="94"/>
      <c r="G525" s="94"/>
      <c r="H525" s="94"/>
      <c r="I525" s="94"/>
      <c r="J525" s="94"/>
      <c r="K525" s="94"/>
      <c r="L525" s="94"/>
      <c r="M525" s="94"/>
      <c r="N525" s="94"/>
      <c r="O525" s="94"/>
      <c r="P525" s="94"/>
      <c r="Q525" s="94"/>
      <c r="R525" s="94"/>
      <c r="S525" s="94"/>
      <c r="T525" s="94"/>
      <c r="U525" s="94"/>
      <c r="V525" s="94"/>
      <c r="W525" s="94"/>
      <c r="X525" s="94"/>
      <c r="Y525" s="94"/>
      <c r="Z525" s="94"/>
      <c r="AA525" s="94"/>
      <c r="AB525" s="94"/>
      <c r="AC525" s="94"/>
      <c r="AD525" s="94"/>
      <c r="AE525" s="94"/>
      <c r="AF525" s="94"/>
      <c r="AG525" s="94"/>
      <c r="AH525" s="94"/>
      <c r="AI525" s="94"/>
      <c r="AJ525" s="94"/>
      <c r="AK525" s="94"/>
      <c r="AL525" s="94"/>
      <c r="AM525" s="94"/>
      <c r="AN525" s="94"/>
      <c r="AO525" s="94"/>
      <c r="AP525" s="94"/>
      <c r="AQ525" s="94"/>
      <c r="AR525" s="94"/>
      <c r="AS525" s="94"/>
      <c r="AT525" s="94"/>
      <c r="AU525" s="94"/>
      <c r="AV525" s="94"/>
      <c r="AW525" s="94"/>
      <c r="AX525" s="94"/>
      <c r="AY525" s="94"/>
      <c r="AZ525" s="94"/>
      <c r="BA525" s="94"/>
      <c r="BB525" s="94"/>
      <c r="BC525" s="94"/>
      <c r="BD525" s="94"/>
      <c r="BE525" s="94"/>
      <c r="BF525" s="94"/>
      <c r="BG525" s="94"/>
      <c r="BH525" s="94"/>
      <c r="BI525" s="94"/>
      <c r="BJ525" s="94"/>
      <c r="BK525" s="94"/>
      <c r="BL525" s="94"/>
      <c r="BM525" s="94"/>
      <c r="BN525" s="94"/>
      <c r="BO525" s="94"/>
      <c r="BP525" s="94"/>
      <c r="BQ525" s="94"/>
      <c r="BR525" s="94"/>
      <c r="BS525" s="94"/>
      <c r="BT525" s="94"/>
      <c r="BU525" s="94"/>
      <c r="BV525" s="94"/>
      <c r="BW525" s="94"/>
      <c r="BX525" s="94"/>
      <c r="BY525" s="94"/>
      <c r="BZ525" s="94"/>
      <c r="CB525" s="8"/>
    </row>
    <row r="526" spans="1:80" s="2" customFormat="1" ht="5.0999999999999996" customHeight="1">
      <c r="A526" s="203"/>
      <c r="B526" s="203"/>
      <c r="C526" s="203"/>
      <c r="D526" s="203"/>
      <c r="E526" s="203"/>
      <c r="F526" s="203"/>
      <c r="G526" s="203"/>
      <c r="H526" s="203"/>
      <c r="I526" s="203"/>
      <c r="J526" s="203"/>
      <c r="K526" s="203"/>
      <c r="L526" s="203"/>
      <c r="M526" s="203"/>
      <c r="N526" s="203"/>
      <c r="O526" s="203"/>
      <c r="P526" s="203"/>
      <c r="Q526" s="203"/>
      <c r="R526" s="203"/>
      <c r="S526" s="203"/>
      <c r="T526" s="203"/>
      <c r="U526" s="203"/>
      <c r="V526" s="203"/>
      <c r="W526" s="203"/>
      <c r="X526" s="203"/>
      <c r="Y526" s="203"/>
      <c r="Z526" s="203"/>
      <c r="AA526" s="203"/>
      <c r="AB526" s="203"/>
      <c r="AC526" s="203"/>
      <c r="AD526" s="203"/>
      <c r="AE526" s="203"/>
      <c r="AF526" s="203"/>
      <c r="AG526" s="203"/>
      <c r="AH526" s="203"/>
      <c r="AI526" s="203"/>
      <c r="AJ526" s="203"/>
      <c r="AK526" s="203"/>
      <c r="AL526" s="203"/>
      <c r="AM526" s="203"/>
      <c r="AN526" s="203"/>
      <c r="AO526" s="203"/>
      <c r="AP526" s="203"/>
      <c r="AQ526" s="203"/>
      <c r="AR526" s="203"/>
      <c r="AS526" s="203"/>
      <c r="AT526" s="203"/>
      <c r="AU526" s="203"/>
      <c r="AV526" s="203"/>
      <c r="AW526" s="203"/>
      <c r="AX526" s="203"/>
      <c r="AY526" s="203"/>
      <c r="AZ526" s="203"/>
      <c r="BA526" s="203"/>
      <c r="BB526" s="203"/>
      <c r="BC526" s="203"/>
      <c r="BD526" s="203"/>
      <c r="BE526" s="203"/>
      <c r="BF526" s="203"/>
      <c r="BG526" s="203"/>
      <c r="BH526" s="203"/>
      <c r="BI526" s="203"/>
      <c r="BJ526" s="203"/>
      <c r="BK526" s="203"/>
      <c r="BL526" s="203"/>
      <c r="BM526" s="203"/>
      <c r="BN526" s="203"/>
      <c r="BO526" s="203"/>
      <c r="BP526" s="203"/>
      <c r="BQ526" s="203"/>
      <c r="BR526" s="203"/>
      <c r="BS526" s="203"/>
      <c r="BT526" s="203"/>
      <c r="BU526" s="203"/>
      <c r="BV526" s="203"/>
      <c r="BW526" s="203"/>
      <c r="BX526" s="203"/>
      <c r="BY526" s="203"/>
      <c r="BZ526" s="203"/>
      <c r="CB526" s="8"/>
    </row>
    <row r="527" spans="1:80" s="13" customFormat="1" ht="15.95" customHeight="1">
      <c r="A527" s="59"/>
      <c r="B527" s="59" t="s">
        <v>265</v>
      </c>
      <c r="C527" s="59"/>
      <c r="D527" s="59"/>
      <c r="E527" s="59"/>
      <c r="F527" s="59"/>
      <c r="G527" s="59"/>
      <c r="H527" s="59"/>
      <c r="I527" s="59"/>
      <c r="J527" s="59"/>
      <c r="K527" s="59"/>
      <c r="L527" s="59"/>
      <c r="M527" s="59"/>
      <c r="N527" s="59"/>
      <c r="O527" s="59"/>
      <c r="P527" s="59"/>
      <c r="Q527" s="59"/>
      <c r="R527" s="59"/>
      <c r="S527" s="680"/>
      <c r="T527" s="680"/>
      <c r="U527" s="680"/>
      <c r="V527" s="680"/>
      <c r="W527" s="680"/>
      <c r="X527" s="680"/>
      <c r="Y527" s="680"/>
      <c r="Z527" s="680"/>
      <c r="AA527" s="680"/>
      <c r="AB527" s="680"/>
      <c r="AC527" s="680"/>
      <c r="AD527" s="680"/>
      <c r="AE527" s="680"/>
      <c r="AF527" s="680"/>
      <c r="AG527" s="680"/>
      <c r="AH527" s="680"/>
      <c r="AI527" s="680"/>
      <c r="AJ527" s="680"/>
      <c r="AK527" s="680"/>
      <c r="AL527" s="680"/>
      <c r="AM527" s="680"/>
      <c r="AN527" s="680"/>
      <c r="AO527" s="680"/>
      <c r="AP527" s="680"/>
      <c r="AQ527" s="680"/>
      <c r="AR527" s="680"/>
      <c r="AS527" s="680"/>
      <c r="AT527" s="680"/>
      <c r="AU527" s="680"/>
      <c r="AV527" s="680"/>
      <c r="AW527" s="680"/>
      <c r="AX527" s="680"/>
      <c r="AY527" s="680"/>
      <c r="AZ527" s="680"/>
      <c r="BA527" s="680"/>
      <c r="BB527" s="680"/>
      <c r="BC527" s="680"/>
      <c r="BD527" s="680"/>
      <c r="BE527" s="680"/>
      <c r="BF527" s="680"/>
      <c r="BG527" s="680"/>
      <c r="BH527" s="680"/>
      <c r="BI527" s="680"/>
      <c r="BJ527" s="680"/>
      <c r="BK527" s="680"/>
      <c r="BL527" s="680"/>
      <c r="BM527" s="680"/>
      <c r="BN527" s="680"/>
      <c r="BO527" s="680"/>
      <c r="BP527" s="680"/>
      <c r="BQ527" s="680"/>
      <c r="BR527" s="680"/>
      <c r="BS527" s="680"/>
      <c r="BT527" s="680"/>
      <c r="BU527" s="680"/>
      <c r="BV527" s="680"/>
      <c r="BW527" s="680"/>
      <c r="BX527" s="680"/>
      <c r="BY527" s="680"/>
      <c r="BZ527" s="680"/>
    </row>
    <row r="528" spans="1:80" s="2" customFormat="1" ht="5.0999999999999996" customHeight="1">
      <c r="A528" s="94"/>
      <c r="B528" s="94"/>
      <c r="C528" s="94"/>
      <c r="D528" s="94"/>
      <c r="E528" s="94"/>
      <c r="F528" s="94"/>
      <c r="G528" s="94"/>
      <c r="H528" s="94"/>
      <c r="I528" s="94"/>
      <c r="J528" s="94"/>
      <c r="K528" s="94"/>
      <c r="L528" s="94"/>
      <c r="M528" s="94"/>
      <c r="N528" s="94"/>
      <c r="O528" s="94"/>
      <c r="P528" s="94"/>
      <c r="Q528" s="94"/>
      <c r="R528" s="94"/>
      <c r="S528" s="94"/>
      <c r="T528" s="94"/>
      <c r="U528" s="94"/>
      <c r="V528" s="94"/>
      <c r="W528" s="94"/>
      <c r="X528" s="94"/>
      <c r="Y528" s="94"/>
      <c r="Z528" s="94"/>
      <c r="AA528" s="94"/>
      <c r="AB528" s="94"/>
      <c r="AC528" s="94"/>
      <c r="AD528" s="94"/>
      <c r="AE528" s="94"/>
      <c r="AF528" s="94"/>
      <c r="AG528" s="94"/>
      <c r="AH528" s="94"/>
      <c r="AI528" s="94"/>
      <c r="AJ528" s="94"/>
      <c r="AK528" s="94"/>
      <c r="AL528" s="94"/>
      <c r="AM528" s="94"/>
      <c r="AN528" s="94"/>
      <c r="AO528" s="94"/>
      <c r="AP528" s="94"/>
      <c r="AQ528" s="94"/>
      <c r="AR528" s="94"/>
      <c r="AS528" s="94"/>
      <c r="AT528" s="94"/>
      <c r="AU528" s="94"/>
      <c r="AV528" s="94"/>
      <c r="AW528" s="94"/>
      <c r="AX528" s="94"/>
      <c r="AY528" s="94"/>
      <c r="AZ528" s="94"/>
      <c r="BA528" s="94"/>
      <c r="BB528" s="94"/>
      <c r="BC528" s="94"/>
      <c r="BD528" s="94"/>
      <c r="BE528" s="94"/>
      <c r="BF528" s="94"/>
      <c r="BG528" s="94"/>
      <c r="BH528" s="94"/>
      <c r="BI528" s="94"/>
      <c r="BJ528" s="94"/>
      <c r="BK528" s="94"/>
      <c r="BL528" s="94"/>
      <c r="BM528" s="94"/>
      <c r="BN528" s="94"/>
      <c r="BO528" s="94"/>
      <c r="BP528" s="94"/>
      <c r="BQ528" s="94"/>
      <c r="BR528" s="94"/>
      <c r="BS528" s="94"/>
      <c r="BT528" s="94"/>
      <c r="BU528" s="94"/>
      <c r="BV528" s="94"/>
      <c r="BW528" s="94"/>
      <c r="BX528" s="94"/>
      <c r="BY528" s="94"/>
      <c r="BZ528" s="94"/>
      <c r="CB528" s="8"/>
    </row>
    <row r="529" spans="1:80" s="2" customFormat="1" ht="5.0999999999999996" customHeight="1">
      <c r="A529" s="203"/>
      <c r="B529" s="203"/>
      <c r="C529" s="203"/>
      <c r="D529" s="203"/>
      <c r="E529" s="203"/>
      <c r="F529" s="203"/>
      <c r="G529" s="203"/>
      <c r="H529" s="203"/>
      <c r="I529" s="203"/>
      <c r="J529" s="203"/>
      <c r="K529" s="203"/>
      <c r="L529" s="203"/>
      <c r="M529" s="203"/>
      <c r="N529" s="203"/>
      <c r="O529" s="203"/>
      <c r="P529" s="203"/>
      <c r="Q529" s="203"/>
      <c r="R529" s="203"/>
      <c r="S529" s="203"/>
      <c r="T529" s="203"/>
      <c r="U529" s="203"/>
      <c r="V529" s="203"/>
      <c r="W529" s="203"/>
      <c r="X529" s="203"/>
      <c r="Y529" s="203"/>
      <c r="Z529" s="203"/>
      <c r="AA529" s="203"/>
      <c r="AB529" s="203"/>
      <c r="AC529" s="203"/>
      <c r="AD529" s="203"/>
      <c r="AE529" s="203"/>
      <c r="AF529" s="203"/>
      <c r="AG529" s="203"/>
      <c r="AH529" s="203"/>
      <c r="AI529" s="203"/>
      <c r="AJ529" s="203"/>
      <c r="AK529" s="203"/>
      <c r="AL529" s="203"/>
      <c r="AM529" s="203"/>
      <c r="AN529" s="203"/>
      <c r="AO529" s="203"/>
      <c r="AP529" s="203"/>
      <c r="AQ529" s="203"/>
      <c r="AR529" s="203"/>
      <c r="AS529" s="203"/>
      <c r="AT529" s="203"/>
      <c r="AU529" s="203"/>
      <c r="AV529" s="203"/>
      <c r="AW529" s="203"/>
      <c r="AX529" s="203"/>
      <c r="AY529" s="203"/>
      <c r="AZ529" s="203"/>
      <c r="BA529" s="203"/>
      <c r="BB529" s="203"/>
      <c r="BC529" s="203"/>
      <c r="BD529" s="203"/>
      <c r="BE529" s="203"/>
      <c r="BF529" s="203"/>
      <c r="BG529" s="203"/>
      <c r="BH529" s="203"/>
      <c r="BI529" s="203"/>
      <c r="BJ529" s="203"/>
      <c r="BK529" s="203"/>
      <c r="BL529" s="203"/>
      <c r="BM529" s="203"/>
      <c r="BN529" s="203"/>
      <c r="BO529" s="203"/>
      <c r="BP529" s="203"/>
      <c r="BQ529" s="203"/>
      <c r="BR529" s="203"/>
      <c r="BS529" s="203"/>
      <c r="BT529" s="203"/>
      <c r="BU529" s="203"/>
      <c r="BV529" s="203"/>
      <c r="BW529" s="203"/>
      <c r="BX529" s="203"/>
      <c r="BY529" s="203"/>
      <c r="BZ529" s="203"/>
      <c r="CB529" s="8"/>
    </row>
    <row r="530" spans="1:80" s="13" customFormat="1" ht="15.95" customHeight="1">
      <c r="A530" s="59"/>
      <c r="B530" s="59" t="s">
        <v>266</v>
      </c>
      <c r="C530" s="59"/>
      <c r="D530" s="59"/>
      <c r="E530" s="59"/>
      <c r="F530" s="59"/>
      <c r="G530" s="59"/>
      <c r="H530" s="59"/>
      <c r="I530" s="59"/>
      <c r="J530" s="59"/>
      <c r="K530" s="59"/>
      <c r="L530" s="59"/>
      <c r="M530" s="59"/>
      <c r="N530" s="59"/>
      <c r="O530" s="59"/>
      <c r="P530" s="59"/>
      <c r="Q530" s="59"/>
      <c r="R530" s="680"/>
      <c r="S530" s="680"/>
      <c r="T530" s="680"/>
      <c r="U530" s="680"/>
      <c r="V530" s="680"/>
      <c r="W530" s="680"/>
      <c r="X530" s="680"/>
      <c r="Y530" s="680"/>
      <c r="Z530" s="680"/>
      <c r="AA530" s="680"/>
      <c r="AB530" s="680"/>
      <c r="AC530" s="680"/>
      <c r="AD530" s="680"/>
      <c r="AE530" s="680"/>
      <c r="AF530" s="680"/>
      <c r="AG530" s="680"/>
      <c r="AH530" s="680"/>
      <c r="AI530" s="680"/>
      <c r="AJ530" s="680"/>
      <c r="AK530" s="680"/>
      <c r="AL530" s="680"/>
      <c r="AM530" s="680"/>
      <c r="AN530" s="680"/>
      <c r="AO530" s="680"/>
      <c r="AP530" s="680"/>
      <c r="AQ530" s="680"/>
      <c r="AR530" s="680"/>
      <c r="AS530" s="680"/>
      <c r="AT530" s="680"/>
      <c r="AU530" s="680"/>
      <c r="AV530" s="680"/>
      <c r="AW530" s="680"/>
      <c r="AX530" s="680"/>
      <c r="AY530" s="680"/>
      <c r="AZ530" s="680"/>
      <c r="BA530" s="680"/>
      <c r="BB530" s="680"/>
      <c r="BC530" s="680"/>
      <c r="BD530" s="680"/>
      <c r="BE530" s="680"/>
      <c r="BF530" s="680"/>
      <c r="BG530" s="680"/>
      <c r="BH530" s="680"/>
      <c r="BI530" s="680"/>
      <c r="BJ530" s="680"/>
      <c r="BK530" s="680"/>
      <c r="BL530" s="680"/>
      <c r="BM530" s="680"/>
      <c r="BN530" s="680"/>
      <c r="BO530" s="680"/>
      <c r="BP530" s="680"/>
      <c r="BQ530" s="680"/>
      <c r="BR530" s="680"/>
      <c r="BS530" s="680"/>
      <c r="BT530" s="680"/>
      <c r="BU530" s="680"/>
      <c r="BV530" s="680"/>
      <c r="BW530" s="680"/>
      <c r="BX530" s="680"/>
      <c r="BY530" s="680"/>
      <c r="BZ530" s="680"/>
    </row>
    <row r="531" spans="1:80" s="13" customFormat="1" ht="15.95" customHeight="1">
      <c r="A531" s="59"/>
      <c r="B531" s="59"/>
      <c r="C531" s="59"/>
      <c r="D531" s="59"/>
      <c r="E531" s="59"/>
      <c r="F531" s="59"/>
      <c r="G531" s="59"/>
      <c r="H531" s="59"/>
      <c r="I531" s="59"/>
      <c r="J531" s="59"/>
      <c r="K531" s="59"/>
      <c r="L531" s="59"/>
      <c r="M531" s="59"/>
      <c r="N531" s="59"/>
      <c r="O531" s="59"/>
      <c r="P531" s="59"/>
      <c r="Q531" s="59"/>
      <c r="R531" s="680"/>
      <c r="S531" s="680"/>
      <c r="T531" s="680"/>
      <c r="U531" s="680"/>
      <c r="V531" s="680"/>
      <c r="W531" s="680"/>
      <c r="X531" s="680"/>
      <c r="Y531" s="680"/>
      <c r="Z531" s="680"/>
      <c r="AA531" s="680"/>
      <c r="AB531" s="680"/>
      <c r="AC531" s="680"/>
      <c r="AD531" s="680"/>
      <c r="AE531" s="680"/>
      <c r="AF531" s="680"/>
      <c r="AG531" s="680"/>
      <c r="AH531" s="680"/>
      <c r="AI531" s="680"/>
      <c r="AJ531" s="680"/>
      <c r="AK531" s="680"/>
      <c r="AL531" s="680"/>
      <c r="AM531" s="680"/>
      <c r="AN531" s="680"/>
      <c r="AO531" s="680"/>
      <c r="AP531" s="680"/>
      <c r="AQ531" s="680"/>
      <c r="AR531" s="680"/>
      <c r="AS531" s="680"/>
      <c r="AT531" s="680"/>
      <c r="AU531" s="680"/>
      <c r="AV531" s="680"/>
      <c r="AW531" s="680"/>
      <c r="AX531" s="680"/>
      <c r="AY531" s="680"/>
      <c r="AZ531" s="680"/>
      <c r="BA531" s="680"/>
      <c r="BB531" s="680"/>
      <c r="BC531" s="680"/>
      <c r="BD531" s="680"/>
      <c r="BE531" s="680"/>
      <c r="BF531" s="680"/>
      <c r="BG531" s="680"/>
      <c r="BH531" s="680"/>
      <c r="BI531" s="680"/>
      <c r="BJ531" s="680"/>
      <c r="BK531" s="680"/>
      <c r="BL531" s="680"/>
      <c r="BM531" s="680"/>
      <c r="BN531" s="680"/>
      <c r="BO531" s="680"/>
      <c r="BP531" s="680"/>
      <c r="BQ531" s="680"/>
      <c r="BR531" s="680"/>
      <c r="BS531" s="680"/>
      <c r="BT531" s="680"/>
      <c r="BU531" s="680"/>
      <c r="BV531" s="680"/>
      <c r="BW531" s="680"/>
      <c r="BX531" s="680"/>
      <c r="BY531" s="680"/>
      <c r="BZ531" s="680"/>
    </row>
    <row r="532" spans="1:80" s="2" customFormat="1" ht="5.0999999999999996" customHeight="1">
      <c r="A532" s="94"/>
      <c r="B532" s="94"/>
      <c r="C532" s="94"/>
      <c r="D532" s="94"/>
      <c r="E532" s="94"/>
      <c r="F532" s="94"/>
      <c r="G532" s="94"/>
      <c r="H532" s="94"/>
      <c r="I532" s="94"/>
      <c r="J532" s="94"/>
      <c r="K532" s="94"/>
      <c r="L532" s="94"/>
      <c r="M532" s="94"/>
      <c r="N532" s="94"/>
      <c r="O532" s="94"/>
      <c r="P532" s="94"/>
      <c r="Q532" s="94"/>
      <c r="R532" s="94"/>
      <c r="S532" s="94"/>
      <c r="T532" s="94"/>
      <c r="U532" s="94"/>
      <c r="V532" s="94"/>
      <c r="W532" s="94"/>
      <c r="X532" s="94"/>
      <c r="Y532" s="94"/>
      <c r="Z532" s="94"/>
      <c r="AA532" s="94"/>
      <c r="AB532" s="94"/>
      <c r="AC532" s="94"/>
      <c r="AD532" s="94"/>
      <c r="AE532" s="94"/>
      <c r="AF532" s="94"/>
      <c r="AG532" s="94"/>
      <c r="AH532" s="94"/>
      <c r="AI532" s="94"/>
      <c r="AJ532" s="94"/>
      <c r="AK532" s="94"/>
      <c r="AL532" s="94"/>
      <c r="AM532" s="94"/>
      <c r="AN532" s="94"/>
      <c r="AO532" s="94"/>
      <c r="AP532" s="94"/>
      <c r="AQ532" s="94"/>
      <c r="AR532" s="94"/>
      <c r="AS532" s="94"/>
      <c r="AT532" s="94"/>
      <c r="AU532" s="94"/>
      <c r="AV532" s="94"/>
      <c r="AW532" s="94"/>
      <c r="AX532" s="94"/>
      <c r="AY532" s="94"/>
      <c r="AZ532" s="94"/>
      <c r="BA532" s="94"/>
      <c r="BB532" s="94"/>
      <c r="BC532" s="94"/>
      <c r="BD532" s="94"/>
      <c r="BE532" s="94"/>
      <c r="BF532" s="94"/>
      <c r="BG532" s="94"/>
      <c r="BH532" s="94"/>
      <c r="BI532" s="94"/>
      <c r="BJ532" s="94"/>
      <c r="BK532" s="94"/>
      <c r="BL532" s="94"/>
      <c r="BM532" s="94"/>
      <c r="BN532" s="94"/>
      <c r="BO532" s="94"/>
      <c r="BP532" s="94"/>
      <c r="BQ532" s="94"/>
      <c r="BR532" s="94"/>
      <c r="BS532" s="94"/>
      <c r="BT532" s="94"/>
      <c r="BU532" s="94"/>
      <c r="BV532" s="94"/>
      <c r="BW532" s="94"/>
      <c r="BX532" s="94"/>
      <c r="BY532" s="94"/>
      <c r="BZ532" s="94"/>
      <c r="CB532" s="8"/>
    </row>
    <row r="533" spans="1:80" s="2" customFormat="1" ht="17.100000000000001" customHeight="1">
      <c r="A533" s="670" t="s">
        <v>244</v>
      </c>
      <c r="B533" s="670"/>
      <c r="C533" s="670"/>
      <c r="D533" s="670"/>
      <c r="E533" s="670"/>
      <c r="F533" s="670"/>
      <c r="G533" s="670"/>
      <c r="H533" s="670"/>
      <c r="I533" s="670"/>
      <c r="J533" s="670"/>
      <c r="K533" s="670"/>
      <c r="L533" s="670"/>
      <c r="M533" s="670"/>
      <c r="N533" s="670"/>
      <c r="O533" s="670"/>
      <c r="P533" s="670"/>
      <c r="Q533" s="670"/>
      <c r="R533" s="670"/>
      <c r="S533" s="670"/>
      <c r="T533" s="670"/>
      <c r="U533" s="670"/>
      <c r="V533" s="670"/>
      <c r="W533" s="670"/>
      <c r="X533" s="670"/>
      <c r="Y533" s="670"/>
      <c r="Z533" s="670"/>
      <c r="AA533" s="670"/>
      <c r="AB533" s="670"/>
      <c r="AC533" s="670"/>
      <c r="AD533" s="670"/>
      <c r="AE533" s="670"/>
      <c r="AF533" s="670"/>
      <c r="AG533" s="670"/>
      <c r="AH533" s="670"/>
      <c r="AI533" s="670"/>
      <c r="AJ533" s="670"/>
      <c r="AK533" s="670"/>
      <c r="AL533" s="670"/>
      <c r="AM533" s="670"/>
      <c r="AN533" s="670"/>
      <c r="AO533" s="670"/>
      <c r="AP533" s="670"/>
      <c r="AQ533" s="670"/>
      <c r="AR533" s="670"/>
      <c r="AS533" s="670"/>
      <c r="AT533" s="670"/>
      <c r="AU533" s="670"/>
      <c r="AV533" s="670"/>
      <c r="AW533" s="670"/>
      <c r="AX533" s="670"/>
      <c r="AY533" s="670"/>
      <c r="AZ533" s="670"/>
      <c r="BA533" s="670"/>
      <c r="BB533" s="670"/>
      <c r="BC533" s="670"/>
      <c r="BD533" s="670"/>
      <c r="BE533" s="670"/>
      <c r="BF533" s="670"/>
      <c r="BG533" s="670"/>
      <c r="BH533" s="670"/>
      <c r="BI533" s="670"/>
      <c r="BJ533" s="670"/>
      <c r="BK533" s="670"/>
      <c r="BL533" s="670"/>
      <c r="BM533" s="670"/>
      <c r="BN533" s="670"/>
      <c r="BO533" s="670"/>
      <c r="BP533" s="670"/>
      <c r="BQ533" s="670"/>
      <c r="BR533" s="670"/>
      <c r="BS533" s="670"/>
      <c r="BT533" s="670"/>
      <c r="BU533" s="670"/>
      <c r="BV533" s="670"/>
      <c r="BW533" s="670"/>
      <c r="BX533" s="670"/>
      <c r="BY533" s="670"/>
      <c r="BZ533" s="670"/>
    </row>
    <row r="534" spans="1:80" s="2" customFormat="1" ht="15.95" customHeight="1">
      <c r="A534" s="59"/>
      <c r="B534" s="59" t="s">
        <v>245</v>
      </c>
      <c r="C534" s="59"/>
      <c r="D534" s="59"/>
      <c r="E534" s="59"/>
      <c r="F534" s="59"/>
      <c r="G534" s="59"/>
      <c r="H534" s="59"/>
      <c r="I534" s="59"/>
      <c r="J534" s="59"/>
      <c r="K534" s="59"/>
      <c r="L534" s="59"/>
      <c r="M534" s="59"/>
      <c r="N534" s="59"/>
      <c r="O534" s="59"/>
      <c r="P534" s="59"/>
      <c r="Q534" s="59"/>
      <c r="R534" s="59"/>
      <c r="S534" s="59"/>
      <c r="T534" s="59"/>
      <c r="U534" s="59"/>
      <c r="V534" s="59"/>
      <c r="W534" s="59"/>
      <c r="X534" s="59"/>
      <c r="Y534" s="59"/>
      <c r="Z534" s="59"/>
      <c r="AA534" s="59"/>
      <c r="AB534" s="59"/>
      <c r="AC534" s="59"/>
      <c r="AD534" s="59"/>
      <c r="AE534" s="59"/>
      <c r="AF534" s="59"/>
      <c r="AG534" s="59"/>
      <c r="AH534" s="59"/>
      <c r="AI534" s="59"/>
      <c r="AJ534" s="59"/>
      <c r="AK534" s="59"/>
      <c r="AL534" s="59"/>
      <c r="AM534" s="59"/>
      <c r="AN534" s="59"/>
      <c r="AO534" s="59"/>
      <c r="AP534" s="59"/>
      <c r="AQ534" s="59"/>
      <c r="AR534" s="59"/>
      <c r="AS534" s="59"/>
      <c r="AT534" s="59"/>
      <c r="AU534" s="59"/>
      <c r="AV534" s="59"/>
      <c r="AW534" s="59"/>
      <c r="AX534" s="59"/>
      <c r="AY534" s="59"/>
      <c r="AZ534" s="59"/>
      <c r="BA534" s="59"/>
      <c r="BB534" s="59"/>
      <c r="BC534" s="59"/>
      <c r="BD534" s="59"/>
      <c r="BE534" s="59"/>
      <c r="BF534" s="59"/>
      <c r="BG534" s="59"/>
      <c r="BH534" s="59"/>
      <c r="BI534" s="59"/>
      <c r="BJ534" s="59"/>
      <c r="BK534" s="59"/>
      <c r="BL534" s="59"/>
      <c r="BM534" s="59"/>
      <c r="BN534" s="59"/>
      <c r="BO534" s="59"/>
      <c r="BP534" s="59"/>
      <c r="BQ534" s="59"/>
      <c r="BR534" s="59"/>
      <c r="BS534" s="59"/>
      <c r="BT534" s="59"/>
      <c r="BU534" s="59"/>
      <c r="BV534" s="59"/>
      <c r="BW534" s="59"/>
      <c r="BX534" s="59"/>
      <c r="BY534" s="59"/>
      <c r="BZ534" s="59"/>
    </row>
    <row r="535" spans="1:80" s="2" customFormat="1" ht="5.0999999999999996" customHeight="1">
      <c r="A535" s="94"/>
      <c r="B535" s="94"/>
      <c r="C535" s="94"/>
      <c r="D535" s="94"/>
      <c r="E535" s="94"/>
      <c r="F535" s="94"/>
      <c r="G535" s="94"/>
      <c r="H535" s="94"/>
      <c r="I535" s="94"/>
      <c r="J535" s="94"/>
      <c r="K535" s="94"/>
      <c r="L535" s="94"/>
      <c r="M535" s="94"/>
      <c r="N535" s="94"/>
      <c r="O535" s="94"/>
      <c r="P535" s="94"/>
      <c r="Q535" s="94"/>
      <c r="R535" s="94"/>
      <c r="S535" s="94"/>
      <c r="T535" s="94"/>
      <c r="U535" s="94"/>
      <c r="V535" s="94"/>
      <c r="W535" s="94"/>
      <c r="X535" s="94"/>
      <c r="Y535" s="94"/>
      <c r="Z535" s="94"/>
      <c r="AA535" s="94"/>
      <c r="AB535" s="94"/>
      <c r="AC535" s="94"/>
      <c r="AD535" s="94"/>
      <c r="AE535" s="94"/>
      <c r="AF535" s="94"/>
      <c r="AG535" s="94"/>
      <c r="AH535" s="94"/>
      <c r="AI535" s="94"/>
      <c r="AJ535" s="94"/>
      <c r="AK535" s="94"/>
      <c r="AL535" s="94"/>
      <c r="AM535" s="94"/>
      <c r="AN535" s="94"/>
      <c r="AO535" s="94"/>
      <c r="AP535" s="94"/>
      <c r="AQ535" s="94"/>
      <c r="AR535" s="94"/>
      <c r="AS535" s="94"/>
      <c r="AT535" s="94"/>
      <c r="AU535" s="94"/>
      <c r="AV535" s="94"/>
      <c r="AW535" s="94"/>
      <c r="AX535" s="94"/>
      <c r="AY535" s="94"/>
      <c r="AZ535" s="94"/>
      <c r="BA535" s="94"/>
      <c r="BB535" s="94"/>
      <c r="BC535" s="94"/>
      <c r="BD535" s="94"/>
      <c r="BE535" s="94"/>
      <c r="BF535" s="94"/>
      <c r="BG535" s="94"/>
      <c r="BH535" s="94"/>
      <c r="BI535" s="94"/>
      <c r="BJ535" s="94"/>
      <c r="BK535" s="94"/>
      <c r="BL535" s="94"/>
      <c r="BM535" s="94"/>
      <c r="BN535" s="94"/>
      <c r="BO535" s="94"/>
      <c r="BP535" s="94"/>
      <c r="BQ535" s="94"/>
      <c r="BR535" s="94"/>
      <c r="BS535" s="94"/>
      <c r="BT535" s="94"/>
      <c r="BU535" s="94"/>
      <c r="BV535" s="94"/>
      <c r="BW535" s="94"/>
      <c r="BX535" s="94"/>
      <c r="BY535" s="94"/>
      <c r="BZ535" s="94"/>
      <c r="CB535" s="8"/>
    </row>
    <row r="536" spans="1:80" s="2" customFormat="1" ht="5.0999999999999996" customHeight="1">
      <c r="A536" s="203"/>
      <c r="B536" s="203"/>
      <c r="C536" s="203"/>
      <c r="D536" s="203"/>
      <c r="E536" s="203"/>
      <c r="F536" s="203"/>
      <c r="G536" s="203"/>
      <c r="H536" s="203"/>
      <c r="I536" s="203"/>
      <c r="J536" s="203"/>
      <c r="K536" s="203"/>
      <c r="L536" s="203"/>
      <c r="M536" s="203"/>
      <c r="N536" s="203"/>
      <c r="O536" s="203"/>
      <c r="P536" s="203"/>
      <c r="Q536" s="203"/>
      <c r="R536" s="203"/>
      <c r="S536" s="203"/>
      <c r="T536" s="203"/>
      <c r="U536" s="203"/>
      <c r="V536" s="203"/>
      <c r="W536" s="203"/>
      <c r="X536" s="203"/>
      <c r="Y536" s="203"/>
      <c r="Z536" s="203"/>
      <c r="AA536" s="203"/>
      <c r="AB536" s="203"/>
      <c r="AC536" s="203"/>
      <c r="AD536" s="203"/>
      <c r="AE536" s="203"/>
      <c r="AF536" s="203"/>
      <c r="AG536" s="203"/>
      <c r="AH536" s="203"/>
      <c r="AI536" s="203"/>
      <c r="AJ536" s="203"/>
      <c r="AK536" s="203"/>
      <c r="AL536" s="203"/>
      <c r="AM536" s="203"/>
      <c r="AN536" s="203"/>
      <c r="AO536" s="203"/>
      <c r="AP536" s="203"/>
      <c r="AQ536" s="203"/>
      <c r="AR536" s="203"/>
      <c r="AS536" s="203"/>
      <c r="AT536" s="203"/>
      <c r="AU536" s="203"/>
      <c r="AV536" s="203"/>
      <c r="AW536" s="203"/>
      <c r="AX536" s="203"/>
      <c r="AY536" s="203"/>
      <c r="AZ536" s="203"/>
      <c r="BA536" s="203"/>
      <c r="BB536" s="203"/>
      <c r="BC536" s="203"/>
      <c r="BD536" s="203"/>
      <c r="BE536" s="203"/>
      <c r="BF536" s="203"/>
      <c r="BG536" s="203"/>
      <c r="BH536" s="203"/>
      <c r="BI536" s="203"/>
      <c r="BJ536" s="203"/>
      <c r="BK536" s="203"/>
      <c r="BL536" s="203"/>
      <c r="BM536" s="203"/>
      <c r="BN536" s="203"/>
      <c r="BO536" s="203"/>
      <c r="BP536" s="203"/>
      <c r="BQ536" s="203"/>
      <c r="BR536" s="203"/>
      <c r="BS536" s="203"/>
      <c r="BT536" s="203"/>
      <c r="BU536" s="203"/>
      <c r="BV536" s="203"/>
      <c r="BW536" s="203"/>
      <c r="BX536" s="203"/>
      <c r="BY536" s="203"/>
      <c r="BZ536" s="203"/>
      <c r="CB536" s="8"/>
    </row>
    <row r="537" spans="1:80" s="1" customFormat="1" ht="15.95" customHeight="1">
      <c r="A537" s="59"/>
      <c r="B537" s="59" t="s">
        <v>246</v>
      </c>
      <c r="C537" s="59"/>
      <c r="D537" s="59"/>
      <c r="E537" s="59"/>
      <c r="F537" s="59"/>
      <c r="G537" s="59"/>
      <c r="H537" s="59"/>
      <c r="I537" s="59"/>
      <c r="J537" s="59"/>
      <c r="K537" s="59"/>
      <c r="L537" s="59"/>
      <c r="M537" s="59"/>
      <c r="N537" s="59"/>
      <c r="O537" s="59"/>
      <c r="P537" s="59"/>
      <c r="Q537" s="59"/>
      <c r="R537" s="59"/>
      <c r="S537" s="59"/>
      <c r="T537" s="59"/>
      <c r="U537" s="59"/>
      <c r="V537" s="59"/>
      <c r="W537" s="59"/>
      <c r="X537" s="59"/>
      <c r="Y537" s="59"/>
      <c r="Z537" s="59"/>
      <c r="AA537" s="59"/>
      <c r="AB537" s="59"/>
      <c r="AC537" s="59"/>
      <c r="AD537" s="59"/>
      <c r="AE537" s="59"/>
      <c r="AF537" s="59"/>
      <c r="AG537" s="59"/>
      <c r="AH537" s="59"/>
      <c r="AI537" s="672"/>
      <c r="AJ537" s="672"/>
      <c r="AK537" s="672"/>
      <c r="AL537" s="672"/>
      <c r="AM537" s="672"/>
      <c r="AN537" s="672"/>
      <c r="AO537" s="672"/>
      <c r="AP537" s="59"/>
      <c r="AQ537" s="60"/>
      <c r="AR537" s="60"/>
      <c r="AS537" s="60"/>
      <c r="AT537" s="60"/>
      <c r="AU537" s="60"/>
      <c r="AV537" s="60"/>
      <c r="AW537" s="60"/>
      <c r="AX537" s="60"/>
      <c r="AY537" s="60"/>
      <c r="AZ537" s="60"/>
      <c r="BA537" s="60"/>
      <c r="BB537" s="60"/>
      <c r="BC537" s="60"/>
      <c r="BD537" s="60"/>
      <c r="BE537" s="60"/>
      <c r="BF537" s="60"/>
      <c r="BG537" s="60"/>
      <c r="BH537" s="60"/>
      <c r="BI537" s="60"/>
      <c r="BJ537" s="60"/>
      <c r="BK537" s="60"/>
      <c r="BL537" s="60"/>
      <c r="BM537" s="60"/>
      <c r="BN537" s="60"/>
      <c r="BO537" s="60"/>
      <c r="BP537" s="60"/>
      <c r="BQ537" s="60"/>
      <c r="BR537" s="60"/>
      <c r="BS537" s="60"/>
      <c r="BT537" s="60"/>
      <c r="BU537" s="60"/>
      <c r="BV537" s="60"/>
      <c r="BW537" s="60"/>
      <c r="BX537" s="60"/>
      <c r="BY537" s="60"/>
      <c r="BZ537" s="60"/>
    </row>
    <row r="538" spans="1:80" s="2" customFormat="1" ht="5.0999999999999996" customHeight="1">
      <c r="A538" s="94"/>
      <c r="B538" s="94"/>
      <c r="C538" s="94"/>
      <c r="D538" s="94"/>
      <c r="E538" s="94"/>
      <c r="F538" s="94"/>
      <c r="G538" s="94"/>
      <c r="H538" s="94"/>
      <c r="I538" s="94"/>
      <c r="J538" s="94"/>
      <c r="K538" s="94"/>
      <c r="L538" s="94"/>
      <c r="M538" s="94"/>
      <c r="N538" s="94"/>
      <c r="O538" s="94"/>
      <c r="P538" s="94"/>
      <c r="Q538" s="94"/>
      <c r="R538" s="94"/>
      <c r="S538" s="94"/>
      <c r="T538" s="94"/>
      <c r="U538" s="94"/>
      <c r="V538" s="94"/>
      <c r="W538" s="94"/>
      <c r="X538" s="94"/>
      <c r="Y538" s="94"/>
      <c r="Z538" s="94"/>
      <c r="AA538" s="94"/>
      <c r="AB538" s="94"/>
      <c r="AC538" s="94"/>
      <c r="AD538" s="94"/>
      <c r="AE538" s="94"/>
      <c r="AF538" s="94"/>
      <c r="AG538" s="94"/>
      <c r="AH538" s="94"/>
      <c r="AI538" s="94"/>
      <c r="AJ538" s="94"/>
      <c r="AK538" s="94"/>
      <c r="AL538" s="94"/>
      <c r="AM538" s="94"/>
      <c r="AN538" s="94"/>
      <c r="AO538" s="94"/>
      <c r="AP538" s="94"/>
      <c r="AQ538" s="94"/>
      <c r="AR538" s="94"/>
      <c r="AS538" s="94"/>
      <c r="AT538" s="94"/>
      <c r="AU538" s="94"/>
      <c r="AV538" s="94"/>
      <c r="AW538" s="94"/>
      <c r="AX538" s="94"/>
      <c r="AY538" s="94"/>
      <c r="AZ538" s="94"/>
      <c r="BA538" s="94"/>
      <c r="BB538" s="94"/>
      <c r="BC538" s="94"/>
      <c r="BD538" s="94"/>
      <c r="BE538" s="94"/>
      <c r="BF538" s="94"/>
      <c r="BG538" s="94"/>
      <c r="BH538" s="94"/>
      <c r="BI538" s="94"/>
      <c r="BJ538" s="94"/>
      <c r="BK538" s="94"/>
      <c r="BL538" s="94"/>
      <c r="BM538" s="94"/>
      <c r="BN538" s="94"/>
      <c r="BO538" s="94"/>
      <c r="BP538" s="94"/>
      <c r="BQ538" s="94"/>
      <c r="BR538" s="94"/>
      <c r="BS538" s="94"/>
      <c r="BT538" s="94"/>
      <c r="BU538" s="94"/>
      <c r="BV538" s="94"/>
      <c r="BW538" s="94"/>
      <c r="BX538" s="94"/>
      <c r="BY538" s="94"/>
      <c r="BZ538" s="94"/>
      <c r="CB538" s="8"/>
    </row>
    <row r="539" spans="1:80" s="2" customFormat="1" ht="5.0999999999999996" customHeight="1">
      <c r="A539" s="203"/>
      <c r="B539" s="203"/>
      <c r="C539" s="203"/>
      <c r="D539" s="203"/>
      <c r="E539" s="203"/>
      <c r="F539" s="203"/>
      <c r="G539" s="203"/>
      <c r="H539" s="203"/>
      <c r="I539" s="203"/>
      <c r="J539" s="203"/>
      <c r="K539" s="203"/>
      <c r="L539" s="203"/>
      <c r="M539" s="203"/>
      <c r="N539" s="203"/>
      <c r="O539" s="203"/>
      <c r="P539" s="203"/>
      <c r="Q539" s="203"/>
      <c r="R539" s="203"/>
      <c r="S539" s="203"/>
      <c r="T539" s="203"/>
      <c r="U539" s="203"/>
      <c r="V539" s="203"/>
      <c r="W539" s="203"/>
      <c r="X539" s="203"/>
      <c r="Y539" s="203"/>
      <c r="Z539" s="203"/>
      <c r="AA539" s="203"/>
      <c r="AB539" s="203"/>
      <c r="AC539" s="203"/>
      <c r="AD539" s="203"/>
      <c r="AE539" s="203"/>
      <c r="AF539" s="203"/>
      <c r="AG539" s="203"/>
      <c r="AH539" s="203"/>
      <c r="AI539" s="203"/>
      <c r="AJ539" s="203"/>
      <c r="AK539" s="203"/>
      <c r="AL539" s="203"/>
      <c r="AM539" s="203"/>
      <c r="AN539" s="203"/>
      <c r="AO539" s="203"/>
      <c r="AP539" s="203"/>
      <c r="AQ539" s="203"/>
      <c r="AR539" s="203"/>
      <c r="AS539" s="203"/>
      <c r="AT539" s="203"/>
      <c r="AU539" s="203"/>
      <c r="AV539" s="203"/>
      <c r="AW539" s="203"/>
      <c r="AX539" s="203"/>
      <c r="AY539" s="203"/>
      <c r="AZ539" s="203"/>
      <c r="BA539" s="203"/>
      <c r="BB539" s="203"/>
      <c r="BC539" s="203"/>
      <c r="BD539" s="203"/>
      <c r="BE539" s="203"/>
      <c r="BF539" s="203"/>
      <c r="BG539" s="203"/>
      <c r="BH539" s="203"/>
      <c r="BI539" s="203"/>
      <c r="BJ539" s="203"/>
      <c r="BK539" s="203"/>
      <c r="BL539" s="203"/>
      <c r="BM539" s="203"/>
      <c r="BN539" s="203"/>
      <c r="BO539" s="203"/>
      <c r="BP539" s="203"/>
      <c r="BQ539" s="203"/>
      <c r="BR539" s="203"/>
      <c r="BS539" s="203"/>
      <c r="BT539" s="203"/>
      <c r="BU539" s="203"/>
      <c r="BV539" s="203"/>
      <c r="BW539" s="203"/>
      <c r="BX539" s="203"/>
      <c r="BY539" s="203"/>
      <c r="BZ539" s="203"/>
      <c r="CB539" s="8"/>
    </row>
    <row r="540" spans="1:80" s="1" customFormat="1" ht="15.95" customHeight="1">
      <c r="A540" s="59"/>
      <c r="B540" s="59" t="s">
        <v>247</v>
      </c>
      <c r="C540" s="59"/>
      <c r="D540" s="59"/>
      <c r="E540" s="59"/>
      <c r="F540" s="59"/>
      <c r="G540" s="59"/>
      <c r="H540" s="59"/>
      <c r="I540" s="59"/>
      <c r="J540" s="59"/>
      <c r="K540" s="59"/>
      <c r="L540" s="59"/>
      <c r="M540" s="59"/>
      <c r="N540" s="59"/>
      <c r="O540" s="59"/>
      <c r="P540" s="59"/>
      <c r="Q540" s="59"/>
      <c r="R540" s="59"/>
      <c r="S540" s="59"/>
      <c r="T540" s="59"/>
      <c r="U540" s="59"/>
      <c r="V540" s="59"/>
      <c r="W540" s="59"/>
      <c r="X540" s="59"/>
      <c r="Y540" s="59"/>
      <c r="Z540" s="59"/>
      <c r="AA540" s="59"/>
      <c r="AB540" s="59"/>
      <c r="AC540" s="59"/>
      <c r="AD540" s="59"/>
      <c r="AE540" s="59"/>
      <c r="AF540" s="59"/>
      <c r="AG540" s="59"/>
      <c r="AH540" s="59"/>
      <c r="AI540" s="672"/>
      <c r="AJ540" s="672"/>
      <c r="AK540" s="672"/>
      <c r="AL540" s="672"/>
      <c r="AM540" s="672"/>
      <c r="AN540" s="672"/>
      <c r="AO540" s="672"/>
      <c r="AP540" s="59"/>
      <c r="AQ540" s="60"/>
      <c r="AR540" s="60"/>
      <c r="AS540" s="60"/>
      <c r="AT540" s="60"/>
      <c r="AU540" s="60"/>
      <c r="AV540" s="60"/>
      <c r="AW540" s="60"/>
      <c r="AX540" s="60"/>
      <c r="AY540" s="60"/>
      <c r="AZ540" s="60"/>
      <c r="BA540" s="60"/>
      <c r="BB540" s="60"/>
      <c r="BC540" s="60"/>
      <c r="BD540" s="60"/>
      <c r="BE540" s="60"/>
      <c r="BF540" s="60"/>
      <c r="BG540" s="60"/>
      <c r="BH540" s="60"/>
      <c r="BI540" s="60"/>
      <c r="BJ540" s="60"/>
      <c r="BK540" s="60"/>
      <c r="BL540" s="60"/>
      <c r="BM540" s="60"/>
      <c r="BN540" s="60"/>
      <c r="BO540" s="60"/>
      <c r="BP540" s="60"/>
      <c r="BQ540" s="60"/>
      <c r="BR540" s="60"/>
      <c r="BS540" s="60"/>
      <c r="BT540" s="60"/>
      <c r="BU540" s="60"/>
      <c r="BV540" s="60"/>
      <c r="BW540" s="60"/>
      <c r="BX540" s="60"/>
      <c r="BY540" s="60"/>
      <c r="BZ540" s="60"/>
    </row>
    <row r="541" spans="1:80" s="2" customFormat="1" ht="5.0999999999999996" customHeight="1">
      <c r="A541" s="94"/>
      <c r="B541" s="94"/>
      <c r="C541" s="94"/>
      <c r="D541" s="94"/>
      <c r="E541" s="94"/>
      <c r="F541" s="94"/>
      <c r="G541" s="94"/>
      <c r="H541" s="94"/>
      <c r="I541" s="94"/>
      <c r="J541" s="94"/>
      <c r="K541" s="94"/>
      <c r="L541" s="94"/>
      <c r="M541" s="94"/>
      <c r="N541" s="94"/>
      <c r="O541" s="94"/>
      <c r="P541" s="94"/>
      <c r="Q541" s="94"/>
      <c r="R541" s="94"/>
      <c r="S541" s="94"/>
      <c r="T541" s="94"/>
      <c r="U541" s="94"/>
      <c r="V541" s="94"/>
      <c r="W541" s="94"/>
      <c r="X541" s="94"/>
      <c r="Y541" s="94"/>
      <c r="Z541" s="94"/>
      <c r="AA541" s="94"/>
      <c r="AB541" s="94"/>
      <c r="AC541" s="94"/>
      <c r="AD541" s="94"/>
      <c r="AE541" s="94"/>
      <c r="AF541" s="94"/>
      <c r="AG541" s="94"/>
      <c r="AH541" s="94"/>
      <c r="AI541" s="94"/>
      <c r="AJ541" s="94"/>
      <c r="AK541" s="94"/>
      <c r="AL541" s="94"/>
      <c r="AM541" s="94"/>
      <c r="AN541" s="94"/>
      <c r="AO541" s="94"/>
      <c r="AP541" s="94"/>
      <c r="AQ541" s="94"/>
      <c r="AR541" s="94"/>
      <c r="AS541" s="94"/>
      <c r="AT541" s="94"/>
      <c r="AU541" s="94"/>
      <c r="AV541" s="94"/>
      <c r="AW541" s="94"/>
      <c r="AX541" s="94"/>
      <c r="AY541" s="94"/>
      <c r="AZ541" s="94"/>
      <c r="BA541" s="94"/>
      <c r="BB541" s="94"/>
      <c r="BC541" s="94"/>
      <c r="BD541" s="94"/>
      <c r="BE541" s="94"/>
      <c r="BF541" s="94"/>
      <c r="BG541" s="94"/>
      <c r="BH541" s="94"/>
      <c r="BI541" s="94"/>
      <c r="BJ541" s="94"/>
      <c r="BK541" s="94"/>
      <c r="BL541" s="94"/>
      <c r="BM541" s="94"/>
      <c r="BN541" s="94"/>
      <c r="BO541" s="94"/>
      <c r="BP541" s="94"/>
      <c r="BQ541" s="94"/>
      <c r="BR541" s="94"/>
      <c r="BS541" s="94"/>
      <c r="BT541" s="94"/>
      <c r="BU541" s="94"/>
      <c r="BV541" s="94"/>
      <c r="BW541" s="94"/>
      <c r="BX541" s="94"/>
      <c r="BY541" s="94"/>
      <c r="BZ541" s="94"/>
      <c r="CB541" s="8"/>
    </row>
    <row r="542" spans="1:80" s="2" customFormat="1" ht="5.0999999999999996" customHeight="1">
      <c r="A542" s="203"/>
      <c r="B542" s="203"/>
      <c r="C542" s="203"/>
      <c r="D542" s="203"/>
      <c r="E542" s="203"/>
      <c r="F542" s="203"/>
      <c r="G542" s="203"/>
      <c r="H542" s="203"/>
      <c r="I542" s="203"/>
      <c r="J542" s="203"/>
      <c r="K542" s="203"/>
      <c r="L542" s="203"/>
      <c r="M542" s="203"/>
      <c r="N542" s="203"/>
      <c r="O542" s="203"/>
      <c r="P542" s="203"/>
      <c r="Q542" s="203"/>
      <c r="R542" s="203"/>
      <c r="S542" s="203"/>
      <c r="T542" s="203"/>
      <c r="U542" s="203"/>
      <c r="V542" s="203"/>
      <c r="W542" s="203"/>
      <c r="X542" s="203"/>
      <c r="Y542" s="203"/>
      <c r="Z542" s="203"/>
      <c r="AA542" s="203"/>
      <c r="AB542" s="203"/>
      <c r="AC542" s="203"/>
      <c r="AD542" s="203"/>
      <c r="AE542" s="203"/>
      <c r="AF542" s="203"/>
      <c r="AG542" s="203"/>
      <c r="AH542" s="203"/>
      <c r="AI542" s="203"/>
      <c r="AJ542" s="203"/>
      <c r="AK542" s="203"/>
      <c r="AL542" s="203"/>
      <c r="AM542" s="203"/>
      <c r="AN542" s="203"/>
      <c r="AO542" s="203"/>
      <c r="AP542" s="203"/>
      <c r="AQ542" s="203"/>
      <c r="AR542" s="203"/>
      <c r="AS542" s="203"/>
      <c r="AT542" s="203"/>
      <c r="AU542" s="203"/>
      <c r="AV542" s="203"/>
      <c r="AW542" s="203"/>
      <c r="AX542" s="203"/>
      <c r="AY542" s="203"/>
      <c r="AZ542" s="203"/>
      <c r="BA542" s="203"/>
      <c r="BB542" s="203"/>
      <c r="BC542" s="203"/>
      <c r="BD542" s="203"/>
      <c r="BE542" s="203"/>
      <c r="BF542" s="203"/>
      <c r="BG542" s="203"/>
      <c r="BH542" s="203"/>
      <c r="BI542" s="203"/>
      <c r="BJ542" s="203"/>
      <c r="BK542" s="203"/>
      <c r="BL542" s="203"/>
      <c r="BM542" s="203"/>
      <c r="BN542" s="203"/>
      <c r="BO542" s="203"/>
      <c r="BP542" s="203"/>
      <c r="BQ542" s="203"/>
      <c r="BR542" s="203"/>
      <c r="BS542" s="203"/>
      <c r="BT542" s="203"/>
      <c r="BU542" s="203"/>
      <c r="BV542" s="203"/>
      <c r="BW542" s="203"/>
      <c r="BX542" s="203"/>
      <c r="BY542" s="203"/>
      <c r="BZ542" s="203"/>
      <c r="CB542" s="8"/>
    </row>
    <row r="543" spans="1:80" s="1" customFormat="1" ht="15.95" customHeight="1">
      <c r="A543" s="59"/>
      <c r="B543" s="59" t="s">
        <v>248</v>
      </c>
      <c r="C543" s="59"/>
      <c r="D543" s="59"/>
      <c r="E543" s="59"/>
      <c r="F543" s="59"/>
      <c r="G543" s="59"/>
      <c r="H543" s="59"/>
      <c r="I543" s="59"/>
      <c r="J543" s="59"/>
      <c r="K543" s="59"/>
      <c r="L543" s="59"/>
      <c r="M543" s="59"/>
      <c r="N543" s="59"/>
      <c r="O543" s="59"/>
      <c r="P543" s="59"/>
      <c r="Q543" s="59"/>
      <c r="R543" s="59"/>
      <c r="S543" s="59"/>
      <c r="T543" s="59"/>
      <c r="U543" s="59"/>
      <c r="V543" s="59"/>
      <c r="W543" s="59"/>
      <c r="X543" s="59"/>
      <c r="Y543" s="59"/>
      <c r="Z543" s="59"/>
      <c r="AA543" s="59"/>
      <c r="AB543" s="59"/>
      <c r="AC543" s="59"/>
      <c r="AD543" s="59"/>
      <c r="AE543" s="59"/>
      <c r="AF543" s="59"/>
      <c r="AG543" s="59"/>
      <c r="AH543" s="59"/>
      <c r="AI543" s="59"/>
      <c r="AJ543" s="59"/>
      <c r="AK543" s="59"/>
      <c r="AL543" s="59"/>
      <c r="AM543" s="59"/>
      <c r="AN543" s="59"/>
      <c r="AO543" s="59"/>
      <c r="AP543" s="59"/>
      <c r="AQ543" s="60"/>
      <c r="AR543" s="60"/>
      <c r="AS543" s="696"/>
      <c r="AT543" s="696"/>
      <c r="AU543" s="696"/>
      <c r="AV543" s="696"/>
      <c r="AW543" s="696"/>
      <c r="AX543" s="696"/>
      <c r="AY543" s="696"/>
      <c r="AZ543" s="696"/>
      <c r="BA543" s="696"/>
      <c r="BB543" s="696"/>
      <c r="BC543" s="696"/>
      <c r="BD543" s="696"/>
      <c r="BE543" s="696"/>
      <c r="BF543" s="696"/>
      <c r="BG543" s="60"/>
      <c r="BH543" s="60"/>
      <c r="BI543" s="60"/>
      <c r="BJ543" s="60"/>
      <c r="BK543" s="60"/>
      <c r="BL543" s="60"/>
      <c r="BM543" s="60"/>
      <c r="BN543" s="60"/>
      <c r="BO543" s="60"/>
      <c r="BP543" s="60"/>
      <c r="BQ543" s="60"/>
      <c r="BR543" s="60"/>
      <c r="BS543" s="60"/>
      <c r="BT543" s="60"/>
      <c r="BU543" s="60"/>
      <c r="BV543" s="60"/>
      <c r="BW543" s="60"/>
      <c r="BX543" s="60"/>
      <c r="BY543" s="60"/>
      <c r="BZ543" s="60"/>
    </row>
    <row r="544" spans="1:80" s="2" customFormat="1" ht="5.0999999999999996" customHeight="1">
      <c r="A544" s="94"/>
      <c r="B544" s="94"/>
      <c r="C544" s="94"/>
      <c r="D544" s="94"/>
      <c r="E544" s="94"/>
      <c r="F544" s="94"/>
      <c r="G544" s="94"/>
      <c r="H544" s="94"/>
      <c r="I544" s="94"/>
      <c r="J544" s="94"/>
      <c r="K544" s="94"/>
      <c r="L544" s="94"/>
      <c r="M544" s="94"/>
      <c r="N544" s="94"/>
      <c r="O544" s="94"/>
      <c r="P544" s="94"/>
      <c r="Q544" s="94"/>
      <c r="R544" s="94"/>
      <c r="S544" s="94"/>
      <c r="T544" s="94"/>
      <c r="U544" s="94"/>
      <c r="V544" s="94"/>
      <c r="W544" s="94"/>
      <c r="X544" s="94"/>
      <c r="Y544" s="94"/>
      <c r="Z544" s="94"/>
      <c r="AA544" s="94"/>
      <c r="AB544" s="94"/>
      <c r="AC544" s="94"/>
      <c r="AD544" s="94"/>
      <c r="AE544" s="94"/>
      <c r="AF544" s="94"/>
      <c r="AG544" s="94"/>
      <c r="AH544" s="94"/>
      <c r="AI544" s="94"/>
      <c r="AJ544" s="94"/>
      <c r="AK544" s="94"/>
      <c r="AL544" s="94"/>
      <c r="AM544" s="94"/>
      <c r="AN544" s="94"/>
      <c r="AO544" s="94"/>
      <c r="AP544" s="94"/>
      <c r="AQ544" s="94"/>
      <c r="AR544" s="94"/>
      <c r="AS544" s="94"/>
      <c r="AT544" s="94"/>
      <c r="AU544" s="94"/>
      <c r="AV544" s="94"/>
      <c r="AW544" s="94"/>
      <c r="AX544" s="94"/>
      <c r="AY544" s="94"/>
      <c r="AZ544" s="94"/>
      <c r="BA544" s="94"/>
      <c r="BB544" s="94"/>
      <c r="BC544" s="94"/>
      <c r="BD544" s="94"/>
      <c r="BE544" s="94"/>
      <c r="BF544" s="94"/>
      <c r="BG544" s="94"/>
      <c r="BH544" s="94"/>
      <c r="BI544" s="94"/>
      <c r="BJ544" s="94"/>
      <c r="BK544" s="94"/>
      <c r="BL544" s="94"/>
      <c r="BM544" s="94"/>
      <c r="BN544" s="94"/>
      <c r="BO544" s="94"/>
      <c r="BP544" s="94"/>
      <c r="BQ544" s="94"/>
      <c r="BR544" s="94"/>
      <c r="BS544" s="94"/>
      <c r="BT544" s="94"/>
      <c r="BU544" s="94"/>
      <c r="BV544" s="94"/>
      <c r="BW544" s="94"/>
      <c r="BX544" s="94"/>
      <c r="BY544" s="94"/>
      <c r="BZ544" s="94"/>
      <c r="CB544" s="8"/>
    </row>
    <row r="545" spans="1:80" s="2" customFormat="1" ht="5.0999999999999996" customHeight="1">
      <c r="A545" s="203"/>
      <c r="B545" s="203"/>
      <c r="C545" s="203"/>
      <c r="D545" s="203"/>
      <c r="E545" s="203"/>
      <c r="F545" s="203"/>
      <c r="G545" s="203"/>
      <c r="H545" s="203"/>
      <c r="I545" s="203"/>
      <c r="J545" s="203"/>
      <c r="K545" s="203"/>
      <c r="L545" s="203"/>
      <c r="M545" s="203"/>
      <c r="N545" s="203"/>
      <c r="O545" s="203"/>
      <c r="P545" s="203"/>
      <c r="Q545" s="203"/>
      <c r="R545" s="203"/>
      <c r="S545" s="203"/>
      <c r="T545" s="203"/>
      <c r="U545" s="203"/>
      <c r="V545" s="203"/>
      <c r="W545" s="203"/>
      <c r="X545" s="203"/>
      <c r="Y545" s="203"/>
      <c r="Z545" s="203"/>
      <c r="AA545" s="203"/>
      <c r="AB545" s="203"/>
      <c r="AC545" s="203"/>
      <c r="AD545" s="203"/>
      <c r="AE545" s="203"/>
      <c r="AF545" s="203"/>
      <c r="AG545" s="203"/>
      <c r="AH545" s="203"/>
      <c r="AI545" s="203"/>
      <c r="AJ545" s="203"/>
      <c r="AK545" s="203"/>
      <c r="AL545" s="203"/>
      <c r="AM545" s="203"/>
      <c r="AN545" s="203"/>
      <c r="AO545" s="203"/>
      <c r="AP545" s="203"/>
      <c r="AQ545" s="203"/>
      <c r="AR545" s="203"/>
      <c r="AS545" s="203"/>
      <c r="AT545" s="203"/>
      <c r="AU545" s="203"/>
      <c r="AV545" s="203"/>
      <c r="AW545" s="203"/>
      <c r="AX545" s="203"/>
      <c r="AY545" s="203"/>
      <c r="AZ545" s="203"/>
      <c r="BA545" s="203"/>
      <c r="BB545" s="203"/>
      <c r="BC545" s="203"/>
      <c r="BD545" s="203"/>
      <c r="BE545" s="203"/>
      <c r="BF545" s="203"/>
      <c r="BG545" s="203"/>
      <c r="BH545" s="203"/>
      <c r="BI545" s="203"/>
      <c r="BJ545" s="203"/>
      <c r="BK545" s="203"/>
      <c r="BL545" s="203"/>
      <c r="BM545" s="203"/>
      <c r="BN545" s="203"/>
      <c r="BO545" s="203"/>
      <c r="BP545" s="203"/>
      <c r="BQ545" s="203"/>
      <c r="BR545" s="203"/>
      <c r="BS545" s="203"/>
      <c r="BT545" s="203"/>
      <c r="BU545" s="203"/>
      <c r="BV545" s="203"/>
      <c r="BW545" s="203"/>
      <c r="BX545" s="203"/>
      <c r="BY545" s="203"/>
      <c r="BZ545" s="203"/>
      <c r="CB545" s="8"/>
    </row>
    <row r="546" spans="1:80" s="1" customFormat="1" ht="15.95" customHeight="1">
      <c r="A546" s="59"/>
      <c r="B546" s="59" t="s">
        <v>249</v>
      </c>
      <c r="C546" s="59"/>
      <c r="D546" s="59"/>
      <c r="E546" s="59"/>
      <c r="F546" s="59"/>
      <c r="G546" s="59"/>
      <c r="H546" s="59"/>
      <c r="I546" s="59"/>
      <c r="J546" s="59"/>
      <c r="K546" s="59"/>
      <c r="L546" s="59"/>
      <c r="M546" s="59"/>
      <c r="N546" s="59"/>
      <c r="O546" s="59"/>
      <c r="P546" s="59"/>
      <c r="Q546" s="59"/>
      <c r="R546" s="59"/>
      <c r="S546" s="59"/>
      <c r="T546" s="59"/>
      <c r="U546" s="59"/>
      <c r="V546" s="59"/>
      <c r="W546" s="59"/>
      <c r="X546" s="59"/>
      <c r="Y546" s="59"/>
      <c r="Z546" s="59"/>
      <c r="AA546" s="59"/>
      <c r="AB546" s="59"/>
      <c r="AC546" s="59"/>
      <c r="AD546" s="59"/>
      <c r="AE546" s="59"/>
      <c r="AF546" s="59"/>
      <c r="AG546" s="59"/>
      <c r="AH546" s="59"/>
      <c r="AI546" s="59"/>
      <c r="AJ546" s="59"/>
      <c r="AK546" s="59"/>
      <c r="AL546" s="59"/>
      <c r="AM546" s="59"/>
      <c r="AN546" s="59"/>
      <c r="AO546" s="59"/>
      <c r="AP546" s="59"/>
      <c r="AQ546" s="60"/>
      <c r="AR546" s="60"/>
      <c r="AS546" s="690"/>
      <c r="AT546" s="690"/>
      <c r="AU546" s="690"/>
      <c r="AV546" s="690"/>
      <c r="AW546" s="690"/>
      <c r="AX546" s="690"/>
      <c r="AY546" s="690"/>
      <c r="AZ546" s="690"/>
      <c r="BA546" s="690"/>
      <c r="BB546" s="690"/>
      <c r="BC546" s="690"/>
      <c r="BD546" s="690"/>
      <c r="BE546" s="690"/>
      <c r="BF546" s="690"/>
      <c r="BG546" s="60"/>
      <c r="BH546" s="60"/>
      <c r="BI546" s="60"/>
      <c r="BJ546" s="60"/>
      <c r="BK546" s="60"/>
      <c r="BL546" s="60"/>
      <c r="BM546" s="60"/>
      <c r="BN546" s="60"/>
      <c r="BO546" s="60"/>
      <c r="BP546" s="60"/>
      <c r="BQ546" s="60"/>
      <c r="BR546" s="60"/>
      <c r="BS546" s="60"/>
      <c r="BT546" s="60"/>
      <c r="BU546" s="60"/>
      <c r="BV546" s="60"/>
      <c r="BW546" s="60"/>
      <c r="BX546" s="60"/>
      <c r="BY546" s="60"/>
      <c r="BZ546" s="60"/>
    </row>
    <row r="547" spans="1:80" s="2" customFormat="1" ht="5.0999999999999996" customHeight="1">
      <c r="A547" s="94"/>
      <c r="B547" s="94"/>
      <c r="C547" s="94"/>
      <c r="D547" s="94"/>
      <c r="E547" s="94"/>
      <c r="F547" s="94"/>
      <c r="G547" s="94"/>
      <c r="H547" s="94"/>
      <c r="I547" s="94"/>
      <c r="J547" s="94"/>
      <c r="K547" s="94"/>
      <c r="L547" s="94"/>
      <c r="M547" s="94"/>
      <c r="N547" s="94"/>
      <c r="O547" s="94"/>
      <c r="P547" s="94"/>
      <c r="Q547" s="94"/>
      <c r="R547" s="94"/>
      <c r="S547" s="94"/>
      <c r="T547" s="94"/>
      <c r="U547" s="94"/>
      <c r="V547" s="94"/>
      <c r="W547" s="94"/>
      <c r="X547" s="94"/>
      <c r="Y547" s="94"/>
      <c r="Z547" s="94"/>
      <c r="AA547" s="94"/>
      <c r="AB547" s="94"/>
      <c r="AC547" s="94"/>
      <c r="AD547" s="94"/>
      <c r="AE547" s="94"/>
      <c r="AF547" s="94"/>
      <c r="AG547" s="94"/>
      <c r="AH547" s="94"/>
      <c r="AI547" s="94"/>
      <c r="AJ547" s="94"/>
      <c r="AK547" s="94"/>
      <c r="AL547" s="94"/>
      <c r="AM547" s="94"/>
      <c r="AN547" s="94"/>
      <c r="AO547" s="94"/>
      <c r="AP547" s="94"/>
      <c r="AQ547" s="94"/>
      <c r="AR547" s="94"/>
      <c r="AS547" s="94"/>
      <c r="AT547" s="94"/>
      <c r="AU547" s="94"/>
      <c r="AV547" s="94"/>
      <c r="AW547" s="94"/>
      <c r="AX547" s="94"/>
      <c r="AY547" s="94"/>
      <c r="AZ547" s="94"/>
      <c r="BA547" s="94"/>
      <c r="BB547" s="94"/>
      <c r="BC547" s="94"/>
      <c r="BD547" s="94"/>
      <c r="BE547" s="94"/>
      <c r="BF547" s="94"/>
      <c r="BG547" s="94"/>
      <c r="BH547" s="94"/>
      <c r="BI547" s="94"/>
      <c r="BJ547" s="94"/>
      <c r="BK547" s="94"/>
      <c r="BL547" s="94"/>
      <c r="BM547" s="94"/>
      <c r="BN547" s="94"/>
      <c r="BO547" s="94"/>
      <c r="BP547" s="94"/>
      <c r="BQ547" s="94"/>
      <c r="BR547" s="94"/>
      <c r="BS547" s="94"/>
      <c r="BT547" s="94"/>
      <c r="BU547" s="94"/>
      <c r="BV547" s="94"/>
      <c r="BW547" s="94"/>
      <c r="BX547" s="94"/>
      <c r="BY547" s="94"/>
      <c r="BZ547" s="94"/>
      <c r="CB547" s="8"/>
    </row>
    <row r="548" spans="1:80" s="2" customFormat="1" ht="5.0999999999999996" customHeight="1">
      <c r="A548" s="203"/>
      <c r="B548" s="203"/>
      <c r="C548" s="203"/>
      <c r="D548" s="203"/>
      <c r="E548" s="203"/>
      <c r="F548" s="203"/>
      <c r="G548" s="203"/>
      <c r="H548" s="203"/>
      <c r="I548" s="203"/>
      <c r="J548" s="203"/>
      <c r="K548" s="203"/>
      <c r="L548" s="203"/>
      <c r="M548" s="203"/>
      <c r="N548" s="203"/>
      <c r="O548" s="203"/>
      <c r="P548" s="203"/>
      <c r="Q548" s="203"/>
      <c r="R548" s="203"/>
      <c r="S548" s="203"/>
      <c r="T548" s="203"/>
      <c r="U548" s="203"/>
      <c r="V548" s="203"/>
      <c r="W548" s="203"/>
      <c r="X548" s="203"/>
      <c r="Y548" s="203"/>
      <c r="Z548" s="203"/>
      <c r="AA548" s="203"/>
      <c r="AB548" s="203"/>
      <c r="AC548" s="203"/>
      <c r="AD548" s="203"/>
      <c r="AE548" s="203"/>
      <c r="AF548" s="203"/>
      <c r="AG548" s="203"/>
      <c r="AH548" s="203"/>
      <c r="AI548" s="203"/>
      <c r="AJ548" s="203"/>
      <c r="AK548" s="203"/>
      <c r="AL548" s="203"/>
      <c r="AM548" s="203"/>
      <c r="AN548" s="203"/>
      <c r="AO548" s="203"/>
      <c r="AP548" s="203"/>
      <c r="AQ548" s="203"/>
      <c r="AR548" s="203"/>
      <c r="AS548" s="203"/>
      <c r="AT548" s="203"/>
      <c r="AU548" s="203"/>
      <c r="AV548" s="203"/>
      <c r="AW548" s="203"/>
      <c r="AX548" s="203"/>
      <c r="AY548" s="203"/>
      <c r="AZ548" s="203"/>
      <c r="BA548" s="203"/>
      <c r="BB548" s="203"/>
      <c r="BC548" s="203"/>
      <c r="BD548" s="203"/>
      <c r="BE548" s="203"/>
      <c r="BF548" s="203"/>
      <c r="BG548" s="203"/>
      <c r="BH548" s="203"/>
      <c r="BI548" s="203"/>
      <c r="BJ548" s="203"/>
      <c r="BK548" s="203"/>
      <c r="BL548" s="203"/>
      <c r="BM548" s="203"/>
      <c r="BN548" s="203"/>
      <c r="BO548" s="203"/>
      <c r="BP548" s="203"/>
      <c r="BQ548" s="203"/>
      <c r="BR548" s="203"/>
      <c r="BS548" s="203"/>
      <c r="BT548" s="203"/>
      <c r="BU548" s="203"/>
      <c r="BV548" s="203"/>
      <c r="BW548" s="203"/>
      <c r="BX548" s="203"/>
      <c r="BY548" s="203"/>
      <c r="BZ548" s="203"/>
      <c r="CB548" s="8"/>
    </row>
    <row r="549" spans="1:80" s="1" customFormat="1" ht="15.95" customHeight="1">
      <c r="A549" s="59"/>
      <c r="B549" s="59" t="s">
        <v>250</v>
      </c>
      <c r="C549" s="59"/>
      <c r="D549" s="59"/>
      <c r="E549" s="59"/>
      <c r="F549" s="59"/>
      <c r="G549" s="59"/>
      <c r="H549" s="59"/>
      <c r="I549" s="59"/>
      <c r="J549" s="59"/>
      <c r="K549" s="59"/>
      <c r="L549" s="59"/>
      <c r="M549" s="59"/>
      <c r="N549" s="59"/>
      <c r="O549" s="59"/>
      <c r="P549" s="59"/>
      <c r="Q549" s="59"/>
      <c r="R549" s="59"/>
      <c r="S549" s="59"/>
      <c r="T549" s="59"/>
      <c r="U549" s="59"/>
      <c r="V549" s="59"/>
      <c r="W549" s="59"/>
      <c r="X549" s="59"/>
      <c r="Y549" s="59"/>
      <c r="Z549" s="59"/>
      <c r="AA549" s="59"/>
      <c r="AB549" s="59"/>
      <c r="AC549" s="59"/>
      <c r="AD549" s="59"/>
      <c r="AE549" s="59"/>
      <c r="AF549" s="59"/>
      <c r="AG549" s="59"/>
      <c r="AH549" s="59"/>
      <c r="AI549" s="59"/>
      <c r="AJ549" s="59"/>
      <c r="AK549" s="59"/>
      <c r="AL549" s="59"/>
      <c r="AM549" s="59"/>
      <c r="AN549" s="59"/>
      <c r="AO549" s="59"/>
      <c r="AP549" s="59"/>
      <c r="AQ549" s="60"/>
      <c r="AR549" s="60"/>
      <c r="AS549" s="690"/>
      <c r="AT549" s="690"/>
      <c r="AU549" s="690"/>
      <c r="AV549" s="690"/>
      <c r="AW549" s="690"/>
      <c r="AX549" s="690"/>
      <c r="AY549" s="690"/>
      <c r="AZ549" s="690"/>
      <c r="BA549" s="690"/>
      <c r="BB549" s="690"/>
      <c r="BC549" s="690"/>
      <c r="BD549" s="690"/>
      <c r="BE549" s="690"/>
      <c r="BF549" s="690"/>
      <c r="BG549" s="60"/>
      <c r="BH549" s="60"/>
      <c r="BI549" s="60"/>
      <c r="BJ549" s="60"/>
      <c r="BK549" s="60"/>
      <c r="BL549" s="60"/>
      <c r="BM549" s="60"/>
      <c r="BN549" s="60"/>
      <c r="BO549" s="60"/>
      <c r="BP549" s="60"/>
      <c r="BQ549" s="60"/>
      <c r="BR549" s="60"/>
      <c r="BS549" s="60"/>
      <c r="BT549" s="60"/>
      <c r="BU549" s="60"/>
      <c r="BV549" s="60"/>
      <c r="BW549" s="60"/>
      <c r="BX549" s="60"/>
      <c r="BY549" s="60"/>
      <c r="BZ549" s="60"/>
    </row>
    <row r="550" spans="1:80" s="2" customFormat="1" ht="5.0999999999999996" customHeight="1">
      <c r="A550" s="94"/>
      <c r="B550" s="94"/>
      <c r="C550" s="94"/>
      <c r="D550" s="94"/>
      <c r="E550" s="94"/>
      <c r="F550" s="94"/>
      <c r="G550" s="94"/>
      <c r="H550" s="94"/>
      <c r="I550" s="94"/>
      <c r="J550" s="94"/>
      <c r="K550" s="94"/>
      <c r="L550" s="94"/>
      <c r="M550" s="94"/>
      <c r="N550" s="94"/>
      <c r="O550" s="94"/>
      <c r="P550" s="94"/>
      <c r="Q550" s="94"/>
      <c r="R550" s="94"/>
      <c r="S550" s="94"/>
      <c r="T550" s="94"/>
      <c r="U550" s="94"/>
      <c r="V550" s="94"/>
      <c r="W550" s="94"/>
      <c r="X550" s="94"/>
      <c r="Y550" s="94"/>
      <c r="Z550" s="94"/>
      <c r="AA550" s="94"/>
      <c r="AB550" s="94"/>
      <c r="AC550" s="94"/>
      <c r="AD550" s="94"/>
      <c r="AE550" s="94"/>
      <c r="AF550" s="94"/>
      <c r="AG550" s="94"/>
      <c r="AH550" s="94"/>
      <c r="AI550" s="94"/>
      <c r="AJ550" s="94"/>
      <c r="AK550" s="94"/>
      <c r="AL550" s="94"/>
      <c r="AM550" s="94"/>
      <c r="AN550" s="94"/>
      <c r="AO550" s="94"/>
      <c r="AP550" s="94"/>
      <c r="AQ550" s="94"/>
      <c r="AR550" s="94"/>
      <c r="AS550" s="94"/>
      <c r="AT550" s="94"/>
      <c r="AU550" s="94"/>
      <c r="AV550" s="94"/>
      <c r="AW550" s="94"/>
      <c r="AX550" s="94"/>
      <c r="AY550" s="94"/>
      <c r="AZ550" s="94"/>
      <c r="BA550" s="94"/>
      <c r="BB550" s="94"/>
      <c r="BC550" s="94"/>
      <c r="BD550" s="94"/>
      <c r="BE550" s="94"/>
      <c r="BF550" s="94"/>
      <c r="BG550" s="94"/>
      <c r="BH550" s="94"/>
      <c r="BI550" s="94"/>
      <c r="BJ550" s="94"/>
      <c r="BK550" s="94"/>
      <c r="BL550" s="94"/>
      <c r="BM550" s="94"/>
      <c r="BN550" s="94"/>
      <c r="BO550" s="94"/>
      <c r="BP550" s="94"/>
      <c r="BQ550" s="94"/>
      <c r="BR550" s="94"/>
      <c r="BS550" s="94"/>
      <c r="BT550" s="94"/>
      <c r="BU550" s="94"/>
      <c r="BV550" s="94"/>
      <c r="BW550" s="94"/>
      <c r="BX550" s="94"/>
      <c r="BY550" s="94"/>
      <c r="BZ550" s="94"/>
      <c r="CB550" s="8"/>
    </row>
    <row r="551" spans="1:80" s="2" customFormat="1" ht="5.0999999999999996" customHeight="1">
      <c r="A551" s="203"/>
      <c r="B551" s="203"/>
      <c r="C551" s="203"/>
      <c r="D551" s="203"/>
      <c r="E551" s="203"/>
      <c r="F551" s="203"/>
      <c r="G551" s="203"/>
      <c r="H551" s="203"/>
      <c r="I551" s="203"/>
      <c r="J551" s="203"/>
      <c r="K551" s="203"/>
      <c r="L551" s="203"/>
      <c r="M551" s="203"/>
      <c r="N551" s="203"/>
      <c r="O551" s="203"/>
      <c r="P551" s="203"/>
      <c r="Q551" s="203"/>
      <c r="R551" s="203"/>
      <c r="S551" s="203"/>
      <c r="T551" s="203"/>
      <c r="U551" s="203"/>
      <c r="V551" s="203"/>
      <c r="W551" s="203"/>
      <c r="X551" s="203"/>
      <c r="Y551" s="203"/>
      <c r="Z551" s="203"/>
      <c r="AA551" s="203"/>
      <c r="AB551" s="203"/>
      <c r="AC551" s="203"/>
      <c r="AD551" s="203"/>
      <c r="AE551" s="203"/>
      <c r="AF551" s="203"/>
      <c r="AG551" s="203"/>
      <c r="AH551" s="203"/>
      <c r="AI551" s="203"/>
      <c r="AJ551" s="203"/>
      <c r="AK551" s="203"/>
      <c r="AL551" s="203"/>
      <c r="AM551" s="203"/>
      <c r="AN551" s="203"/>
      <c r="AO551" s="203"/>
      <c r="AP551" s="203"/>
      <c r="AQ551" s="203"/>
      <c r="AR551" s="203"/>
      <c r="AS551" s="203"/>
      <c r="AT551" s="203"/>
      <c r="AU551" s="203"/>
      <c r="AV551" s="203"/>
      <c r="AW551" s="203"/>
      <c r="AX551" s="203"/>
      <c r="AY551" s="203"/>
      <c r="AZ551" s="203"/>
      <c r="BA551" s="203"/>
      <c r="BB551" s="203"/>
      <c r="BC551" s="203"/>
      <c r="BD551" s="203"/>
      <c r="BE551" s="203"/>
      <c r="BF551" s="203"/>
      <c r="BG551" s="203"/>
      <c r="BH551" s="203"/>
      <c r="BI551" s="203"/>
      <c r="BJ551" s="203"/>
      <c r="BK551" s="203"/>
      <c r="BL551" s="203"/>
      <c r="BM551" s="203"/>
      <c r="BN551" s="203"/>
      <c r="BO551" s="203"/>
      <c r="BP551" s="203"/>
      <c r="BQ551" s="203"/>
      <c r="BR551" s="203"/>
      <c r="BS551" s="203"/>
      <c r="BT551" s="203"/>
      <c r="BU551" s="203"/>
      <c r="BV551" s="203"/>
      <c r="BW551" s="203"/>
      <c r="BX551" s="203"/>
      <c r="BY551" s="203"/>
      <c r="BZ551" s="203"/>
      <c r="CB551" s="8"/>
    </row>
    <row r="552" spans="1:80" s="13" customFormat="1" ht="15.95" customHeight="1">
      <c r="A552" s="59"/>
      <c r="B552" s="59" t="s">
        <v>251</v>
      </c>
      <c r="C552" s="59"/>
      <c r="D552" s="59"/>
      <c r="E552" s="59"/>
      <c r="F552" s="59"/>
      <c r="G552" s="59"/>
      <c r="H552" s="59"/>
      <c r="I552" s="59"/>
      <c r="J552" s="59"/>
      <c r="K552" s="59"/>
      <c r="L552" s="59"/>
      <c r="M552" s="59"/>
      <c r="N552" s="59"/>
      <c r="O552" s="59"/>
      <c r="P552" s="59"/>
      <c r="Q552" s="59"/>
      <c r="R552" s="59"/>
      <c r="S552" s="59"/>
      <c r="T552" s="59"/>
      <c r="U552" s="59"/>
      <c r="V552" s="59"/>
      <c r="W552" s="59"/>
      <c r="X552" s="59"/>
      <c r="Y552" s="59"/>
      <c r="Z552" s="59"/>
      <c r="AA552" s="59"/>
      <c r="AB552" s="59"/>
      <c r="AC552" s="59"/>
      <c r="AD552" s="59"/>
      <c r="AE552" s="59"/>
      <c r="AF552" s="59"/>
      <c r="AG552" s="59"/>
      <c r="AH552" s="59"/>
      <c r="AI552" s="59"/>
      <c r="AJ552" s="59"/>
      <c r="AK552" s="59"/>
      <c r="AL552" s="59"/>
      <c r="AM552" s="59"/>
      <c r="AN552" s="59"/>
      <c r="AO552" s="59"/>
      <c r="AP552" s="59"/>
      <c r="AQ552" s="60"/>
      <c r="AR552" s="60"/>
      <c r="AS552" s="96"/>
      <c r="AT552" s="96"/>
      <c r="AU552" s="96"/>
      <c r="AV552" s="96"/>
      <c r="AW552" s="96"/>
      <c r="AX552" s="96"/>
      <c r="AY552" s="96"/>
      <c r="AZ552" s="96"/>
      <c r="BA552" s="96"/>
      <c r="BB552" s="96"/>
      <c r="BC552" s="96"/>
      <c r="BD552" s="96"/>
      <c r="BE552" s="96"/>
      <c r="BF552" s="96"/>
      <c r="BG552" s="60"/>
      <c r="BH552" s="60"/>
      <c r="BI552" s="60"/>
      <c r="BJ552" s="60"/>
      <c r="BK552" s="60"/>
      <c r="BL552" s="60"/>
      <c r="BM552" s="60"/>
      <c r="BN552" s="60"/>
      <c r="BO552" s="60"/>
      <c r="BP552" s="60"/>
      <c r="BQ552" s="60"/>
      <c r="BR552" s="60"/>
      <c r="BS552" s="60"/>
      <c r="BT552" s="60"/>
      <c r="BU552" s="60"/>
      <c r="BV552" s="60"/>
      <c r="BW552" s="60"/>
      <c r="BX552" s="60"/>
      <c r="BY552" s="60"/>
      <c r="BZ552" s="60"/>
    </row>
    <row r="553" spans="1:80" s="13" customFormat="1" ht="15.95" customHeight="1">
      <c r="A553" s="59"/>
      <c r="B553" s="59"/>
      <c r="C553" s="59"/>
      <c r="D553" s="59"/>
      <c r="E553" s="59" t="s">
        <v>252</v>
      </c>
      <c r="F553" s="59"/>
      <c r="G553" s="59"/>
      <c r="H553" s="59"/>
      <c r="I553" s="59"/>
      <c r="J553" s="59"/>
      <c r="K553" s="59"/>
      <c r="L553" s="59"/>
      <c r="M553" s="59"/>
      <c r="N553" s="59"/>
      <c r="O553" s="59"/>
      <c r="P553" s="59"/>
      <c r="Q553" s="59"/>
      <c r="R553" s="59"/>
      <c r="S553" s="59"/>
      <c r="T553" s="59"/>
      <c r="U553" s="59"/>
      <c r="V553" s="59"/>
      <c r="W553" s="59"/>
      <c r="X553" s="59"/>
      <c r="Y553" s="59"/>
      <c r="Z553" s="59"/>
      <c r="AA553" s="59"/>
      <c r="AB553" s="59"/>
      <c r="AC553" s="59"/>
      <c r="AD553" s="59"/>
      <c r="AE553" s="59"/>
      <c r="AF553" s="59"/>
      <c r="AG553" s="59"/>
      <c r="AH553" s="59"/>
      <c r="AI553" s="59"/>
      <c r="AJ553" s="59"/>
      <c r="AK553" s="59"/>
      <c r="AL553" s="59"/>
      <c r="AM553" s="59"/>
      <c r="AN553" s="59"/>
      <c r="AO553" s="59"/>
      <c r="AP553" s="59"/>
      <c r="AQ553" s="60"/>
      <c r="AR553" s="60"/>
      <c r="AS553" s="690"/>
      <c r="AT553" s="690"/>
      <c r="AU553" s="690"/>
      <c r="AV553" s="690"/>
      <c r="AW553" s="690"/>
      <c r="AX553" s="690"/>
      <c r="AY553" s="690"/>
      <c r="AZ553" s="690"/>
      <c r="BA553" s="690"/>
      <c r="BB553" s="690"/>
      <c r="BC553" s="690"/>
      <c r="BD553" s="690"/>
      <c r="BE553" s="690"/>
      <c r="BF553" s="690"/>
      <c r="BG553" s="60"/>
      <c r="BH553" s="60"/>
      <c r="BI553" s="60"/>
      <c r="BJ553" s="60"/>
      <c r="BK553" s="60"/>
      <c r="BL553" s="60"/>
      <c r="BM553" s="60"/>
      <c r="BN553" s="60"/>
      <c r="BO553" s="60"/>
      <c r="BP553" s="60"/>
      <c r="BQ553" s="60"/>
      <c r="BR553" s="60"/>
      <c r="BS553" s="60"/>
      <c r="BT553" s="60"/>
      <c r="BU553" s="60"/>
      <c r="BV553" s="60"/>
      <c r="BW553" s="60"/>
      <c r="BX553" s="60"/>
      <c r="BY553" s="60"/>
      <c r="BZ553" s="60"/>
    </row>
    <row r="554" spans="1:80" s="13" customFormat="1" ht="15.95" customHeight="1">
      <c r="A554" s="59"/>
      <c r="B554" s="59"/>
      <c r="C554" s="59"/>
      <c r="D554" s="59"/>
      <c r="E554" s="59" t="s">
        <v>253</v>
      </c>
      <c r="F554" s="59"/>
      <c r="G554" s="59"/>
      <c r="H554" s="59"/>
      <c r="I554" s="59"/>
      <c r="J554" s="59"/>
      <c r="K554" s="59"/>
      <c r="L554" s="59"/>
      <c r="M554" s="59"/>
      <c r="N554" s="59"/>
      <c r="O554" s="59"/>
      <c r="P554" s="59"/>
      <c r="Q554" s="59"/>
      <c r="R554" s="59"/>
      <c r="S554" s="59"/>
      <c r="T554" s="59"/>
      <c r="U554" s="59"/>
      <c r="V554" s="59"/>
      <c r="W554" s="59"/>
      <c r="X554" s="59"/>
      <c r="Y554" s="59"/>
      <c r="Z554" s="59"/>
      <c r="AA554" s="59"/>
      <c r="AB554" s="59"/>
      <c r="AC554" s="59"/>
      <c r="AD554" s="59"/>
      <c r="AE554" s="59"/>
      <c r="AF554" s="59"/>
      <c r="AG554" s="59"/>
      <c r="AH554" s="59"/>
      <c r="AI554" s="59"/>
      <c r="AJ554" s="59"/>
      <c r="AK554" s="59"/>
      <c r="AL554" s="59"/>
      <c r="AM554" s="59"/>
      <c r="AN554" s="59"/>
      <c r="AO554" s="59"/>
      <c r="AP554" s="59"/>
      <c r="AQ554" s="60"/>
      <c r="AR554" s="60"/>
      <c r="AS554" s="672" t="s">
        <v>56</v>
      </c>
      <c r="AT554" s="672"/>
      <c r="AU554" s="96"/>
      <c r="AV554" s="96"/>
      <c r="AW554" s="96" t="s">
        <v>184</v>
      </c>
      <c r="AX554" s="96"/>
      <c r="AY554" s="96"/>
      <c r="AZ554" s="96"/>
      <c r="BA554" s="96"/>
      <c r="BB554" s="672" t="s">
        <v>56</v>
      </c>
      <c r="BC554" s="672"/>
      <c r="BD554" s="96"/>
      <c r="BE554" s="96"/>
      <c r="BF554" s="96" t="s">
        <v>254</v>
      </c>
      <c r="BG554" s="60"/>
      <c r="BH554" s="60"/>
      <c r="BI554" s="60"/>
      <c r="BJ554" s="60"/>
      <c r="BK554" s="60"/>
      <c r="BL554" s="60"/>
      <c r="BM554" s="60"/>
      <c r="BN554" s="60"/>
      <c r="BO554" s="60"/>
      <c r="BP554" s="60"/>
      <c r="BQ554" s="60"/>
      <c r="BR554" s="60"/>
      <c r="BS554" s="60"/>
      <c r="BT554" s="60"/>
      <c r="BU554" s="60"/>
      <c r="BV554" s="60"/>
      <c r="BW554" s="60"/>
      <c r="BX554" s="60"/>
      <c r="BY554" s="60"/>
      <c r="BZ554" s="60"/>
    </row>
    <row r="555" spans="1:80" s="2" customFormat="1" ht="5.0999999999999996" customHeight="1">
      <c r="A555" s="94"/>
      <c r="B555" s="94"/>
      <c r="C555" s="94"/>
      <c r="D555" s="94"/>
      <c r="E555" s="94"/>
      <c r="F555" s="94"/>
      <c r="G555" s="94"/>
      <c r="H555" s="94"/>
      <c r="I555" s="94"/>
      <c r="J555" s="94"/>
      <c r="K555" s="94"/>
      <c r="L555" s="94"/>
      <c r="M555" s="94"/>
      <c r="N555" s="94"/>
      <c r="O555" s="94"/>
      <c r="P555" s="94"/>
      <c r="Q555" s="94"/>
      <c r="R555" s="94"/>
      <c r="S555" s="94"/>
      <c r="T555" s="94"/>
      <c r="U555" s="94"/>
      <c r="V555" s="94"/>
      <c r="W555" s="94"/>
      <c r="X555" s="94"/>
      <c r="Y555" s="94"/>
      <c r="Z555" s="94"/>
      <c r="AA555" s="94"/>
      <c r="AB555" s="94"/>
      <c r="AC555" s="94"/>
      <c r="AD555" s="94"/>
      <c r="AE555" s="94"/>
      <c r="AF555" s="94"/>
      <c r="AG555" s="94"/>
      <c r="AH555" s="94"/>
      <c r="AI555" s="94"/>
      <c r="AJ555" s="94"/>
      <c r="AK555" s="94"/>
      <c r="AL555" s="94"/>
      <c r="AM555" s="94"/>
      <c r="AN555" s="94"/>
      <c r="AO555" s="94"/>
      <c r="AP555" s="94"/>
      <c r="AQ555" s="94"/>
      <c r="AR555" s="94"/>
      <c r="AS555" s="94"/>
      <c r="AT555" s="94"/>
      <c r="AU555" s="94"/>
      <c r="AV555" s="94"/>
      <c r="AW555" s="94"/>
      <c r="AX555" s="94"/>
      <c r="AY555" s="94"/>
      <c r="AZ555" s="94"/>
      <c r="BA555" s="94"/>
      <c r="BB555" s="94"/>
      <c r="BC555" s="94"/>
      <c r="BD555" s="94"/>
      <c r="BE555" s="94"/>
      <c r="BF555" s="94"/>
      <c r="BG555" s="94"/>
      <c r="BH555" s="94"/>
      <c r="BI555" s="94"/>
      <c r="BJ555" s="94"/>
      <c r="BK555" s="94"/>
      <c r="BL555" s="94"/>
      <c r="BM555" s="94"/>
      <c r="BN555" s="94"/>
      <c r="BO555" s="94"/>
      <c r="BP555" s="94"/>
      <c r="BQ555" s="94"/>
      <c r="BR555" s="94"/>
      <c r="BS555" s="94"/>
      <c r="BT555" s="94"/>
      <c r="BU555" s="94"/>
      <c r="BV555" s="94"/>
      <c r="BW555" s="94"/>
      <c r="BX555" s="94"/>
      <c r="BY555" s="94"/>
      <c r="BZ555" s="94"/>
      <c r="CB555" s="8"/>
    </row>
    <row r="556" spans="1:80" s="2" customFormat="1" ht="5.0999999999999996" customHeight="1">
      <c r="A556" s="203"/>
      <c r="B556" s="203"/>
      <c r="C556" s="203"/>
      <c r="D556" s="203"/>
      <c r="E556" s="203"/>
      <c r="F556" s="203"/>
      <c r="G556" s="203"/>
      <c r="H556" s="203"/>
      <c r="I556" s="203"/>
      <c r="J556" s="203"/>
      <c r="K556" s="203"/>
      <c r="L556" s="203"/>
      <c r="M556" s="203"/>
      <c r="N556" s="203"/>
      <c r="O556" s="203"/>
      <c r="P556" s="203"/>
      <c r="Q556" s="203"/>
      <c r="R556" s="203"/>
      <c r="S556" s="203"/>
      <c r="T556" s="203"/>
      <c r="U556" s="203"/>
      <c r="V556" s="203"/>
      <c r="W556" s="203"/>
      <c r="X556" s="203"/>
      <c r="Y556" s="203"/>
      <c r="Z556" s="203"/>
      <c r="AA556" s="203"/>
      <c r="AB556" s="203"/>
      <c r="AC556" s="203"/>
      <c r="AD556" s="203"/>
      <c r="AE556" s="203"/>
      <c r="AF556" s="203"/>
      <c r="AG556" s="203"/>
      <c r="AH556" s="203"/>
      <c r="AI556" s="203"/>
      <c r="AJ556" s="203"/>
      <c r="AK556" s="203"/>
      <c r="AL556" s="203"/>
      <c r="AM556" s="203"/>
      <c r="AN556" s="203"/>
      <c r="AO556" s="203"/>
      <c r="AP556" s="203"/>
      <c r="AQ556" s="203"/>
      <c r="AR556" s="203"/>
      <c r="AS556" s="203"/>
      <c r="AT556" s="203"/>
      <c r="AU556" s="203"/>
      <c r="AV556" s="203"/>
      <c r="AW556" s="203"/>
      <c r="AX556" s="203"/>
      <c r="AY556" s="203"/>
      <c r="AZ556" s="203"/>
      <c r="BA556" s="203"/>
      <c r="BB556" s="203"/>
      <c r="BC556" s="203"/>
      <c r="BD556" s="203"/>
      <c r="BE556" s="203"/>
      <c r="BF556" s="203"/>
      <c r="BG556" s="203"/>
      <c r="BH556" s="203"/>
      <c r="BI556" s="203"/>
      <c r="BJ556" s="203"/>
      <c r="BK556" s="203"/>
      <c r="BL556" s="203"/>
      <c r="BM556" s="203"/>
      <c r="BN556" s="203"/>
      <c r="BO556" s="203"/>
      <c r="BP556" s="203"/>
      <c r="BQ556" s="203"/>
      <c r="BR556" s="203"/>
      <c r="BS556" s="203"/>
      <c r="BT556" s="203"/>
      <c r="BU556" s="203"/>
      <c r="BV556" s="203"/>
      <c r="BW556" s="203"/>
      <c r="BX556" s="203"/>
      <c r="BY556" s="203"/>
      <c r="BZ556" s="203"/>
      <c r="CB556" s="8"/>
    </row>
    <row r="557" spans="1:80" s="13" customFormat="1" ht="15.95" customHeight="1">
      <c r="A557" s="59"/>
      <c r="B557" s="59" t="s">
        <v>255</v>
      </c>
      <c r="C557" s="59"/>
      <c r="D557" s="59"/>
      <c r="E557" s="59"/>
      <c r="F557" s="59"/>
      <c r="G557" s="59"/>
      <c r="H557" s="59"/>
      <c r="I557" s="59"/>
      <c r="J557" s="59"/>
      <c r="K557" s="59"/>
      <c r="L557" s="59"/>
      <c r="M557" s="59"/>
      <c r="N557" s="59"/>
      <c r="O557" s="59"/>
      <c r="P557" s="59"/>
      <c r="Q557" s="59"/>
      <c r="R557" s="59"/>
      <c r="S557" s="59"/>
      <c r="T557" s="59"/>
      <c r="U557" s="59"/>
      <c r="V557" s="59" t="s">
        <v>256</v>
      </c>
      <c r="W557" s="59"/>
      <c r="X557" s="59"/>
      <c r="Y557" s="59"/>
      <c r="Z557" s="59"/>
      <c r="AA557" s="59"/>
      <c r="AB557" s="59"/>
      <c r="AC557" s="59"/>
      <c r="AD557" s="59"/>
      <c r="AE557" s="59"/>
      <c r="AF557" s="59"/>
      <c r="AG557" s="59" t="s">
        <v>257</v>
      </c>
      <c r="AH557" s="59"/>
      <c r="AI557" s="59"/>
      <c r="AJ557" s="59"/>
      <c r="AK557" s="59"/>
      <c r="AL557" s="59"/>
      <c r="AM557" s="59"/>
      <c r="AN557" s="59"/>
      <c r="AO557" s="59"/>
      <c r="AP557" s="59"/>
      <c r="AQ557" s="59"/>
      <c r="AR557" s="59"/>
      <c r="AS557" s="59"/>
      <c r="AT557" s="59"/>
      <c r="AU557" s="59"/>
      <c r="AV557" s="59"/>
      <c r="AW557" s="59"/>
      <c r="AX557" s="60"/>
      <c r="AY557" s="60"/>
      <c r="AZ557" s="60"/>
      <c r="BA557" s="60"/>
      <c r="BB557" s="60"/>
      <c r="BC557" s="59" t="s">
        <v>258</v>
      </c>
      <c r="BD557" s="59"/>
      <c r="BE557" s="59"/>
      <c r="BF557" s="59"/>
      <c r="BG557" s="59"/>
      <c r="BH557" s="59"/>
      <c r="BI557" s="59"/>
      <c r="BJ557" s="59"/>
      <c r="BK557" s="59"/>
      <c r="BL557" s="59"/>
      <c r="BM557" s="59"/>
      <c r="BN557" s="59"/>
      <c r="BO557" s="59"/>
      <c r="BP557" s="59"/>
      <c r="BQ557" s="59"/>
      <c r="BR557" s="59"/>
      <c r="BS557" s="59"/>
      <c r="BT557" s="59"/>
      <c r="BU557" s="59" t="s">
        <v>85</v>
      </c>
      <c r="BV557" s="59"/>
      <c r="BW557" s="59"/>
      <c r="BX557" s="59"/>
      <c r="BY557" s="59"/>
      <c r="BZ557" s="59"/>
    </row>
    <row r="558" spans="1:80" s="13" customFormat="1" ht="15.95" customHeight="1">
      <c r="A558" s="59"/>
      <c r="B558" s="59"/>
      <c r="C558" s="59"/>
      <c r="D558" s="59"/>
      <c r="E558" s="59"/>
      <c r="F558" s="59"/>
      <c r="G558" s="59"/>
      <c r="H558" s="59"/>
      <c r="I558" s="59"/>
      <c r="J558" s="59"/>
      <c r="K558" s="59"/>
      <c r="L558" s="59" t="s">
        <v>259</v>
      </c>
      <c r="M558" s="59"/>
      <c r="N558" s="59"/>
      <c r="O558" s="59"/>
      <c r="P558" s="59"/>
      <c r="Q558" s="59"/>
      <c r="R558" s="59"/>
      <c r="S558" s="59"/>
      <c r="T558" s="59"/>
      <c r="U558" s="59"/>
      <c r="V558" s="59" t="s">
        <v>37</v>
      </c>
      <c r="W558" s="697"/>
      <c r="X558" s="697"/>
      <c r="Y558" s="697"/>
      <c r="Z558" s="697"/>
      <c r="AA558" s="697"/>
      <c r="AB558" s="697"/>
      <c r="AC558" s="697"/>
      <c r="AD558" s="697"/>
      <c r="AE558" s="697"/>
      <c r="AF558" s="697"/>
      <c r="AG558" s="699" t="s">
        <v>117</v>
      </c>
      <c r="AH558" s="699"/>
      <c r="AI558" s="677" t="str">
        <f t="shared" ref="AI558:AI563" si="14">IFERROR(VLOOKUP(W558,$CA$26:$CB$98,2,FALSE),"")</f>
        <v/>
      </c>
      <c r="AJ558" s="677"/>
      <c r="AK558" s="677"/>
      <c r="AL558" s="677"/>
      <c r="AM558" s="677"/>
      <c r="AN558" s="677"/>
      <c r="AO558" s="677"/>
      <c r="AP558" s="677"/>
      <c r="AQ558" s="677"/>
      <c r="AR558" s="677"/>
      <c r="AS558" s="677"/>
      <c r="AT558" s="677"/>
      <c r="AU558" s="677"/>
      <c r="AV558" s="677"/>
      <c r="AW558" s="677"/>
      <c r="AX558" s="677"/>
      <c r="AY558" s="677"/>
      <c r="AZ558" s="677"/>
      <c r="BA558" s="677"/>
      <c r="BB558" s="677"/>
      <c r="BC558" s="699" t="s">
        <v>117</v>
      </c>
      <c r="BD558" s="699"/>
      <c r="BE558" s="688"/>
      <c r="BF558" s="688"/>
      <c r="BG558" s="688"/>
      <c r="BH558" s="688"/>
      <c r="BI558" s="688"/>
      <c r="BJ558" s="688"/>
      <c r="BK558" s="688"/>
      <c r="BL558" s="688"/>
      <c r="BM558" s="688"/>
      <c r="BN558" s="688"/>
      <c r="BO558" s="688"/>
      <c r="BP558" s="688"/>
      <c r="BQ558" s="688"/>
      <c r="BR558" s="688"/>
      <c r="BS558" s="688"/>
      <c r="BT558" s="123"/>
      <c r="BU558" s="119" t="s">
        <v>85</v>
      </c>
      <c r="BV558" s="119"/>
      <c r="BW558" s="119"/>
      <c r="BX558" s="119"/>
      <c r="BY558" s="119"/>
      <c r="BZ558" s="59"/>
    </row>
    <row r="559" spans="1:80" s="13" customFormat="1" ht="15.95" customHeight="1">
      <c r="A559" s="59"/>
      <c r="B559" s="59"/>
      <c r="C559" s="59"/>
      <c r="D559" s="59"/>
      <c r="E559" s="59"/>
      <c r="F559" s="59"/>
      <c r="G559" s="59"/>
      <c r="H559" s="59"/>
      <c r="I559" s="59"/>
      <c r="J559" s="59"/>
      <c r="K559" s="59"/>
      <c r="L559" s="59" t="s">
        <v>260</v>
      </c>
      <c r="M559" s="59"/>
      <c r="N559" s="59"/>
      <c r="O559" s="59"/>
      <c r="P559" s="59"/>
      <c r="Q559" s="59"/>
      <c r="R559" s="59"/>
      <c r="S559" s="59"/>
      <c r="T559" s="59"/>
      <c r="U559" s="59"/>
      <c r="V559" s="59" t="s">
        <v>37</v>
      </c>
      <c r="W559" s="697"/>
      <c r="X559" s="697"/>
      <c r="Y559" s="697"/>
      <c r="Z559" s="697"/>
      <c r="AA559" s="697"/>
      <c r="AB559" s="697"/>
      <c r="AC559" s="697"/>
      <c r="AD559" s="697"/>
      <c r="AE559" s="697"/>
      <c r="AF559" s="697"/>
      <c r="AG559" s="699" t="s">
        <v>117</v>
      </c>
      <c r="AH559" s="699"/>
      <c r="AI559" s="677" t="str">
        <f t="shared" si="14"/>
        <v/>
      </c>
      <c r="AJ559" s="677"/>
      <c r="AK559" s="677"/>
      <c r="AL559" s="677"/>
      <c r="AM559" s="677"/>
      <c r="AN559" s="677"/>
      <c r="AO559" s="677"/>
      <c r="AP559" s="677"/>
      <c r="AQ559" s="677"/>
      <c r="AR559" s="677"/>
      <c r="AS559" s="677"/>
      <c r="AT559" s="677"/>
      <c r="AU559" s="677"/>
      <c r="AV559" s="677"/>
      <c r="AW559" s="677"/>
      <c r="AX559" s="677"/>
      <c r="AY559" s="677"/>
      <c r="AZ559" s="677"/>
      <c r="BA559" s="677"/>
      <c r="BB559" s="677"/>
      <c r="BC559" s="699" t="s">
        <v>117</v>
      </c>
      <c r="BD559" s="699"/>
      <c r="BE559" s="688"/>
      <c r="BF559" s="688"/>
      <c r="BG559" s="688"/>
      <c r="BH559" s="688"/>
      <c r="BI559" s="688"/>
      <c r="BJ559" s="688"/>
      <c r="BK559" s="688"/>
      <c r="BL559" s="688"/>
      <c r="BM559" s="688"/>
      <c r="BN559" s="688"/>
      <c r="BO559" s="688"/>
      <c r="BP559" s="688"/>
      <c r="BQ559" s="688"/>
      <c r="BR559" s="688"/>
      <c r="BS559" s="688"/>
      <c r="BT559" s="123"/>
      <c r="BU559" s="119" t="s">
        <v>85</v>
      </c>
      <c r="BV559" s="119"/>
      <c r="BW559" s="119"/>
      <c r="BX559" s="119"/>
      <c r="BY559" s="119"/>
      <c r="BZ559" s="59"/>
    </row>
    <row r="560" spans="1:80" s="13" customFormat="1" ht="15.95" customHeight="1">
      <c r="A560" s="59"/>
      <c r="B560" s="59"/>
      <c r="C560" s="59"/>
      <c r="D560" s="59"/>
      <c r="E560" s="59"/>
      <c r="F560" s="59"/>
      <c r="G560" s="59"/>
      <c r="H560" s="59"/>
      <c r="I560" s="59"/>
      <c r="J560" s="59"/>
      <c r="K560" s="59"/>
      <c r="L560" s="59" t="s">
        <v>261</v>
      </c>
      <c r="M560" s="59"/>
      <c r="N560" s="59"/>
      <c r="O560" s="59"/>
      <c r="P560" s="59"/>
      <c r="Q560" s="59"/>
      <c r="R560" s="59"/>
      <c r="S560" s="59"/>
      <c r="T560" s="59"/>
      <c r="U560" s="59"/>
      <c r="V560" s="59" t="s">
        <v>37</v>
      </c>
      <c r="W560" s="697"/>
      <c r="X560" s="697"/>
      <c r="Y560" s="697"/>
      <c r="Z560" s="697"/>
      <c r="AA560" s="697"/>
      <c r="AB560" s="697"/>
      <c r="AC560" s="697"/>
      <c r="AD560" s="697"/>
      <c r="AE560" s="697"/>
      <c r="AF560" s="697"/>
      <c r="AG560" s="699" t="s">
        <v>117</v>
      </c>
      <c r="AH560" s="699"/>
      <c r="AI560" s="677" t="str">
        <f t="shared" si="14"/>
        <v/>
      </c>
      <c r="AJ560" s="677"/>
      <c r="AK560" s="677"/>
      <c r="AL560" s="677"/>
      <c r="AM560" s="677"/>
      <c r="AN560" s="677"/>
      <c r="AO560" s="677"/>
      <c r="AP560" s="677"/>
      <c r="AQ560" s="677"/>
      <c r="AR560" s="677"/>
      <c r="AS560" s="677"/>
      <c r="AT560" s="677"/>
      <c r="AU560" s="677"/>
      <c r="AV560" s="677"/>
      <c r="AW560" s="677"/>
      <c r="AX560" s="677"/>
      <c r="AY560" s="677"/>
      <c r="AZ560" s="677"/>
      <c r="BA560" s="677"/>
      <c r="BB560" s="677"/>
      <c r="BC560" s="699" t="s">
        <v>117</v>
      </c>
      <c r="BD560" s="699"/>
      <c r="BE560" s="688"/>
      <c r="BF560" s="688"/>
      <c r="BG560" s="688"/>
      <c r="BH560" s="688"/>
      <c r="BI560" s="688"/>
      <c r="BJ560" s="688"/>
      <c r="BK560" s="688"/>
      <c r="BL560" s="688"/>
      <c r="BM560" s="688"/>
      <c r="BN560" s="688"/>
      <c r="BO560" s="688"/>
      <c r="BP560" s="688"/>
      <c r="BQ560" s="688"/>
      <c r="BR560" s="688"/>
      <c r="BS560" s="688"/>
      <c r="BT560" s="123"/>
      <c r="BU560" s="119" t="s">
        <v>85</v>
      </c>
      <c r="BV560" s="119"/>
      <c r="BW560" s="119"/>
      <c r="BX560" s="119"/>
      <c r="BY560" s="119"/>
      <c r="BZ560" s="59"/>
    </row>
    <row r="561" spans="1:80" s="13" customFormat="1" ht="15.95" customHeight="1">
      <c r="A561" s="59"/>
      <c r="B561" s="59"/>
      <c r="C561" s="59"/>
      <c r="D561" s="59"/>
      <c r="E561" s="59"/>
      <c r="F561" s="59"/>
      <c r="G561" s="59"/>
      <c r="H561" s="59"/>
      <c r="I561" s="59"/>
      <c r="J561" s="59"/>
      <c r="K561" s="59"/>
      <c r="L561" s="59" t="s">
        <v>262</v>
      </c>
      <c r="M561" s="59"/>
      <c r="N561" s="59"/>
      <c r="O561" s="59"/>
      <c r="P561" s="59"/>
      <c r="Q561" s="59"/>
      <c r="R561" s="59"/>
      <c r="S561" s="59"/>
      <c r="T561" s="59"/>
      <c r="U561" s="59"/>
      <c r="V561" s="59" t="s">
        <v>37</v>
      </c>
      <c r="W561" s="697"/>
      <c r="X561" s="697"/>
      <c r="Y561" s="697"/>
      <c r="Z561" s="697"/>
      <c r="AA561" s="697"/>
      <c r="AB561" s="697"/>
      <c r="AC561" s="697"/>
      <c r="AD561" s="697"/>
      <c r="AE561" s="697"/>
      <c r="AF561" s="697"/>
      <c r="AG561" s="699" t="s">
        <v>117</v>
      </c>
      <c r="AH561" s="699"/>
      <c r="AI561" s="677" t="str">
        <f t="shared" si="14"/>
        <v/>
      </c>
      <c r="AJ561" s="677"/>
      <c r="AK561" s="677"/>
      <c r="AL561" s="677"/>
      <c r="AM561" s="677"/>
      <c r="AN561" s="677"/>
      <c r="AO561" s="677"/>
      <c r="AP561" s="677"/>
      <c r="AQ561" s="677"/>
      <c r="AR561" s="677"/>
      <c r="AS561" s="677"/>
      <c r="AT561" s="677"/>
      <c r="AU561" s="677"/>
      <c r="AV561" s="677"/>
      <c r="AW561" s="677"/>
      <c r="AX561" s="677"/>
      <c r="AY561" s="677"/>
      <c r="AZ561" s="677"/>
      <c r="BA561" s="677"/>
      <c r="BB561" s="677"/>
      <c r="BC561" s="699" t="s">
        <v>117</v>
      </c>
      <c r="BD561" s="699"/>
      <c r="BE561" s="688"/>
      <c r="BF561" s="688"/>
      <c r="BG561" s="688"/>
      <c r="BH561" s="688"/>
      <c r="BI561" s="688"/>
      <c r="BJ561" s="688"/>
      <c r="BK561" s="688"/>
      <c r="BL561" s="688"/>
      <c r="BM561" s="688"/>
      <c r="BN561" s="688"/>
      <c r="BO561" s="688"/>
      <c r="BP561" s="688"/>
      <c r="BQ561" s="688"/>
      <c r="BR561" s="688"/>
      <c r="BS561" s="688"/>
      <c r="BT561" s="123"/>
      <c r="BU561" s="119" t="s">
        <v>85</v>
      </c>
      <c r="BV561" s="119"/>
      <c r="BW561" s="119"/>
      <c r="BX561" s="119"/>
      <c r="BY561" s="119"/>
      <c r="BZ561" s="59"/>
    </row>
    <row r="562" spans="1:80" s="13" customFormat="1" ht="15.95" customHeight="1">
      <c r="A562" s="59"/>
      <c r="B562" s="59"/>
      <c r="C562" s="59"/>
      <c r="D562" s="59"/>
      <c r="E562" s="59"/>
      <c r="F562" s="59"/>
      <c r="G562" s="59"/>
      <c r="H562" s="59"/>
      <c r="I562" s="59"/>
      <c r="J562" s="59"/>
      <c r="K562" s="59"/>
      <c r="L562" s="59" t="s">
        <v>263</v>
      </c>
      <c r="M562" s="59"/>
      <c r="N562" s="59"/>
      <c r="O562" s="59"/>
      <c r="P562" s="59"/>
      <c r="Q562" s="59"/>
      <c r="R562" s="59"/>
      <c r="S562" s="59"/>
      <c r="T562" s="59"/>
      <c r="U562" s="59"/>
      <c r="V562" s="59" t="s">
        <v>37</v>
      </c>
      <c r="W562" s="697"/>
      <c r="X562" s="697"/>
      <c r="Y562" s="697"/>
      <c r="Z562" s="697"/>
      <c r="AA562" s="697"/>
      <c r="AB562" s="697"/>
      <c r="AC562" s="697"/>
      <c r="AD562" s="697"/>
      <c r="AE562" s="697"/>
      <c r="AF562" s="697"/>
      <c r="AG562" s="699" t="s">
        <v>117</v>
      </c>
      <c r="AH562" s="699"/>
      <c r="AI562" s="677" t="str">
        <f t="shared" si="14"/>
        <v/>
      </c>
      <c r="AJ562" s="677"/>
      <c r="AK562" s="677"/>
      <c r="AL562" s="677"/>
      <c r="AM562" s="677"/>
      <c r="AN562" s="677"/>
      <c r="AO562" s="677"/>
      <c r="AP562" s="677"/>
      <c r="AQ562" s="677"/>
      <c r="AR562" s="677"/>
      <c r="AS562" s="677"/>
      <c r="AT562" s="677"/>
      <c r="AU562" s="677"/>
      <c r="AV562" s="677"/>
      <c r="AW562" s="677"/>
      <c r="AX562" s="677"/>
      <c r="AY562" s="677"/>
      <c r="AZ562" s="677"/>
      <c r="BA562" s="677"/>
      <c r="BB562" s="677"/>
      <c r="BC562" s="699" t="s">
        <v>117</v>
      </c>
      <c r="BD562" s="699"/>
      <c r="BE562" s="688"/>
      <c r="BF562" s="688"/>
      <c r="BG562" s="688"/>
      <c r="BH562" s="688"/>
      <c r="BI562" s="688"/>
      <c r="BJ562" s="688"/>
      <c r="BK562" s="688"/>
      <c r="BL562" s="688"/>
      <c r="BM562" s="688"/>
      <c r="BN562" s="688"/>
      <c r="BO562" s="688"/>
      <c r="BP562" s="688"/>
      <c r="BQ562" s="688"/>
      <c r="BR562" s="688"/>
      <c r="BS562" s="688"/>
      <c r="BT562" s="123"/>
      <c r="BU562" s="119" t="s">
        <v>85</v>
      </c>
      <c r="BV562" s="119"/>
      <c r="BW562" s="119"/>
      <c r="BX562" s="119"/>
      <c r="BY562" s="119"/>
      <c r="BZ562" s="59"/>
    </row>
    <row r="563" spans="1:80" s="13" customFormat="1" ht="15.95" customHeight="1">
      <c r="A563" s="59"/>
      <c r="B563" s="59"/>
      <c r="C563" s="59"/>
      <c r="D563" s="59"/>
      <c r="E563" s="59"/>
      <c r="F563" s="59"/>
      <c r="G563" s="59"/>
      <c r="H563" s="59"/>
      <c r="I563" s="59"/>
      <c r="J563" s="59"/>
      <c r="K563" s="59"/>
      <c r="L563" s="59" t="s">
        <v>264</v>
      </c>
      <c r="M563" s="59"/>
      <c r="N563" s="59"/>
      <c r="O563" s="59"/>
      <c r="P563" s="59"/>
      <c r="Q563" s="59"/>
      <c r="R563" s="59"/>
      <c r="S563" s="59"/>
      <c r="T563" s="59"/>
      <c r="U563" s="59"/>
      <c r="V563" s="59" t="s">
        <v>37</v>
      </c>
      <c r="W563" s="697"/>
      <c r="X563" s="697"/>
      <c r="Y563" s="697"/>
      <c r="Z563" s="697"/>
      <c r="AA563" s="697"/>
      <c r="AB563" s="697"/>
      <c r="AC563" s="697"/>
      <c r="AD563" s="697"/>
      <c r="AE563" s="697"/>
      <c r="AF563" s="697"/>
      <c r="AG563" s="699" t="s">
        <v>117</v>
      </c>
      <c r="AH563" s="699"/>
      <c r="AI563" s="677" t="str">
        <f t="shared" si="14"/>
        <v/>
      </c>
      <c r="AJ563" s="677"/>
      <c r="AK563" s="677"/>
      <c r="AL563" s="677"/>
      <c r="AM563" s="677"/>
      <c r="AN563" s="677"/>
      <c r="AO563" s="677"/>
      <c r="AP563" s="677"/>
      <c r="AQ563" s="677"/>
      <c r="AR563" s="677"/>
      <c r="AS563" s="677"/>
      <c r="AT563" s="677"/>
      <c r="AU563" s="677"/>
      <c r="AV563" s="677"/>
      <c r="AW563" s="677"/>
      <c r="AX563" s="677"/>
      <c r="AY563" s="677"/>
      <c r="AZ563" s="677"/>
      <c r="BA563" s="677"/>
      <c r="BB563" s="677"/>
      <c r="BC563" s="699" t="s">
        <v>117</v>
      </c>
      <c r="BD563" s="699"/>
      <c r="BE563" s="688"/>
      <c r="BF563" s="688"/>
      <c r="BG563" s="688"/>
      <c r="BH563" s="688"/>
      <c r="BI563" s="688"/>
      <c r="BJ563" s="688"/>
      <c r="BK563" s="688"/>
      <c r="BL563" s="688"/>
      <c r="BM563" s="688"/>
      <c r="BN563" s="688"/>
      <c r="BO563" s="688"/>
      <c r="BP563" s="688"/>
      <c r="BQ563" s="688"/>
      <c r="BR563" s="688"/>
      <c r="BS563" s="688"/>
      <c r="BT563" s="123"/>
      <c r="BU563" s="119" t="s">
        <v>85</v>
      </c>
      <c r="BV563" s="119"/>
      <c r="BW563" s="119"/>
      <c r="BX563" s="119"/>
      <c r="BY563" s="119"/>
      <c r="BZ563" s="59"/>
    </row>
    <row r="564" spans="1:80" s="2" customFormat="1" ht="5.0999999999999996" customHeight="1">
      <c r="A564" s="94"/>
      <c r="B564" s="94"/>
      <c r="C564" s="94"/>
      <c r="D564" s="94"/>
      <c r="E564" s="94"/>
      <c r="F564" s="94"/>
      <c r="G564" s="94"/>
      <c r="H564" s="94"/>
      <c r="I564" s="94"/>
      <c r="J564" s="94"/>
      <c r="K564" s="94"/>
      <c r="L564" s="94"/>
      <c r="M564" s="94"/>
      <c r="N564" s="94"/>
      <c r="O564" s="94"/>
      <c r="P564" s="94"/>
      <c r="Q564" s="94"/>
      <c r="R564" s="94"/>
      <c r="S564" s="94"/>
      <c r="T564" s="94"/>
      <c r="U564" s="94"/>
      <c r="V564" s="94"/>
      <c r="W564" s="94"/>
      <c r="X564" s="94"/>
      <c r="Y564" s="94"/>
      <c r="Z564" s="94"/>
      <c r="AA564" s="94"/>
      <c r="AB564" s="94"/>
      <c r="AC564" s="94"/>
      <c r="AD564" s="94"/>
      <c r="AE564" s="94"/>
      <c r="AF564" s="94"/>
      <c r="AG564" s="94"/>
      <c r="AH564" s="94"/>
      <c r="AI564" s="94"/>
      <c r="AJ564" s="94"/>
      <c r="AK564" s="94"/>
      <c r="AL564" s="94"/>
      <c r="AM564" s="94"/>
      <c r="AN564" s="94"/>
      <c r="AO564" s="94"/>
      <c r="AP564" s="94"/>
      <c r="AQ564" s="94"/>
      <c r="AR564" s="94"/>
      <c r="AS564" s="94"/>
      <c r="AT564" s="94"/>
      <c r="AU564" s="94"/>
      <c r="AV564" s="94"/>
      <c r="AW564" s="94"/>
      <c r="AX564" s="94"/>
      <c r="AY564" s="94"/>
      <c r="AZ564" s="94"/>
      <c r="BA564" s="94"/>
      <c r="BB564" s="94"/>
      <c r="BC564" s="94"/>
      <c r="BD564" s="94"/>
      <c r="BE564" s="94"/>
      <c r="BF564" s="94"/>
      <c r="BG564" s="94"/>
      <c r="BH564" s="94"/>
      <c r="BI564" s="94"/>
      <c r="BJ564" s="94"/>
      <c r="BK564" s="94"/>
      <c r="BL564" s="94"/>
      <c r="BM564" s="94"/>
      <c r="BN564" s="94"/>
      <c r="BO564" s="94"/>
      <c r="BP564" s="94"/>
      <c r="BQ564" s="94"/>
      <c r="BR564" s="94"/>
      <c r="BS564" s="94"/>
      <c r="BT564" s="94"/>
      <c r="BU564" s="94"/>
      <c r="BV564" s="94"/>
      <c r="BW564" s="94"/>
      <c r="BX564" s="94"/>
      <c r="BY564" s="94"/>
      <c r="BZ564" s="94"/>
      <c r="CB564" s="8"/>
    </row>
    <row r="565" spans="1:80" s="2" customFormat="1" ht="5.0999999999999996" customHeight="1">
      <c r="A565" s="203"/>
      <c r="B565" s="203"/>
      <c r="C565" s="203"/>
      <c r="D565" s="203"/>
      <c r="E565" s="203"/>
      <c r="F565" s="203"/>
      <c r="G565" s="203"/>
      <c r="H565" s="203"/>
      <c r="I565" s="203"/>
      <c r="J565" s="203"/>
      <c r="K565" s="203"/>
      <c r="L565" s="203"/>
      <c r="M565" s="203"/>
      <c r="N565" s="203"/>
      <c r="O565" s="203"/>
      <c r="P565" s="203"/>
      <c r="Q565" s="203"/>
      <c r="R565" s="203"/>
      <c r="S565" s="203"/>
      <c r="T565" s="203"/>
      <c r="U565" s="203"/>
      <c r="V565" s="203"/>
      <c r="W565" s="203"/>
      <c r="X565" s="203"/>
      <c r="Y565" s="203"/>
      <c r="Z565" s="203"/>
      <c r="AA565" s="203"/>
      <c r="AB565" s="203"/>
      <c r="AC565" s="203"/>
      <c r="AD565" s="203"/>
      <c r="AE565" s="203"/>
      <c r="AF565" s="203"/>
      <c r="AG565" s="203"/>
      <c r="AH565" s="203"/>
      <c r="AI565" s="203"/>
      <c r="AJ565" s="203"/>
      <c r="AK565" s="203"/>
      <c r="AL565" s="203"/>
      <c r="AM565" s="203"/>
      <c r="AN565" s="203"/>
      <c r="AO565" s="203"/>
      <c r="AP565" s="203"/>
      <c r="AQ565" s="203"/>
      <c r="AR565" s="203"/>
      <c r="AS565" s="203"/>
      <c r="AT565" s="203"/>
      <c r="AU565" s="203"/>
      <c r="AV565" s="203"/>
      <c r="AW565" s="203"/>
      <c r="AX565" s="203"/>
      <c r="AY565" s="203"/>
      <c r="AZ565" s="203"/>
      <c r="BA565" s="203"/>
      <c r="BB565" s="203"/>
      <c r="BC565" s="203"/>
      <c r="BD565" s="203"/>
      <c r="BE565" s="203"/>
      <c r="BF565" s="203"/>
      <c r="BG565" s="203"/>
      <c r="BH565" s="203"/>
      <c r="BI565" s="203"/>
      <c r="BJ565" s="203"/>
      <c r="BK565" s="203"/>
      <c r="BL565" s="203"/>
      <c r="BM565" s="203"/>
      <c r="BN565" s="203"/>
      <c r="BO565" s="203"/>
      <c r="BP565" s="203"/>
      <c r="BQ565" s="203"/>
      <c r="BR565" s="203"/>
      <c r="BS565" s="203"/>
      <c r="BT565" s="203"/>
      <c r="BU565" s="203"/>
      <c r="BV565" s="203"/>
      <c r="BW565" s="203"/>
      <c r="BX565" s="203"/>
      <c r="BY565" s="203"/>
      <c r="BZ565" s="203"/>
      <c r="CB565" s="8"/>
    </row>
    <row r="566" spans="1:80" s="13" customFormat="1" ht="15.95" customHeight="1">
      <c r="A566" s="59"/>
      <c r="B566" s="59" t="s">
        <v>265</v>
      </c>
      <c r="C566" s="59"/>
      <c r="D566" s="59"/>
      <c r="E566" s="59"/>
      <c r="F566" s="59"/>
      <c r="G566" s="59"/>
      <c r="H566" s="59"/>
      <c r="I566" s="59"/>
      <c r="J566" s="59"/>
      <c r="K566" s="59"/>
      <c r="L566" s="59"/>
      <c r="M566" s="59"/>
      <c r="N566" s="59"/>
      <c r="O566" s="59"/>
      <c r="P566" s="59"/>
      <c r="Q566" s="59"/>
      <c r="R566" s="59"/>
      <c r="S566" s="680"/>
      <c r="T566" s="680"/>
      <c r="U566" s="680"/>
      <c r="V566" s="680"/>
      <c r="W566" s="680"/>
      <c r="X566" s="680"/>
      <c r="Y566" s="680"/>
      <c r="Z566" s="680"/>
      <c r="AA566" s="680"/>
      <c r="AB566" s="680"/>
      <c r="AC566" s="680"/>
      <c r="AD566" s="680"/>
      <c r="AE566" s="680"/>
      <c r="AF566" s="680"/>
      <c r="AG566" s="680"/>
      <c r="AH566" s="680"/>
      <c r="AI566" s="680"/>
      <c r="AJ566" s="680"/>
      <c r="AK566" s="680"/>
      <c r="AL566" s="680"/>
      <c r="AM566" s="680"/>
      <c r="AN566" s="680"/>
      <c r="AO566" s="680"/>
      <c r="AP566" s="680"/>
      <c r="AQ566" s="680"/>
      <c r="AR566" s="680"/>
      <c r="AS566" s="680"/>
      <c r="AT566" s="680"/>
      <c r="AU566" s="680"/>
      <c r="AV566" s="680"/>
      <c r="AW566" s="680"/>
      <c r="AX566" s="680"/>
      <c r="AY566" s="680"/>
      <c r="AZ566" s="680"/>
      <c r="BA566" s="680"/>
      <c r="BB566" s="680"/>
      <c r="BC566" s="680"/>
      <c r="BD566" s="680"/>
      <c r="BE566" s="680"/>
      <c r="BF566" s="680"/>
      <c r="BG566" s="680"/>
      <c r="BH566" s="680"/>
      <c r="BI566" s="680"/>
      <c r="BJ566" s="680"/>
      <c r="BK566" s="680"/>
      <c r="BL566" s="680"/>
      <c r="BM566" s="680"/>
      <c r="BN566" s="680"/>
      <c r="BO566" s="680"/>
      <c r="BP566" s="680"/>
      <c r="BQ566" s="680"/>
      <c r="BR566" s="680"/>
      <c r="BS566" s="680"/>
      <c r="BT566" s="680"/>
      <c r="BU566" s="680"/>
      <c r="BV566" s="680"/>
      <c r="BW566" s="680"/>
      <c r="BX566" s="680"/>
      <c r="BY566" s="680"/>
      <c r="BZ566" s="680"/>
    </row>
    <row r="567" spans="1:80" s="2" customFormat="1" ht="5.0999999999999996" customHeight="1">
      <c r="A567" s="94"/>
      <c r="B567" s="94"/>
      <c r="C567" s="94"/>
      <c r="D567" s="94"/>
      <c r="E567" s="94"/>
      <c r="F567" s="94"/>
      <c r="G567" s="94"/>
      <c r="H567" s="94"/>
      <c r="I567" s="94"/>
      <c r="J567" s="94"/>
      <c r="K567" s="94"/>
      <c r="L567" s="94"/>
      <c r="M567" s="94"/>
      <c r="N567" s="94"/>
      <c r="O567" s="94"/>
      <c r="P567" s="94"/>
      <c r="Q567" s="94"/>
      <c r="R567" s="94"/>
      <c r="S567" s="94"/>
      <c r="T567" s="94"/>
      <c r="U567" s="94"/>
      <c r="V567" s="94"/>
      <c r="W567" s="94"/>
      <c r="X567" s="94"/>
      <c r="Y567" s="94"/>
      <c r="Z567" s="94"/>
      <c r="AA567" s="94"/>
      <c r="AB567" s="94"/>
      <c r="AC567" s="94"/>
      <c r="AD567" s="94"/>
      <c r="AE567" s="94"/>
      <c r="AF567" s="94"/>
      <c r="AG567" s="94"/>
      <c r="AH567" s="94"/>
      <c r="AI567" s="94"/>
      <c r="AJ567" s="94"/>
      <c r="AK567" s="94"/>
      <c r="AL567" s="94"/>
      <c r="AM567" s="94"/>
      <c r="AN567" s="94"/>
      <c r="AO567" s="94"/>
      <c r="AP567" s="94"/>
      <c r="AQ567" s="94"/>
      <c r="AR567" s="94"/>
      <c r="AS567" s="94"/>
      <c r="AT567" s="94"/>
      <c r="AU567" s="94"/>
      <c r="AV567" s="94"/>
      <c r="AW567" s="94"/>
      <c r="AX567" s="94"/>
      <c r="AY567" s="94"/>
      <c r="AZ567" s="94"/>
      <c r="BA567" s="94"/>
      <c r="BB567" s="94"/>
      <c r="BC567" s="94"/>
      <c r="BD567" s="94"/>
      <c r="BE567" s="94"/>
      <c r="BF567" s="94"/>
      <c r="BG567" s="94"/>
      <c r="BH567" s="94"/>
      <c r="BI567" s="94"/>
      <c r="BJ567" s="94"/>
      <c r="BK567" s="94"/>
      <c r="BL567" s="94"/>
      <c r="BM567" s="94"/>
      <c r="BN567" s="94"/>
      <c r="BO567" s="94"/>
      <c r="BP567" s="94"/>
      <c r="BQ567" s="94"/>
      <c r="BR567" s="94"/>
      <c r="BS567" s="94"/>
      <c r="BT567" s="94"/>
      <c r="BU567" s="94"/>
      <c r="BV567" s="94"/>
      <c r="BW567" s="94"/>
      <c r="BX567" s="94"/>
      <c r="BY567" s="94"/>
      <c r="BZ567" s="94"/>
      <c r="CB567" s="8"/>
    </row>
    <row r="568" spans="1:80" s="2" customFormat="1" ht="5.0999999999999996" customHeight="1">
      <c r="A568" s="203"/>
      <c r="B568" s="203"/>
      <c r="C568" s="203"/>
      <c r="D568" s="203"/>
      <c r="E568" s="203"/>
      <c r="F568" s="203"/>
      <c r="G568" s="203"/>
      <c r="H568" s="203"/>
      <c r="I568" s="203"/>
      <c r="J568" s="203"/>
      <c r="K568" s="203"/>
      <c r="L568" s="203"/>
      <c r="M568" s="203"/>
      <c r="N568" s="203"/>
      <c r="O568" s="203"/>
      <c r="P568" s="203"/>
      <c r="Q568" s="203"/>
      <c r="R568" s="203"/>
      <c r="S568" s="203"/>
      <c r="T568" s="203"/>
      <c r="U568" s="203"/>
      <c r="V568" s="203"/>
      <c r="W568" s="203"/>
      <c r="X568" s="203"/>
      <c r="Y568" s="203"/>
      <c r="Z568" s="203"/>
      <c r="AA568" s="203"/>
      <c r="AB568" s="203"/>
      <c r="AC568" s="203"/>
      <c r="AD568" s="203"/>
      <c r="AE568" s="203"/>
      <c r="AF568" s="203"/>
      <c r="AG568" s="203"/>
      <c r="AH568" s="203"/>
      <c r="AI568" s="203"/>
      <c r="AJ568" s="203"/>
      <c r="AK568" s="203"/>
      <c r="AL568" s="203"/>
      <c r="AM568" s="203"/>
      <c r="AN568" s="203"/>
      <c r="AO568" s="203"/>
      <c r="AP568" s="203"/>
      <c r="AQ568" s="203"/>
      <c r="AR568" s="203"/>
      <c r="AS568" s="203"/>
      <c r="AT568" s="203"/>
      <c r="AU568" s="203"/>
      <c r="AV568" s="203"/>
      <c r="AW568" s="203"/>
      <c r="AX568" s="203"/>
      <c r="AY568" s="203"/>
      <c r="AZ568" s="203"/>
      <c r="BA568" s="203"/>
      <c r="BB568" s="203"/>
      <c r="BC568" s="203"/>
      <c r="BD568" s="203"/>
      <c r="BE568" s="203"/>
      <c r="BF568" s="203"/>
      <c r="BG568" s="203"/>
      <c r="BH568" s="203"/>
      <c r="BI568" s="203"/>
      <c r="BJ568" s="203"/>
      <c r="BK568" s="203"/>
      <c r="BL568" s="203"/>
      <c r="BM568" s="203"/>
      <c r="BN568" s="203"/>
      <c r="BO568" s="203"/>
      <c r="BP568" s="203"/>
      <c r="BQ568" s="203"/>
      <c r="BR568" s="203"/>
      <c r="BS568" s="203"/>
      <c r="BT568" s="203"/>
      <c r="BU568" s="203"/>
      <c r="BV568" s="203"/>
      <c r="BW568" s="203"/>
      <c r="BX568" s="203"/>
      <c r="BY568" s="203"/>
      <c r="BZ568" s="203"/>
      <c r="CB568" s="8"/>
    </row>
    <row r="569" spans="1:80" s="13" customFormat="1" ht="15.95" customHeight="1">
      <c r="A569" s="59"/>
      <c r="B569" s="59" t="s">
        <v>266</v>
      </c>
      <c r="C569" s="59"/>
      <c r="D569" s="59"/>
      <c r="E569" s="59"/>
      <c r="F569" s="59"/>
      <c r="G569" s="59"/>
      <c r="H569" s="59"/>
      <c r="I569" s="59"/>
      <c r="J569" s="59"/>
      <c r="K569" s="59"/>
      <c r="L569" s="59"/>
      <c r="M569" s="59"/>
      <c r="N569" s="59"/>
      <c r="O569" s="59"/>
      <c r="P569" s="59"/>
      <c r="Q569" s="59"/>
      <c r="R569" s="680"/>
      <c r="S569" s="680"/>
      <c r="T569" s="680"/>
      <c r="U569" s="680"/>
      <c r="V569" s="680"/>
      <c r="W569" s="680"/>
      <c r="X569" s="680"/>
      <c r="Y569" s="680"/>
      <c r="Z569" s="680"/>
      <c r="AA569" s="680"/>
      <c r="AB569" s="680"/>
      <c r="AC569" s="680"/>
      <c r="AD569" s="680"/>
      <c r="AE569" s="680"/>
      <c r="AF569" s="680"/>
      <c r="AG569" s="680"/>
      <c r="AH569" s="680"/>
      <c r="AI569" s="680"/>
      <c r="AJ569" s="680"/>
      <c r="AK569" s="680"/>
      <c r="AL569" s="680"/>
      <c r="AM569" s="680"/>
      <c r="AN569" s="680"/>
      <c r="AO569" s="680"/>
      <c r="AP569" s="680"/>
      <c r="AQ569" s="680"/>
      <c r="AR569" s="680"/>
      <c r="AS569" s="680"/>
      <c r="AT569" s="680"/>
      <c r="AU569" s="680"/>
      <c r="AV569" s="680"/>
      <c r="AW569" s="680"/>
      <c r="AX569" s="680"/>
      <c r="AY569" s="680"/>
      <c r="AZ569" s="680"/>
      <c r="BA569" s="680"/>
      <c r="BB569" s="680"/>
      <c r="BC569" s="680"/>
      <c r="BD569" s="680"/>
      <c r="BE569" s="680"/>
      <c r="BF569" s="680"/>
      <c r="BG569" s="680"/>
      <c r="BH569" s="680"/>
      <c r="BI569" s="680"/>
      <c r="BJ569" s="680"/>
      <c r="BK569" s="680"/>
      <c r="BL569" s="680"/>
      <c r="BM569" s="680"/>
      <c r="BN569" s="680"/>
      <c r="BO569" s="680"/>
      <c r="BP569" s="680"/>
      <c r="BQ569" s="680"/>
      <c r="BR569" s="680"/>
      <c r="BS569" s="680"/>
      <c r="BT569" s="680"/>
      <c r="BU569" s="680"/>
      <c r="BV569" s="680"/>
      <c r="BW569" s="680"/>
      <c r="BX569" s="680"/>
      <c r="BY569" s="680"/>
      <c r="BZ569" s="680"/>
    </row>
    <row r="570" spans="1:80" s="13" customFormat="1" ht="15.95" customHeight="1">
      <c r="A570" s="59"/>
      <c r="B570" s="59"/>
      <c r="C570" s="59"/>
      <c r="D570" s="59"/>
      <c r="E570" s="59"/>
      <c r="F570" s="59"/>
      <c r="G570" s="59"/>
      <c r="H570" s="59"/>
      <c r="I570" s="59"/>
      <c r="J570" s="59"/>
      <c r="K570" s="59"/>
      <c r="L570" s="59"/>
      <c r="M570" s="59"/>
      <c r="N570" s="59"/>
      <c r="O570" s="59"/>
      <c r="P570" s="59"/>
      <c r="Q570" s="59"/>
      <c r="R570" s="680"/>
      <c r="S570" s="680"/>
      <c r="T570" s="680"/>
      <c r="U570" s="680"/>
      <c r="V570" s="680"/>
      <c r="W570" s="680"/>
      <c r="X570" s="680"/>
      <c r="Y570" s="680"/>
      <c r="Z570" s="680"/>
      <c r="AA570" s="680"/>
      <c r="AB570" s="680"/>
      <c r="AC570" s="680"/>
      <c r="AD570" s="680"/>
      <c r="AE570" s="680"/>
      <c r="AF570" s="680"/>
      <c r="AG570" s="680"/>
      <c r="AH570" s="680"/>
      <c r="AI570" s="680"/>
      <c r="AJ570" s="680"/>
      <c r="AK570" s="680"/>
      <c r="AL570" s="680"/>
      <c r="AM570" s="680"/>
      <c r="AN570" s="680"/>
      <c r="AO570" s="680"/>
      <c r="AP570" s="680"/>
      <c r="AQ570" s="680"/>
      <c r="AR570" s="680"/>
      <c r="AS570" s="680"/>
      <c r="AT570" s="680"/>
      <c r="AU570" s="680"/>
      <c r="AV570" s="680"/>
      <c r="AW570" s="680"/>
      <c r="AX570" s="680"/>
      <c r="AY570" s="680"/>
      <c r="AZ570" s="680"/>
      <c r="BA570" s="680"/>
      <c r="BB570" s="680"/>
      <c r="BC570" s="680"/>
      <c r="BD570" s="680"/>
      <c r="BE570" s="680"/>
      <c r="BF570" s="680"/>
      <c r="BG570" s="680"/>
      <c r="BH570" s="680"/>
      <c r="BI570" s="680"/>
      <c r="BJ570" s="680"/>
      <c r="BK570" s="680"/>
      <c r="BL570" s="680"/>
      <c r="BM570" s="680"/>
      <c r="BN570" s="680"/>
      <c r="BO570" s="680"/>
      <c r="BP570" s="680"/>
      <c r="BQ570" s="680"/>
      <c r="BR570" s="680"/>
      <c r="BS570" s="680"/>
      <c r="BT570" s="680"/>
      <c r="BU570" s="680"/>
      <c r="BV570" s="680"/>
      <c r="BW570" s="680"/>
      <c r="BX570" s="680"/>
      <c r="BY570" s="680"/>
      <c r="BZ570" s="680"/>
    </row>
    <row r="571" spans="1:80" s="2" customFormat="1" ht="5.0999999999999996" customHeight="1">
      <c r="A571" s="94"/>
      <c r="B571" s="94"/>
      <c r="C571" s="94"/>
      <c r="D571" s="94"/>
      <c r="E571" s="94"/>
      <c r="F571" s="94"/>
      <c r="G571" s="94"/>
      <c r="H571" s="94"/>
      <c r="I571" s="94"/>
      <c r="J571" s="94"/>
      <c r="K571" s="94"/>
      <c r="L571" s="94"/>
      <c r="M571" s="94"/>
      <c r="N571" s="94"/>
      <c r="O571" s="94"/>
      <c r="P571" s="94"/>
      <c r="Q571" s="94"/>
      <c r="R571" s="94"/>
      <c r="S571" s="94"/>
      <c r="T571" s="94"/>
      <c r="U571" s="94"/>
      <c r="V571" s="94"/>
      <c r="W571" s="94"/>
      <c r="X571" s="94"/>
      <c r="Y571" s="94"/>
      <c r="Z571" s="94"/>
      <c r="AA571" s="94"/>
      <c r="AB571" s="94"/>
      <c r="AC571" s="94"/>
      <c r="AD571" s="94"/>
      <c r="AE571" s="94"/>
      <c r="AF571" s="94"/>
      <c r="AG571" s="94"/>
      <c r="AH571" s="94"/>
      <c r="AI571" s="94"/>
      <c r="AJ571" s="94"/>
      <c r="AK571" s="94"/>
      <c r="AL571" s="94"/>
      <c r="AM571" s="94"/>
      <c r="AN571" s="94"/>
      <c r="AO571" s="94"/>
      <c r="AP571" s="94"/>
      <c r="AQ571" s="94"/>
      <c r="AR571" s="94"/>
      <c r="AS571" s="94"/>
      <c r="AT571" s="94"/>
      <c r="AU571" s="94"/>
      <c r="AV571" s="94"/>
      <c r="AW571" s="94"/>
      <c r="AX571" s="94"/>
      <c r="AY571" s="94"/>
      <c r="AZ571" s="94"/>
      <c r="BA571" s="94"/>
      <c r="BB571" s="94"/>
      <c r="BC571" s="94"/>
      <c r="BD571" s="94"/>
      <c r="BE571" s="94"/>
      <c r="BF571" s="94"/>
      <c r="BG571" s="94"/>
      <c r="BH571" s="94"/>
      <c r="BI571" s="94"/>
      <c r="BJ571" s="94"/>
      <c r="BK571" s="94"/>
      <c r="BL571" s="94"/>
      <c r="BM571" s="94"/>
      <c r="BN571" s="94"/>
      <c r="BO571" s="94"/>
      <c r="BP571" s="94"/>
      <c r="BQ571" s="94"/>
      <c r="BR571" s="94"/>
      <c r="BS571" s="94"/>
      <c r="BT571" s="94"/>
      <c r="BU571" s="94"/>
      <c r="BV571" s="94"/>
      <c r="BW571" s="94"/>
      <c r="BX571" s="94"/>
      <c r="BY571" s="94"/>
      <c r="BZ571" s="94"/>
      <c r="CB571" s="8"/>
    </row>
    <row r="572" spans="1:80" s="13" customFormat="1" ht="9.9499999999999993" customHeight="1">
      <c r="A572" s="59"/>
      <c r="B572" s="59"/>
      <c r="C572" s="59"/>
      <c r="D572" s="59"/>
      <c r="E572" s="59"/>
      <c r="F572" s="59"/>
      <c r="G572" s="59"/>
      <c r="H572" s="59"/>
      <c r="I572" s="59"/>
      <c r="J572" s="59"/>
      <c r="K572" s="59"/>
      <c r="L572" s="59"/>
      <c r="M572" s="59"/>
      <c r="N572" s="59"/>
      <c r="O572" s="59"/>
      <c r="P572" s="59"/>
      <c r="Q572" s="59"/>
      <c r="R572" s="59"/>
      <c r="S572" s="59"/>
      <c r="T572" s="59"/>
      <c r="U572" s="59"/>
      <c r="V572" s="59"/>
      <c r="W572" s="59"/>
      <c r="X572" s="59"/>
      <c r="Y572" s="59"/>
      <c r="Z572" s="59"/>
      <c r="AA572" s="59"/>
      <c r="AB572" s="59"/>
      <c r="AC572" s="59"/>
      <c r="AD572" s="59"/>
      <c r="AE572" s="59"/>
      <c r="AF572" s="59"/>
      <c r="AG572" s="59"/>
      <c r="AH572" s="59"/>
      <c r="AI572" s="59"/>
      <c r="AJ572" s="59"/>
      <c r="AK572" s="59"/>
      <c r="AL572" s="59"/>
      <c r="AM572" s="59"/>
      <c r="AN572" s="59"/>
      <c r="AO572" s="59"/>
      <c r="AP572" s="59"/>
      <c r="AQ572" s="60"/>
      <c r="AR572" s="60"/>
      <c r="AS572" s="60"/>
      <c r="AT572" s="60"/>
      <c r="AU572" s="60"/>
      <c r="AV572" s="60"/>
      <c r="AW572" s="60"/>
      <c r="AX572" s="60"/>
      <c r="AY572" s="60"/>
      <c r="AZ572" s="60"/>
      <c r="BA572" s="60"/>
      <c r="BB572" s="60"/>
      <c r="BC572" s="60"/>
      <c r="BD572" s="60"/>
      <c r="BE572" s="60"/>
      <c r="BF572" s="60"/>
      <c r="BG572" s="60"/>
      <c r="BH572" s="60"/>
      <c r="BI572" s="60"/>
      <c r="BJ572" s="60"/>
      <c r="BK572" s="60"/>
      <c r="BL572" s="60"/>
      <c r="BM572" s="60"/>
      <c r="BN572" s="60"/>
      <c r="BO572" s="60"/>
      <c r="BP572" s="60"/>
      <c r="BQ572" s="60"/>
      <c r="BR572" s="60"/>
      <c r="BS572" s="60"/>
      <c r="BT572" s="60"/>
      <c r="BU572" s="60"/>
      <c r="BV572" s="60"/>
      <c r="BW572" s="60"/>
      <c r="BX572" s="60"/>
      <c r="BY572" s="60"/>
      <c r="BZ572" s="60"/>
    </row>
    <row r="573" spans="1:80" s="2" customFormat="1" ht="5.0999999999999996" customHeight="1">
      <c r="A573" s="203"/>
      <c r="B573" s="203"/>
      <c r="C573" s="203"/>
      <c r="D573" s="203"/>
      <c r="E573" s="203"/>
      <c r="F573" s="203"/>
      <c r="G573" s="203"/>
      <c r="H573" s="203"/>
      <c r="I573" s="203"/>
      <c r="J573" s="203"/>
      <c r="K573" s="203"/>
      <c r="L573" s="203"/>
      <c r="M573" s="203"/>
      <c r="N573" s="203"/>
      <c r="O573" s="203"/>
      <c r="P573" s="203"/>
      <c r="Q573" s="203"/>
      <c r="R573" s="203"/>
      <c r="S573" s="203"/>
      <c r="T573" s="203"/>
      <c r="U573" s="203"/>
      <c r="V573" s="203"/>
      <c r="W573" s="203"/>
      <c r="X573" s="203"/>
      <c r="Y573" s="203"/>
      <c r="Z573" s="203"/>
      <c r="AA573" s="203"/>
      <c r="AB573" s="203"/>
      <c r="AC573" s="203"/>
      <c r="AD573" s="203"/>
      <c r="AE573" s="203"/>
      <c r="AF573" s="203"/>
      <c r="AG573" s="203"/>
      <c r="AH573" s="203"/>
      <c r="AI573" s="203"/>
      <c r="AJ573" s="203"/>
      <c r="AK573" s="203"/>
      <c r="AL573" s="203"/>
      <c r="AM573" s="203"/>
      <c r="AN573" s="203"/>
      <c r="AO573" s="203"/>
      <c r="AP573" s="203"/>
      <c r="AQ573" s="203"/>
      <c r="AR573" s="203"/>
      <c r="AS573" s="203"/>
      <c r="AT573" s="203"/>
      <c r="AU573" s="203"/>
      <c r="AV573" s="203"/>
      <c r="AW573" s="203"/>
      <c r="AX573" s="203"/>
      <c r="AY573" s="203"/>
      <c r="AZ573" s="203"/>
      <c r="BA573" s="203"/>
      <c r="BB573" s="203"/>
      <c r="BC573" s="203"/>
      <c r="BD573" s="203"/>
      <c r="BE573" s="203"/>
      <c r="BF573" s="203"/>
      <c r="BG573" s="203"/>
      <c r="BH573" s="203"/>
      <c r="BI573" s="203"/>
      <c r="BJ573" s="203"/>
      <c r="BK573" s="203"/>
      <c r="BL573" s="203"/>
      <c r="BM573" s="203"/>
      <c r="BN573" s="203"/>
      <c r="BO573" s="203"/>
      <c r="BP573" s="203"/>
      <c r="BQ573" s="203"/>
      <c r="BR573" s="203"/>
      <c r="BS573" s="203"/>
      <c r="BT573" s="203"/>
      <c r="BU573" s="203"/>
      <c r="BV573" s="203"/>
      <c r="BW573" s="203"/>
      <c r="BX573" s="203"/>
      <c r="BY573" s="203"/>
      <c r="BZ573" s="203"/>
      <c r="CB573" s="8"/>
    </row>
    <row r="574" spans="1:80" s="13" customFormat="1" ht="15.95" customHeight="1">
      <c r="A574" s="59"/>
      <c r="B574" s="59" t="s">
        <v>246</v>
      </c>
      <c r="C574" s="59"/>
      <c r="D574" s="59"/>
      <c r="E574" s="59"/>
      <c r="F574" s="59"/>
      <c r="G574" s="59"/>
      <c r="H574" s="59"/>
      <c r="I574" s="59"/>
      <c r="J574" s="59"/>
      <c r="K574" s="59"/>
      <c r="L574" s="59"/>
      <c r="M574" s="59"/>
      <c r="N574" s="59"/>
      <c r="O574" s="59"/>
      <c r="P574" s="59"/>
      <c r="Q574" s="59"/>
      <c r="R574" s="59"/>
      <c r="S574" s="59"/>
      <c r="T574" s="59"/>
      <c r="U574" s="59"/>
      <c r="V574" s="59"/>
      <c r="W574" s="59"/>
      <c r="X574" s="59"/>
      <c r="Y574" s="59"/>
      <c r="Z574" s="59"/>
      <c r="AA574" s="59"/>
      <c r="AB574" s="59"/>
      <c r="AC574" s="59"/>
      <c r="AD574" s="59"/>
      <c r="AE574" s="59"/>
      <c r="AF574" s="59"/>
      <c r="AG574" s="59"/>
      <c r="AH574" s="59"/>
      <c r="AI574" s="672"/>
      <c r="AJ574" s="672"/>
      <c r="AK574" s="672"/>
      <c r="AL574" s="672"/>
      <c r="AM574" s="672"/>
      <c r="AN574" s="672"/>
      <c r="AO574" s="672"/>
      <c r="AP574" s="59"/>
      <c r="AQ574" s="60"/>
      <c r="AR574" s="60"/>
      <c r="AS574" s="60"/>
      <c r="AT574" s="60"/>
      <c r="AU574" s="60"/>
      <c r="AV574" s="60"/>
      <c r="AW574" s="60"/>
      <c r="AX574" s="60"/>
      <c r="AY574" s="60"/>
      <c r="AZ574" s="60"/>
      <c r="BA574" s="60"/>
      <c r="BB574" s="60"/>
      <c r="BC574" s="60"/>
      <c r="BD574" s="60"/>
      <c r="BE574" s="60"/>
      <c r="BF574" s="60"/>
      <c r="BG574" s="60"/>
      <c r="BH574" s="60"/>
      <c r="BI574" s="60"/>
      <c r="BJ574" s="60"/>
      <c r="BK574" s="60"/>
      <c r="BL574" s="60"/>
      <c r="BM574" s="60"/>
      <c r="BN574" s="60"/>
      <c r="BO574" s="60"/>
      <c r="BP574" s="60"/>
      <c r="BQ574" s="60"/>
      <c r="BR574" s="60"/>
      <c r="BS574" s="60"/>
      <c r="BT574" s="60"/>
      <c r="BU574" s="60"/>
      <c r="BV574" s="60"/>
      <c r="BW574" s="60"/>
      <c r="BX574" s="60"/>
      <c r="BY574" s="60"/>
      <c r="BZ574" s="60"/>
    </row>
    <row r="575" spans="1:80" s="2" customFormat="1" ht="5.0999999999999996" customHeight="1">
      <c r="A575" s="94"/>
      <c r="B575" s="94"/>
      <c r="C575" s="94"/>
      <c r="D575" s="94"/>
      <c r="E575" s="94"/>
      <c r="F575" s="94"/>
      <c r="G575" s="94"/>
      <c r="H575" s="94"/>
      <c r="I575" s="94"/>
      <c r="J575" s="94"/>
      <c r="K575" s="94"/>
      <c r="L575" s="94"/>
      <c r="M575" s="94"/>
      <c r="N575" s="94"/>
      <c r="O575" s="94"/>
      <c r="P575" s="94"/>
      <c r="Q575" s="94"/>
      <c r="R575" s="94"/>
      <c r="S575" s="94"/>
      <c r="T575" s="94"/>
      <c r="U575" s="94"/>
      <c r="V575" s="94"/>
      <c r="W575" s="94"/>
      <c r="X575" s="94"/>
      <c r="Y575" s="94"/>
      <c r="Z575" s="94"/>
      <c r="AA575" s="94"/>
      <c r="AB575" s="94"/>
      <c r="AC575" s="94"/>
      <c r="AD575" s="94"/>
      <c r="AE575" s="94"/>
      <c r="AF575" s="94"/>
      <c r="AG575" s="94"/>
      <c r="AH575" s="94"/>
      <c r="AI575" s="94"/>
      <c r="AJ575" s="94"/>
      <c r="AK575" s="94"/>
      <c r="AL575" s="94"/>
      <c r="AM575" s="94"/>
      <c r="AN575" s="94"/>
      <c r="AO575" s="94"/>
      <c r="AP575" s="94"/>
      <c r="AQ575" s="94"/>
      <c r="AR575" s="94"/>
      <c r="AS575" s="94"/>
      <c r="AT575" s="94"/>
      <c r="AU575" s="94"/>
      <c r="AV575" s="94"/>
      <c r="AW575" s="94"/>
      <c r="AX575" s="94"/>
      <c r="AY575" s="94"/>
      <c r="AZ575" s="94"/>
      <c r="BA575" s="94"/>
      <c r="BB575" s="94"/>
      <c r="BC575" s="94"/>
      <c r="BD575" s="94"/>
      <c r="BE575" s="94"/>
      <c r="BF575" s="94"/>
      <c r="BG575" s="94"/>
      <c r="BH575" s="94"/>
      <c r="BI575" s="94"/>
      <c r="BJ575" s="94"/>
      <c r="BK575" s="94"/>
      <c r="BL575" s="94"/>
      <c r="BM575" s="94"/>
      <c r="BN575" s="94"/>
      <c r="BO575" s="94"/>
      <c r="BP575" s="94"/>
      <c r="BQ575" s="94"/>
      <c r="BR575" s="94"/>
      <c r="BS575" s="94"/>
      <c r="BT575" s="94"/>
      <c r="BU575" s="94"/>
      <c r="BV575" s="94"/>
      <c r="BW575" s="94"/>
      <c r="BX575" s="94"/>
      <c r="BY575" s="94"/>
      <c r="BZ575" s="94"/>
      <c r="CB575" s="8"/>
    </row>
    <row r="576" spans="1:80" s="2" customFormat="1" ht="5.0999999999999996" customHeight="1">
      <c r="A576" s="203"/>
      <c r="B576" s="203"/>
      <c r="C576" s="203"/>
      <c r="D576" s="203"/>
      <c r="E576" s="203"/>
      <c r="F576" s="203"/>
      <c r="G576" s="203"/>
      <c r="H576" s="203"/>
      <c r="I576" s="203"/>
      <c r="J576" s="203"/>
      <c r="K576" s="203"/>
      <c r="L576" s="203"/>
      <c r="M576" s="203"/>
      <c r="N576" s="203"/>
      <c r="O576" s="203"/>
      <c r="P576" s="203"/>
      <c r="Q576" s="203"/>
      <c r="R576" s="203"/>
      <c r="S576" s="203"/>
      <c r="T576" s="203"/>
      <c r="U576" s="203"/>
      <c r="V576" s="203"/>
      <c r="W576" s="203"/>
      <c r="X576" s="203"/>
      <c r="Y576" s="203"/>
      <c r="Z576" s="203"/>
      <c r="AA576" s="203"/>
      <c r="AB576" s="203"/>
      <c r="AC576" s="203"/>
      <c r="AD576" s="203"/>
      <c r="AE576" s="203"/>
      <c r="AF576" s="203"/>
      <c r="AG576" s="203"/>
      <c r="AH576" s="203"/>
      <c r="AI576" s="203"/>
      <c r="AJ576" s="203"/>
      <c r="AK576" s="203"/>
      <c r="AL576" s="203"/>
      <c r="AM576" s="203"/>
      <c r="AN576" s="203"/>
      <c r="AO576" s="203"/>
      <c r="AP576" s="203"/>
      <c r="AQ576" s="203"/>
      <c r="AR576" s="203"/>
      <c r="AS576" s="203"/>
      <c r="AT576" s="203"/>
      <c r="AU576" s="203"/>
      <c r="AV576" s="203"/>
      <c r="AW576" s="203"/>
      <c r="AX576" s="203"/>
      <c r="AY576" s="203"/>
      <c r="AZ576" s="203"/>
      <c r="BA576" s="203"/>
      <c r="BB576" s="203"/>
      <c r="BC576" s="203"/>
      <c r="BD576" s="203"/>
      <c r="BE576" s="203"/>
      <c r="BF576" s="203"/>
      <c r="BG576" s="203"/>
      <c r="BH576" s="203"/>
      <c r="BI576" s="203"/>
      <c r="BJ576" s="203"/>
      <c r="BK576" s="203"/>
      <c r="BL576" s="203"/>
      <c r="BM576" s="203"/>
      <c r="BN576" s="203"/>
      <c r="BO576" s="203"/>
      <c r="BP576" s="203"/>
      <c r="BQ576" s="203"/>
      <c r="BR576" s="203"/>
      <c r="BS576" s="203"/>
      <c r="BT576" s="203"/>
      <c r="BU576" s="203"/>
      <c r="BV576" s="203"/>
      <c r="BW576" s="203"/>
      <c r="BX576" s="203"/>
      <c r="BY576" s="203"/>
      <c r="BZ576" s="203"/>
      <c r="CB576" s="8"/>
    </row>
    <row r="577" spans="1:80" s="13" customFormat="1" ht="15.95" customHeight="1">
      <c r="A577" s="59"/>
      <c r="B577" s="59" t="s">
        <v>247</v>
      </c>
      <c r="C577" s="59"/>
      <c r="D577" s="59"/>
      <c r="E577" s="59"/>
      <c r="F577" s="59"/>
      <c r="G577" s="59"/>
      <c r="H577" s="59"/>
      <c r="I577" s="59"/>
      <c r="J577" s="59"/>
      <c r="K577" s="59"/>
      <c r="L577" s="59"/>
      <c r="M577" s="59"/>
      <c r="N577" s="59"/>
      <c r="O577" s="59"/>
      <c r="P577" s="59"/>
      <c r="Q577" s="59"/>
      <c r="R577" s="59"/>
      <c r="S577" s="59"/>
      <c r="T577" s="59"/>
      <c r="U577" s="59"/>
      <c r="V577" s="59"/>
      <c r="W577" s="59"/>
      <c r="X577" s="59"/>
      <c r="Y577" s="59"/>
      <c r="Z577" s="59"/>
      <c r="AA577" s="59"/>
      <c r="AB577" s="59"/>
      <c r="AC577" s="59"/>
      <c r="AD577" s="59"/>
      <c r="AE577" s="59"/>
      <c r="AF577" s="59"/>
      <c r="AG577" s="59"/>
      <c r="AH577" s="59"/>
      <c r="AI577" s="672"/>
      <c r="AJ577" s="672"/>
      <c r="AK577" s="672"/>
      <c r="AL577" s="672"/>
      <c r="AM577" s="672"/>
      <c r="AN577" s="672"/>
      <c r="AO577" s="672"/>
      <c r="AP577" s="59"/>
      <c r="AQ577" s="60"/>
      <c r="AR577" s="60"/>
      <c r="AS577" s="60"/>
      <c r="AT577" s="60"/>
      <c r="AU577" s="60"/>
      <c r="AV577" s="60"/>
      <c r="AW577" s="60"/>
      <c r="AX577" s="60"/>
      <c r="AY577" s="60"/>
      <c r="AZ577" s="60"/>
      <c r="BA577" s="60"/>
      <c r="BB577" s="60"/>
      <c r="BC577" s="60"/>
      <c r="BD577" s="60"/>
      <c r="BE577" s="60"/>
      <c r="BF577" s="60"/>
      <c r="BG577" s="60"/>
      <c r="BH577" s="60"/>
      <c r="BI577" s="60"/>
      <c r="BJ577" s="60"/>
      <c r="BK577" s="60"/>
      <c r="BL577" s="60"/>
      <c r="BM577" s="60"/>
      <c r="BN577" s="60"/>
      <c r="BO577" s="60"/>
      <c r="BP577" s="60"/>
      <c r="BQ577" s="60"/>
      <c r="BR577" s="60"/>
      <c r="BS577" s="60"/>
      <c r="BT577" s="60"/>
      <c r="BU577" s="60"/>
      <c r="BV577" s="60"/>
      <c r="BW577" s="60"/>
      <c r="BX577" s="60"/>
      <c r="BY577" s="60"/>
      <c r="BZ577" s="60"/>
    </row>
    <row r="578" spans="1:80" s="2" customFormat="1" ht="5.0999999999999996" customHeight="1">
      <c r="A578" s="94"/>
      <c r="B578" s="94"/>
      <c r="C578" s="94"/>
      <c r="D578" s="94"/>
      <c r="E578" s="94"/>
      <c r="F578" s="94"/>
      <c r="G578" s="94"/>
      <c r="H578" s="94"/>
      <c r="I578" s="94"/>
      <c r="J578" s="94"/>
      <c r="K578" s="94"/>
      <c r="L578" s="94"/>
      <c r="M578" s="94"/>
      <c r="N578" s="94"/>
      <c r="O578" s="94"/>
      <c r="P578" s="94"/>
      <c r="Q578" s="94"/>
      <c r="R578" s="94"/>
      <c r="S578" s="94"/>
      <c r="T578" s="94"/>
      <c r="U578" s="94"/>
      <c r="V578" s="94"/>
      <c r="W578" s="94"/>
      <c r="X578" s="94"/>
      <c r="Y578" s="94"/>
      <c r="Z578" s="94"/>
      <c r="AA578" s="94"/>
      <c r="AB578" s="94"/>
      <c r="AC578" s="94"/>
      <c r="AD578" s="94"/>
      <c r="AE578" s="94"/>
      <c r="AF578" s="94"/>
      <c r="AG578" s="94"/>
      <c r="AH578" s="94"/>
      <c r="AI578" s="94"/>
      <c r="AJ578" s="94"/>
      <c r="AK578" s="94"/>
      <c r="AL578" s="94"/>
      <c r="AM578" s="94"/>
      <c r="AN578" s="94"/>
      <c r="AO578" s="94"/>
      <c r="AP578" s="94"/>
      <c r="AQ578" s="94"/>
      <c r="AR578" s="94"/>
      <c r="AS578" s="94"/>
      <c r="AT578" s="94"/>
      <c r="AU578" s="94"/>
      <c r="AV578" s="94"/>
      <c r="AW578" s="94"/>
      <c r="AX578" s="94"/>
      <c r="AY578" s="94"/>
      <c r="AZ578" s="94"/>
      <c r="BA578" s="94"/>
      <c r="BB578" s="94"/>
      <c r="BC578" s="94"/>
      <c r="BD578" s="94"/>
      <c r="BE578" s="94"/>
      <c r="BF578" s="94"/>
      <c r="BG578" s="94"/>
      <c r="BH578" s="94"/>
      <c r="BI578" s="94"/>
      <c r="BJ578" s="94"/>
      <c r="BK578" s="94"/>
      <c r="BL578" s="94"/>
      <c r="BM578" s="94"/>
      <c r="BN578" s="94"/>
      <c r="BO578" s="94"/>
      <c r="BP578" s="94"/>
      <c r="BQ578" s="94"/>
      <c r="BR578" s="94"/>
      <c r="BS578" s="94"/>
      <c r="BT578" s="94"/>
      <c r="BU578" s="94"/>
      <c r="BV578" s="94"/>
      <c r="BW578" s="94"/>
      <c r="BX578" s="94"/>
      <c r="BY578" s="94"/>
      <c r="BZ578" s="94"/>
      <c r="CB578" s="8"/>
    </row>
    <row r="579" spans="1:80" s="2" customFormat="1" ht="5.0999999999999996" customHeight="1">
      <c r="A579" s="203"/>
      <c r="B579" s="203"/>
      <c r="C579" s="203"/>
      <c r="D579" s="203"/>
      <c r="E579" s="203"/>
      <c r="F579" s="203"/>
      <c r="G579" s="203"/>
      <c r="H579" s="203"/>
      <c r="I579" s="203"/>
      <c r="J579" s="203"/>
      <c r="K579" s="203"/>
      <c r="L579" s="203"/>
      <c r="M579" s="203"/>
      <c r="N579" s="203"/>
      <c r="O579" s="203"/>
      <c r="P579" s="203"/>
      <c r="Q579" s="203"/>
      <c r="R579" s="203"/>
      <c r="S579" s="203"/>
      <c r="T579" s="203"/>
      <c r="U579" s="203"/>
      <c r="V579" s="203"/>
      <c r="W579" s="203"/>
      <c r="X579" s="203"/>
      <c r="Y579" s="203"/>
      <c r="Z579" s="203"/>
      <c r="AA579" s="203"/>
      <c r="AB579" s="203"/>
      <c r="AC579" s="203"/>
      <c r="AD579" s="203"/>
      <c r="AE579" s="203"/>
      <c r="AF579" s="203"/>
      <c r="AG579" s="203"/>
      <c r="AH579" s="203"/>
      <c r="AI579" s="203"/>
      <c r="AJ579" s="203"/>
      <c r="AK579" s="203"/>
      <c r="AL579" s="203"/>
      <c r="AM579" s="203"/>
      <c r="AN579" s="203"/>
      <c r="AO579" s="203"/>
      <c r="AP579" s="203"/>
      <c r="AQ579" s="203"/>
      <c r="AR579" s="203"/>
      <c r="AS579" s="203"/>
      <c r="AT579" s="203"/>
      <c r="AU579" s="203"/>
      <c r="AV579" s="203"/>
      <c r="AW579" s="203"/>
      <c r="AX579" s="203"/>
      <c r="AY579" s="203"/>
      <c r="AZ579" s="203"/>
      <c r="BA579" s="203"/>
      <c r="BB579" s="203"/>
      <c r="BC579" s="203"/>
      <c r="BD579" s="203"/>
      <c r="BE579" s="203"/>
      <c r="BF579" s="203"/>
      <c r="BG579" s="203"/>
      <c r="BH579" s="203"/>
      <c r="BI579" s="203"/>
      <c r="BJ579" s="203"/>
      <c r="BK579" s="203"/>
      <c r="BL579" s="203"/>
      <c r="BM579" s="203"/>
      <c r="BN579" s="203"/>
      <c r="BO579" s="203"/>
      <c r="BP579" s="203"/>
      <c r="BQ579" s="203"/>
      <c r="BR579" s="203"/>
      <c r="BS579" s="203"/>
      <c r="BT579" s="203"/>
      <c r="BU579" s="203"/>
      <c r="BV579" s="203"/>
      <c r="BW579" s="203"/>
      <c r="BX579" s="203"/>
      <c r="BY579" s="203"/>
      <c r="BZ579" s="203"/>
      <c r="CB579" s="8"/>
    </row>
    <row r="580" spans="1:80" s="13" customFormat="1" ht="15.95" customHeight="1">
      <c r="A580" s="59"/>
      <c r="B580" s="59" t="s">
        <v>248</v>
      </c>
      <c r="C580" s="59"/>
      <c r="D580" s="59"/>
      <c r="E580" s="59"/>
      <c r="F580" s="59"/>
      <c r="G580" s="59"/>
      <c r="H580" s="59"/>
      <c r="I580" s="59"/>
      <c r="J580" s="59"/>
      <c r="K580" s="59"/>
      <c r="L580" s="59"/>
      <c r="M580" s="59"/>
      <c r="N580" s="59"/>
      <c r="O580" s="59"/>
      <c r="P580" s="59"/>
      <c r="Q580" s="59"/>
      <c r="R580" s="59"/>
      <c r="S580" s="59"/>
      <c r="T580" s="59"/>
      <c r="U580" s="59"/>
      <c r="V580" s="59"/>
      <c r="W580" s="59"/>
      <c r="X580" s="59"/>
      <c r="Y580" s="59"/>
      <c r="Z580" s="59"/>
      <c r="AA580" s="59"/>
      <c r="AB580" s="59"/>
      <c r="AC580" s="59"/>
      <c r="AD580" s="59"/>
      <c r="AE580" s="59"/>
      <c r="AF580" s="59"/>
      <c r="AG580" s="59"/>
      <c r="AH580" s="59"/>
      <c r="AI580" s="59"/>
      <c r="AJ580" s="59"/>
      <c r="AK580" s="59"/>
      <c r="AL580" s="59"/>
      <c r="AM580" s="59"/>
      <c r="AN580" s="59"/>
      <c r="AO580" s="59"/>
      <c r="AP580" s="59"/>
      <c r="AQ580" s="60"/>
      <c r="AR580" s="60"/>
      <c r="AS580" s="696"/>
      <c r="AT580" s="696"/>
      <c r="AU580" s="696"/>
      <c r="AV580" s="696"/>
      <c r="AW580" s="696"/>
      <c r="AX580" s="696"/>
      <c r="AY580" s="696"/>
      <c r="AZ580" s="696"/>
      <c r="BA580" s="696"/>
      <c r="BB580" s="696"/>
      <c r="BC580" s="696"/>
      <c r="BD580" s="696"/>
      <c r="BE580" s="696"/>
      <c r="BF580" s="696"/>
      <c r="BG580" s="60"/>
      <c r="BH580" s="60"/>
      <c r="BI580" s="60"/>
      <c r="BJ580" s="60"/>
      <c r="BK580" s="60"/>
      <c r="BL580" s="60"/>
      <c r="BM580" s="60"/>
      <c r="BN580" s="60"/>
      <c r="BO580" s="60"/>
      <c r="BP580" s="60"/>
      <c r="BQ580" s="60"/>
      <c r="BR580" s="60"/>
      <c r="BS580" s="60"/>
      <c r="BT580" s="60"/>
      <c r="BU580" s="60"/>
      <c r="BV580" s="60"/>
      <c r="BW580" s="60"/>
      <c r="BX580" s="60"/>
      <c r="BY580" s="60"/>
      <c r="BZ580" s="60"/>
    </row>
    <row r="581" spans="1:80" s="2" customFormat="1" ht="5.0999999999999996" customHeight="1">
      <c r="A581" s="94"/>
      <c r="B581" s="94"/>
      <c r="C581" s="94"/>
      <c r="D581" s="94"/>
      <c r="E581" s="94"/>
      <c r="F581" s="94"/>
      <c r="G581" s="94"/>
      <c r="H581" s="94"/>
      <c r="I581" s="94"/>
      <c r="J581" s="94"/>
      <c r="K581" s="94"/>
      <c r="L581" s="94"/>
      <c r="M581" s="94"/>
      <c r="N581" s="94"/>
      <c r="O581" s="94"/>
      <c r="P581" s="94"/>
      <c r="Q581" s="94"/>
      <c r="R581" s="94"/>
      <c r="S581" s="94"/>
      <c r="T581" s="94"/>
      <c r="U581" s="94"/>
      <c r="V581" s="94"/>
      <c r="W581" s="94"/>
      <c r="X581" s="94"/>
      <c r="Y581" s="94"/>
      <c r="Z581" s="94"/>
      <c r="AA581" s="94"/>
      <c r="AB581" s="94"/>
      <c r="AC581" s="94"/>
      <c r="AD581" s="94"/>
      <c r="AE581" s="94"/>
      <c r="AF581" s="94"/>
      <c r="AG581" s="94"/>
      <c r="AH581" s="94"/>
      <c r="AI581" s="94"/>
      <c r="AJ581" s="94"/>
      <c r="AK581" s="94"/>
      <c r="AL581" s="94"/>
      <c r="AM581" s="94"/>
      <c r="AN581" s="94"/>
      <c r="AO581" s="94"/>
      <c r="AP581" s="94"/>
      <c r="AQ581" s="94"/>
      <c r="AR581" s="94"/>
      <c r="AS581" s="94"/>
      <c r="AT581" s="94"/>
      <c r="AU581" s="94"/>
      <c r="AV581" s="94"/>
      <c r="AW581" s="94"/>
      <c r="AX581" s="94"/>
      <c r="AY581" s="94"/>
      <c r="AZ581" s="94"/>
      <c r="BA581" s="94"/>
      <c r="BB581" s="94"/>
      <c r="BC581" s="94"/>
      <c r="BD581" s="94"/>
      <c r="BE581" s="94"/>
      <c r="BF581" s="94"/>
      <c r="BG581" s="94"/>
      <c r="BH581" s="94"/>
      <c r="BI581" s="94"/>
      <c r="BJ581" s="94"/>
      <c r="BK581" s="94"/>
      <c r="BL581" s="94"/>
      <c r="BM581" s="94"/>
      <c r="BN581" s="94"/>
      <c r="BO581" s="94"/>
      <c r="BP581" s="94"/>
      <c r="BQ581" s="94"/>
      <c r="BR581" s="94"/>
      <c r="BS581" s="94"/>
      <c r="BT581" s="94"/>
      <c r="BU581" s="94"/>
      <c r="BV581" s="94"/>
      <c r="BW581" s="94"/>
      <c r="BX581" s="94"/>
      <c r="BY581" s="94"/>
      <c r="BZ581" s="94"/>
      <c r="CB581" s="8"/>
    </row>
    <row r="582" spans="1:80" s="2" customFormat="1" ht="5.0999999999999996" customHeight="1">
      <c r="A582" s="203"/>
      <c r="B582" s="203"/>
      <c r="C582" s="203"/>
      <c r="D582" s="203"/>
      <c r="E582" s="203"/>
      <c r="F582" s="203"/>
      <c r="G582" s="203"/>
      <c r="H582" s="203"/>
      <c r="I582" s="203"/>
      <c r="J582" s="203"/>
      <c r="K582" s="203"/>
      <c r="L582" s="203"/>
      <c r="M582" s="203"/>
      <c r="N582" s="203"/>
      <c r="O582" s="203"/>
      <c r="P582" s="203"/>
      <c r="Q582" s="203"/>
      <c r="R582" s="203"/>
      <c r="S582" s="203"/>
      <c r="T582" s="203"/>
      <c r="U582" s="203"/>
      <c r="V582" s="203"/>
      <c r="W582" s="203"/>
      <c r="X582" s="203"/>
      <c r="Y582" s="203"/>
      <c r="Z582" s="203"/>
      <c r="AA582" s="203"/>
      <c r="AB582" s="203"/>
      <c r="AC582" s="203"/>
      <c r="AD582" s="203"/>
      <c r="AE582" s="203"/>
      <c r="AF582" s="203"/>
      <c r="AG582" s="203"/>
      <c r="AH582" s="203"/>
      <c r="AI582" s="203"/>
      <c r="AJ582" s="203"/>
      <c r="AK582" s="203"/>
      <c r="AL582" s="203"/>
      <c r="AM582" s="203"/>
      <c r="AN582" s="203"/>
      <c r="AO582" s="203"/>
      <c r="AP582" s="203"/>
      <c r="AQ582" s="203"/>
      <c r="AR582" s="203"/>
      <c r="AS582" s="203"/>
      <c r="AT582" s="203"/>
      <c r="AU582" s="203"/>
      <c r="AV582" s="203"/>
      <c r="AW582" s="203"/>
      <c r="AX582" s="203"/>
      <c r="AY582" s="203"/>
      <c r="AZ582" s="203"/>
      <c r="BA582" s="203"/>
      <c r="BB582" s="203"/>
      <c r="BC582" s="203"/>
      <c r="BD582" s="203"/>
      <c r="BE582" s="203"/>
      <c r="BF582" s="203"/>
      <c r="BG582" s="203"/>
      <c r="BH582" s="203"/>
      <c r="BI582" s="203"/>
      <c r="BJ582" s="203"/>
      <c r="BK582" s="203"/>
      <c r="BL582" s="203"/>
      <c r="BM582" s="203"/>
      <c r="BN582" s="203"/>
      <c r="BO582" s="203"/>
      <c r="BP582" s="203"/>
      <c r="BQ582" s="203"/>
      <c r="BR582" s="203"/>
      <c r="BS582" s="203"/>
      <c r="BT582" s="203"/>
      <c r="BU582" s="203"/>
      <c r="BV582" s="203"/>
      <c r="BW582" s="203"/>
      <c r="BX582" s="203"/>
      <c r="BY582" s="203"/>
      <c r="BZ582" s="203"/>
      <c r="CB582" s="8"/>
    </row>
    <row r="583" spans="1:80" s="13" customFormat="1" ht="15.95" customHeight="1">
      <c r="A583" s="59"/>
      <c r="B583" s="59" t="s">
        <v>249</v>
      </c>
      <c r="C583" s="59"/>
      <c r="D583" s="59"/>
      <c r="E583" s="59"/>
      <c r="F583" s="59"/>
      <c r="G583" s="59"/>
      <c r="H583" s="59"/>
      <c r="I583" s="59"/>
      <c r="J583" s="59"/>
      <c r="K583" s="59"/>
      <c r="L583" s="59"/>
      <c r="M583" s="59"/>
      <c r="N583" s="59"/>
      <c r="O583" s="59"/>
      <c r="P583" s="59"/>
      <c r="Q583" s="59"/>
      <c r="R583" s="59"/>
      <c r="S583" s="59"/>
      <c r="T583" s="59"/>
      <c r="U583" s="59"/>
      <c r="V583" s="59"/>
      <c r="W583" s="59"/>
      <c r="X583" s="59"/>
      <c r="Y583" s="59"/>
      <c r="Z583" s="59"/>
      <c r="AA583" s="59"/>
      <c r="AB583" s="59"/>
      <c r="AC583" s="59"/>
      <c r="AD583" s="59"/>
      <c r="AE583" s="59"/>
      <c r="AF583" s="59"/>
      <c r="AG583" s="59"/>
      <c r="AH583" s="59"/>
      <c r="AI583" s="59"/>
      <c r="AJ583" s="59"/>
      <c r="AK583" s="59"/>
      <c r="AL583" s="59"/>
      <c r="AM583" s="59"/>
      <c r="AN583" s="59"/>
      <c r="AO583" s="59"/>
      <c r="AP583" s="59"/>
      <c r="AQ583" s="60"/>
      <c r="AR583" s="60"/>
      <c r="AS583" s="690"/>
      <c r="AT583" s="690"/>
      <c r="AU583" s="690"/>
      <c r="AV583" s="690"/>
      <c r="AW583" s="690"/>
      <c r="AX583" s="690"/>
      <c r="AY583" s="690"/>
      <c r="AZ583" s="690"/>
      <c r="BA583" s="690"/>
      <c r="BB583" s="690"/>
      <c r="BC583" s="690"/>
      <c r="BD583" s="690"/>
      <c r="BE583" s="690"/>
      <c r="BF583" s="690"/>
      <c r="BG583" s="60"/>
      <c r="BH583" s="60"/>
      <c r="BI583" s="60"/>
      <c r="BJ583" s="60"/>
      <c r="BK583" s="60"/>
      <c r="BL583" s="60"/>
      <c r="BM583" s="60"/>
      <c r="BN583" s="60"/>
      <c r="BO583" s="60"/>
      <c r="BP583" s="60"/>
      <c r="BQ583" s="60"/>
      <c r="BR583" s="60"/>
      <c r="BS583" s="60"/>
      <c r="BT583" s="60"/>
      <c r="BU583" s="60"/>
      <c r="BV583" s="60"/>
      <c r="BW583" s="60"/>
      <c r="BX583" s="60"/>
      <c r="BY583" s="60"/>
      <c r="BZ583" s="60"/>
    </row>
    <row r="584" spans="1:80" s="2" customFormat="1" ht="5.0999999999999996" customHeight="1">
      <c r="A584" s="94"/>
      <c r="B584" s="94"/>
      <c r="C584" s="94"/>
      <c r="D584" s="94"/>
      <c r="E584" s="94"/>
      <c r="F584" s="94"/>
      <c r="G584" s="94"/>
      <c r="H584" s="94"/>
      <c r="I584" s="94"/>
      <c r="J584" s="94"/>
      <c r="K584" s="94"/>
      <c r="L584" s="94"/>
      <c r="M584" s="94"/>
      <c r="N584" s="94"/>
      <c r="O584" s="94"/>
      <c r="P584" s="94"/>
      <c r="Q584" s="94"/>
      <c r="R584" s="94"/>
      <c r="S584" s="94"/>
      <c r="T584" s="94"/>
      <c r="U584" s="94"/>
      <c r="V584" s="94"/>
      <c r="W584" s="94"/>
      <c r="X584" s="94"/>
      <c r="Y584" s="94"/>
      <c r="Z584" s="94"/>
      <c r="AA584" s="94"/>
      <c r="AB584" s="94"/>
      <c r="AC584" s="94"/>
      <c r="AD584" s="94"/>
      <c r="AE584" s="94"/>
      <c r="AF584" s="94"/>
      <c r="AG584" s="94"/>
      <c r="AH584" s="94"/>
      <c r="AI584" s="94"/>
      <c r="AJ584" s="94"/>
      <c r="AK584" s="94"/>
      <c r="AL584" s="94"/>
      <c r="AM584" s="94"/>
      <c r="AN584" s="94"/>
      <c r="AO584" s="94"/>
      <c r="AP584" s="94"/>
      <c r="AQ584" s="94"/>
      <c r="AR584" s="94"/>
      <c r="AS584" s="94"/>
      <c r="AT584" s="94"/>
      <c r="AU584" s="94"/>
      <c r="AV584" s="94"/>
      <c r="AW584" s="94"/>
      <c r="AX584" s="94"/>
      <c r="AY584" s="94"/>
      <c r="AZ584" s="94"/>
      <c r="BA584" s="94"/>
      <c r="BB584" s="94"/>
      <c r="BC584" s="94"/>
      <c r="BD584" s="94"/>
      <c r="BE584" s="94"/>
      <c r="BF584" s="94"/>
      <c r="BG584" s="94"/>
      <c r="BH584" s="94"/>
      <c r="BI584" s="94"/>
      <c r="BJ584" s="94"/>
      <c r="BK584" s="94"/>
      <c r="BL584" s="94"/>
      <c r="BM584" s="94"/>
      <c r="BN584" s="94"/>
      <c r="BO584" s="94"/>
      <c r="BP584" s="94"/>
      <c r="BQ584" s="94"/>
      <c r="BR584" s="94"/>
      <c r="BS584" s="94"/>
      <c r="BT584" s="94"/>
      <c r="BU584" s="94"/>
      <c r="BV584" s="94"/>
      <c r="BW584" s="94"/>
      <c r="BX584" s="94"/>
      <c r="BY584" s="94"/>
      <c r="BZ584" s="94"/>
      <c r="CB584" s="8"/>
    </row>
    <row r="585" spans="1:80" s="2" customFormat="1" ht="5.0999999999999996" customHeight="1">
      <c r="A585" s="203"/>
      <c r="B585" s="203"/>
      <c r="C585" s="203"/>
      <c r="D585" s="203"/>
      <c r="E585" s="203"/>
      <c r="F585" s="203"/>
      <c r="G585" s="203"/>
      <c r="H585" s="203"/>
      <c r="I585" s="203"/>
      <c r="J585" s="203"/>
      <c r="K585" s="203"/>
      <c r="L585" s="203"/>
      <c r="M585" s="203"/>
      <c r="N585" s="203"/>
      <c r="O585" s="203"/>
      <c r="P585" s="203"/>
      <c r="Q585" s="203"/>
      <c r="R585" s="203"/>
      <c r="S585" s="203"/>
      <c r="T585" s="203"/>
      <c r="U585" s="203"/>
      <c r="V585" s="203"/>
      <c r="W585" s="203"/>
      <c r="X585" s="203"/>
      <c r="Y585" s="203"/>
      <c r="Z585" s="203"/>
      <c r="AA585" s="203"/>
      <c r="AB585" s="203"/>
      <c r="AC585" s="203"/>
      <c r="AD585" s="203"/>
      <c r="AE585" s="203"/>
      <c r="AF585" s="203"/>
      <c r="AG585" s="203"/>
      <c r="AH585" s="203"/>
      <c r="AI585" s="203"/>
      <c r="AJ585" s="203"/>
      <c r="AK585" s="203"/>
      <c r="AL585" s="203"/>
      <c r="AM585" s="203"/>
      <c r="AN585" s="203"/>
      <c r="AO585" s="203"/>
      <c r="AP585" s="203"/>
      <c r="AQ585" s="203"/>
      <c r="AR585" s="203"/>
      <c r="AS585" s="203"/>
      <c r="AT585" s="203"/>
      <c r="AU585" s="203"/>
      <c r="AV585" s="203"/>
      <c r="AW585" s="203"/>
      <c r="AX585" s="203"/>
      <c r="AY585" s="203"/>
      <c r="AZ585" s="203"/>
      <c r="BA585" s="203"/>
      <c r="BB585" s="203"/>
      <c r="BC585" s="203"/>
      <c r="BD585" s="203"/>
      <c r="BE585" s="203"/>
      <c r="BF585" s="203"/>
      <c r="BG585" s="203"/>
      <c r="BH585" s="203"/>
      <c r="BI585" s="203"/>
      <c r="BJ585" s="203"/>
      <c r="BK585" s="203"/>
      <c r="BL585" s="203"/>
      <c r="BM585" s="203"/>
      <c r="BN585" s="203"/>
      <c r="BO585" s="203"/>
      <c r="BP585" s="203"/>
      <c r="BQ585" s="203"/>
      <c r="BR585" s="203"/>
      <c r="BS585" s="203"/>
      <c r="BT585" s="203"/>
      <c r="BU585" s="203"/>
      <c r="BV585" s="203"/>
      <c r="BW585" s="203"/>
      <c r="BX585" s="203"/>
      <c r="BY585" s="203"/>
      <c r="BZ585" s="203"/>
      <c r="CB585" s="8"/>
    </row>
    <row r="586" spans="1:80" s="13" customFormat="1" ht="15.95" customHeight="1">
      <c r="A586" s="59"/>
      <c r="B586" s="59" t="s">
        <v>250</v>
      </c>
      <c r="C586" s="59"/>
      <c r="D586" s="59"/>
      <c r="E586" s="59"/>
      <c r="F586" s="59"/>
      <c r="G586" s="59"/>
      <c r="H586" s="59"/>
      <c r="I586" s="59"/>
      <c r="J586" s="59"/>
      <c r="K586" s="59"/>
      <c r="L586" s="59"/>
      <c r="M586" s="59"/>
      <c r="N586" s="59"/>
      <c r="O586" s="59"/>
      <c r="P586" s="59"/>
      <c r="Q586" s="59"/>
      <c r="R586" s="59"/>
      <c r="S586" s="59"/>
      <c r="T586" s="59"/>
      <c r="U586" s="59"/>
      <c r="V586" s="59"/>
      <c r="W586" s="59"/>
      <c r="X586" s="59"/>
      <c r="Y586" s="59"/>
      <c r="Z586" s="59"/>
      <c r="AA586" s="59"/>
      <c r="AB586" s="59"/>
      <c r="AC586" s="59"/>
      <c r="AD586" s="59"/>
      <c r="AE586" s="59"/>
      <c r="AF586" s="59"/>
      <c r="AG586" s="59"/>
      <c r="AH586" s="59"/>
      <c r="AI586" s="59"/>
      <c r="AJ586" s="59"/>
      <c r="AK586" s="59"/>
      <c r="AL586" s="59"/>
      <c r="AM586" s="59"/>
      <c r="AN586" s="59"/>
      <c r="AO586" s="59"/>
      <c r="AP586" s="59"/>
      <c r="AQ586" s="60"/>
      <c r="AR586" s="60"/>
      <c r="AS586" s="690"/>
      <c r="AT586" s="690"/>
      <c r="AU586" s="690"/>
      <c r="AV586" s="690"/>
      <c r="AW586" s="690"/>
      <c r="AX586" s="690"/>
      <c r="AY586" s="690"/>
      <c r="AZ586" s="690"/>
      <c r="BA586" s="690"/>
      <c r="BB586" s="690"/>
      <c r="BC586" s="690"/>
      <c r="BD586" s="690"/>
      <c r="BE586" s="690"/>
      <c r="BF586" s="690"/>
      <c r="BG586" s="60"/>
      <c r="BH586" s="60"/>
      <c r="BI586" s="60"/>
      <c r="BJ586" s="60"/>
      <c r="BK586" s="60"/>
      <c r="BL586" s="60"/>
      <c r="BM586" s="60"/>
      <c r="BN586" s="60"/>
      <c r="BO586" s="60"/>
      <c r="BP586" s="60"/>
      <c r="BQ586" s="60"/>
      <c r="BR586" s="60"/>
      <c r="BS586" s="60"/>
      <c r="BT586" s="60"/>
      <c r="BU586" s="60"/>
      <c r="BV586" s="60"/>
      <c r="BW586" s="60"/>
      <c r="BX586" s="60"/>
      <c r="BY586" s="60"/>
      <c r="BZ586" s="60"/>
    </row>
    <row r="587" spans="1:80" s="2" customFormat="1" ht="5.0999999999999996" customHeight="1">
      <c r="A587" s="94"/>
      <c r="B587" s="94"/>
      <c r="C587" s="94"/>
      <c r="D587" s="94"/>
      <c r="E587" s="94"/>
      <c r="F587" s="94"/>
      <c r="G587" s="94"/>
      <c r="H587" s="94"/>
      <c r="I587" s="94"/>
      <c r="J587" s="94"/>
      <c r="K587" s="94"/>
      <c r="L587" s="94"/>
      <c r="M587" s="94"/>
      <c r="N587" s="94"/>
      <c r="O587" s="94"/>
      <c r="P587" s="94"/>
      <c r="Q587" s="94"/>
      <c r="R587" s="94"/>
      <c r="S587" s="94"/>
      <c r="T587" s="94"/>
      <c r="U587" s="94"/>
      <c r="V587" s="94"/>
      <c r="W587" s="94"/>
      <c r="X587" s="94"/>
      <c r="Y587" s="94"/>
      <c r="Z587" s="94"/>
      <c r="AA587" s="94"/>
      <c r="AB587" s="94"/>
      <c r="AC587" s="94"/>
      <c r="AD587" s="94"/>
      <c r="AE587" s="94"/>
      <c r="AF587" s="94"/>
      <c r="AG587" s="94"/>
      <c r="AH587" s="94"/>
      <c r="AI587" s="94"/>
      <c r="AJ587" s="94"/>
      <c r="AK587" s="94"/>
      <c r="AL587" s="94"/>
      <c r="AM587" s="94"/>
      <c r="AN587" s="94"/>
      <c r="AO587" s="94"/>
      <c r="AP587" s="94"/>
      <c r="AQ587" s="94"/>
      <c r="AR587" s="94"/>
      <c r="AS587" s="94"/>
      <c r="AT587" s="94"/>
      <c r="AU587" s="94"/>
      <c r="AV587" s="94"/>
      <c r="AW587" s="94"/>
      <c r="AX587" s="94"/>
      <c r="AY587" s="94"/>
      <c r="AZ587" s="94"/>
      <c r="BA587" s="94"/>
      <c r="BB587" s="94"/>
      <c r="BC587" s="94"/>
      <c r="BD587" s="94"/>
      <c r="BE587" s="94"/>
      <c r="BF587" s="94"/>
      <c r="BG587" s="94"/>
      <c r="BH587" s="94"/>
      <c r="BI587" s="94"/>
      <c r="BJ587" s="94"/>
      <c r="BK587" s="94"/>
      <c r="BL587" s="94"/>
      <c r="BM587" s="94"/>
      <c r="BN587" s="94"/>
      <c r="BO587" s="94"/>
      <c r="BP587" s="94"/>
      <c r="BQ587" s="94"/>
      <c r="BR587" s="94"/>
      <c r="BS587" s="94"/>
      <c r="BT587" s="94"/>
      <c r="BU587" s="94"/>
      <c r="BV587" s="94"/>
      <c r="BW587" s="94"/>
      <c r="BX587" s="94"/>
      <c r="BY587" s="94"/>
      <c r="BZ587" s="94"/>
      <c r="CB587" s="8"/>
    </row>
    <row r="588" spans="1:80" s="2" customFormat="1" ht="5.0999999999999996" customHeight="1">
      <c r="A588" s="203"/>
      <c r="B588" s="203"/>
      <c r="C588" s="203"/>
      <c r="D588" s="203"/>
      <c r="E588" s="203"/>
      <c r="F588" s="203"/>
      <c r="G588" s="203"/>
      <c r="H588" s="203"/>
      <c r="I588" s="203"/>
      <c r="J588" s="203"/>
      <c r="K588" s="203"/>
      <c r="L588" s="203"/>
      <c r="M588" s="203"/>
      <c r="N588" s="203"/>
      <c r="O588" s="203"/>
      <c r="P588" s="203"/>
      <c r="Q588" s="203"/>
      <c r="R588" s="203"/>
      <c r="S588" s="203"/>
      <c r="T588" s="203"/>
      <c r="U588" s="203"/>
      <c r="V588" s="203"/>
      <c r="W588" s="203"/>
      <c r="X588" s="203"/>
      <c r="Y588" s="203"/>
      <c r="Z588" s="203"/>
      <c r="AA588" s="203"/>
      <c r="AB588" s="203"/>
      <c r="AC588" s="203"/>
      <c r="AD588" s="203"/>
      <c r="AE588" s="203"/>
      <c r="AF588" s="203"/>
      <c r="AG588" s="203"/>
      <c r="AH588" s="203"/>
      <c r="AI588" s="203"/>
      <c r="AJ588" s="203"/>
      <c r="AK588" s="203"/>
      <c r="AL588" s="203"/>
      <c r="AM588" s="203"/>
      <c r="AN588" s="203"/>
      <c r="AO588" s="203"/>
      <c r="AP588" s="203"/>
      <c r="AQ588" s="203"/>
      <c r="AR588" s="203"/>
      <c r="AS588" s="203"/>
      <c r="AT588" s="203"/>
      <c r="AU588" s="203"/>
      <c r="AV588" s="203"/>
      <c r="AW588" s="203"/>
      <c r="AX588" s="203"/>
      <c r="AY588" s="203"/>
      <c r="AZ588" s="203"/>
      <c r="BA588" s="203"/>
      <c r="BB588" s="203"/>
      <c r="BC588" s="203"/>
      <c r="BD588" s="203"/>
      <c r="BE588" s="203"/>
      <c r="BF588" s="203"/>
      <c r="BG588" s="203"/>
      <c r="BH588" s="203"/>
      <c r="BI588" s="203"/>
      <c r="BJ588" s="203"/>
      <c r="BK588" s="203"/>
      <c r="BL588" s="203"/>
      <c r="BM588" s="203"/>
      <c r="BN588" s="203"/>
      <c r="BO588" s="203"/>
      <c r="BP588" s="203"/>
      <c r="BQ588" s="203"/>
      <c r="BR588" s="203"/>
      <c r="BS588" s="203"/>
      <c r="BT588" s="203"/>
      <c r="BU588" s="203"/>
      <c r="BV588" s="203"/>
      <c r="BW588" s="203"/>
      <c r="BX588" s="203"/>
      <c r="BY588" s="203"/>
      <c r="BZ588" s="203"/>
      <c r="CB588" s="8"/>
    </row>
    <row r="589" spans="1:80" s="13" customFormat="1" ht="15.95" customHeight="1">
      <c r="A589" s="59"/>
      <c r="B589" s="59" t="s">
        <v>251</v>
      </c>
      <c r="C589" s="59"/>
      <c r="D589" s="59"/>
      <c r="E589" s="59"/>
      <c r="F589" s="59"/>
      <c r="G589" s="59"/>
      <c r="H589" s="59"/>
      <c r="I589" s="59"/>
      <c r="J589" s="59"/>
      <c r="K589" s="59"/>
      <c r="L589" s="59"/>
      <c r="M589" s="59"/>
      <c r="N589" s="59"/>
      <c r="O589" s="59"/>
      <c r="P589" s="59"/>
      <c r="Q589" s="59"/>
      <c r="R589" s="59"/>
      <c r="S589" s="59"/>
      <c r="T589" s="59"/>
      <c r="U589" s="59"/>
      <c r="V589" s="59"/>
      <c r="W589" s="59"/>
      <c r="X589" s="59"/>
      <c r="Y589" s="59"/>
      <c r="Z589" s="59"/>
      <c r="AA589" s="59"/>
      <c r="AB589" s="59"/>
      <c r="AC589" s="59"/>
      <c r="AD589" s="59"/>
      <c r="AE589" s="59"/>
      <c r="AF589" s="59"/>
      <c r="AG589" s="59"/>
      <c r="AH589" s="59"/>
      <c r="AI589" s="59"/>
      <c r="AJ589" s="59"/>
      <c r="AK589" s="59"/>
      <c r="AL589" s="59"/>
      <c r="AM589" s="59"/>
      <c r="AN589" s="59"/>
      <c r="AO589" s="59"/>
      <c r="AP589" s="59"/>
      <c r="AQ589" s="60"/>
      <c r="AR589" s="60"/>
      <c r="AS589" s="96"/>
      <c r="AT589" s="96"/>
      <c r="AU589" s="96"/>
      <c r="AV589" s="96"/>
      <c r="AW589" s="96"/>
      <c r="AX589" s="96"/>
      <c r="AY589" s="96"/>
      <c r="AZ589" s="96"/>
      <c r="BA589" s="96"/>
      <c r="BB589" s="96"/>
      <c r="BC589" s="96"/>
      <c r="BD589" s="96"/>
      <c r="BE589" s="96"/>
      <c r="BF589" s="96"/>
      <c r="BG589" s="60"/>
      <c r="BH589" s="60"/>
      <c r="BI589" s="60"/>
      <c r="BJ589" s="60"/>
      <c r="BK589" s="60"/>
      <c r="BL589" s="60"/>
      <c r="BM589" s="60"/>
      <c r="BN589" s="60"/>
      <c r="BO589" s="60"/>
      <c r="BP589" s="60"/>
      <c r="BQ589" s="60"/>
      <c r="BR589" s="60"/>
      <c r="BS589" s="60"/>
      <c r="BT589" s="60"/>
      <c r="BU589" s="60"/>
      <c r="BV589" s="60"/>
      <c r="BW589" s="60"/>
      <c r="BX589" s="60"/>
      <c r="BY589" s="60"/>
      <c r="BZ589" s="60"/>
    </row>
    <row r="590" spans="1:80" s="13" customFormat="1" ht="15.95" customHeight="1">
      <c r="A590" s="59"/>
      <c r="B590" s="59"/>
      <c r="C590" s="59"/>
      <c r="D590" s="59"/>
      <c r="E590" s="59" t="s">
        <v>252</v>
      </c>
      <c r="F590" s="59"/>
      <c r="G590" s="59"/>
      <c r="H590" s="59"/>
      <c r="I590" s="59"/>
      <c r="J590" s="59"/>
      <c r="K590" s="59"/>
      <c r="L590" s="59"/>
      <c r="M590" s="59"/>
      <c r="N590" s="59"/>
      <c r="O590" s="59"/>
      <c r="P590" s="59"/>
      <c r="Q590" s="59"/>
      <c r="R590" s="59"/>
      <c r="S590" s="59"/>
      <c r="T590" s="59"/>
      <c r="U590" s="59"/>
      <c r="V590" s="59"/>
      <c r="W590" s="59"/>
      <c r="X590" s="59"/>
      <c r="Y590" s="59"/>
      <c r="Z590" s="59"/>
      <c r="AA590" s="59"/>
      <c r="AB590" s="59"/>
      <c r="AC590" s="59"/>
      <c r="AD590" s="59"/>
      <c r="AE590" s="59"/>
      <c r="AF590" s="59"/>
      <c r="AG590" s="59"/>
      <c r="AH590" s="59"/>
      <c r="AI590" s="59"/>
      <c r="AJ590" s="59"/>
      <c r="AK590" s="59"/>
      <c r="AL590" s="59"/>
      <c r="AM590" s="59"/>
      <c r="AN590" s="59"/>
      <c r="AO590" s="59"/>
      <c r="AP590" s="59"/>
      <c r="AQ590" s="60"/>
      <c r="AR590" s="60"/>
      <c r="AS590" s="690"/>
      <c r="AT590" s="690"/>
      <c r="AU590" s="690"/>
      <c r="AV590" s="690"/>
      <c r="AW590" s="690"/>
      <c r="AX590" s="690"/>
      <c r="AY590" s="690"/>
      <c r="AZ590" s="690"/>
      <c r="BA590" s="690"/>
      <c r="BB590" s="690"/>
      <c r="BC590" s="690"/>
      <c r="BD590" s="690"/>
      <c r="BE590" s="690"/>
      <c r="BF590" s="690"/>
      <c r="BG590" s="60"/>
      <c r="BH590" s="60"/>
      <c r="BI590" s="60"/>
      <c r="BJ590" s="60"/>
      <c r="BK590" s="60"/>
      <c r="BL590" s="60"/>
      <c r="BM590" s="60"/>
      <c r="BN590" s="60"/>
      <c r="BO590" s="60"/>
      <c r="BP590" s="60"/>
      <c r="BQ590" s="60"/>
      <c r="BR590" s="60"/>
      <c r="BS590" s="60"/>
      <c r="BT590" s="60"/>
      <c r="BU590" s="60"/>
      <c r="BV590" s="60"/>
      <c r="BW590" s="60"/>
      <c r="BX590" s="60"/>
      <c r="BY590" s="60"/>
      <c r="BZ590" s="60"/>
    </row>
    <row r="591" spans="1:80" s="13" customFormat="1" ht="15.95" customHeight="1">
      <c r="A591" s="59"/>
      <c r="B591" s="59"/>
      <c r="C591" s="59"/>
      <c r="D591" s="59"/>
      <c r="E591" s="59" t="s">
        <v>253</v>
      </c>
      <c r="F591" s="59"/>
      <c r="G591" s="59"/>
      <c r="H591" s="59"/>
      <c r="I591" s="59"/>
      <c r="J591" s="59"/>
      <c r="K591" s="59"/>
      <c r="L591" s="59"/>
      <c r="M591" s="59"/>
      <c r="N591" s="59"/>
      <c r="O591" s="59"/>
      <c r="P591" s="59"/>
      <c r="Q591" s="59"/>
      <c r="R591" s="59"/>
      <c r="S591" s="59"/>
      <c r="T591" s="59"/>
      <c r="U591" s="59"/>
      <c r="V591" s="59"/>
      <c r="W591" s="59"/>
      <c r="X591" s="59"/>
      <c r="Y591" s="59"/>
      <c r="Z591" s="59"/>
      <c r="AA591" s="59"/>
      <c r="AB591" s="59"/>
      <c r="AC591" s="59"/>
      <c r="AD591" s="59"/>
      <c r="AE591" s="59"/>
      <c r="AF591" s="59"/>
      <c r="AG591" s="59"/>
      <c r="AH591" s="59"/>
      <c r="AI591" s="59"/>
      <c r="AJ591" s="59"/>
      <c r="AK591" s="59"/>
      <c r="AL591" s="59"/>
      <c r="AM591" s="59"/>
      <c r="AN591" s="59"/>
      <c r="AO591" s="59"/>
      <c r="AP591" s="59"/>
      <c r="AQ591" s="60"/>
      <c r="AR591" s="60"/>
      <c r="AS591" s="672" t="s">
        <v>56</v>
      </c>
      <c r="AT591" s="672"/>
      <c r="AU591" s="96"/>
      <c r="AV591" s="96"/>
      <c r="AW591" s="96" t="s">
        <v>184</v>
      </c>
      <c r="AX591" s="96"/>
      <c r="AY591" s="96"/>
      <c r="AZ591" s="96"/>
      <c r="BA591" s="96"/>
      <c r="BB591" s="672"/>
      <c r="BC591" s="672"/>
      <c r="BD591" s="96"/>
      <c r="BE591" s="96"/>
      <c r="BF591" s="96" t="s">
        <v>254</v>
      </c>
      <c r="BG591" s="60"/>
      <c r="BH591" s="60"/>
      <c r="BI591" s="60"/>
      <c r="BJ591" s="60"/>
      <c r="BK591" s="60"/>
      <c r="BL591" s="60"/>
      <c r="BM591" s="60"/>
      <c r="BN591" s="60"/>
      <c r="BO591" s="60"/>
      <c r="BP591" s="60"/>
      <c r="BQ591" s="60"/>
      <c r="BR591" s="60"/>
      <c r="BS591" s="60"/>
      <c r="BT591" s="60"/>
      <c r="BU591" s="60"/>
      <c r="BV591" s="60"/>
      <c r="BW591" s="60"/>
      <c r="BX591" s="60"/>
      <c r="BY591" s="60"/>
      <c r="BZ591" s="60"/>
    </row>
    <row r="592" spans="1:80" s="2" customFormat="1" ht="5.0999999999999996" customHeight="1">
      <c r="A592" s="94"/>
      <c r="B592" s="94"/>
      <c r="C592" s="94"/>
      <c r="D592" s="94"/>
      <c r="E592" s="94"/>
      <c r="F592" s="94"/>
      <c r="G592" s="94"/>
      <c r="H592" s="94"/>
      <c r="I592" s="94"/>
      <c r="J592" s="94"/>
      <c r="K592" s="94"/>
      <c r="L592" s="94"/>
      <c r="M592" s="94"/>
      <c r="N592" s="94"/>
      <c r="O592" s="94"/>
      <c r="P592" s="94"/>
      <c r="Q592" s="94"/>
      <c r="R592" s="94"/>
      <c r="S592" s="94"/>
      <c r="T592" s="94"/>
      <c r="U592" s="94"/>
      <c r="V592" s="94"/>
      <c r="W592" s="94"/>
      <c r="X592" s="94"/>
      <c r="Y592" s="94"/>
      <c r="Z592" s="94"/>
      <c r="AA592" s="94"/>
      <c r="AB592" s="94"/>
      <c r="AC592" s="94"/>
      <c r="AD592" s="94"/>
      <c r="AE592" s="94"/>
      <c r="AF592" s="94"/>
      <c r="AG592" s="94"/>
      <c r="AH592" s="94"/>
      <c r="AI592" s="94"/>
      <c r="AJ592" s="94"/>
      <c r="AK592" s="94"/>
      <c r="AL592" s="94"/>
      <c r="AM592" s="94"/>
      <c r="AN592" s="94"/>
      <c r="AO592" s="94"/>
      <c r="AP592" s="94"/>
      <c r="AQ592" s="94"/>
      <c r="AR592" s="94"/>
      <c r="AS592" s="94"/>
      <c r="AT592" s="94"/>
      <c r="AU592" s="94"/>
      <c r="AV592" s="94"/>
      <c r="AW592" s="94"/>
      <c r="AX592" s="94"/>
      <c r="AY592" s="94"/>
      <c r="AZ592" s="94"/>
      <c r="BA592" s="94"/>
      <c r="BB592" s="94"/>
      <c r="BC592" s="94"/>
      <c r="BD592" s="94"/>
      <c r="BE592" s="94"/>
      <c r="BF592" s="94"/>
      <c r="BG592" s="94"/>
      <c r="BH592" s="94"/>
      <c r="BI592" s="94"/>
      <c r="BJ592" s="94"/>
      <c r="BK592" s="94"/>
      <c r="BL592" s="94"/>
      <c r="BM592" s="94"/>
      <c r="BN592" s="94"/>
      <c r="BO592" s="94"/>
      <c r="BP592" s="94"/>
      <c r="BQ592" s="94"/>
      <c r="BR592" s="94"/>
      <c r="BS592" s="94"/>
      <c r="BT592" s="94"/>
      <c r="BU592" s="94"/>
      <c r="BV592" s="94"/>
      <c r="BW592" s="94"/>
      <c r="BX592" s="94"/>
      <c r="BY592" s="94"/>
      <c r="BZ592" s="94"/>
      <c r="CB592" s="8"/>
    </row>
    <row r="593" spans="1:80" s="2" customFormat="1" ht="5.0999999999999996" customHeight="1">
      <c r="A593" s="203"/>
      <c r="B593" s="203"/>
      <c r="C593" s="203"/>
      <c r="D593" s="203"/>
      <c r="E593" s="203"/>
      <c r="F593" s="203"/>
      <c r="G593" s="203"/>
      <c r="H593" s="203"/>
      <c r="I593" s="203"/>
      <c r="J593" s="203"/>
      <c r="K593" s="203"/>
      <c r="L593" s="203"/>
      <c r="M593" s="203"/>
      <c r="N593" s="203"/>
      <c r="O593" s="203"/>
      <c r="P593" s="203"/>
      <c r="Q593" s="203"/>
      <c r="R593" s="203"/>
      <c r="S593" s="203"/>
      <c r="T593" s="203"/>
      <c r="U593" s="203"/>
      <c r="V593" s="203"/>
      <c r="W593" s="203"/>
      <c r="X593" s="203"/>
      <c r="Y593" s="203"/>
      <c r="Z593" s="203"/>
      <c r="AA593" s="203"/>
      <c r="AB593" s="203"/>
      <c r="AC593" s="203"/>
      <c r="AD593" s="203"/>
      <c r="AE593" s="203"/>
      <c r="AF593" s="203"/>
      <c r="AG593" s="203"/>
      <c r="AH593" s="203"/>
      <c r="AI593" s="203"/>
      <c r="AJ593" s="203"/>
      <c r="AK593" s="203"/>
      <c r="AL593" s="203"/>
      <c r="AM593" s="203"/>
      <c r="AN593" s="203"/>
      <c r="AO593" s="203"/>
      <c r="AP593" s="203"/>
      <c r="AQ593" s="203"/>
      <c r="AR593" s="203"/>
      <c r="AS593" s="203"/>
      <c r="AT593" s="203"/>
      <c r="AU593" s="203"/>
      <c r="AV593" s="203"/>
      <c r="AW593" s="203"/>
      <c r="AX593" s="203"/>
      <c r="AY593" s="203"/>
      <c r="AZ593" s="203"/>
      <c r="BA593" s="203"/>
      <c r="BB593" s="203"/>
      <c r="BC593" s="203"/>
      <c r="BD593" s="203"/>
      <c r="BE593" s="203"/>
      <c r="BF593" s="203"/>
      <c r="BG593" s="203"/>
      <c r="BH593" s="203"/>
      <c r="BI593" s="203"/>
      <c r="BJ593" s="203"/>
      <c r="BK593" s="203"/>
      <c r="BL593" s="203"/>
      <c r="BM593" s="203"/>
      <c r="BN593" s="203"/>
      <c r="BO593" s="203"/>
      <c r="BP593" s="203"/>
      <c r="BQ593" s="203"/>
      <c r="BR593" s="203"/>
      <c r="BS593" s="203"/>
      <c r="BT593" s="203"/>
      <c r="BU593" s="203"/>
      <c r="BV593" s="203"/>
      <c r="BW593" s="203"/>
      <c r="BX593" s="203"/>
      <c r="BY593" s="203"/>
      <c r="BZ593" s="203"/>
      <c r="CB593" s="8"/>
    </row>
    <row r="594" spans="1:80" s="13" customFormat="1" ht="15.95" customHeight="1">
      <c r="A594" s="59"/>
      <c r="B594" s="59" t="s">
        <v>255</v>
      </c>
      <c r="C594" s="59"/>
      <c r="D594" s="59"/>
      <c r="E594" s="59"/>
      <c r="F594" s="59"/>
      <c r="G594" s="59"/>
      <c r="H594" s="59"/>
      <c r="I594" s="59"/>
      <c r="J594" s="59"/>
      <c r="K594" s="59"/>
      <c r="L594" s="59"/>
      <c r="M594" s="59"/>
      <c r="N594" s="59"/>
      <c r="O594" s="59"/>
      <c r="P594" s="59"/>
      <c r="Q594" s="59"/>
      <c r="R594" s="59"/>
      <c r="S594" s="59"/>
      <c r="T594" s="59"/>
      <c r="U594" s="59"/>
      <c r="V594" s="59" t="s">
        <v>256</v>
      </c>
      <c r="W594" s="59"/>
      <c r="X594" s="59"/>
      <c r="Y594" s="59"/>
      <c r="Z594" s="59"/>
      <c r="AA594" s="59"/>
      <c r="AB594" s="59"/>
      <c r="AC594" s="59"/>
      <c r="AD594" s="59"/>
      <c r="AE594" s="59"/>
      <c r="AF594" s="59"/>
      <c r="AG594" s="59" t="s">
        <v>257</v>
      </c>
      <c r="AH594" s="59"/>
      <c r="AI594" s="59"/>
      <c r="AJ594" s="59"/>
      <c r="AK594" s="59"/>
      <c r="AL594" s="59"/>
      <c r="AM594" s="59"/>
      <c r="AN594" s="59"/>
      <c r="AO594" s="59"/>
      <c r="AP594" s="59"/>
      <c r="AQ594" s="59"/>
      <c r="AR594" s="59"/>
      <c r="AS594" s="59"/>
      <c r="AT594" s="59"/>
      <c r="AU594" s="59"/>
      <c r="AV594" s="59"/>
      <c r="AW594" s="59"/>
      <c r="AX594" s="60"/>
      <c r="AY594" s="60"/>
      <c r="AZ594" s="60"/>
      <c r="BA594" s="60"/>
      <c r="BB594" s="60"/>
      <c r="BC594" s="59" t="s">
        <v>258</v>
      </c>
      <c r="BD594" s="59"/>
      <c r="BE594" s="59"/>
      <c r="BF594" s="59"/>
      <c r="BG594" s="59"/>
      <c r="BH594" s="59"/>
      <c r="BI594" s="59"/>
      <c r="BJ594" s="59"/>
      <c r="BK594" s="59"/>
      <c r="BL594" s="59"/>
      <c r="BM594" s="59"/>
      <c r="BN594" s="59"/>
      <c r="BO594" s="59"/>
      <c r="BP594" s="59"/>
      <c r="BQ594" s="59"/>
      <c r="BR594" s="59"/>
      <c r="BS594" s="59"/>
      <c r="BT594" s="59"/>
      <c r="BU594" s="59" t="s">
        <v>85</v>
      </c>
      <c r="BV594" s="59"/>
      <c r="BW594" s="59"/>
      <c r="BX594" s="59"/>
      <c r="BY594" s="59"/>
      <c r="BZ594" s="59"/>
    </row>
    <row r="595" spans="1:80" s="13" customFormat="1" ht="15.95" customHeight="1">
      <c r="A595" s="59"/>
      <c r="B595" s="59"/>
      <c r="C595" s="59"/>
      <c r="D595" s="59"/>
      <c r="E595" s="59"/>
      <c r="F595" s="59"/>
      <c r="G595" s="59"/>
      <c r="H595" s="59"/>
      <c r="I595" s="59"/>
      <c r="J595" s="59"/>
      <c r="K595" s="59"/>
      <c r="L595" s="59" t="s">
        <v>259</v>
      </c>
      <c r="M595" s="59"/>
      <c r="N595" s="59"/>
      <c r="O595" s="59"/>
      <c r="P595" s="59"/>
      <c r="Q595" s="59"/>
      <c r="R595" s="59"/>
      <c r="S595" s="59"/>
      <c r="T595" s="59"/>
      <c r="U595" s="59"/>
      <c r="V595" s="59" t="s">
        <v>37</v>
      </c>
      <c r="W595" s="697"/>
      <c r="X595" s="697"/>
      <c r="Y595" s="697"/>
      <c r="Z595" s="697"/>
      <c r="AA595" s="697"/>
      <c r="AB595" s="697"/>
      <c r="AC595" s="697"/>
      <c r="AD595" s="697"/>
      <c r="AE595" s="697"/>
      <c r="AF595" s="697"/>
      <c r="AG595" s="699" t="s">
        <v>117</v>
      </c>
      <c r="AH595" s="699"/>
      <c r="AI595" s="677" t="str">
        <f t="shared" ref="AI595:AI600" si="15">IFERROR(VLOOKUP(W595,$CA$26:$CB$98,2,FALSE),"")</f>
        <v/>
      </c>
      <c r="AJ595" s="677"/>
      <c r="AK595" s="677"/>
      <c r="AL595" s="677"/>
      <c r="AM595" s="677"/>
      <c r="AN595" s="677"/>
      <c r="AO595" s="677"/>
      <c r="AP595" s="677"/>
      <c r="AQ595" s="677"/>
      <c r="AR595" s="677"/>
      <c r="AS595" s="677"/>
      <c r="AT595" s="677"/>
      <c r="AU595" s="677"/>
      <c r="AV595" s="677"/>
      <c r="AW595" s="677"/>
      <c r="AX595" s="677"/>
      <c r="AY595" s="677"/>
      <c r="AZ595" s="677"/>
      <c r="BA595" s="677"/>
      <c r="BB595" s="677"/>
      <c r="BC595" s="699" t="s">
        <v>117</v>
      </c>
      <c r="BD595" s="699"/>
      <c r="BE595" s="688"/>
      <c r="BF595" s="688"/>
      <c r="BG595" s="688"/>
      <c r="BH595" s="688"/>
      <c r="BI595" s="688"/>
      <c r="BJ595" s="688"/>
      <c r="BK595" s="688"/>
      <c r="BL595" s="688"/>
      <c r="BM595" s="688"/>
      <c r="BN595" s="688"/>
      <c r="BO595" s="688"/>
      <c r="BP595" s="688"/>
      <c r="BQ595" s="688"/>
      <c r="BR595" s="688"/>
      <c r="BS595" s="688"/>
      <c r="BT595" s="123"/>
      <c r="BU595" s="119" t="s">
        <v>85</v>
      </c>
      <c r="BV595" s="119"/>
      <c r="BW595" s="119"/>
      <c r="BX595" s="119"/>
      <c r="BY595" s="119"/>
      <c r="BZ595" s="59"/>
    </row>
    <row r="596" spans="1:80" s="13" customFormat="1" ht="15.95" customHeight="1">
      <c r="A596" s="59"/>
      <c r="B596" s="59"/>
      <c r="C596" s="59"/>
      <c r="D596" s="59"/>
      <c r="E596" s="59"/>
      <c r="F596" s="59"/>
      <c r="G596" s="59"/>
      <c r="H596" s="59"/>
      <c r="I596" s="59"/>
      <c r="J596" s="59"/>
      <c r="K596" s="59"/>
      <c r="L596" s="59" t="s">
        <v>260</v>
      </c>
      <c r="M596" s="59"/>
      <c r="N596" s="59"/>
      <c r="O596" s="59"/>
      <c r="P596" s="59"/>
      <c r="Q596" s="59"/>
      <c r="R596" s="59"/>
      <c r="S596" s="59"/>
      <c r="T596" s="59"/>
      <c r="U596" s="59"/>
      <c r="V596" s="59" t="s">
        <v>37</v>
      </c>
      <c r="W596" s="697"/>
      <c r="X596" s="697"/>
      <c r="Y596" s="697"/>
      <c r="Z596" s="697"/>
      <c r="AA596" s="697"/>
      <c r="AB596" s="697"/>
      <c r="AC596" s="697"/>
      <c r="AD596" s="697"/>
      <c r="AE596" s="697"/>
      <c r="AF596" s="697"/>
      <c r="AG596" s="699" t="s">
        <v>117</v>
      </c>
      <c r="AH596" s="699"/>
      <c r="AI596" s="677" t="str">
        <f t="shared" si="15"/>
        <v/>
      </c>
      <c r="AJ596" s="677"/>
      <c r="AK596" s="677"/>
      <c r="AL596" s="677"/>
      <c r="AM596" s="677"/>
      <c r="AN596" s="677"/>
      <c r="AO596" s="677"/>
      <c r="AP596" s="677"/>
      <c r="AQ596" s="677"/>
      <c r="AR596" s="677"/>
      <c r="AS596" s="677"/>
      <c r="AT596" s="677"/>
      <c r="AU596" s="677"/>
      <c r="AV596" s="677"/>
      <c r="AW596" s="677"/>
      <c r="AX596" s="677"/>
      <c r="AY596" s="677"/>
      <c r="AZ596" s="677"/>
      <c r="BA596" s="677"/>
      <c r="BB596" s="677"/>
      <c r="BC596" s="699" t="s">
        <v>117</v>
      </c>
      <c r="BD596" s="699"/>
      <c r="BE596" s="688"/>
      <c r="BF596" s="688"/>
      <c r="BG596" s="688"/>
      <c r="BH596" s="688"/>
      <c r="BI596" s="688"/>
      <c r="BJ596" s="688"/>
      <c r="BK596" s="688"/>
      <c r="BL596" s="688"/>
      <c r="BM596" s="688"/>
      <c r="BN596" s="688"/>
      <c r="BO596" s="688"/>
      <c r="BP596" s="688"/>
      <c r="BQ596" s="688"/>
      <c r="BR596" s="688"/>
      <c r="BS596" s="688"/>
      <c r="BT596" s="123"/>
      <c r="BU596" s="119" t="s">
        <v>85</v>
      </c>
      <c r="BV596" s="119"/>
      <c r="BW596" s="119"/>
      <c r="BX596" s="119"/>
      <c r="BY596" s="119"/>
      <c r="BZ596" s="59"/>
    </row>
    <row r="597" spans="1:80" s="13" customFormat="1" ht="15.95" customHeight="1">
      <c r="A597" s="59"/>
      <c r="B597" s="59"/>
      <c r="C597" s="59"/>
      <c r="D597" s="59"/>
      <c r="E597" s="59"/>
      <c r="F597" s="59"/>
      <c r="G597" s="59"/>
      <c r="H597" s="59"/>
      <c r="I597" s="59"/>
      <c r="J597" s="59"/>
      <c r="K597" s="59"/>
      <c r="L597" s="59" t="s">
        <v>261</v>
      </c>
      <c r="M597" s="59"/>
      <c r="N597" s="59"/>
      <c r="O597" s="59"/>
      <c r="P597" s="59"/>
      <c r="Q597" s="59"/>
      <c r="R597" s="59"/>
      <c r="S597" s="59"/>
      <c r="T597" s="59"/>
      <c r="U597" s="59"/>
      <c r="V597" s="59" t="s">
        <v>37</v>
      </c>
      <c r="W597" s="697"/>
      <c r="X597" s="697"/>
      <c r="Y597" s="697"/>
      <c r="Z597" s="697"/>
      <c r="AA597" s="697"/>
      <c r="AB597" s="697"/>
      <c r="AC597" s="697"/>
      <c r="AD597" s="697"/>
      <c r="AE597" s="697"/>
      <c r="AF597" s="697"/>
      <c r="AG597" s="699" t="s">
        <v>117</v>
      </c>
      <c r="AH597" s="699"/>
      <c r="AI597" s="677" t="str">
        <f t="shared" si="15"/>
        <v/>
      </c>
      <c r="AJ597" s="677"/>
      <c r="AK597" s="677"/>
      <c r="AL597" s="677"/>
      <c r="AM597" s="677"/>
      <c r="AN597" s="677"/>
      <c r="AO597" s="677"/>
      <c r="AP597" s="677"/>
      <c r="AQ597" s="677"/>
      <c r="AR597" s="677"/>
      <c r="AS597" s="677"/>
      <c r="AT597" s="677"/>
      <c r="AU597" s="677"/>
      <c r="AV597" s="677"/>
      <c r="AW597" s="677"/>
      <c r="AX597" s="677"/>
      <c r="AY597" s="677"/>
      <c r="AZ597" s="677"/>
      <c r="BA597" s="677"/>
      <c r="BB597" s="677"/>
      <c r="BC597" s="699" t="s">
        <v>117</v>
      </c>
      <c r="BD597" s="699"/>
      <c r="BE597" s="688"/>
      <c r="BF597" s="688"/>
      <c r="BG597" s="688"/>
      <c r="BH597" s="688"/>
      <c r="BI597" s="688"/>
      <c r="BJ597" s="688"/>
      <c r="BK597" s="688"/>
      <c r="BL597" s="688"/>
      <c r="BM597" s="688"/>
      <c r="BN597" s="688"/>
      <c r="BO597" s="688"/>
      <c r="BP597" s="688"/>
      <c r="BQ597" s="688"/>
      <c r="BR597" s="688"/>
      <c r="BS597" s="688"/>
      <c r="BT597" s="123"/>
      <c r="BU597" s="119" t="s">
        <v>85</v>
      </c>
      <c r="BV597" s="119"/>
      <c r="BW597" s="119"/>
      <c r="BX597" s="119"/>
      <c r="BY597" s="119"/>
      <c r="BZ597" s="59"/>
    </row>
    <row r="598" spans="1:80" s="13" customFormat="1" ht="15.95" customHeight="1">
      <c r="A598" s="59"/>
      <c r="B598" s="59"/>
      <c r="C598" s="59"/>
      <c r="D598" s="59"/>
      <c r="E598" s="59"/>
      <c r="F598" s="59"/>
      <c r="G598" s="59"/>
      <c r="H598" s="59"/>
      <c r="I598" s="59"/>
      <c r="J598" s="59"/>
      <c r="K598" s="59"/>
      <c r="L598" s="59" t="s">
        <v>262</v>
      </c>
      <c r="M598" s="59"/>
      <c r="N598" s="59"/>
      <c r="O598" s="59"/>
      <c r="P598" s="59"/>
      <c r="Q598" s="59"/>
      <c r="R598" s="59"/>
      <c r="S598" s="59"/>
      <c r="T598" s="59"/>
      <c r="U598" s="59"/>
      <c r="V598" s="59" t="s">
        <v>37</v>
      </c>
      <c r="W598" s="697"/>
      <c r="X598" s="697"/>
      <c r="Y598" s="697"/>
      <c r="Z598" s="697"/>
      <c r="AA598" s="697"/>
      <c r="AB598" s="697"/>
      <c r="AC598" s="697"/>
      <c r="AD598" s="697"/>
      <c r="AE598" s="697"/>
      <c r="AF598" s="697"/>
      <c r="AG598" s="699" t="s">
        <v>117</v>
      </c>
      <c r="AH598" s="699"/>
      <c r="AI598" s="677" t="str">
        <f t="shared" si="15"/>
        <v/>
      </c>
      <c r="AJ598" s="677"/>
      <c r="AK598" s="677"/>
      <c r="AL598" s="677"/>
      <c r="AM598" s="677"/>
      <c r="AN598" s="677"/>
      <c r="AO598" s="677"/>
      <c r="AP598" s="677"/>
      <c r="AQ598" s="677"/>
      <c r="AR598" s="677"/>
      <c r="AS598" s="677"/>
      <c r="AT598" s="677"/>
      <c r="AU598" s="677"/>
      <c r="AV598" s="677"/>
      <c r="AW598" s="677"/>
      <c r="AX598" s="677"/>
      <c r="AY598" s="677"/>
      <c r="AZ598" s="677"/>
      <c r="BA598" s="677"/>
      <c r="BB598" s="677"/>
      <c r="BC598" s="699" t="s">
        <v>117</v>
      </c>
      <c r="BD598" s="699"/>
      <c r="BE598" s="688"/>
      <c r="BF598" s="688"/>
      <c r="BG598" s="688"/>
      <c r="BH598" s="688"/>
      <c r="BI598" s="688"/>
      <c r="BJ598" s="688"/>
      <c r="BK598" s="688"/>
      <c r="BL598" s="688"/>
      <c r="BM598" s="688"/>
      <c r="BN598" s="688"/>
      <c r="BO598" s="688"/>
      <c r="BP598" s="688"/>
      <c r="BQ598" s="688"/>
      <c r="BR598" s="688"/>
      <c r="BS598" s="688"/>
      <c r="BT598" s="123"/>
      <c r="BU598" s="119" t="s">
        <v>85</v>
      </c>
      <c r="BV598" s="119"/>
      <c r="BW598" s="119"/>
      <c r="BX598" s="119"/>
      <c r="BY598" s="119"/>
      <c r="BZ598" s="59"/>
    </row>
    <row r="599" spans="1:80" s="1" customFormat="1" ht="15.95" customHeight="1">
      <c r="A599" s="59"/>
      <c r="B599" s="59"/>
      <c r="C599" s="59"/>
      <c r="D599" s="59"/>
      <c r="E599" s="59"/>
      <c r="F599" s="59"/>
      <c r="G599" s="59"/>
      <c r="H599" s="59"/>
      <c r="I599" s="59"/>
      <c r="J599" s="59"/>
      <c r="K599" s="59"/>
      <c r="L599" s="59" t="s">
        <v>263</v>
      </c>
      <c r="M599" s="59"/>
      <c r="N599" s="59"/>
      <c r="O599" s="59"/>
      <c r="P599" s="59"/>
      <c r="Q599" s="59"/>
      <c r="R599" s="59"/>
      <c r="S599" s="59"/>
      <c r="T599" s="59"/>
      <c r="U599" s="59"/>
      <c r="V599" s="59" t="s">
        <v>37</v>
      </c>
      <c r="W599" s="697"/>
      <c r="X599" s="697"/>
      <c r="Y599" s="697"/>
      <c r="Z599" s="697"/>
      <c r="AA599" s="697"/>
      <c r="AB599" s="697"/>
      <c r="AC599" s="697"/>
      <c r="AD599" s="697"/>
      <c r="AE599" s="697"/>
      <c r="AF599" s="697"/>
      <c r="AG599" s="699" t="s">
        <v>117</v>
      </c>
      <c r="AH599" s="699"/>
      <c r="AI599" s="677" t="str">
        <f t="shared" si="15"/>
        <v/>
      </c>
      <c r="AJ599" s="677"/>
      <c r="AK599" s="677"/>
      <c r="AL599" s="677"/>
      <c r="AM599" s="677"/>
      <c r="AN599" s="677"/>
      <c r="AO599" s="677"/>
      <c r="AP599" s="677"/>
      <c r="AQ599" s="677"/>
      <c r="AR599" s="677"/>
      <c r="AS599" s="677"/>
      <c r="AT599" s="677"/>
      <c r="AU599" s="677"/>
      <c r="AV599" s="677"/>
      <c r="AW599" s="677"/>
      <c r="AX599" s="677"/>
      <c r="AY599" s="677"/>
      <c r="AZ599" s="677"/>
      <c r="BA599" s="677"/>
      <c r="BB599" s="677"/>
      <c r="BC599" s="699" t="s">
        <v>117</v>
      </c>
      <c r="BD599" s="699"/>
      <c r="BE599" s="688"/>
      <c r="BF599" s="688"/>
      <c r="BG599" s="688"/>
      <c r="BH599" s="688"/>
      <c r="BI599" s="688"/>
      <c r="BJ599" s="688"/>
      <c r="BK599" s="688"/>
      <c r="BL599" s="688"/>
      <c r="BM599" s="688"/>
      <c r="BN599" s="688"/>
      <c r="BO599" s="688"/>
      <c r="BP599" s="688"/>
      <c r="BQ599" s="688"/>
      <c r="BR599" s="688"/>
      <c r="BS599" s="688"/>
      <c r="BT599" s="123"/>
      <c r="BU599" s="119" t="s">
        <v>85</v>
      </c>
      <c r="BV599" s="119"/>
      <c r="BW599" s="119"/>
      <c r="BX599" s="119"/>
      <c r="BY599" s="119"/>
      <c r="BZ599" s="59"/>
    </row>
    <row r="600" spans="1:80" s="1" customFormat="1" ht="15.95" customHeight="1">
      <c r="A600" s="59"/>
      <c r="B600" s="59"/>
      <c r="C600" s="59"/>
      <c r="D600" s="59"/>
      <c r="E600" s="59"/>
      <c r="F600" s="59"/>
      <c r="G600" s="59"/>
      <c r="H600" s="59"/>
      <c r="I600" s="59"/>
      <c r="J600" s="59"/>
      <c r="K600" s="59"/>
      <c r="L600" s="59" t="s">
        <v>264</v>
      </c>
      <c r="M600" s="59"/>
      <c r="N600" s="59"/>
      <c r="O600" s="59"/>
      <c r="P600" s="59"/>
      <c r="Q600" s="59"/>
      <c r="R600" s="59"/>
      <c r="S600" s="59"/>
      <c r="T600" s="59"/>
      <c r="U600" s="59"/>
      <c r="V600" s="59" t="s">
        <v>37</v>
      </c>
      <c r="W600" s="697"/>
      <c r="X600" s="697"/>
      <c r="Y600" s="697"/>
      <c r="Z600" s="697"/>
      <c r="AA600" s="697"/>
      <c r="AB600" s="697"/>
      <c r="AC600" s="697"/>
      <c r="AD600" s="697"/>
      <c r="AE600" s="697"/>
      <c r="AF600" s="697"/>
      <c r="AG600" s="699" t="s">
        <v>117</v>
      </c>
      <c r="AH600" s="699"/>
      <c r="AI600" s="677" t="str">
        <f t="shared" si="15"/>
        <v/>
      </c>
      <c r="AJ600" s="677"/>
      <c r="AK600" s="677"/>
      <c r="AL600" s="677"/>
      <c r="AM600" s="677"/>
      <c r="AN600" s="677"/>
      <c r="AO600" s="677"/>
      <c r="AP600" s="677"/>
      <c r="AQ600" s="677"/>
      <c r="AR600" s="677"/>
      <c r="AS600" s="677"/>
      <c r="AT600" s="677"/>
      <c r="AU600" s="677"/>
      <c r="AV600" s="677"/>
      <c r="AW600" s="677"/>
      <c r="AX600" s="677"/>
      <c r="AY600" s="677"/>
      <c r="AZ600" s="677"/>
      <c r="BA600" s="677"/>
      <c r="BB600" s="677"/>
      <c r="BC600" s="699" t="s">
        <v>117</v>
      </c>
      <c r="BD600" s="699"/>
      <c r="BE600" s="688"/>
      <c r="BF600" s="688"/>
      <c r="BG600" s="688"/>
      <c r="BH600" s="688"/>
      <c r="BI600" s="688"/>
      <c r="BJ600" s="688"/>
      <c r="BK600" s="688"/>
      <c r="BL600" s="688"/>
      <c r="BM600" s="688"/>
      <c r="BN600" s="688"/>
      <c r="BO600" s="688"/>
      <c r="BP600" s="688"/>
      <c r="BQ600" s="688"/>
      <c r="BR600" s="688"/>
      <c r="BS600" s="688"/>
      <c r="BT600" s="123"/>
      <c r="BU600" s="119" t="s">
        <v>85</v>
      </c>
      <c r="BV600" s="119"/>
      <c r="BW600" s="119"/>
      <c r="BX600" s="119"/>
      <c r="BY600" s="119"/>
      <c r="BZ600" s="59"/>
    </row>
    <row r="601" spans="1:80" s="2" customFormat="1" ht="5.0999999999999996" customHeight="1">
      <c r="A601" s="94"/>
      <c r="B601" s="94"/>
      <c r="C601" s="94"/>
      <c r="D601" s="94"/>
      <c r="E601" s="94"/>
      <c r="F601" s="94"/>
      <c r="G601" s="94"/>
      <c r="H601" s="94"/>
      <c r="I601" s="94"/>
      <c r="J601" s="94"/>
      <c r="K601" s="94"/>
      <c r="L601" s="94"/>
      <c r="M601" s="94"/>
      <c r="N601" s="94"/>
      <c r="O601" s="94"/>
      <c r="P601" s="94"/>
      <c r="Q601" s="94"/>
      <c r="R601" s="94"/>
      <c r="S601" s="94"/>
      <c r="T601" s="94"/>
      <c r="U601" s="94"/>
      <c r="V601" s="94"/>
      <c r="W601" s="94"/>
      <c r="X601" s="94"/>
      <c r="Y601" s="94"/>
      <c r="Z601" s="94"/>
      <c r="AA601" s="94"/>
      <c r="AB601" s="94"/>
      <c r="AC601" s="94"/>
      <c r="AD601" s="94"/>
      <c r="AE601" s="94"/>
      <c r="AF601" s="94"/>
      <c r="AG601" s="94"/>
      <c r="AH601" s="94"/>
      <c r="AI601" s="94"/>
      <c r="AJ601" s="94"/>
      <c r="AK601" s="94"/>
      <c r="AL601" s="94"/>
      <c r="AM601" s="94"/>
      <c r="AN601" s="94"/>
      <c r="AO601" s="94"/>
      <c r="AP601" s="94"/>
      <c r="AQ601" s="94"/>
      <c r="AR601" s="94"/>
      <c r="AS601" s="94"/>
      <c r="AT601" s="94"/>
      <c r="AU601" s="94"/>
      <c r="AV601" s="94"/>
      <c r="AW601" s="94"/>
      <c r="AX601" s="94"/>
      <c r="AY601" s="94"/>
      <c r="AZ601" s="94"/>
      <c r="BA601" s="94"/>
      <c r="BB601" s="94"/>
      <c r="BC601" s="94"/>
      <c r="BD601" s="94"/>
      <c r="BE601" s="94"/>
      <c r="BF601" s="94"/>
      <c r="BG601" s="94"/>
      <c r="BH601" s="94"/>
      <c r="BI601" s="94"/>
      <c r="BJ601" s="94"/>
      <c r="BK601" s="94"/>
      <c r="BL601" s="94"/>
      <c r="BM601" s="94"/>
      <c r="BN601" s="94"/>
      <c r="BO601" s="94"/>
      <c r="BP601" s="94"/>
      <c r="BQ601" s="94"/>
      <c r="BR601" s="94"/>
      <c r="BS601" s="94"/>
      <c r="BT601" s="94"/>
      <c r="BU601" s="94"/>
      <c r="BV601" s="94"/>
      <c r="BW601" s="94"/>
      <c r="BX601" s="94"/>
      <c r="BY601" s="94"/>
      <c r="BZ601" s="94"/>
      <c r="CB601" s="8"/>
    </row>
    <row r="602" spans="1:80" s="2" customFormat="1" ht="5.0999999999999996" customHeight="1">
      <c r="A602" s="203"/>
      <c r="B602" s="203"/>
      <c r="C602" s="203"/>
      <c r="D602" s="203"/>
      <c r="E602" s="203"/>
      <c r="F602" s="203"/>
      <c r="G602" s="203"/>
      <c r="H602" s="203"/>
      <c r="I602" s="203"/>
      <c r="J602" s="203"/>
      <c r="K602" s="203"/>
      <c r="L602" s="203"/>
      <c r="M602" s="203"/>
      <c r="N602" s="203"/>
      <c r="O602" s="203"/>
      <c r="P602" s="203"/>
      <c r="Q602" s="203"/>
      <c r="R602" s="203"/>
      <c r="S602" s="203"/>
      <c r="T602" s="203"/>
      <c r="U602" s="203"/>
      <c r="V602" s="203"/>
      <c r="W602" s="203"/>
      <c r="X602" s="203"/>
      <c r="Y602" s="203"/>
      <c r="Z602" s="203"/>
      <c r="AA602" s="203"/>
      <c r="AB602" s="203"/>
      <c r="AC602" s="203"/>
      <c r="AD602" s="203"/>
      <c r="AE602" s="203"/>
      <c r="AF602" s="203"/>
      <c r="AG602" s="203"/>
      <c r="AH602" s="203"/>
      <c r="AI602" s="203"/>
      <c r="AJ602" s="203"/>
      <c r="AK602" s="203"/>
      <c r="AL602" s="203"/>
      <c r="AM602" s="203"/>
      <c r="AN602" s="203"/>
      <c r="AO602" s="203"/>
      <c r="AP602" s="203"/>
      <c r="AQ602" s="203"/>
      <c r="AR602" s="203"/>
      <c r="AS602" s="203"/>
      <c r="AT602" s="203"/>
      <c r="AU602" s="203"/>
      <c r="AV602" s="203"/>
      <c r="AW602" s="203"/>
      <c r="AX602" s="203"/>
      <c r="AY602" s="203"/>
      <c r="AZ602" s="203"/>
      <c r="BA602" s="203"/>
      <c r="BB602" s="203"/>
      <c r="BC602" s="203"/>
      <c r="BD602" s="203"/>
      <c r="BE602" s="203"/>
      <c r="BF602" s="203"/>
      <c r="BG602" s="203"/>
      <c r="BH602" s="203"/>
      <c r="BI602" s="203"/>
      <c r="BJ602" s="203"/>
      <c r="BK602" s="203"/>
      <c r="BL602" s="203"/>
      <c r="BM602" s="203"/>
      <c r="BN602" s="203"/>
      <c r="BO602" s="203"/>
      <c r="BP602" s="203"/>
      <c r="BQ602" s="203"/>
      <c r="BR602" s="203"/>
      <c r="BS602" s="203"/>
      <c r="BT602" s="203"/>
      <c r="BU602" s="203"/>
      <c r="BV602" s="203"/>
      <c r="BW602" s="203"/>
      <c r="BX602" s="203"/>
      <c r="BY602" s="203"/>
      <c r="BZ602" s="203"/>
      <c r="CB602" s="8"/>
    </row>
    <row r="603" spans="1:80" s="13" customFormat="1" ht="15.95" customHeight="1">
      <c r="A603" s="59"/>
      <c r="B603" s="59" t="s">
        <v>265</v>
      </c>
      <c r="C603" s="59"/>
      <c r="D603" s="59"/>
      <c r="E603" s="59"/>
      <c r="F603" s="59"/>
      <c r="G603" s="59"/>
      <c r="H603" s="59"/>
      <c r="I603" s="59"/>
      <c r="J603" s="59"/>
      <c r="K603" s="59"/>
      <c r="L603" s="59"/>
      <c r="M603" s="59"/>
      <c r="N603" s="59"/>
      <c r="O603" s="59"/>
      <c r="P603" s="59"/>
      <c r="Q603" s="59"/>
      <c r="R603" s="59"/>
      <c r="S603" s="680"/>
      <c r="T603" s="680"/>
      <c r="U603" s="680"/>
      <c r="V603" s="680"/>
      <c r="W603" s="680"/>
      <c r="X603" s="680"/>
      <c r="Y603" s="680"/>
      <c r="Z603" s="680"/>
      <c r="AA603" s="680"/>
      <c r="AB603" s="680"/>
      <c r="AC603" s="680"/>
      <c r="AD603" s="680"/>
      <c r="AE603" s="680"/>
      <c r="AF603" s="680"/>
      <c r="AG603" s="680"/>
      <c r="AH603" s="680"/>
      <c r="AI603" s="680"/>
      <c r="AJ603" s="680"/>
      <c r="AK603" s="680"/>
      <c r="AL603" s="680"/>
      <c r="AM603" s="680"/>
      <c r="AN603" s="680"/>
      <c r="AO603" s="680"/>
      <c r="AP603" s="680"/>
      <c r="AQ603" s="680"/>
      <c r="AR603" s="680"/>
      <c r="AS603" s="680"/>
      <c r="AT603" s="680"/>
      <c r="AU603" s="680"/>
      <c r="AV603" s="680"/>
      <c r="AW603" s="680"/>
      <c r="AX603" s="680"/>
      <c r="AY603" s="680"/>
      <c r="AZ603" s="680"/>
      <c r="BA603" s="680"/>
      <c r="BB603" s="680"/>
      <c r="BC603" s="680"/>
      <c r="BD603" s="680"/>
      <c r="BE603" s="680"/>
      <c r="BF603" s="680"/>
      <c r="BG603" s="680"/>
      <c r="BH603" s="680"/>
      <c r="BI603" s="680"/>
      <c r="BJ603" s="680"/>
      <c r="BK603" s="680"/>
      <c r="BL603" s="680"/>
      <c r="BM603" s="680"/>
      <c r="BN603" s="680"/>
      <c r="BO603" s="680"/>
      <c r="BP603" s="680"/>
      <c r="BQ603" s="680"/>
      <c r="BR603" s="680"/>
      <c r="BS603" s="680"/>
      <c r="BT603" s="680"/>
      <c r="BU603" s="680"/>
      <c r="BV603" s="680"/>
      <c r="BW603" s="680"/>
      <c r="BX603" s="680"/>
      <c r="BY603" s="680"/>
      <c r="BZ603" s="680"/>
    </row>
    <row r="604" spans="1:80" s="2" customFormat="1" ht="5.0999999999999996" customHeight="1">
      <c r="A604" s="94"/>
      <c r="B604" s="94"/>
      <c r="C604" s="94"/>
      <c r="D604" s="94"/>
      <c r="E604" s="94"/>
      <c r="F604" s="94"/>
      <c r="G604" s="94"/>
      <c r="H604" s="94"/>
      <c r="I604" s="94"/>
      <c r="J604" s="94"/>
      <c r="K604" s="94"/>
      <c r="L604" s="94"/>
      <c r="M604" s="94"/>
      <c r="N604" s="94"/>
      <c r="O604" s="94"/>
      <c r="P604" s="94"/>
      <c r="Q604" s="94"/>
      <c r="R604" s="94"/>
      <c r="S604" s="94"/>
      <c r="T604" s="94"/>
      <c r="U604" s="94"/>
      <c r="V604" s="94"/>
      <c r="W604" s="94"/>
      <c r="X604" s="94"/>
      <c r="Y604" s="94"/>
      <c r="Z604" s="94"/>
      <c r="AA604" s="94"/>
      <c r="AB604" s="94"/>
      <c r="AC604" s="94"/>
      <c r="AD604" s="94"/>
      <c r="AE604" s="94"/>
      <c r="AF604" s="94"/>
      <c r="AG604" s="94"/>
      <c r="AH604" s="94"/>
      <c r="AI604" s="94"/>
      <c r="AJ604" s="94"/>
      <c r="AK604" s="94"/>
      <c r="AL604" s="94"/>
      <c r="AM604" s="94"/>
      <c r="AN604" s="94"/>
      <c r="AO604" s="94"/>
      <c r="AP604" s="94"/>
      <c r="AQ604" s="94"/>
      <c r="AR604" s="94"/>
      <c r="AS604" s="94"/>
      <c r="AT604" s="94"/>
      <c r="AU604" s="94"/>
      <c r="AV604" s="94"/>
      <c r="AW604" s="94"/>
      <c r="AX604" s="94"/>
      <c r="AY604" s="94"/>
      <c r="AZ604" s="94"/>
      <c r="BA604" s="94"/>
      <c r="BB604" s="94"/>
      <c r="BC604" s="94"/>
      <c r="BD604" s="94"/>
      <c r="BE604" s="94"/>
      <c r="BF604" s="94"/>
      <c r="BG604" s="94"/>
      <c r="BH604" s="94"/>
      <c r="BI604" s="94"/>
      <c r="BJ604" s="94"/>
      <c r="BK604" s="94"/>
      <c r="BL604" s="94"/>
      <c r="BM604" s="94"/>
      <c r="BN604" s="94"/>
      <c r="BO604" s="94"/>
      <c r="BP604" s="94"/>
      <c r="BQ604" s="94"/>
      <c r="BR604" s="94"/>
      <c r="BS604" s="94"/>
      <c r="BT604" s="94"/>
      <c r="BU604" s="94"/>
      <c r="BV604" s="94"/>
      <c r="BW604" s="94"/>
      <c r="BX604" s="94"/>
      <c r="BY604" s="94"/>
      <c r="BZ604" s="94"/>
      <c r="CB604" s="8"/>
    </row>
    <row r="605" spans="1:80" s="2" customFormat="1" ht="5.0999999999999996" customHeight="1">
      <c r="A605" s="203"/>
      <c r="B605" s="203"/>
      <c r="C605" s="203"/>
      <c r="D605" s="203"/>
      <c r="E605" s="203"/>
      <c r="F605" s="203"/>
      <c r="G605" s="203"/>
      <c r="H605" s="203"/>
      <c r="I605" s="203"/>
      <c r="J605" s="203"/>
      <c r="K605" s="203"/>
      <c r="L605" s="203"/>
      <c r="M605" s="203"/>
      <c r="N605" s="203"/>
      <c r="O605" s="203"/>
      <c r="P605" s="203"/>
      <c r="Q605" s="203"/>
      <c r="R605" s="203"/>
      <c r="S605" s="203"/>
      <c r="T605" s="203"/>
      <c r="U605" s="203"/>
      <c r="V605" s="203"/>
      <c r="W605" s="203"/>
      <c r="X605" s="203"/>
      <c r="Y605" s="203"/>
      <c r="Z605" s="203"/>
      <c r="AA605" s="203"/>
      <c r="AB605" s="203"/>
      <c r="AC605" s="203"/>
      <c r="AD605" s="203"/>
      <c r="AE605" s="203"/>
      <c r="AF605" s="203"/>
      <c r="AG605" s="203"/>
      <c r="AH605" s="203"/>
      <c r="AI605" s="203"/>
      <c r="AJ605" s="203"/>
      <c r="AK605" s="203"/>
      <c r="AL605" s="203"/>
      <c r="AM605" s="203"/>
      <c r="AN605" s="203"/>
      <c r="AO605" s="203"/>
      <c r="AP605" s="203"/>
      <c r="AQ605" s="203"/>
      <c r="AR605" s="203"/>
      <c r="AS605" s="203"/>
      <c r="AT605" s="203"/>
      <c r="AU605" s="203"/>
      <c r="AV605" s="203"/>
      <c r="AW605" s="203"/>
      <c r="AX605" s="203"/>
      <c r="AY605" s="203"/>
      <c r="AZ605" s="203"/>
      <c r="BA605" s="203"/>
      <c r="BB605" s="203"/>
      <c r="BC605" s="203"/>
      <c r="BD605" s="203"/>
      <c r="BE605" s="203"/>
      <c r="BF605" s="203"/>
      <c r="BG605" s="203"/>
      <c r="BH605" s="203"/>
      <c r="BI605" s="203"/>
      <c r="BJ605" s="203"/>
      <c r="BK605" s="203"/>
      <c r="BL605" s="203"/>
      <c r="BM605" s="203"/>
      <c r="BN605" s="203"/>
      <c r="BO605" s="203"/>
      <c r="BP605" s="203"/>
      <c r="BQ605" s="203"/>
      <c r="BR605" s="203"/>
      <c r="BS605" s="203"/>
      <c r="BT605" s="203"/>
      <c r="BU605" s="203"/>
      <c r="BV605" s="203"/>
      <c r="BW605" s="203"/>
      <c r="BX605" s="203"/>
      <c r="BY605" s="203"/>
      <c r="BZ605" s="203"/>
      <c r="CB605" s="8"/>
    </row>
    <row r="606" spans="1:80" s="13" customFormat="1" ht="15.95" customHeight="1">
      <c r="A606" s="59"/>
      <c r="B606" s="59" t="s">
        <v>266</v>
      </c>
      <c r="C606" s="59"/>
      <c r="D606" s="59"/>
      <c r="E606" s="59"/>
      <c r="F606" s="59"/>
      <c r="G606" s="59"/>
      <c r="H606" s="59"/>
      <c r="I606" s="59"/>
      <c r="J606" s="59"/>
      <c r="K606" s="59"/>
      <c r="L606" s="59"/>
      <c r="M606" s="59"/>
      <c r="N606" s="59"/>
      <c r="O606" s="59"/>
      <c r="P606" s="59"/>
      <c r="Q606" s="59"/>
      <c r="R606" s="680"/>
      <c r="S606" s="680"/>
      <c r="T606" s="680"/>
      <c r="U606" s="680"/>
      <c r="V606" s="680"/>
      <c r="W606" s="680"/>
      <c r="X606" s="680"/>
      <c r="Y606" s="680"/>
      <c r="Z606" s="680"/>
      <c r="AA606" s="680"/>
      <c r="AB606" s="680"/>
      <c r="AC606" s="680"/>
      <c r="AD606" s="680"/>
      <c r="AE606" s="680"/>
      <c r="AF606" s="680"/>
      <c r="AG606" s="680"/>
      <c r="AH606" s="680"/>
      <c r="AI606" s="680"/>
      <c r="AJ606" s="680"/>
      <c r="AK606" s="680"/>
      <c r="AL606" s="680"/>
      <c r="AM606" s="680"/>
      <c r="AN606" s="680"/>
      <c r="AO606" s="680"/>
      <c r="AP606" s="680"/>
      <c r="AQ606" s="680"/>
      <c r="AR606" s="680"/>
      <c r="AS606" s="680"/>
      <c r="AT606" s="680"/>
      <c r="AU606" s="680"/>
      <c r="AV606" s="680"/>
      <c r="AW606" s="680"/>
      <c r="AX606" s="680"/>
      <c r="AY606" s="680"/>
      <c r="AZ606" s="680"/>
      <c r="BA606" s="680"/>
      <c r="BB606" s="680"/>
      <c r="BC606" s="680"/>
      <c r="BD606" s="680"/>
      <c r="BE606" s="680"/>
      <c r="BF606" s="680"/>
      <c r="BG606" s="680"/>
      <c r="BH606" s="680"/>
      <c r="BI606" s="680"/>
      <c r="BJ606" s="680"/>
      <c r="BK606" s="680"/>
      <c r="BL606" s="680"/>
      <c r="BM606" s="680"/>
      <c r="BN606" s="680"/>
      <c r="BO606" s="680"/>
      <c r="BP606" s="680"/>
      <c r="BQ606" s="680"/>
      <c r="BR606" s="680"/>
      <c r="BS606" s="680"/>
      <c r="BT606" s="680"/>
      <c r="BU606" s="680"/>
      <c r="BV606" s="680"/>
      <c r="BW606" s="680"/>
      <c r="BX606" s="680"/>
      <c r="BY606" s="680"/>
      <c r="BZ606" s="680"/>
    </row>
    <row r="607" spans="1:80" s="13" customFormat="1" ht="15.95" customHeight="1">
      <c r="A607" s="59"/>
      <c r="B607" s="59"/>
      <c r="C607" s="59"/>
      <c r="D607" s="59"/>
      <c r="E607" s="59"/>
      <c r="F607" s="59"/>
      <c r="G607" s="59"/>
      <c r="H607" s="59"/>
      <c r="I607" s="59"/>
      <c r="J607" s="59"/>
      <c r="K607" s="59"/>
      <c r="L607" s="59"/>
      <c r="M607" s="59"/>
      <c r="N607" s="59"/>
      <c r="O607" s="59"/>
      <c r="P607" s="59"/>
      <c r="Q607" s="59"/>
      <c r="R607" s="680"/>
      <c r="S607" s="680"/>
      <c r="T607" s="680"/>
      <c r="U607" s="680"/>
      <c r="V607" s="680"/>
      <c r="W607" s="680"/>
      <c r="X607" s="680"/>
      <c r="Y607" s="680"/>
      <c r="Z607" s="680"/>
      <c r="AA607" s="680"/>
      <c r="AB607" s="680"/>
      <c r="AC607" s="680"/>
      <c r="AD607" s="680"/>
      <c r="AE607" s="680"/>
      <c r="AF607" s="680"/>
      <c r="AG607" s="680"/>
      <c r="AH607" s="680"/>
      <c r="AI607" s="680"/>
      <c r="AJ607" s="680"/>
      <c r="AK607" s="680"/>
      <c r="AL607" s="680"/>
      <c r="AM607" s="680"/>
      <c r="AN607" s="680"/>
      <c r="AO607" s="680"/>
      <c r="AP607" s="680"/>
      <c r="AQ607" s="680"/>
      <c r="AR607" s="680"/>
      <c r="AS607" s="680"/>
      <c r="AT607" s="680"/>
      <c r="AU607" s="680"/>
      <c r="AV607" s="680"/>
      <c r="AW607" s="680"/>
      <c r="AX607" s="680"/>
      <c r="AY607" s="680"/>
      <c r="AZ607" s="680"/>
      <c r="BA607" s="680"/>
      <c r="BB607" s="680"/>
      <c r="BC607" s="680"/>
      <c r="BD607" s="680"/>
      <c r="BE607" s="680"/>
      <c r="BF607" s="680"/>
      <c r="BG607" s="680"/>
      <c r="BH607" s="680"/>
      <c r="BI607" s="680"/>
      <c r="BJ607" s="680"/>
      <c r="BK607" s="680"/>
      <c r="BL607" s="680"/>
      <c r="BM607" s="680"/>
      <c r="BN607" s="680"/>
      <c r="BO607" s="680"/>
      <c r="BP607" s="680"/>
      <c r="BQ607" s="680"/>
      <c r="BR607" s="680"/>
      <c r="BS607" s="680"/>
      <c r="BT607" s="680"/>
      <c r="BU607" s="680"/>
      <c r="BV607" s="680"/>
      <c r="BW607" s="680"/>
      <c r="BX607" s="680"/>
      <c r="BY607" s="680"/>
      <c r="BZ607" s="680"/>
    </row>
    <row r="608" spans="1:80" s="2" customFormat="1" ht="5.0999999999999996" customHeight="1">
      <c r="A608" s="94"/>
      <c r="B608" s="94"/>
      <c r="C608" s="94"/>
      <c r="D608" s="94"/>
      <c r="E608" s="94"/>
      <c r="F608" s="94"/>
      <c r="G608" s="94"/>
      <c r="H608" s="94"/>
      <c r="I608" s="94"/>
      <c r="J608" s="94"/>
      <c r="K608" s="94"/>
      <c r="L608" s="94"/>
      <c r="M608" s="94"/>
      <c r="N608" s="94"/>
      <c r="O608" s="94"/>
      <c r="P608" s="94"/>
      <c r="Q608" s="94"/>
      <c r="R608" s="94"/>
      <c r="S608" s="94"/>
      <c r="T608" s="94"/>
      <c r="U608" s="94"/>
      <c r="V608" s="94"/>
      <c r="W608" s="94"/>
      <c r="X608" s="94"/>
      <c r="Y608" s="94"/>
      <c r="Z608" s="94"/>
      <c r="AA608" s="94"/>
      <c r="AB608" s="94"/>
      <c r="AC608" s="94"/>
      <c r="AD608" s="94"/>
      <c r="AE608" s="94"/>
      <c r="AF608" s="94"/>
      <c r="AG608" s="94"/>
      <c r="AH608" s="94"/>
      <c r="AI608" s="94"/>
      <c r="AJ608" s="94"/>
      <c r="AK608" s="94"/>
      <c r="AL608" s="94"/>
      <c r="AM608" s="94"/>
      <c r="AN608" s="94"/>
      <c r="AO608" s="94"/>
      <c r="AP608" s="94"/>
      <c r="AQ608" s="94"/>
      <c r="AR608" s="94"/>
      <c r="AS608" s="94"/>
      <c r="AT608" s="94"/>
      <c r="AU608" s="94"/>
      <c r="AV608" s="94"/>
      <c r="AW608" s="94"/>
      <c r="AX608" s="94"/>
      <c r="AY608" s="94"/>
      <c r="AZ608" s="94"/>
      <c r="BA608" s="94"/>
      <c r="BB608" s="94"/>
      <c r="BC608" s="94"/>
      <c r="BD608" s="94"/>
      <c r="BE608" s="94"/>
      <c r="BF608" s="94"/>
      <c r="BG608" s="94"/>
      <c r="BH608" s="94"/>
      <c r="BI608" s="94"/>
      <c r="BJ608" s="94"/>
      <c r="BK608" s="94"/>
      <c r="BL608" s="94"/>
      <c r="BM608" s="94"/>
      <c r="BN608" s="94"/>
      <c r="BO608" s="94"/>
      <c r="BP608" s="94"/>
      <c r="BQ608" s="94"/>
      <c r="BR608" s="94"/>
      <c r="BS608" s="94"/>
      <c r="BT608" s="94"/>
      <c r="BU608" s="94"/>
      <c r="BV608" s="94"/>
      <c r="BW608" s="94"/>
      <c r="BX608" s="94"/>
      <c r="BY608" s="94"/>
      <c r="BZ608" s="94"/>
      <c r="CB608" s="8"/>
    </row>
  </sheetData>
  <sheetProtection algorithmName="SHA-512" hashValue="+t1V2mNy44bM6aDAO3xQJdVbQ5vHr74CaYukKNOuplaNU7kzp5WbgEEl/3kNfiyfw839xYL+VhDL6OPymClgTg==" saltValue="5Tf5wHjhDjHablIZS4e8pw==" spinCount="100000" sheet="1" formatCells="0" selectLockedCells="1"/>
  <mergeCells count="664">
    <mergeCell ref="R607:BZ607"/>
    <mergeCell ref="W598:AF598"/>
    <mergeCell ref="AG598:AH598"/>
    <mergeCell ref="AI598:BB598"/>
    <mergeCell ref="BC598:BD598"/>
    <mergeCell ref="BE598:BS598"/>
    <mergeCell ref="W599:AF599"/>
    <mergeCell ref="AG599:AH599"/>
    <mergeCell ref="AI599:BB599"/>
    <mergeCell ref="BC599:BD599"/>
    <mergeCell ref="BE599:BS599"/>
    <mergeCell ref="W600:AF600"/>
    <mergeCell ref="AG600:AH600"/>
    <mergeCell ref="AI600:BB600"/>
    <mergeCell ref="BC600:BD600"/>
    <mergeCell ref="BE600:BS600"/>
    <mergeCell ref="S603:BZ603"/>
    <mergeCell ref="R606:BZ606"/>
    <mergeCell ref="AS586:BF586"/>
    <mergeCell ref="AS590:BF590"/>
    <mergeCell ref="AS591:AT591"/>
    <mergeCell ref="BB591:BC591"/>
    <mergeCell ref="W595:AF595"/>
    <mergeCell ref="AG595:AH595"/>
    <mergeCell ref="AI595:BB595"/>
    <mergeCell ref="BC595:BD595"/>
    <mergeCell ref="BE595:BS595"/>
    <mergeCell ref="W596:AF596"/>
    <mergeCell ref="AG596:AH596"/>
    <mergeCell ref="AI596:BB596"/>
    <mergeCell ref="BC596:BD596"/>
    <mergeCell ref="BE596:BS596"/>
    <mergeCell ref="W597:AF597"/>
    <mergeCell ref="AG597:AH597"/>
    <mergeCell ref="AI597:BB597"/>
    <mergeCell ref="BC597:BD597"/>
    <mergeCell ref="BE597:BS597"/>
    <mergeCell ref="BE561:BS561"/>
    <mergeCell ref="W562:AF562"/>
    <mergeCell ref="AG562:AH562"/>
    <mergeCell ref="AI562:BB562"/>
    <mergeCell ref="BC562:BD562"/>
    <mergeCell ref="BE562:BS562"/>
    <mergeCell ref="W563:AF563"/>
    <mergeCell ref="AG563:AH563"/>
    <mergeCell ref="AI563:BB563"/>
    <mergeCell ref="BC563:BD563"/>
    <mergeCell ref="BE563:BS563"/>
    <mergeCell ref="S566:BZ566"/>
    <mergeCell ref="R569:BZ569"/>
    <mergeCell ref="R570:BZ570"/>
    <mergeCell ref="AI574:AO574"/>
    <mergeCell ref="AI577:AO577"/>
    <mergeCell ref="AS580:BF580"/>
    <mergeCell ref="W524:AF524"/>
    <mergeCell ref="AG524:AH524"/>
    <mergeCell ref="AI524:BB524"/>
    <mergeCell ref="BC524:BD524"/>
    <mergeCell ref="BE524:BS524"/>
    <mergeCell ref="S527:BZ527"/>
    <mergeCell ref="R530:BZ530"/>
    <mergeCell ref="R531:BZ531"/>
    <mergeCell ref="A533:BZ533"/>
    <mergeCell ref="AI537:AO537"/>
    <mergeCell ref="AI540:AO540"/>
    <mergeCell ref="AS543:BF543"/>
    <mergeCell ref="AS553:BF553"/>
    <mergeCell ref="AS554:AT554"/>
    <mergeCell ref="BB554:BC554"/>
    <mergeCell ref="W558:AF558"/>
    <mergeCell ref="AG558:AH558"/>
    <mergeCell ref="AI558:BB558"/>
    <mergeCell ref="BC558:BD558"/>
    <mergeCell ref="BE558:BS558"/>
    <mergeCell ref="AI520:BB520"/>
    <mergeCell ref="BC520:BD520"/>
    <mergeCell ref="BE520:BS520"/>
    <mergeCell ref="W521:AF521"/>
    <mergeCell ref="AG521:AH521"/>
    <mergeCell ref="AI521:BB521"/>
    <mergeCell ref="BC521:BD521"/>
    <mergeCell ref="BE521:BS521"/>
    <mergeCell ref="W522:AF522"/>
    <mergeCell ref="AG522:AH522"/>
    <mergeCell ref="AI522:BB522"/>
    <mergeCell ref="BC522:BD522"/>
    <mergeCell ref="BE522:BS522"/>
    <mergeCell ref="W523:AF523"/>
    <mergeCell ref="AG523:AH523"/>
    <mergeCell ref="AI523:BB523"/>
    <mergeCell ref="BC523:BD523"/>
    <mergeCell ref="BE523:BS523"/>
    <mergeCell ref="W487:AF487"/>
    <mergeCell ref="AG487:AH487"/>
    <mergeCell ref="AI487:BB487"/>
    <mergeCell ref="BC487:BD487"/>
    <mergeCell ref="BE487:BS487"/>
    <mergeCell ref="W484:AF484"/>
    <mergeCell ref="AG484:AH484"/>
    <mergeCell ref="AI484:BB484"/>
    <mergeCell ref="BC484:BD484"/>
    <mergeCell ref="BE484:BS484"/>
    <mergeCell ref="W485:AF485"/>
    <mergeCell ref="AG485:AH485"/>
    <mergeCell ref="AI485:BB485"/>
    <mergeCell ref="BC485:BD485"/>
    <mergeCell ref="BE485:BS485"/>
    <mergeCell ref="AS439:AT439"/>
    <mergeCell ref="BB439:BC439"/>
    <mergeCell ref="AS438:BF438"/>
    <mergeCell ref="W486:AF486"/>
    <mergeCell ref="AG486:AH486"/>
    <mergeCell ref="AI486:BB486"/>
    <mergeCell ref="BC486:BD486"/>
    <mergeCell ref="BE486:BS486"/>
    <mergeCell ref="BE443:BS443"/>
    <mergeCell ref="S451:BZ451"/>
    <mergeCell ref="A457:BZ457"/>
    <mergeCell ref="AS477:BF477"/>
    <mergeCell ref="AS478:AT478"/>
    <mergeCell ref="BB478:BC478"/>
    <mergeCell ref="W482:AF482"/>
    <mergeCell ref="AG482:AH482"/>
    <mergeCell ref="AI482:BB482"/>
    <mergeCell ref="BC482:BD482"/>
    <mergeCell ref="BE482:BS482"/>
    <mergeCell ref="W483:AF483"/>
    <mergeCell ref="AG483:AH483"/>
    <mergeCell ref="AI483:BB483"/>
    <mergeCell ref="BC483:BD483"/>
    <mergeCell ref="BE483:BS483"/>
    <mergeCell ref="AI425:AO425"/>
    <mergeCell ref="AS428:BF428"/>
    <mergeCell ref="AS431:BF431"/>
    <mergeCell ref="AS434:BF434"/>
    <mergeCell ref="AI422:AO422"/>
    <mergeCell ref="W411:AF411"/>
    <mergeCell ref="S414:BZ414"/>
    <mergeCell ref="R417:BZ417"/>
    <mergeCell ref="R418:BZ418"/>
    <mergeCell ref="R379:BZ379"/>
    <mergeCell ref="A381:BZ381"/>
    <mergeCell ref="AI385:AO385"/>
    <mergeCell ref="AI388:AO388"/>
    <mergeCell ref="AS391:BF391"/>
    <mergeCell ref="AS394:BF394"/>
    <mergeCell ref="AS397:BF397"/>
    <mergeCell ref="AS401:BF401"/>
    <mergeCell ref="W410:AF410"/>
    <mergeCell ref="AG410:AH410"/>
    <mergeCell ref="AI410:BB410"/>
    <mergeCell ref="BC410:BD410"/>
    <mergeCell ref="BE410:BS410"/>
    <mergeCell ref="BE407:BS407"/>
    <mergeCell ref="W408:AF408"/>
    <mergeCell ref="AG408:AH408"/>
    <mergeCell ref="AI408:BB408"/>
    <mergeCell ref="BC408:BD408"/>
    <mergeCell ref="BE408:BS408"/>
    <mergeCell ref="W409:AF409"/>
    <mergeCell ref="AG409:AH409"/>
    <mergeCell ref="AI409:BB409"/>
    <mergeCell ref="BC409:BD409"/>
    <mergeCell ref="BE409:BS409"/>
    <mergeCell ref="W371:AF371"/>
    <mergeCell ref="AG371:AH371"/>
    <mergeCell ref="AI371:BB371"/>
    <mergeCell ref="BC371:BD371"/>
    <mergeCell ref="BE371:BS371"/>
    <mergeCell ref="W372:AF372"/>
    <mergeCell ref="AG372:AH372"/>
    <mergeCell ref="AI372:BB372"/>
    <mergeCell ref="BC372:BD372"/>
    <mergeCell ref="BE372:BS372"/>
    <mergeCell ref="S375:BZ375"/>
    <mergeCell ref="R378:BZ378"/>
    <mergeCell ref="W331:AF331"/>
    <mergeCell ref="AG331:AH331"/>
    <mergeCell ref="AI331:BB331"/>
    <mergeCell ref="W334:AF334"/>
    <mergeCell ref="AG334:AH334"/>
    <mergeCell ref="AI334:BB334"/>
    <mergeCell ref="BC334:BD334"/>
    <mergeCell ref="BE334:BS334"/>
    <mergeCell ref="W335:AF335"/>
    <mergeCell ref="AG335:AH335"/>
    <mergeCell ref="AI335:BB335"/>
    <mergeCell ref="BC335:BD335"/>
    <mergeCell ref="BE335:BS335"/>
    <mergeCell ref="BC331:BD331"/>
    <mergeCell ref="BE331:BS331"/>
    <mergeCell ref="W367:AF367"/>
    <mergeCell ref="AG367:AH367"/>
    <mergeCell ref="AI367:BB367"/>
    <mergeCell ref="BC367:BD367"/>
    <mergeCell ref="BE367:BS367"/>
    <mergeCell ref="W368:AF368"/>
    <mergeCell ref="AG368:AH368"/>
    <mergeCell ref="AS318:BF318"/>
    <mergeCell ref="AS321:BF321"/>
    <mergeCell ref="AS325:BF325"/>
    <mergeCell ref="AS326:AT326"/>
    <mergeCell ref="BB326:BC326"/>
    <mergeCell ref="W330:AF330"/>
    <mergeCell ref="AG330:AH330"/>
    <mergeCell ref="AI330:BB330"/>
    <mergeCell ref="BC330:BD330"/>
    <mergeCell ref="BE330:BS330"/>
    <mergeCell ref="W296:AF296"/>
    <mergeCell ref="AG296:AH296"/>
    <mergeCell ref="AI296:BB296"/>
    <mergeCell ref="BC296:BD296"/>
    <mergeCell ref="BE296:BS296"/>
    <mergeCell ref="S299:BZ299"/>
    <mergeCell ref="R302:BZ302"/>
    <mergeCell ref="R303:BZ303"/>
    <mergeCell ref="W294:AF294"/>
    <mergeCell ref="AG294:AH294"/>
    <mergeCell ref="AI294:BB294"/>
    <mergeCell ref="BC294:BD294"/>
    <mergeCell ref="BE294:BS294"/>
    <mergeCell ref="W295:AF295"/>
    <mergeCell ref="AG295:AH295"/>
    <mergeCell ref="AI295:BB295"/>
    <mergeCell ref="BC295:BD295"/>
    <mergeCell ref="BE295:BS295"/>
    <mergeCell ref="A305:BZ305"/>
    <mergeCell ref="AI309:AO309"/>
    <mergeCell ref="AI312:AO312"/>
    <mergeCell ref="AS315:BF315"/>
    <mergeCell ref="AG216:AH216"/>
    <mergeCell ref="AI216:BB216"/>
    <mergeCell ref="BC216:BD216"/>
    <mergeCell ref="BE216:BS216"/>
    <mergeCell ref="W217:AF217"/>
    <mergeCell ref="BE220:BS220"/>
    <mergeCell ref="S223:BZ223"/>
    <mergeCell ref="R226:BZ226"/>
    <mergeCell ref="R227:BZ227"/>
    <mergeCell ref="W292:AF292"/>
    <mergeCell ref="AG292:AH292"/>
    <mergeCell ref="AI292:BB292"/>
    <mergeCell ref="BC292:BD292"/>
    <mergeCell ref="BE292:BS292"/>
    <mergeCell ref="W293:AF293"/>
    <mergeCell ref="AG293:AH293"/>
    <mergeCell ref="AI293:BB293"/>
    <mergeCell ref="BC293:BD293"/>
    <mergeCell ref="BE293:BS293"/>
    <mergeCell ref="AS286:BF286"/>
    <mergeCell ref="BE180:BS180"/>
    <mergeCell ref="W181:AF181"/>
    <mergeCell ref="AG181:AH181"/>
    <mergeCell ref="AI181:BB181"/>
    <mergeCell ref="BC181:BD181"/>
    <mergeCell ref="AS245:BF245"/>
    <mergeCell ref="AS250:AT250"/>
    <mergeCell ref="BB250:BC250"/>
    <mergeCell ref="W254:AF254"/>
    <mergeCell ref="AG254:AH254"/>
    <mergeCell ref="AI254:BB254"/>
    <mergeCell ref="BC254:BD254"/>
    <mergeCell ref="BE254:BS254"/>
    <mergeCell ref="AS203:BF203"/>
    <mergeCell ref="AS206:BF206"/>
    <mergeCell ref="AS210:BF210"/>
    <mergeCell ref="AS211:AT211"/>
    <mergeCell ref="BB211:BC211"/>
    <mergeCell ref="W215:AF215"/>
    <mergeCell ref="AG215:AH215"/>
    <mergeCell ref="AI215:BB215"/>
    <mergeCell ref="BC215:BD215"/>
    <mergeCell ref="BE215:BS215"/>
    <mergeCell ref="W216:AF216"/>
    <mergeCell ref="AG144:AH144"/>
    <mergeCell ref="AI144:BB144"/>
    <mergeCell ref="BC144:BD144"/>
    <mergeCell ref="BE144:BS144"/>
    <mergeCell ref="AS169:BF169"/>
    <mergeCell ref="AG217:AH217"/>
    <mergeCell ref="AI217:BB217"/>
    <mergeCell ref="BC217:BD217"/>
    <mergeCell ref="BE217:BS217"/>
    <mergeCell ref="S147:BZ147"/>
    <mergeCell ref="R150:BZ150"/>
    <mergeCell ref="R151:BZ151"/>
    <mergeCell ref="A153:BZ153"/>
    <mergeCell ref="AI157:AO157"/>
    <mergeCell ref="AI160:AO160"/>
    <mergeCell ref="AS163:BF163"/>
    <mergeCell ref="AS166:BF166"/>
    <mergeCell ref="AS173:BF173"/>
    <mergeCell ref="AS174:AT174"/>
    <mergeCell ref="BB174:BC174"/>
    <mergeCell ref="W180:AF180"/>
    <mergeCell ref="AG180:AH180"/>
    <mergeCell ref="AI180:BB180"/>
    <mergeCell ref="BC180:BD180"/>
    <mergeCell ref="W107:AF107"/>
    <mergeCell ref="AG107:AH107"/>
    <mergeCell ref="AI107:BB107"/>
    <mergeCell ref="BC107:BD107"/>
    <mergeCell ref="BE107:BS107"/>
    <mergeCell ref="S110:BZ110"/>
    <mergeCell ref="R113:BZ113"/>
    <mergeCell ref="R114:BZ114"/>
    <mergeCell ref="AI118:AO118"/>
    <mergeCell ref="AI121:AO121"/>
    <mergeCell ref="AS124:BF124"/>
    <mergeCell ref="AS127:BF127"/>
    <mergeCell ref="AS130:BF130"/>
    <mergeCell ref="AS134:BF134"/>
    <mergeCell ref="AS135:AT135"/>
    <mergeCell ref="BB135:BC135"/>
    <mergeCell ref="W139:AF139"/>
    <mergeCell ref="AG139:AH139"/>
    <mergeCell ref="AI139:BB139"/>
    <mergeCell ref="BC139:BD139"/>
    <mergeCell ref="BE139:BS139"/>
    <mergeCell ref="AG103:AH103"/>
    <mergeCell ref="AI103:BB103"/>
    <mergeCell ref="BC103:BD103"/>
    <mergeCell ref="BE103:BS103"/>
    <mergeCell ref="W104:AF104"/>
    <mergeCell ref="AG104:AH104"/>
    <mergeCell ref="AI104:BB104"/>
    <mergeCell ref="BC104:BD104"/>
    <mergeCell ref="BE104:BS104"/>
    <mergeCell ref="W103:AF103"/>
    <mergeCell ref="W105:AF105"/>
    <mergeCell ref="AG105:AH105"/>
    <mergeCell ref="AI105:BB105"/>
    <mergeCell ref="BC105:BD105"/>
    <mergeCell ref="BE105:BS105"/>
    <mergeCell ref="W106:AF106"/>
    <mergeCell ref="AG106:AH106"/>
    <mergeCell ref="AI106:BB106"/>
    <mergeCell ref="BC106:BD106"/>
    <mergeCell ref="BE106:BS106"/>
    <mergeCell ref="W63:AF63"/>
    <mergeCell ref="AG63:AH63"/>
    <mergeCell ref="AI63:BB63"/>
    <mergeCell ref="BC63:BD63"/>
    <mergeCell ref="BE63:BS63"/>
    <mergeCell ref="W64:AF64"/>
    <mergeCell ref="AG64:AH64"/>
    <mergeCell ref="AI64:BB64"/>
    <mergeCell ref="BC64:BD64"/>
    <mergeCell ref="BE64:BS64"/>
    <mergeCell ref="W65:AF65"/>
    <mergeCell ref="AG65:AH65"/>
    <mergeCell ref="AI65:BB65"/>
    <mergeCell ref="BC65:BD65"/>
    <mergeCell ref="BE65:BS65"/>
    <mergeCell ref="S71:BZ71"/>
    <mergeCell ref="A77:BZ77"/>
    <mergeCell ref="AI30:BB30"/>
    <mergeCell ref="BC30:BD30"/>
    <mergeCell ref="BE30:BS30"/>
    <mergeCell ref="W31:AF31"/>
    <mergeCell ref="AG31:AH31"/>
    <mergeCell ref="AI31:BB31"/>
    <mergeCell ref="BC31:BD31"/>
    <mergeCell ref="BE31:BS31"/>
    <mergeCell ref="S34:BZ34"/>
    <mergeCell ref="R37:BZ37"/>
    <mergeCell ref="R38:BZ38"/>
    <mergeCell ref="AI42:AO42"/>
    <mergeCell ref="AI45:AO45"/>
    <mergeCell ref="AS48:BF48"/>
    <mergeCell ref="AS51:BF51"/>
    <mergeCell ref="AS54:BF54"/>
    <mergeCell ref="AS58:BF58"/>
    <mergeCell ref="AI5:AO5"/>
    <mergeCell ref="AI8:AO8"/>
    <mergeCell ref="AS11:BF11"/>
    <mergeCell ref="AS14:BF14"/>
    <mergeCell ref="AS17:BF17"/>
    <mergeCell ref="AS21:BF21"/>
    <mergeCell ref="AS22:AT22"/>
    <mergeCell ref="BB22:BC22"/>
    <mergeCell ref="W26:AF26"/>
    <mergeCell ref="AG26:AH26"/>
    <mergeCell ref="AI26:BB26"/>
    <mergeCell ref="BC26:BD26"/>
    <mergeCell ref="BE26:BS26"/>
    <mergeCell ref="W27:AF27"/>
    <mergeCell ref="AG27:AH27"/>
    <mergeCell ref="AI27:BB27"/>
    <mergeCell ref="BC27:BD27"/>
    <mergeCell ref="BE27:BS27"/>
    <mergeCell ref="AS97:BF97"/>
    <mergeCell ref="AS98:AT98"/>
    <mergeCell ref="BB98:BC98"/>
    <mergeCell ref="W102:AF102"/>
    <mergeCell ref="AG102:AH102"/>
    <mergeCell ref="AI102:BB102"/>
    <mergeCell ref="BC102:BD102"/>
    <mergeCell ref="BE102:BS102"/>
    <mergeCell ref="AS87:BF87"/>
    <mergeCell ref="AS90:BF90"/>
    <mergeCell ref="AS93:BF93"/>
    <mergeCell ref="R74:BZ74"/>
    <mergeCell ref="R75:BZ75"/>
    <mergeCell ref="AI84:AO84"/>
    <mergeCell ref="AI81:AO81"/>
    <mergeCell ref="W68:AF68"/>
    <mergeCell ref="AG68:AH68"/>
    <mergeCell ref="AI68:BB68"/>
    <mergeCell ref="BC68:BD68"/>
    <mergeCell ref="BE68:BS68"/>
    <mergeCell ref="AG66:AH66"/>
    <mergeCell ref="AI66:BB66"/>
    <mergeCell ref="BC66:BD66"/>
    <mergeCell ref="BE66:BS66"/>
    <mergeCell ref="W67:AF67"/>
    <mergeCell ref="AG67:AH67"/>
    <mergeCell ref="AI67:BB67"/>
    <mergeCell ref="BC67:BD67"/>
    <mergeCell ref="BE67:BS67"/>
    <mergeCell ref="W66:AF66"/>
    <mergeCell ref="AS59:AT59"/>
    <mergeCell ref="BB59:BC59"/>
    <mergeCell ref="W28:AF28"/>
    <mergeCell ref="AG28:AH28"/>
    <mergeCell ref="AI28:BB28"/>
    <mergeCell ref="BC28:BD28"/>
    <mergeCell ref="BE28:BS28"/>
    <mergeCell ref="W29:AF29"/>
    <mergeCell ref="AG29:AH29"/>
    <mergeCell ref="AI29:BB29"/>
    <mergeCell ref="BC29:BD29"/>
    <mergeCell ref="BE29:BS29"/>
    <mergeCell ref="W30:AF30"/>
    <mergeCell ref="AG30:AH30"/>
    <mergeCell ref="A1:BZ1"/>
    <mergeCell ref="AS583:BF583"/>
    <mergeCell ref="W559:AF559"/>
    <mergeCell ref="AG559:AH559"/>
    <mergeCell ref="AI559:BB559"/>
    <mergeCell ref="BC559:BD559"/>
    <mergeCell ref="BE559:BS559"/>
    <mergeCell ref="W560:AF560"/>
    <mergeCell ref="AG560:AH560"/>
    <mergeCell ref="AI560:BB560"/>
    <mergeCell ref="BC560:BD560"/>
    <mergeCell ref="BE560:BS560"/>
    <mergeCell ref="W561:AF561"/>
    <mergeCell ref="AG561:AH561"/>
    <mergeCell ref="AI561:BB561"/>
    <mergeCell ref="BC561:BD561"/>
    <mergeCell ref="AS546:BF546"/>
    <mergeCell ref="AS549:BF549"/>
    <mergeCell ref="AS510:BF510"/>
    <mergeCell ref="AS514:BF514"/>
    <mergeCell ref="AS515:AT515"/>
    <mergeCell ref="BB515:BC515"/>
    <mergeCell ref="W519:AF519"/>
    <mergeCell ref="AG519:AH519"/>
    <mergeCell ref="AI519:BB519"/>
    <mergeCell ref="BC519:BD519"/>
    <mergeCell ref="BE519:BS519"/>
    <mergeCell ref="W520:AF520"/>
    <mergeCell ref="AG520:AH520"/>
    <mergeCell ref="AI501:AO501"/>
    <mergeCell ref="AS504:BF504"/>
    <mergeCell ref="AS507:BF507"/>
    <mergeCell ref="S490:BZ490"/>
    <mergeCell ref="R493:BZ493"/>
    <mergeCell ref="R494:BZ494"/>
    <mergeCell ref="AI498:AO498"/>
    <mergeCell ref="AS470:BF470"/>
    <mergeCell ref="AS473:BF473"/>
    <mergeCell ref="R454:BZ454"/>
    <mergeCell ref="R455:BZ455"/>
    <mergeCell ref="AI461:AO461"/>
    <mergeCell ref="AI464:AO464"/>
    <mergeCell ref="AS467:BF467"/>
    <mergeCell ref="W447:AF447"/>
    <mergeCell ref="AG447:AH447"/>
    <mergeCell ref="AI447:BB447"/>
    <mergeCell ref="BC447:BD447"/>
    <mergeCell ref="BE447:BS447"/>
    <mergeCell ref="W448:AF448"/>
    <mergeCell ref="AG448:AH448"/>
    <mergeCell ref="AI448:BB448"/>
    <mergeCell ref="BC448:BD448"/>
    <mergeCell ref="BE448:BS448"/>
    <mergeCell ref="W445:AF445"/>
    <mergeCell ref="AG445:AH445"/>
    <mergeCell ref="AI445:BB445"/>
    <mergeCell ref="BC445:BD445"/>
    <mergeCell ref="BE445:BS445"/>
    <mergeCell ref="W446:AF446"/>
    <mergeCell ref="AG446:AH446"/>
    <mergeCell ref="AI446:BB446"/>
    <mergeCell ref="BC446:BD446"/>
    <mergeCell ref="BE446:BS446"/>
    <mergeCell ref="W444:AF444"/>
    <mergeCell ref="AG444:AH444"/>
    <mergeCell ref="AI444:BB444"/>
    <mergeCell ref="BC444:BD444"/>
    <mergeCell ref="BE444:BS444"/>
    <mergeCell ref="AS402:AT402"/>
    <mergeCell ref="BB402:BC402"/>
    <mergeCell ref="W406:AF406"/>
    <mergeCell ref="AG406:AH406"/>
    <mergeCell ref="AI406:BB406"/>
    <mergeCell ref="BC406:BD406"/>
    <mergeCell ref="BE406:BS406"/>
    <mergeCell ref="W407:AF407"/>
    <mergeCell ref="AG407:AH407"/>
    <mergeCell ref="AI407:BB407"/>
    <mergeCell ref="BC407:BD407"/>
    <mergeCell ref="AG411:AH411"/>
    <mergeCell ref="AI411:BB411"/>
    <mergeCell ref="BC411:BD411"/>
    <mergeCell ref="BE411:BS411"/>
    <mergeCell ref="W443:AF443"/>
    <mergeCell ref="AG443:AH443"/>
    <mergeCell ref="AI443:BB443"/>
    <mergeCell ref="BC443:BD443"/>
    <mergeCell ref="AI368:BB368"/>
    <mergeCell ref="BC368:BD368"/>
    <mergeCell ref="BE368:BS368"/>
    <mergeCell ref="W369:AF369"/>
    <mergeCell ref="AG369:AH369"/>
    <mergeCell ref="AI369:BB369"/>
    <mergeCell ref="BC369:BD369"/>
    <mergeCell ref="BE369:BS369"/>
    <mergeCell ref="W370:AF370"/>
    <mergeCell ref="AG370:AH370"/>
    <mergeCell ref="AI370:BB370"/>
    <mergeCell ref="BC370:BD370"/>
    <mergeCell ref="BE370:BS370"/>
    <mergeCell ref="AS362:BF362"/>
    <mergeCell ref="AS363:AT363"/>
    <mergeCell ref="BB363:BC363"/>
    <mergeCell ref="AS358:BF358"/>
    <mergeCell ref="W332:AF332"/>
    <mergeCell ref="AG332:AH332"/>
    <mergeCell ref="AI332:BB332"/>
    <mergeCell ref="BC332:BD332"/>
    <mergeCell ref="BE332:BS332"/>
    <mergeCell ref="W333:AF333"/>
    <mergeCell ref="AG333:AH333"/>
    <mergeCell ref="AI333:BB333"/>
    <mergeCell ref="BC333:BD333"/>
    <mergeCell ref="BE333:BS333"/>
    <mergeCell ref="S338:BZ338"/>
    <mergeCell ref="R341:BZ341"/>
    <mergeCell ref="R342:BZ342"/>
    <mergeCell ref="AI346:AO346"/>
    <mergeCell ref="AI349:AO349"/>
    <mergeCell ref="AS352:BF352"/>
    <mergeCell ref="AS355:BF355"/>
    <mergeCell ref="AS287:AT287"/>
    <mergeCell ref="BB287:BC287"/>
    <mergeCell ref="W291:AF291"/>
    <mergeCell ref="AG291:AH291"/>
    <mergeCell ref="AI291:BB291"/>
    <mergeCell ref="BC291:BD291"/>
    <mergeCell ref="BE291:BS291"/>
    <mergeCell ref="AI273:AO273"/>
    <mergeCell ref="AS276:BF276"/>
    <mergeCell ref="AS279:BF279"/>
    <mergeCell ref="AS282:BF282"/>
    <mergeCell ref="R265:BZ265"/>
    <mergeCell ref="R266:BZ266"/>
    <mergeCell ref="W259:AF259"/>
    <mergeCell ref="AG259:AH259"/>
    <mergeCell ref="AI259:BB259"/>
    <mergeCell ref="BC259:BD259"/>
    <mergeCell ref="BE259:BS259"/>
    <mergeCell ref="S262:BZ262"/>
    <mergeCell ref="AI270:AO270"/>
    <mergeCell ref="W257:AF257"/>
    <mergeCell ref="AG257:AH257"/>
    <mergeCell ref="AI257:BB257"/>
    <mergeCell ref="BC257:BD257"/>
    <mergeCell ref="BE257:BS257"/>
    <mergeCell ref="W258:AF258"/>
    <mergeCell ref="AG258:AH258"/>
    <mergeCell ref="AI258:BB258"/>
    <mergeCell ref="BC258:BD258"/>
    <mergeCell ref="BE258:BS258"/>
    <mergeCell ref="W255:AF255"/>
    <mergeCell ref="AG255:AH255"/>
    <mergeCell ref="AI255:BB255"/>
    <mergeCell ref="BC255:BD255"/>
    <mergeCell ref="BE255:BS255"/>
    <mergeCell ref="W256:AF256"/>
    <mergeCell ref="AG256:AH256"/>
    <mergeCell ref="AI256:BB256"/>
    <mergeCell ref="BC256:BD256"/>
    <mergeCell ref="BE256:BS256"/>
    <mergeCell ref="AS249:BF249"/>
    <mergeCell ref="W218:AF218"/>
    <mergeCell ref="AG218:AH218"/>
    <mergeCell ref="AI218:BB218"/>
    <mergeCell ref="BC218:BD218"/>
    <mergeCell ref="BE218:BS218"/>
    <mergeCell ref="W219:AF219"/>
    <mergeCell ref="AG219:AH219"/>
    <mergeCell ref="AI219:BB219"/>
    <mergeCell ref="BC219:BD219"/>
    <mergeCell ref="BE219:BS219"/>
    <mergeCell ref="W220:AF220"/>
    <mergeCell ref="AG220:AH220"/>
    <mergeCell ref="AI220:BB220"/>
    <mergeCell ref="BC220:BD220"/>
    <mergeCell ref="A229:BZ229"/>
    <mergeCell ref="AI233:AO233"/>
    <mergeCell ref="AI236:AO236"/>
    <mergeCell ref="AS239:BF239"/>
    <mergeCell ref="AS242:BF242"/>
    <mergeCell ref="R189:BZ189"/>
    <mergeCell ref="R190:BZ190"/>
    <mergeCell ref="AI194:AO194"/>
    <mergeCell ref="AI197:AO197"/>
    <mergeCell ref="AS200:BF200"/>
    <mergeCell ref="W178:AF178"/>
    <mergeCell ref="AG178:AH178"/>
    <mergeCell ref="AI178:BB178"/>
    <mergeCell ref="BC178:BD178"/>
    <mergeCell ref="BE178:BS178"/>
    <mergeCell ref="W179:AF179"/>
    <mergeCell ref="AG179:AH179"/>
    <mergeCell ref="AI179:BB179"/>
    <mergeCell ref="BC179:BD179"/>
    <mergeCell ref="BE179:BS179"/>
    <mergeCell ref="W182:AF182"/>
    <mergeCell ref="AG182:AH182"/>
    <mergeCell ref="AI182:BB182"/>
    <mergeCell ref="BC182:BD182"/>
    <mergeCell ref="BE182:BS182"/>
    <mergeCell ref="W183:AF183"/>
    <mergeCell ref="AG183:AH183"/>
    <mergeCell ref="AI183:BB183"/>
    <mergeCell ref="BC183:BD183"/>
    <mergeCell ref="W140:AF140"/>
    <mergeCell ref="AG140:AH140"/>
    <mergeCell ref="AI140:BB140"/>
    <mergeCell ref="BC140:BD140"/>
    <mergeCell ref="BE140:BS140"/>
    <mergeCell ref="W141:AF141"/>
    <mergeCell ref="AG141:AH141"/>
    <mergeCell ref="AI141:BB141"/>
    <mergeCell ref="S186:BZ186"/>
    <mergeCell ref="BE183:BS183"/>
    <mergeCell ref="BE181:BS181"/>
    <mergeCell ref="BC141:BD141"/>
    <mergeCell ref="BE141:BS141"/>
    <mergeCell ref="W142:AF142"/>
    <mergeCell ref="AG142:AH142"/>
    <mergeCell ref="AI142:BB142"/>
    <mergeCell ref="BC142:BD142"/>
    <mergeCell ref="BE142:BS142"/>
    <mergeCell ref="W143:AF143"/>
    <mergeCell ref="AG143:AH143"/>
    <mergeCell ref="AI143:BB143"/>
    <mergeCell ref="BC143:BD143"/>
    <mergeCell ref="BE143:BS143"/>
    <mergeCell ref="W144:AF144"/>
  </mergeCells>
  <phoneticPr fontId="3"/>
  <dataValidations count="2">
    <dataValidation type="list" allowBlank="1" showInputMessage="1" showErrorMessage="1" sqref="AS22:AT22 BB59:BC59 AS59:AT59 BB22:BC22 AS515:AT515 BB478:BC478 AS135:AT135 BB98:BC98 AS211:AT211 AS98:AT98 BB135:BC135 BB174:BC174 AS478:AT478 AS174:AT174 BB211:BC211 BB515:BC515 AS287:AT287 BB250:BC250 AS250:AT250 BB287:BC287 AS402:AT402 BB439:BC439 AS363:AT363 BB326:BC326 AS439:AT439 AS326:AT326 BB363:BC363 BB402:BC402 AS591:AT591 BB554:BC554 AS554:AT554 BB591:BC591" xr:uid="{00000000-0002-0000-0D00-000000000000}">
      <formula1>"□,■"</formula1>
    </dataValidation>
    <dataValidation type="list" allowBlank="1" showInputMessage="1" showErrorMessage="1" sqref="W595:AF600 W63:AF68 W102:AF107 W139:AF144 W178:AF183 W215:AF220 W254:AF259 W291:AF296 W330:AF335 W367:AF372 W406:AF411 W443:AF448 W482:AF487 W519:AF524 W558:AF563 W27:AF31 W26:AF26" xr:uid="{00000000-0002-0000-0D00-000001000000}">
      <formula1>$CA$26:$CA$98</formula1>
    </dataValidation>
  </dataValidations>
  <pageMargins left="0.78740157480314965" right="0.59055118110236227" top="0.78740157480314965" bottom="0.78740157480314965" header="0.51181102362204722" footer="0.51181102362204722"/>
  <pageSetup paperSize="9" fitToHeight="0" orientation="portrait" blackAndWhite="1" r:id="rId1"/>
  <headerFooter alignWithMargins="0"/>
  <drawing r:id="rId2"/>
  <legacy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tabColor rgb="FFFFCC00"/>
  </sheetPr>
  <dimension ref="A1:CN224"/>
  <sheetViews>
    <sheetView showGridLines="0" view="pageBreakPreview" zoomScaleNormal="85" zoomScaleSheetLayoutView="100" workbookViewId="0">
      <selection activeCell="Y5" sqref="Y5:AL5"/>
    </sheetView>
  </sheetViews>
  <sheetFormatPr defaultRowHeight="15" customHeight="1"/>
  <cols>
    <col min="1" max="86" width="1.125" style="338" customWidth="1"/>
    <col min="87" max="88" width="9" style="338" hidden="1" customWidth="1"/>
    <col min="89" max="89" width="9" style="338" customWidth="1"/>
    <col min="90" max="90" width="13.25" style="338" customWidth="1"/>
    <col min="91" max="92" width="9" style="338" hidden="1" customWidth="1"/>
    <col min="93" max="98" width="9" style="338" customWidth="1"/>
    <col min="99" max="16384" width="9" style="338"/>
  </cols>
  <sheetData>
    <row r="1" spans="1:80" s="337" customFormat="1" ht="17.100000000000001" customHeight="1">
      <c r="A1" s="727" t="s">
        <v>267</v>
      </c>
      <c r="B1" s="727"/>
      <c r="C1" s="727"/>
      <c r="D1" s="727"/>
      <c r="E1" s="727"/>
      <c r="F1" s="727"/>
      <c r="G1" s="727"/>
      <c r="H1" s="727"/>
      <c r="I1" s="727"/>
      <c r="J1" s="727"/>
      <c r="K1" s="727"/>
      <c r="L1" s="727"/>
      <c r="M1" s="727"/>
      <c r="N1" s="727"/>
      <c r="O1" s="727"/>
      <c r="P1" s="727"/>
      <c r="Q1" s="727"/>
      <c r="R1" s="727"/>
      <c r="S1" s="727"/>
      <c r="T1" s="727"/>
      <c r="U1" s="727"/>
      <c r="V1" s="727"/>
      <c r="W1" s="727"/>
      <c r="X1" s="727"/>
      <c r="Y1" s="727"/>
      <c r="Z1" s="727"/>
      <c r="AA1" s="727"/>
      <c r="AB1" s="727"/>
      <c r="AC1" s="727"/>
      <c r="AD1" s="727"/>
      <c r="AE1" s="727"/>
      <c r="AF1" s="727"/>
      <c r="AG1" s="727"/>
      <c r="AH1" s="727"/>
      <c r="AI1" s="727"/>
      <c r="AJ1" s="727"/>
      <c r="AK1" s="727"/>
      <c r="AL1" s="727"/>
      <c r="AM1" s="727"/>
      <c r="AN1" s="727"/>
      <c r="AO1" s="727"/>
      <c r="AP1" s="727"/>
      <c r="AQ1" s="727"/>
      <c r="AR1" s="727"/>
      <c r="AS1" s="727"/>
      <c r="AT1" s="727"/>
      <c r="AU1" s="727"/>
      <c r="AV1" s="727"/>
      <c r="AW1" s="727"/>
      <c r="AX1" s="727"/>
      <c r="AY1" s="727"/>
      <c r="AZ1" s="727"/>
      <c r="BA1" s="727"/>
      <c r="BB1" s="727"/>
      <c r="BC1" s="727"/>
      <c r="BD1" s="727"/>
      <c r="BE1" s="727"/>
      <c r="BF1" s="727"/>
      <c r="BG1" s="727"/>
      <c r="BH1" s="727"/>
      <c r="BI1" s="727"/>
      <c r="BJ1" s="727"/>
      <c r="BK1" s="727"/>
      <c r="BL1" s="727"/>
      <c r="BM1" s="727"/>
      <c r="BN1" s="727"/>
      <c r="BO1" s="727"/>
      <c r="BP1" s="727"/>
      <c r="BQ1" s="727"/>
      <c r="BR1" s="727"/>
      <c r="BS1" s="727"/>
      <c r="BT1" s="727"/>
      <c r="BU1" s="727"/>
      <c r="BV1" s="727"/>
      <c r="BW1" s="727"/>
      <c r="BX1" s="727"/>
      <c r="BY1" s="727"/>
      <c r="BZ1" s="727"/>
    </row>
    <row r="2" spans="1:80" ht="17.100000000000001" customHeight="1">
      <c r="A2" s="728" t="s">
        <v>268</v>
      </c>
      <c r="B2" s="728"/>
      <c r="C2" s="728"/>
      <c r="D2" s="728"/>
      <c r="E2" s="728"/>
      <c r="F2" s="728"/>
      <c r="G2" s="728"/>
      <c r="H2" s="728"/>
      <c r="I2" s="728"/>
      <c r="J2" s="728"/>
      <c r="K2" s="728"/>
      <c r="L2" s="728"/>
      <c r="M2" s="728"/>
      <c r="N2" s="728"/>
      <c r="O2" s="728"/>
      <c r="P2" s="728"/>
      <c r="Q2" s="728"/>
      <c r="R2" s="728"/>
      <c r="S2" s="728"/>
      <c r="T2" s="728"/>
      <c r="U2" s="728"/>
      <c r="V2" s="728"/>
      <c r="W2" s="728"/>
      <c r="X2" s="728"/>
      <c r="Y2" s="728"/>
      <c r="Z2" s="728"/>
      <c r="AA2" s="728"/>
      <c r="AB2" s="728"/>
      <c r="AC2" s="728"/>
      <c r="AD2" s="728"/>
      <c r="AE2" s="728"/>
      <c r="AF2" s="728"/>
      <c r="AG2" s="728"/>
      <c r="AH2" s="728"/>
      <c r="AI2" s="728"/>
      <c r="AJ2" s="728"/>
      <c r="AK2" s="728"/>
      <c r="AL2" s="728"/>
      <c r="AM2" s="728"/>
      <c r="AN2" s="728"/>
      <c r="AO2" s="728"/>
      <c r="AP2" s="728"/>
      <c r="AQ2" s="728"/>
      <c r="AR2" s="728"/>
      <c r="AS2" s="728"/>
      <c r="AT2" s="728"/>
      <c r="AU2" s="728"/>
      <c r="AV2" s="728"/>
      <c r="AW2" s="728"/>
      <c r="AX2" s="728"/>
      <c r="AY2" s="728"/>
      <c r="AZ2" s="728"/>
      <c r="BA2" s="728"/>
      <c r="BB2" s="728"/>
      <c r="BC2" s="728"/>
      <c r="BD2" s="728"/>
      <c r="BE2" s="728"/>
      <c r="BF2" s="728"/>
      <c r="BG2" s="728"/>
      <c r="BH2" s="728"/>
      <c r="BI2" s="728"/>
      <c r="BJ2" s="728"/>
      <c r="BK2" s="728"/>
      <c r="BL2" s="728"/>
      <c r="BM2" s="728"/>
      <c r="BN2" s="728"/>
      <c r="BO2" s="728"/>
      <c r="BP2" s="728"/>
      <c r="BQ2" s="728"/>
      <c r="BR2" s="728"/>
      <c r="BS2" s="728"/>
      <c r="BT2" s="728"/>
      <c r="BU2" s="728"/>
      <c r="BV2" s="728"/>
      <c r="BW2" s="728"/>
      <c r="BX2" s="728"/>
      <c r="BY2" s="728"/>
      <c r="BZ2" s="728"/>
    </row>
    <row r="3" spans="1:80" s="2" customFormat="1" ht="5.0999999999999996" customHeight="1">
      <c r="A3" s="325"/>
      <c r="B3" s="325"/>
      <c r="C3" s="325"/>
      <c r="D3" s="325"/>
      <c r="E3" s="325"/>
      <c r="F3" s="325"/>
      <c r="G3" s="325"/>
      <c r="H3" s="325"/>
      <c r="I3" s="325"/>
      <c r="J3" s="325"/>
      <c r="K3" s="325"/>
      <c r="L3" s="325"/>
      <c r="M3" s="325"/>
      <c r="N3" s="325"/>
      <c r="O3" s="325"/>
      <c r="P3" s="325"/>
      <c r="Q3" s="325"/>
      <c r="R3" s="325"/>
      <c r="S3" s="325"/>
      <c r="T3" s="325"/>
      <c r="U3" s="325"/>
      <c r="V3" s="325"/>
      <c r="W3" s="325"/>
      <c r="X3" s="325"/>
      <c r="Y3" s="325"/>
      <c r="Z3" s="325"/>
      <c r="AA3" s="325"/>
      <c r="AB3" s="325"/>
      <c r="AC3" s="325"/>
      <c r="AD3" s="325"/>
      <c r="AE3" s="325"/>
      <c r="AF3" s="325"/>
      <c r="AG3" s="325"/>
      <c r="AH3" s="325"/>
      <c r="AI3" s="325"/>
      <c r="AJ3" s="325"/>
      <c r="AK3" s="325"/>
      <c r="AL3" s="325"/>
      <c r="AM3" s="325"/>
      <c r="AN3" s="325"/>
      <c r="AO3" s="325"/>
      <c r="AP3" s="325"/>
      <c r="AQ3" s="325"/>
      <c r="AR3" s="325"/>
      <c r="AS3" s="325"/>
      <c r="AT3" s="325"/>
      <c r="AU3" s="325"/>
      <c r="AV3" s="325"/>
      <c r="AW3" s="325"/>
      <c r="AX3" s="325"/>
      <c r="AY3" s="325"/>
      <c r="AZ3" s="325"/>
      <c r="BA3" s="325"/>
      <c r="BB3" s="325"/>
      <c r="BC3" s="325"/>
      <c r="BD3" s="325"/>
      <c r="BE3" s="325"/>
      <c r="BF3" s="325"/>
      <c r="BG3" s="325"/>
      <c r="BH3" s="325"/>
      <c r="BI3" s="325"/>
      <c r="BJ3" s="325"/>
      <c r="BK3" s="325"/>
      <c r="BL3" s="325"/>
      <c r="BM3" s="325"/>
      <c r="BN3" s="325"/>
      <c r="BO3" s="325"/>
      <c r="BP3" s="325"/>
      <c r="BQ3" s="325"/>
      <c r="BR3" s="325"/>
      <c r="BS3" s="325"/>
      <c r="BT3" s="325"/>
      <c r="BU3" s="325"/>
      <c r="BV3" s="325"/>
      <c r="BW3" s="325"/>
      <c r="BX3" s="325"/>
      <c r="BY3" s="325"/>
      <c r="BZ3" s="325"/>
      <c r="CB3" s="8"/>
    </row>
    <row r="4" spans="1:80" s="2" customFormat="1" ht="5.0999999999999996" customHeight="1">
      <c r="A4" s="326"/>
      <c r="B4" s="326"/>
      <c r="C4" s="326"/>
      <c r="D4" s="326"/>
      <c r="E4" s="326"/>
      <c r="F4" s="326"/>
      <c r="G4" s="326"/>
      <c r="H4" s="326"/>
      <c r="I4" s="326"/>
      <c r="J4" s="326"/>
      <c r="K4" s="326"/>
      <c r="L4" s="326"/>
      <c r="M4" s="326"/>
      <c r="N4" s="326"/>
      <c r="O4" s="326"/>
      <c r="P4" s="326"/>
      <c r="Q4" s="326"/>
      <c r="R4" s="326"/>
      <c r="S4" s="326"/>
      <c r="T4" s="326"/>
      <c r="U4" s="326"/>
      <c r="V4" s="326"/>
      <c r="W4" s="326"/>
      <c r="X4" s="326"/>
      <c r="Y4" s="326"/>
      <c r="Z4" s="326"/>
      <c r="AA4" s="326"/>
      <c r="AB4" s="326"/>
      <c r="AC4" s="326"/>
      <c r="AD4" s="326"/>
      <c r="AE4" s="326"/>
      <c r="AF4" s="326"/>
      <c r="AG4" s="326"/>
      <c r="AH4" s="326"/>
      <c r="AI4" s="326"/>
      <c r="AJ4" s="326"/>
      <c r="AK4" s="326"/>
      <c r="AL4" s="326"/>
      <c r="AM4" s="326"/>
      <c r="AN4" s="326"/>
      <c r="AO4" s="326"/>
      <c r="AP4" s="326"/>
      <c r="AQ4" s="326"/>
      <c r="AR4" s="326"/>
      <c r="AS4" s="326"/>
      <c r="AT4" s="326"/>
      <c r="AU4" s="326"/>
      <c r="AV4" s="326"/>
      <c r="AW4" s="326"/>
      <c r="AX4" s="326"/>
      <c r="AY4" s="326"/>
      <c r="AZ4" s="326"/>
      <c r="BA4" s="326"/>
      <c r="BB4" s="326"/>
      <c r="BC4" s="326"/>
      <c r="BD4" s="326"/>
      <c r="BE4" s="326"/>
      <c r="BF4" s="326"/>
      <c r="BG4" s="326"/>
      <c r="BH4" s="326"/>
      <c r="BI4" s="326"/>
      <c r="BJ4" s="326"/>
      <c r="BK4" s="326"/>
      <c r="BL4" s="326"/>
      <c r="BM4" s="326"/>
      <c r="BN4" s="326"/>
      <c r="BO4" s="326"/>
      <c r="BP4" s="326"/>
      <c r="BQ4" s="326"/>
      <c r="BR4" s="326"/>
      <c r="BS4" s="326"/>
      <c r="BT4" s="326"/>
      <c r="BU4" s="326"/>
      <c r="BV4" s="326"/>
      <c r="BW4" s="326"/>
      <c r="BX4" s="326"/>
      <c r="BY4" s="326"/>
      <c r="BZ4" s="326"/>
      <c r="CB4" s="8"/>
    </row>
    <row r="5" spans="1:80" ht="17.100000000000001" customHeight="1">
      <c r="A5" s="327"/>
      <c r="B5" s="327" t="s">
        <v>269</v>
      </c>
      <c r="C5" s="327"/>
      <c r="D5" s="327"/>
      <c r="E5" s="327"/>
      <c r="F5" s="327"/>
      <c r="G5" s="327"/>
      <c r="H5" s="327"/>
      <c r="I5" s="327"/>
      <c r="J5" s="327"/>
      <c r="K5" s="327"/>
      <c r="L5" s="327"/>
      <c r="M5" s="327"/>
      <c r="N5" s="327"/>
      <c r="O5" s="327"/>
      <c r="P5" s="327"/>
      <c r="Q5" s="327"/>
      <c r="R5" s="327"/>
      <c r="S5" s="328"/>
      <c r="T5" s="328"/>
      <c r="U5" s="328"/>
      <c r="V5" s="328"/>
      <c r="W5" s="328"/>
      <c r="X5" s="328"/>
      <c r="Y5" s="729"/>
      <c r="Z5" s="729"/>
      <c r="AA5" s="729"/>
      <c r="AB5" s="729"/>
      <c r="AC5" s="729"/>
      <c r="AD5" s="729"/>
      <c r="AE5" s="729"/>
      <c r="AF5" s="729"/>
      <c r="AG5" s="729"/>
      <c r="AH5" s="729"/>
      <c r="AI5" s="729"/>
      <c r="AJ5" s="729"/>
      <c r="AK5" s="729"/>
      <c r="AL5" s="729"/>
      <c r="AM5" s="327"/>
      <c r="AN5" s="327"/>
      <c r="AO5" s="327"/>
      <c r="AP5" s="327"/>
      <c r="AQ5" s="327"/>
      <c r="AR5" s="327"/>
      <c r="AS5" s="327"/>
      <c r="AT5" s="327"/>
      <c r="AU5" s="327"/>
      <c r="AV5" s="327"/>
      <c r="AW5" s="327"/>
      <c r="AX5" s="327"/>
      <c r="AY5" s="327"/>
      <c r="AZ5" s="327"/>
      <c r="BA5" s="327"/>
      <c r="BB5" s="327"/>
      <c r="BC5" s="327"/>
      <c r="BD5" s="327"/>
      <c r="BE5" s="327"/>
      <c r="BF5" s="327"/>
      <c r="BG5" s="327"/>
      <c r="BH5" s="327"/>
      <c r="BI5" s="327"/>
      <c r="BJ5" s="327"/>
      <c r="BK5" s="327"/>
      <c r="BL5" s="327"/>
      <c r="BM5" s="327"/>
      <c r="BN5" s="327"/>
      <c r="BO5" s="327"/>
      <c r="BP5" s="327"/>
      <c r="BQ5" s="327"/>
      <c r="BR5" s="327"/>
      <c r="BS5" s="327"/>
      <c r="BT5" s="327"/>
      <c r="BU5" s="327"/>
      <c r="BV5" s="327"/>
      <c r="BW5" s="327"/>
      <c r="BX5" s="327"/>
      <c r="BY5" s="327"/>
      <c r="BZ5" s="327"/>
    </row>
    <row r="6" spans="1:80" s="2" customFormat="1" ht="5.0999999999999996" customHeight="1">
      <c r="A6" s="325"/>
      <c r="B6" s="325"/>
      <c r="C6" s="325"/>
      <c r="D6" s="325"/>
      <c r="E6" s="325"/>
      <c r="F6" s="325"/>
      <c r="G6" s="325"/>
      <c r="H6" s="325"/>
      <c r="I6" s="325"/>
      <c r="J6" s="325"/>
      <c r="K6" s="325"/>
      <c r="L6" s="325"/>
      <c r="M6" s="325"/>
      <c r="N6" s="325"/>
      <c r="O6" s="325"/>
      <c r="P6" s="325"/>
      <c r="Q6" s="325"/>
      <c r="R6" s="325"/>
      <c r="S6" s="325"/>
      <c r="T6" s="325"/>
      <c r="U6" s="325"/>
      <c r="V6" s="325"/>
      <c r="W6" s="325"/>
      <c r="X6" s="325"/>
      <c r="Y6" s="325"/>
      <c r="Z6" s="325"/>
      <c r="AA6" s="325"/>
      <c r="AB6" s="325"/>
      <c r="AC6" s="325"/>
      <c r="AD6" s="325"/>
      <c r="AE6" s="325"/>
      <c r="AF6" s="325"/>
      <c r="AG6" s="325"/>
      <c r="AH6" s="325"/>
      <c r="AI6" s="325"/>
      <c r="AJ6" s="325"/>
      <c r="AK6" s="325"/>
      <c r="AL6" s="325"/>
      <c r="AM6" s="325"/>
      <c r="AN6" s="325"/>
      <c r="AO6" s="325"/>
      <c r="AP6" s="325"/>
      <c r="AQ6" s="325"/>
      <c r="AR6" s="325"/>
      <c r="AS6" s="325"/>
      <c r="AT6" s="325"/>
      <c r="AU6" s="325"/>
      <c r="AV6" s="325"/>
      <c r="AW6" s="325"/>
      <c r="AX6" s="325"/>
      <c r="AY6" s="325"/>
      <c r="AZ6" s="325"/>
      <c r="BA6" s="325"/>
      <c r="BB6" s="325"/>
      <c r="BC6" s="325"/>
      <c r="BD6" s="325"/>
      <c r="BE6" s="325"/>
      <c r="BF6" s="325"/>
      <c r="BG6" s="325"/>
      <c r="BH6" s="325"/>
      <c r="BI6" s="325"/>
      <c r="BJ6" s="325"/>
      <c r="BK6" s="325"/>
      <c r="BL6" s="325"/>
      <c r="BM6" s="325"/>
      <c r="BN6" s="325"/>
      <c r="BO6" s="325"/>
      <c r="BP6" s="325"/>
      <c r="BQ6" s="325"/>
      <c r="BR6" s="325"/>
      <c r="BS6" s="325"/>
      <c r="BT6" s="325"/>
      <c r="BU6" s="325"/>
      <c r="BV6" s="325"/>
      <c r="BW6" s="325"/>
      <c r="BX6" s="325"/>
      <c r="BY6" s="325"/>
      <c r="BZ6" s="325"/>
      <c r="CB6" s="8"/>
    </row>
    <row r="7" spans="1:80" s="2" customFormat="1" ht="5.0999999999999996" customHeight="1">
      <c r="A7" s="326"/>
      <c r="B7" s="326"/>
      <c r="C7" s="326"/>
      <c r="D7" s="326"/>
      <c r="E7" s="326"/>
      <c r="F7" s="326"/>
      <c r="G7" s="326"/>
      <c r="H7" s="326"/>
      <c r="I7" s="326"/>
      <c r="J7" s="326"/>
      <c r="K7" s="326"/>
      <c r="L7" s="326"/>
      <c r="M7" s="326"/>
      <c r="N7" s="326"/>
      <c r="O7" s="326"/>
      <c r="P7" s="326"/>
      <c r="Q7" s="326"/>
      <c r="R7" s="326"/>
      <c r="S7" s="326"/>
      <c r="T7" s="326"/>
      <c r="U7" s="326"/>
      <c r="V7" s="326"/>
      <c r="W7" s="326"/>
      <c r="X7" s="326"/>
      <c r="Y7" s="326"/>
      <c r="Z7" s="326"/>
      <c r="AA7" s="326"/>
      <c r="AB7" s="326"/>
      <c r="AC7" s="326"/>
      <c r="AD7" s="326"/>
      <c r="AE7" s="326"/>
      <c r="AF7" s="326"/>
      <c r="AG7" s="326"/>
      <c r="AH7" s="326"/>
      <c r="AI7" s="326"/>
      <c r="AJ7" s="326"/>
      <c r="AK7" s="326"/>
      <c r="AL7" s="326"/>
      <c r="AM7" s="326"/>
      <c r="AN7" s="326"/>
      <c r="AO7" s="326"/>
      <c r="AP7" s="326"/>
      <c r="AQ7" s="326"/>
      <c r="AR7" s="326"/>
      <c r="AS7" s="326"/>
      <c r="AT7" s="326"/>
      <c r="AU7" s="326"/>
      <c r="AV7" s="326"/>
      <c r="AW7" s="326"/>
      <c r="AX7" s="326"/>
      <c r="AY7" s="326"/>
      <c r="AZ7" s="326"/>
      <c r="BA7" s="326"/>
      <c r="BB7" s="326"/>
      <c r="BC7" s="326"/>
      <c r="BD7" s="326"/>
      <c r="BE7" s="326"/>
      <c r="BF7" s="326"/>
      <c r="BG7" s="326"/>
      <c r="BH7" s="326"/>
      <c r="BI7" s="326"/>
      <c r="BJ7" s="326"/>
      <c r="BK7" s="326"/>
      <c r="BL7" s="326"/>
      <c r="BM7" s="326"/>
      <c r="BN7" s="326"/>
      <c r="BO7" s="326"/>
      <c r="BP7" s="326"/>
      <c r="BQ7" s="326"/>
      <c r="BR7" s="326"/>
      <c r="BS7" s="326"/>
      <c r="BT7" s="326"/>
      <c r="BU7" s="326"/>
      <c r="BV7" s="326"/>
      <c r="BW7" s="326"/>
      <c r="BX7" s="326"/>
      <c r="BY7" s="326"/>
      <c r="BZ7" s="326"/>
      <c r="CB7" s="8"/>
    </row>
    <row r="8" spans="1:80" ht="17.100000000000001" customHeight="1">
      <c r="A8" s="327"/>
      <c r="B8" s="327" t="s">
        <v>270</v>
      </c>
      <c r="C8" s="327"/>
      <c r="D8" s="327"/>
      <c r="E8" s="327"/>
      <c r="F8" s="327"/>
      <c r="G8" s="327"/>
      <c r="H8" s="327"/>
      <c r="I8" s="327"/>
      <c r="J8" s="327"/>
      <c r="K8" s="327"/>
      <c r="L8" s="327"/>
      <c r="M8" s="327"/>
      <c r="N8" s="327"/>
      <c r="O8" s="327"/>
      <c r="P8" s="327"/>
      <c r="Q8" s="327"/>
      <c r="R8" s="327"/>
      <c r="S8" s="328"/>
      <c r="T8" s="328"/>
      <c r="U8" s="328"/>
      <c r="V8" s="328"/>
      <c r="W8" s="328"/>
      <c r="X8" s="328"/>
      <c r="Y8" s="688"/>
      <c r="Z8" s="688"/>
      <c r="AA8" s="688"/>
      <c r="AB8" s="688"/>
      <c r="AC8" s="688"/>
      <c r="AD8" s="688"/>
      <c r="AE8" s="688"/>
      <c r="AF8" s="688"/>
      <c r="AG8" s="688"/>
      <c r="AH8" s="688"/>
      <c r="AI8" s="688"/>
      <c r="AJ8" s="688"/>
      <c r="AK8" s="688"/>
      <c r="AL8" s="688"/>
      <c r="AM8" s="327"/>
      <c r="AN8" s="327"/>
      <c r="AO8" s="327"/>
      <c r="AP8" s="327"/>
      <c r="AQ8" s="327"/>
      <c r="AR8" s="327"/>
      <c r="AS8" s="327"/>
      <c r="AT8" s="327"/>
      <c r="AU8" s="327"/>
      <c r="AV8" s="327"/>
      <c r="AW8" s="327"/>
      <c r="AX8" s="327"/>
      <c r="AY8" s="327"/>
      <c r="AZ8" s="327"/>
      <c r="BA8" s="327"/>
      <c r="BB8" s="327"/>
      <c r="BC8" s="327"/>
      <c r="BD8" s="327"/>
      <c r="BE8" s="327"/>
      <c r="BF8" s="327"/>
      <c r="BG8" s="327"/>
      <c r="BH8" s="327"/>
      <c r="BI8" s="327"/>
      <c r="BJ8" s="327"/>
      <c r="BK8" s="327"/>
      <c r="BL8" s="327"/>
      <c r="BM8" s="327"/>
      <c r="BN8" s="327"/>
      <c r="BO8" s="327"/>
      <c r="BP8" s="327"/>
      <c r="BQ8" s="327"/>
      <c r="BR8" s="327"/>
      <c r="BS8" s="327"/>
      <c r="BT8" s="327"/>
      <c r="BU8" s="327"/>
      <c r="BV8" s="327"/>
      <c r="BW8" s="327"/>
      <c r="BX8" s="327"/>
      <c r="BY8" s="327"/>
      <c r="BZ8" s="327"/>
    </row>
    <row r="9" spans="1:80" s="2" customFormat="1" ht="5.0999999999999996" customHeight="1">
      <c r="A9" s="325"/>
      <c r="B9" s="325"/>
      <c r="C9" s="325"/>
      <c r="D9" s="325"/>
      <c r="E9" s="325"/>
      <c r="F9" s="325"/>
      <c r="G9" s="325"/>
      <c r="H9" s="325"/>
      <c r="I9" s="325"/>
      <c r="J9" s="325"/>
      <c r="K9" s="325"/>
      <c r="L9" s="325"/>
      <c r="M9" s="325"/>
      <c r="N9" s="325"/>
      <c r="O9" s="325"/>
      <c r="P9" s="325"/>
      <c r="Q9" s="325"/>
      <c r="R9" s="325"/>
      <c r="S9" s="325"/>
      <c r="T9" s="325"/>
      <c r="U9" s="325"/>
      <c r="V9" s="325"/>
      <c r="W9" s="325"/>
      <c r="X9" s="325"/>
      <c r="Y9" s="325"/>
      <c r="Z9" s="325"/>
      <c r="AA9" s="325"/>
      <c r="AB9" s="325"/>
      <c r="AC9" s="325"/>
      <c r="AD9" s="325"/>
      <c r="AE9" s="325"/>
      <c r="AF9" s="325"/>
      <c r="AG9" s="325"/>
      <c r="AH9" s="325"/>
      <c r="AI9" s="325"/>
      <c r="AJ9" s="325"/>
      <c r="AK9" s="325"/>
      <c r="AL9" s="325"/>
      <c r="AM9" s="325"/>
      <c r="AN9" s="325"/>
      <c r="AO9" s="325"/>
      <c r="AP9" s="325"/>
      <c r="AQ9" s="325"/>
      <c r="AR9" s="325"/>
      <c r="AS9" s="325"/>
      <c r="AT9" s="325"/>
      <c r="AU9" s="325"/>
      <c r="AV9" s="325"/>
      <c r="AW9" s="325"/>
      <c r="AX9" s="325"/>
      <c r="AY9" s="325"/>
      <c r="AZ9" s="325"/>
      <c r="BA9" s="325"/>
      <c r="BB9" s="325"/>
      <c r="BC9" s="325"/>
      <c r="BD9" s="325"/>
      <c r="BE9" s="325"/>
      <c r="BF9" s="325"/>
      <c r="BG9" s="325"/>
      <c r="BH9" s="325"/>
      <c r="BI9" s="325"/>
      <c r="BJ9" s="325"/>
      <c r="BK9" s="325"/>
      <c r="BL9" s="325"/>
      <c r="BM9" s="325"/>
      <c r="BN9" s="325"/>
      <c r="BO9" s="325"/>
      <c r="BP9" s="325"/>
      <c r="BQ9" s="325"/>
      <c r="BR9" s="325"/>
      <c r="BS9" s="325"/>
      <c r="BT9" s="325"/>
      <c r="BU9" s="325"/>
      <c r="BV9" s="325"/>
      <c r="BW9" s="325"/>
      <c r="BX9" s="325"/>
      <c r="BY9" s="325"/>
      <c r="BZ9" s="325"/>
      <c r="CB9" s="8"/>
    </row>
    <row r="10" spans="1:80" s="2" customFormat="1" ht="5.0999999999999996" customHeight="1">
      <c r="A10" s="326"/>
      <c r="B10" s="326"/>
      <c r="C10" s="326"/>
      <c r="D10" s="326"/>
      <c r="E10" s="326"/>
      <c r="F10" s="326"/>
      <c r="G10" s="326"/>
      <c r="H10" s="326"/>
      <c r="I10" s="326"/>
      <c r="J10" s="326"/>
      <c r="K10" s="326"/>
      <c r="L10" s="326"/>
      <c r="M10" s="326"/>
      <c r="N10" s="326"/>
      <c r="O10" s="326"/>
      <c r="P10" s="326"/>
      <c r="Q10" s="326"/>
      <c r="R10" s="326"/>
      <c r="S10" s="326"/>
      <c r="T10" s="326"/>
      <c r="U10" s="326"/>
      <c r="V10" s="326"/>
      <c r="W10" s="326"/>
      <c r="X10" s="326"/>
      <c r="Y10" s="326"/>
      <c r="Z10" s="326"/>
      <c r="AA10" s="326"/>
      <c r="AB10" s="326"/>
      <c r="AC10" s="326"/>
      <c r="AD10" s="326"/>
      <c r="AE10" s="326"/>
      <c r="AF10" s="326"/>
      <c r="AG10" s="326"/>
      <c r="AH10" s="326"/>
      <c r="AI10" s="326"/>
      <c r="AJ10" s="326"/>
      <c r="AK10" s="326"/>
      <c r="AL10" s="326"/>
      <c r="AM10" s="326"/>
      <c r="AN10" s="326"/>
      <c r="AO10" s="326"/>
      <c r="AP10" s="326"/>
      <c r="AQ10" s="326"/>
      <c r="AR10" s="326"/>
      <c r="AS10" s="326"/>
      <c r="AT10" s="326"/>
      <c r="AU10" s="326"/>
      <c r="AV10" s="326"/>
      <c r="AW10" s="326"/>
      <c r="AX10" s="326"/>
      <c r="AY10" s="326"/>
      <c r="AZ10" s="326"/>
      <c r="BA10" s="326"/>
      <c r="BB10" s="326"/>
      <c r="BC10" s="326"/>
      <c r="BD10" s="326"/>
      <c r="BE10" s="326"/>
      <c r="BF10" s="326"/>
      <c r="BG10" s="326"/>
      <c r="BH10" s="326"/>
      <c r="BI10" s="326"/>
      <c r="BJ10" s="326"/>
      <c r="BK10" s="326"/>
      <c r="BL10" s="326"/>
      <c r="BM10" s="326"/>
      <c r="BN10" s="326"/>
      <c r="BO10" s="326"/>
      <c r="BP10" s="326"/>
      <c r="BQ10" s="326"/>
      <c r="BR10" s="326"/>
      <c r="BS10" s="326"/>
      <c r="BT10" s="326"/>
      <c r="BU10" s="326"/>
      <c r="BV10" s="326"/>
      <c r="BW10" s="326"/>
      <c r="BX10" s="326"/>
      <c r="BY10" s="326"/>
      <c r="BZ10" s="326"/>
      <c r="CB10" s="8"/>
    </row>
    <row r="11" spans="1:80" ht="17.100000000000001" customHeight="1">
      <c r="A11" s="327"/>
      <c r="B11" s="327" t="s">
        <v>271</v>
      </c>
      <c r="C11" s="327"/>
      <c r="D11" s="327"/>
      <c r="E11" s="327"/>
      <c r="F11" s="327"/>
      <c r="G11" s="327"/>
      <c r="H11" s="327"/>
      <c r="I11" s="327"/>
      <c r="J11" s="327"/>
      <c r="K11" s="327"/>
      <c r="L11" s="327"/>
      <c r="M11" s="327"/>
      <c r="N11" s="327"/>
      <c r="O11" s="327"/>
      <c r="P11" s="327"/>
      <c r="Q11" s="327"/>
      <c r="R11" s="327"/>
      <c r="S11" s="327"/>
      <c r="T11" s="329"/>
      <c r="U11" s="329"/>
      <c r="V11" s="329"/>
      <c r="W11" s="329"/>
      <c r="X11" s="329"/>
      <c r="Y11" s="728" t="str">
        <f>IF(T11="","","m")</f>
        <v/>
      </c>
      <c r="Z11" s="728"/>
      <c r="AA11" s="728"/>
      <c r="AB11" s="728"/>
      <c r="AC11" s="728"/>
      <c r="AD11" s="728"/>
      <c r="AE11" s="728"/>
      <c r="AF11" s="728"/>
      <c r="AG11" s="728"/>
      <c r="AH11" s="728"/>
      <c r="AI11" s="728"/>
      <c r="AJ11" s="728"/>
      <c r="AK11" s="728"/>
      <c r="AL11" s="728"/>
      <c r="AM11" s="327"/>
      <c r="AN11" s="327"/>
      <c r="AO11" s="327"/>
      <c r="AP11" s="327"/>
      <c r="AQ11" s="327"/>
      <c r="AR11" s="327"/>
      <c r="AS11" s="327"/>
      <c r="AT11" s="327"/>
      <c r="AU11" s="327"/>
      <c r="AV11" s="327"/>
      <c r="AW11" s="327"/>
      <c r="AX11" s="327"/>
      <c r="AY11" s="327"/>
      <c r="AZ11" s="327"/>
      <c r="BA11" s="327"/>
      <c r="BB11" s="327"/>
      <c r="BC11" s="327"/>
      <c r="BD11" s="327"/>
      <c r="BE11" s="327"/>
      <c r="BF11" s="327"/>
      <c r="BG11" s="327"/>
      <c r="BH11" s="327"/>
      <c r="BI11" s="327"/>
      <c r="BJ11" s="327"/>
      <c r="BK11" s="327"/>
      <c r="BL11" s="327"/>
      <c r="BM11" s="327"/>
      <c r="BN11" s="327"/>
      <c r="BO11" s="327"/>
      <c r="BP11" s="327"/>
      <c r="BQ11" s="327"/>
      <c r="BR11" s="327"/>
      <c r="BS11" s="327"/>
      <c r="BT11" s="327"/>
      <c r="BU11" s="327"/>
      <c r="BV11" s="327"/>
      <c r="BW11" s="327"/>
      <c r="BX11" s="327"/>
      <c r="BY11" s="327"/>
      <c r="BZ11" s="327"/>
    </row>
    <row r="12" spans="1:80" ht="17.100000000000001" customHeight="1">
      <c r="A12" s="327"/>
      <c r="B12" s="327"/>
      <c r="C12" s="327"/>
      <c r="D12" s="77" t="s">
        <v>272</v>
      </c>
      <c r="E12" s="77"/>
      <c r="F12" s="77"/>
      <c r="G12" s="77"/>
      <c r="H12" s="77"/>
      <c r="I12" s="77"/>
      <c r="J12" s="77"/>
      <c r="K12" s="77"/>
      <c r="L12" s="77"/>
      <c r="M12" s="330"/>
      <c r="N12" s="331"/>
      <c r="O12" s="331"/>
      <c r="P12" s="331"/>
      <c r="Q12" s="331"/>
      <c r="R12" s="331"/>
      <c r="S12" s="331"/>
      <c r="T12" s="331"/>
      <c r="U12" s="329"/>
      <c r="V12" s="329"/>
      <c r="W12" s="329"/>
      <c r="X12" s="329"/>
      <c r="Y12" s="690"/>
      <c r="Z12" s="690"/>
      <c r="AA12" s="690"/>
      <c r="AB12" s="690"/>
      <c r="AC12" s="690"/>
      <c r="AD12" s="690"/>
      <c r="AE12" s="690"/>
      <c r="AF12" s="690"/>
      <c r="AG12" s="690"/>
      <c r="AH12" s="690"/>
      <c r="AI12" s="690"/>
      <c r="AJ12" s="690"/>
      <c r="AK12" s="690"/>
      <c r="AL12" s="690"/>
      <c r="AM12" s="327"/>
      <c r="AN12" s="327"/>
      <c r="AO12" s="327"/>
      <c r="AP12" s="327"/>
      <c r="AQ12" s="327"/>
      <c r="AR12" s="327"/>
      <c r="AS12" s="327"/>
      <c r="AT12" s="327"/>
      <c r="AU12" s="327"/>
      <c r="AV12" s="327"/>
      <c r="AW12" s="327"/>
      <c r="AX12" s="327"/>
      <c r="AY12" s="327"/>
      <c r="AZ12" s="327"/>
      <c r="BA12" s="327"/>
      <c r="BB12" s="327"/>
      <c r="BC12" s="327"/>
      <c r="BD12" s="327"/>
      <c r="BE12" s="327"/>
      <c r="BF12" s="327"/>
      <c r="BG12" s="327"/>
      <c r="BH12" s="327"/>
      <c r="BI12" s="327"/>
      <c r="BJ12" s="327"/>
      <c r="BK12" s="327"/>
      <c r="BL12" s="327"/>
      <c r="BM12" s="327"/>
      <c r="BN12" s="327"/>
      <c r="BO12" s="327"/>
      <c r="BP12" s="327"/>
      <c r="BQ12" s="327"/>
      <c r="BR12" s="327"/>
      <c r="BS12" s="327"/>
      <c r="BT12" s="327"/>
      <c r="BU12" s="327"/>
      <c r="BV12" s="327"/>
      <c r="BW12" s="327"/>
      <c r="BX12" s="327"/>
      <c r="BY12" s="327"/>
      <c r="BZ12" s="327"/>
    </row>
    <row r="13" spans="1:80" ht="17.100000000000001" customHeight="1">
      <c r="A13" s="327"/>
      <c r="B13" s="327"/>
      <c r="C13" s="327"/>
      <c r="D13" s="77" t="s">
        <v>273</v>
      </c>
      <c r="E13" s="327"/>
      <c r="F13" s="327"/>
      <c r="G13" s="327"/>
      <c r="H13" s="327"/>
      <c r="I13" s="327"/>
      <c r="J13" s="327"/>
      <c r="K13" s="327"/>
      <c r="L13" s="327"/>
      <c r="M13" s="330"/>
      <c r="N13" s="331"/>
      <c r="O13" s="327"/>
      <c r="P13" s="327"/>
      <c r="Q13" s="327"/>
      <c r="R13" s="327"/>
      <c r="S13" s="327"/>
      <c r="T13" s="327"/>
      <c r="U13" s="329"/>
      <c r="V13" s="329"/>
      <c r="W13" s="329"/>
      <c r="X13" s="329"/>
      <c r="Y13" s="690"/>
      <c r="Z13" s="690"/>
      <c r="AA13" s="690"/>
      <c r="AB13" s="690"/>
      <c r="AC13" s="690"/>
      <c r="AD13" s="690"/>
      <c r="AE13" s="690"/>
      <c r="AF13" s="690"/>
      <c r="AG13" s="690"/>
      <c r="AH13" s="690"/>
      <c r="AI13" s="690"/>
      <c r="AJ13" s="690"/>
      <c r="AK13" s="690"/>
      <c r="AL13" s="690"/>
      <c r="AM13" s="327"/>
      <c r="AN13" s="327"/>
      <c r="AO13" s="327"/>
      <c r="AP13" s="327"/>
      <c r="AQ13" s="327"/>
      <c r="AR13" s="327"/>
      <c r="AS13" s="327"/>
      <c r="AT13" s="327"/>
      <c r="AU13" s="327"/>
      <c r="AV13" s="327"/>
      <c r="AW13" s="327"/>
      <c r="AX13" s="327"/>
      <c r="AY13" s="327"/>
      <c r="AZ13" s="327"/>
      <c r="BA13" s="327"/>
      <c r="BB13" s="327"/>
      <c r="BC13" s="327"/>
      <c r="BD13" s="327"/>
      <c r="BE13" s="327"/>
      <c r="BF13" s="327"/>
      <c r="BG13" s="327"/>
      <c r="BH13" s="327"/>
      <c r="BI13" s="327"/>
      <c r="BJ13" s="327"/>
      <c r="BK13" s="327"/>
      <c r="BL13" s="327"/>
      <c r="BM13" s="327"/>
      <c r="BN13" s="327"/>
      <c r="BO13" s="327"/>
      <c r="BP13" s="327"/>
      <c r="BQ13" s="327"/>
      <c r="BR13" s="327"/>
      <c r="BS13" s="327"/>
      <c r="BT13" s="327"/>
      <c r="BU13" s="327"/>
      <c r="BV13" s="327"/>
      <c r="BW13" s="327"/>
      <c r="BX13" s="327"/>
      <c r="BY13" s="327"/>
      <c r="BZ13" s="327"/>
    </row>
    <row r="14" spans="1:80" ht="17.100000000000001" customHeight="1">
      <c r="A14" s="327"/>
      <c r="B14" s="327"/>
      <c r="C14" s="327"/>
      <c r="D14" s="77" t="s">
        <v>274</v>
      </c>
      <c r="E14" s="327"/>
      <c r="F14" s="327"/>
      <c r="G14" s="327"/>
      <c r="H14" s="327"/>
      <c r="I14" s="327"/>
      <c r="J14" s="327"/>
      <c r="K14" s="327"/>
      <c r="L14" s="327"/>
      <c r="M14" s="327"/>
      <c r="N14" s="327"/>
      <c r="O14" s="327" t="s">
        <v>275</v>
      </c>
      <c r="P14" s="327"/>
      <c r="Q14" s="327"/>
      <c r="R14" s="332"/>
      <c r="S14" s="332"/>
      <c r="T14" s="332" t="s">
        <v>84</v>
      </c>
      <c r="U14" s="981"/>
      <c r="V14" s="981"/>
      <c r="W14" s="981"/>
      <c r="X14" s="981"/>
      <c r="Y14" s="981"/>
      <c r="Z14" s="981"/>
      <c r="AA14" s="981"/>
      <c r="AB14" s="327" t="s">
        <v>80</v>
      </c>
      <c r="AC14" s="327"/>
      <c r="AD14" s="327"/>
      <c r="AE14" s="327"/>
      <c r="AF14" s="327"/>
      <c r="AG14" s="327"/>
      <c r="AH14" s="327"/>
      <c r="AI14" s="327"/>
      <c r="AJ14" s="327"/>
      <c r="AK14" s="327" t="s">
        <v>276</v>
      </c>
      <c r="AL14" s="327"/>
      <c r="AM14" s="327"/>
      <c r="AN14" s="332"/>
      <c r="AO14" s="332"/>
      <c r="AP14" s="332" t="s">
        <v>84</v>
      </c>
      <c r="AQ14" s="981"/>
      <c r="AR14" s="981"/>
      <c r="AS14" s="981"/>
      <c r="AT14" s="981"/>
      <c r="AU14" s="981"/>
      <c r="AV14" s="981"/>
      <c r="AW14" s="981"/>
      <c r="AX14" s="327" t="s">
        <v>80</v>
      </c>
      <c r="AY14" s="327"/>
      <c r="AZ14" s="327"/>
      <c r="BA14" s="327"/>
      <c r="BB14" s="327"/>
      <c r="BC14" s="327"/>
      <c r="BD14" s="327"/>
      <c r="BE14" s="327"/>
      <c r="BF14" s="327"/>
      <c r="BG14" s="327"/>
      <c r="BH14" s="327"/>
      <c r="BI14" s="327"/>
      <c r="BJ14" s="327"/>
      <c r="BK14" s="327"/>
      <c r="BL14" s="327"/>
      <c r="BM14" s="327"/>
      <c r="BN14" s="327"/>
      <c r="BO14" s="327"/>
      <c r="BP14" s="327"/>
      <c r="BQ14" s="327"/>
      <c r="BR14" s="327"/>
      <c r="BS14" s="327"/>
      <c r="BT14" s="327"/>
      <c r="BU14" s="327"/>
      <c r="BV14" s="327"/>
      <c r="BW14" s="327"/>
      <c r="BX14" s="327"/>
      <c r="BY14" s="327"/>
      <c r="BZ14" s="327"/>
    </row>
    <row r="15" spans="1:80" ht="17.100000000000001" customHeight="1">
      <c r="A15" s="327"/>
      <c r="B15" s="327"/>
      <c r="C15" s="327"/>
      <c r="D15" s="77" t="s">
        <v>277</v>
      </c>
      <c r="E15" s="327"/>
      <c r="F15" s="327"/>
      <c r="G15" s="327"/>
      <c r="H15" s="327"/>
      <c r="I15" s="327"/>
      <c r="J15" s="327"/>
      <c r="K15" s="333"/>
      <c r="L15" s="333"/>
      <c r="M15" s="333"/>
      <c r="N15" s="333"/>
      <c r="O15" s="733"/>
      <c r="P15" s="733"/>
      <c r="Q15" s="733"/>
      <c r="R15" s="733"/>
      <c r="S15" s="733"/>
      <c r="T15" s="733"/>
      <c r="U15" s="733"/>
      <c r="V15" s="733"/>
      <c r="W15" s="733"/>
      <c r="X15" s="733"/>
      <c r="Y15" s="733"/>
      <c r="Z15" s="733"/>
      <c r="AA15" s="733"/>
      <c r="AB15" s="733"/>
      <c r="AC15" s="733"/>
      <c r="AD15" s="733"/>
      <c r="AE15" s="733"/>
      <c r="AF15" s="327"/>
      <c r="AG15" s="77" t="s">
        <v>181</v>
      </c>
      <c r="AH15" s="77"/>
      <c r="AI15" s="77"/>
      <c r="AJ15" s="77"/>
      <c r="AK15" s="333"/>
      <c r="AL15" s="333"/>
      <c r="AM15" s="333"/>
      <c r="AN15" s="333"/>
      <c r="AO15" s="333"/>
      <c r="AP15" s="333"/>
      <c r="AQ15" s="333"/>
      <c r="AR15" s="333"/>
      <c r="AS15" s="733"/>
      <c r="AT15" s="733"/>
      <c r="AU15" s="733"/>
      <c r="AV15" s="733"/>
      <c r="AW15" s="733"/>
      <c r="AX15" s="733"/>
      <c r="AY15" s="733"/>
      <c r="AZ15" s="733"/>
      <c r="BA15" s="733"/>
      <c r="BB15" s="733"/>
      <c r="BC15" s="733"/>
      <c r="BD15" s="733"/>
      <c r="BE15" s="733"/>
      <c r="BF15" s="733"/>
      <c r="BG15" s="733"/>
      <c r="BH15" s="733"/>
      <c r="BI15" s="733"/>
      <c r="BJ15" s="327"/>
      <c r="BK15" s="77" t="s">
        <v>182</v>
      </c>
      <c r="BL15" s="77"/>
      <c r="BM15" s="327"/>
      <c r="BN15" s="327"/>
      <c r="BO15" s="327"/>
      <c r="BP15" s="327"/>
      <c r="BQ15" s="327"/>
      <c r="BR15" s="327"/>
      <c r="BS15" s="327"/>
      <c r="BT15" s="327"/>
      <c r="BU15" s="327"/>
      <c r="BV15" s="327"/>
      <c r="BW15" s="327"/>
      <c r="BX15" s="327"/>
      <c r="BY15" s="327"/>
      <c r="BZ15" s="327"/>
    </row>
    <row r="16" spans="1:80" s="2" customFormat="1" ht="5.0999999999999996" customHeight="1">
      <c r="A16" s="325"/>
      <c r="B16" s="325"/>
      <c r="C16" s="325"/>
      <c r="D16" s="325"/>
      <c r="E16" s="325"/>
      <c r="F16" s="325"/>
      <c r="G16" s="325"/>
      <c r="H16" s="325"/>
      <c r="I16" s="325"/>
      <c r="J16" s="325"/>
      <c r="K16" s="325"/>
      <c r="L16" s="325"/>
      <c r="M16" s="325"/>
      <c r="N16" s="325"/>
      <c r="O16" s="325"/>
      <c r="P16" s="325"/>
      <c r="Q16" s="325"/>
      <c r="R16" s="325"/>
      <c r="S16" s="325"/>
      <c r="T16" s="325"/>
      <c r="U16" s="325"/>
      <c r="V16" s="325"/>
      <c r="W16" s="325"/>
      <c r="X16" s="325"/>
      <c r="Y16" s="325"/>
      <c r="Z16" s="325"/>
      <c r="AA16" s="325"/>
      <c r="AB16" s="325"/>
      <c r="AC16" s="325"/>
      <c r="AD16" s="325"/>
      <c r="AE16" s="325"/>
      <c r="AF16" s="325"/>
      <c r="AG16" s="325"/>
      <c r="AH16" s="325"/>
      <c r="AI16" s="325"/>
      <c r="AJ16" s="325"/>
      <c r="AK16" s="325"/>
      <c r="AL16" s="325"/>
      <c r="AM16" s="325"/>
      <c r="AN16" s="325"/>
      <c r="AO16" s="325"/>
      <c r="AP16" s="325"/>
      <c r="AQ16" s="325"/>
      <c r="AR16" s="325"/>
      <c r="AS16" s="325"/>
      <c r="AT16" s="325"/>
      <c r="AU16" s="325"/>
      <c r="AV16" s="325"/>
      <c r="AW16" s="325"/>
      <c r="AX16" s="325"/>
      <c r="AY16" s="325"/>
      <c r="AZ16" s="325"/>
      <c r="BA16" s="325"/>
      <c r="BB16" s="325"/>
      <c r="BC16" s="325"/>
      <c r="BD16" s="325"/>
      <c r="BE16" s="325"/>
      <c r="BF16" s="325"/>
      <c r="BG16" s="325"/>
      <c r="BH16" s="325"/>
      <c r="BI16" s="325"/>
      <c r="BJ16" s="325"/>
      <c r="BK16" s="325"/>
      <c r="BL16" s="325"/>
      <c r="BM16" s="325"/>
      <c r="BN16" s="325"/>
      <c r="BO16" s="325"/>
      <c r="BP16" s="325"/>
      <c r="BQ16" s="325"/>
      <c r="BR16" s="325"/>
      <c r="BS16" s="325"/>
      <c r="BT16" s="325"/>
      <c r="BU16" s="325"/>
      <c r="BV16" s="325"/>
      <c r="BW16" s="325"/>
      <c r="BX16" s="325"/>
      <c r="BY16" s="325"/>
      <c r="BZ16" s="325"/>
      <c r="CB16" s="8"/>
    </row>
    <row r="17" spans="1:80" s="2" customFormat="1" ht="5.0999999999999996" customHeight="1">
      <c r="A17" s="326"/>
      <c r="B17" s="326"/>
      <c r="C17" s="326"/>
      <c r="D17" s="326"/>
      <c r="E17" s="326"/>
      <c r="F17" s="326"/>
      <c r="G17" s="326"/>
      <c r="H17" s="326"/>
      <c r="I17" s="326"/>
      <c r="J17" s="326"/>
      <c r="K17" s="326"/>
      <c r="L17" s="326"/>
      <c r="M17" s="326"/>
      <c r="N17" s="326"/>
      <c r="O17" s="326"/>
      <c r="P17" s="326"/>
      <c r="Q17" s="326"/>
      <c r="R17" s="326"/>
      <c r="S17" s="326"/>
      <c r="T17" s="326"/>
      <c r="U17" s="326"/>
      <c r="V17" s="326"/>
      <c r="W17" s="326"/>
      <c r="X17" s="326"/>
      <c r="Y17" s="326"/>
      <c r="Z17" s="326"/>
      <c r="AA17" s="326"/>
      <c r="AB17" s="326"/>
      <c r="AC17" s="326"/>
      <c r="AD17" s="326"/>
      <c r="AE17" s="326"/>
      <c r="AF17" s="326"/>
      <c r="AG17" s="326"/>
      <c r="AH17" s="326"/>
      <c r="AI17" s="326"/>
      <c r="AJ17" s="326"/>
      <c r="AK17" s="326"/>
      <c r="AL17" s="326"/>
      <c r="AM17" s="326"/>
      <c r="AN17" s="326"/>
      <c r="AO17" s="326"/>
      <c r="AP17" s="326"/>
      <c r="AQ17" s="326"/>
      <c r="AR17" s="326"/>
      <c r="AS17" s="326"/>
      <c r="AT17" s="326"/>
      <c r="AU17" s="326"/>
      <c r="AV17" s="326"/>
      <c r="AW17" s="326"/>
      <c r="AX17" s="326"/>
      <c r="AY17" s="326"/>
      <c r="AZ17" s="326"/>
      <c r="BA17" s="326"/>
      <c r="BB17" s="326"/>
      <c r="BC17" s="326"/>
      <c r="BD17" s="326"/>
      <c r="BE17" s="326"/>
      <c r="BF17" s="326"/>
      <c r="BG17" s="326"/>
      <c r="BH17" s="326"/>
      <c r="BI17" s="326"/>
      <c r="BJ17" s="326"/>
      <c r="BK17" s="326"/>
      <c r="BL17" s="326"/>
      <c r="BM17" s="326"/>
      <c r="BN17" s="326"/>
      <c r="BO17" s="326"/>
      <c r="BP17" s="326"/>
      <c r="BQ17" s="326"/>
      <c r="BR17" s="326"/>
      <c r="BS17" s="326"/>
      <c r="BT17" s="326"/>
      <c r="BU17" s="326"/>
      <c r="BV17" s="326"/>
      <c r="BW17" s="326"/>
      <c r="BX17" s="326"/>
      <c r="BY17" s="326"/>
      <c r="BZ17" s="326"/>
      <c r="CB17" s="8"/>
    </row>
    <row r="18" spans="1:80" ht="17.100000000000001" customHeight="1">
      <c r="A18" s="327"/>
      <c r="B18" s="728" t="s">
        <v>278</v>
      </c>
      <c r="C18" s="728"/>
      <c r="D18" s="728"/>
      <c r="E18" s="728"/>
      <c r="F18" s="728"/>
      <c r="G18" s="728"/>
      <c r="H18" s="728"/>
      <c r="I18" s="728"/>
      <c r="J18" s="728"/>
      <c r="K18" s="728"/>
      <c r="L18" s="728"/>
      <c r="M18" s="728"/>
      <c r="N18" s="728"/>
      <c r="O18" s="728"/>
      <c r="P18" s="728"/>
      <c r="Q18" s="728"/>
      <c r="R18" s="728"/>
      <c r="S18" s="728"/>
      <c r="T18" s="728"/>
      <c r="U18" s="728"/>
      <c r="V18" s="728"/>
      <c r="W18" s="728"/>
      <c r="X18" s="728"/>
      <c r="Y18" s="728"/>
      <c r="Z18" s="728"/>
      <c r="AA18" s="728"/>
      <c r="AB18" s="728"/>
      <c r="AC18" s="728"/>
      <c r="AD18" s="728"/>
      <c r="AE18" s="728"/>
      <c r="AF18" s="728"/>
      <c r="AG18" s="728"/>
      <c r="AH18" s="728"/>
      <c r="AI18" s="728"/>
      <c r="AJ18" s="728"/>
      <c r="AK18" s="728"/>
      <c r="AL18" s="728"/>
      <c r="AM18" s="728"/>
      <c r="AN18" s="728"/>
      <c r="AO18" s="728"/>
      <c r="AP18" s="728"/>
      <c r="AQ18" s="728"/>
      <c r="AR18" s="728"/>
      <c r="AS18" s="728"/>
      <c r="AT18" s="728"/>
      <c r="AU18" s="728"/>
      <c r="AV18" s="728"/>
      <c r="AW18" s="728"/>
      <c r="AX18" s="728"/>
      <c r="AY18" s="728"/>
      <c r="AZ18" s="728"/>
      <c r="BA18" s="728"/>
      <c r="BB18" s="327"/>
      <c r="BC18" s="327"/>
      <c r="BD18" s="327"/>
      <c r="BE18" s="327"/>
      <c r="BF18" s="327"/>
      <c r="BG18" s="327"/>
      <c r="BH18" s="327"/>
      <c r="BI18" s="327"/>
      <c r="BJ18" s="327"/>
      <c r="BK18" s="327"/>
      <c r="BL18" s="327"/>
      <c r="BM18" s="327"/>
      <c r="BN18" s="327"/>
      <c r="BO18" s="327"/>
      <c r="BP18" s="327"/>
      <c r="BQ18" s="327"/>
      <c r="BR18" s="327"/>
      <c r="BS18" s="327"/>
      <c r="BT18" s="327"/>
      <c r="BU18" s="327"/>
      <c r="BV18" s="327"/>
      <c r="BW18" s="327"/>
      <c r="BX18" s="327"/>
      <c r="BY18" s="327"/>
      <c r="BZ18" s="327"/>
    </row>
    <row r="19" spans="1:80" ht="17.100000000000001" customHeight="1">
      <c r="A19" s="327"/>
      <c r="B19" s="327"/>
      <c r="C19" s="327"/>
      <c r="D19" s="327"/>
      <c r="E19" s="729" t="s">
        <v>56</v>
      </c>
      <c r="F19" s="729"/>
      <c r="G19" s="729"/>
      <c r="H19" s="327" t="s">
        <v>1341</v>
      </c>
      <c r="I19" s="327"/>
      <c r="J19" s="327"/>
      <c r="K19" s="327"/>
      <c r="L19" s="327"/>
      <c r="M19" s="327"/>
      <c r="N19" s="327"/>
      <c r="O19" s="327"/>
      <c r="P19" s="327"/>
      <c r="Q19" s="327"/>
      <c r="R19" s="327"/>
      <c r="S19" s="327"/>
      <c r="T19" s="327"/>
      <c r="U19" s="327"/>
      <c r="V19" s="327"/>
      <c r="W19" s="327"/>
      <c r="X19" s="327"/>
      <c r="Y19" s="327"/>
      <c r="Z19" s="327"/>
      <c r="AA19" s="327"/>
      <c r="AB19" s="327"/>
      <c r="AC19" s="327"/>
      <c r="AD19" s="327"/>
      <c r="AE19" s="327"/>
      <c r="AF19" s="327"/>
      <c r="AG19" s="327"/>
      <c r="AH19" s="327"/>
      <c r="AI19" s="327"/>
      <c r="AJ19" s="327"/>
      <c r="AK19" s="327"/>
      <c r="AL19" s="327"/>
      <c r="AM19" s="327"/>
      <c r="AN19" s="327"/>
      <c r="AO19" s="327"/>
      <c r="AP19" s="327"/>
      <c r="AQ19" s="327"/>
      <c r="AR19" s="327"/>
      <c r="AS19" s="327"/>
      <c r="AT19" s="327"/>
      <c r="AU19" s="327"/>
      <c r="AV19" s="327"/>
      <c r="AW19" s="327"/>
      <c r="AX19" s="327"/>
      <c r="AY19" s="327"/>
      <c r="AZ19" s="327"/>
      <c r="BA19" s="327"/>
      <c r="BB19" s="327"/>
      <c r="BC19" s="327"/>
      <c r="BD19" s="327"/>
      <c r="BE19" s="327"/>
      <c r="BF19" s="327"/>
      <c r="BG19" s="327"/>
      <c r="BH19" s="327"/>
      <c r="BI19" s="327"/>
      <c r="BJ19" s="327"/>
      <c r="BK19" s="327"/>
      <c r="BL19" s="327"/>
      <c r="BM19" s="327"/>
      <c r="BN19" s="327"/>
      <c r="BO19" s="327"/>
      <c r="BP19" s="327"/>
      <c r="BQ19" s="327"/>
      <c r="BR19" s="327"/>
      <c r="BS19" s="327"/>
      <c r="BT19" s="327"/>
      <c r="BU19" s="327"/>
      <c r="BV19" s="327"/>
      <c r="BW19" s="327"/>
      <c r="BX19" s="327"/>
      <c r="BY19" s="327"/>
      <c r="BZ19" s="327"/>
    </row>
    <row r="20" spans="1:80" ht="17.100000000000001" customHeight="1">
      <c r="A20" s="327"/>
      <c r="B20" s="327"/>
      <c r="C20" s="327"/>
      <c r="D20" s="327"/>
      <c r="E20" s="729" t="s">
        <v>56</v>
      </c>
      <c r="F20" s="729"/>
      <c r="G20" s="729"/>
      <c r="H20" s="327" t="s">
        <v>1342</v>
      </c>
      <c r="I20" s="327"/>
      <c r="J20" s="327"/>
      <c r="K20" s="327"/>
      <c r="L20" s="327"/>
      <c r="M20" s="327"/>
      <c r="N20" s="327"/>
      <c r="O20" s="327"/>
      <c r="P20" s="327"/>
      <c r="Q20" s="327"/>
      <c r="R20" s="327"/>
      <c r="S20" s="327"/>
      <c r="T20" s="327"/>
      <c r="U20" s="327"/>
      <c r="V20" s="327"/>
      <c r="W20" s="327"/>
      <c r="X20" s="327"/>
      <c r="Y20" s="327"/>
      <c r="Z20" s="327"/>
      <c r="AA20" s="327"/>
      <c r="AB20" s="327"/>
      <c r="AC20" s="327"/>
      <c r="AD20" s="327"/>
      <c r="AE20" s="327"/>
      <c r="AF20" s="327"/>
      <c r="AG20" s="327"/>
      <c r="AH20" s="327"/>
      <c r="AI20" s="327"/>
      <c r="AJ20" s="327"/>
      <c r="AK20" s="327"/>
      <c r="AL20" s="327"/>
      <c r="AM20" s="327"/>
      <c r="AN20" s="327"/>
      <c r="AO20" s="327"/>
      <c r="AP20" s="327"/>
      <c r="AQ20" s="327"/>
      <c r="AR20" s="327"/>
      <c r="AS20" s="327"/>
      <c r="AT20" s="327"/>
      <c r="AU20" s="327"/>
      <c r="AV20" s="327"/>
      <c r="AW20" s="327"/>
      <c r="AX20" s="327"/>
      <c r="AY20" s="327"/>
      <c r="AZ20" s="327"/>
      <c r="BA20" s="327"/>
      <c r="BB20" s="327"/>
      <c r="BC20" s="327"/>
      <c r="BD20" s="327"/>
      <c r="BE20" s="327"/>
      <c r="BF20" s="327"/>
      <c r="BG20" s="327"/>
      <c r="BH20" s="327"/>
      <c r="BI20" s="327"/>
      <c r="BJ20" s="327"/>
      <c r="BK20" s="327"/>
      <c r="BL20" s="327"/>
      <c r="BM20" s="327"/>
      <c r="BN20" s="327"/>
      <c r="BO20" s="327"/>
      <c r="BP20" s="327"/>
      <c r="BQ20" s="327"/>
      <c r="BR20" s="327"/>
      <c r="BS20" s="327"/>
      <c r="BT20" s="327"/>
      <c r="BU20" s="327"/>
      <c r="BV20" s="327"/>
      <c r="BW20" s="327"/>
      <c r="BX20" s="327"/>
      <c r="BY20" s="327"/>
      <c r="BZ20" s="327"/>
    </row>
    <row r="21" spans="1:80" s="2" customFormat="1" ht="5.0999999999999996" customHeight="1">
      <c r="A21" s="325"/>
      <c r="B21" s="325"/>
      <c r="C21" s="325"/>
      <c r="D21" s="325"/>
      <c r="E21" s="325"/>
      <c r="F21" s="325"/>
      <c r="G21" s="325"/>
      <c r="H21" s="325"/>
      <c r="I21" s="325"/>
      <c r="J21" s="325"/>
      <c r="K21" s="325"/>
      <c r="L21" s="325"/>
      <c r="M21" s="325"/>
      <c r="N21" s="325"/>
      <c r="O21" s="325"/>
      <c r="P21" s="325"/>
      <c r="Q21" s="325"/>
      <c r="R21" s="325"/>
      <c r="S21" s="325"/>
      <c r="T21" s="325"/>
      <c r="U21" s="325"/>
      <c r="V21" s="325"/>
      <c r="W21" s="325"/>
      <c r="X21" s="325"/>
      <c r="Y21" s="325"/>
      <c r="Z21" s="325"/>
      <c r="AA21" s="325"/>
      <c r="AB21" s="325"/>
      <c r="AC21" s="325"/>
      <c r="AD21" s="325"/>
      <c r="AE21" s="325"/>
      <c r="AF21" s="325"/>
      <c r="AG21" s="325"/>
      <c r="AH21" s="325"/>
      <c r="AI21" s="325"/>
      <c r="AJ21" s="325"/>
      <c r="AK21" s="325"/>
      <c r="AL21" s="325"/>
      <c r="AM21" s="325"/>
      <c r="AN21" s="325"/>
      <c r="AO21" s="325"/>
      <c r="AP21" s="325"/>
      <c r="AQ21" s="325"/>
      <c r="AR21" s="325"/>
      <c r="AS21" s="325"/>
      <c r="AT21" s="325"/>
      <c r="AU21" s="325"/>
      <c r="AV21" s="325"/>
      <c r="AW21" s="325"/>
      <c r="AX21" s="325"/>
      <c r="AY21" s="325"/>
      <c r="AZ21" s="325"/>
      <c r="BA21" s="325"/>
      <c r="BB21" s="325"/>
      <c r="BC21" s="325"/>
      <c r="BD21" s="325"/>
      <c r="BE21" s="325"/>
      <c r="BF21" s="325"/>
      <c r="BG21" s="325"/>
      <c r="BH21" s="325"/>
      <c r="BI21" s="325"/>
      <c r="BJ21" s="325"/>
      <c r="BK21" s="325"/>
      <c r="BL21" s="325"/>
      <c r="BM21" s="325"/>
      <c r="BN21" s="325"/>
      <c r="BO21" s="325"/>
      <c r="BP21" s="325"/>
      <c r="BQ21" s="325"/>
      <c r="BR21" s="325"/>
      <c r="BS21" s="325"/>
      <c r="BT21" s="325"/>
      <c r="BU21" s="325"/>
      <c r="BV21" s="325"/>
      <c r="BW21" s="325"/>
      <c r="BX21" s="325"/>
      <c r="BY21" s="325"/>
      <c r="BZ21" s="325"/>
      <c r="CB21" s="8"/>
    </row>
    <row r="22" spans="1:80" s="2" customFormat="1" ht="5.0999999999999996" customHeight="1">
      <c r="A22" s="326"/>
      <c r="B22" s="326"/>
      <c r="C22" s="326"/>
      <c r="D22" s="326"/>
      <c r="E22" s="326"/>
      <c r="F22" s="326"/>
      <c r="G22" s="326"/>
      <c r="H22" s="326"/>
      <c r="I22" s="326"/>
      <c r="J22" s="326"/>
      <c r="K22" s="326"/>
      <c r="L22" s="326"/>
      <c r="M22" s="326"/>
      <c r="N22" s="326"/>
      <c r="O22" s="326"/>
      <c r="P22" s="326"/>
      <c r="Q22" s="326"/>
      <c r="R22" s="326"/>
      <c r="S22" s="326"/>
      <c r="T22" s="326"/>
      <c r="U22" s="326"/>
      <c r="V22" s="326"/>
      <c r="W22" s="326"/>
      <c r="X22" s="326"/>
      <c r="Y22" s="326"/>
      <c r="Z22" s="326"/>
      <c r="AA22" s="326"/>
      <c r="AB22" s="326"/>
      <c r="AC22" s="326"/>
      <c r="AD22" s="326"/>
      <c r="AE22" s="326"/>
      <c r="AF22" s="326"/>
      <c r="AG22" s="326"/>
      <c r="AH22" s="326"/>
      <c r="AI22" s="326"/>
      <c r="AJ22" s="326"/>
      <c r="AK22" s="326"/>
      <c r="AL22" s="326"/>
      <c r="AM22" s="326"/>
      <c r="AN22" s="326"/>
      <c r="AO22" s="326"/>
      <c r="AP22" s="326"/>
      <c r="AQ22" s="326"/>
      <c r="AR22" s="326"/>
      <c r="AS22" s="326"/>
      <c r="AT22" s="326"/>
      <c r="AU22" s="326"/>
      <c r="AV22" s="326"/>
      <c r="AW22" s="326"/>
      <c r="AX22" s="326"/>
      <c r="AY22" s="326"/>
      <c r="AZ22" s="326"/>
      <c r="BA22" s="326"/>
      <c r="BB22" s="326"/>
      <c r="BC22" s="326"/>
      <c r="BD22" s="326"/>
      <c r="BE22" s="326"/>
      <c r="BF22" s="326"/>
      <c r="BG22" s="326"/>
      <c r="BH22" s="326"/>
      <c r="BI22" s="326"/>
      <c r="BJ22" s="326"/>
      <c r="BK22" s="326"/>
      <c r="BL22" s="326"/>
      <c r="BM22" s="326"/>
      <c r="BN22" s="326"/>
      <c r="BO22" s="326"/>
      <c r="BP22" s="326"/>
      <c r="BQ22" s="326"/>
      <c r="BR22" s="326"/>
      <c r="BS22" s="326"/>
      <c r="BT22" s="326"/>
      <c r="BU22" s="326"/>
      <c r="BV22" s="326"/>
      <c r="BW22" s="326"/>
      <c r="BX22" s="326"/>
      <c r="BY22" s="326"/>
      <c r="BZ22" s="326"/>
      <c r="CB22" s="8"/>
    </row>
    <row r="23" spans="1:80" ht="17.100000000000001" customHeight="1">
      <c r="A23" s="327"/>
      <c r="B23" s="327" t="s">
        <v>281</v>
      </c>
      <c r="C23" s="327"/>
      <c r="D23" s="327"/>
      <c r="E23" s="327"/>
      <c r="F23" s="327"/>
      <c r="G23" s="327"/>
      <c r="H23" s="327"/>
      <c r="I23" s="327"/>
      <c r="J23" s="327"/>
      <c r="K23" s="327"/>
      <c r="L23" s="327"/>
      <c r="M23" s="327"/>
      <c r="N23" s="327"/>
      <c r="O23" s="327"/>
      <c r="P23" s="327"/>
      <c r="Q23" s="327"/>
      <c r="R23" s="327"/>
      <c r="S23" s="329"/>
      <c r="T23" s="329"/>
      <c r="U23" s="329"/>
      <c r="V23" s="329"/>
      <c r="W23" s="329"/>
      <c r="X23" s="329"/>
      <c r="Y23" s="327"/>
      <c r="Z23" s="327"/>
      <c r="AA23" s="327"/>
      <c r="AB23" s="327"/>
      <c r="AC23" s="327"/>
      <c r="AD23" s="327"/>
      <c r="AE23" s="327"/>
      <c r="AF23" s="327"/>
      <c r="AG23" s="327"/>
      <c r="AH23" s="327"/>
      <c r="AI23" s="327"/>
      <c r="AJ23" s="327"/>
      <c r="AK23" s="327"/>
      <c r="AL23" s="327"/>
      <c r="AM23" s="327"/>
      <c r="AN23" s="327"/>
      <c r="AO23" s="327"/>
      <c r="AP23" s="327"/>
      <c r="AQ23" s="327"/>
      <c r="AR23" s="327"/>
      <c r="AS23" s="327"/>
      <c r="AT23" s="327"/>
      <c r="AU23" s="327"/>
      <c r="AV23" s="327"/>
      <c r="AW23" s="327"/>
      <c r="AX23" s="327"/>
      <c r="AY23" s="327"/>
      <c r="AZ23" s="327"/>
      <c r="BA23" s="327"/>
      <c r="BB23" s="327"/>
      <c r="BC23" s="327"/>
      <c r="BD23" s="327"/>
      <c r="BE23" s="327"/>
      <c r="BF23" s="327"/>
      <c r="BG23" s="327"/>
      <c r="BH23" s="327"/>
      <c r="BI23" s="327"/>
      <c r="BJ23" s="327"/>
      <c r="BK23" s="327"/>
      <c r="BL23" s="327"/>
      <c r="BM23" s="327"/>
      <c r="BN23" s="327"/>
      <c r="BO23" s="327"/>
      <c r="BP23" s="327"/>
      <c r="BQ23" s="327"/>
      <c r="BR23" s="327"/>
      <c r="BS23" s="327"/>
      <c r="BT23" s="327"/>
      <c r="BU23" s="327"/>
      <c r="BV23" s="327"/>
      <c r="BW23" s="327"/>
      <c r="BX23" s="327"/>
      <c r="BY23" s="327"/>
      <c r="BZ23" s="327"/>
    </row>
    <row r="24" spans="1:80" ht="17.100000000000001" customHeight="1">
      <c r="A24" s="327"/>
      <c r="B24" s="327"/>
      <c r="C24" s="327"/>
      <c r="D24" s="327"/>
      <c r="E24" s="729" t="s">
        <v>56</v>
      </c>
      <c r="F24" s="729"/>
      <c r="G24" s="729"/>
      <c r="H24" s="327" t="s">
        <v>1343</v>
      </c>
      <c r="I24" s="327"/>
      <c r="J24" s="327"/>
      <c r="K24" s="327"/>
      <c r="L24" s="327"/>
      <c r="M24" s="327"/>
      <c r="N24" s="327"/>
      <c r="O24" s="327"/>
      <c r="P24" s="327"/>
      <c r="Q24" s="327"/>
      <c r="R24" s="327"/>
      <c r="S24" s="327"/>
      <c r="T24" s="327"/>
      <c r="U24" s="327"/>
      <c r="V24" s="327"/>
      <c r="W24" s="327"/>
      <c r="X24" s="327"/>
      <c r="Y24" s="327"/>
      <c r="Z24" s="327"/>
      <c r="AA24" s="327"/>
      <c r="AB24" s="327"/>
      <c r="AC24" s="327"/>
      <c r="AD24" s="327"/>
      <c r="AE24" s="327"/>
      <c r="AF24" s="327"/>
      <c r="AG24" s="327"/>
      <c r="AH24" s="327"/>
      <c r="AI24" s="327"/>
      <c r="AJ24" s="327"/>
      <c r="AK24" s="327"/>
      <c r="AL24" s="327"/>
      <c r="AM24" s="327"/>
      <c r="AN24" s="327"/>
      <c r="AO24" s="327"/>
      <c r="AP24" s="327"/>
      <c r="AQ24" s="327"/>
      <c r="AR24" s="327"/>
      <c r="AS24" s="327"/>
      <c r="AT24" s="327"/>
      <c r="AU24" s="327"/>
      <c r="AV24" s="327"/>
      <c r="AW24" s="327"/>
      <c r="AX24" s="327"/>
      <c r="AY24" s="327"/>
      <c r="AZ24" s="327"/>
      <c r="BA24" s="327"/>
      <c r="BB24" s="327"/>
      <c r="BC24" s="327"/>
      <c r="BD24" s="327"/>
      <c r="BE24" s="327"/>
      <c r="BF24" s="327"/>
      <c r="BG24" s="327"/>
      <c r="BH24" s="327"/>
      <c r="BI24" s="327"/>
      <c r="BJ24" s="327"/>
      <c r="BK24" s="327"/>
      <c r="BL24" s="327"/>
      <c r="BM24" s="327"/>
      <c r="BN24" s="327"/>
      <c r="BO24" s="327"/>
      <c r="BP24" s="327"/>
      <c r="BQ24" s="327"/>
      <c r="BR24" s="327"/>
      <c r="BS24" s="327"/>
      <c r="BT24" s="327"/>
      <c r="BU24" s="327"/>
      <c r="BV24" s="327"/>
      <c r="BW24" s="327"/>
      <c r="BX24" s="327"/>
      <c r="BY24" s="327"/>
      <c r="BZ24" s="327"/>
    </row>
    <row r="25" spans="1:80" ht="17.100000000000001" customHeight="1">
      <c r="A25" s="327"/>
      <c r="B25" s="327"/>
      <c r="C25" s="327"/>
      <c r="D25" s="327"/>
      <c r="E25" s="729" t="s">
        <v>56</v>
      </c>
      <c r="F25" s="729"/>
      <c r="G25" s="729"/>
      <c r="H25" s="327" t="s">
        <v>1344</v>
      </c>
      <c r="I25" s="327"/>
      <c r="J25" s="327"/>
      <c r="K25" s="327"/>
      <c r="L25" s="327"/>
      <c r="M25" s="327"/>
      <c r="N25" s="327"/>
      <c r="O25" s="327"/>
      <c r="P25" s="327"/>
      <c r="Q25" s="327"/>
      <c r="R25" s="327"/>
      <c r="S25" s="327"/>
      <c r="T25" s="327"/>
      <c r="U25" s="327"/>
      <c r="V25" s="327"/>
      <c r="W25" s="327"/>
      <c r="X25" s="327"/>
      <c r="Y25" s="327"/>
      <c r="Z25" s="327"/>
      <c r="AA25" s="327"/>
      <c r="AB25" s="327"/>
      <c r="AC25" s="327"/>
      <c r="AD25" s="327"/>
      <c r="AE25" s="327"/>
      <c r="AF25" s="327"/>
      <c r="AG25" s="327"/>
      <c r="AH25" s="327"/>
      <c r="AI25" s="327"/>
      <c r="AJ25" s="327"/>
      <c r="AK25" s="327"/>
      <c r="AL25" s="327"/>
      <c r="AM25" s="327"/>
      <c r="AN25" s="327"/>
      <c r="AO25" s="327"/>
      <c r="AP25" s="327"/>
      <c r="AQ25" s="327"/>
      <c r="AR25" s="327"/>
      <c r="AS25" s="327"/>
      <c r="AT25" s="327"/>
      <c r="AU25" s="327"/>
      <c r="AV25" s="327"/>
      <c r="AW25" s="327"/>
      <c r="AX25" s="327"/>
      <c r="AY25" s="327"/>
      <c r="AZ25" s="327"/>
      <c r="BA25" s="327"/>
      <c r="BB25" s="327"/>
      <c r="BC25" s="327"/>
      <c r="BD25" s="327"/>
      <c r="BE25" s="327"/>
      <c r="BF25" s="327"/>
      <c r="BG25" s="327"/>
      <c r="BH25" s="327"/>
      <c r="BI25" s="327"/>
      <c r="BJ25" s="327"/>
      <c r="BK25" s="327"/>
      <c r="BL25" s="327"/>
      <c r="BM25" s="327"/>
      <c r="BN25" s="327"/>
      <c r="BO25" s="327"/>
      <c r="BP25" s="327"/>
      <c r="BQ25" s="327"/>
      <c r="BR25" s="327"/>
      <c r="BS25" s="327"/>
      <c r="BT25" s="327"/>
      <c r="BU25" s="327"/>
      <c r="BV25" s="327"/>
      <c r="BW25" s="327"/>
      <c r="BX25" s="327"/>
      <c r="BY25" s="327"/>
      <c r="BZ25" s="327"/>
    </row>
    <row r="26" spans="1:80" ht="17.100000000000001" customHeight="1">
      <c r="A26" s="327"/>
      <c r="B26" s="327"/>
      <c r="C26" s="327"/>
      <c r="D26" s="327"/>
      <c r="E26" s="729" t="s">
        <v>56</v>
      </c>
      <c r="F26" s="729"/>
      <c r="G26" s="729"/>
      <c r="H26" s="327" t="s">
        <v>1345</v>
      </c>
      <c r="I26" s="327"/>
      <c r="J26" s="327"/>
      <c r="K26" s="327"/>
      <c r="L26" s="327"/>
      <c r="M26" s="327"/>
      <c r="N26" s="327"/>
      <c r="O26" s="327"/>
      <c r="P26" s="327"/>
      <c r="Q26" s="327"/>
      <c r="R26" s="327"/>
      <c r="S26" s="327"/>
      <c r="T26" s="327"/>
      <c r="U26" s="327"/>
      <c r="V26" s="327"/>
      <c r="W26" s="327"/>
      <c r="X26" s="327"/>
      <c r="Y26" s="327"/>
      <c r="Z26" s="327"/>
      <c r="AA26" s="327"/>
      <c r="AB26" s="327"/>
      <c r="AC26" s="327"/>
      <c r="AD26" s="327"/>
      <c r="AE26" s="327"/>
      <c r="AF26" s="327"/>
      <c r="AG26" s="327"/>
      <c r="AH26" s="327"/>
      <c r="AI26" s="327"/>
      <c r="AJ26" s="327"/>
      <c r="AK26" s="327"/>
      <c r="AL26" s="327"/>
      <c r="AM26" s="327"/>
      <c r="AN26" s="327"/>
      <c r="AO26" s="327"/>
      <c r="AP26" s="327"/>
      <c r="AQ26" s="327"/>
      <c r="AR26" s="327"/>
      <c r="AS26" s="327"/>
      <c r="AT26" s="327"/>
      <c r="AU26" s="327"/>
      <c r="AV26" s="327"/>
      <c r="AW26" s="327"/>
      <c r="AX26" s="327"/>
      <c r="AY26" s="327"/>
      <c r="AZ26" s="327"/>
      <c r="BA26" s="327"/>
      <c r="BB26" s="327"/>
      <c r="BC26" s="327"/>
      <c r="BD26" s="327"/>
      <c r="BE26" s="327"/>
      <c r="BF26" s="327"/>
      <c r="BG26" s="327"/>
      <c r="BH26" s="327"/>
      <c r="BI26" s="327"/>
      <c r="BJ26" s="327"/>
      <c r="BK26" s="327"/>
      <c r="BL26" s="327"/>
      <c r="BM26" s="327"/>
      <c r="BN26" s="327"/>
      <c r="BO26" s="327"/>
      <c r="BP26" s="327"/>
      <c r="BQ26" s="327"/>
      <c r="BR26" s="327"/>
      <c r="BS26" s="327"/>
      <c r="BT26" s="327"/>
      <c r="BU26" s="327"/>
      <c r="BV26" s="327"/>
      <c r="BW26" s="327"/>
      <c r="BX26" s="327"/>
      <c r="BY26" s="327"/>
      <c r="BZ26" s="327"/>
    </row>
    <row r="27" spans="1:80" ht="17.100000000000001" customHeight="1">
      <c r="A27" s="327"/>
      <c r="B27" s="327"/>
      <c r="C27" s="327"/>
      <c r="D27" s="327"/>
      <c r="E27" s="729" t="s">
        <v>56</v>
      </c>
      <c r="F27" s="729"/>
      <c r="G27" s="729"/>
      <c r="H27" s="327" t="s">
        <v>1346</v>
      </c>
      <c r="I27" s="327"/>
      <c r="J27" s="327"/>
      <c r="K27" s="327"/>
      <c r="L27" s="327"/>
      <c r="M27" s="327"/>
      <c r="N27" s="327"/>
      <c r="O27" s="327"/>
      <c r="P27" s="327"/>
      <c r="Q27" s="327"/>
      <c r="R27" s="327"/>
      <c r="S27" s="327"/>
      <c r="T27" s="327"/>
      <c r="U27" s="327"/>
      <c r="V27" s="327"/>
      <c r="W27" s="327"/>
      <c r="X27" s="327"/>
      <c r="Y27" s="327"/>
      <c r="Z27" s="327"/>
      <c r="AA27" s="327"/>
      <c r="AB27" s="327"/>
      <c r="AC27" s="327"/>
      <c r="AD27" s="327"/>
      <c r="AE27" s="327"/>
      <c r="AF27" s="327"/>
      <c r="AG27" s="327"/>
      <c r="AH27" s="327"/>
      <c r="AI27" s="327"/>
      <c r="AJ27" s="327"/>
      <c r="AK27" s="327"/>
      <c r="AL27" s="327"/>
      <c r="AM27" s="327"/>
      <c r="AN27" s="327"/>
      <c r="AO27" s="327"/>
      <c r="AP27" s="327"/>
      <c r="AQ27" s="327"/>
      <c r="AR27" s="327"/>
      <c r="AS27" s="327"/>
      <c r="AT27" s="327"/>
      <c r="AU27" s="327"/>
      <c r="AV27" s="327"/>
      <c r="AW27" s="327"/>
      <c r="AX27" s="327"/>
      <c r="AY27" s="327"/>
      <c r="AZ27" s="327"/>
      <c r="BA27" s="327"/>
      <c r="BB27" s="327"/>
      <c r="BC27" s="327"/>
      <c r="BD27" s="327"/>
      <c r="BE27" s="327"/>
      <c r="BF27" s="327"/>
      <c r="BG27" s="327"/>
      <c r="BH27" s="327"/>
      <c r="BI27" s="327"/>
      <c r="BJ27" s="327"/>
      <c r="BK27" s="327"/>
      <c r="BL27" s="327"/>
      <c r="BM27" s="327"/>
      <c r="BN27" s="327"/>
      <c r="BO27" s="327"/>
      <c r="BP27" s="327"/>
      <c r="BQ27" s="327"/>
      <c r="BR27" s="327"/>
      <c r="BS27" s="327"/>
      <c r="BT27" s="327"/>
      <c r="BU27" s="327"/>
      <c r="BV27" s="327"/>
      <c r="BW27" s="327"/>
      <c r="BX27" s="327"/>
      <c r="BY27" s="327"/>
      <c r="BZ27" s="327"/>
    </row>
    <row r="28" spans="1:80" ht="17.100000000000001" customHeight="1">
      <c r="A28" s="327"/>
      <c r="B28" s="327"/>
      <c r="C28" s="327"/>
      <c r="D28" s="327"/>
      <c r="E28" s="729" t="s">
        <v>56</v>
      </c>
      <c r="F28" s="729"/>
      <c r="G28" s="729"/>
      <c r="H28" s="327" t="s">
        <v>1347</v>
      </c>
      <c r="I28" s="334"/>
      <c r="J28" s="334"/>
      <c r="K28" s="334"/>
      <c r="L28" s="334"/>
      <c r="M28" s="334"/>
      <c r="N28" s="334"/>
      <c r="O28" s="334"/>
      <c r="P28" s="334"/>
      <c r="Q28" s="334"/>
      <c r="R28" s="334"/>
      <c r="S28" s="334"/>
      <c r="T28" s="334"/>
      <c r="U28" s="334"/>
      <c r="V28" s="334"/>
      <c r="W28" s="334"/>
      <c r="X28" s="334"/>
      <c r="Y28" s="334"/>
      <c r="Z28" s="334"/>
      <c r="AA28" s="334"/>
      <c r="AB28" s="334"/>
      <c r="AC28" s="334"/>
      <c r="AD28" s="334"/>
      <c r="AE28" s="334"/>
      <c r="AF28" s="334"/>
      <c r="AG28" s="334"/>
      <c r="AH28" s="334"/>
      <c r="AI28" s="334"/>
      <c r="AJ28" s="334"/>
      <c r="AK28" s="334"/>
      <c r="AL28" s="334"/>
      <c r="AM28" s="334"/>
      <c r="AN28" s="334"/>
      <c r="AO28" s="334"/>
      <c r="AP28" s="334"/>
      <c r="AQ28" s="334"/>
      <c r="AR28" s="334"/>
      <c r="AS28" s="334"/>
      <c r="AT28" s="334"/>
      <c r="AU28" s="334"/>
      <c r="AV28" s="334"/>
      <c r="AW28" s="334"/>
      <c r="AX28" s="334"/>
      <c r="AY28" s="334"/>
      <c r="AZ28" s="334"/>
      <c r="BA28" s="334"/>
      <c r="BB28" s="334"/>
      <c r="BC28" s="334"/>
      <c r="BD28" s="334"/>
      <c r="BE28" s="334"/>
      <c r="BF28" s="334"/>
      <c r="BG28" s="334"/>
      <c r="BH28" s="334"/>
      <c r="BI28" s="334"/>
      <c r="BJ28" s="327"/>
      <c r="BK28" s="327"/>
      <c r="BL28" s="327"/>
      <c r="BM28" s="327"/>
      <c r="BN28" s="327"/>
      <c r="BO28" s="327"/>
      <c r="BP28" s="327"/>
      <c r="BQ28" s="327"/>
      <c r="BR28" s="327"/>
      <c r="BS28" s="327"/>
      <c r="BT28" s="327"/>
      <c r="BU28" s="327"/>
      <c r="BV28" s="327"/>
      <c r="BW28" s="327"/>
      <c r="BX28" s="327"/>
      <c r="BY28" s="327"/>
      <c r="BZ28" s="327"/>
    </row>
    <row r="29" spans="1:80" s="2" customFormat="1" ht="5.0999999999999996" customHeight="1">
      <c r="A29" s="325"/>
      <c r="B29" s="325"/>
      <c r="C29" s="325"/>
      <c r="D29" s="325"/>
      <c r="E29" s="325"/>
      <c r="F29" s="325"/>
      <c r="G29" s="325"/>
      <c r="H29" s="325"/>
      <c r="I29" s="325"/>
      <c r="J29" s="325"/>
      <c r="K29" s="325"/>
      <c r="L29" s="325"/>
      <c r="M29" s="325"/>
      <c r="N29" s="325"/>
      <c r="O29" s="325"/>
      <c r="P29" s="325"/>
      <c r="Q29" s="325"/>
      <c r="R29" s="325"/>
      <c r="S29" s="325"/>
      <c r="T29" s="325"/>
      <c r="U29" s="325"/>
      <c r="V29" s="325"/>
      <c r="W29" s="325"/>
      <c r="X29" s="325"/>
      <c r="Y29" s="325"/>
      <c r="Z29" s="325"/>
      <c r="AA29" s="325"/>
      <c r="AB29" s="325"/>
      <c r="AC29" s="325"/>
      <c r="AD29" s="325"/>
      <c r="AE29" s="325"/>
      <c r="AF29" s="325"/>
      <c r="AG29" s="325"/>
      <c r="AH29" s="325"/>
      <c r="AI29" s="325"/>
      <c r="AJ29" s="325"/>
      <c r="AK29" s="325"/>
      <c r="AL29" s="325"/>
      <c r="AM29" s="325"/>
      <c r="AN29" s="325"/>
      <c r="AO29" s="325"/>
      <c r="AP29" s="325"/>
      <c r="AQ29" s="325"/>
      <c r="AR29" s="325"/>
      <c r="AS29" s="325"/>
      <c r="AT29" s="325"/>
      <c r="AU29" s="325"/>
      <c r="AV29" s="325"/>
      <c r="AW29" s="325"/>
      <c r="AX29" s="325"/>
      <c r="AY29" s="325"/>
      <c r="AZ29" s="325"/>
      <c r="BA29" s="325"/>
      <c r="BB29" s="325"/>
      <c r="BC29" s="325"/>
      <c r="BD29" s="325"/>
      <c r="BE29" s="325"/>
      <c r="BF29" s="325"/>
      <c r="BG29" s="325"/>
      <c r="BH29" s="325"/>
      <c r="BI29" s="325"/>
      <c r="BJ29" s="325"/>
      <c r="BK29" s="325"/>
      <c r="BL29" s="325"/>
      <c r="BM29" s="325"/>
      <c r="BN29" s="325"/>
      <c r="BO29" s="325"/>
      <c r="BP29" s="325"/>
      <c r="BQ29" s="325"/>
      <c r="BR29" s="325"/>
      <c r="BS29" s="325"/>
      <c r="BT29" s="325"/>
      <c r="BU29" s="325"/>
      <c r="BV29" s="325"/>
      <c r="BW29" s="325"/>
      <c r="BX29" s="325"/>
      <c r="BY29" s="325"/>
      <c r="BZ29" s="325"/>
      <c r="CB29" s="8"/>
    </row>
    <row r="30" spans="1:80" s="2" customFormat="1" ht="5.0999999999999996" customHeight="1">
      <c r="A30" s="326"/>
      <c r="B30" s="326"/>
      <c r="C30" s="326"/>
      <c r="D30" s="326"/>
      <c r="E30" s="326"/>
      <c r="F30" s="326"/>
      <c r="G30" s="326"/>
      <c r="H30" s="326"/>
      <c r="I30" s="326"/>
      <c r="J30" s="326"/>
      <c r="K30" s="326"/>
      <c r="L30" s="326"/>
      <c r="M30" s="326"/>
      <c r="N30" s="326"/>
      <c r="O30" s="326"/>
      <c r="P30" s="326"/>
      <c r="Q30" s="326"/>
      <c r="R30" s="326"/>
      <c r="S30" s="326"/>
      <c r="T30" s="326"/>
      <c r="U30" s="326"/>
      <c r="V30" s="326"/>
      <c r="W30" s="326"/>
      <c r="X30" s="326"/>
      <c r="Y30" s="326"/>
      <c r="Z30" s="326"/>
      <c r="AA30" s="326"/>
      <c r="AB30" s="326"/>
      <c r="AC30" s="326"/>
      <c r="AD30" s="326"/>
      <c r="AE30" s="326"/>
      <c r="AF30" s="326"/>
      <c r="AG30" s="326"/>
      <c r="AH30" s="326"/>
      <c r="AI30" s="326"/>
      <c r="AJ30" s="326"/>
      <c r="AK30" s="326"/>
      <c r="AL30" s="326"/>
      <c r="AM30" s="326"/>
      <c r="AN30" s="326"/>
      <c r="AO30" s="326"/>
      <c r="AP30" s="326"/>
      <c r="AQ30" s="326"/>
      <c r="AR30" s="326"/>
      <c r="AS30" s="326"/>
      <c r="AT30" s="326"/>
      <c r="AU30" s="326"/>
      <c r="AV30" s="326"/>
      <c r="AW30" s="326"/>
      <c r="AX30" s="326"/>
      <c r="AY30" s="326"/>
      <c r="AZ30" s="326"/>
      <c r="BA30" s="326"/>
      <c r="BB30" s="326"/>
      <c r="BC30" s="326"/>
      <c r="BD30" s="326"/>
      <c r="BE30" s="326"/>
      <c r="BF30" s="326"/>
      <c r="BG30" s="326"/>
      <c r="BH30" s="326"/>
      <c r="BI30" s="326"/>
      <c r="BJ30" s="326"/>
      <c r="BK30" s="326"/>
      <c r="BL30" s="326"/>
      <c r="BM30" s="326"/>
      <c r="BN30" s="326"/>
      <c r="BO30" s="326"/>
      <c r="BP30" s="326"/>
      <c r="BQ30" s="326"/>
      <c r="BR30" s="326"/>
      <c r="BS30" s="326"/>
      <c r="BT30" s="326"/>
      <c r="BU30" s="326"/>
      <c r="BV30" s="326"/>
      <c r="BW30" s="326"/>
      <c r="BX30" s="326"/>
      <c r="BY30" s="326"/>
      <c r="BZ30" s="326"/>
      <c r="CB30" s="8"/>
    </row>
    <row r="31" spans="1:80" ht="17.100000000000001" customHeight="1">
      <c r="A31" s="327"/>
      <c r="B31" s="327" t="s">
        <v>287</v>
      </c>
      <c r="C31" s="327"/>
      <c r="D31" s="327"/>
      <c r="E31" s="327"/>
      <c r="F31" s="327"/>
      <c r="G31" s="327"/>
      <c r="H31" s="327"/>
      <c r="I31" s="327"/>
      <c r="J31" s="327"/>
      <c r="K31" s="327"/>
      <c r="L31" s="327"/>
      <c r="M31" s="327"/>
      <c r="N31" s="327"/>
      <c r="O31" s="327"/>
      <c r="P31" s="327"/>
      <c r="Q31" s="327"/>
      <c r="R31" s="327"/>
      <c r="S31" s="329"/>
      <c r="T31" s="329"/>
      <c r="U31" s="329"/>
      <c r="V31" s="329"/>
      <c r="W31" s="329"/>
      <c r="X31" s="329"/>
      <c r="Y31" s="327"/>
      <c r="Z31" s="327"/>
      <c r="AA31" s="327"/>
      <c r="AB31" s="327"/>
      <c r="AC31" s="327"/>
      <c r="AD31" s="327"/>
      <c r="AE31" s="327"/>
      <c r="AF31" s="327"/>
      <c r="AG31" s="327"/>
      <c r="AH31" s="327"/>
      <c r="AI31" s="327"/>
      <c r="AJ31" s="327"/>
      <c r="AK31" s="327"/>
      <c r="AL31" s="327"/>
      <c r="AM31" s="327"/>
      <c r="AN31" s="327"/>
      <c r="AO31" s="327"/>
      <c r="AP31" s="327"/>
      <c r="AQ31" s="327"/>
      <c r="AR31" s="327"/>
      <c r="AS31" s="327"/>
      <c r="AT31" s="327"/>
      <c r="AU31" s="327"/>
      <c r="AV31" s="327"/>
      <c r="AW31" s="327"/>
      <c r="AX31" s="327"/>
      <c r="AY31" s="327"/>
      <c r="AZ31" s="327"/>
      <c r="BA31" s="327"/>
      <c r="BB31" s="327"/>
      <c r="BC31" s="327"/>
      <c r="BD31" s="327"/>
      <c r="BE31" s="327"/>
      <c r="BF31" s="327"/>
      <c r="BG31" s="327"/>
      <c r="BH31" s="327"/>
      <c r="BI31" s="327"/>
      <c r="BJ31" s="327"/>
      <c r="BK31" s="327"/>
      <c r="BL31" s="327"/>
      <c r="BM31" s="327"/>
      <c r="BN31" s="327"/>
      <c r="BO31" s="327"/>
      <c r="BP31" s="327"/>
      <c r="BQ31" s="327"/>
      <c r="BR31" s="327"/>
      <c r="BS31" s="327"/>
      <c r="BT31" s="327"/>
      <c r="BU31" s="327"/>
      <c r="BV31" s="327"/>
      <c r="BW31" s="327"/>
      <c r="BX31" s="327"/>
      <c r="BY31" s="327"/>
      <c r="BZ31" s="327"/>
    </row>
    <row r="32" spans="1:80" ht="17.100000000000001" customHeight="1">
      <c r="A32" s="327"/>
      <c r="B32" s="327"/>
      <c r="C32" s="327"/>
      <c r="D32" s="327"/>
      <c r="E32" s="77" t="s">
        <v>288</v>
      </c>
      <c r="F32" s="327"/>
      <c r="G32" s="327"/>
      <c r="H32" s="327"/>
      <c r="I32" s="327"/>
      <c r="J32" s="327"/>
      <c r="K32" s="327"/>
      <c r="L32" s="327"/>
      <c r="M32" s="327"/>
      <c r="N32" s="327"/>
      <c r="O32" s="327"/>
      <c r="P32" s="327"/>
      <c r="Q32" s="327"/>
      <c r="R32" s="327"/>
      <c r="S32" s="329"/>
      <c r="T32" s="329"/>
      <c r="U32" s="329"/>
      <c r="V32" s="329"/>
      <c r="W32" s="329"/>
      <c r="X32" s="329"/>
      <c r="Y32" s="327"/>
      <c r="Z32" s="327"/>
      <c r="AA32" s="327"/>
      <c r="AB32" s="327"/>
      <c r="AC32" s="327"/>
      <c r="AD32" s="327"/>
      <c r="AE32" s="327"/>
      <c r="AF32" s="327"/>
      <c r="AG32" s="327"/>
      <c r="AH32" s="327"/>
      <c r="AI32" s="327"/>
      <c r="AJ32" s="327"/>
      <c r="AK32" s="327"/>
      <c r="AL32" s="327"/>
      <c r="AM32" s="327"/>
      <c r="AN32" s="327"/>
      <c r="AO32" s="327"/>
      <c r="AP32" s="327"/>
      <c r="AQ32" s="327"/>
      <c r="AR32" s="327"/>
      <c r="AS32" s="327"/>
      <c r="AT32" s="327"/>
      <c r="AU32" s="327"/>
      <c r="AV32" s="327"/>
      <c r="AW32" s="327"/>
      <c r="AX32" s="327"/>
      <c r="AY32" s="327"/>
      <c r="AZ32" s="327"/>
      <c r="BA32" s="327"/>
      <c r="BB32" s="327"/>
      <c r="BC32" s="327"/>
      <c r="BD32" s="327"/>
      <c r="BE32" s="327"/>
      <c r="BF32" s="327"/>
      <c r="BG32" s="327"/>
      <c r="BH32" s="327"/>
      <c r="BI32" s="327"/>
      <c r="BJ32" s="327"/>
      <c r="BK32" s="327"/>
      <c r="BL32" s="327"/>
      <c r="BM32" s="327"/>
      <c r="BN32" s="327"/>
      <c r="BO32" s="327"/>
      <c r="BP32" s="327"/>
      <c r="BQ32" s="327"/>
      <c r="BR32" s="327"/>
      <c r="BS32" s="327"/>
      <c r="BT32" s="327"/>
      <c r="BU32" s="327"/>
      <c r="BV32" s="327"/>
      <c r="BW32" s="327"/>
      <c r="BX32" s="327"/>
      <c r="BY32" s="327"/>
      <c r="BZ32" s="327"/>
    </row>
    <row r="33" spans="1:80" ht="17.100000000000001" customHeight="1">
      <c r="A33" s="327"/>
      <c r="B33" s="77"/>
      <c r="C33" s="327"/>
      <c r="D33" s="327"/>
      <c r="E33" s="327"/>
      <c r="F33" s="327"/>
      <c r="G33" s="327" t="s">
        <v>84</v>
      </c>
      <c r="H33" s="732"/>
      <c r="I33" s="732"/>
      <c r="J33" s="732"/>
      <c r="K33" s="732"/>
      <c r="L33" s="732"/>
      <c r="M33" s="732"/>
      <c r="N33" s="732"/>
      <c r="O33" s="732"/>
      <c r="P33" s="732"/>
      <c r="Q33" s="732"/>
      <c r="R33" s="732"/>
      <c r="S33" s="732"/>
      <c r="T33" s="732"/>
      <c r="U33" s="732"/>
      <c r="V33" s="732"/>
      <c r="W33" s="732"/>
      <c r="X33" s="732"/>
      <c r="Y33" s="732"/>
      <c r="Z33" s="732"/>
      <c r="AA33" s="732"/>
      <c r="AB33" s="732"/>
      <c r="AC33" s="732"/>
      <c r="AD33" s="732"/>
      <c r="AE33" s="732"/>
      <c r="AF33" s="732"/>
      <c r="AG33" s="732"/>
      <c r="AH33" s="732"/>
      <c r="AI33" s="732"/>
      <c r="AJ33" s="732"/>
      <c r="AK33" s="732"/>
      <c r="AL33" s="732"/>
      <c r="AM33" s="732"/>
      <c r="AN33" s="732"/>
      <c r="AO33" s="732"/>
      <c r="AP33" s="732"/>
      <c r="AQ33" s="732"/>
      <c r="AR33" s="732"/>
      <c r="AS33" s="732"/>
      <c r="AT33" s="732"/>
      <c r="AU33" s="732"/>
      <c r="AV33" s="732"/>
      <c r="AW33" s="732"/>
      <c r="AX33" s="732"/>
      <c r="AY33" s="732"/>
      <c r="AZ33" s="732"/>
      <c r="BA33" s="732"/>
      <c r="BB33" s="732"/>
      <c r="BC33" s="732"/>
      <c r="BD33" s="732"/>
      <c r="BE33" s="732"/>
      <c r="BF33" s="732"/>
      <c r="BG33" s="732"/>
      <c r="BH33" s="732"/>
      <c r="BI33" s="732"/>
      <c r="BJ33" s="732"/>
      <c r="BK33" s="732"/>
      <c r="BL33" s="732"/>
      <c r="BM33" s="732"/>
      <c r="BN33" s="732"/>
      <c r="BO33" s="732"/>
      <c r="BP33" s="732"/>
      <c r="BQ33" s="732"/>
      <c r="BR33" s="732"/>
      <c r="BS33" s="732"/>
      <c r="BT33" s="732"/>
      <c r="BU33" s="732"/>
      <c r="BV33" s="732"/>
      <c r="BW33" s="732"/>
      <c r="BX33" s="732"/>
      <c r="BY33" s="732"/>
      <c r="BZ33" s="327" t="s">
        <v>80</v>
      </c>
    </row>
    <row r="34" spans="1:80" ht="17.100000000000001" customHeight="1">
      <c r="A34" s="327"/>
      <c r="B34" s="327"/>
      <c r="C34" s="327"/>
      <c r="D34" s="327"/>
      <c r="E34" s="77" t="s">
        <v>290</v>
      </c>
      <c r="F34" s="327"/>
      <c r="G34" s="327"/>
      <c r="H34" s="327"/>
      <c r="I34" s="327"/>
      <c r="J34" s="327"/>
      <c r="K34" s="327"/>
      <c r="L34" s="327"/>
      <c r="M34" s="327"/>
      <c r="N34" s="327"/>
      <c r="O34" s="327"/>
      <c r="P34" s="327"/>
      <c r="Q34" s="327"/>
      <c r="R34" s="327"/>
      <c r="S34" s="329"/>
      <c r="T34" s="329"/>
      <c r="U34" s="329"/>
      <c r="V34" s="329"/>
      <c r="W34" s="329"/>
      <c r="X34" s="329"/>
      <c r="Y34" s="327"/>
      <c r="Z34" s="327"/>
      <c r="AA34" s="327"/>
      <c r="AB34" s="327"/>
      <c r="AC34" s="327"/>
      <c r="AD34" s="327"/>
      <c r="AE34" s="327"/>
      <c r="AF34" s="327"/>
      <c r="AG34" s="327"/>
      <c r="AH34" s="327"/>
      <c r="AI34" s="327"/>
      <c r="AJ34" s="327"/>
      <c r="AK34" s="327"/>
      <c r="AL34" s="327"/>
      <c r="AM34" s="327"/>
      <c r="AN34" s="327"/>
      <c r="AO34" s="327"/>
      <c r="AP34" s="327"/>
      <c r="AQ34" s="327"/>
      <c r="AR34" s="327"/>
      <c r="AS34" s="327"/>
      <c r="AT34" s="327"/>
      <c r="AU34" s="327"/>
      <c r="AV34" s="327"/>
      <c r="AW34" s="327"/>
      <c r="AX34" s="327"/>
      <c r="AY34" s="327"/>
      <c r="AZ34" s="327"/>
      <c r="BA34" s="327"/>
      <c r="BB34" s="327"/>
      <c r="BC34" s="327"/>
      <c r="BD34" s="327"/>
      <c r="BE34" s="327"/>
      <c r="BF34" s="327"/>
      <c r="BG34" s="327"/>
      <c r="BH34" s="327"/>
      <c r="BI34" s="327"/>
      <c r="BJ34" s="327"/>
      <c r="BK34" s="327"/>
      <c r="BL34" s="327"/>
      <c r="BM34" s="327"/>
      <c r="BN34" s="327"/>
      <c r="BO34" s="327"/>
      <c r="BP34" s="327"/>
      <c r="BQ34" s="327"/>
      <c r="BR34" s="327"/>
      <c r="BS34" s="327"/>
      <c r="BT34" s="327"/>
      <c r="BU34" s="327"/>
      <c r="BV34" s="327"/>
      <c r="BW34" s="327"/>
      <c r="BX34" s="327"/>
      <c r="BY34" s="327"/>
      <c r="BZ34" s="327"/>
    </row>
    <row r="35" spans="1:80" ht="17.100000000000001" customHeight="1">
      <c r="A35" s="327"/>
      <c r="B35" s="327"/>
      <c r="C35" s="327"/>
      <c r="D35" s="327"/>
      <c r="E35" s="327"/>
      <c r="F35" s="327"/>
      <c r="G35" s="729" t="s">
        <v>56</v>
      </c>
      <c r="H35" s="729"/>
      <c r="I35" s="729"/>
      <c r="J35" s="327" t="s">
        <v>1348</v>
      </c>
      <c r="K35" s="327"/>
      <c r="L35" s="327"/>
      <c r="M35" s="327"/>
      <c r="N35" s="327"/>
      <c r="O35" s="327"/>
      <c r="P35" s="327"/>
      <c r="Q35" s="327"/>
      <c r="R35" s="327"/>
      <c r="S35" s="327"/>
      <c r="T35" s="327"/>
      <c r="U35" s="327"/>
      <c r="V35" s="327"/>
      <c r="W35" s="327"/>
      <c r="X35" s="327"/>
      <c r="Y35" s="327"/>
      <c r="Z35" s="327"/>
      <c r="AA35" s="327"/>
      <c r="AB35" s="327"/>
      <c r="AC35" s="327"/>
      <c r="AD35" s="327"/>
      <c r="AE35" s="327"/>
      <c r="AF35" s="327"/>
      <c r="AG35" s="327"/>
      <c r="AH35" s="327"/>
      <c r="AI35" s="327"/>
      <c r="AJ35" s="327"/>
      <c r="AK35" s="327"/>
      <c r="AL35" s="327"/>
      <c r="AM35" s="327"/>
      <c r="AN35" s="327"/>
      <c r="AO35" s="327"/>
      <c r="AP35" s="327"/>
      <c r="AQ35" s="327"/>
      <c r="AR35" s="327"/>
      <c r="AS35" s="327"/>
      <c r="AT35" s="327"/>
      <c r="AU35" s="327"/>
      <c r="AV35" s="327"/>
      <c r="AW35" s="327"/>
      <c r="AX35" s="327"/>
      <c r="AY35" s="327"/>
      <c r="AZ35" s="327"/>
      <c r="BA35" s="327"/>
      <c r="BB35" s="327"/>
      <c r="BC35" s="327"/>
      <c r="BD35" s="327"/>
      <c r="BE35" s="327"/>
      <c r="BF35" s="327"/>
      <c r="BG35" s="327"/>
      <c r="BH35" s="327"/>
      <c r="BI35" s="327"/>
      <c r="BJ35" s="327"/>
      <c r="BK35" s="327"/>
      <c r="BL35" s="327"/>
      <c r="BM35" s="327"/>
      <c r="BN35" s="327"/>
      <c r="BO35" s="327"/>
      <c r="BP35" s="327"/>
      <c r="BQ35" s="327"/>
      <c r="BR35" s="327"/>
      <c r="BS35" s="327"/>
      <c r="BT35" s="327"/>
      <c r="BU35" s="327"/>
      <c r="BV35" s="327"/>
      <c r="BW35" s="327"/>
      <c r="BX35" s="327"/>
      <c r="BY35" s="327"/>
      <c r="BZ35" s="327"/>
    </row>
    <row r="36" spans="1:80" ht="17.100000000000001" customHeight="1">
      <c r="A36" s="327"/>
      <c r="B36" s="327"/>
      <c r="C36" s="327"/>
      <c r="D36" s="327"/>
      <c r="E36" s="327"/>
      <c r="F36" s="327"/>
      <c r="G36" s="327"/>
      <c r="H36" s="327" t="s">
        <v>292</v>
      </c>
      <c r="I36" s="327"/>
      <c r="J36" s="327"/>
      <c r="K36" s="327"/>
      <c r="L36" s="327"/>
      <c r="M36" s="327"/>
      <c r="N36" s="327"/>
      <c r="O36" s="327"/>
      <c r="P36" s="327"/>
      <c r="Q36" s="327"/>
      <c r="R36" s="327"/>
      <c r="S36" s="327"/>
      <c r="T36" s="327"/>
      <c r="U36" s="732"/>
      <c r="V36" s="732"/>
      <c r="W36" s="732"/>
      <c r="X36" s="732"/>
      <c r="Y36" s="732"/>
      <c r="Z36" s="732"/>
      <c r="AA36" s="732"/>
      <c r="AB36" s="732"/>
      <c r="AC36" s="732"/>
      <c r="AD36" s="732"/>
      <c r="AE36" s="732"/>
      <c r="AF36" s="732"/>
      <c r="AG36" s="732"/>
      <c r="AH36" s="732"/>
      <c r="AI36" s="732"/>
      <c r="AJ36" s="732"/>
      <c r="AK36" s="732"/>
      <c r="AL36" s="732"/>
      <c r="AM36" s="732"/>
      <c r="AN36" s="732"/>
      <c r="AO36" s="732"/>
      <c r="AP36" s="732"/>
      <c r="AQ36" s="732"/>
      <c r="AR36" s="732"/>
      <c r="AS36" s="327" t="s">
        <v>80</v>
      </c>
      <c r="AT36" s="327"/>
      <c r="AU36" s="327"/>
      <c r="AV36" s="327"/>
      <c r="AW36" s="327"/>
      <c r="AX36" s="327"/>
      <c r="AY36" s="327"/>
      <c r="AZ36" s="327"/>
      <c r="BA36" s="327"/>
      <c r="BB36" s="327"/>
      <c r="BC36" s="327"/>
      <c r="BD36" s="327"/>
      <c r="BE36" s="327"/>
      <c r="BF36" s="327"/>
      <c r="BG36" s="327"/>
      <c r="BH36" s="327"/>
      <c r="BI36" s="327"/>
      <c r="BJ36" s="327"/>
      <c r="BK36" s="327"/>
      <c r="BL36" s="327"/>
      <c r="BM36" s="327"/>
      <c r="BN36" s="327"/>
      <c r="BO36" s="327"/>
      <c r="BP36" s="327"/>
      <c r="BQ36" s="327"/>
      <c r="BR36" s="327"/>
      <c r="BS36" s="327"/>
      <c r="BT36" s="327"/>
      <c r="BU36" s="327"/>
      <c r="BV36" s="327"/>
      <c r="BW36" s="327"/>
      <c r="BX36" s="327"/>
      <c r="BY36" s="327"/>
      <c r="BZ36" s="327"/>
    </row>
    <row r="37" spans="1:80" ht="17.100000000000001" customHeight="1">
      <c r="A37" s="327"/>
      <c r="B37" s="327"/>
      <c r="C37" s="327"/>
      <c r="D37" s="327"/>
      <c r="E37" s="327"/>
      <c r="F37" s="327"/>
      <c r="G37" s="729" t="s">
        <v>56</v>
      </c>
      <c r="H37" s="729"/>
      <c r="I37" s="729"/>
      <c r="J37" s="327" t="s">
        <v>1349</v>
      </c>
      <c r="K37" s="327"/>
      <c r="L37" s="327"/>
      <c r="M37" s="327"/>
      <c r="N37" s="327"/>
      <c r="O37" s="327"/>
      <c r="P37" s="327"/>
      <c r="Q37" s="327"/>
      <c r="R37" s="327"/>
      <c r="S37" s="327"/>
      <c r="T37" s="327"/>
      <c r="U37" s="327"/>
      <c r="V37" s="327"/>
      <c r="W37" s="327"/>
      <c r="X37" s="327"/>
      <c r="Y37" s="327"/>
      <c r="Z37" s="327"/>
      <c r="AA37" s="327"/>
      <c r="AB37" s="327"/>
      <c r="AC37" s="327"/>
      <c r="AD37" s="327"/>
      <c r="AE37" s="327"/>
      <c r="AF37" s="327"/>
      <c r="AG37" s="327"/>
      <c r="AH37" s="327"/>
      <c r="AI37" s="327"/>
      <c r="AJ37" s="327"/>
      <c r="AK37" s="327"/>
      <c r="AL37" s="327"/>
      <c r="AM37" s="327"/>
      <c r="AN37" s="327"/>
      <c r="AO37" s="327"/>
      <c r="AP37" s="327"/>
      <c r="AQ37" s="327"/>
      <c r="AR37" s="327"/>
      <c r="AS37" s="327"/>
      <c r="AT37" s="327"/>
      <c r="AU37" s="327"/>
      <c r="AV37" s="327"/>
      <c r="AW37" s="327"/>
      <c r="AX37" s="327"/>
      <c r="AY37" s="327"/>
      <c r="AZ37" s="327"/>
      <c r="BA37" s="327"/>
      <c r="BB37" s="327"/>
      <c r="BC37" s="327"/>
      <c r="BD37" s="327"/>
      <c r="BE37" s="327"/>
      <c r="BF37" s="327"/>
      <c r="BG37" s="327"/>
      <c r="BH37" s="327"/>
      <c r="BI37" s="327"/>
      <c r="BJ37" s="327"/>
      <c r="BK37" s="327"/>
      <c r="BL37" s="327"/>
      <c r="BM37" s="327"/>
      <c r="BN37" s="327"/>
      <c r="BO37" s="327"/>
      <c r="BP37" s="327"/>
      <c r="BQ37" s="327"/>
      <c r="BR37" s="327"/>
      <c r="BS37" s="327"/>
      <c r="BT37" s="327"/>
      <c r="BU37" s="327"/>
      <c r="BV37" s="327"/>
      <c r="BW37" s="327"/>
      <c r="BX37" s="327"/>
      <c r="BY37" s="327"/>
      <c r="BZ37" s="327"/>
    </row>
    <row r="38" spans="1:80" s="2" customFormat="1" ht="5.0999999999999996" customHeight="1">
      <c r="A38" s="325"/>
      <c r="B38" s="325"/>
      <c r="C38" s="325"/>
      <c r="D38" s="325"/>
      <c r="E38" s="325"/>
      <c r="F38" s="325"/>
      <c r="G38" s="325"/>
      <c r="H38" s="325"/>
      <c r="I38" s="325"/>
      <c r="J38" s="325"/>
      <c r="K38" s="325"/>
      <c r="L38" s="325"/>
      <c r="M38" s="325"/>
      <c r="N38" s="325"/>
      <c r="O38" s="325"/>
      <c r="P38" s="325"/>
      <c r="Q38" s="325"/>
      <c r="R38" s="325"/>
      <c r="S38" s="325"/>
      <c r="T38" s="325"/>
      <c r="U38" s="325"/>
      <c r="V38" s="325"/>
      <c r="W38" s="325"/>
      <c r="X38" s="325"/>
      <c r="Y38" s="325"/>
      <c r="Z38" s="325"/>
      <c r="AA38" s="325"/>
      <c r="AB38" s="325"/>
      <c r="AC38" s="325"/>
      <c r="AD38" s="325"/>
      <c r="AE38" s="325"/>
      <c r="AF38" s="325"/>
      <c r="AG38" s="325"/>
      <c r="AH38" s="325"/>
      <c r="AI38" s="325"/>
      <c r="AJ38" s="325"/>
      <c r="AK38" s="325"/>
      <c r="AL38" s="325"/>
      <c r="AM38" s="325"/>
      <c r="AN38" s="325"/>
      <c r="AO38" s="325"/>
      <c r="AP38" s="325"/>
      <c r="AQ38" s="325"/>
      <c r="AR38" s="325"/>
      <c r="AS38" s="325"/>
      <c r="AT38" s="325"/>
      <c r="AU38" s="325"/>
      <c r="AV38" s="325"/>
      <c r="AW38" s="325"/>
      <c r="AX38" s="325"/>
      <c r="AY38" s="325"/>
      <c r="AZ38" s="325"/>
      <c r="BA38" s="325"/>
      <c r="BB38" s="325"/>
      <c r="BC38" s="325"/>
      <c r="BD38" s="325"/>
      <c r="BE38" s="325"/>
      <c r="BF38" s="325"/>
      <c r="BG38" s="325"/>
      <c r="BH38" s="325"/>
      <c r="BI38" s="325"/>
      <c r="BJ38" s="325"/>
      <c r="BK38" s="325"/>
      <c r="BL38" s="325"/>
      <c r="BM38" s="325"/>
      <c r="BN38" s="325"/>
      <c r="BO38" s="325"/>
      <c r="BP38" s="325"/>
      <c r="BQ38" s="325"/>
      <c r="BR38" s="325"/>
      <c r="BS38" s="325"/>
      <c r="BT38" s="325"/>
      <c r="BU38" s="325"/>
      <c r="BV38" s="325"/>
      <c r="BW38" s="325"/>
      <c r="BX38" s="325"/>
      <c r="BY38" s="325"/>
      <c r="BZ38" s="325"/>
      <c r="CB38" s="8"/>
    </row>
    <row r="39" spans="1:80" s="2" customFormat="1" ht="5.0999999999999996" customHeight="1">
      <c r="A39" s="326"/>
      <c r="B39" s="326"/>
      <c r="C39" s="326"/>
      <c r="D39" s="326"/>
      <c r="E39" s="326"/>
      <c r="F39" s="326"/>
      <c r="G39" s="326"/>
      <c r="H39" s="326"/>
      <c r="I39" s="326"/>
      <c r="J39" s="326"/>
      <c r="K39" s="326"/>
      <c r="L39" s="326"/>
      <c r="M39" s="326"/>
      <c r="N39" s="326"/>
      <c r="O39" s="326"/>
      <c r="P39" s="326"/>
      <c r="Q39" s="326"/>
      <c r="R39" s="326"/>
      <c r="S39" s="326"/>
      <c r="T39" s="326"/>
      <c r="U39" s="326"/>
      <c r="V39" s="326"/>
      <c r="W39" s="326"/>
      <c r="X39" s="326"/>
      <c r="Y39" s="326"/>
      <c r="Z39" s="326"/>
      <c r="AA39" s="326"/>
      <c r="AB39" s="326"/>
      <c r="AC39" s="326"/>
      <c r="AD39" s="326"/>
      <c r="AE39" s="326"/>
      <c r="AF39" s="326"/>
      <c r="AG39" s="326"/>
      <c r="AH39" s="326"/>
      <c r="AI39" s="326"/>
      <c r="AJ39" s="326"/>
      <c r="AK39" s="326"/>
      <c r="AL39" s="326"/>
      <c r="AM39" s="326"/>
      <c r="AN39" s="326"/>
      <c r="AO39" s="326"/>
      <c r="AP39" s="326"/>
      <c r="AQ39" s="326"/>
      <c r="AR39" s="326"/>
      <c r="AS39" s="326"/>
      <c r="AT39" s="326"/>
      <c r="AU39" s="326"/>
      <c r="AV39" s="326"/>
      <c r="AW39" s="326"/>
      <c r="AX39" s="326"/>
      <c r="AY39" s="326"/>
      <c r="AZ39" s="326"/>
      <c r="BA39" s="326"/>
      <c r="BB39" s="326"/>
      <c r="BC39" s="326"/>
      <c r="BD39" s="326"/>
      <c r="BE39" s="326"/>
      <c r="BF39" s="326"/>
      <c r="BG39" s="326"/>
      <c r="BH39" s="326"/>
      <c r="BI39" s="326"/>
      <c r="BJ39" s="326"/>
      <c r="BK39" s="326"/>
      <c r="BL39" s="326"/>
      <c r="BM39" s="326"/>
      <c r="BN39" s="326"/>
      <c r="BO39" s="326"/>
      <c r="BP39" s="326"/>
      <c r="BQ39" s="326"/>
      <c r="BR39" s="326"/>
      <c r="BS39" s="326"/>
      <c r="BT39" s="326"/>
      <c r="BU39" s="326"/>
      <c r="BV39" s="326"/>
      <c r="BW39" s="326"/>
      <c r="BX39" s="326"/>
      <c r="BY39" s="326"/>
      <c r="BZ39" s="326"/>
      <c r="CB39" s="8"/>
    </row>
    <row r="40" spans="1:80" ht="17.100000000000001" customHeight="1">
      <c r="A40" s="327"/>
      <c r="B40" s="327" t="s">
        <v>294</v>
      </c>
      <c r="C40" s="327"/>
      <c r="D40" s="327"/>
      <c r="E40" s="327"/>
      <c r="F40" s="327"/>
      <c r="G40" s="327"/>
      <c r="H40" s="327"/>
      <c r="I40" s="327"/>
      <c r="J40" s="327"/>
      <c r="K40" s="327"/>
      <c r="L40" s="327"/>
      <c r="M40" s="327"/>
      <c r="N40" s="327"/>
      <c r="O40" s="327"/>
      <c r="P40" s="327"/>
      <c r="Q40" s="327"/>
      <c r="R40" s="327"/>
      <c r="S40" s="329"/>
      <c r="T40" s="329"/>
      <c r="U40" s="329"/>
      <c r="V40" s="329"/>
      <c r="W40" s="329"/>
      <c r="X40" s="329"/>
      <c r="Y40" s="327"/>
      <c r="Z40" s="327"/>
      <c r="AA40" s="327"/>
      <c r="AB40" s="327"/>
      <c r="AC40" s="327"/>
      <c r="AD40" s="327"/>
      <c r="AE40" s="327"/>
      <c r="AF40" s="327"/>
      <c r="AG40" s="327"/>
      <c r="AH40" s="327"/>
      <c r="AI40" s="327"/>
      <c r="AJ40" s="327"/>
      <c r="AK40" s="327"/>
      <c r="AL40" s="327"/>
      <c r="AM40" s="327"/>
      <c r="AN40" s="327"/>
      <c r="AO40" s="327"/>
      <c r="AP40" s="327"/>
      <c r="AQ40" s="327"/>
      <c r="AR40" s="327"/>
      <c r="AS40" s="327"/>
      <c r="AT40" s="327"/>
      <c r="AU40" s="327"/>
      <c r="AV40" s="327"/>
      <c r="AW40" s="327"/>
      <c r="AX40" s="327"/>
      <c r="AY40" s="327"/>
      <c r="AZ40" s="327"/>
      <c r="BA40" s="327"/>
      <c r="BB40" s="327"/>
      <c r="BC40" s="327"/>
      <c r="BD40" s="327"/>
      <c r="BE40" s="327"/>
      <c r="BF40" s="327"/>
      <c r="BG40" s="327"/>
      <c r="BH40" s="327"/>
      <c r="BI40" s="327"/>
      <c r="BJ40" s="327"/>
      <c r="BK40" s="327"/>
      <c r="BL40" s="327"/>
      <c r="BM40" s="327"/>
      <c r="BN40" s="327"/>
      <c r="BO40" s="327"/>
      <c r="BP40" s="327"/>
      <c r="BQ40" s="327"/>
      <c r="BR40" s="327"/>
      <c r="BS40" s="327"/>
      <c r="BT40" s="327"/>
      <c r="BU40" s="327"/>
      <c r="BV40" s="327"/>
      <c r="BW40" s="327"/>
      <c r="BX40" s="327"/>
      <c r="BY40" s="327"/>
      <c r="BZ40" s="327"/>
    </row>
    <row r="41" spans="1:80" ht="17.100000000000001" customHeight="1">
      <c r="A41" s="327"/>
      <c r="B41" s="332"/>
      <c r="C41" s="327"/>
      <c r="D41" s="327"/>
      <c r="E41" s="327"/>
      <c r="F41" s="327" t="s">
        <v>84</v>
      </c>
      <c r="G41" s="732"/>
      <c r="H41" s="732"/>
      <c r="I41" s="732"/>
      <c r="J41" s="732"/>
      <c r="K41" s="732"/>
      <c r="L41" s="732"/>
      <c r="M41" s="732"/>
      <c r="N41" s="732"/>
      <c r="O41" s="732"/>
      <c r="P41" s="732"/>
      <c r="Q41" s="732"/>
      <c r="R41" s="732"/>
      <c r="S41" s="732"/>
      <c r="T41" s="732"/>
      <c r="U41" s="732"/>
      <c r="V41" s="732"/>
      <c r="W41" s="732"/>
      <c r="X41" s="732"/>
      <c r="Y41" s="732"/>
      <c r="Z41" s="732"/>
      <c r="AA41" s="732"/>
      <c r="AB41" s="732"/>
      <c r="AC41" s="732"/>
      <c r="AD41" s="732"/>
      <c r="AE41" s="732"/>
      <c r="AF41" s="732"/>
      <c r="AG41" s="732"/>
      <c r="AH41" s="732"/>
      <c r="AI41" s="732"/>
      <c r="AJ41" s="732"/>
      <c r="AK41" s="732"/>
      <c r="AL41" s="732"/>
      <c r="AM41" s="732"/>
      <c r="AN41" s="732"/>
      <c r="AO41" s="732"/>
      <c r="AP41" s="732"/>
      <c r="AQ41" s="732"/>
      <c r="AR41" s="732"/>
      <c r="AS41" s="732"/>
      <c r="AT41" s="732"/>
      <c r="AU41" s="732"/>
      <c r="AV41" s="732"/>
      <c r="AW41" s="732"/>
      <c r="AX41" s="732"/>
      <c r="AY41" s="327" t="s">
        <v>80</v>
      </c>
      <c r="AZ41" s="327"/>
      <c r="BA41" s="327"/>
      <c r="BB41" s="327"/>
      <c r="BC41" s="327"/>
      <c r="BD41" s="327"/>
      <c r="BE41" s="327"/>
      <c r="BF41" s="327"/>
      <c r="BG41" s="327"/>
      <c r="BH41" s="327"/>
      <c r="BI41" s="327"/>
      <c r="BJ41" s="327"/>
      <c r="BK41" s="327"/>
      <c r="BL41" s="327"/>
      <c r="BM41" s="327"/>
      <c r="BN41" s="327"/>
      <c r="BO41" s="327"/>
      <c r="BP41" s="327"/>
      <c r="BQ41" s="327"/>
      <c r="BR41" s="327"/>
      <c r="BS41" s="327"/>
      <c r="BT41" s="327"/>
      <c r="BU41" s="327"/>
      <c r="BV41" s="327"/>
      <c r="BW41" s="327"/>
      <c r="BX41" s="327"/>
      <c r="BY41" s="327"/>
      <c r="BZ41" s="327"/>
    </row>
    <row r="42" spans="1:80" s="2" customFormat="1" ht="5.0999999999999996" customHeight="1">
      <c r="A42" s="325"/>
      <c r="B42" s="325"/>
      <c r="C42" s="325"/>
      <c r="D42" s="325"/>
      <c r="E42" s="325"/>
      <c r="F42" s="325"/>
      <c r="G42" s="325"/>
      <c r="H42" s="325"/>
      <c r="I42" s="325"/>
      <c r="J42" s="325"/>
      <c r="K42" s="325"/>
      <c r="L42" s="325"/>
      <c r="M42" s="325"/>
      <c r="N42" s="325"/>
      <c r="O42" s="325"/>
      <c r="P42" s="325"/>
      <c r="Q42" s="325"/>
      <c r="R42" s="325"/>
      <c r="S42" s="325"/>
      <c r="T42" s="325"/>
      <c r="U42" s="325"/>
      <c r="V42" s="325"/>
      <c r="W42" s="325"/>
      <c r="X42" s="325"/>
      <c r="Y42" s="325"/>
      <c r="Z42" s="325"/>
      <c r="AA42" s="325"/>
      <c r="AB42" s="325"/>
      <c r="AC42" s="325"/>
      <c r="AD42" s="325"/>
      <c r="AE42" s="325"/>
      <c r="AF42" s="325"/>
      <c r="AG42" s="325"/>
      <c r="AH42" s="325"/>
      <c r="AI42" s="325"/>
      <c r="AJ42" s="325"/>
      <c r="AK42" s="325"/>
      <c r="AL42" s="325"/>
      <c r="AM42" s="325"/>
      <c r="AN42" s="325"/>
      <c r="AO42" s="325"/>
      <c r="AP42" s="325"/>
      <c r="AQ42" s="325"/>
      <c r="AR42" s="325"/>
      <c r="AS42" s="325"/>
      <c r="AT42" s="325"/>
      <c r="AU42" s="325"/>
      <c r="AV42" s="325"/>
      <c r="AW42" s="325"/>
      <c r="AX42" s="325"/>
      <c r="AY42" s="325"/>
      <c r="AZ42" s="325"/>
      <c r="BA42" s="325"/>
      <c r="BB42" s="325"/>
      <c r="BC42" s="325"/>
      <c r="BD42" s="325"/>
      <c r="BE42" s="325"/>
      <c r="BF42" s="325"/>
      <c r="BG42" s="325"/>
      <c r="BH42" s="325"/>
      <c r="BI42" s="325"/>
      <c r="BJ42" s="325"/>
      <c r="BK42" s="325"/>
      <c r="BL42" s="325"/>
      <c r="BM42" s="325"/>
      <c r="BN42" s="325"/>
      <c r="BO42" s="325"/>
      <c r="BP42" s="325"/>
      <c r="BQ42" s="325"/>
      <c r="BR42" s="325"/>
      <c r="BS42" s="325"/>
      <c r="BT42" s="325"/>
      <c r="BU42" s="325"/>
      <c r="BV42" s="325"/>
      <c r="BW42" s="325"/>
      <c r="BX42" s="325"/>
      <c r="BY42" s="325"/>
      <c r="BZ42" s="325"/>
      <c r="CB42" s="8"/>
    </row>
    <row r="43" spans="1:80" s="2" customFormat="1" ht="5.0999999999999996" customHeight="1">
      <c r="A43" s="326"/>
      <c r="B43" s="326"/>
      <c r="C43" s="326"/>
      <c r="D43" s="326"/>
      <c r="E43" s="326"/>
      <c r="F43" s="326"/>
      <c r="G43" s="326"/>
      <c r="H43" s="326"/>
      <c r="I43" s="326"/>
      <c r="J43" s="326"/>
      <c r="K43" s="326"/>
      <c r="L43" s="326"/>
      <c r="M43" s="326"/>
      <c r="N43" s="326"/>
      <c r="O43" s="326"/>
      <c r="P43" s="326"/>
      <c r="Q43" s="326"/>
      <c r="R43" s="326"/>
      <c r="S43" s="326"/>
      <c r="T43" s="326"/>
      <c r="U43" s="326"/>
      <c r="V43" s="326"/>
      <c r="W43" s="326"/>
      <c r="X43" s="326"/>
      <c r="Y43" s="326"/>
      <c r="Z43" s="326"/>
      <c r="AA43" s="326"/>
      <c r="AB43" s="326"/>
      <c r="AC43" s="326"/>
      <c r="AD43" s="326"/>
      <c r="AE43" s="326"/>
      <c r="AF43" s="326"/>
      <c r="AG43" s="326"/>
      <c r="AH43" s="326"/>
      <c r="AI43" s="326"/>
      <c r="AJ43" s="326"/>
      <c r="AK43" s="326"/>
      <c r="AL43" s="326"/>
      <c r="AM43" s="326"/>
      <c r="AN43" s="326"/>
      <c r="AO43" s="326"/>
      <c r="AP43" s="326"/>
      <c r="AQ43" s="326"/>
      <c r="AR43" s="326"/>
      <c r="AS43" s="326"/>
      <c r="AT43" s="326"/>
      <c r="AU43" s="326"/>
      <c r="AV43" s="326"/>
      <c r="AW43" s="326"/>
      <c r="AX43" s="326"/>
      <c r="AY43" s="326"/>
      <c r="AZ43" s="326"/>
      <c r="BA43" s="326"/>
      <c r="BB43" s="326"/>
      <c r="BC43" s="326"/>
      <c r="BD43" s="326"/>
      <c r="BE43" s="326"/>
      <c r="BF43" s="326"/>
      <c r="BG43" s="326"/>
      <c r="BH43" s="326"/>
      <c r="BI43" s="326"/>
      <c r="BJ43" s="326"/>
      <c r="BK43" s="326"/>
      <c r="BL43" s="326"/>
      <c r="BM43" s="326"/>
      <c r="BN43" s="326"/>
      <c r="BO43" s="326"/>
      <c r="BP43" s="326"/>
      <c r="BQ43" s="326"/>
      <c r="BR43" s="326"/>
      <c r="BS43" s="326"/>
      <c r="BT43" s="326"/>
      <c r="BU43" s="326"/>
      <c r="BV43" s="326"/>
      <c r="BW43" s="326"/>
      <c r="BX43" s="326"/>
      <c r="BY43" s="326"/>
      <c r="BZ43" s="326"/>
      <c r="CB43" s="8"/>
    </row>
    <row r="44" spans="1:80" ht="17.100000000000001" customHeight="1">
      <c r="A44" s="327"/>
      <c r="B44" s="327" t="s">
        <v>295</v>
      </c>
      <c r="C44" s="327"/>
      <c r="D44" s="327"/>
      <c r="E44" s="327"/>
      <c r="F44" s="327"/>
      <c r="G44" s="327"/>
      <c r="H44" s="327"/>
      <c r="I44" s="327"/>
      <c r="J44" s="327"/>
      <c r="K44" s="327"/>
      <c r="L44" s="327"/>
      <c r="M44" s="327"/>
      <c r="N44" s="327"/>
      <c r="O44" s="327"/>
      <c r="P44" s="327"/>
      <c r="Q44" s="327"/>
      <c r="R44" s="327"/>
      <c r="S44" s="329"/>
      <c r="T44" s="329"/>
      <c r="U44" s="329"/>
      <c r="V44" s="329"/>
      <c r="W44" s="329"/>
      <c r="X44" s="329"/>
      <c r="Y44" s="327"/>
      <c r="Z44" s="327"/>
      <c r="AA44" s="327"/>
      <c r="AB44" s="327"/>
      <c r="AC44" s="327"/>
      <c r="AD44" s="327"/>
      <c r="AE44" s="327"/>
      <c r="AF44" s="327"/>
      <c r="AG44" s="327"/>
      <c r="AH44" s="327"/>
      <c r="AI44" s="327"/>
      <c r="AJ44" s="327"/>
      <c r="AK44" s="327"/>
      <c r="AL44" s="327"/>
      <c r="AM44" s="327"/>
      <c r="AN44" s="327"/>
      <c r="AO44" s="327"/>
      <c r="AP44" s="327"/>
      <c r="AQ44" s="327"/>
      <c r="AR44" s="327"/>
      <c r="AS44" s="327"/>
      <c r="AT44" s="327"/>
      <c r="AU44" s="327"/>
      <c r="AV44" s="327"/>
      <c r="AW44" s="327"/>
      <c r="AX44" s="327"/>
      <c r="AY44" s="327"/>
      <c r="AZ44" s="327"/>
      <c r="BA44" s="327"/>
      <c r="BB44" s="327"/>
      <c r="BC44" s="327"/>
      <c r="BD44" s="327"/>
      <c r="BE44" s="327"/>
      <c r="BF44" s="327"/>
      <c r="BG44" s="327"/>
      <c r="BH44" s="327"/>
      <c r="BI44" s="327"/>
      <c r="BJ44" s="327"/>
      <c r="BK44" s="327"/>
      <c r="BL44" s="327"/>
      <c r="BM44" s="327"/>
      <c r="BN44" s="327"/>
      <c r="BO44" s="327"/>
      <c r="BP44" s="327"/>
      <c r="BQ44" s="327"/>
      <c r="BR44" s="327"/>
      <c r="BS44" s="327"/>
      <c r="BT44" s="327"/>
      <c r="BU44" s="327"/>
      <c r="BV44" s="327"/>
      <c r="BW44" s="327"/>
      <c r="BX44" s="327"/>
      <c r="BY44" s="327"/>
      <c r="BZ44" s="327"/>
    </row>
    <row r="45" spans="1:80" s="339" customFormat="1" ht="17.100000000000001" customHeight="1">
      <c r="A45" s="335"/>
      <c r="B45" s="335"/>
      <c r="C45" s="335"/>
      <c r="D45" s="335"/>
      <c r="E45" s="734"/>
      <c r="F45" s="734"/>
      <c r="G45" s="734"/>
      <c r="H45" s="734"/>
      <c r="I45" s="734"/>
      <c r="J45" s="734"/>
      <c r="K45" s="734"/>
      <c r="L45" s="734"/>
      <c r="M45" s="734"/>
      <c r="N45" s="734"/>
      <c r="O45" s="734"/>
      <c r="P45" s="734"/>
      <c r="Q45" s="734"/>
      <c r="R45" s="734"/>
      <c r="S45" s="734"/>
      <c r="T45" s="734"/>
      <c r="U45" s="734"/>
      <c r="V45" s="734"/>
      <c r="W45" s="734"/>
      <c r="X45" s="734"/>
      <c r="Y45" s="734"/>
      <c r="Z45" s="734"/>
      <c r="AA45" s="734"/>
      <c r="AB45" s="734"/>
      <c r="AC45" s="734"/>
      <c r="AD45" s="734"/>
      <c r="AE45" s="734"/>
      <c r="AF45" s="734"/>
      <c r="AG45" s="734"/>
      <c r="AH45" s="734"/>
      <c r="AI45" s="734"/>
      <c r="AJ45" s="734"/>
      <c r="AK45" s="734"/>
      <c r="AL45" s="734"/>
      <c r="AM45" s="734"/>
      <c r="AN45" s="734"/>
      <c r="AO45" s="734"/>
      <c r="AP45" s="734"/>
      <c r="AQ45" s="734"/>
      <c r="AR45" s="734"/>
      <c r="AS45" s="734"/>
      <c r="AT45" s="734"/>
      <c r="AU45" s="734"/>
      <c r="AV45" s="734"/>
      <c r="AW45" s="734"/>
      <c r="AX45" s="734"/>
      <c r="AY45" s="734"/>
      <c r="AZ45" s="734"/>
      <c r="BA45" s="734"/>
      <c r="BB45" s="734"/>
      <c r="BC45" s="734"/>
      <c r="BD45" s="734"/>
      <c r="BE45" s="734"/>
      <c r="BF45" s="734"/>
      <c r="BG45" s="734"/>
      <c r="BH45" s="734"/>
      <c r="BI45" s="734"/>
      <c r="BJ45" s="734"/>
      <c r="BK45" s="734"/>
      <c r="BL45" s="734"/>
      <c r="BM45" s="734"/>
      <c r="BN45" s="734"/>
      <c r="BO45" s="734"/>
      <c r="BP45" s="734"/>
      <c r="BQ45" s="734"/>
      <c r="BR45" s="734"/>
      <c r="BS45" s="734"/>
      <c r="BT45" s="734"/>
      <c r="BU45" s="734"/>
      <c r="BV45" s="734"/>
      <c r="BW45" s="734"/>
      <c r="BX45" s="734"/>
      <c r="BY45" s="734"/>
      <c r="BZ45" s="335"/>
    </row>
    <row r="46" spans="1:80" s="339" customFormat="1" ht="17.100000000000001" customHeight="1">
      <c r="A46" s="335"/>
      <c r="B46" s="335"/>
      <c r="C46" s="335"/>
      <c r="D46" s="335"/>
      <c r="E46" s="734"/>
      <c r="F46" s="734"/>
      <c r="G46" s="734"/>
      <c r="H46" s="734"/>
      <c r="I46" s="734"/>
      <c r="J46" s="734"/>
      <c r="K46" s="734"/>
      <c r="L46" s="734"/>
      <c r="M46" s="734"/>
      <c r="N46" s="734"/>
      <c r="O46" s="734"/>
      <c r="P46" s="734"/>
      <c r="Q46" s="734"/>
      <c r="R46" s="734"/>
      <c r="S46" s="734"/>
      <c r="T46" s="734"/>
      <c r="U46" s="734"/>
      <c r="V46" s="734"/>
      <c r="W46" s="734"/>
      <c r="X46" s="734"/>
      <c r="Y46" s="734"/>
      <c r="Z46" s="734"/>
      <c r="AA46" s="734"/>
      <c r="AB46" s="734"/>
      <c r="AC46" s="734"/>
      <c r="AD46" s="734"/>
      <c r="AE46" s="734"/>
      <c r="AF46" s="734"/>
      <c r="AG46" s="734"/>
      <c r="AH46" s="734"/>
      <c r="AI46" s="734"/>
      <c r="AJ46" s="734"/>
      <c r="AK46" s="734"/>
      <c r="AL46" s="734"/>
      <c r="AM46" s="734"/>
      <c r="AN46" s="734"/>
      <c r="AO46" s="734"/>
      <c r="AP46" s="734"/>
      <c r="AQ46" s="734"/>
      <c r="AR46" s="734"/>
      <c r="AS46" s="734"/>
      <c r="AT46" s="734"/>
      <c r="AU46" s="734"/>
      <c r="AV46" s="734"/>
      <c r="AW46" s="734"/>
      <c r="AX46" s="734"/>
      <c r="AY46" s="734"/>
      <c r="AZ46" s="734"/>
      <c r="BA46" s="734"/>
      <c r="BB46" s="734"/>
      <c r="BC46" s="734"/>
      <c r="BD46" s="734"/>
      <c r="BE46" s="734"/>
      <c r="BF46" s="734"/>
      <c r="BG46" s="734"/>
      <c r="BH46" s="734"/>
      <c r="BI46" s="734"/>
      <c r="BJ46" s="734"/>
      <c r="BK46" s="734"/>
      <c r="BL46" s="734"/>
      <c r="BM46" s="734"/>
      <c r="BN46" s="734"/>
      <c r="BO46" s="734"/>
      <c r="BP46" s="734"/>
      <c r="BQ46" s="734"/>
      <c r="BR46" s="734"/>
      <c r="BS46" s="734"/>
      <c r="BT46" s="734"/>
      <c r="BU46" s="734"/>
      <c r="BV46" s="734"/>
      <c r="BW46" s="734"/>
      <c r="BX46" s="734"/>
      <c r="BY46" s="734"/>
      <c r="BZ46" s="335"/>
    </row>
    <row r="47" spans="1:80" s="339" customFormat="1" ht="17.100000000000001" customHeight="1">
      <c r="A47" s="335"/>
      <c r="B47" s="335"/>
      <c r="C47" s="335"/>
      <c r="D47" s="335"/>
      <c r="E47" s="734"/>
      <c r="F47" s="734"/>
      <c r="G47" s="734"/>
      <c r="H47" s="734"/>
      <c r="I47" s="734"/>
      <c r="J47" s="734"/>
      <c r="K47" s="734"/>
      <c r="L47" s="734"/>
      <c r="M47" s="734"/>
      <c r="N47" s="734"/>
      <c r="O47" s="734"/>
      <c r="P47" s="734"/>
      <c r="Q47" s="734"/>
      <c r="R47" s="734"/>
      <c r="S47" s="734"/>
      <c r="T47" s="734"/>
      <c r="U47" s="734"/>
      <c r="V47" s="734"/>
      <c r="W47" s="734"/>
      <c r="X47" s="734"/>
      <c r="Y47" s="734"/>
      <c r="Z47" s="734"/>
      <c r="AA47" s="734"/>
      <c r="AB47" s="734"/>
      <c r="AC47" s="734"/>
      <c r="AD47" s="734"/>
      <c r="AE47" s="734"/>
      <c r="AF47" s="734"/>
      <c r="AG47" s="734"/>
      <c r="AH47" s="734"/>
      <c r="AI47" s="734"/>
      <c r="AJ47" s="734"/>
      <c r="AK47" s="734"/>
      <c r="AL47" s="734"/>
      <c r="AM47" s="734"/>
      <c r="AN47" s="734"/>
      <c r="AO47" s="734"/>
      <c r="AP47" s="734"/>
      <c r="AQ47" s="734"/>
      <c r="AR47" s="734"/>
      <c r="AS47" s="734"/>
      <c r="AT47" s="734"/>
      <c r="AU47" s="734"/>
      <c r="AV47" s="734"/>
      <c r="AW47" s="734"/>
      <c r="AX47" s="734"/>
      <c r="AY47" s="734"/>
      <c r="AZ47" s="734"/>
      <c r="BA47" s="734"/>
      <c r="BB47" s="734"/>
      <c r="BC47" s="734"/>
      <c r="BD47" s="734"/>
      <c r="BE47" s="734"/>
      <c r="BF47" s="734"/>
      <c r="BG47" s="734"/>
      <c r="BH47" s="734"/>
      <c r="BI47" s="734"/>
      <c r="BJ47" s="734"/>
      <c r="BK47" s="734"/>
      <c r="BL47" s="734"/>
      <c r="BM47" s="734"/>
      <c r="BN47" s="734"/>
      <c r="BO47" s="734"/>
      <c r="BP47" s="734"/>
      <c r="BQ47" s="734"/>
      <c r="BR47" s="734"/>
      <c r="BS47" s="734"/>
      <c r="BT47" s="734"/>
      <c r="BU47" s="734"/>
      <c r="BV47" s="734"/>
      <c r="BW47" s="734"/>
      <c r="BX47" s="734"/>
      <c r="BY47" s="734"/>
      <c r="BZ47" s="335"/>
    </row>
    <row r="48" spans="1:80" s="1" customFormat="1" ht="17.100000000000001" customHeight="1">
      <c r="A48" s="59"/>
      <c r="B48" s="59"/>
      <c r="C48" s="59"/>
      <c r="D48" s="59"/>
      <c r="E48" s="734"/>
      <c r="F48" s="734"/>
      <c r="G48" s="734"/>
      <c r="H48" s="734"/>
      <c r="I48" s="734"/>
      <c r="J48" s="734"/>
      <c r="K48" s="734"/>
      <c r="L48" s="734"/>
      <c r="M48" s="734"/>
      <c r="N48" s="734"/>
      <c r="O48" s="734"/>
      <c r="P48" s="734"/>
      <c r="Q48" s="734"/>
      <c r="R48" s="734"/>
      <c r="S48" s="734"/>
      <c r="T48" s="734"/>
      <c r="U48" s="734"/>
      <c r="V48" s="734"/>
      <c r="W48" s="734"/>
      <c r="X48" s="734"/>
      <c r="Y48" s="734"/>
      <c r="Z48" s="734"/>
      <c r="AA48" s="734"/>
      <c r="AB48" s="734"/>
      <c r="AC48" s="734"/>
      <c r="AD48" s="734"/>
      <c r="AE48" s="734"/>
      <c r="AF48" s="734"/>
      <c r="AG48" s="734"/>
      <c r="AH48" s="734"/>
      <c r="AI48" s="734"/>
      <c r="AJ48" s="734"/>
      <c r="AK48" s="734"/>
      <c r="AL48" s="734"/>
      <c r="AM48" s="734"/>
      <c r="AN48" s="734"/>
      <c r="AO48" s="734"/>
      <c r="AP48" s="734"/>
      <c r="AQ48" s="734"/>
      <c r="AR48" s="734"/>
      <c r="AS48" s="734"/>
      <c r="AT48" s="734"/>
      <c r="AU48" s="734"/>
      <c r="AV48" s="734"/>
      <c r="AW48" s="734"/>
      <c r="AX48" s="734"/>
      <c r="AY48" s="734"/>
      <c r="AZ48" s="734"/>
      <c r="BA48" s="734"/>
      <c r="BB48" s="734"/>
      <c r="BC48" s="734"/>
      <c r="BD48" s="734"/>
      <c r="BE48" s="734"/>
      <c r="BF48" s="734"/>
      <c r="BG48" s="734"/>
      <c r="BH48" s="734"/>
      <c r="BI48" s="734"/>
      <c r="BJ48" s="734"/>
      <c r="BK48" s="734"/>
      <c r="BL48" s="734"/>
      <c r="BM48" s="734"/>
      <c r="BN48" s="734"/>
      <c r="BO48" s="734"/>
      <c r="BP48" s="734"/>
      <c r="BQ48" s="734"/>
      <c r="BR48" s="734"/>
      <c r="BS48" s="734"/>
      <c r="BT48" s="734"/>
      <c r="BU48" s="734"/>
      <c r="BV48" s="734"/>
      <c r="BW48" s="734"/>
      <c r="BX48" s="734"/>
      <c r="BY48" s="734"/>
      <c r="BZ48" s="60"/>
    </row>
    <row r="49" spans="1:80" s="1" customFormat="1" ht="17.100000000000001" customHeight="1">
      <c r="A49" s="59"/>
      <c r="B49" s="59"/>
      <c r="C49" s="59"/>
      <c r="D49" s="59"/>
      <c r="E49" s="734"/>
      <c r="F49" s="734"/>
      <c r="G49" s="734"/>
      <c r="H49" s="734"/>
      <c r="I49" s="734"/>
      <c r="J49" s="734"/>
      <c r="K49" s="734"/>
      <c r="L49" s="734"/>
      <c r="M49" s="734"/>
      <c r="N49" s="734"/>
      <c r="O49" s="734"/>
      <c r="P49" s="734"/>
      <c r="Q49" s="734"/>
      <c r="R49" s="734"/>
      <c r="S49" s="734"/>
      <c r="T49" s="734"/>
      <c r="U49" s="734"/>
      <c r="V49" s="734"/>
      <c r="W49" s="734"/>
      <c r="X49" s="734"/>
      <c r="Y49" s="734"/>
      <c r="Z49" s="734"/>
      <c r="AA49" s="734"/>
      <c r="AB49" s="734"/>
      <c r="AC49" s="734"/>
      <c r="AD49" s="734"/>
      <c r="AE49" s="734"/>
      <c r="AF49" s="734"/>
      <c r="AG49" s="734"/>
      <c r="AH49" s="734"/>
      <c r="AI49" s="734"/>
      <c r="AJ49" s="734"/>
      <c r="AK49" s="734"/>
      <c r="AL49" s="734"/>
      <c r="AM49" s="734"/>
      <c r="AN49" s="734"/>
      <c r="AO49" s="734"/>
      <c r="AP49" s="734"/>
      <c r="AQ49" s="734"/>
      <c r="AR49" s="734"/>
      <c r="AS49" s="734"/>
      <c r="AT49" s="734"/>
      <c r="AU49" s="734"/>
      <c r="AV49" s="734"/>
      <c r="AW49" s="734"/>
      <c r="AX49" s="734"/>
      <c r="AY49" s="734"/>
      <c r="AZ49" s="734"/>
      <c r="BA49" s="734"/>
      <c r="BB49" s="734"/>
      <c r="BC49" s="734"/>
      <c r="BD49" s="734"/>
      <c r="BE49" s="734"/>
      <c r="BF49" s="734"/>
      <c r="BG49" s="734"/>
      <c r="BH49" s="734"/>
      <c r="BI49" s="734"/>
      <c r="BJ49" s="734"/>
      <c r="BK49" s="734"/>
      <c r="BL49" s="734"/>
      <c r="BM49" s="734"/>
      <c r="BN49" s="734"/>
      <c r="BO49" s="734"/>
      <c r="BP49" s="734"/>
      <c r="BQ49" s="734"/>
      <c r="BR49" s="734"/>
      <c r="BS49" s="734"/>
      <c r="BT49" s="734"/>
      <c r="BU49" s="734"/>
      <c r="BV49" s="734"/>
      <c r="BW49" s="734"/>
      <c r="BX49" s="734"/>
      <c r="BY49" s="734"/>
      <c r="BZ49" s="60"/>
    </row>
    <row r="50" spans="1:80" s="1" customFormat="1" ht="17.100000000000001" customHeight="1">
      <c r="A50" s="59"/>
      <c r="B50" s="59"/>
      <c r="C50" s="59"/>
      <c r="D50" s="59"/>
      <c r="E50" s="734"/>
      <c r="F50" s="734"/>
      <c r="G50" s="734"/>
      <c r="H50" s="734"/>
      <c r="I50" s="734"/>
      <c r="J50" s="734"/>
      <c r="K50" s="734"/>
      <c r="L50" s="734"/>
      <c r="M50" s="734"/>
      <c r="N50" s="734"/>
      <c r="O50" s="734"/>
      <c r="P50" s="734"/>
      <c r="Q50" s="734"/>
      <c r="R50" s="734"/>
      <c r="S50" s="734"/>
      <c r="T50" s="734"/>
      <c r="U50" s="734"/>
      <c r="V50" s="734"/>
      <c r="W50" s="734"/>
      <c r="X50" s="734"/>
      <c r="Y50" s="734"/>
      <c r="Z50" s="734"/>
      <c r="AA50" s="734"/>
      <c r="AB50" s="734"/>
      <c r="AC50" s="734"/>
      <c r="AD50" s="734"/>
      <c r="AE50" s="734"/>
      <c r="AF50" s="734"/>
      <c r="AG50" s="734"/>
      <c r="AH50" s="734"/>
      <c r="AI50" s="734"/>
      <c r="AJ50" s="734"/>
      <c r="AK50" s="734"/>
      <c r="AL50" s="734"/>
      <c r="AM50" s="734"/>
      <c r="AN50" s="734"/>
      <c r="AO50" s="734"/>
      <c r="AP50" s="734"/>
      <c r="AQ50" s="734"/>
      <c r="AR50" s="734"/>
      <c r="AS50" s="734"/>
      <c r="AT50" s="734"/>
      <c r="AU50" s="734"/>
      <c r="AV50" s="734"/>
      <c r="AW50" s="734"/>
      <c r="AX50" s="734"/>
      <c r="AY50" s="734"/>
      <c r="AZ50" s="734"/>
      <c r="BA50" s="734"/>
      <c r="BB50" s="734"/>
      <c r="BC50" s="734"/>
      <c r="BD50" s="734"/>
      <c r="BE50" s="734"/>
      <c r="BF50" s="734"/>
      <c r="BG50" s="734"/>
      <c r="BH50" s="734"/>
      <c r="BI50" s="734"/>
      <c r="BJ50" s="734"/>
      <c r="BK50" s="734"/>
      <c r="BL50" s="734"/>
      <c r="BM50" s="734"/>
      <c r="BN50" s="734"/>
      <c r="BO50" s="734"/>
      <c r="BP50" s="734"/>
      <c r="BQ50" s="734"/>
      <c r="BR50" s="734"/>
      <c r="BS50" s="734"/>
      <c r="BT50" s="734"/>
      <c r="BU50" s="734"/>
      <c r="BV50" s="734"/>
      <c r="BW50" s="734"/>
      <c r="BX50" s="734"/>
      <c r="BY50" s="734"/>
      <c r="BZ50" s="60"/>
    </row>
    <row r="51" spans="1:80" s="1" customFormat="1" ht="17.100000000000001" customHeight="1">
      <c r="A51" s="59"/>
      <c r="B51" s="59"/>
      <c r="C51" s="59"/>
      <c r="D51" s="59"/>
      <c r="E51" s="734"/>
      <c r="F51" s="734"/>
      <c r="G51" s="734"/>
      <c r="H51" s="734"/>
      <c r="I51" s="734"/>
      <c r="J51" s="734"/>
      <c r="K51" s="734"/>
      <c r="L51" s="734"/>
      <c r="M51" s="734"/>
      <c r="N51" s="734"/>
      <c r="O51" s="734"/>
      <c r="P51" s="734"/>
      <c r="Q51" s="734"/>
      <c r="R51" s="734"/>
      <c r="S51" s="734"/>
      <c r="T51" s="734"/>
      <c r="U51" s="734"/>
      <c r="V51" s="734"/>
      <c r="W51" s="734"/>
      <c r="X51" s="734"/>
      <c r="Y51" s="734"/>
      <c r="Z51" s="734"/>
      <c r="AA51" s="734"/>
      <c r="AB51" s="734"/>
      <c r="AC51" s="734"/>
      <c r="AD51" s="734"/>
      <c r="AE51" s="734"/>
      <c r="AF51" s="734"/>
      <c r="AG51" s="734"/>
      <c r="AH51" s="734"/>
      <c r="AI51" s="734"/>
      <c r="AJ51" s="734"/>
      <c r="AK51" s="734"/>
      <c r="AL51" s="734"/>
      <c r="AM51" s="734"/>
      <c r="AN51" s="734"/>
      <c r="AO51" s="734"/>
      <c r="AP51" s="734"/>
      <c r="AQ51" s="734"/>
      <c r="AR51" s="734"/>
      <c r="AS51" s="734"/>
      <c r="AT51" s="734"/>
      <c r="AU51" s="734"/>
      <c r="AV51" s="734"/>
      <c r="AW51" s="734"/>
      <c r="AX51" s="734"/>
      <c r="AY51" s="734"/>
      <c r="AZ51" s="734"/>
      <c r="BA51" s="734"/>
      <c r="BB51" s="734"/>
      <c r="BC51" s="734"/>
      <c r="BD51" s="734"/>
      <c r="BE51" s="734"/>
      <c r="BF51" s="734"/>
      <c r="BG51" s="734"/>
      <c r="BH51" s="734"/>
      <c r="BI51" s="734"/>
      <c r="BJ51" s="734"/>
      <c r="BK51" s="734"/>
      <c r="BL51" s="734"/>
      <c r="BM51" s="734"/>
      <c r="BN51" s="734"/>
      <c r="BO51" s="734"/>
      <c r="BP51" s="734"/>
      <c r="BQ51" s="734"/>
      <c r="BR51" s="734"/>
      <c r="BS51" s="734"/>
      <c r="BT51" s="734"/>
      <c r="BU51" s="734"/>
      <c r="BV51" s="734"/>
      <c r="BW51" s="734"/>
      <c r="BX51" s="734"/>
      <c r="BY51" s="734"/>
      <c r="BZ51" s="60"/>
    </row>
    <row r="52" spans="1:80" s="1" customFormat="1" ht="17.100000000000001" customHeight="1">
      <c r="A52" s="59"/>
      <c r="B52" s="59"/>
      <c r="C52" s="59"/>
      <c r="D52" s="59"/>
      <c r="E52" s="734"/>
      <c r="F52" s="734"/>
      <c r="G52" s="734"/>
      <c r="H52" s="734"/>
      <c r="I52" s="734"/>
      <c r="J52" s="734"/>
      <c r="K52" s="734"/>
      <c r="L52" s="734"/>
      <c r="M52" s="734"/>
      <c r="N52" s="734"/>
      <c r="O52" s="734"/>
      <c r="P52" s="734"/>
      <c r="Q52" s="734"/>
      <c r="R52" s="734"/>
      <c r="S52" s="734"/>
      <c r="T52" s="734"/>
      <c r="U52" s="734"/>
      <c r="V52" s="734"/>
      <c r="W52" s="734"/>
      <c r="X52" s="734"/>
      <c r="Y52" s="734"/>
      <c r="Z52" s="734"/>
      <c r="AA52" s="734"/>
      <c r="AB52" s="734"/>
      <c r="AC52" s="734"/>
      <c r="AD52" s="734"/>
      <c r="AE52" s="734"/>
      <c r="AF52" s="734"/>
      <c r="AG52" s="734"/>
      <c r="AH52" s="734"/>
      <c r="AI52" s="734"/>
      <c r="AJ52" s="734"/>
      <c r="AK52" s="734"/>
      <c r="AL52" s="734"/>
      <c r="AM52" s="734"/>
      <c r="AN52" s="734"/>
      <c r="AO52" s="734"/>
      <c r="AP52" s="734"/>
      <c r="AQ52" s="734"/>
      <c r="AR52" s="734"/>
      <c r="AS52" s="734"/>
      <c r="AT52" s="734"/>
      <c r="AU52" s="734"/>
      <c r="AV52" s="734"/>
      <c r="AW52" s="734"/>
      <c r="AX52" s="734"/>
      <c r="AY52" s="734"/>
      <c r="AZ52" s="734"/>
      <c r="BA52" s="734"/>
      <c r="BB52" s="734"/>
      <c r="BC52" s="734"/>
      <c r="BD52" s="734"/>
      <c r="BE52" s="734"/>
      <c r="BF52" s="734"/>
      <c r="BG52" s="734"/>
      <c r="BH52" s="734"/>
      <c r="BI52" s="734"/>
      <c r="BJ52" s="734"/>
      <c r="BK52" s="734"/>
      <c r="BL52" s="734"/>
      <c r="BM52" s="734"/>
      <c r="BN52" s="734"/>
      <c r="BO52" s="734"/>
      <c r="BP52" s="734"/>
      <c r="BQ52" s="734"/>
      <c r="BR52" s="734"/>
      <c r="BS52" s="734"/>
      <c r="BT52" s="734"/>
      <c r="BU52" s="734"/>
      <c r="BV52" s="734"/>
      <c r="BW52" s="734"/>
      <c r="BX52" s="734"/>
      <c r="BY52" s="734"/>
      <c r="BZ52" s="60"/>
    </row>
    <row r="53" spans="1:80" s="1" customFormat="1" ht="17.100000000000001" customHeight="1">
      <c r="A53" s="59"/>
      <c r="B53" s="59"/>
      <c r="C53" s="59"/>
      <c r="D53" s="59"/>
      <c r="E53" s="734"/>
      <c r="F53" s="734"/>
      <c r="G53" s="734"/>
      <c r="H53" s="734"/>
      <c r="I53" s="734"/>
      <c r="J53" s="734"/>
      <c r="K53" s="734"/>
      <c r="L53" s="734"/>
      <c r="M53" s="734"/>
      <c r="N53" s="734"/>
      <c r="O53" s="734"/>
      <c r="P53" s="734"/>
      <c r="Q53" s="734"/>
      <c r="R53" s="734"/>
      <c r="S53" s="734"/>
      <c r="T53" s="734"/>
      <c r="U53" s="734"/>
      <c r="V53" s="734"/>
      <c r="W53" s="734"/>
      <c r="X53" s="734"/>
      <c r="Y53" s="734"/>
      <c r="Z53" s="734"/>
      <c r="AA53" s="734"/>
      <c r="AB53" s="734"/>
      <c r="AC53" s="734"/>
      <c r="AD53" s="734"/>
      <c r="AE53" s="734"/>
      <c r="AF53" s="734"/>
      <c r="AG53" s="734"/>
      <c r="AH53" s="734"/>
      <c r="AI53" s="734"/>
      <c r="AJ53" s="734"/>
      <c r="AK53" s="734"/>
      <c r="AL53" s="734"/>
      <c r="AM53" s="734"/>
      <c r="AN53" s="734"/>
      <c r="AO53" s="734"/>
      <c r="AP53" s="734"/>
      <c r="AQ53" s="734"/>
      <c r="AR53" s="734"/>
      <c r="AS53" s="734"/>
      <c r="AT53" s="734"/>
      <c r="AU53" s="734"/>
      <c r="AV53" s="734"/>
      <c r="AW53" s="734"/>
      <c r="AX53" s="734"/>
      <c r="AY53" s="734"/>
      <c r="AZ53" s="734"/>
      <c r="BA53" s="734"/>
      <c r="BB53" s="734"/>
      <c r="BC53" s="734"/>
      <c r="BD53" s="734"/>
      <c r="BE53" s="734"/>
      <c r="BF53" s="734"/>
      <c r="BG53" s="734"/>
      <c r="BH53" s="734"/>
      <c r="BI53" s="734"/>
      <c r="BJ53" s="734"/>
      <c r="BK53" s="734"/>
      <c r="BL53" s="734"/>
      <c r="BM53" s="734"/>
      <c r="BN53" s="734"/>
      <c r="BO53" s="734"/>
      <c r="BP53" s="734"/>
      <c r="BQ53" s="734"/>
      <c r="BR53" s="734"/>
      <c r="BS53" s="734"/>
      <c r="BT53" s="734"/>
      <c r="BU53" s="734"/>
      <c r="BV53" s="734"/>
      <c r="BW53" s="734"/>
      <c r="BX53" s="734"/>
      <c r="BY53" s="734"/>
      <c r="BZ53" s="60"/>
    </row>
    <row r="54" spans="1:80" s="1" customFormat="1" ht="17.100000000000001" customHeight="1">
      <c r="A54" s="59"/>
      <c r="B54" s="59"/>
      <c r="C54" s="59"/>
      <c r="D54" s="59"/>
      <c r="E54" s="734"/>
      <c r="F54" s="734"/>
      <c r="G54" s="734"/>
      <c r="H54" s="734"/>
      <c r="I54" s="734"/>
      <c r="J54" s="734"/>
      <c r="K54" s="734"/>
      <c r="L54" s="734"/>
      <c r="M54" s="734"/>
      <c r="N54" s="734"/>
      <c r="O54" s="734"/>
      <c r="P54" s="734"/>
      <c r="Q54" s="734"/>
      <c r="R54" s="734"/>
      <c r="S54" s="734"/>
      <c r="T54" s="734"/>
      <c r="U54" s="734"/>
      <c r="V54" s="734"/>
      <c r="W54" s="734"/>
      <c r="X54" s="734"/>
      <c r="Y54" s="734"/>
      <c r="Z54" s="734"/>
      <c r="AA54" s="734"/>
      <c r="AB54" s="734"/>
      <c r="AC54" s="734"/>
      <c r="AD54" s="734"/>
      <c r="AE54" s="734"/>
      <c r="AF54" s="734"/>
      <c r="AG54" s="734"/>
      <c r="AH54" s="734"/>
      <c r="AI54" s="734"/>
      <c r="AJ54" s="734"/>
      <c r="AK54" s="734"/>
      <c r="AL54" s="734"/>
      <c r="AM54" s="734"/>
      <c r="AN54" s="734"/>
      <c r="AO54" s="734"/>
      <c r="AP54" s="734"/>
      <c r="AQ54" s="734"/>
      <c r="AR54" s="734"/>
      <c r="AS54" s="734"/>
      <c r="AT54" s="734"/>
      <c r="AU54" s="734"/>
      <c r="AV54" s="734"/>
      <c r="AW54" s="734"/>
      <c r="AX54" s="734"/>
      <c r="AY54" s="734"/>
      <c r="AZ54" s="734"/>
      <c r="BA54" s="734"/>
      <c r="BB54" s="734"/>
      <c r="BC54" s="734"/>
      <c r="BD54" s="734"/>
      <c r="BE54" s="734"/>
      <c r="BF54" s="734"/>
      <c r="BG54" s="734"/>
      <c r="BH54" s="734"/>
      <c r="BI54" s="734"/>
      <c r="BJ54" s="734"/>
      <c r="BK54" s="734"/>
      <c r="BL54" s="734"/>
      <c r="BM54" s="734"/>
      <c r="BN54" s="734"/>
      <c r="BO54" s="734"/>
      <c r="BP54" s="734"/>
      <c r="BQ54" s="734"/>
      <c r="BR54" s="734"/>
      <c r="BS54" s="734"/>
      <c r="BT54" s="734"/>
      <c r="BU54" s="734"/>
      <c r="BV54" s="734"/>
      <c r="BW54" s="734"/>
      <c r="BX54" s="734"/>
      <c r="BY54" s="734"/>
      <c r="BZ54" s="60"/>
    </row>
    <row r="55" spans="1:80" s="1" customFormat="1" ht="17.100000000000001" customHeight="1">
      <c r="A55" s="59"/>
      <c r="B55" s="59"/>
      <c r="C55" s="59"/>
      <c r="D55" s="59"/>
      <c r="E55" s="734"/>
      <c r="F55" s="734"/>
      <c r="G55" s="734"/>
      <c r="H55" s="734"/>
      <c r="I55" s="734"/>
      <c r="J55" s="734"/>
      <c r="K55" s="734"/>
      <c r="L55" s="734"/>
      <c r="M55" s="734"/>
      <c r="N55" s="734"/>
      <c r="O55" s="734"/>
      <c r="P55" s="734"/>
      <c r="Q55" s="734"/>
      <c r="R55" s="734"/>
      <c r="S55" s="734"/>
      <c r="T55" s="734"/>
      <c r="U55" s="734"/>
      <c r="V55" s="734"/>
      <c r="W55" s="734"/>
      <c r="X55" s="734"/>
      <c r="Y55" s="734"/>
      <c r="Z55" s="734"/>
      <c r="AA55" s="734"/>
      <c r="AB55" s="734"/>
      <c r="AC55" s="734"/>
      <c r="AD55" s="734"/>
      <c r="AE55" s="734"/>
      <c r="AF55" s="734"/>
      <c r="AG55" s="734"/>
      <c r="AH55" s="734"/>
      <c r="AI55" s="734"/>
      <c r="AJ55" s="734"/>
      <c r="AK55" s="734"/>
      <c r="AL55" s="734"/>
      <c r="AM55" s="734"/>
      <c r="AN55" s="734"/>
      <c r="AO55" s="734"/>
      <c r="AP55" s="734"/>
      <c r="AQ55" s="734"/>
      <c r="AR55" s="734"/>
      <c r="AS55" s="734"/>
      <c r="AT55" s="734"/>
      <c r="AU55" s="734"/>
      <c r="AV55" s="734"/>
      <c r="AW55" s="734"/>
      <c r="AX55" s="734"/>
      <c r="AY55" s="734"/>
      <c r="AZ55" s="734"/>
      <c r="BA55" s="734"/>
      <c r="BB55" s="734"/>
      <c r="BC55" s="734"/>
      <c r="BD55" s="734"/>
      <c r="BE55" s="734"/>
      <c r="BF55" s="734"/>
      <c r="BG55" s="734"/>
      <c r="BH55" s="734"/>
      <c r="BI55" s="734"/>
      <c r="BJ55" s="734"/>
      <c r="BK55" s="734"/>
      <c r="BL55" s="734"/>
      <c r="BM55" s="734"/>
      <c r="BN55" s="734"/>
      <c r="BO55" s="734"/>
      <c r="BP55" s="734"/>
      <c r="BQ55" s="734"/>
      <c r="BR55" s="734"/>
      <c r="BS55" s="734"/>
      <c r="BT55" s="734"/>
      <c r="BU55" s="734"/>
      <c r="BV55" s="734"/>
      <c r="BW55" s="734"/>
      <c r="BX55" s="734"/>
      <c r="BY55" s="734"/>
      <c r="BZ55" s="60"/>
    </row>
    <row r="56" spans="1:80" s="2" customFormat="1" ht="5.0999999999999996" customHeight="1">
      <c r="A56" s="326"/>
      <c r="B56" s="326"/>
      <c r="C56" s="326"/>
      <c r="D56" s="326"/>
      <c r="E56" s="326"/>
      <c r="F56" s="326"/>
      <c r="G56" s="326"/>
      <c r="H56" s="326"/>
      <c r="I56" s="326"/>
      <c r="J56" s="326"/>
      <c r="K56" s="326"/>
      <c r="L56" s="326"/>
      <c r="M56" s="326"/>
      <c r="N56" s="326"/>
      <c r="O56" s="326"/>
      <c r="P56" s="326"/>
      <c r="Q56" s="326"/>
      <c r="R56" s="326"/>
      <c r="S56" s="326"/>
      <c r="T56" s="326"/>
      <c r="U56" s="326"/>
      <c r="V56" s="326"/>
      <c r="W56" s="326"/>
      <c r="X56" s="326"/>
      <c r="Y56" s="326"/>
      <c r="Z56" s="326"/>
      <c r="AA56" s="326"/>
      <c r="AB56" s="326"/>
      <c r="AC56" s="326"/>
      <c r="AD56" s="326"/>
      <c r="AE56" s="326"/>
      <c r="AF56" s="326"/>
      <c r="AG56" s="326"/>
      <c r="AH56" s="326"/>
      <c r="AI56" s="326"/>
      <c r="AJ56" s="326"/>
      <c r="AK56" s="326"/>
      <c r="AL56" s="326"/>
      <c r="AM56" s="326"/>
      <c r="AN56" s="326"/>
      <c r="AO56" s="326"/>
      <c r="AP56" s="326"/>
      <c r="AQ56" s="326"/>
      <c r="AR56" s="326"/>
      <c r="AS56" s="326"/>
      <c r="AT56" s="326"/>
      <c r="AU56" s="326"/>
      <c r="AV56" s="326"/>
      <c r="AW56" s="326"/>
      <c r="AX56" s="326"/>
      <c r="AY56" s="326"/>
      <c r="AZ56" s="326"/>
      <c r="BA56" s="326"/>
      <c r="BB56" s="326"/>
      <c r="BC56" s="326"/>
      <c r="BD56" s="326"/>
      <c r="BE56" s="326"/>
      <c r="BF56" s="326"/>
      <c r="BG56" s="326"/>
      <c r="BH56" s="326"/>
      <c r="BI56" s="326"/>
      <c r="BJ56" s="326"/>
      <c r="BK56" s="326"/>
      <c r="BL56" s="326"/>
      <c r="BM56" s="326"/>
      <c r="BN56" s="326"/>
      <c r="BO56" s="326"/>
      <c r="BP56" s="326"/>
      <c r="BQ56" s="326"/>
      <c r="BR56" s="326"/>
      <c r="BS56" s="326"/>
      <c r="BT56" s="326"/>
      <c r="BU56" s="326"/>
      <c r="BV56" s="326"/>
      <c r="BW56" s="326"/>
      <c r="BX56" s="326"/>
      <c r="BY56" s="326"/>
      <c r="BZ56" s="326"/>
      <c r="CB56" s="8"/>
    </row>
    <row r="57" spans="1:80" s="337" customFormat="1" ht="17.100000000000001" customHeight="1">
      <c r="A57" s="727" t="s">
        <v>267</v>
      </c>
      <c r="B57" s="727"/>
      <c r="C57" s="727"/>
      <c r="D57" s="727"/>
      <c r="E57" s="727"/>
      <c r="F57" s="727"/>
      <c r="G57" s="727"/>
      <c r="H57" s="727"/>
      <c r="I57" s="727"/>
      <c r="J57" s="727"/>
      <c r="K57" s="727"/>
      <c r="L57" s="727"/>
      <c r="M57" s="727"/>
      <c r="N57" s="727"/>
      <c r="O57" s="727"/>
      <c r="P57" s="727"/>
      <c r="Q57" s="727"/>
      <c r="R57" s="727"/>
      <c r="S57" s="727"/>
      <c r="T57" s="727"/>
      <c r="U57" s="727"/>
      <c r="V57" s="727"/>
      <c r="W57" s="727"/>
      <c r="X57" s="727"/>
      <c r="Y57" s="727"/>
      <c r="Z57" s="727"/>
      <c r="AA57" s="727"/>
      <c r="AB57" s="727"/>
      <c r="AC57" s="727"/>
      <c r="AD57" s="727"/>
      <c r="AE57" s="727"/>
      <c r="AF57" s="727"/>
      <c r="AG57" s="727"/>
      <c r="AH57" s="727"/>
      <c r="AI57" s="727"/>
      <c r="AJ57" s="727"/>
      <c r="AK57" s="727"/>
      <c r="AL57" s="727"/>
      <c r="AM57" s="727"/>
      <c r="AN57" s="727"/>
      <c r="AO57" s="727"/>
      <c r="AP57" s="727"/>
      <c r="AQ57" s="727"/>
      <c r="AR57" s="727"/>
      <c r="AS57" s="727"/>
      <c r="AT57" s="727"/>
      <c r="AU57" s="727"/>
      <c r="AV57" s="727"/>
      <c r="AW57" s="727"/>
      <c r="AX57" s="727"/>
      <c r="AY57" s="727"/>
      <c r="AZ57" s="727"/>
      <c r="BA57" s="727"/>
      <c r="BB57" s="727"/>
      <c r="BC57" s="727"/>
      <c r="BD57" s="727"/>
      <c r="BE57" s="727"/>
      <c r="BF57" s="727"/>
      <c r="BG57" s="727"/>
      <c r="BH57" s="727"/>
      <c r="BI57" s="727"/>
      <c r="BJ57" s="727"/>
      <c r="BK57" s="727"/>
      <c r="BL57" s="727"/>
      <c r="BM57" s="727"/>
      <c r="BN57" s="727"/>
      <c r="BO57" s="727"/>
      <c r="BP57" s="727"/>
      <c r="BQ57" s="727"/>
      <c r="BR57" s="727"/>
      <c r="BS57" s="727"/>
      <c r="BT57" s="727"/>
      <c r="BU57" s="727"/>
      <c r="BV57" s="727"/>
      <c r="BW57" s="727"/>
      <c r="BX57" s="727"/>
      <c r="BY57" s="727"/>
      <c r="BZ57" s="727"/>
    </row>
    <row r="58" spans="1:80" ht="17.100000000000001" customHeight="1">
      <c r="A58" s="728" t="s">
        <v>268</v>
      </c>
      <c r="B58" s="728"/>
      <c r="C58" s="728"/>
      <c r="D58" s="728"/>
      <c r="E58" s="728"/>
      <c r="F58" s="728"/>
      <c r="G58" s="728"/>
      <c r="H58" s="728"/>
      <c r="I58" s="728"/>
      <c r="J58" s="728"/>
      <c r="K58" s="728"/>
      <c r="L58" s="728"/>
      <c r="M58" s="728"/>
      <c r="N58" s="728"/>
      <c r="O58" s="728"/>
      <c r="P58" s="728"/>
      <c r="Q58" s="728"/>
      <c r="R58" s="728"/>
      <c r="S58" s="728"/>
      <c r="T58" s="728"/>
      <c r="U58" s="728"/>
      <c r="V58" s="728"/>
      <c r="W58" s="728"/>
      <c r="X58" s="728"/>
      <c r="Y58" s="728"/>
      <c r="Z58" s="728"/>
      <c r="AA58" s="728"/>
      <c r="AB58" s="728"/>
      <c r="AC58" s="728"/>
      <c r="AD58" s="728"/>
      <c r="AE58" s="728"/>
      <c r="AF58" s="728"/>
      <c r="AG58" s="728"/>
      <c r="AH58" s="728"/>
      <c r="AI58" s="728"/>
      <c r="AJ58" s="728"/>
      <c r="AK58" s="728"/>
      <c r="AL58" s="728"/>
      <c r="AM58" s="728"/>
      <c r="AN58" s="728"/>
      <c r="AO58" s="728"/>
      <c r="AP58" s="728"/>
      <c r="AQ58" s="728"/>
      <c r="AR58" s="728"/>
      <c r="AS58" s="728"/>
      <c r="AT58" s="728"/>
      <c r="AU58" s="728"/>
      <c r="AV58" s="728"/>
      <c r="AW58" s="728"/>
      <c r="AX58" s="728"/>
      <c r="AY58" s="728"/>
      <c r="AZ58" s="728"/>
      <c r="BA58" s="728"/>
      <c r="BB58" s="728"/>
      <c r="BC58" s="728"/>
      <c r="BD58" s="728"/>
      <c r="BE58" s="728"/>
      <c r="BF58" s="728"/>
      <c r="BG58" s="728"/>
      <c r="BH58" s="728"/>
      <c r="BI58" s="728"/>
      <c r="BJ58" s="728"/>
      <c r="BK58" s="728"/>
      <c r="BL58" s="728"/>
      <c r="BM58" s="728"/>
      <c r="BN58" s="728"/>
      <c r="BO58" s="728"/>
      <c r="BP58" s="728"/>
      <c r="BQ58" s="728"/>
      <c r="BR58" s="728"/>
      <c r="BS58" s="728"/>
      <c r="BT58" s="728"/>
      <c r="BU58" s="728"/>
      <c r="BV58" s="728"/>
      <c r="BW58" s="728"/>
      <c r="BX58" s="728"/>
      <c r="BY58" s="728"/>
      <c r="BZ58" s="728"/>
    </row>
    <row r="59" spans="1:80" s="2" customFormat="1" ht="5.0999999999999996" customHeight="1">
      <c r="A59" s="325"/>
      <c r="B59" s="325"/>
      <c r="C59" s="325"/>
      <c r="D59" s="325"/>
      <c r="E59" s="325"/>
      <c r="F59" s="325"/>
      <c r="G59" s="325"/>
      <c r="H59" s="325"/>
      <c r="I59" s="325"/>
      <c r="J59" s="325"/>
      <c r="K59" s="325"/>
      <c r="L59" s="325"/>
      <c r="M59" s="325"/>
      <c r="N59" s="325"/>
      <c r="O59" s="325"/>
      <c r="P59" s="325"/>
      <c r="Q59" s="325"/>
      <c r="R59" s="325"/>
      <c r="S59" s="325"/>
      <c r="T59" s="325"/>
      <c r="U59" s="325"/>
      <c r="V59" s="325"/>
      <c r="W59" s="325"/>
      <c r="X59" s="325"/>
      <c r="Y59" s="325"/>
      <c r="Z59" s="325"/>
      <c r="AA59" s="325"/>
      <c r="AB59" s="325"/>
      <c r="AC59" s="325"/>
      <c r="AD59" s="325"/>
      <c r="AE59" s="325"/>
      <c r="AF59" s="325"/>
      <c r="AG59" s="325"/>
      <c r="AH59" s="325"/>
      <c r="AI59" s="325"/>
      <c r="AJ59" s="325"/>
      <c r="AK59" s="325"/>
      <c r="AL59" s="325"/>
      <c r="AM59" s="325"/>
      <c r="AN59" s="325"/>
      <c r="AO59" s="325"/>
      <c r="AP59" s="325"/>
      <c r="AQ59" s="325"/>
      <c r="AR59" s="325"/>
      <c r="AS59" s="325"/>
      <c r="AT59" s="325"/>
      <c r="AU59" s="325"/>
      <c r="AV59" s="325"/>
      <c r="AW59" s="325"/>
      <c r="AX59" s="325"/>
      <c r="AY59" s="325"/>
      <c r="AZ59" s="325"/>
      <c r="BA59" s="325"/>
      <c r="BB59" s="325"/>
      <c r="BC59" s="325"/>
      <c r="BD59" s="325"/>
      <c r="BE59" s="325"/>
      <c r="BF59" s="325"/>
      <c r="BG59" s="325"/>
      <c r="BH59" s="325"/>
      <c r="BI59" s="325"/>
      <c r="BJ59" s="325"/>
      <c r="BK59" s="325"/>
      <c r="BL59" s="325"/>
      <c r="BM59" s="325"/>
      <c r="BN59" s="325"/>
      <c r="BO59" s="325"/>
      <c r="BP59" s="325"/>
      <c r="BQ59" s="325"/>
      <c r="BR59" s="325"/>
      <c r="BS59" s="325"/>
      <c r="BT59" s="325"/>
      <c r="BU59" s="325"/>
      <c r="BV59" s="325"/>
      <c r="BW59" s="325"/>
      <c r="BX59" s="325"/>
      <c r="BY59" s="325"/>
      <c r="BZ59" s="325"/>
      <c r="CB59" s="8"/>
    </row>
    <row r="60" spans="1:80" s="2" customFormat="1" ht="5.0999999999999996" customHeight="1">
      <c r="A60" s="326"/>
      <c r="B60" s="326"/>
      <c r="C60" s="326"/>
      <c r="D60" s="326"/>
      <c r="E60" s="326"/>
      <c r="F60" s="326"/>
      <c r="G60" s="326"/>
      <c r="H60" s="326"/>
      <c r="I60" s="326"/>
      <c r="J60" s="326"/>
      <c r="K60" s="326"/>
      <c r="L60" s="326"/>
      <c r="M60" s="326"/>
      <c r="N60" s="326"/>
      <c r="O60" s="326"/>
      <c r="P60" s="326"/>
      <c r="Q60" s="326"/>
      <c r="R60" s="326"/>
      <c r="S60" s="326"/>
      <c r="T60" s="326"/>
      <c r="U60" s="326"/>
      <c r="V60" s="326"/>
      <c r="W60" s="326"/>
      <c r="X60" s="326"/>
      <c r="Y60" s="326"/>
      <c r="Z60" s="326"/>
      <c r="AA60" s="326"/>
      <c r="AB60" s="326"/>
      <c r="AC60" s="326"/>
      <c r="AD60" s="326"/>
      <c r="AE60" s="326"/>
      <c r="AF60" s="326"/>
      <c r="AG60" s="326"/>
      <c r="AH60" s="326"/>
      <c r="AI60" s="326"/>
      <c r="AJ60" s="326"/>
      <c r="AK60" s="326"/>
      <c r="AL60" s="326"/>
      <c r="AM60" s="326"/>
      <c r="AN60" s="326"/>
      <c r="AO60" s="326"/>
      <c r="AP60" s="326"/>
      <c r="AQ60" s="326"/>
      <c r="AR60" s="326"/>
      <c r="AS60" s="326"/>
      <c r="AT60" s="326"/>
      <c r="AU60" s="326"/>
      <c r="AV60" s="326"/>
      <c r="AW60" s="326"/>
      <c r="AX60" s="326"/>
      <c r="AY60" s="326"/>
      <c r="AZ60" s="326"/>
      <c r="BA60" s="326"/>
      <c r="BB60" s="326"/>
      <c r="BC60" s="326"/>
      <c r="BD60" s="326"/>
      <c r="BE60" s="326"/>
      <c r="BF60" s="326"/>
      <c r="BG60" s="326"/>
      <c r="BH60" s="326"/>
      <c r="BI60" s="326"/>
      <c r="BJ60" s="326"/>
      <c r="BK60" s="326"/>
      <c r="BL60" s="326"/>
      <c r="BM60" s="326"/>
      <c r="BN60" s="326"/>
      <c r="BO60" s="326"/>
      <c r="BP60" s="326"/>
      <c r="BQ60" s="326"/>
      <c r="BR60" s="326"/>
      <c r="BS60" s="326"/>
      <c r="BT60" s="326"/>
      <c r="BU60" s="326"/>
      <c r="BV60" s="326"/>
      <c r="BW60" s="326"/>
      <c r="BX60" s="326"/>
      <c r="BY60" s="326"/>
      <c r="BZ60" s="326"/>
      <c r="CB60" s="8"/>
    </row>
    <row r="61" spans="1:80" ht="17.100000000000001" customHeight="1">
      <c r="A61" s="327"/>
      <c r="B61" s="327" t="s">
        <v>269</v>
      </c>
      <c r="C61" s="327"/>
      <c r="D61" s="327"/>
      <c r="E61" s="327"/>
      <c r="F61" s="327"/>
      <c r="G61" s="327"/>
      <c r="H61" s="327"/>
      <c r="I61" s="327"/>
      <c r="J61" s="327"/>
      <c r="K61" s="327"/>
      <c r="L61" s="327"/>
      <c r="M61" s="327"/>
      <c r="N61" s="327"/>
      <c r="O61" s="327"/>
      <c r="P61" s="327"/>
      <c r="Q61" s="327"/>
      <c r="R61" s="327"/>
      <c r="S61" s="328"/>
      <c r="T61" s="328"/>
      <c r="U61" s="328"/>
      <c r="V61" s="328"/>
      <c r="W61" s="328"/>
      <c r="X61" s="328"/>
      <c r="Y61" s="729"/>
      <c r="Z61" s="729"/>
      <c r="AA61" s="729"/>
      <c r="AB61" s="729"/>
      <c r="AC61" s="729"/>
      <c r="AD61" s="729"/>
      <c r="AE61" s="729"/>
      <c r="AF61" s="729"/>
      <c r="AG61" s="729"/>
      <c r="AH61" s="729"/>
      <c r="AI61" s="729"/>
      <c r="AJ61" s="729"/>
      <c r="AK61" s="729"/>
      <c r="AL61" s="729"/>
      <c r="AM61" s="327"/>
      <c r="AN61" s="327"/>
      <c r="AO61" s="327"/>
      <c r="AP61" s="327"/>
      <c r="AQ61" s="327"/>
      <c r="AR61" s="327"/>
      <c r="AS61" s="327"/>
      <c r="AT61" s="327"/>
      <c r="AU61" s="327"/>
      <c r="AV61" s="327"/>
      <c r="AW61" s="327"/>
      <c r="AX61" s="327"/>
      <c r="AY61" s="327"/>
      <c r="AZ61" s="327"/>
      <c r="BA61" s="327"/>
      <c r="BB61" s="327"/>
      <c r="BC61" s="327"/>
      <c r="BD61" s="327"/>
      <c r="BE61" s="327"/>
      <c r="BF61" s="327"/>
      <c r="BG61" s="327"/>
      <c r="BH61" s="327"/>
      <c r="BI61" s="327"/>
      <c r="BJ61" s="327"/>
      <c r="BK61" s="327"/>
      <c r="BL61" s="327"/>
      <c r="BM61" s="327"/>
      <c r="BN61" s="327"/>
      <c r="BO61" s="327"/>
      <c r="BP61" s="327"/>
      <c r="BQ61" s="327"/>
      <c r="BR61" s="327"/>
      <c r="BS61" s="327"/>
      <c r="BT61" s="327"/>
      <c r="BU61" s="327"/>
      <c r="BV61" s="327"/>
      <c r="BW61" s="327"/>
      <c r="BX61" s="327"/>
      <c r="BY61" s="327"/>
      <c r="BZ61" s="327"/>
    </row>
    <row r="62" spans="1:80" s="2" customFormat="1" ht="5.0999999999999996" customHeight="1">
      <c r="A62" s="325"/>
      <c r="B62" s="325"/>
      <c r="C62" s="325"/>
      <c r="D62" s="325"/>
      <c r="E62" s="325"/>
      <c r="F62" s="325"/>
      <c r="G62" s="325"/>
      <c r="H62" s="325"/>
      <c r="I62" s="325"/>
      <c r="J62" s="325"/>
      <c r="K62" s="325"/>
      <c r="L62" s="325"/>
      <c r="M62" s="325"/>
      <c r="N62" s="325"/>
      <c r="O62" s="325"/>
      <c r="P62" s="325"/>
      <c r="Q62" s="325"/>
      <c r="R62" s="325"/>
      <c r="S62" s="325"/>
      <c r="T62" s="325"/>
      <c r="U62" s="325"/>
      <c r="V62" s="325"/>
      <c r="W62" s="325"/>
      <c r="X62" s="325"/>
      <c r="Y62" s="325"/>
      <c r="Z62" s="325"/>
      <c r="AA62" s="325"/>
      <c r="AB62" s="325"/>
      <c r="AC62" s="325"/>
      <c r="AD62" s="325"/>
      <c r="AE62" s="325"/>
      <c r="AF62" s="325"/>
      <c r="AG62" s="325"/>
      <c r="AH62" s="325"/>
      <c r="AI62" s="325"/>
      <c r="AJ62" s="325"/>
      <c r="AK62" s="325"/>
      <c r="AL62" s="325"/>
      <c r="AM62" s="325"/>
      <c r="AN62" s="325"/>
      <c r="AO62" s="325"/>
      <c r="AP62" s="325"/>
      <c r="AQ62" s="325"/>
      <c r="AR62" s="325"/>
      <c r="AS62" s="325"/>
      <c r="AT62" s="325"/>
      <c r="AU62" s="325"/>
      <c r="AV62" s="325"/>
      <c r="AW62" s="325"/>
      <c r="AX62" s="325"/>
      <c r="AY62" s="325"/>
      <c r="AZ62" s="325"/>
      <c r="BA62" s="325"/>
      <c r="BB62" s="325"/>
      <c r="BC62" s="325"/>
      <c r="BD62" s="325"/>
      <c r="BE62" s="325"/>
      <c r="BF62" s="325"/>
      <c r="BG62" s="325"/>
      <c r="BH62" s="325"/>
      <c r="BI62" s="325"/>
      <c r="BJ62" s="325"/>
      <c r="BK62" s="325"/>
      <c r="BL62" s="325"/>
      <c r="BM62" s="325"/>
      <c r="BN62" s="325"/>
      <c r="BO62" s="325"/>
      <c r="BP62" s="325"/>
      <c r="BQ62" s="325"/>
      <c r="BR62" s="325"/>
      <c r="BS62" s="325"/>
      <c r="BT62" s="325"/>
      <c r="BU62" s="325"/>
      <c r="BV62" s="325"/>
      <c r="BW62" s="325"/>
      <c r="BX62" s="325"/>
      <c r="BY62" s="325"/>
      <c r="BZ62" s="325"/>
      <c r="CB62" s="8"/>
    </row>
    <row r="63" spans="1:80" s="2" customFormat="1" ht="5.0999999999999996" customHeight="1">
      <c r="A63" s="326"/>
      <c r="B63" s="326"/>
      <c r="C63" s="326"/>
      <c r="D63" s="326"/>
      <c r="E63" s="326"/>
      <c r="F63" s="326"/>
      <c r="G63" s="326"/>
      <c r="H63" s="326"/>
      <c r="I63" s="326"/>
      <c r="J63" s="326"/>
      <c r="K63" s="326"/>
      <c r="L63" s="326"/>
      <c r="M63" s="326"/>
      <c r="N63" s="326"/>
      <c r="O63" s="326"/>
      <c r="P63" s="326"/>
      <c r="Q63" s="326"/>
      <c r="R63" s="326"/>
      <c r="S63" s="326"/>
      <c r="T63" s="326"/>
      <c r="U63" s="326"/>
      <c r="V63" s="326"/>
      <c r="W63" s="326"/>
      <c r="X63" s="326"/>
      <c r="Y63" s="326"/>
      <c r="Z63" s="326"/>
      <c r="AA63" s="326"/>
      <c r="AB63" s="326"/>
      <c r="AC63" s="326"/>
      <c r="AD63" s="326"/>
      <c r="AE63" s="326"/>
      <c r="AF63" s="326"/>
      <c r="AG63" s="326"/>
      <c r="AH63" s="326"/>
      <c r="AI63" s="326"/>
      <c r="AJ63" s="326"/>
      <c r="AK63" s="326"/>
      <c r="AL63" s="326"/>
      <c r="AM63" s="326"/>
      <c r="AN63" s="326"/>
      <c r="AO63" s="326"/>
      <c r="AP63" s="326"/>
      <c r="AQ63" s="326"/>
      <c r="AR63" s="326"/>
      <c r="AS63" s="326"/>
      <c r="AT63" s="326"/>
      <c r="AU63" s="326"/>
      <c r="AV63" s="326"/>
      <c r="AW63" s="326"/>
      <c r="AX63" s="326"/>
      <c r="AY63" s="326"/>
      <c r="AZ63" s="326"/>
      <c r="BA63" s="326"/>
      <c r="BB63" s="326"/>
      <c r="BC63" s="326"/>
      <c r="BD63" s="326"/>
      <c r="BE63" s="326"/>
      <c r="BF63" s="326"/>
      <c r="BG63" s="326"/>
      <c r="BH63" s="326"/>
      <c r="BI63" s="326"/>
      <c r="BJ63" s="326"/>
      <c r="BK63" s="326"/>
      <c r="BL63" s="326"/>
      <c r="BM63" s="326"/>
      <c r="BN63" s="326"/>
      <c r="BO63" s="326"/>
      <c r="BP63" s="326"/>
      <c r="BQ63" s="326"/>
      <c r="BR63" s="326"/>
      <c r="BS63" s="326"/>
      <c r="BT63" s="326"/>
      <c r="BU63" s="326"/>
      <c r="BV63" s="326"/>
      <c r="BW63" s="326"/>
      <c r="BX63" s="326"/>
      <c r="BY63" s="326"/>
      <c r="BZ63" s="326"/>
      <c r="CB63" s="8"/>
    </row>
    <row r="64" spans="1:80" ht="17.100000000000001" customHeight="1">
      <c r="A64" s="327"/>
      <c r="B64" s="327" t="s">
        <v>270</v>
      </c>
      <c r="C64" s="327"/>
      <c r="D64" s="327"/>
      <c r="E64" s="327"/>
      <c r="F64" s="327"/>
      <c r="G64" s="327"/>
      <c r="H64" s="327"/>
      <c r="I64" s="327"/>
      <c r="J64" s="327"/>
      <c r="K64" s="327"/>
      <c r="L64" s="327"/>
      <c r="M64" s="327"/>
      <c r="N64" s="327"/>
      <c r="O64" s="327"/>
      <c r="P64" s="327"/>
      <c r="Q64" s="327"/>
      <c r="R64" s="327"/>
      <c r="S64" s="328"/>
      <c r="T64" s="328"/>
      <c r="U64" s="328"/>
      <c r="V64" s="328"/>
      <c r="W64" s="328"/>
      <c r="X64" s="328"/>
      <c r="Y64" s="688"/>
      <c r="Z64" s="688"/>
      <c r="AA64" s="688"/>
      <c r="AB64" s="688"/>
      <c r="AC64" s="688"/>
      <c r="AD64" s="688"/>
      <c r="AE64" s="688"/>
      <c r="AF64" s="688"/>
      <c r="AG64" s="688"/>
      <c r="AH64" s="688"/>
      <c r="AI64" s="688"/>
      <c r="AJ64" s="688"/>
      <c r="AK64" s="688"/>
      <c r="AL64" s="688"/>
      <c r="AM64" s="327"/>
      <c r="AN64" s="327"/>
      <c r="AO64" s="327"/>
      <c r="AP64" s="327"/>
      <c r="AQ64" s="327"/>
      <c r="AR64" s="327"/>
      <c r="AS64" s="327"/>
      <c r="AT64" s="327"/>
      <c r="AU64" s="327"/>
      <c r="AV64" s="327"/>
      <c r="AW64" s="327"/>
      <c r="AX64" s="327"/>
      <c r="AY64" s="327"/>
      <c r="AZ64" s="327"/>
      <c r="BA64" s="327"/>
      <c r="BB64" s="327"/>
      <c r="BC64" s="327"/>
      <c r="BD64" s="327"/>
      <c r="BE64" s="327"/>
      <c r="BF64" s="327"/>
      <c r="BG64" s="327"/>
      <c r="BH64" s="327"/>
      <c r="BI64" s="327"/>
      <c r="BJ64" s="327"/>
      <c r="BK64" s="327"/>
      <c r="BL64" s="327"/>
      <c r="BM64" s="327"/>
      <c r="BN64" s="327"/>
      <c r="BO64" s="327"/>
      <c r="BP64" s="327"/>
      <c r="BQ64" s="327"/>
      <c r="BR64" s="327"/>
      <c r="BS64" s="327"/>
      <c r="BT64" s="327"/>
      <c r="BU64" s="327"/>
      <c r="BV64" s="327"/>
      <c r="BW64" s="327"/>
      <c r="BX64" s="327"/>
      <c r="BY64" s="327"/>
      <c r="BZ64" s="327"/>
    </row>
    <row r="65" spans="1:80" s="2" customFormat="1" ht="5.0999999999999996" customHeight="1">
      <c r="A65" s="325"/>
      <c r="B65" s="325"/>
      <c r="C65" s="325"/>
      <c r="D65" s="325"/>
      <c r="E65" s="325"/>
      <c r="F65" s="325"/>
      <c r="G65" s="325"/>
      <c r="H65" s="325"/>
      <c r="I65" s="325"/>
      <c r="J65" s="325"/>
      <c r="K65" s="325"/>
      <c r="L65" s="325"/>
      <c r="M65" s="325"/>
      <c r="N65" s="325"/>
      <c r="O65" s="325"/>
      <c r="P65" s="325"/>
      <c r="Q65" s="325"/>
      <c r="R65" s="325"/>
      <c r="S65" s="325"/>
      <c r="T65" s="325"/>
      <c r="U65" s="325"/>
      <c r="V65" s="325"/>
      <c r="W65" s="325"/>
      <c r="X65" s="325"/>
      <c r="Y65" s="325"/>
      <c r="Z65" s="325"/>
      <c r="AA65" s="325"/>
      <c r="AB65" s="325"/>
      <c r="AC65" s="325"/>
      <c r="AD65" s="325"/>
      <c r="AE65" s="325"/>
      <c r="AF65" s="325"/>
      <c r="AG65" s="325"/>
      <c r="AH65" s="325"/>
      <c r="AI65" s="325"/>
      <c r="AJ65" s="325"/>
      <c r="AK65" s="325"/>
      <c r="AL65" s="325"/>
      <c r="AM65" s="325"/>
      <c r="AN65" s="325"/>
      <c r="AO65" s="325"/>
      <c r="AP65" s="325"/>
      <c r="AQ65" s="325"/>
      <c r="AR65" s="325"/>
      <c r="AS65" s="325"/>
      <c r="AT65" s="325"/>
      <c r="AU65" s="325"/>
      <c r="AV65" s="325"/>
      <c r="AW65" s="325"/>
      <c r="AX65" s="325"/>
      <c r="AY65" s="325"/>
      <c r="AZ65" s="325"/>
      <c r="BA65" s="325"/>
      <c r="BB65" s="325"/>
      <c r="BC65" s="325"/>
      <c r="BD65" s="325"/>
      <c r="BE65" s="325"/>
      <c r="BF65" s="325"/>
      <c r="BG65" s="325"/>
      <c r="BH65" s="325"/>
      <c r="BI65" s="325"/>
      <c r="BJ65" s="325"/>
      <c r="BK65" s="325"/>
      <c r="BL65" s="325"/>
      <c r="BM65" s="325"/>
      <c r="BN65" s="325"/>
      <c r="BO65" s="325"/>
      <c r="BP65" s="325"/>
      <c r="BQ65" s="325"/>
      <c r="BR65" s="325"/>
      <c r="BS65" s="325"/>
      <c r="BT65" s="325"/>
      <c r="BU65" s="325"/>
      <c r="BV65" s="325"/>
      <c r="BW65" s="325"/>
      <c r="BX65" s="325"/>
      <c r="BY65" s="325"/>
      <c r="BZ65" s="325"/>
      <c r="CB65" s="8"/>
    </row>
    <row r="66" spans="1:80" s="2" customFormat="1" ht="5.0999999999999996" customHeight="1">
      <c r="A66" s="326"/>
      <c r="B66" s="326"/>
      <c r="C66" s="326"/>
      <c r="D66" s="326"/>
      <c r="E66" s="326"/>
      <c r="F66" s="326"/>
      <c r="G66" s="326"/>
      <c r="H66" s="326"/>
      <c r="I66" s="326"/>
      <c r="J66" s="326"/>
      <c r="K66" s="326"/>
      <c r="L66" s="326"/>
      <c r="M66" s="326"/>
      <c r="N66" s="326"/>
      <c r="O66" s="326"/>
      <c r="P66" s="326"/>
      <c r="Q66" s="326"/>
      <c r="R66" s="326"/>
      <c r="S66" s="326"/>
      <c r="T66" s="326"/>
      <c r="U66" s="326"/>
      <c r="V66" s="326"/>
      <c r="W66" s="326"/>
      <c r="X66" s="326"/>
      <c r="Y66" s="326"/>
      <c r="Z66" s="326"/>
      <c r="AA66" s="326"/>
      <c r="AB66" s="326"/>
      <c r="AC66" s="326"/>
      <c r="AD66" s="326"/>
      <c r="AE66" s="326"/>
      <c r="AF66" s="326"/>
      <c r="AG66" s="326"/>
      <c r="AH66" s="326"/>
      <c r="AI66" s="326"/>
      <c r="AJ66" s="326"/>
      <c r="AK66" s="326"/>
      <c r="AL66" s="326"/>
      <c r="AM66" s="326"/>
      <c r="AN66" s="326"/>
      <c r="AO66" s="326"/>
      <c r="AP66" s="326"/>
      <c r="AQ66" s="326"/>
      <c r="AR66" s="326"/>
      <c r="AS66" s="326"/>
      <c r="AT66" s="326"/>
      <c r="AU66" s="326"/>
      <c r="AV66" s="326"/>
      <c r="AW66" s="326"/>
      <c r="AX66" s="326"/>
      <c r="AY66" s="326"/>
      <c r="AZ66" s="326"/>
      <c r="BA66" s="326"/>
      <c r="BB66" s="326"/>
      <c r="BC66" s="326"/>
      <c r="BD66" s="326"/>
      <c r="BE66" s="326"/>
      <c r="BF66" s="326"/>
      <c r="BG66" s="326"/>
      <c r="BH66" s="326"/>
      <c r="BI66" s="326"/>
      <c r="BJ66" s="326"/>
      <c r="BK66" s="326"/>
      <c r="BL66" s="326"/>
      <c r="BM66" s="326"/>
      <c r="BN66" s="326"/>
      <c r="BO66" s="326"/>
      <c r="BP66" s="326"/>
      <c r="BQ66" s="326"/>
      <c r="BR66" s="326"/>
      <c r="BS66" s="326"/>
      <c r="BT66" s="326"/>
      <c r="BU66" s="326"/>
      <c r="BV66" s="326"/>
      <c r="BW66" s="326"/>
      <c r="BX66" s="326"/>
      <c r="BY66" s="326"/>
      <c r="BZ66" s="326"/>
      <c r="CB66" s="8"/>
    </row>
    <row r="67" spans="1:80" ht="17.100000000000001" customHeight="1">
      <c r="A67" s="327"/>
      <c r="B67" s="327" t="s">
        <v>271</v>
      </c>
      <c r="C67" s="327"/>
      <c r="D67" s="327"/>
      <c r="E67" s="327"/>
      <c r="F67" s="327"/>
      <c r="G67" s="327"/>
      <c r="H67" s="327"/>
      <c r="I67" s="327"/>
      <c r="J67" s="327"/>
      <c r="K67" s="327"/>
      <c r="L67" s="327"/>
      <c r="M67" s="327"/>
      <c r="N67" s="327"/>
      <c r="O67" s="327"/>
      <c r="P67" s="327"/>
      <c r="Q67" s="327"/>
      <c r="R67" s="327"/>
      <c r="S67" s="327"/>
      <c r="T67" s="329"/>
      <c r="U67" s="329"/>
      <c r="V67" s="329"/>
      <c r="W67" s="329"/>
      <c r="X67" s="329"/>
      <c r="Y67" s="728" t="str">
        <f>IF(T67="","","m")</f>
        <v/>
      </c>
      <c r="Z67" s="728"/>
      <c r="AA67" s="728"/>
      <c r="AB67" s="728"/>
      <c r="AC67" s="728"/>
      <c r="AD67" s="728"/>
      <c r="AE67" s="728"/>
      <c r="AF67" s="728"/>
      <c r="AG67" s="728"/>
      <c r="AH67" s="728"/>
      <c r="AI67" s="728"/>
      <c r="AJ67" s="728"/>
      <c r="AK67" s="728"/>
      <c r="AL67" s="728"/>
      <c r="AM67" s="327"/>
      <c r="AN67" s="327"/>
      <c r="AO67" s="327"/>
      <c r="AP67" s="327"/>
      <c r="AQ67" s="327"/>
      <c r="AR67" s="327"/>
      <c r="AS67" s="327"/>
      <c r="AT67" s="327"/>
      <c r="AU67" s="327"/>
      <c r="AV67" s="327"/>
      <c r="AW67" s="327"/>
      <c r="AX67" s="327"/>
      <c r="AY67" s="327"/>
      <c r="AZ67" s="327"/>
      <c r="BA67" s="327"/>
      <c r="BB67" s="327"/>
      <c r="BC67" s="327"/>
      <c r="BD67" s="327"/>
      <c r="BE67" s="327"/>
      <c r="BF67" s="327"/>
      <c r="BG67" s="327"/>
      <c r="BH67" s="327"/>
      <c r="BI67" s="327"/>
      <c r="BJ67" s="327"/>
      <c r="BK67" s="327"/>
      <c r="BL67" s="327"/>
      <c r="BM67" s="327"/>
      <c r="BN67" s="327"/>
      <c r="BO67" s="327"/>
      <c r="BP67" s="327"/>
      <c r="BQ67" s="327"/>
      <c r="BR67" s="327"/>
      <c r="BS67" s="327"/>
      <c r="BT67" s="327"/>
      <c r="BU67" s="327"/>
      <c r="BV67" s="327"/>
      <c r="BW67" s="327"/>
      <c r="BX67" s="327"/>
      <c r="BY67" s="327"/>
      <c r="BZ67" s="327"/>
    </row>
    <row r="68" spans="1:80" ht="17.100000000000001" customHeight="1">
      <c r="A68" s="327"/>
      <c r="B68" s="327"/>
      <c r="C68" s="327"/>
      <c r="D68" s="77" t="s">
        <v>272</v>
      </c>
      <c r="E68" s="77"/>
      <c r="F68" s="77"/>
      <c r="G68" s="77"/>
      <c r="H68" s="77"/>
      <c r="I68" s="77"/>
      <c r="J68" s="77"/>
      <c r="K68" s="77"/>
      <c r="L68" s="77"/>
      <c r="M68" s="330"/>
      <c r="N68" s="331"/>
      <c r="O68" s="331"/>
      <c r="P68" s="331"/>
      <c r="Q68" s="331"/>
      <c r="R68" s="331"/>
      <c r="S68" s="331"/>
      <c r="T68" s="331"/>
      <c r="U68" s="329"/>
      <c r="V68" s="329"/>
      <c r="W68" s="329"/>
      <c r="X68" s="329"/>
      <c r="Y68" s="690"/>
      <c r="Z68" s="690"/>
      <c r="AA68" s="690"/>
      <c r="AB68" s="690"/>
      <c r="AC68" s="690"/>
      <c r="AD68" s="690"/>
      <c r="AE68" s="690"/>
      <c r="AF68" s="690"/>
      <c r="AG68" s="690"/>
      <c r="AH68" s="690"/>
      <c r="AI68" s="690"/>
      <c r="AJ68" s="690"/>
      <c r="AK68" s="690"/>
      <c r="AL68" s="690"/>
      <c r="AM68" s="327"/>
      <c r="AN68" s="327"/>
      <c r="AO68" s="327"/>
      <c r="AP68" s="327"/>
      <c r="AQ68" s="327"/>
      <c r="AR68" s="327"/>
      <c r="AS68" s="327"/>
      <c r="AT68" s="327"/>
      <c r="AU68" s="327"/>
      <c r="AV68" s="327"/>
      <c r="AW68" s="327"/>
      <c r="AX68" s="327"/>
      <c r="AY68" s="327"/>
      <c r="AZ68" s="327"/>
      <c r="BA68" s="327"/>
      <c r="BB68" s="327"/>
      <c r="BC68" s="327"/>
      <c r="BD68" s="327"/>
      <c r="BE68" s="327"/>
      <c r="BF68" s="327"/>
      <c r="BG68" s="327"/>
      <c r="BH68" s="327"/>
      <c r="BI68" s="327"/>
      <c r="BJ68" s="327"/>
      <c r="BK68" s="327"/>
      <c r="BL68" s="327"/>
      <c r="BM68" s="327"/>
      <c r="BN68" s="327"/>
      <c r="BO68" s="327"/>
      <c r="BP68" s="327"/>
      <c r="BQ68" s="327"/>
      <c r="BR68" s="327"/>
      <c r="BS68" s="327"/>
      <c r="BT68" s="327"/>
      <c r="BU68" s="327"/>
      <c r="BV68" s="327"/>
      <c r="BW68" s="327"/>
      <c r="BX68" s="327"/>
      <c r="BY68" s="327"/>
      <c r="BZ68" s="327"/>
    </row>
    <row r="69" spans="1:80" ht="17.100000000000001" customHeight="1">
      <c r="A69" s="327"/>
      <c r="B69" s="327"/>
      <c r="C69" s="327"/>
      <c r="D69" s="77" t="s">
        <v>273</v>
      </c>
      <c r="E69" s="327"/>
      <c r="F69" s="327"/>
      <c r="G69" s="327"/>
      <c r="H69" s="327"/>
      <c r="I69" s="327"/>
      <c r="J69" s="327"/>
      <c r="K69" s="327"/>
      <c r="L69" s="327"/>
      <c r="M69" s="330"/>
      <c r="N69" s="331"/>
      <c r="O69" s="327"/>
      <c r="P69" s="327"/>
      <c r="Q69" s="327"/>
      <c r="R69" s="327"/>
      <c r="S69" s="327"/>
      <c r="T69" s="327"/>
      <c r="U69" s="329"/>
      <c r="V69" s="329"/>
      <c r="W69" s="329"/>
      <c r="X69" s="329"/>
      <c r="Y69" s="690"/>
      <c r="Z69" s="690"/>
      <c r="AA69" s="690"/>
      <c r="AB69" s="690"/>
      <c r="AC69" s="690"/>
      <c r="AD69" s="690"/>
      <c r="AE69" s="690"/>
      <c r="AF69" s="690"/>
      <c r="AG69" s="690"/>
      <c r="AH69" s="690"/>
      <c r="AI69" s="690"/>
      <c r="AJ69" s="690"/>
      <c r="AK69" s="690"/>
      <c r="AL69" s="690"/>
      <c r="AM69" s="327"/>
      <c r="AN69" s="327"/>
      <c r="AO69" s="327"/>
      <c r="AP69" s="327"/>
      <c r="AQ69" s="327"/>
      <c r="AR69" s="327"/>
      <c r="AS69" s="327"/>
      <c r="AT69" s="327"/>
      <c r="AU69" s="327"/>
      <c r="AV69" s="327"/>
      <c r="AW69" s="327"/>
      <c r="AX69" s="327"/>
      <c r="AY69" s="327"/>
      <c r="AZ69" s="327"/>
      <c r="BA69" s="327"/>
      <c r="BB69" s="327"/>
      <c r="BC69" s="327"/>
      <c r="BD69" s="327"/>
      <c r="BE69" s="327"/>
      <c r="BF69" s="327"/>
      <c r="BG69" s="327"/>
      <c r="BH69" s="327"/>
      <c r="BI69" s="327"/>
      <c r="BJ69" s="327"/>
      <c r="BK69" s="327"/>
      <c r="BL69" s="327"/>
      <c r="BM69" s="327"/>
      <c r="BN69" s="327"/>
      <c r="BO69" s="327"/>
      <c r="BP69" s="327"/>
      <c r="BQ69" s="327"/>
      <c r="BR69" s="327"/>
      <c r="BS69" s="327"/>
      <c r="BT69" s="327"/>
      <c r="BU69" s="327"/>
      <c r="BV69" s="327"/>
      <c r="BW69" s="327"/>
      <c r="BX69" s="327"/>
      <c r="BY69" s="327"/>
      <c r="BZ69" s="327"/>
    </row>
    <row r="70" spans="1:80" ht="17.100000000000001" customHeight="1">
      <c r="A70" s="327"/>
      <c r="B70" s="327"/>
      <c r="C70" s="327"/>
      <c r="D70" s="77" t="s">
        <v>274</v>
      </c>
      <c r="E70" s="327"/>
      <c r="F70" s="327"/>
      <c r="G70" s="327"/>
      <c r="H70" s="327"/>
      <c r="I70" s="327"/>
      <c r="J70" s="327"/>
      <c r="K70" s="327"/>
      <c r="L70" s="327"/>
      <c r="M70" s="327"/>
      <c r="N70" s="327"/>
      <c r="O70" s="327" t="s">
        <v>275</v>
      </c>
      <c r="P70" s="327"/>
      <c r="Q70" s="327"/>
      <c r="R70" s="332"/>
      <c r="S70" s="332"/>
      <c r="T70" s="332" t="s">
        <v>84</v>
      </c>
      <c r="U70" s="729"/>
      <c r="V70" s="729"/>
      <c r="W70" s="729"/>
      <c r="X70" s="729"/>
      <c r="Y70" s="729"/>
      <c r="Z70" s="729"/>
      <c r="AA70" s="729"/>
      <c r="AB70" s="327" t="s">
        <v>80</v>
      </c>
      <c r="AC70" s="327"/>
      <c r="AD70" s="327"/>
      <c r="AE70" s="327"/>
      <c r="AF70" s="327"/>
      <c r="AG70" s="327"/>
      <c r="AH70" s="327"/>
      <c r="AI70" s="327"/>
      <c r="AJ70" s="327"/>
      <c r="AK70" s="327" t="s">
        <v>276</v>
      </c>
      <c r="AL70" s="327"/>
      <c r="AM70" s="327"/>
      <c r="AN70" s="332"/>
      <c r="AO70" s="332"/>
      <c r="AP70" s="332" t="s">
        <v>84</v>
      </c>
      <c r="AQ70" s="729"/>
      <c r="AR70" s="729"/>
      <c r="AS70" s="729"/>
      <c r="AT70" s="729"/>
      <c r="AU70" s="729"/>
      <c r="AV70" s="729"/>
      <c r="AW70" s="729"/>
      <c r="AX70" s="327" t="s">
        <v>80</v>
      </c>
      <c r="AY70" s="327"/>
      <c r="AZ70" s="327"/>
      <c r="BA70" s="327"/>
      <c r="BB70" s="327"/>
      <c r="BC70" s="327"/>
      <c r="BD70" s="327"/>
      <c r="BE70" s="327"/>
      <c r="BF70" s="327"/>
      <c r="BG70" s="327"/>
      <c r="BH70" s="327"/>
      <c r="BI70" s="327"/>
      <c r="BJ70" s="327"/>
      <c r="BK70" s="327"/>
      <c r="BL70" s="327"/>
      <c r="BM70" s="327"/>
      <c r="BN70" s="327"/>
      <c r="BO70" s="327"/>
      <c r="BP70" s="327"/>
      <c r="BQ70" s="327"/>
      <c r="BR70" s="327"/>
      <c r="BS70" s="327"/>
      <c r="BT70" s="327"/>
      <c r="BU70" s="327"/>
      <c r="BV70" s="327"/>
      <c r="BW70" s="327"/>
      <c r="BX70" s="327"/>
      <c r="BY70" s="327"/>
      <c r="BZ70" s="327"/>
    </row>
    <row r="71" spans="1:80" ht="17.100000000000001" customHeight="1">
      <c r="A71" s="327"/>
      <c r="B71" s="327"/>
      <c r="C71" s="327"/>
      <c r="D71" s="77" t="s">
        <v>277</v>
      </c>
      <c r="E71" s="327"/>
      <c r="F71" s="327"/>
      <c r="G71" s="327"/>
      <c r="H71" s="327"/>
      <c r="I71" s="327"/>
      <c r="J71" s="327"/>
      <c r="K71" s="333"/>
      <c r="L71" s="333"/>
      <c r="M71" s="333"/>
      <c r="N71" s="333"/>
      <c r="O71" s="733"/>
      <c r="P71" s="733"/>
      <c r="Q71" s="733"/>
      <c r="R71" s="733"/>
      <c r="S71" s="733"/>
      <c r="T71" s="733"/>
      <c r="U71" s="733"/>
      <c r="V71" s="733"/>
      <c r="W71" s="733"/>
      <c r="X71" s="733"/>
      <c r="Y71" s="733"/>
      <c r="Z71" s="733"/>
      <c r="AA71" s="733"/>
      <c r="AB71" s="733"/>
      <c r="AC71" s="733"/>
      <c r="AD71" s="733"/>
      <c r="AE71" s="733"/>
      <c r="AF71" s="327"/>
      <c r="AG71" s="77" t="s">
        <v>181</v>
      </c>
      <c r="AH71" s="77"/>
      <c r="AI71" s="77"/>
      <c r="AJ71" s="77"/>
      <c r="AK71" s="333"/>
      <c r="AL71" s="333"/>
      <c r="AM71" s="333"/>
      <c r="AN71" s="333"/>
      <c r="AO71" s="333"/>
      <c r="AP71" s="333"/>
      <c r="AQ71" s="333"/>
      <c r="AR71" s="333"/>
      <c r="AS71" s="733"/>
      <c r="AT71" s="733"/>
      <c r="AU71" s="733"/>
      <c r="AV71" s="733"/>
      <c r="AW71" s="733"/>
      <c r="AX71" s="733"/>
      <c r="AY71" s="733"/>
      <c r="AZ71" s="733"/>
      <c r="BA71" s="733"/>
      <c r="BB71" s="733"/>
      <c r="BC71" s="733"/>
      <c r="BD71" s="733"/>
      <c r="BE71" s="733"/>
      <c r="BF71" s="733"/>
      <c r="BG71" s="733"/>
      <c r="BH71" s="733"/>
      <c r="BI71" s="733"/>
      <c r="BJ71" s="327"/>
      <c r="BK71" s="77" t="s">
        <v>182</v>
      </c>
      <c r="BL71" s="77"/>
      <c r="BM71" s="327"/>
      <c r="BN71" s="327"/>
      <c r="BO71" s="327"/>
      <c r="BP71" s="327"/>
      <c r="BQ71" s="327"/>
      <c r="BR71" s="327"/>
      <c r="BS71" s="327"/>
      <c r="BT71" s="327"/>
      <c r="BU71" s="327"/>
      <c r="BV71" s="327"/>
      <c r="BW71" s="327"/>
      <c r="BX71" s="327"/>
      <c r="BY71" s="327"/>
      <c r="BZ71" s="327"/>
    </row>
    <row r="72" spans="1:80" s="2" customFormat="1" ht="5.0999999999999996" customHeight="1">
      <c r="A72" s="325"/>
      <c r="B72" s="325"/>
      <c r="C72" s="325"/>
      <c r="D72" s="325"/>
      <c r="E72" s="325"/>
      <c r="F72" s="325"/>
      <c r="G72" s="325"/>
      <c r="H72" s="325"/>
      <c r="I72" s="325"/>
      <c r="J72" s="325"/>
      <c r="K72" s="325"/>
      <c r="L72" s="325"/>
      <c r="M72" s="325"/>
      <c r="N72" s="325"/>
      <c r="O72" s="325"/>
      <c r="P72" s="325"/>
      <c r="Q72" s="325"/>
      <c r="R72" s="325"/>
      <c r="S72" s="325"/>
      <c r="T72" s="325"/>
      <c r="U72" s="325"/>
      <c r="V72" s="325"/>
      <c r="W72" s="325"/>
      <c r="X72" s="325"/>
      <c r="Y72" s="325"/>
      <c r="Z72" s="325"/>
      <c r="AA72" s="325"/>
      <c r="AB72" s="325"/>
      <c r="AC72" s="325"/>
      <c r="AD72" s="325"/>
      <c r="AE72" s="325"/>
      <c r="AF72" s="325"/>
      <c r="AG72" s="325"/>
      <c r="AH72" s="325"/>
      <c r="AI72" s="325"/>
      <c r="AJ72" s="325"/>
      <c r="AK72" s="325"/>
      <c r="AL72" s="325"/>
      <c r="AM72" s="325"/>
      <c r="AN72" s="325"/>
      <c r="AO72" s="325"/>
      <c r="AP72" s="325"/>
      <c r="AQ72" s="325"/>
      <c r="AR72" s="325"/>
      <c r="AS72" s="325"/>
      <c r="AT72" s="325"/>
      <c r="AU72" s="325"/>
      <c r="AV72" s="325"/>
      <c r="AW72" s="325"/>
      <c r="AX72" s="325"/>
      <c r="AY72" s="325"/>
      <c r="AZ72" s="325"/>
      <c r="BA72" s="325"/>
      <c r="BB72" s="325"/>
      <c r="BC72" s="325"/>
      <c r="BD72" s="325"/>
      <c r="BE72" s="325"/>
      <c r="BF72" s="325"/>
      <c r="BG72" s="325"/>
      <c r="BH72" s="325"/>
      <c r="BI72" s="325"/>
      <c r="BJ72" s="325"/>
      <c r="BK72" s="325"/>
      <c r="BL72" s="325"/>
      <c r="BM72" s="325"/>
      <c r="BN72" s="325"/>
      <c r="BO72" s="325"/>
      <c r="BP72" s="325"/>
      <c r="BQ72" s="325"/>
      <c r="BR72" s="325"/>
      <c r="BS72" s="325"/>
      <c r="BT72" s="325"/>
      <c r="BU72" s="325"/>
      <c r="BV72" s="325"/>
      <c r="BW72" s="325"/>
      <c r="BX72" s="325"/>
      <c r="BY72" s="325"/>
      <c r="BZ72" s="325"/>
      <c r="CB72" s="8"/>
    </row>
    <row r="73" spans="1:80" s="2" customFormat="1" ht="5.0999999999999996" customHeight="1">
      <c r="A73" s="326"/>
      <c r="B73" s="326"/>
      <c r="C73" s="326"/>
      <c r="D73" s="326"/>
      <c r="E73" s="326"/>
      <c r="F73" s="326"/>
      <c r="G73" s="326"/>
      <c r="H73" s="326"/>
      <c r="I73" s="326"/>
      <c r="J73" s="326"/>
      <c r="K73" s="326"/>
      <c r="L73" s="326"/>
      <c r="M73" s="326"/>
      <c r="N73" s="326"/>
      <c r="O73" s="326"/>
      <c r="P73" s="326"/>
      <c r="Q73" s="326"/>
      <c r="R73" s="326"/>
      <c r="S73" s="326"/>
      <c r="T73" s="326"/>
      <c r="U73" s="326"/>
      <c r="V73" s="326"/>
      <c r="W73" s="326"/>
      <c r="X73" s="326"/>
      <c r="Y73" s="326"/>
      <c r="Z73" s="326"/>
      <c r="AA73" s="326"/>
      <c r="AB73" s="326"/>
      <c r="AC73" s="326"/>
      <c r="AD73" s="326"/>
      <c r="AE73" s="326"/>
      <c r="AF73" s="326"/>
      <c r="AG73" s="326"/>
      <c r="AH73" s="326"/>
      <c r="AI73" s="326"/>
      <c r="AJ73" s="326"/>
      <c r="AK73" s="326"/>
      <c r="AL73" s="326"/>
      <c r="AM73" s="326"/>
      <c r="AN73" s="326"/>
      <c r="AO73" s="326"/>
      <c r="AP73" s="326"/>
      <c r="AQ73" s="326"/>
      <c r="AR73" s="326"/>
      <c r="AS73" s="326"/>
      <c r="AT73" s="326"/>
      <c r="AU73" s="326"/>
      <c r="AV73" s="326"/>
      <c r="AW73" s="326"/>
      <c r="AX73" s="326"/>
      <c r="AY73" s="326"/>
      <c r="AZ73" s="326"/>
      <c r="BA73" s="326"/>
      <c r="BB73" s="326"/>
      <c r="BC73" s="326"/>
      <c r="BD73" s="326"/>
      <c r="BE73" s="326"/>
      <c r="BF73" s="326"/>
      <c r="BG73" s="326"/>
      <c r="BH73" s="326"/>
      <c r="BI73" s="326"/>
      <c r="BJ73" s="326"/>
      <c r="BK73" s="326"/>
      <c r="BL73" s="326"/>
      <c r="BM73" s="326"/>
      <c r="BN73" s="326"/>
      <c r="BO73" s="326"/>
      <c r="BP73" s="326"/>
      <c r="BQ73" s="326"/>
      <c r="BR73" s="326"/>
      <c r="BS73" s="326"/>
      <c r="BT73" s="326"/>
      <c r="BU73" s="326"/>
      <c r="BV73" s="326"/>
      <c r="BW73" s="326"/>
      <c r="BX73" s="326"/>
      <c r="BY73" s="326"/>
      <c r="BZ73" s="326"/>
      <c r="CB73" s="8"/>
    </row>
    <row r="74" spans="1:80" ht="17.100000000000001" customHeight="1">
      <c r="A74" s="327"/>
      <c r="B74" s="728" t="s">
        <v>278</v>
      </c>
      <c r="C74" s="728"/>
      <c r="D74" s="728"/>
      <c r="E74" s="728"/>
      <c r="F74" s="728"/>
      <c r="G74" s="728"/>
      <c r="H74" s="728"/>
      <c r="I74" s="728"/>
      <c r="J74" s="728"/>
      <c r="K74" s="728"/>
      <c r="L74" s="728"/>
      <c r="M74" s="728"/>
      <c r="N74" s="728"/>
      <c r="O74" s="728"/>
      <c r="P74" s="728"/>
      <c r="Q74" s="728"/>
      <c r="R74" s="728"/>
      <c r="S74" s="728"/>
      <c r="T74" s="728"/>
      <c r="U74" s="728"/>
      <c r="V74" s="728"/>
      <c r="W74" s="728"/>
      <c r="X74" s="728"/>
      <c r="Y74" s="728"/>
      <c r="Z74" s="728"/>
      <c r="AA74" s="728"/>
      <c r="AB74" s="728"/>
      <c r="AC74" s="728"/>
      <c r="AD74" s="728"/>
      <c r="AE74" s="728"/>
      <c r="AF74" s="728"/>
      <c r="AG74" s="728"/>
      <c r="AH74" s="728"/>
      <c r="AI74" s="728"/>
      <c r="AJ74" s="728"/>
      <c r="AK74" s="728"/>
      <c r="AL74" s="728"/>
      <c r="AM74" s="728"/>
      <c r="AN74" s="728"/>
      <c r="AO74" s="728"/>
      <c r="AP74" s="728"/>
      <c r="AQ74" s="728"/>
      <c r="AR74" s="728"/>
      <c r="AS74" s="728"/>
      <c r="AT74" s="728"/>
      <c r="AU74" s="728"/>
      <c r="AV74" s="728"/>
      <c r="AW74" s="728"/>
      <c r="AX74" s="728"/>
      <c r="AY74" s="728"/>
      <c r="AZ74" s="728"/>
      <c r="BA74" s="728"/>
      <c r="BB74" s="327"/>
      <c r="BC74" s="327"/>
      <c r="BD74" s="327"/>
      <c r="BE74" s="327"/>
      <c r="BF74" s="327"/>
      <c r="BG74" s="327"/>
      <c r="BH74" s="327"/>
      <c r="BI74" s="327"/>
      <c r="BJ74" s="327"/>
      <c r="BK74" s="327"/>
      <c r="BL74" s="327"/>
      <c r="BM74" s="327"/>
      <c r="BN74" s="327"/>
      <c r="BO74" s="327"/>
      <c r="BP74" s="327"/>
      <c r="BQ74" s="327"/>
      <c r="BR74" s="327"/>
      <c r="BS74" s="327"/>
      <c r="BT74" s="327"/>
      <c r="BU74" s="327"/>
      <c r="BV74" s="327"/>
      <c r="BW74" s="327"/>
      <c r="BX74" s="327"/>
      <c r="BY74" s="327"/>
      <c r="BZ74" s="327"/>
    </row>
    <row r="75" spans="1:80" ht="17.100000000000001" customHeight="1">
      <c r="A75" s="327"/>
      <c r="B75" s="327"/>
      <c r="C75" s="327"/>
      <c r="D75" s="327"/>
      <c r="E75" s="729" t="s">
        <v>56</v>
      </c>
      <c r="F75" s="729"/>
      <c r="G75" s="729"/>
      <c r="H75" s="327" t="s">
        <v>1341</v>
      </c>
      <c r="I75" s="327"/>
      <c r="J75" s="327"/>
      <c r="K75" s="327"/>
      <c r="L75" s="327"/>
      <c r="M75" s="327"/>
      <c r="N75" s="327"/>
      <c r="O75" s="327"/>
      <c r="P75" s="327"/>
      <c r="Q75" s="327"/>
      <c r="R75" s="327"/>
      <c r="S75" s="327"/>
      <c r="T75" s="327"/>
      <c r="U75" s="327"/>
      <c r="V75" s="327"/>
      <c r="W75" s="327"/>
      <c r="X75" s="327"/>
      <c r="Y75" s="327"/>
      <c r="Z75" s="327"/>
      <c r="AA75" s="327"/>
      <c r="AB75" s="327"/>
      <c r="AC75" s="327"/>
      <c r="AD75" s="327"/>
      <c r="AE75" s="327"/>
      <c r="AF75" s="327"/>
      <c r="AG75" s="327"/>
      <c r="AH75" s="327"/>
      <c r="AI75" s="327"/>
      <c r="AJ75" s="327"/>
      <c r="AK75" s="327"/>
      <c r="AL75" s="327"/>
      <c r="AM75" s="327"/>
      <c r="AN75" s="327"/>
      <c r="AO75" s="327"/>
      <c r="AP75" s="327"/>
      <c r="AQ75" s="327"/>
      <c r="AR75" s="327"/>
      <c r="AS75" s="327"/>
      <c r="AT75" s="327"/>
      <c r="AU75" s="327"/>
      <c r="AV75" s="327"/>
      <c r="AW75" s="327"/>
      <c r="AX75" s="327"/>
      <c r="AY75" s="327"/>
      <c r="AZ75" s="327"/>
      <c r="BA75" s="327"/>
      <c r="BB75" s="327"/>
      <c r="BC75" s="327"/>
      <c r="BD75" s="327"/>
      <c r="BE75" s="327"/>
      <c r="BF75" s="327"/>
      <c r="BG75" s="327"/>
      <c r="BH75" s="327"/>
      <c r="BI75" s="327"/>
      <c r="BJ75" s="327"/>
      <c r="BK75" s="327"/>
      <c r="BL75" s="327"/>
      <c r="BM75" s="327"/>
      <c r="BN75" s="327"/>
      <c r="BO75" s="327"/>
      <c r="BP75" s="327"/>
      <c r="BQ75" s="327"/>
      <c r="BR75" s="327"/>
      <c r="BS75" s="327"/>
      <c r="BT75" s="327"/>
      <c r="BU75" s="327"/>
      <c r="BV75" s="327"/>
      <c r="BW75" s="327"/>
      <c r="BX75" s="327"/>
      <c r="BY75" s="327"/>
      <c r="BZ75" s="327"/>
    </row>
    <row r="76" spans="1:80" ht="17.100000000000001" customHeight="1">
      <c r="A76" s="327"/>
      <c r="B76" s="327"/>
      <c r="C76" s="327"/>
      <c r="D76" s="327"/>
      <c r="E76" s="729" t="s">
        <v>56</v>
      </c>
      <c r="F76" s="729"/>
      <c r="G76" s="729"/>
      <c r="H76" s="327" t="s">
        <v>1342</v>
      </c>
      <c r="I76" s="327"/>
      <c r="J76" s="327"/>
      <c r="K76" s="327"/>
      <c r="L76" s="327"/>
      <c r="M76" s="327"/>
      <c r="N76" s="327"/>
      <c r="O76" s="327"/>
      <c r="P76" s="327"/>
      <c r="Q76" s="327"/>
      <c r="R76" s="327"/>
      <c r="S76" s="327"/>
      <c r="T76" s="327"/>
      <c r="U76" s="327"/>
      <c r="V76" s="327"/>
      <c r="W76" s="327"/>
      <c r="X76" s="327"/>
      <c r="Y76" s="327"/>
      <c r="Z76" s="327"/>
      <c r="AA76" s="327"/>
      <c r="AB76" s="327"/>
      <c r="AC76" s="327"/>
      <c r="AD76" s="327"/>
      <c r="AE76" s="327"/>
      <c r="AF76" s="327"/>
      <c r="AG76" s="327"/>
      <c r="AH76" s="327"/>
      <c r="AI76" s="327"/>
      <c r="AJ76" s="327"/>
      <c r="AK76" s="327"/>
      <c r="AL76" s="327"/>
      <c r="AM76" s="327"/>
      <c r="AN76" s="327"/>
      <c r="AO76" s="327"/>
      <c r="AP76" s="327"/>
      <c r="AQ76" s="327"/>
      <c r="AR76" s="327"/>
      <c r="AS76" s="327"/>
      <c r="AT76" s="327"/>
      <c r="AU76" s="327"/>
      <c r="AV76" s="327"/>
      <c r="AW76" s="327"/>
      <c r="AX76" s="327"/>
      <c r="AY76" s="327"/>
      <c r="AZ76" s="327"/>
      <c r="BA76" s="327"/>
      <c r="BB76" s="327"/>
      <c r="BC76" s="327"/>
      <c r="BD76" s="327"/>
      <c r="BE76" s="327"/>
      <c r="BF76" s="327"/>
      <c r="BG76" s="327"/>
      <c r="BH76" s="327"/>
      <c r="BI76" s="327"/>
      <c r="BJ76" s="327"/>
      <c r="BK76" s="327"/>
      <c r="BL76" s="327"/>
      <c r="BM76" s="327"/>
      <c r="BN76" s="327"/>
      <c r="BO76" s="327"/>
      <c r="BP76" s="327"/>
      <c r="BQ76" s="327"/>
      <c r="BR76" s="327"/>
      <c r="BS76" s="327"/>
      <c r="BT76" s="327"/>
      <c r="BU76" s="327"/>
      <c r="BV76" s="327"/>
      <c r="BW76" s="327"/>
      <c r="BX76" s="327"/>
      <c r="BY76" s="327"/>
      <c r="BZ76" s="327"/>
    </row>
    <row r="77" spans="1:80" s="2" customFormat="1" ht="5.0999999999999996" customHeight="1">
      <c r="A77" s="325"/>
      <c r="B77" s="325"/>
      <c r="C77" s="325"/>
      <c r="D77" s="325"/>
      <c r="E77" s="325"/>
      <c r="F77" s="325"/>
      <c r="G77" s="325"/>
      <c r="H77" s="325"/>
      <c r="I77" s="325"/>
      <c r="J77" s="325"/>
      <c r="K77" s="325"/>
      <c r="L77" s="325"/>
      <c r="M77" s="325"/>
      <c r="N77" s="325"/>
      <c r="O77" s="325"/>
      <c r="P77" s="325"/>
      <c r="Q77" s="325"/>
      <c r="R77" s="325"/>
      <c r="S77" s="325"/>
      <c r="T77" s="325"/>
      <c r="U77" s="325"/>
      <c r="V77" s="325"/>
      <c r="W77" s="325"/>
      <c r="X77" s="325"/>
      <c r="Y77" s="325"/>
      <c r="Z77" s="325"/>
      <c r="AA77" s="325"/>
      <c r="AB77" s="325"/>
      <c r="AC77" s="325"/>
      <c r="AD77" s="325"/>
      <c r="AE77" s="325"/>
      <c r="AF77" s="325"/>
      <c r="AG77" s="325"/>
      <c r="AH77" s="325"/>
      <c r="AI77" s="325"/>
      <c r="AJ77" s="325"/>
      <c r="AK77" s="325"/>
      <c r="AL77" s="325"/>
      <c r="AM77" s="325"/>
      <c r="AN77" s="325"/>
      <c r="AO77" s="325"/>
      <c r="AP77" s="325"/>
      <c r="AQ77" s="325"/>
      <c r="AR77" s="325"/>
      <c r="AS77" s="325"/>
      <c r="AT77" s="325"/>
      <c r="AU77" s="325"/>
      <c r="AV77" s="325"/>
      <c r="AW77" s="325"/>
      <c r="AX77" s="325"/>
      <c r="AY77" s="325"/>
      <c r="AZ77" s="325"/>
      <c r="BA77" s="325"/>
      <c r="BB77" s="325"/>
      <c r="BC77" s="325"/>
      <c r="BD77" s="325"/>
      <c r="BE77" s="325"/>
      <c r="BF77" s="325"/>
      <c r="BG77" s="325"/>
      <c r="BH77" s="325"/>
      <c r="BI77" s="325"/>
      <c r="BJ77" s="325"/>
      <c r="BK77" s="325"/>
      <c r="BL77" s="325"/>
      <c r="BM77" s="325"/>
      <c r="BN77" s="325"/>
      <c r="BO77" s="325"/>
      <c r="BP77" s="325"/>
      <c r="BQ77" s="325"/>
      <c r="BR77" s="325"/>
      <c r="BS77" s="325"/>
      <c r="BT77" s="325"/>
      <c r="BU77" s="325"/>
      <c r="BV77" s="325"/>
      <c r="BW77" s="325"/>
      <c r="BX77" s="325"/>
      <c r="BY77" s="325"/>
      <c r="BZ77" s="325"/>
      <c r="CB77" s="8"/>
    </row>
    <row r="78" spans="1:80" s="2" customFormat="1" ht="5.0999999999999996" customHeight="1">
      <c r="A78" s="326"/>
      <c r="B78" s="326"/>
      <c r="C78" s="326"/>
      <c r="D78" s="326"/>
      <c r="E78" s="326"/>
      <c r="F78" s="326"/>
      <c r="G78" s="326"/>
      <c r="H78" s="326"/>
      <c r="I78" s="326"/>
      <c r="J78" s="326"/>
      <c r="K78" s="326"/>
      <c r="L78" s="326"/>
      <c r="M78" s="326"/>
      <c r="N78" s="326"/>
      <c r="O78" s="326"/>
      <c r="P78" s="326"/>
      <c r="Q78" s="326"/>
      <c r="R78" s="326"/>
      <c r="S78" s="326"/>
      <c r="T78" s="326"/>
      <c r="U78" s="326"/>
      <c r="V78" s="326"/>
      <c r="W78" s="326"/>
      <c r="X78" s="326"/>
      <c r="Y78" s="326"/>
      <c r="Z78" s="326"/>
      <c r="AA78" s="326"/>
      <c r="AB78" s="326"/>
      <c r="AC78" s="326"/>
      <c r="AD78" s="326"/>
      <c r="AE78" s="326"/>
      <c r="AF78" s="326"/>
      <c r="AG78" s="326"/>
      <c r="AH78" s="326"/>
      <c r="AI78" s="326"/>
      <c r="AJ78" s="326"/>
      <c r="AK78" s="326"/>
      <c r="AL78" s="326"/>
      <c r="AM78" s="326"/>
      <c r="AN78" s="326"/>
      <c r="AO78" s="326"/>
      <c r="AP78" s="326"/>
      <c r="AQ78" s="326"/>
      <c r="AR78" s="326"/>
      <c r="AS78" s="326"/>
      <c r="AT78" s="326"/>
      <c r="AU78" s="326"/>
      <c r="AV78" s="326"/>
      <c r="AW78" s="326"/>
      <c r="AX78" s="326"/>
      <c r="AY78" s="326"/>
      <c r="AZ78" s="326"/>
      <c r="BA78" s="326"/>
      <c r="BB78" s="326"/>
      <c r="BC78" s="326"/>
      <c r="BD78" s="326"/>
      <c r="BE78" s="326"/>
      <c r="BF78" s="326"/>
      <c r="BG78" s="326"/>
      <c r="BH78" s="326"/>
      <c r="BI78" s="326"/>
      <c r="BJ78" s="326"/>
      <c r="BK78" s="326"/>
      <c r="BL78" s="326"/>
      <c r="BM78" s="326"/>
      <c r="BN78" s="326"/>
      <c r="BO78" s="326"/>
      <c r="BP78" s="326"/>
      <c r="BQ78" s="326"/>
      <c r="BR78" s="326"/>
      <c r="BS78" s="326"/>
      <c r="BT78" s="326"/>
      <c r="BU78" s="326"/>
      <c r="BV78" s="326"/>
      <c r="BW78" s="326"/>
      <c r="BX78" s="326"/>
      <c r="BY78" s="326"/>
      <c r="BZ78" s="326"/>
      <c r="CB78" s="8"/>
    </row>
    <row r="79" spans="1:80" ht="17.100000000000001" customHeight="1">
      <c r="A79" s="327"/>
      <c r="B79" s="327" t="s">
        <v>281</v>
      </c>
      <c r="C79" s="327"/>
      <c r="D79" s="327"/>
      <c r="E79" s="327"/>
      <c r="F79" s="327"/>
      <c r="G79" s="327"/>
      <c r="H79" s="327"/>
      <c r="I79" s="327"/>
      <c r="J79" s="327"/>
      <c r="K79" s="327"/>
      <c r="L79" s="327"/>
      <c r="M79" s="327"/>
      <c r="N79" s="327"/>
      <c r="O79" s="327"/>
      <c r="P79" s="327"/>
      <c r="Q79" s="327"/>
      <c r="R79" s="327"/>
      <c r="S79" s="329"/>
      <c r="T79" s="329"/>
      <c r="U79" s="329"/>
      <c r="V79" s="329"/>
      <c r="W79" s="329"/>
      <c r="X79" s="329"/>
      <c r="Y79" s="327"/>
      <c r="Z79" s="327"/>
      <c r="AA79" s="327"/>
      <c r="AB79" s="327"/>
      <c r="AC79" s="327"/>
      <c r="AD79" s="327"/>
      <c r="AE79" s="327"/>
      <c r="AF79" s="327"/>
      <c r="AG79" s="327"/>
      <c r="AH79" s="327"/>
      <c r="AI79" s="327"/>
      <c r="AJ79" s="327"/>
      <c r="AK79" s="327"/>
      <c r="AL79" s="327"/>
      <c r="AM79" s="327"/>
      <c r="AN79" s="327"/>
      <c r="AO79" s="327"/>
      <c r="AP79" s="327"/>
      <c r="AQ79" s="327"/>
      <c r="AR79" s="327"/>
      <c r="AS79" s="327"/>
      <c r="AT79" s="327"/>
      <c r="AU79" s="327"/>
      <c r="AV79" s="327"/>
      <c r="AW79" s="327"/>
      <c r="AX79" s="327"/>
      <c r="AY79" s="327"/>
      <c r="AZ79" s="327"/>
      <c r="BA79" s="327"/>
      <c r="BB79" s="327"/>
      <c r="BC79" s="327"/>
      <c r="BD79" s="327"/>
      <c r="BE79" s="327"/>
      <c r="BF79" s="327"/>
      <c r="BG79" s="327"/>
      <c r="BH79" s="327"/>
      <c r="BI79" s="327"/>
      <c r="BJ79" s="327"/>
      <c r="BK79" s="327"/>
      <c r="BL79" s="327"/>
      <c r="BM79" s="327"/>
      <c r="BN79" s="327"/>
      <c r="BO79" s="327"/>
      <c r="BP79" s="327"/>
      <c r="BQ79" s="327"/>
      <c r="BR79" s="327"/>
      <c r="BS79" s="327"/>
      <c r="BT79" s="327"/>
      <c r="BU79" s="327"/>
      <c r="BV79" s="327"/>
      <c r="BW79" s="327"/>
      <c r="BX79" s="327"/>
      <c r="BY79" s="327"/>
      <c r="BZ79" s="327"/>
    </row>
    <row r="80" spans="1:80" ht="17.100000000000001" customHeight="1">
      <c r="A80" s="327"/>
      <c r="B80" s="327"/>
      <c r="C80" s="327"/>
      <c r="D80" s="327"/>
      <c r="E80" s="729" t="s">
        <v>56</v>
      </c>
      <c r="F80" s="729"/>
      <c r="G80" s="729"/>
      <c r="H80" s="327" t="s">
        <v>1343</v>
      </c>
      <c r="I80" s="327"/>
      <c r="J80" s="327"/>
      <c r="K80" s="327"/>
      <c r="L80" s="327"/>
      <c r="M80" s="327"/>
      <c r="N80" s="327"/>
      <c r="O80" s="327"/>
      <c r="P80" s="327"/>
      <c r="Q80" s="327"/>
      <c r="R80" s="327"/>
      <c r="S80" s="327"/>
      <c r="T80" s="327"/>
      <c r="U80" s="327"/>
      <c r="V80" s="327"/>
      <c r="W80" s="327"/>
      <c r="X80" s="327"/>
      <c r="Y80" s="327"/>
      <c r="Z80" s="327"/>
      <c r="AA80" s="327"/>
      <c r="AB80" s="327"/>
      <c r="AC80" s="327"/>
      <c r="AD80" s="327"/>
      <c r="AE80" s="327"/>
      <c r="AF80" s="327"/>
      <c r="AG80" s="327"/>
      <c r="AH80" s="327"/>
      <c r="AI80" s="327"/>
      <c r="AJ80" s="327"/>
      <c r="AK80" s="327"/>
      <c r="AL80" s="327"/>
      <c r="AM80" s="327"/>
      <c r="AN80" s="327"/>
      <c r="AO80" s="327"/>
      <c r="AP80" s="327"/>
      <c r="AQ80" s="327"/>
      <c r="AR80" s="327"/>
      <c r="AS80" s="327"/>
      <c r="AT80" s="327"/>
      <c r="AU80" s="327"/>
      <c r="AV80" s="327"/>
      <c r="AW80" s="327"/>
      <c r="AX80" s="327"/>
      <c r="AY80" s="327"/>
      <c r="AZ80" s="327"/>
      <c r="BA80" s="327"/>
      <c r="BB80" s="327"/>
      <c r="BC80" s="327"/>
      <c r="BD80" s="327"/>
      <c r="BE80" s="327"/>
      <c r="BF80" s="327"/>
      <c r="BG80" s="327"/>
      <c r="BH80" s="327"/>
      <c r="BI80" s="327"/>
      <c r="BJ80" s="327"/>
      <c r="BK80" s="327"/>
      <c r="BL80" s="327"/>
      <c r="BM80" s="327"/>
      <c r="BN80" s="327"/>
      <c r="BO80" s="327"/>
      <c r="BP80" s="327"/>
      <c r="BQ80" s="327"/>
      <c r="BR80" s="327"/>
      <c r="BS80" s="327"/>
      <c r="BT80" s="327"/>
      <c r="BU80" s="327"/>
      <c r="BV80" s="327"/>
      <c r="BW80" s="327"/>
      <c r="BX80" s="327"/>
      <c r="BY80" s="327"/>
      <c r="BZ80" s="327"/>
    </row>
    <row r="81" spans="1:80" ht="17.100000000000001" customHeight="1">
      <c r="A81" s="327"/>
      <c r="B81" s="327"/>
      <c r="C81" s="327"/>
      <c r="D81" s="327"/>
      <c r="E81" s="729" t="s">
        <v>56</v>
      </c>
      <c r="F81" s="729"/>
      <c r="G81" s="729"/>
      <c r="H81" s="327" t="s">
        <v>1344</v>
      </c>
      <c r="I81" s="327"/>
      <c r="J81" s="327"/>
      <c r="K81" s="327"/>
      <c r="L81" s="327"/>
      <c r="M81" s="327"/>
      <c r="N81" s="327"/>
      <c r="O81" s="327"/>
      <c r="P81" s="327"/>
      <c r="Q81" s="327"/>
      <c r="R81" s="327"/>
      <c r="S81" s="327"/>
      <c r="T81" s="327"/>
      <c r="U81" s="327"/>
      <c r="V81" s="327"/>
      <c r="W81" s="327"/>
      <c r="X81" s="327"/>
      <c r="Y81" s="327"/>
      <c r="Z81" s="327"/>
      <c r="AA81" s="327"/>
      <c r="AB81" s="327"/>
      <c r="AC81" s="327"/>
      <c r="AD81" s="327"/>
      <c r="AE81" s="327"/>
      <c r="AF81" s="327"/>
      <c r="AG81" s="327"/>
      <c r="AH81" s="327"/>
      <c r="AI81" s="327"/>
      <c r="AJ81" s="327"/>
      <c r="AK81" s="327"/>
      <c r="AL81" s="327"/>
      <c r="AM81" s="327"/>
      <c r="AN81" s="327"/>
      <c r="AO81" s="327"/>
      <c r="AP81" s="327"/>
      <c r="AQ81" s="327"/>
      <c r="AR81" s="327"/>
      <c r="AS81" s="327"/>
      <c r="AT81" s="327"/>
      <c r="AU81" s="327"/>
      <c r="AV81" s="327"/>
      <c r="AW81" s="327"/>
      <c r="AX81" s="327"/>
      <c r="AY81" s="327"/>
      <c r="AZ81" s="327"/>
      <c r="BA81" s="327"/>
      <c r="BB81" s="327"/>
      <c r="BC81" s="327"/>
      <c r="BD81" s="327"/>
      <c r="BE81" s="327"/>
      <c r="BF81" s="327"/>
      <c r="BG81" s="327"/>
      <c r="BH81" s="327"/>
      <c r="BI81" s="327"/>
      <c r="BJ81" s="327"/>
      <c r="BK81" s="327"/>
      <c r="BL81" s="327"/>
      <c r="BM81" s="327"/>
      <c r="BN81" s="327"/>
      <c r="BO81" s="327"/>
      <c r="BP81" s="327"/>
      <c r="BQ81" s="327"/>
      <c r="BR81" s="327"/>
      <c r="BS81" s="327"/>
      <c r="BT81" s="327"/>
      <c r="BU81" s="327"/>
      <c r="BV81" s="327"/>
      <c r="BW81" s="327"/>
      <c r="BX81" s="327"/>
      <c r="BY81" s="327"/>
      <c r="BZ81" s="327"/>
    </row>
    <row r="82" spans="1:80" ht="17.100000000000001" customHeight="1">
      <c r="A82" s="327"/>
      <c r="B82" s="327"/>
      <c r="C82" s="327"/>
      <c r="D82" s="327"/>
      <c r="E82" s="729" t="s">
        <v>56</v>
      </c>
      <c r="F82" s="729"/>
      <c r="G82" s="729"/>
      <c r="H82" s="327" t="s">
        <v>1345</v>
      </c>
      <c r="I82" s="327"/>
      <c r="J82" s="327"/>
      <c r="K82" s="327"/>
      <c r="L82" s="327"/>
      <c r="M82" s="327"/>
      <c r="N82" s="327"/>
      <c r="O82" s="327"/>
      <c r="P82" s="327"/>
      <c r="Q82" s="327"/>
      <c r="R82" s="327"/>
      <c r="S82" s="327"/>
      <c r="T82" s="327"/>
      <c r="U82" s="327"/>
      <c r="V82" s="327"/>
      <c r="W82" s="327"/>
      <c r="X82" s="327"/>
      <c r="Y82" s="327"/>
      <c r="Z82" s="327"/>
      <c r="AA82" s="327"/>
      <c r="AB82" s="327"/>
      <c r="AC82" s="327"/>
      <c r="AD82" s="327"/>
      <c r="AE82" s="327"/>
      <c r="AF82" s="327"/>
      <c r="AG82" s="327"/>
      <c r="AH82" s="327"/>
      <c r="AI82" s="327"/>
      <c r="AJ82" s="327"/>
      <c r="AK82" s="327"/>
      <c r="AL82" s="327"/>
      <c r="AM82" s="327"/>
      <c r="AN82" s="327"/>
      <c r="AO82" s="327"/>
      <c r="AP82" s="327"/>
      <c r="AQ82" s="327"/>
      <c r="AR82" s="327"/>
      <c r="AS82" s="327"/>
      <c r="AT82" s="327"/>
      <c r="AU82" s="327"/>
      <c r="AV82" s="327"/>
      <c r="AW82" s="327"/>
      <c r="AX82" s="327"/>
      <c r="AY82" s="327"/>
      <c r="AZ82" s="327"/>
      <c r="BA82" s="327"/>
      <c r="BB82" s="327"/>
      <c r="BC82" s="327"/>
      <c r="BD82" s="327"/>
      <c r="BE82" s="327"/>
      <c r="BF82" s="327"/>
      <c r="BG82" s="327"/>
      <c r="BH82" s="327"/>
      <c r="BI82" s="327"/>
      <c r="BJ82" s="327"/>
      <c r="BK82" s="327"/>
      <c r="BL82" s="327"/>
      <c r="BM82" s="327"/>
      <c r="BN82" s="327"/>
      <c r="BO82" s="327"/>
      <c r="BP82" s="327"/>
      <c r="BQ82" s="327"/>
      <c r="BR82" s="327"/>
      <c r="BS82" s="327"/>
      <c r="BT82" s="327"/>
      <c r="BU82" s="327"/>
      <c r="BV82" s="327"/>
      <c r="BW82" s="327"/>
      <c r="BX82" s="327"/>
      <c r="BY82" s="327"/>
      <c r="BZ82" s="327"/>
    </row>
    <row r="83" spans="1:80" ht="17.100000000000001" customHeight="1">
      <c r="A83" s="327"/>
      <c r="B83" s="327"/>
      <c r="C83" s="327"/>
      <c r="D83" s="327"/>
      <c r="E83" s="729" t="s">
        <v>56</v>
      </c>
      <c r="F83" s="729"/>
      <c r="G83" s="729"/>
      <c r="H83" s="327" t="s">
        <v>1346</v>
      </c>
      <c r="I83" s="327"/>
      <c r="J83" s="327"/>
      <c r="K83" s="327"/>
      <c r="L83" s="327"/>
      <c r="M83" s="327"/>
      <c r="N83" s="327"/>
      <c r="O83" s="327"/>
      <c r="P83" s="327"/>
      <c r="Q83" s="327"/>
      <c r="R83" s="327"/>
      <c r="S83" s="327"/>
      <c r="T83" s="327"/>
      <c r="U83" s="327"/>
      <c r="V83" s="327"/>
      <c r="W83" s="327"/>
      <c r="X83" s="327"/>
      <c r="Y83" s="327"/>
      <c r="Z83" s="327"/>
      <c r="AA83" s="327"/>
      <c r="AB83" s="327"/>
      <c r="AC83" s="327"/>
      <c r="AD83" s="327"/>
      <c r="AE83" s="327"/>
      <c r="AF83" s="327"/>
      <c r="AG83" s="327"/>
      <c r="AH83" s="327"/>
      <c r="AI83" s="327"/>
      <c r="AJ83" s="327"/>
      <c r="AK83" s="327"/>
      <c r="AL83" s="327"/>
      <c r="AM83" s="327"/>
      <c r="AN83" s="327"/>
      <c r="AO83" s="327"/>
      <c r="AP83" s="327"/>
      <c r="AQ83" s="327"/>
      <c r="AR83" s="327"/>
      <c r="AS83" s="327"/>
      <c r="AT83" s="327"/>
      <c r="AU83" s="327"/>
      <c r="AV83" s="327"/>
      <c r="AW83" s="327"/>
      <c r="AX83" s="327"/>
      <c r="AY83" s="327"/>
      <c r="AZ83" s="327"/>
      <c r="BA83" s="327"/>
      <c r="BB83" s="327"/>
      <c r="BC83" s="327"/>
      <c r="BD83" s="327"/>
      <c r="BE83" s="327"/>
      <c r="BF83" s="327"/>
      <c r="BG83" s="327"/>
      <c r="BH83" s="327"/>
      <c r="BI83" s="327"/>
      <c r="BJ83" s="327"/>
      <c r="BK83" s="327"/>
      <c r="BL83" s="327"/>
      <c r="BM83" s="327"/>
      <c r="BN83" s="327"/>
      <c r="BO83" s="327"/>
      <c r="BP83" s="327"/>
      <c r="BQ83" s="327"/>
      <c r="BR83" s="327"/>
      <c r="BS83" s="327"/>
      <c r="BT83" s="327"/>
      <c r="BU83" s="327"/>
      <c r="BV83" s="327"/>
      <c r="BW83" s="327"/>
      <c r="BX83" s="327"/>
      <c r="BY83" s="327"/>
      <c r="BZ83" s="327"/>
    </row>
    <row r="84" spans="1:80" ht="17.100000000000001" customHeight="1">
      <c r="A84" s="327"/>
      <c r="B84" s="327"/>
      <c r="C84" s="327"/>
      <c r="D84" s="327"/>
      <c r="E84" s="729" t="s">
        <v>56</v>
      </c>
      <c r="F84" s="729"/>
      <c r="G84" s="729"/>
      <c r="H84" s="327" t="s">
        <v>1347</v>
      </c>
      <c r="I84" s="334"/>
      <c r="J84" s="334"/>
      <c r="K84" s="334"/>
      <c r="L84" s="334"/>
      <c r="M84" s="334"/>
      <c r="N84" s="334"/>
      <c r="O84" s="334"/>
      <c r="P84" s="334"/>
      <c r="Q84" s="334"/>
      <c r="R84" s="334"/>
      <c r="S84" s="334"/>
      <c r="T84" s="334"/>
      <c r="U84" s="334"/>
      <c r="V84" s="334"/>
      <c r="W84" s="334"/>
      <c r="X84" s="334"/>
      <c r="Y84" s="334"/>
      <c r="Z84" s="334"/>
      <c r="AA84" s="334"/>
      <c r="AB84" s="334"/>
      <c r="AC84" s="334"/>
      <c r="AD84" s="334"/>
      <c r="AE84" s="334"/>
      <c r="AF84" s="334"/>
      <c r="AG84" s="334"/>
      <c r="AH84" s="334"/>
      <c r="AI84" s="334"/>
      <c r="AJ84" s="334"/>
      <c r="AK84" s="334"/>
      <c r="AL84" s="334"/>
      <c r="AM84" s="334"/>
      <c r="AN84" s="334"/>
      <c r="AO84" s="334"/>
      <c r="AP84" s="334"/>
      <c r="AQ84" s="334"/>
      <c r="AR84" s="334"/>
      <c r="AS84" s="334"/>
      <c r="AT84" s="334"/>
      <c r="AU84" s="334"/>
      <c r="AV84" s="334"/>
      <c r="AW84" s="334"/>
      <c r="AX84" s="334"/>
      <c r="AY84" s="334"/>
      <c r="AZ84" s="334"/>
      <c r="BA84" s="334"/>
      <c r="BB84" s="334"/>
      <c r="BC84" s="334"/>
      <c r="BD84" s="334"/>
      <c r="BE84" s="334"/>
      <c r="BF84" s="334"/>
      <c r="BG84" s="334"/>
      <c r="BH84" s="334"/>
      <c r="BI84" s="334"/>
      <c r="BJ84" s="327"/>
      <c r="BK84" s="327"/>
      <c r="BL84" s="327"/>
      <c r="BM84" s="327"/>
      <c r="BN84" s="327"/>
      <c r="BO84" s="327"/>
      <c r="BP84" s="327"/>
      <c r="BQ84" s="327"/>
      <c r="BR84" s="327"/>
      <c r="BS84" s="327"/>
      <c r="BT84" s="327"/>
      <c r="BU84" s="327"/>
      <c r="BV84" s="327"/>
      <c r="BW84" s="327"/>
      <c r="BX84" s="327"/>
      <c r="BY84" s="327"/>
      <c r="BZ84" s="327"/>
    </row>
    <row r="85" spans="1:80" s="2" customFormat="1" ht="5.0999999999999996" customHeight="1">
      <c r="A85" s="325"/>
      <c r="B85" s="325"/>
      <c r="C85" s="325"/>
      <c r="D85" s="325"/>
      <c r="E85" s="325"/>
      <c r="F85" s="325"/>
      <c r="G85" s="325"/>
      <c r="H85" s="325"/>
      <c r="I85" s="325"/>
      <c r="J85" s="325"/>
      <c r="K85" s="325"/>
      <c r="L85" s="325"/>
      <c r="M85" s="325"/>
      <c r="N85" s="325"/>
      <c r="O85" s="325"/>
      <c r="P85" s="325"/>
      <c r="Q85" s="325"/>
      <c r="R85" s="325"/>
      <c r="S85" s="325"/>
      <c r="T85" s="325"/>
      <c r="U85" s="325"/>
      <c r="V85" s="325"/>
      <c r="W85" s="325"/>
      <c r="X85" s="325"/>
      <c r="Y85" s="325"/>
      <c r="Z85" s="325"/>
      <c r="AA85" s="325"/>
      <c r="AB85" s="325"/>
      <c r="AC85" s="325"/>
      <c r="AD85" s="325"/>
      <c r="AE85" s="325"/>
      <c r="AF85" s="325"/>
      <c r="AG85" s="325"/>
      <c r="AH85" s="325"/>
      <c r="AI85" s="325"/>
      <c r="AJ85" s="325"/>
      <c r="AK85" s="325"/>
      <c r="AL85" s="325"/>
      <c r="AM85" s="325"/>
      <c r="AN85" s="325"/>
      <c r="AO85" s="325"/>
      <c r="AP85" s="325"/>
      <c r="AQ85" s="325"/>
      <c r="AR85" s="325"/>
      <c r="AS85" s="325"/>
      <c r="AT85" s="325"/>
      <c r="AU85" s="325"/>
      <c r="AV85" s="325"/>
      <c r="AW85" s="325"/>
      <c r="AX85" s="325"/>
      <c r="AY85" s="325"/>
      <c r="AZ85" s="325"/>
      <c r="BA85" s="325"/>
      <c r="BB85" s="325"/>
      <c r="BC85" s="325"/>
      <c r="BD85" s="325"/>
      <c r="BE85" s="325"/>
      <c r="BF85" s="325"/>
      <c r="BG85" s="325"/>
      <c r="BH85" s="325"/>
      <c r="BI85" s="325"/>
      <c r="BJ85" s="325"/>
      <c r="BK85" s="325"/>
      <c r="BL85" s="325"/>
      <c r="BM85" s="325"/>
      <c r="BN85" s="325"/>
      <c r="BO85" s="325"/>
      <c r="BP85" s="325"/>
      <c r="BQ85" s="325"/>
      <c r="BR85" s="325"/>
      <c r="BS85" s="325"/>
      <c r="BT85" s="325"/>
      <c r="BU85" s="325"/>
      <c r="BV85" s="325"/>
      <c r="BW85" s="325"/>
      <c r="BX85" s="325"/>
      <c r="BY85" s="325"/>
      <c r="BZ85" s="325"/>
      <c r="CB85" s="8"/>
    </row>
    <row r="86" spans="1:80" s="2" customFormat="1" ht="5.0999999999999996" customHeight="1">
      <c r="A86" s="326"/>
      <c r="B86" s="326"/>
      <c r="C86" s="326"/>
      <c r="D86" s="326"/>
      <c r="E86" s="326"/>
      <c r="F86" s="326"/>
      <c r="G86" s="326"/>
      <c r="H86" s="326"/>
      <c r="I86" s="326"/>
      <c r="J86" s="326"/>
      <c r="K86" s="326"/>
      <c r="L86" s="326"/>
      <c r="M86" s="326"/>
      <c r="N86" s="326"/>
      <c r="O86" s="326"/>
      <c r="P86" s="326"/>
      <c r="Q86" s="326"/>
      <c r="R86" s="326"/>
      <c r="S86" s="326"/>
      <c r="T86" s="326"/>
      <c r="U86" s="326"/>
      <c r="V86" s="326"/>
      <c r="W86" s="326"/>
      <c r="X86" s="326"/>
      <c r="Y86" s="326"/>
      <c r="Z86" s="326"/>
      <c r="AA86" s="326"/>
      <c r="AB86" s="326"/>
      <c r="AC86" s="326"/>
      <c r="AD86" s="326"/>
      <c r="AE86" s="326"/>
      <c r="AF86" s="326"/>
      <c r="AG86" s="326"/>
      <c r="AH86" s="326"/>
      <c r="AI86" s="326"/>
      <c r="AJ86" s="326"/>
      <c r="AK86" s="326"/>
      <c r="AL86" s="326"/>
      <c r="AM86" s="326"/>
      <c r="AN86" s="326"/>
      <c r="AO86" s="326"/>
      <c r="AP86" s="326"/>
      <c r="AQ86" s="326"/>
      <c r="AR86" s="326"/>
      <c r="AS86" s="326"/>
      <c r="AT86" s="326"/>
      <c r="AU86" s="326"/>
      <c r="AV86" s="326"/>
      <c r="AW86" s="326"/>
      <c r="AX86" s="326"/>
      <c r="AY86" s="326"/>
      <c r="AZ86" s="326"/>
      <c r="BA86" s="326"/>
      <c r="BB86" s="326"/>
      <c r="BC86" s="326"/>
      <c r="BD86" s="326"/>
      <c r="BE86" s="326"/>
      <c r="BF86" s="326"/>
      <c r="BG86" s="326"/>
      <c r="BH86" s="326"/>
      <c r="BI86" s="326"/>
      <c r="BJ86" s="326"/>
      <c r="BK86" s="326"/>
      <c r="BL86" s="326"/>
      <c r="BM86" s="326"/>
      <c r="BN86" s="326"/>
      <c r="BO86" s="326"/>
      <c r="BP86" s="326"/>
      <c r="BQ86" s="326"/>
      <c r="BR86" s="326"/>
      <c r="BS86" s="326"/>
      <c r="BT86" s="326"/>
      <c r="BU86" s="326"/>
      <c r="BV86" s="326"/>
      <c r="BW86" s="326"/>
      <c r="BX86" s="326"/>
      <c r="BY86" s="326"/>
      <c r="BZ86" s="326"/>
      <c r="CB86" s="8"/>
    </row>
    <row r="87" spans="1:80" ht="17.100000000000001" customHeight="1">
      <c r="A87" s="327"/>
      <c r="B87" s="327" t="s">
        <v>287</v>
      </c>
      <c r="C87" s="327"/>
      <c r="D87" s="327"/>
      <c r="E87" s="327"/>
      <c r="F87" s="327"/>
      <c r="G87" s="327"/>
      <c r="H87" s="327"/>
      <c r="I87" s="327"/>
      <c r="J87" s="327"/>
      <c r="K87" s="327"/>
      <c r="L87" s="327"/>
      <c r="M87" s="327"/>
      <c r="N87" s="327"/>
      <c r="O87" s="327"/>
      <c r="P87" s="327"/>
      <c r="Q87" s="327"/>
      <c r="R87" s="327"/>
      <c r="S87" s="329"/>
      <c r="T87" s="329"/>
      <c r="U87" s="329"/>
      <c r="V87" s="329"/>
      <c r="W87" s="329"/>
      <c r="X87" s="329"/>
      <c r="Y87" s="327"/>
      <c r="Z87" s="327"/>
      <c r="AA87" s="327"/>
      <c r="AB87" s="327"/>
      <c r="AC87" s="327"/>
      <c r="AD87" s="327"/>
      <c r="AE87" s="327"/>
      <c r="AF87" s="327"/>
      <c r="AG87" s="327"/>
      <c r="AH87" s="327"/>
      <c r="AI87" s="327"/>
      <c r="AJ87" s="327"/>
      <c r="AK87" s="327"/>
      <c r="AL87" s="327"/>
      <c r="AM87" s="327"/>
      <c r="AN87" s="327"/>
      <c r="AO87" s="327"/>
      <c r="AP87" s="327"/>
      <c r="AQ87" s="327"/>
      <c r="AR87" s="327"/>
      <c r="AS87" s="327"/>
      <c r="AT87" s="327"/>
      <c r="AU87" s="327"/>
      <c r="AV87" s="327"/>
      <c r="AW87" s="327"/>
      <c r="AX87" s="327"/>
      <c r="AY87" s="327"/>
      <c r="AZ87" s="327"/>
      <c r="BA87" s="327"/>
      <c r="BB87" s="327"/>
      <c r="BC87" s="327"/>
      <c r="BD87" s="327"/>
      <c r="BE87" s="327"/>
      <c r="BF87" s="327"/>
      <c r="BG87" s="327"/>
      <c r="BH87" s="327"/>
      <c r="BI87" s="327"/>
      <c r="BJ87" s="327"/>
      <c r="BK87" s="327"/>
      <c r="BL87" s="327"/>
      <c r="BM87" s="327"/>
      <c r="BN87" s="327"/>
      <c r="BO87" s="327"/>
      <c r="BP87" s="327"/>
      <c r="BQ87" s="327"/>
      <c r="BR87" s="327"/>
      <c r="BS87" s="327"/>
      <c r="BT87" s="327"/>
      <c r="BU87" s="327"/>
      <c r="BV87" s="327"/>
      <c r="BW87" s="327"/>
      <c r="BX87" s="327"/>
      <c r="BY87" s="327"/>
      <c r="BZ87" s="327"/>
    </row>
    <row r="88" spans="1:80" ht="17.100000000000001" customHeight="1">
      <c r="A88" s="327"/>
      <c r="B88" s="327"/>
      <c r="C88" s="327"/>
      <c r="D88" s="327"/>
      <c r="E88" s="77" t="s">
        <v>288</v>
      </c>
      <c r="F88" s="327"/>
      <c r="G88" s="327"/>
      <c r="H88" s="327"/>
      <c r="I88" s="327"/>
      <c r="J88" s="327"/>
      <c r="K88" s="327"/>
      <c r="L88" s="327"/>
      <c r="M88" s="327"/>
      <c r="N88" s="327"/>
      <c r="O88" s="327"/>
      <c r="P88" s="327"/>
      <c r="Q88" s="327"/>
      <c r="R88" s="327"/>
      <c r="S88" s="329"/>
      <c r="T88" s="329"/>
      <c r="U88" s="329"/>
      <c r="V88" s="329"/>
      <c r="W88" s="329"/>
      <c r="X88" s="329"/>
      <c r="Y88" s="327"/>
      <c r="Z88" s="327"/>
      <c r="AA88" s="327"/>
      <c r="AB88" s="327"/>
      <c r="AC88" s="327"/>
      <c r="AD88" s="327"/>
      <c r="AE88" s="327"/>
      <c r="AF88" s="327"/>
      <c r="AG88" s="327"/>
      <c r="AH88" s="327"/>
      <c r="AI88" s="327"/>
      <c r="AJ88" s="327"/>
      <c r="AK88" s="327"/>
      <c r="AL88" s="327"/>
      <c r="AM88" s="327"/>
      <c r="AN88" s="327"/>
      <c r="AO88" s="327"/>
      <c r="AP88" s="327"/>
      <c r="AQ88" s="327"/>
      <c r="AR88" s="327"/>
      <c r="AS88" s="327"/>
      <c r="AT88" s="327"/>
      <c r="AU88" s="327"/>
      <c r="AV88" s="327"/>
      <c r="AW88" s="327"/>
      <c r="AX88" s="327"/>
      <c r="AY88" s="327"/>
      <c r="AZ88" s="327"/>
      <c r="BA88" s="327"/>
      <c r="BB88" s="327"/>
      <c r="BC88" s="327"/>
      <c r="BD88" s="327"/>
      <c r="BE88" s="327"/>
      <c r="BF88" s="327"/>
      <c r="BG88" s="327"/>
      <c r="BH88" s="327"/>
      <c r="BI88" s="327"/>
      <c r="BJ88" s="327"/>
      <c r="BK88" s="327"/>
      <c r="BL88" s="327"/>
      <c r="BM88" s="327"/>
      <c r="BN88" s="327"/>
      <c r="BO88" s="327"/>
      <c r="BP88" s="327"/>
      <c r="BQ88" s="327"/>
      <c r="BR88" s="327"/>
      <c r="BS88" s="327"/>
      <c r="BT88" s="327"/>
      <c r="BU88" s="327"/>
      <c r="BV88" s="327"/>
      <c r="BW88" s="327"/>
      <c r="BX88" s="327"/>
      <c r="BY88" s="327"/>
      <c r="BZ88" s="327"/>
    </row>
    <row r="89" spans="1:80" ht="17.100000000000001" customHeight="1">
      <c r="A89" s="327"/>
      <c r="B89" s="77"/>
      <c r="C89" s="327"/>
      <c r="D89" s="327"/>
      <c r="E89" s="327"/>
      <c r="F89" s="327"/>
      <c r="G89" s="327" t="s">
        <v>84</v>
      </c>
      <c r="H89" s="981"/>
      <c r="I89" s="981"/>
      <c r="J89" s="981"/>
      <c r="K89" s="981"/>
      <c r="L89" s="981"/>
      <c r="M89" s="981"/>
      <c r="N89" s="981"/>
      <c r="O89" s="981"/>
      <c r="P89" s="981"/>
      <c r="Q89" s="981"/>
      <c r="R89" s="981"/>
      <c r="S89" s="981"/>
      <c r="T89" s="981"/>
      <c r="U89" s="981"/>
      <c r="V89" s="981"/>
      <c r="W89" s="981"/>
      <c r="X89" s="981"/>
      <c r="Y89" s="981"/>
      <c r="Z89" s="981"/>
      <c r="AA89" s="981"/>
      <c r="AB89" s="981"/>
      <c r="AC89" s="981"/>
      <c r="AD89" s="981"/>
      <c r="AE89" s="981"/>
      <c r="AF89" s="981"/>
      <c r="AG89" s="981"/>
      <c r="AH89" s="981"/>
      <c r="AI89" s="981"/>
      <c r="AJ89" s="981"/>
      <c r="AK89" s="981"/>
      <c r="AL89" s="981"/>
      <c r="AM89" s="981"/>
      <c r="AN89" s="981"/>
      <c r="AO89" s="981"/>
      <c r="AP89" s="981"/>
      <c r="AQ89" s="981"/>
      <c r="AR89" s="981"/>
      <c r="AS89" s="981"/>
      <c r="AT89" s="981"/>
      <c r="AU89" s="981"/>
      <c r="AV89" s="981"/>
      <c r="AW89" s="981"/>
      <c r="AX89" s="981"/>
      <c r="AY89" s="981"/>
      <c r="AZ89" s="981"/>
      <c r="BA89" s="981"/>
      <c r="BB89" s="981"/>
      <c r="BC89" s="981"/>
      <c r="BD89" s="981"/>
      <c r="BE89" s="981"/>
      <c r="BF89" s="981"/>
      <c r="BG89" s="981"/>
      <c r="BH89" s="981"/>
      <c r="BI89" s="981"/>
      <c r="BJ89" s="981"/>
      <c r="BK89" s="981"/>
      <c r="BL89" s="981"/>
      <c r="BM89" s="981"/>
      <c r="BN89" s="981"/>
      <c r="BO89" s="981"/>
      <c r="BP89" s="981"/>
      <c r="BQ89" s="981"/>
      <c r="BR89" s="981"/>
      <c r="BS89" s="981"/>
      <c r="BT89" s="981"/>
      <c r="BU89" s="981"/>
      <c r="BV89" s="981"/>
      <c r="BW89" s="981"/>
      <c r="BX89" s="981"/>
      <c r="BY89" s="981"/>
      <c r="BZ89" s="327" t="s">
        <v>80</v>
      </c>
    </row>
    <row r="90" spans="1:80" ht="17.100000000000001" customHeight="1">
      <c r="A90" s="327"/>
      <c r="B90" s="327"/>
      <c r="C90" s="327"/>
      <c r="D90" s="327"/>
      <c r="E90" s="77" t="s">
        <v>290</v>
      </c>
      <c r="F90" s="327"/>
      <c r="G90" s="327"/>
      <c r="H90" s="327"/>
      <c r="I90" s="327"/>
      <c r="J90" s="327"/>
      <c r="K90" s="327"/>
      <c r="L90" s="327"/>
      <c r="M90" s="327"/>
      <c r="N90" s="327"/>
      <c r="O90" s="327"/>
      <c r="P90" s="327"/>
      <c r="Q90" s="327"/>
      <c r="R90" s="327"/>
      <c r="S90" s="329"/>
      <c r="T90" s="329"/>
      <c r="U90" s="329"/>
      <c r="V90" s="329"/>
      <c r="W90" s="329"/>
      <c r="X90" s="329"/>
      <c r="Y90" s="327"/>
      <c r="Z90" s="327"/>
      <c r="AA90" s="327"/>
      <c r="AB90" s="327"/>
      <c r="AC90" s="327"/>
      <c r="AD90" s="327"/>
      <c r="AE90" s="327"/>
      <c r="AF90" s="327"/>
      <c r="AG90" s="327"/>
      <c r="AH90" s="327"/>
      <c r="AI90" s="327"/>
      <c r="AJ90" s="327"/>
      <c r="AK90" s="327"/>
      <c r="AL90" s="327"/>
      <c r="AM90" s="327"/>
      <c r="AN90" s="327"/>
      <c r="AO90" s="327"/>
      <c r="AP90" s="327"/>
      <c r="AQ90" s="327"/>
      <c r="AR90" s="327"/>
      <c r="AS90" s="327"/>
      <c r="AT90" s="327"/>
      <c r="AU90" s="327"/>
      <c r="AV90" s="327"/>
      <c r="AW90" s="327"/>
      <c r="AX90" s="327"/>
      <c r="AY90" s="327"/>
      <c r="AZ90" s="327"/>
      <c r="BA90" s="327"/>
      <c r="BB90" s="327"/>
      <c r="BC90" s="327"/>
      <c r="BD90" s="327"/>
      <c r="BE90" s="327"/>
      <c r="BF90" s="327"/>
      <c r="BG90" s="327"/>
      <c r="BH90" s="327"/>
      <c r="BI90" s="327"/>
      <c r="BJ90" s="327"/>
      <c r="BK90" s="327"/>
      <c r="BL90" s="327"/>
      <c r="BM90" s="327"/>
      <c r="BN90" s="327"/>
      <c r="BO90" s="327"/>
      <c r="BP90" s="327"/>
      <c r="BQ90" s="327"/>
      <c r="BR90" s="327"/>
      <c r="BS90" s="327"/>
      <c r="BT90" s="327"/>
      <c r="BU90" s="327"/>
      <c r="BV90" s="327"/>
      <c r="BW90" s="327"/>
      <c r="BX90" s="327"/>
      <c r="BY90" s="327"/>
      <c r="BZ90" s="327"/>
    </row>
    <row r="91" spans="1:80" ht="17.100000000000001" customHeight="1">
      <c r="A91" s="327"/>
      <c r="B91" s="327"/>
      <c r="C91" s="327"/>
      <c r="D91" s="327"/>
      <c r="E91" s="327"/>
      <c r="F91" s="327"/>
      <c r="G91" s="729" t="s">
        <v>56</v>
      </c>
      <c r="H91" s="729"/>
      <c r="I91" s="729"/>
      <c r="J91" s="327" t="s">
        <v>1348</v>
      </c>
      <c r="K91" s="327"/>
      <c r="L91" s="327"/>
      <c r="M91" s="327"/>
      <c r="N91" s="327"/>
      <c r="O91" s="327"/>
      <c r="P91" s="327"/>
      <c r="Q91" s="327"/>
      <c r="R91" s="327"/>
      <c r="S91" s="327"/>
      <c r="T91" s="327"/>
      <c r="U91" s="327"/>
      <c r="V91" s="327"/>
      <c r="W91" s="327"/>
      <c r="X91" s="327"/>
      <c r="Y91" s="327"/>
      <c r="Z91" s="327"/>
      <c r="AA91" s="327"/>
      <c r="AB91" s="327"/>
      <c r="AC91" s="327"/>
      <c r="AD91" s="327"/>
      <c r="AE91" s="327"/>
      <c r="AF91" s="327"/>
      <c r="AG91" s="327"/>
      <c r="AH91" s="327"/>
      <c r="AI91" s="327"/>
      <c r="AJ91" s="327"/>
      <c r="AK91" s="327"/>
      <c r="AL91" s="327"/>
      <c r="AM91" s="327"/>
      <c r="AN91" s="327"/>
      <c r="AO91" s="327"/>
      <c r="AP91" s="327"/>
      <c r="AQ91" s="327"/>
      <c r="AR91" s="327"/>
      <c r="AS91" s="327"/>
      <c r="AT91" s="327"/>
      <c r="AU91" s="327"/>
      <c r="AV91" s="327"/>
      <c r="AW91" s="327"/>
      <c r="AX91" s="327"/>
      <c r="AY91" s="327"/>
      <c r="AZ91" s="327"/>
      <c r="BA91" s="327"/>
      <c r="BB91" s="327"/>
      <c r="BC91" s="327"/>
      <c r="BD91" s="327"/>
      <c r="BE91" s="327"/>
      <c r="BF91" s="327"/>
      <c r="BG91" s="327"/>
      <c r="BH91" s="327"/>
      <c r="BI91" s="327"/>
      <c r="BJ91" s="327"/>
      <c r="BK91" s="327"/>
      <c r="BL91" s="327"/>
      <c r="BM91" s="327"/>
      <c r="BN91" s="327"/>
      <c r="BO91" s="327"/>
      <c r="BP91" s="327"/>
      <c r="BQ91" s="327"/>
      <c r="BR91" s="327"/>
      <c r="BS91" s="327"/>
      <c r="BT91" s="327"/>
      <c r="BU91" s="327"/>
      <c r="BV91" s="327"/>
      <c r="BW91" s="327"/>
      <c r="BX91" s="327"/>
      <c r="BY91" s="327"/>
      <c r="BZ91" s="327"/>
    </row>
    <row r="92" spans="1:80" ht="17.100000000000001" customHeight="1">
      <c r="A92" s="327"/>
      <c r="B92" s="327"/>
      <c r="C92" s="327"/>
      <c r="D92" s="327"/>
      <c r="E92" s="327"/>
      <c r="F92" s="327"/>
      <c r="G92" s="327"/>
      <c r="H92" s="327" t="s">
        <v>292</v>
      </c>
      <c r="I92" s="327"/>
      <c r="J92" s="327"/>
      <c r="K92" s="327"/>
      <c r="L92" s="327"/>
      <c r="M92" s="327"/>
      <c r="N92" s="327"/>
      <c r="O92" s="327"/>
      <c r="P92" s="327"/>
      <c r="Q92" s="327"/>
      <c r="R92" s="327"/>
      <c r="S92" s="327"/>
      <c r="T92" s="327"/>
      <c r="U92" s="981"/>
      <c r="V92" s="981"/>
      <c r="W92" s="981"/>
      <c r="X92" s="981"/>
      <c r="Y92" s="981"/>
      <c r="Z92" s="981"/>
      <c r="AA92" s="981"/>
      <c r="AB92" s="981"/>
      <c r="AC92" s="981"/>
      <c r="AD92" s="981"/>
      <c r="AE92" s="981"/>
      <c r="AF92" s="981"/>
      <c r="AG92" s="981"/>
      <c r="AH92" s="981"/>
      <c r="AI92" s="981"/>
      <c r="AJ92" s="981"/>
      <c r="AK92" s="981"/>
      <c r="AL92" s="981"/>
      <c r="AM92" s="981"/>
      <c r="AN92" s="981"/>
      <c r="AO92" s="981"/>
      <c r="AP92" s="981"/>
      <c r="AQ92" s="981"/>
      <c r="AR92" s="981"/>
      <c r="AS92" s="327" t="s">
        <v>80</v>
      </c>
      <c r="AT92" s="327"/>
      <c r="AU92" s="327"/>
      <c r="AV92" s="327"/>
      <c r="AW92" s="327"/>
      <c r="AX92" s="327"/>
      <c r="AY92" s="327"/>
      <c r="AZ92" s="327"/>
      <c r="BA92" s="327"/>
      <c r="BB92" s="327"/>
      <c r="BC92" s="327"/>
      <c r="BD92" s="327"/>
      <c r="BE92" s="327"/>
      <c r="BF92" s="327"/>
      <c r="BG92" s="327"/>
      <c r="BH92" s="327"/>
      <c r="BI92" s="327"/>
      <c r="BJ92" s="327"/>
      <c r="BK92" s="327"/>
      <c r="BL92" s="327"/>
      <c r="BM92" s="327"/>
      <c r="BN92" s="327"/>
      <c r="BO92" s="327"/>
      <c r="BP92" s="327"/>
      <c r="BQ92" s="327"/>
      <c r="BR92" s="327"/>
      <c r="BS92" s="327"/>
      <c r="BT92" s="327"/>
      <c r="BU92" s="327"/>
      <c r="BV92" s="327"/>
      <c r="BW92" s="327"/>
      <c r="BX92" s="327"/>
      <c r="BY92" s="327"/>
      <c r="BZ92" s="327"/>
    </row>
    <row r="93" spans="1:80" ht="17.100000000000001" customHeight="1">
      <c r="A93" s="327"/>
      <c r="B93" s="327"/>
      <c r="C93" s="327"/>
      <c r="D93" s="327"/>
      <c r="E93" s="327"/>
      <c r="F93" s="327"/>
      <c r="G93" s="729" t="s">
        <v>56</v>
      </c>
      <c r="H93" s="729"/>
      <c r="I93" s="729"/>
      <c r="J93" s="327" t="s">
        <v>1349</v>
      </c>
      <c r="K93" s="327"/>
      <c r="L93" s="327"/>
      <c r="M93" s="327"/>
      <c r="N93" s="327"/>
      <c r="O93" s="327"/>
      <c r="P93" s="327"/>
      <c r="Q93" s="327"/>
      <c r="R93" s="327"/>
      <c r="S93" s="327"/>
      <c r="T93" s="327"/>
      <c r="U93" s="327"/>
      <c r="V93" s="327"/>
      <c r="W93" s="327"/>
      <c r="X93" s="327"/>
      <c r="Y93" s="327"/>
      <c r="Z93" s="327"/>
      <c r="AA93" s="327"/>
      <c r="AB93" s="327"/>
      <c r="AC93" s="327"/>
      <c r="AD93" s="327"/>
      <c r="AE93" s="327"/>
      <c r="AF93" s="327"/>
      <c r="AG93" s="327"/>
      <c r="AH93" s="327"/>
      <c r="AI93" s="327"/>
      <c r="AJ93" s="327"/>
      <c r="AK93" s="327"/>
      <c r="AL93" s="327"/>
      <c r="AM93" s="327"/>
      <c r="AN93" s="327"/>
      <c r="AO93" s="327"/>
      <c r="AP93" s="327"/>
      <c r="AQ93" s="327"/>
      <c r="AR93" s="327"/>
      <c r="AS93" s="327"/>
      <c r="AT93" s="327"/>
      <c r="AU93" s="327"/>
      <c r="AV93" s="327"/>
      <c r="AW93" s="327"/>
      <c r="AX93" s="327"/>
      <c r="AY93" s="327"/>
      <c r="AZ93" s="327"/>
      <c r="BA93" s="327"/>
      <c r="BB93" s="327"/>
      <c r="BC93" s="327"/>
      <c r="BD93" s="327"/>
      <c r="BE93" s="327"/>
      <c r="BF93" s="327"/>
      <c r="BG93" s="327"/>
      <c r="BH93" s="327"/>
      <c r="BI93" s="327"/>
      <c r="BJ93" s="327"/>
      <c r="BK93" s="327"/>
      <c r="BL93" s="327"/>
      <c r="BM93" s="327"/>
      <c r="BN93" s="327"/>
      <c r="BO93" s="327"/>
      <c r="BP93" s="327"/>
      <c r="BQ93" s="327"/>
      <c r="BR93" s="327"/>
      <c r="BS93" s="327"/>
      <c r="BT93" s="327"/>
      <c r="BU93" s="327"/>
      <c r="BV93" s="327"/>
      <c r="BW93" s="327"/>
      <c r="BX93" s="327"/>
      <c r="BY93" s="327"/>
      <c r="BZ93" s="327"/>
    </row>
    <row r="94" spans="1:80" s="2" customFormat="1" ht="5.0999999999999996" customHeight="1">
      <c r="A94" s="325"/>
      <c r="B94" s="325"/>
      <c r="C94" s="325"/>
      <c r="D94" s="325"/>
      <c r="E94" s="325"/>
      <c r="F94" s="325"/>
      <c r="G94" s="325"/>
      <c r="H94" s="325"/>
      <c r="I94" s="325"/>
      <c r="J94" s="325"/>
      <c r="K94" s="325"/>
      <c r="L94" s="325"/>
      <c r="M94" s="325"/>
      <c r="N94" s="325"/>
      <c r="O94" s="325"/>
      <c r="P94" s="325"/>
      <c r="Q94" s="325"/>
      <c r="R94" s="325"/>
      <c r="S94" s="325"/>
      <c r="T94" s="325"/>
      <c r="U94" s="325"/>
      <c r="V94" s="325"/>
      <c r="W94" s="325"/>
      <c r="X94" s="325"/>
      <c r="Y94" s="325"/>
      <c r="Z94" s="325"/>
      <c r="AA94" s="325"/>
      <c r="AB94" s="325"/>
      <c r="AC94" s="325"/>
      <c r="AD94" s="325"/>
      <c r="AE94" s="325"/>
      <c r="AF94" s="325"/>
      <c r="AG94" s="325"/>
      <c r="AH94" s="325"/>
      <c r="AI94" s="325"/>
      <c r="AJ94" s="325"/>
      <c r="AK94" s="325"/>
      <c r="AL94" s="325"/>
      <c r="AM94" s="325"/>
      <c r="AN94" s="325"/>
      <c r="AO94" s="325"/>
      <c r="AP94" s="325"/>
      <c r="AQ94" s="325"/>
      <c r="AR94" s="325"/>
      <c r="AS94" s="325"/>
      <c r="AT94" s="325"/>
      <c r="AU94" s="325"/>
      <c r="AV94" s="325"/>
      <c r="AW94" s="325"/>
      <c r="AX94" s="325"/>
      <c r="AY94" s="325"/>
      <c r="AZ94" s="325"/>
      <c r="BA94" s="325"/>
      <c r="BB94" s="325"/>
      <c r="BC94" s="325"/>
      <c r="BD94" s="325"/>
      <c r="BE94" s="325"/>
      <c r="BF94" s="325"/>
      <c r="BG94" s="325"/>
      <c r="BH94" s="325"/>
      <c r="BI94" s="325"/>
      <c r="BJ94" s="325"/>
      <c r="BK94" s="325"/>
      <c r="BL94" s="325"/>
      <c r="BM94" s="325"/>
      <c r="BN94" s="325"/>
      <c r="BO94" s="325"/>
      <c r="BP94" s="325"/>
      <c r="BQ94" s="325"/>
      <c r="BR94" s="325"/>
      <c r="BS94" s="325"/>
      <c r="BT94" s="325"/>
      <c r="BU94" s="325"/>
      <c r="BV94" s="325"/>
      <c r="BW94" s="325"/>
      <c r="BX94" s="325"/>
      <c r="BY94" s="325"/>
      <c r="BZ94" s="325"/>
      <c r="CB94" s="8"/>
    </row>
    <row r="95" spans="1:80" s="2" customFormat="1" ht="5.0999999999999996" customHeight="1">
      <c r="A95" s="326"/>
      <c r="B95" s="326"/>
      <c r="C95" s="326"/>
      <c r="D95" s="326"/>
      <c r="E95" s="326"/>
      <c r="F95" s="326"/>
      <c r="G95" s="326"/>
      <c r="H95" s="326"/>
      <c r="I95" s="326"/>
      <c r="J95" s="326"/>
      <c r="K95" s="326"/>
      <c r="L95" s="326"/>
      <c r="M95" s="326"/>
      <c r="N95" s="326"/>
      <c r="O95" s="326"/>
      <c r="P95" s="326"/>
      <c r="Q95" s="326"/>
      <c r="R95" s="326"/>
      <c r="S95" s="326"/>
      <c r="T95" s="326"/>
      <c r="U95" s="326"/>
      <c r="V95" s="326"/>
      <c r="W95" s="326"/>
      <c r="X95" s="326"/>
      <c r="Y95" s="326"/>
      <c r="Z95" s="326"/>
      <c r="AA95" s="326"/>
      <c r="AB95" s="326"/>
      <c r="AC95" s="326"/>
      <c r="AD95" s="326"/>
      <c r="AE95" s="326"/>
      <c r="AF95" s="326"/>
      <c r="AG95" s="326"/>
      <c r="AH95" s="326"/>
      <c r="AI95" s="326"/>
      <c r="AJ95" s="326"/>
      <c r="AK95" s="326"/>
      <c r="AL95" s="326"/>
      <c r="AM95" s="326"/>
      <c r="AN95" s="326"/>
      <c r="AO95" s="326"/>
      <c r="AP95" s="326"/>
      <c r="AQ95" s="326"/>
      <c r="AR95" s="326"/>
      <c r="AS95" s="326"/>
      <c r="AT95" s="326"/>
      <c r="AU95" s="326"/>
      <c r="AV95" s="326"/>
      <c r="AW95" s="326"/>
      <c r="AX95" s="326"/>
      <c r="AY95" s="326"/>
      <c r="AZ95" s="326"/>
      <c r="BA95" s="326"/>
      <c r="BB95" s="326"/>
      <c r="BC95" s="326"/>
      <c r="BD95" s="326"/>
      <c r="BE95" s="326"/>
      <c r="BF95" s="326"/>
      <c r="BG95" s="326"/>
      <c r="BH95" s="326"/>
      <c r="BI95" s="326"/>
      <c r="BJ95" s="326"/>
      <c r="BK95" s="326"/>
      <c r="BL95" s="326"/>
      <c r="BM95" s="326"/>
      <c r="BN95" s="326"/>
      <c r="BO95" s="326"/>
      <c r="BP95" s="326"/>
      <c r="BQ95" s="326"/>
      <c r="BR95" s="326"/>
      <c r="BS95" s="326"/>
      <c r="BT95" s="326"/>
      <c r="BU95" s="326"/>
      <c r="BV95" s="326"/>
      <c r="BW95" s="326"/>
      <c r="BX95" s="326"/>
      <c r="BY95" s="326"/>
      <c r="BZ95" s="326"/>
      <c r="CB95" s="8"/>
    </row>
    <row r="96" spans="1:80" ht="17.100000000000001" customHeight="1">
      <c r="A96" s="327"/>
      <c r="B96" s="327" t="s">
        <v>294</v>
      </c>
      <c r="C96" s="327"/>
      <c r="D96" s="327"/>
      <c r="E96" s="327"/>
      <c r="F96" s="327"/>
      <c r="G96" s="327"/>
      <c r="H96" s="327"/>
      <c r="I96" s="327"/>
      <c r="J96" s="327"/>
      <c r="K96" s="327"/>
      <c r="L96" s="327"/>
      <c r="M96" s="327"/>
      <c r="N96" s="327"/>
      <c r="O96" s="327"/>
      <c r="P96" s="327"/>
      <c r="Q96" s="327"/>
      <c r="R96" s="327"/>
      <c r="S96" s="329"/>
      <c r="T96" s="329"/>
      <c r="U96" s="329"/>
      <c r="V96" s="329"/>
      <c r="W96" s="329"/>
      <c r="X96" s="329"/>
      <c r="Y96" s="327"/>
      <c r="Z96" s="327"/>
      <c r="AA96" s="327"/>
      <c r="AB96" s="327"/>
      <c r="AC96" s="327"/>
      <c r="AD96" s="327"/>
      <c r="AE96" s="327"/>
      <c r="AF96" s="327"/>
      <c r="AG96" s="327"/>
      <c r="AH96" s="327"/>
      <c r="AI96" s="327"/>
      <c r="AJ96" s="327"/>
      <c r="AK96" s="327"/>
      <c r="AL96" s="327"/>
      <c r="AM96" s="327"/>
      <c r="AN96" s="327"/>
      <c r="AO96" s="327"/>
      <c r="AP96" s="327"/>
      <c r="AQ96" s="327"/>
      <c r="AR96" s="327"/>
      <c r="AS96" s="327"/>
      <c r="AT96" s="327"/>
      <c r="AU96" s="327"/>
      <c r="AV96" s="327"/>
      <c r="AW96" s="327"/>
      <c r="AX96" s="327"/>
      <c r="AY96" s="327"/>
      <c r="AZ96" s="327"/>
      <c r="BA96" s="327"/>
      <c r="BB96" s="327"/>
      <c r="BC96" s="327"/>
      <c r="BD96" s="327"/>
      <c r="BE96" s="327"/>
      <c r="BF96" s="327"/>
      <c r="BG96" s="327"/>
      <c r="BH96" s="327"/>
      <c r="BI96" s="327"/>
      <c r="BJ96" s="327"/>
      <c r="BK96" s="327"/>
      <c r="BL96" s="327"/>
      <c r="BM96" s="327"/>
      <c r="BN96" s="327"/>
      <c r="BO96" s="327"/>
      <c r="BP96" s="327"/>
      <c r="BQ96" s="327"/>
      <c r="BR96" s="327"/>
      <c r="BS96" s="327"/>
      <c r="BT96" s="327"/>
      <c r="BU96" s="327"/>
      <c r="BV96" s="327"/>
      <c r="BW96" s="327"/>
      <c r="BX96" s="327"/>
      <c r="BY96" s="327"/>
      <c r="BZ96" s="327"/>
    </row>
    <row r="97" spans="1:80" ht="17.100000000000001" customHeight="1">
      <c r="A97" s="327"/>
      <c r="B97" s="332"/>
      <c r="C97" s="327"/>
      <c r="D97" s="327"/>
      <c r="E97" s="327"/>
      <c r="F97" s="327" t="s">
        <v>84</v>
      </c>
      <c r="G97" s="981"/>
      <c r="H97" s="981"/>
      <c r="I97" s="981"/>
      <c r="J97" s="981"/>
      <c r="K97" s="981"/>
      <c r="L97" s="981"/>
      <c r="M97" s="981"/>
      <c r="N97" s="981"/>
      <c r="O97" s="981"/>
      <c r="P97" s="981"/>
      <c r="Q97" s="981"/>
      <c r="R97" s="981"/>
      <c r="S97" s="981"/>
      <c r="T97" s="981"/>
      <c r="U97" s="981"/>
      <c r="V97" s="981"/>
      <c r="W97" s="981"/>
      <c r="X97" s="981"/>
      <c r="Y97" s="981"/>
      <c r="Z97" s="981"/>
      <c r="AA97" s="981"/>
      <c r="AB97" s="981"/>
      <c r="AC97" s="981"/>
      <c r="AD97" s="981"/>
      <c r="AE97" s="981"/>
      <c r="AF97" s="981"/>
      <c r="AG97" s="981"/>
      <c r="AH97" s="981"/>
      <c r="AI97" s="981"/>
      <c r="AJ97" s="981"/>
      <c r="AK97" s="981"/>
      <c r="AL97" s="981"/>
      <c r="AM97" s="981"/>
      <c r="AN97" s="981"/>
      <c r="AO97" s="981"/>
      <c r="AP97" s="981"/>
      <c r="AQ97" s="981"/>
      <c r="AR97" s="981"/>
      <c r="AS97" s="981"/>
      <c r="AT97" s="981"/>
      <c r="AU97" s="981"/>
      <c r="AV97" s="981"/>
      <c r="AW97" s="981"/>
      <c r="AX97" s="981"/>
      <c r="AY97" s="327" t="s">
        <v>80</v>
      </c>
      <c r="AZ97" s="327"/>
      <c r="BA97" s="327"/>
      <c r="BB97" s="327"/>
      <c r="BC97" s="327"/>
      <c r="BD97" s="327"/>
      <c r="BE97" s="327"/>
      <c r="BF97" s="327"/>
      <c r="BG97" s="327"/>
      <c r="BH97" s="327"/>
      <c r="BI97" s="327"/>
      <c r="BJ97" s="327"/>
      <c r="BK97" s="327"/>
      <c r="BL97" s="327"/>
      <c r="BM97" s="327"/>
      <c r="BN97" s="327"/>
      <c r="BO97" s="327"/>
      <c r="BP97" s="327"/>
      <c r="BQ97" s="327"/>
      <c r="BR97" s="327"/>
      <c r="BS97" s="327"/>
      <c r="BT97" s="327"/>
      <c r="BU97" s="327"/>
      <c r="BV97" s="327"/>
      <c r="BW97" s="327"/>
      <c r="BX97" s="327"/>
      <c r="BY97" s="327"/>
      <c r="BZ97" s="327"/>
    </row>
    <row r="98" spans="1:80" s="2" customFormat="1" ht="5.0999999999999996" customHeight="1">
      <c r="A98" s="325"/>
      <c r="B98" s="325"/>
      <c r="C98" s="325"/>
      <c r="D98" s="325"/>
      <c r="E98" s="325"/>
      <c r="F98" s="325"/>
      <c r="G98" s="325"/>
      <c r="H98" s="325"/>
      <c r="I98" s="325"/>
      <c r="J98" s="325"/>
      <c r="K98" s="325"/>
      <c r="L98" s="325"/>
      <c r="M98" s="325"/>
      <c r="N98" s="325"/>
      <c r="O98" s="325"/>
      <c r="P98" s="325"/>
      <c r="Q98" s="325"/>
      <c r="R98" s="325"/>
      <c r="S98" s="325"/>
      <c r="T98" s="325"/>
      <c r="U98" s="325"/>
      <c r="V98" s="325"/>
      <c r="W98" s="325"/>
      <c r="X98" s="325"/>
      <c r="Y98" s="325"/>
      <c r="Z98" s="325"/>
      <c r="AA98" s="325"/>
      <c r="AB98" s="325"/>
      <c r="AC98" s="325"/>
      <c r="AD98" s="325"/>
      <c r="AE98" s="325"/>
      <c r="AF98" s="325"/>
      <c r="AG98" s="325"/>
      <c r="AH98" s="325"/>
      <c r="AI98" s="325"/>
      <c r="AJ98" s="325"/>
      <c r="AK98" s="325"/>
      <c r="AL98" s="325"/>
      <c r="AM98" s="325"/>
      <c r="AN98" s="325"/>
      <c r="AO98" s="325"/>
      <c r="AP98" s="325"/>
      <c r="AQ98" s="325"/>
      <c r="AR98" s="325"/>
      <c r="AS98" s="325"/>
      <c r="AT98" s="325"/>
      <c r="AU98" s="325"/>
      <c r="AV98" s="325"/>
      <c r="AW98" s="325"/>
      <c r="AX98" s="325"/>
      <c r="AY98" s="325"/>
      <c r="AZ98" s="325"/>
      <c r="BA98" s="325"/>
      <c r="BB98" s="325"/>
      <c r="BC98" s="325"/>
      <c r="BD98" s="325"/>
      <c r="BE98" s="325"/>
      <c r="BF98" s="325"/>
      <c r="BG98" s="325"/>
      <c r="BH98" s="325"/>
      <c r="BI98" s="325"/>
      <c r="BJ98" s="325"/>
      <c r="BK98" s="325"/>
      <c r="BL98" s="325"/>
      <c r="BM98" s="325"/>
      <c r="BN98" s="325"/>
      <c r="BO98" s="325"/>
      <c r="BP98" s="325"/>
      <c r="BQ98" s="325"/>
      <c r="BR98" s="325"/>
      <c r="BS98" s="325"/>
      <c r="BT98" s="325"/>
      <c r="BU98" s="325"/>
      <c r="BV98" s="325"/>
      <c r="BW98" s="325"/>
      <c r="BX98" s="325"/>
      <c r="BY98" s="325"/>
      <c r="BZ98" s="325"/>
      <c r="CB98" s="8"/>
    </row>
    <row r="99" spans="1:80" s="2" customFormat="1" ht="5.0999999999999996" customHeight="1">
      <c r="A99" s="326"/>
      <c r="B99" s="326"/>
      <c r="C99" s="326"/>
      <c r="D99" s="326"/>
      <c r="E99" s="326"/>
      <c r="F99" s="326"/>
      <c r="G99" s="326"/>
      <c r="H99" s="326"/>
      <c r="I99" s="326"/>
      <c r="J99" s="326"/>
      <c r="K99" s="326"/>
      <c r="L99" s="326"/>
      <c r="M99" s="326"/>
      <c r="N99" s="326"/>
      <c r="O99" s="326"/>
      <c r="P99" s="326"/>
      <c r="Q99" s="326"/>
      <c r="R99" s="326"/>
      <c r="S99" s="326"/>
      <c r="T99" s="326"/>
      <c r="U99" s="326"/>
      <c r="V99" s="326"/>
      <c r="W99" s="326"/>
      <c r="X99" s="326"/>
      <c r="Y99" s="326"/>
      <c r="Z99" s="326"/>
      <c r="AA99" s="326"/>
      <c r="AB99" s="326"/>
      <c r="AC99" s="326"/>
      <c r="AD99" s="326"/>
      <c r="AE99" s="326"/>
      <c r="AF99" s="326"/>
      <c r="AG99" s="326"/>
      <c r="AH99" s="326"/>
      <c r="AI99" s="326"/>
      <c r="AJ99" s="326"/>
      <c r="AK99" s="326"/>
      <c r="AL99" s="326"/>
      <c r="AM99" s="326"/>
      <c r="AN99" s="326"/>
      <c r="AO99" s="326"/>
      <c r="AP99" s="326"/>
      <c r="AQ99" s="326"/>
      <c r="AR99" s="326"/>
      <c r="AS99" s="326"/>
      <c r="AT99" s="326"/>
      <c r="AU99" s="326"/>
      <c r="AV99" s="326"/>
      <c r="AW99" s="326"/>
      <c r="AX99" s="326"/>
      <c r="AY99" s="326"/>
      <c r="AZ99" s="326"/>
      <c r="BA99" s="326"/>
      <c r="BB99" s="326"/>
      <c r="BC99" s="326"/>
      <c r="BD99" s="326"/>
      <c r="BE99" s="326"/>
      <c r="BF99" s="326"/>
      <c r="BG99" s="326"/>
      <c r="BH99" s="326"/>
      <c r="BI99" s="326"/>
      <c r="BJ99" s="326"/>
      <c r="BK99" s="326"/>
      <c r="BL99" s="326"/>
      <c r="BM99" s="326"/>
      <c r="BN99" s="326"/>
      <c r="BO99" s="326"/>
      <c r="BP99" s="326"/>
      <c r="BQ99" s="326"/>
      <c r="BR99" s="326"/>
      <c r="BS99" s="326"/>
      <c r="BT99" s="326"/>
      <c r="BU99" s="326"/>
      <c r="BV99" s="326"/>
      <c r="BW99" s="326"/>
      <c r="BX99" s="326"/>
      <c r="BY99" s="326"/>
      <c r="BZ99" s="326"/>
      <c r="CB99" s="8"/>
    </row>
    <row r="100" spans="1:80" ht="17.100000000000001" customHeight="1">
      <c r="A100" s="327"/>
      <c r="B100" s="327" t="s">
        <v>295</v>
      </c>
      <c r="C100" s="327"/>
      <c r="D100" s="327"/>
      <c r="E100" s="327"/>
      <c r="F100" s="327"/>
      <c r="G100" s="327"/>
      <c r="H100" s="327"/>
      <c r="I100" s="327"/>
      <c r="J100" s="327"/>
      <c r="K100" s="327"/>
      <c r="L100" s="327"/>
      <c r="M100" s="327"/>
      <c r="N100" s="327"/>
      <c r="O100" s="327"/>
      <c r="P100" s="327"/>
      <c r="Q100" s="327"/>
      <c r="R100" s="327"/>
      <c r="S100" s="329"/>
      <c r="T100" s="329"/>
      <c r="U100" s="329"/>
      <c r="V100" s="329"/>
      <c r="W100" s="329"/>
      <c r="X100" s="329"/>
      <c r="Y100" s="327"/>
      <c r="Z100" s="327"/>
      <c r="AA100" s="327"/>
      <c r="AB100" s="327"/>
      <c r="AC100" s="327"/>
      <c r="AD100" s="327"/>
      <c r="AE100" s="327"/>
      <c r="AF100" s="327"/>
      <c r="AG100" s="327"/>
      <c r="AH100" s="327"/>
      <c r="AI100" s="327"/>
      <c r="AJ100" s="327"/>
      <c r="AK100" s="327"/>
      <c r="AL100" s="327"/>
      <c r="AM100" s="327"/>
      <c r="AN100" s="327"/>
      <c r="AO100" s="327"/>
      <c r="AP100" s="327"/>
      <c r="AQ100" s="327"/>
      <c r="AR100" s="327"/>
      <c r="AS100" s="327"/>
      <c r="AT100" s="327"/>
      <c r="AU100" s="327"/>
      <c r="AV100" s="327"/>
      <c r="AW100" s="327"/>
      <c r="AX100" s="327"/>
      <c r="AY100" s="327"/>
      <c r="AZ100" s="327"/>
      <c r="BA100" s="327"/>
      <c r="BB100" s="327"/>
      <c r="BC100" s="327"/>
      <c r="BD100" s="327"/>
      <c r="BE100" s="327"/>
      <c r="BF100" s="327"/>
      <c r="BG100" s="327"/>
      <c r="BH100" s="327"/>
      <c r="BI100" s="327"/>
      <c r="BJ100" s="327"/>
      <c r="BK100" s="327"/>
      <c r="BL100" s="327"/>
      <c r="BM100" s="327"/>
      <c r="BN100" s="327"/>
      <c r="BO100" s="327"/>
      <c r="BP100" s="327"/>
      <c r="BQ100" s="327"/>
      <c r="BR100" s="327"/>
      <c r="BS100" s="327"/>
      <c r="BT100" s="327"/>
      <c r="BU100" s="327"/>
      <c r="BV100" s="327"/>
      <c r="BW100" s="327"/>
      <c r="BX100" s="327"/>
      <c r="BY100" s="327"/>
      <c r="BZ100" s="327"/>
    </row>
    <row r="101" spans="1:80" s="339" customFormat="1" ht="17.100000000000001" customHeight="1">
      <c r="A101" s="335"/>
      <c r="B101" s="335"/>
      <c r="C101" s="335"/>
      <c r="D101" s="335"/>
      <c r="E101" s="982"/>
      <c r="F101" s="982"/>
      <c r="G101" s="982"/>
      <c r="H101" s="982"/>
      <c r="I101" s="982"/>
      <c r="J101" s="982"/>
      <c r="K101" s="982"/>
      <c r="L101" s="982"/>
      <c r="M101" s="982"/>
      <c r="N101" s="982"/>
      <c r="O101" s="982"/>
      <c r="P101" s="982"/>
      <c r="Q101" s="982"/>
      <c r="R101" s="982"/>
      <c r="S101" s="982"/>
      <c r="T101" s="982"/>
      <c r="U101" s="982"/>
      <c r="V101" s="982"/>
      <c r="W101" s="982"/>
      <c r="X101" s="982"/>
      <c r="Y101" s="982"/>
      <c r="Z101" s="982"/>
      <c r="AA101" s="982"/>
      <c r="AB101" s="982"/>
      <c r="AC101" s="982"/>
      <c r="AD101" s="982"/>
      <c r="AE101" s="982"/>
      <c r="AF101" s="982"/>
      <c r="AG101" s="982"/>
      <c r="AH101" s="982"/>
      <c r="AI101" s="982"/>
      <c r="AJ101" s="982"/>
      <c r="AK101" s="982"/>
      <c r="AL101" s="982"/>
      <c r="AM101" s="982"/>
      <c r="AN101" s="982"/>
      <c r="AO101" s="982"/>
      <c r="AP101" s="982"/>
      <c r="AQ101" s="982"/>
      <c r="AR101" s="982"/>
      <c r="AS101" s="982"/>
      <c r="AT101" s="982"/>
      <c r="AU101" s="982"/>
      <c r="AV101" s="982"/>
      <c r="AW101" s="982"/>
      <c r="AX101" s="982"/>
      <c r="AY101" s="982"/>
      <c r="AZ101" s="982"/>
      <c r="BA101" s="982"/>
      <c r="BB101" s="982"/>
      <c r="BC101" s="982"/>
      <c r="BD101" s="982"/>
      <c r="BE101" s="982"/>
      <c r="BF101" s="982"/>
      <c r="BG101" s="982"/>
      <c r="BH101" s="982"/>
      <c r="BI101" s="982"/>
      <c r="BJ101" s="982"/>
      <c r="BK101" s="982"/>
      <c r="BL101" s="982"/>
      <c r="BM101" s="982"/>
      <c r="BN101" s="982"/>
      <c r="BO101" s="982"/>
      <c r="BP101" s="982"/>
      <c r="BQ101" s="982"/>
      <c r="BR101" s="982"/>
      <c r="BS101" s="982"/>
      <c r="BT101" s="982"/>
      <c r="BU101" s="982"/>
      <c r="BV101" s="982"/>
      <c r="BW101" s="982"/>
      <c r="BX101" s="982"/>
      <c r="BY101" s="982"/>
      <c r="BZ101" s="335"/>
    </row>
    <row r="102" spans="1:80" s="339" customFormat="1" ht="17.100000000000001" customHeight="1">
      <c r="A102" s="335"/>
      <c r="B102" s="335"/>
      <c r="C102" s="335"/>
      <c r="D102" s="335"/>
      <c r="E102" s="982"/>
      <c r="F102" s="982"/>
      <c r="G102" s="982"/>
      <c r="H102" s="982"/>
      <c r="I102" s="982"/>
      <c r="J102" s="982"/>
      <c r="K102" s="982"/>
      <c r="L102" s="982"/>
      <c r="M102" s="982"/>
      <c r="N102" s="982"/>
      <c r="O102" s="982"/>
      <c r="P102" s="982"/>
      <c r="Q102" s="982"/>
      <c r="R102" s="982"/>
      <c r="S102" s="982"/>
      <c r="T102" s="982"/>
      <c r="U102" s="982"/>
      <c r="V102" s="982"/>
      <c r="W102" s="982"/>
      <c r="X102" s="982"/>
      <c r="Y102" s="982"/>
      <c r="Z102" s="982"/>
      <c r="AA102" s="982"/>
      <c r="AB102" s="982"/>
      <c r="AC102" s="982"/>
      <c r="AD102" s="982"/>
      <c r="AE102" s="982"/>
      <c r="AF102" s="982"/>
      <c r="AG102" s="982"/>
      <c r="AH102" s="982"/>
      <c r="AI102" s="982"/>
      <c r="AJ102" s="982"/>
      <c r="AK102" s="982"/>
      <c r="AL102" s="982"/>
      <c r="AM102" s="982"/>
      <c r="AN102" s="982"/>
      <c r="AO102" s="982"/>
      <c r="AP102" s="982"/>
      <c r="AQ102" s="982"/>
      <c r="AR102" s="982"/>
      <c r="AS102" s="982"/>
      <c r="AT102" s="982"/>
      <c r="AU102" s="982"/>
      <c r="AV102" s="982"/>
      <c r="AW102" s="982"/>
      <c r="AX102" s="982"/>
      <c r="AY102" s="982"/>
      <c r="AZ102" s="982"/>
      <c r="BA102" s="982"/>
      <c r="BB102" s="982"/>
      <c r="BC102" s="982"/>
      <c r="BD102" s="982"/>
      <c r="BE102" s="982"/>
      <c r="BF102" s="982"/>
      <c r="BG102" s="982"/>
      <c r="BH102" s="982"/>
      <c r="BI102" s="982"/>
      <c r="BJ102" s="982"/>
      <c r="BK102" s="982"/>
      <c r="BL102" s="982"/>
      <c r="BM102" s="982"/>
      <c r="BN102" s="982"/>
      <c r="BO102" s="982"/>
      <c r="BP102" s="982"/>
      <c r="BQ102" s="982"/>
      <c r="BR102" s="982"/>
      <c r="BS102" s="982"/>
      <c r="BT102" s="982"/>
      <c r="BU102" s="982"/>
      <c r="BV102" s="982"/>
      <c r="BW102" s="982"/>
      <c r="BX102" s="982"/>
      <c r="BY102" s="982"/>
      <c r="BZ102" s="335"/>
    </row>
    <row r="103" spans="1:80" s="339" customFormat="1" ht="17.100000000000001" customHeight="1">
      <c r="A103" s="335"/>
      <c r="B103" s="335"/>
      <c r="C103" s="335"/>
      <c r="D103" s="335"/>
      <c r="E103" s="982"/>
      <c r="F103" s="982"/>
      <c r="G103" s="982"/>
      <c r="H103" s="982"/>
      <c r="I103" s="982"/>
      <c r="J103" s="982"/>
      <c r="K103" s="982"/>
      <c r="L103" s="982"/>
      <c r="M103" s="982"/>
      <c r="N103" s="982"/>
      <c r="O103" s="982"/>
      <c r="P103" s="982"/>
      <c r="Q103" s="982"/>
      <c r="R103" s="982"/>
      <c r="S103" s="982"/>
      <c r="T103" s="982"/>
      <c r="U103" s="982"/>
      <c r="V103" s="982"/>
      <c r="W103" s="982"/>
      <c r="X103" s="982"/>
      <c r="Y103" s="982"/>
      <c r="Z103" s="982"/>
      <c r="AA103" s="982"/>
      <c r="AB103" s="982"/>
      <c r="AC103" s="982"/>
      <c r="AD103" s="982"/>
      <c r="AE103" s="982"/>
      <c r="AF103" s="982"/>
      <c r="AG103" s="982"/>
      <c r="AH103" s="982"/>
      <c r="AI103" s="982"/>
      <c r="AJ103" s="982"/>
      <c r="AK103" s="982"/>
      <c r="AL103" s="982"/>
      <c r="AM103" s="982"/>
      <c r="AN103" s="982"/>
      <c r="AO103" s="982"/>
      <c r="AP103" s="982"/>
      <c r="AQ103" s="982"/>
      <c r="AR103" s="982"/>
      <c r="AS103" s="982"/>
      <c r="AT103" s="982"/>
      <c r="AU103" s="982"/>
      <c r="AV103" s="982"/>
      <c r="AW103" s="982"/>
      <c r="AX103" s="982"/>
      <c r="AY103" s="982"/>
      <c r="AZ103" s="982"/>
      <c r="BA103" s="982"/>
      <c r="BB103" s="982"/>
      <c r="BC103" s="982"/>
      <c r="BD103" s="982"/>
      <c r="BE103" s="982"/>
      <c r="BF103" s="982"/>
      <c r="BG103" s="982"/>
      <c r="BH103" s="982"/>
      <c r="BI103" s="982"/>
      <c r="BJ103" s="982"/>
      <c r="BK103" s="982"/>
      <c r="BL103" s="982"/>
      <c r="BM103" s="982"/>
      <c r="BN103" s="982"/>
      <c r="BO103" s="982"/>
      <c r="BP103" s="982"/>
      <c r="BQ103" s="982"/>
      <c r="BR103" s="982"/>
      <c r="BS103" s="982"/>
      <c r="BT103" s="982"/>
      <c r="BU103" s="982"/>
      <c r="BV103" s="982"/>
      <c r="BW103" s="982"/>
      <c r="BX103" s="982"/>
      <c r="BY103" s="982"/>
      <c r="BZ103" s="335"/>
    </row>
    <row r="104" spans="1:80" s="1" customFormat="1" ht="17.100000000000001" customHeight="1">
      <c r="A104" s="59"/>
      <c r="B104" s="59"/>
      <c r="C104" s="59"/>
      <c r="D104" s="59"/>
      <c r="E104" s="982"/>
      <c r="F104" s="982"/>
      <c r="G104" s="982"/>
      <c r="H104" s="982"/>
      <c r="I104" s="982"/>
      <c r="J104" s="982"/>
      <c r="K104" s="982"/>
      <c r="L104" s="982"/>
      <c r="M104" s="982"/>
      <c r="N104" s="982"/>
      <c r="O104" s="982"/>
      <c r="P104" s="982"/>
      <c r="Q104" s="982"/>
      <c r="R104" s="982"/>
      <c r="S104" s="982"/>
      <c r="T104" s="982"/>
      <c r="U104" s="982"/>
      <c r="V104" s="982"/>
      <c r="W104" s="982"/>
      <c r="X104" s="982"/>
      <c r="Y104" s="982"/>
      <c r="Z104" s="982"/>
      <c r="AA104" s="982"/>
      <c r="AB104" s="982"/>
      <c r="AC104" s="982"/>
      <c r="AD104" s="982"/>
      <c r="AE104" s="982"/>
      <c r="AF104" s="982"/>
      <c r="AG104" s="982"/>
      <c r="AH104" s="982"/>
      <c r="AI104" s="982"/>
      <c r="AJ104" s="982"/>
      <c r="AK104" s="982"/>
      <c r="AL104" s="982"/>
      <c r="AM104" s="982"/>
      <c r="AN104" s="982"/>
      <c r="AO104" s="982"/>
      <c r="AP104" s="982"/>
      <c r="AQ104" s="982"/>
      <c r="AR104" s="982"/>
      <c r="AS104" s="982"/>
      <c r="AT104" s="982"/>
      <c r="AU104" s="982"/>
      <c r="AV104" s="982"/>
      <c r="AW104" s="982"/>
      <c r="AX104" s="982"/>
      <c r="AY104" s="982"/>
      <c r="AZ104" s="982"/>
      <c r="BA104" s="982"/>
      <c r="BB104" s="982"/>
      <c r="BC104" s="982"/>
      <c r="BD104" s="982"/>
      <c r="BE104" s="982"/>
      <c r="BF104" s="982"/>
      <c r="BG104" s="982"/>
      <c r="BH104" s="982"/>
      <c r="BI104" s="982"/>
      <c r="BJ104" s="982"/>
      <c r="BK104" s="982"/>
      <c r="BL104" s="982"/>
      <c r="BM104" s="982"/>
      <c r="BN104" s="982"/>
      <c r="BO104" s="982"/>
      <c r="BP104" s="982"/>
      <c r="BQ104" s="982"/>
      <c r="BR104" s="982"/>
      <c r="BS104" s="982"/>
      <c r="BT104" s="982"/>
      <c r="BU104" s="982"/>
      <c r="BV104" s="982"/>
      <c r="BW104" s="982"/>
      <c r="BX104" s="982"/>
      <c r="BY104" s="982"/>
      <c r="BZ104" s="60"/>
    </row>
    <row r="105" spans="1:80" s="1" customFormat="1" ht="17.100000000000001" customHeight="1">
      <c r="A105" s="59"/>
      <c r="B105" s="59"/>
      <c r="C105" s="59"/>
      <c r="D105" s="59"/>
      <c r="E105" s="982"/>
      <c r="F105" s="982"/>
      <c r="G105" s="982"/>
      <c r="H105" s="982"/>
      <c r="I105" s="982"/>
      <c r="J105" s="982"/>
      <c r="K105" s="982"/>
      <c r="L105" s="982"/>
      <c r="M105" s="982"/>
      <c r="N105" s="982"/>
      <c r="O105" s="982"/>
      <c r="P105" s="982"/>
      <c r="Q105" s="982"/>
      <c r="R105" s="982"/>
      <c r="S105" s="982"/>
      <c r="T105" s="982"/>
      <c r="U105" s="982"/>
      <c r="V105" s="982"/>
      <c r="W105" s="982"/>
      <c r="X105" s="982"/>
      <c r="Y105" s="982"/>
      <c r="Z105" s="982"/>
      <c r="AA105" s="982"/>
      <c r="AB105" s="982"/>
      <c r="AC105" s="982"/>
      <c r="AD105" s="982"/>
      <c r="AE105" s="982"/>
      <c r="AF105" s="982"/>
      <c r="AG105" s="982"/>
      <c r="AH105" s="982"/>
      <c r="AI105" s="982"/>
      <c r="AJ105" s="982"/>
      <c r="AK105" s="982"/>
      <c r="AL105" s="982"/>
      <c r="AM105" s="982"/>
      <c r="AN105" s="982"/>
      <c r="AO105" s="982"/>
      <c r="AP105" s="982"/>
      <c r="AQ105" s="982"/>
      <c r="AR105" s="982"/>
      <c r="AS105" s="982"/>
      <c r="AT105" s="982"/>
      <c r="AU105" s="982"/>
      <c r="AV105" s="982"/>
      <c r="AW105" s="982"/>
      <c r="AX105" s="982"/>
      <c r="AY105" s="982"/>
      <c r="AZ105" s="982"/>
      <c r="BA105" s="982"/>
      <c r="BB105" s="982"/>
      <c r="BC105" s="982"/>
      <c r="BD105" s="982"/>
      <c r="BE105" s="982"/>
      <c r="BF105" s="982"/>
      <c r="BG105" s="982"/>
      <c r="BH105" s="982"/>
      <c r="BI105" s="982"/>
      <c r="BJ105" s="982"/>
      <c r="BK105" s="982"/>
      <c r="BL105" s="982"/>
      <c r="BM105" s="982"/>
      <c r="BN105" s="982"/>
      <c r="BO105" s="982"/>
      <c r="BP105" s="982"/>
      <c r="BQ105" s="982"/>
      <c r="BR105" s="982"/>
      <c r="BS105" s="982"/>
      <c r="BT105" s="982"/>
      <c r="BU105" s="982"/>
      <c r="BV105" s="982"/>
      <c r="BW105" s="982"/>
      <c r="BX105" s="982"/>
      <c r="BY105" s="982"/>
      <c r="BZ105" s="60"/>
    </row>
    <row r="106" spans="1:80" s="1" customFormat="1" ht="17.100000000000001" customHeight="1">
      <c r="A106" s="59"/>
      <c r="B106" s="59"/>
      <c r="C106" s="59"/>
      <c r="D106" s="59"/>
      <c r="E106" s="982"/>
      <c r="F106" s="982"/>
      <c r="G106" s="982"/>
      <c r="H106" s="982"/>
      <c r="I106" s="982"/>
      <c r="J106" s="982"/>
      <c r="K106" s="982"/>
      <c r="L106" s="982"/>
      <c r="M106" s="982"/>
      <c r="N106" s="982"/>
      <c r="O106" s="982"/>
      <c r="P106" s="982"/>
      <c r="Q106" s="982"/>
      <c r="R106" s="982"/>
      <c r="S106" s="982"/>
      <c r="T106" s="982"/>
      <c r="U106" s="982"/>
      <c r="V106" s="982"/>
      <c r="W106" s="982"/>
      <c r="X106" s="982"/>
      <c r="Y106" s="982"/>
      <c r="Z106" s="982"/>
      <c r="AA106" s="982"/>
      <c r="AB106" s="982"/>
      <c r="AC106" s="982"/>
      <c r="AD106" s="982"/>
      <c r="AE106" s="982"/>
      <c r="AF106" s="982"/>
      <c r="AG106" s="982"/>
      <c r="AH106" s="982"/>
      <c r="AI106" s="982"/>
      <c r="AJ106" s="982"/>
      <c r="AK106" s="982"/>
      <c r="AL106" s="982"/>
      <c r="AM106" s="982"/>
      <c r="AN106" s="982"/>
      <c r="AO106" s="982"/>
      <c r="AP106" s="982"/>
      <c r="AQ106" s="982"/>
      <c r="AR106" s="982"/>
      <c r="AS106" s="982"/>
      <c r="AT106" s="982"/>
      <c r="AU106" s="982"/>
      <c r="AV106" s="982"/>
      <c r="AW106" s="982"/>
      <c r="AX106" s="982"/>
      <c r="AY106" s="982"/>
      <c r="AZ106" s="982"/>
      <c r="BA106" s="982"/>
      <c r="BB106" s="982"/>
      <c r="BC106" s="982"/>
      <c r="BD106" s="982"/>
      <c r="BE106" s="982"/>
      <c r="BF106" s="982"/>
      <c r="BG106" s="982"/>
      <c r="BH106" s="982"/>
      <c r="BI106" s="982"/>
      <c r="BJ106" s="982"/>
      <c r="BK106" s="982"/>
      <c r="BL106" s="982"/>
      <c r="BM106" s="982"/>
      <c r="BN106" s="982"/>
      <c r="BO106" s="982"/>
      <c r="BP106" s="982"/>
      <c r="BQ106" s="982"/>
      <c r="BR106" s="982"/>
      <c r="BS106" s="982"/>
      <c r="BT106" s="982"/>
      <c r="BU106" s="982"/>
      <c r="BV106" s="982"/>
      <c r="BW106" s="982"/>
      <c r="BX106" s="982"/>
      <c r="BY106" s="982"/>
      <c r="BZ106" s="60"/>
    </row>
    <row r="107" spans="1:80" s="1" customFormat="1" ht="17.100000000000001" customHeight="1">
      <c r="A107" s="59"/>
      <c r="B107" s="59"/>
      <c r="C107" s="59"/>
      <c r="D107" s="59"/>
      <c r="E107" s="982"/>
      <c r="F107" s="982"/>
      <c r="G107" s="982"/>
      <c r="H107" s="982"/>
      <c r="I107" s="982"/>
      <c r="J107" s="982"/>
      <c r="K107" s="982"/>
      <c r="L107" s="982"/>
      <c r="M107" s="982"/>
      <c r="N107" s="982"/>
      <c r="O107" s="982"/>
      <c r="P107" s="982"/>
      <c r="Q107" s="982"/>
      <c r="R107" s="982"/>
      <c r="S107" s="982"/>
      <c r="T107" s="982"/>
      <c r="U107" s="982"/>
      <c r="V107" s="982"/>
      <c r="W107" s="982"/>
      <c r="X107" s="982"/>
      <c r="Y107" s="982"/>
      <c r="Z107" s="982"/>
      <c r="AA107" s="982"/>
      <c r="AB107" s="982"/>
      <c r="AC107" s="982"/>
      <c r="AD107" s="982"/>
      <c r="AE107" s="982"/>
      <c r="AF107" s="982"/>
      <c r="AG107" s="982"/>
      <c r="AH107" s="982"/>
      <c r="AI107" s="982"/>
      <c r="AJ107" s="982"/>
      <c r="AK107" s="982"/>
      <c r="AL107" s="982"/>
      <c r="AM107" s="982"/>
      <c r="AN107" s="982"/>
      <c r="AO107" s="982"/>
      <c r="AP107" s="982"/>
      <c r="AQ107" s="982"/>
      <c r="AR107" s="982"/>
      <c r="AS107" s="982"/>
      <c r="AT107" s="982"/>
      <c r="AU107" s="982"/>
      <c r="AV107" s="982"/>
      <c r="AW107" s="982"/>
      <c r="AX107" s="982"/>
      <c r="AY107" s="982"/>
      <c r="AZ107" s="982"/>
      <c r="BA107" s="982"/>
      <c r="BB107" s="982"/>
      <c r="BC107" s="982"/>
      <c r="BD107" s="982"/>
      <c r="BE107" s="982"/>
      <c r="BF107" s="982"/>
      <c r="BG107" s="982"/>
      <c r="BH107" s="982"/>
      <c r="BI107" s="982"/>
      <c r="BJ107" s="982"/>
      <c r="BK107" s="982"/>
      <c r="BL107" s="982"/>
      <c r="BM107" s="982"/>
      <c r="BN107" s="982"/>
      <c r="BO107" s="982"/>
      <c r="BP107" s="982"/>
      <c r="BQ107" s="982"/>
      <c r="BR107" s="982"/>
      <c r="BS107" s="982"/>
      <c r="BT107" s="982"/>
      <c r="BU107" s="982"/>
      <c r="BV107" s="982"/>
      <c r="BW107" s="982"/>
      <c r="BX107" s="982"/>
      <c r="BY107" s="982"/>
      <c r="BZ107" s="60"/>
    </row>
    <row r="108" spans="1:80" s="1" customFormat="1" ht="17.100000000000001" customHeight="1">
      <c r="A108" s="59"/>
      <c r="B108" s="59"/>
      <c r="C108" s="59"/>
      <c r="D108" s="59"/>
      <c r="E108" s="982"/>
      <c r="F108" s="982"/>
      <c r="G108" s="982"/>
      <c r="H108" s="982"/>
      <c r="I108" s="982"/>
      <c r="J108" s="982"/>
      <c r="K108" s="982"/>
      <c r="L108" s="982"/>
      <c r="M108" s="982"/>
      <c r="N108" s="982"/>
      <c r="O108" s="982"/>
      <c r="P108" s="982"/>
      <c r="Q108" s="982"/>
      <c r="R108" s="982"/>
      <c r="S108" s="982"/>
      <c r="T108" s="982"/>
      <c r="U108" s="982"/>
      <c r="V108" s="982"/>
      <c r="W108" s="982"/>
      <c r="X108" s="982"/>
      <c r="Y108" s="982"/>
      <c r="Z108" s="982"/>
      <c r="AA108" s="982"/>
      <c r="AB108" s="982"/>
      <c r="AC108" s="982"/>
      <c r="AD108" s="982"/>
      <c r="AE108" s="982"/>
      <c r="AF108" s="982"/>
      <c r="AG108" s="982"/>
      <c r="AH108" s="982"/>
      <c r="AI108" s="982"/>
      <c r="AJ108" s="982"/>
      <c r="AK108" s="982"/>
      <c r="AL108" s="982"/>
      <c r="AM108" s="982"/>
      <c r="AN108" s="982"/>
      <c r="AO108" s="982"/>
      <c r="AP108" s="982"/>
      <c r="AQ108" s="982"/>
      <c r="AR108" s="982"/>
      <c r="AS108" s="982"/>
      <c r="AT108" s="982"/>
      <c r="AU108" s="982"/>
      <c r="AV108" s="982"/>
      <c r="AW108" s="982"/>
      <c r="AX108" s="982"/>
      <c r="AY108" s="982"/>
      <c r="AZ108" s="982"/>
      <c r="BA108" s="982"/>
      <c r="BB108" s="982"/>
      <c r="BC108" s="982"/>
      <c r="BD108" s="982"/>
      <c r="BE108" s="982"/>
      <c r="BF108" s="982"/>
      <c r="BG108" s="982"/>
      <c r="BH108" s="982"/>
      <c r="BI108" s="982"/>
      <c r="BJ108" s="982"/>
      <c r="BK108" s="982"/>
      <c r="BL108" s="982"/>
      <c r="BM108" s="982"/>
      <c r="BN108" s="982"/>
      <c r="BO108" s="982"/>
      <c r="BP108" s="982"/>
      <c r="BQ108" s="982"/>
      <c r="BR108" s="982"/>
      <c r="BS108" s="982"/>
      <c r="BT108" s="982"/>
      <c r="BU108" s="982"/>
      <c r="BV108" s="982"/>
      <c r="BW108" s="982"/>
      <c r="BX108" s="982"/>
      <c r="BY108" s="982"/>
      <c r="BZ108" s="60"/>
    </row>
    <row r="109" spans="1:80" s="1" customFormat="1" ht="17.100000000000001" customHeight="1">
      <c r="A109" s="59"/>
      <c r="B109" s="59"/>
      <c r="C109" s="59"/>
      <c r="D109" s="59"/>
      <c r="E109" s="982"/>
      <c r="F109" s="982"/>
      <c r="G109" s="982"/>
      <c r="H109" s="982"/>
      <c r="I109" s="982"/>
      <c r="J109" s="982"/>
      <c r="K109" s="982"/>
      <c r="L109" s="982"/>
      <c r="M109" s="982"/>
      <c r="N109" s="982"/>
      <c r="O109" s="982"/>
      <c r="P109" s="982"/>
      <c r="Q109" s="982"/>
      <c r="R109" s="982"/>
      <c r="S109" s="982"/>
      <c r="T109" s="982"/>
      <c r="U109" s="982"/>
      <c r="V109" s="982"/>
      <c r="W109" s="982"/>
      <c r="X109" s="982"/>
      <c r="Y109" s="982"/>
      <c r="Z109" s="982"/>
      <c r="AA109" s="982"/>
      <c r="AB109" s="982"/>
      <c r="AC109" s="982"/>
      <c r="AD109" s="982"/>
      <c r="AE109" s="982"/>
      <c r="AF109" s="982"/>
      <c r="AG109" s="982"/>
      <c r="AH109" s="982"/>
      <c r="AI109" s="982"/>
      <c r="AJ109" s="982"/>
      <c r="AK109" s="982"/>
      <c r="AL109" s="982"/>
      <c r="AM109" s="982"/>
      <c r="AN109" s="982"/>
      <c r="AO109" s="982"/>
      <c r="AP109" s="982"/>
      <c r="AQ109" s="982"/>
      <c r="AR109" s="982"/>
      <c r="AS109" s="982"/>
      <c r="AT109" s="982"/>
      <c r="AU109" s="982"/>
      <c r="AV109" s="982"/>
      <c r="AW109" s="982"/>
      <c r="AX109" s="982"/>
      <c r="AY109" s="982"/>
      <c r="AZ109" s="982"/>
      <c r="BA109" s="982"/>
      <c r="BB109" s="982"/>
      <c r="BC109" s="982"/>
      <c r="BD109" s="982"/>
      <c r="BE109" s="982"/>
      <c r="BF109" s="982"/>
      <c r="BG109" s="982"/>
      <c r="BH109" s="982"/>
      <c r="BI109" s="982"/>
      <c r="BJ109" s="982"/>
      <c r="BK109" s="982"/>
      <c r="BL109" s="982"/>
      <c r="BM109" s="982"/>
      <c r="BN109" s="982"/>
      <c r="BO109" s="982"/>
      <c r="BP109" s="982"/>
      <c r="BQ109" s="982"/>
      <c r="BR109" s="982"/>
      <c r="BS109" s="982"/>
      <c r="BT109" s="982"/>
      <c r="BU109" s="982"/>
      <c r="BV109" s="982"/>
      <c r="BW109" s="982"/>
      <c r="BX109" s="982"/>
      <c r="BY109" s="982"/>
      <c r="BZ109" s="60"/>
    </row>
    <row r="110" spans="1:80" s="1" customFormat="1" ht="17.100000000000001" customHeight="1">
      <c r="A110" s="59"/>
      <c r="B110" s="59"/>
      <c r="C110" s="59"/>
      <c r="D110" s="59"/>
      <c r="E110" s="982"/>
      <c r="F110" s="982"/>
      <c r="G110" s="982"/>
      <c r="H110" s="982"/>
      <c r="I110" s="982"/>
      <c r="J110" s="982"/>
      <c r="K110" s="982"/>
      <c r="L110" s="982"/>
      <c r="M110" s="982"/>
      <c r="N110" s="982"/>
      <c r="O110" s="982"/>
      <c r="P110" s="982"/>
      <c r="Q110" s="982"/>
      <c r="R110" s="982"/>
      <c r="S110" s="982"/>
      <c r="T110" s="982"/>
      <c r="U110" s="982"/>
      <c r="V110" s="982"/>
      <c r="W110" s="982"/>
      <c r="X110" s="982"/>
      <c r="Y110" s="982"/>
      <c r="Z110" s="982"/>
      <c r="AA110" s="982"/>
      <c r="AB110" s="982"/>
      <c r="AC110" s="982"/>
      <c r="AD110" s="982"/>
      <c r="AE110" s="982"/>
      <c r="AF110" s="982"/>
      <c r="AG110" s="982"/>
      <c r="AH110" s="982"/>
      <c r="AI110" s="982"/>
      <c r="AJ110" s="982"/>
      <c r="AK110" s="982"/>
      <c r="AL110" s="982"/>
      <c r="AM110" s="982"/>
      <c r="AN110" s="982"/>
      <c r="AO110" s="982"/>
      <c r="AP110" s="982"/>
      <c r="AQ110" s="982"/>
      <c r="AR110" s="982"/>
      <c r="AS110" s="982"/>
      <c r="AT110" s="982"/>
      <c r="AU110" s="982"/>
      <c r="AV110" s="982"/>
      <c r="AW110" s="982"/>
      <c r="AX110" s="982"/>
      <c r="AY110" s="982"/>
      <c r="AZ110" s="982"/>
      <c r="BA110" s="982"/>
      <c r="BB110" s="982"/>
      <c r="BC110" s="982"/>
      <c r="BD110" s="982"/>
      <c r="BE110" s="982"/>
      <c r="BF110" s="982"/>
      <c r="BG110" s="982"/>
      <c r="BH110" s="982"/>
      <c r="BI110" s="982"/>
      <c r="BJ110" s="982"/>
      <c r="BK110" s="982"/>
      <c r="BL110" s="982"/>
      <c r="BM110" s="982"/>
      <c r="BN110" s="982"/>
      <c r="BO110" s="982"/>
      <c r="BP110" s="982"/>
      <c r="BQ110" s="982"/>
      <c r="BR110" s="982"/>
      <c r="BS110" s="982"/>
      <c r="BT110" s="982"/>
      <c r="BU110" s="982"/>
      <c r="BV110" s="982"/>
      <c r="BW110" s="982"/>
      <c r="BX110" s="982"/>
      <c r="BY110" s="982"/>
      <c r="BZ110" s="60"/>
    </row>
    <row r="111" spans="1:80" s="1" customFormat="1" ht="17.100000000000001" customHeight="1">
      <c r="A111" s="59"/>
      <c r="B111" s="59"/>
      <c r="C111" s="59"/>
      <c r="D111" s="59"/>
      <c r="E111" s="982"/>
      <c r="F111" s="982"/>
      <c r="G111" s="982"/>
      <c r="H111" s="982"/>
      <c r="I111" s="982"/>
      <c r="J111" s="982"/>
      <c r="K111" s="982"/>
      <c r="L111" s="982"/>
      <c r="M111" s="982"/>
      <c r="N111" s="982"/>
      <c r="O111" s="982"/>
      <c r="P111" s="982"/>
      <c r="Q111" s="982"/>
      <c r="R111" s="982"/>
      <c r="S111" s="982"/>
      <c r="T111" s="982"/>
      <c r="U111" s="982"/>
      <c r="V111" s="982"/>
      <c r="W111" s="982"/>
      <c r="X111" s="982"/>
      <c r="Y111" s="982"/>
      <c r="Z111" s="982"/>
      <c r="AA111" s="982"/>
      <c r="AB111" s="982"/>
      <c r="AC111" s="982"/>
      <c r="AD111" s="982"/>
      <c r="AE111" s="982"/>
      <c r="AF111" s="982"/>
      <c r="AG111" s="982"/>
      <c r="AH111" s="982"/>
      <c r="AI111" s="982"/>
      <c r="AJ111" s="982"/>
      <c r="AK111" s="982"/>
      <c r="AL111" s="982"/>
      <c r="AM111" s="982"/>
      <c r="AN111" s="982"/>
      <c r="AO111" s="982"/>
      <c r="AP111" s="982"/>
      <c r="AQ111" s="982"/>
      <c r="AR111" s="982"/>
      <c r="AS111" s="982"/>
      <c r="AT111" s="982"/>
      <c r="AU111" s="982"/>
      <c r="AV111" s="982"/>
      <c r="AW111" s="982"/>
      <c r="AX111" s="982"/>
      <c r="AY111" s="982"/>
      <c r="AZ111" s="982"/>
      <c r="BA111" s="982"/>
      <c r="BB111" s="982"/>
      <c r="BC111" s="982"/>
      <c r="BD111" s="982"/>
      <c r="BE111" s="982"/>
      <c r="BF111" s="982"/>
      <c r="BG111" s="982"/>
      <c r="BH111" s="982"/>
      <c r="BI111" s="982"/>
      <c r="BJ111" s="982"/>
      <c r="BK111" s="982"/>
      <c r="BL111" s="982"/>
      <c r="BM111" s="982"/>
      <c r="BN111" s="982"/>
      <c r="BO111" s="982"/>
      <c r="BP111" s="982"/>
      <c r="BQ111" s="982"/>
      <c r="BR111" s="982"/>
      <c r="BS111" s="982"/>
      <c r="BT111" s="982"/>
      <c r="BU111" s="982"/>
      <c r="BV111" s="982"/>
      <c r="BW111" s="982"/>
      <c r="BX111" s="982"/>
      <c r="BY111" s="982"/>
      <c r="BZ111" s="60"/>
    </row>
    <row r="112" spans="1:80" s="2" customFormat="1" ht="5.0999999999999996" customHeight="1">
      <c r="A112" s="326"/>
      <c r="B112" s="326"/>
      <c r="C112" s="326"/>
      <c r="D112" s="326"/>
      <c r="E112" s="326"/>
      <c r="F112" s="326"/>
      <c r="G112" s="326"/>
      <c r="H112" s="326"/>
      <c r="I112" s="326"/>
      <c r="J112" s="326"/>
      <c r="K112" s="326"/>
      <c r="L112" s="326"/>
      <c r="M112" s="326"/>
      <c r="N112" s="326"/>
      <c r="O112" s="326"/>
      <c r="P112" s="326"/>
      <c r="Q112" s="326"/>
      <c r="R112" s="326"/>
      <c r="S112" s="326"/>
      <c r="T112" s="326"/>
      <c r="U112" s="326"/>
      <c r="V112" s="326"/>
      <c r="W112" s="326"/>
      <c r="X112" s="326"/>
      <c r="Y112" s="326"/>
      <c r="Z112" s="326"/>
      <c r="AA112" s="326"/>
      <c r="AB112" s="326"/>
      <c r="AC112" s="326"/>
      <c r="AD112" s="326"/>
      <c r="AE112" s="326"/>
      <c r="AF112" s="326"/>
      <c r="AG112" s="326"/>
      <c r="AH112" s="326"/>
      <c r="AI112" s="326"/>
      <c r="AJ112" s="326"/>
      <c r="AK112" s="326"/>
      <c r="AL112" s="326"/>
      <c r="AM112" s="326"/>
      <c r="AN112" s="326"/>
      <c r="AO112" s="326"/>
      <c r="AP112" s="326"/>
      <c r="AQ112" s="326"/>
      <c r="AR112" s="326"/>
      <c r="AS112" s="326"/>
      <c r="AT112" s="326"/>
      <c r="AU112" s="326"/>
      <c r="AV112" s="326"/>
      <c r="AW112" s="326"/>
      <c r="AX112" s="326"/>
      <c r="AY112" s="326"/>
      <c r="AZ112" s="326"/>
      <c r="BA112" s="326"/>
      <c r="BB112" s="326"/>
      <c r="BC112" s="326"/>
      <c r="BD112" s="326"/>
      <c r="BE112" s="326"/>
      <c r="BF112" s="326"/>
      <c r="BG112" s="326"/>
      <c r="BH112" s="326"/>
      <c r="BI112" s="326"/>
      <c r="BJ112" s="326"/>
      <c r="BK112" s="326"/>
      <c r="BL112" s="326"/>
      <c r="BM112" s="326"/>
      <c r="BN112" s="326"/>
      <c r="BO112" s="326"/>
      <c r="BP112" s="326"/>
      <c r="BQ112" s="326"/>
      <c r="BR112" s="326"/>
      <c r="BS112" s="326"/>
      <c r="BT112" s="326"/>
      <c r="BU112" s="326"/>
      <c r="BV112" s="326"/>
      <c r="BW112" s="326"/>
      <c r="BX112" s="326"/>
      <c r="BY112" s="326"/>
      <c r="BZ112" s="326"/>
      <c r="CB112" s="8"/>
    </row>
    <row r="113" spans="1:80" s="337" customFormat="1" ht="17.100000000000001" customHeight="1">
      <c r="A113" s="727" t="s">
        <v>267</v>
      </c>
      <c r="B113" s="727"/>
      <c r="C113" s="727"/>
      <c r="D113" s="727"/>
      <c r="E113" s="727"/>
      <c r="F113" s="727"/>
      <c r="G113" s="727"/>
      <c r="H113" s="727"/>
      <c r="I113" s="727"/>
      <c r="J113" s="727"/>
      <c r="K113" s="727"/>
      <c r="L113" s="727"/>
      <c r="M113" s="727"/>
      <c r="N113" s="727"/>
      <c r="O113" s="727"/>
      <c r="P113" s="727"/>
      <c r="Q113" s="727"/>
      <c r="R113" s="727"/>
      <c r="S113" s="727"/>
      <c r="T113" s="727"/>
      <c r="U113" s="727"/>
      <c r="V113" s="727"/>
      <c r="W113" s="727"/>
      <c r="X113" s="727"/>
      <c r="Y113" s="727"/>
      <c r="Z113" s="727"/>
      <c r="AA113" s="727"/>
      <c r="AB113" s="727"/>
      <c r="AC113" s="727"/>
      <c r="AD113" s="727"/>
      <c r="AE113" s="727"/>
      <c r="AF113" s="727"/>
      <c r="AG113" s="727"/>
      <c r="AH113" s="727"/>
      <c r="AI113" s="727"/>
      <c r="AJ113" s="727"/>
      <c r="AK113" s="727"/>
      <c r="AL113" s="727"/>
      <c r="AM113" s="727"/>
      <c r="AN113" s="727"/>
      <c r="AO113" s="727"/>
      <c r="AP113" s="727"/>
      <c r="AQ113" s="727"/>
      <c r="AR113" s="727"/>
      <c r="AS113" s="727"/>
      <c r="AT113" s="727"/>
      <c r="AU113" s="727"/>
      <c r="AV113" s="727"/>
      <c r="AW113" s="727"/>
      <c r="AX113" s="727"/>
      <c r="AY113" s="727"/>
      <c r="AZ113" s="727"/>
      <c r="BA113" s="727"/>
      <c r="BB113" s="727"/>
      <c r="BC113" s="727"/>
      <c r="BD113" s="727"/>
      <c r="BE113" s="727"/>
      <c r="BF113" s="727"/>
      <c r="BG113" s="727"/>
      <c r="BH113" s="727"/>
      <c r="BI113" s="727"/>
      <c r="BJ113" s="727"/>
      <c r="BK113" s="727"/>
      <c r="BL113" s="727"/>
      <c r="BM113" s="727"/>
      <c r="BN113" s="727"/>
      <c r="BO113" s="727"/>
      <c r="BP113" s="727"/>
      <c r="BQ113" s="727"/>
      <c r="BR113" s="727"/>
      <c r="BS113" s="727"/>
      <c r="BT113" s="727"/>
      <c r="BU113" s="727"/>
      <c r="BV113" s="727"/>
      <c r="BW113" s="727"/>
      <c r="BX113" s="727"/>
      <c r="BY113" s="727"/>
      <c r="BZ113" s="727"/>
    </row>
    <row r="114" spans="1:80" ht="17.100000000000001" customHeight="1">
      <c r="A114" s="728" t="s">
        <v>268</v>
      </c>
      <c r="B114" s="728"/>
      <c r="C114" s="728"/>
      <c r="D114" s="728"/>
      <c r="E114" s="728"/>
      <c r="F114" s="728"/>
      <c r="G114" s="728"/>
      <c r="H114" s="728"/>
      <c r="I114" s="728"/>
      <c r="J114" s="728"/>
      <c r="K114" s="728"/>
      <c r="L114" s="728"/>
      <c r="M114" s="728"/>
      <c r="N114" s="728"/>
      <c r="O114" s="728"/>
      <c r="P114" s="728"/>
      <c r="Q114" s="728"/>
      <c r="R114" s="728"/>
      <c r="S114" s="728"/>
      <c r="T114" s="728"/>
      <c r="U114" s="728"/>
      <c r="V114" s="728"/>
      <c r="W114" s="728"/>
      <c r="X114" s="728"/>
      <c r="Y114" s="728"/>
      <c r="Z114" s="728"/>
      <c r="AA114" s="728"/>
      <c r="AB114" s="728"/>
      <c r="AC114" s="728"/>
      <c r="AD114" s="728"/>
      <c r="AE114" s="728"/>
      <c r="AF114" s="728"/>
      <c r="AG114" s="728"/>
      <c r="AH114" s="728"/>
      <c r="AI114" s="728"/>
      <c r="AJ114" s="728"/>
      <c r="AK114" s="728"/>
      <c r="AL114" s="728"/>
      <c r="AM114" s="728"/>
      <c r="AN114" s="728"/>
      <c r="AO114" s="728"/>
      <c r="AP114" s="728"/>
      <c r="AQ114" s="728"/>
      <c r="AR114" s="728"/>
      <c r="AS114" s="728"/>
      <c r="AT114" s="728"/>
      <c r="AU114" s="728"/>
      <c r="AV114" s="728"/>
      <c r="AW114" s="728"/>
      <c r="AX114" s="728"/>
      <c r="AY114" s="728"/>
      <c r="AZ114" s="728"/>
      <c r="BA114" s="728"/>
      <c r="BB114" s="728"/>
      <c r="BC114" s="728"/>
      <c r="BD114" s="728"/>
      <c r="BE114" s="728"/>
      <c r="BF114" s="728"/>
      <c r="BG114" s="728"/>
      <c r="BH114" s="728"/>
      <c r="BI114" s="728"/>
      <c r="BJ114" s="728"/>
      <c r="BK114" s="728"/>
      <c r="BL114" s="728"/>
      <c r="BM114" s="728"/>
      <c r="BN114" s="728"/>
      <c r="BO114" s="728"/>
      <c r="BP114" s="728"/>
      <c r="BQ114" s="728"/>
      <c r="BR114" s="728"/>
      <c r="BS114" s="728"/>
      <c r="BT114" s="728"/>
      <c r="BU114" s="728"/>
      <c r="BV114" s="728"/>
      <c r="BW114" s="728"/>
      <c r="BX114" s="728"/>
      <c r="BY114" s="728"/>
      <c r="BZ114" s="728"/>
    </row>
    <row r="115" spans="1:80" s="2" customFormat="1" ht="5.0999999999999996" customHeight="1">
      <c r="A115" s="325"/>
      <c r="B115" s="325"/>
      <c r="C115" s="325"/>
      <c r="D115" s="325"/>
      <c r="E115" s="325"/>
      <c r="F115" s="325"/>
      <c r="G115" s="325"/>
      <c r="H115" s="325"/>
      <c r="I115" s="325"/>
      <c r="J115" s="325"/>
      <c r="K115" s="325"/>
      <c r="L115" s="325"/>
      <c r="M115" s="325"/>
      <c r="N115" s="325"/>
      <c r="O115" s="325"/>
      <c r="P115" s="325"/>
      <c r="Q115" s="325"/>
      <c r="R115" s="325"/>
      <c r="S115" s="325"/>
      <c r="T115" s="325"/>
      <c r="U115" s="325"/>
      <c r="V115" s="325"/>
      <c r="W115" s="325"/>
      <c r="X115" s="325"/>
      <c r="Y115" s="325"/>
      <c r="Z115" s="325"/>
      <c r="AA115" s="325"/>
      <c r="AB115" s="325"/>
      <c r="AC115" s="325"/>
      <c r="AD115" s="325"/>
      <c r="AE115" s="325"/>
      <c r="AF115" s="325"/>
      <c r="AG115" s="325"/>
      <c r="AH115" s="325"/>
      <c r="AI115" s="325"/>
      <c r="AJ115" s="325"/>
      <c r="AK115" s="325"/>
      <c r="AL115" s="325"/>
      <c r="AM115" s="325"/>
      <c r="AN115" s="325"/>
      <c r="AO115" s="325"/>
      <c r="AP115" s="325"/>
      <c r="AQ115" s="325"/>
      <c r="AR115" s="325"/>
      <c r="AS115" s="325"/>
      <c r="AT115" s="325"/>
      <c r="AU115" s="325"/>
      <c r="AV115" s="325"/>
      <c r="AW115" s="325"/>
      <c r="AX115" s="325"/>
      <c r="AY115" s="325"/>
      <c r="AZ115" s="325"/>
      <c r="BA115" s="325"/>
      <c r="BB115" s="325"/>
      <c r="BC115" s="325"/>
      <c r="BD115" s="325"/>
      <c r="BE115" s="325"/>
      <c r="BF115" s="325"/>
      <c r="BG115" s="325"/>
      <c r="BH115" s="325"/>
      <c r="BI115" s="325"/>
      <c r="BJ115" s="325"/>
      <c r="BK115" s="325"/>
      <c r="BL115" s="325"/>
      <c r="BM115" s="325"/>
      <c r="BN115" s="325"/>
      <c r="BO115" s="325"/>
      <c r="BP115" s="325"/>
      <c r="BQ115" s="325"/>
      <c r="BR115" s="325"/>
      <c r="BS115" s="325"/>
      <c r="BT115" s="325"/>
      <c r="BU115" s="325"/>
      <c r="BV115" s="325"/>
      <c r="BW115" s="325"/>
      <c r="BX115" s="325"/>
      <c r="BY115" s="325"/>
      <c r="BZ115" s="325"/>
      <c r="CB115" s="8"/>
    </row>
    <row r="116" spans="1:80" s="2" customFormat="1" ht="5.0999999999999996" customHeight="1">
      <c r="A116" s="326"/>
      <c r="B116" s="326"/>
      <c r="C116" s="326"/>
      <c r="D116" s="326"/>
      <c r="E116" s="326"/>
      <c r="F116" s="326"/>
      <c r="G116" s="326"/>
      <c r="H116" s="326"/>
      <c r="I116" s="326"/>
      <c r="J116" s="326"/>
      <c r="K116" s="326"/>
      <c r="L116" s="326"/>
      <c r="M116" s="326"/>
      <c r="N116" s="326"/>
      <c r="O116" s="326"/>
      <c r="P116" s="326"/>
      <c r="Q116" s="326"/>
      <c r="R116" s="326"/>
      <c r="S116" s="326"/>
      <c r="T116" s="326"/>
      <c r="U116" s="326"/>
      <c r="V116" s="326"/>
      <c r="W116" s="326"/>
      <c r="X116" s="326"/>
      <c r="Y116" s="326"/>
      <c r="Z116" s="326"/>
      <c r="AA116" s="326"/>
      <c r="AB116" s="326"/>
      <c r="AC116" s="326"/>
      <c r="AD116" s="326"/>
      <c r="AE116" s="326"/>
      <c r="AF116" s="326"/>
      <c r="AG116" s="326"/>
      <c r="AH116" s="326"/>
      <c r="AI116" s="326"/>
      <c r="AJ116" s="326"/>
      <c r="AK116" s="326"/>
      <c r="AL116" s="326"/>
      <c r="AM116" s="326"/>
      <c r="AN116" s="326"/>
      <c r="AO116" s="326"/>
      <c r="AP116" s="326"/>
      <c r="AQ116" s="326"/>
      <c r="AR116" s="326"/>
      <c r="AS116" s="326"/>
      <c r="AT116" s="326"/>
      <c r="AU116" s="326"/>
      <c r="AV116" s="326"/>
      <c r="AW116" s="326"/>
      <c r="AX116" s="326"/>
      <c r="AY116" s="326"/>
      <c r="AZ116" s="326"/>
      <c r="BA116" s="326"/>
      <c r="BB116" s="326"/>
      <c r="BC116" s="326"/>
      <c r="BD116" s="326"/>
      <c r="BE116" s="326"/>
      <c r="BF116" s="326"/>
      <c r="BG116" s="326"/>
      <c r="BH116" s="326"/>
      <c r="BI116" s="326"/>
      <c r="BJ116" s="326"/>
      <c r="BK116" s="326"/>
      <c r="BL116" s="326"/>
      <c r="BM116" s="326"/>
      <c r="BN116" s="326"/>
      <c r="BO116" s="326"/>
      <c r="BP116" s="326"/>
      <c r="BQ116" s="326"/>
      <c r="BR116" s="326"/>
      <c r="BS116" s="326"/>
      <c r="BT116" s="326"/>
      <c r="BU116" s="326"/>
      <c r="BV116" s="326"/>
      <c r="BW116" s="326"/>
      <c r="BX116" s="326"/>
      <c r="BY116" s="326"/>
      <c r="BZ116" s="326"/>
      <c r="CB116" s="8"/>
    </row>
    <row r="117" spans="1:80" ht="17.100000000000001" customHeight="1">
      <c r="A117" s="327"/>
      <c r="B117" s="327" t="s">
        <v>269</v>
      </c>
      <c r="C117" s="327"/>
      <c r="D117" s="327"/>
      <c r="E117" s="327"/>
      <c r="F117" s="327"/>
      <c r="G117" s="327"/>
      <c r="H117" s="327"/>
      <c r="I117" s="327"/>
      <c r="J117" s="327"/>
      <c r="K117" s="327"/>
      <c r="L117" s="327"/>
      <c r="M117" s="327"/>
      <c r="N117" s="327"/>
      <c r="O117" s="327"/>
      <c r="P117" s="327"/>
      <c r="Q117" s="327"/>
      <c r="R117" s="327"/>
      <c r="S117" s="328"/>
      <c r="T117" s="328"/>
      <c r="U117" s="328"/>
      <c r="V117" s="328"/>
      <c r="W117" s="328"/>
      <c r="X117" s="328"/>
      <c r="Y117" s="729"/>
      <c r="Z117" s="729"/>
      <c r="AA117" s="729"/>
      <c r="AB117" s="729"/>
      <c r="AC117" s="729"/>
      <c r="AD117" s="729"/>
      <c r="AE117" s="729"/>
      <c r="AF117" s="729"/>
      <c r="AG117" s="729"/>
      <c r="AH117" s="729"/>
      <c r="AI117" s="729"/>
      <c r="AJ117" s="729"/>
      <c r="AK117" s="729"/>
      <c r="AL117" s="729"/>
      <c r="AM117" s="327"/>
      <c r="AN117" s="327"/>
      <c r="AO117" s="327"/>
      <c r="AP117" s="327"/>
      <c r="AQ117" s="327"/>
      <c r="AR117" s="327"/>
      <c r="AS117" s="327"/>
      <c r="AT117" s="327"/>
      <c r="AU117" s="327"/>
      <c r="AV117" s="327"/>
      <c r="AW117" s="327"/>
      <c r="AX117" s="327"/>
      <c r="AY117" s="327"/>
      <c r="AZ117" s="327"/>
      <c r="BA117" s="327"/>
      <c r="BB117" s="327"/>
      <c r="BC117" s="327"/>
      <c r="BD117" s="327"/>
      <c r="BE117" s="327"/>
      <c r="BF117" s="327"/>
      <c r="BG117" s="327"/>
      <c r="BH117" s="327"/>
      <c r="BI117" s="327"/>
      <c r="BJ117" s="327"/>
      <c r="BK117" s="327"/>
      <c r="BL117" s="327"/>
      <c r="BM117" s="327"/>
      <c r="BN117" s="327"/>
      <c r="BO117" s="327"/>
      <c r="BP117" s="327"/>
      <c r="BQ117" s="327"/>
      <c r="BR117" s="327"/>
      <c r="BS117" s="327"/>
      <c r="BT117" s="327"/>
      <c r="BU117" s="327"/>
      <c r="BV117" s="327"/>
      <c r="BW117" s="327"/>
      <c r="BX117" s="327"/>
      <c r="BY117" s="327"/>
      <c r="BZ117" s="327"/>
    </row>
    <row r="118" spans="1:80" s="2" customFormat="1" ht="5.0999999999999996" customHeight="1">
      <c r="A118" s="325"/>
      <c r="B118" s="325"/>
      <c r="C118" s="325"/>
      <c r="D118" s="325"/>
      <c r="E118" s="325"/>
      <c r="F118" s="325"/>
      <c r="G118" s="325"/>
      <c r="H118" s="325"/>
      <c r="I118" s="325"/>
      <c r="J118" s="325"/>
      <c r="K118" s="325"/>
      <c r="L118" s="325"/>
      <c r="M118" s="325"/>
      <c r="N118" s="325"/>
      <c r="O118" s="325"/>
      <c r="P118" s="325"/>
      <c r="Q118" s="325"/>
      <c r="R118" s="325"/>
      <c r="S118" s="325"/>
      <c r="T118" s="325"/>
      <c r="U118" s="325"/>
      <c r="V118" s="325"/>
      <c r="W118" s="325"/>
      <c r="X118" s="325"/>
      <c r="Y118" s="325"/>
      <c r="Z118" s="325"/>
      <c r="AA118" s="325"/>
      <c r="AB118" s="325"/>
      <c r="AC118" s="325"/>
      <c r="AD118" s="325"/>
      <c r="AE118" s="325"/>
      <c r="AF118" s="325"/>
      <c r="AG118" s="325"/>
      <c r="AH118" s="325"/>
      <c r="AI118" s="325"/>
      <c r="AJ118" s="325"/>
      <c r="AK118" s="325"/>
      <c r="AL118" s="325"/>
      <c r="AM118" s="325"/>
      <c r="AN118" s="325"/>
      <c r="AO118" s="325"/>
      <c r="AP118" s="325"/>
      <c r="AQ118" s="325"/>
      <c r="AR118" s="325"/>
      <c r="AS118" s="325"/>
      <c r="AT118" s="325"/>
      <c r="AU118" s="325"/>
      <c r="AV118" s="325"/>
      <c r="AW118" s="325"/>
      <c r="AX118" s="325"/>
      <c r="AY118" s="325"/>
      <c r="AZ118" s="325"/>
      <c r="BA118" s="325"/>
      <c r="BB118" s="325"/>
      <c r="BC118" s="325"/>
      <c r="BD118" s="325"/>
      <c r="BE118" s="325"/>
      <c r="BF118" s="325"/>
      <c r="BG118" s="325"/>
      <c r="BH118" s="325"/>
      <c r="BI118" s="325"/>
      <c r="BJ118" s="325"/>
      <c r="BK118" s="325"/>
      <c r="BL118" s="325"/>
      <c r="BM118" s="325"/>
      <c r="BN118" s="325"/>
      <c r="BO118" s="325"/>
      <c r="BP118" s="325"/>
      <c r="BQ118" s="325"/>
      <c r="BR118" s="325"/>
      <c r="BS118" s="325"/>
      <c r="BT118" s="325"/>
      <c r="BU118" s="325"/>
      <c r="BV118" s="325"/>
      <c r="BW118" s="325"/>
      <c r="BX118" s="325"/>
      <c r="BY118" s="325"/>
      <c r="BZ118" s="325"/>
      <c r="CB118" s="8"/>
    </row>
    <row r="119" spans="1:80" s="2" customFormat="1" ht="5.0999999999999996" customHeight="1">
      <c r="A119" s="326"/>
      <c r="B119" s="326"/>
      <c r="C119" s="326"/>
      <c r="D119" s="326"/>
      <c r="E119" s="326"/>
      <c r="F119" s="326"/>
      <c r="G119" s="326"/>
      <c r="H119" s="326"/>
      <c r="I119" s="326"/>
      <c r="J119" s="326"/>
      <c r="K119" s="326"/>
      <c r="L119" s="326"/>
      <c r="M119" s="326"/>
      <c r="N119" s="326"/>
      <c r="O119" s="326"/>
      <c r="P119" s="326"/>
      <c r="Q119" s="326"/>
      <c r="R119" s="326"/>
      <c r="S119" s="326"/>
      <c r="T119" s="326"/>
      <c r="U119" s="326"/>
      <c r="V119" s="326"/>
      <c r="W119" s="326"/>
      <c r="X119" s="326"/>
      <c r="Y119" s="326"/>
      <c r="Z119" s="326"/>
      <c r="AA119" s="326"/>
      <c r="AB119" s="326"/>
      <c r="AC119" s="326"/>
      <c r="AD119" s="326"/>
      <c r="AE119" s="326"/>
      <c r="AF119" s="326"/>
      <c r="AG119" s="326"/>
      <c r="AH119" s="326"/>
      <c r="AI119" s="326"/>
      <c r="AJ119" s="326"/>
      <c r="AK119" s="326"/>
      <c r="AL119" s="326"/>
      <c r="AM119" s="326"/>
      <c r="AN119" s="326"/>
      <c r="AO119" s="326"/>
      <c r="AP119" s="326"/>
      <c r="AQ119" s="326"/>
      <c r="AR119" s="326"/>
      <c r="AS119" s="326"/>
      <c r="AT119" s="326"/>
      <c r="AU119" s="326"/>
      <c r="AV119" s="326"/>
      <c r="AW119" s="326"/>
      <c r="AX119" s="326"/>
      <c r="AY119" s="326"/>
      <c r="AZ119" s="326"/>
      <c r="BA119" s="326"/>
      <c r="BB119" s="326"/>
      <c r="BC119" s="326"/>
      <c r="BD119" s="326"/>
      <c r="BE119" s="326"/>
      <c r="BF119" s="326"/>
      <c r="BG119" s="326"/>
      <c r="BH119" s="326"/>
      <c r="BI119" s="326"/>
      <c r="BJ119" s="326"/>
      <c r="BK119" s="326"/>
      <c r="BL119" s="326"/>
      <c r="BM119" s="326"/>
      <c r="BN119" s="326"/>
      <c r="BO119" s="326"/>
      <c r="BP119" s="326"/>
      <c r="BQ119" s="326"/>
      <c r="BR119" s="326"/>
      <c r="BS119" s="326"/>
      <c r="BT119" s="326"/>
      <c r="BU119" s="326"/>
      <c r="BV119" s="326"/>
      <c r="BW119" s="326"/>
      <c r="BX119" s="326"/>
      <c r="BY119" s="326"/>
      <c r="BZ119" s="326"/>
      <c r="CB119" s="8"/>
    </row>
    <row r="120" spans="1:80" ht="17.100000000000001" customHeight="1">
      <c r="A120" s="327"/>
      <c r="B120" s="327" t="s">
        <v>270</v>
      </c>
      <c r="C120" s="327"/>
      <c r="D120" s="327"/>
      <c r="E120" s="327"/>
      <c r="F120" s="327"/>
      <c r="G120" s="327"/>
      <c r="H120" s="327"/>
      <c r="I120" s="327"/>
      <c r="J120" s="327"/>
      <c r="K120" s="327"/>
      <c r="L120" s="327"/>
      <c r="M120" s="327"/>
      <c r="N120" s="327"/>
      <c r="O120" s="327"/>
      <c r="P120" s="327"/>
      <c r="Q120" s="327"/>
      <c r="R120" s="327"/>
      <c r="S120" s="328"/>
      <c r="T120" s="328"/>
      <c r="U120" s="328"/>
      <c r="V120" s="328"/>
      <c r="W120" s="328"/>
      <c r="X120" s="328"/>
      <c r="Y120" s="688"/>
      <c r="Z120" s="688"/>
      <c r="AA120" s="688"/>
      <c r="AB120" s="688"/>
      <c r="AC120" s="688"/>
      <c r="AD120" s="688"/>
      <c r="AE120" s="688"/>
      <c r="AF120" s="688"/>
      <c r="AG120" s="688"/>
      <c r="AH120" s="688"/>
      <c r="AI120" s="688"/>
      <c r="AJ120" s="688"/>
      <c r="AK120" s="688"/>
      <c r="AL120" s="688"/>
      <c r="AM120" s="327"/>
      <c r="AN120" s="327"/>
      <c r="AO120" s="327"/>
      <c r="AP120" s="327"/>
      <c r="AQ120" s="327"/>
      <c r="AR120" s="327"/>
      <c r="AS120" s="327"/>
      <c r="AT120" s="327"/>
      <c r="AU120" s="327"/>
      <c r="AV120" s="327"/>
      <c r="AW120" s="327"/>
      <c r="AX120" s="327"/>
      <c r="AY120" s="327"/>
      <c r="AZ120" s="327"/>
      <c r="BA120" s="327"/>
      <c r="BB120" s="327"/>
      <c r="BC120" s="327"/>
      <c r="BD120" s="327"/>
      <c r="BE120" s="327"/>
      <c r="BF120" s="327"/>
      <c r="BG120" s="327"/>
      <c r="BH120" s="327"/>
      <c r="BI120" s="327"/>
      <c r="BJ120" s="327"/>
      <c r="BK120" s="327"/>
      <c r="BL120" s="327"/>
      <c r="BM120" s="327"/>
      <c r="BN120" s="327"/>
      <c r="BO120" s="327"/>
      <c r="BP120" s="327"/>
      <c r="BQ120" s="327"/>
      <c r="BR120" s="327"/>
      <c r="BS120" s="327"/>
      <c r="BT120" s="327"/>
      <c r="BU120" s="327"/>
      <c r="BV120" s="327"/>
      <c r="BW120" s="327"/>
      <c r="BX120" s="327"/>
      <c r="BY120" s="327"/>
      <c r="BZ120" s="327"/>
    </row>
    <row r="121" spans="1:80" s="2" customFormat="1" ht="5.0999999999999996" customHeight="1">
      <c r="A121" s="325"/>
      <c r="B121" s="325"/>
      <c r="C121" s="325"/>
      <c r="D121" s="325"/>
      <c r="E121" s="325"/>
      <c r="F121" s="325"/>
      <c r="G121" s="325"/>
      <c r="H121" s="325"/>
      <c r="I121" s="325"/>
      <c r="J121" s="325"/>
      <c r="K121" s="325"/>
      <c r="L121" s="325"/>
      <c r="M121" s="325"/>
      <c r="N121" s="325"/>
      <c r="O121" s="325"/>
      <c r="P121" s="325"/>
      <c r="Q121" s="325"/>
      <c r="R121" s="325"/>
      <c r="S121" s="325"/>
      <c r="T121" s="325"/>
      <c r="U121" s="325"/>
      <c r="V121" s="325"/>
      <c r="W121" s="325"/>
      <c r="X121" s="325"/>
      <c r="Y121" s="325"/>
      <c r="Z121" s="325"/>
      <c r="AA121" s="325"/>
      <c r="AB121" s="325"/>
      <c r="AC121" s="325"/>
      <c r="AD121" s="325"/>
      <c r="AE121" s="325"/>
      <c r="AF121" s="325"/>
      <c r="AG121" s="325"/>
      <c r="AH121" s="325"/>
      <c r="AI121" s="325"/>
      <c r="AJ121" s="325"/>
      <c r="AK121" s="325"/>
      <c r="AL121" s="325"/>
      <c r="AM121" s="325"/>
      <c r="AN121" s="325"/>
      <c r="AO121" s="325"/>
      <c r="AP121" s="325"/>
      <c r="AQ121" s="325"/>
      <c r="AR121" s="325"/>
      <c r="AS121" s="325"/>
      <c r="AT121" s="325"/>
      <c r="AU121" s="325"/>
      <c r="AV121" s="325"/>
      <c r="AW121" s="325"/>
      <c r="AX121" s="325"/>
      <c r="AY121" s="325"/>
      <c r="AZ121" s="325"/>
      <c r="BA121" s="325"/>
      <c r="BB121" s="325"/>
      <c r="BC121" s="325"/>
      <c r="BD121" s="325"/>
      <c r="BE121" s="325"/>
      <c r="BF121" s="325"/>
      <c r="BG121" s="325"/>
      <c r="BH121" s="325"/>
      <c r="BI121" s="325"/>
      <c r="BJ121" s="325"/>
      <c r="BK121" s="325"/>
      <c r="BL121" s="325"/>
      <c r="BM121" s="325"/>
      <c r="BN121" s="325"/>
      <c r="BO121" s="325"/>
      <c r="BP121" s="325"/>
      <c r="BQ121" s="325"/>
      <c r="BR121" s="325"/>
      <c r="BS121" s="325"/>
      <c r="BT121" s="325"/>
      <c r="BU121" s="325"/>
      <c r="BV121" s="325"/>
      <c r="BW121" s="325"/>
      <c r="BX121" s="325"/>
      <c r="BY121" s="325"/>
      <c r="BZ121" s="325"/>
      <c r="CB121" s="8"/>
    </row>
    <row r="122" spans="1:80" s="2" customFormat="1" ht="5.0999999999999996" customHeight="1">
      <c r="A122" s="326"/>
      <c r="B122" s="326"/>
      <c r="C122" s="326"/>
      <c r="D122" s="326"/>
      <c r="E122" s="326"/>
      <c r="F122" s="326"/>
      <c r="G122" s="326"/>
      <c r="H122" s="326"/>
      <c r="I122" s="326"/>
      <c r="J122" s="326"/>
      <c r="K122" s="326"/>
      <c r="L122" s="326"/>
      <c r="M122" s="326"/>
      <c r="N122" s="326"/>
      <c r="O122" s="326"/>
      <c r="P122" s="326"/>
      <c r="Q122" s="326"/>
      <c r="R122" s="326"/>
      <c r="S122" s="326"/>
      <c r="T122" s="326"/>
      <c r="U122" s="326"/>
      <c r="V122" s="326"/>
      <c r="W122" s="326"/>
      <c r="X122" s="326"/>
      <c r="Y122" s="326"/>
      <c r="Z122" s="326"/>
      <c r="AA122" s="326"/>
      <c r="AB122" s="326"/>
      <c r="AC122" s="326"/>
      <c r="AD122" s="326"/>
      <c r="AE122" s="326"/>
      <c r="AF122" s="326"/>
      <c r="AG122" s="326"/>
      <c r="AH122" s="326"/>
      <c r="AI122" s="326"/>
      <c r="AJ122" s="326"/>
      <c r="AK122" s="326"/>
      <c r="AL122" s="326"/>
      <c r="AM122" s="326"/>
      <c r="AN122" s="326"/>
      <c r="AO122" s="326"/>
      <c r="AP122" s="326"/>
      <c r="AQ122" s="326"/>
      <c r="AR122" s="326"/>
      <c r="AS122" s="326"/>
      <c r="AT122" s="326"/>
      <c r="AU122" s="326"/>
      <c r="AV122" s="326"/>
      <c r="AW122" s="326"/>
      <c r="AX122" s="326"/>
      <c r="AY122" s="326"/>
      <c r="AZ122" s="326"/>
      <c r="BA122" s="326"/>
      <c r="BB122" s="326"/>
      <c r="BC122" s="326"/>
      <c r="BD122" s="326"/>
      <c r="BE122" s="326"/>
      <c r="BF122" s="326"/>
      <c r="BG122" s="326"/>
      <c r="BH122" s="326"/>
      <c r="BI122" s="326"/>
      <c r="BJ122" s="326"/>
      <c r="BK122" s="326"/>
      <c r="BL122" s="326"/>
      <c r="BM122" s="326"/>
      <c r="BN122" s="326"/>
      <c r="BO122" s="326"/>
      <c r="BP122" s="326"/>
      <c r="BQ122" s="326"/>
      <c r="BR122" s="326"/>
      <c r="BS122" s="326"/>
      <c r="BT122" s="326"/>
      <c r="BU122" s="326"/>
      <c r="BV122" s="326"/>
      <c r="BW122" s="326"/>
      <c r="BX122" s="326"/>
      <c r="BY122" s="326"/>
      <c r="BZ122" s="326"/>
      <c r="CB122" s="8"/>
    </row>
    <row r="123" spans="1:80" ht="17.100000000000001" customHeight="1">
      <c r="A123" s="327"/>
      <c r="B123" s="327" t="s">
        <v>271</v>
      </c>
      <c r="C123" s="327"/>
      <c r="D123" s="327"/>
      <c r="E123" s="327"/>
      <c r="F123" s="327"/>
      <c r="G123" s="327"/>
      <c r="H123" s="327"/>
      <c r="I123" s="327"/>
      <c r="J123" s="327"/>
      <c r="K123" s="327"/>
      <c r="L123" s="327"/>
      <c r="M123" s="327"/>
      <c r="N123" s="327"/>
      <c r="O123" s="327"/>
      <c r="P123" s="327"/>
      <c r="Q123" s="327"/>
      <c r="R123" s="327"/>
      <c r="S123" s="327"/>
      <c r="T123" s="329"/>
      <c r="U123" s="329"/>
      <c r="V123" s="329"/>
      <c r="W123" s="329"/>
      <c r="X123" s="329"/>
      <c r="Y123" s="728" t="str">
        <f>IF(T123="","","m")</f>
        <v/>
      </c>
      <c r="Z123" s="728"/>
      <c r="AA123" s="728"/>
      <c r="AB123" s="728"/>
      <c r="AC123" s="728"/>
      <c r="AD123" s="728"/>
      <c r="AE123" s="728"/>
      <c r="AF123" s="728"/>
      <c r="AG123" s="728"/>
      <c r="AH123" s="728"/>
      <c r="AI123" s="728"/>
      <c r="AJ123" s="728"/>
      <c r="AK123" s="728"/>
      <c r="AL123" s="728"/>
      <c r="AM123" s="327"/>
      <c r="AN123" s="327"/>
      <c r="AO123" s="327"/>
      <c r="AP123" s="327"/>
      <c r="AQ123" s="327"/>
      <c r="AR123" s="327"/>
      <c r="AS123" s="327"/>
      <c r="AT123" s="327"/>
      <c r="AU123" s="327"/>
      <c r="AV123" s="327"/>
      <c r="AW123" s="327"/>
      <c r="AX123" s="327"/>
      <c r="AY123" s="327"/>
      <c r="AZ123" s="327"/>
      <c r="BA123" s="327"/>
      <c r="BB123" s="327"/>
      <c r="BC123" s="327"/>
      <c r="BD123" s="327"/>
      <c r="BE123" s="327"/>
      <c r="BF123" s="327"/>
      <c r="BG123" s="327"/>
      <c r="BH123" s="327"/>
      <c r="BI123" s="327"/>
      <c r="BJ123" s="327"/>
      <c r="BK123" s="327"/>
      <c r="BL123" s="327"/>
      <c r="BM123" s="327"/>
      <c r="BN123" s="327"/>
      <c r="BO123" s="327"/>
      <c r="BP123" s="327"/>
      <c r="BQ123" s="327"/>
      <c r="BR123" s="327"/>
      <c r="BS123" s="327"/>
      <c r="BT123" s="327"/>
      <c r="BU123" s="327"/>
      <c r="BV123" s="327"/>
      <c r="BW123" s="327"/>
      <c r="BX123" s="327"/>
      <c r="BY123" s="327"/>
      <c r="BZ123" s="327"/>
    </row>
    <row r="124" spans="1:80" ht="17.100000000000001" customHeight="1">
      <c r="A124" s="327"/>
      <c r="B124" s="327"/>
      <c r="C124" s="327"/>
      <c r="D124" s="77" t="s">
        <v>272</v>
      </c>
      <c r="E124" s="77"/>
      <c r="F124" s="77"/>
      <c r="G124" s="77"/>
      <c r="H124" s="77"/>
      <c r="I124" s="77"/>
      <c r="J124" s="77"/>
      <c r="K124" s="77"/>
      <c r="L124" s="77"/>
      <c r="M124" s="330"/>
      <c r="N124" s="331"/>
      <c r="O124" s="331"/>
      <c r="P124" s="331"/>
      <c r="Q124" s="331"/>
      <c r="R124" s="331"/>
      <c r="S124" s="331"/>
      <c r="T124" s="331"/>
      <c r="U124" s="329"/>
      <c r="V124" s="329"/>
      <c r="W124" s="329"/>
      <c r="X124" s="329"/>
      <c r="Y124" s="690"/>
      <c r="Z124" s="690"/>
      <c r="AA124" s="690"/>
      <c r="AB124" s="690"/>
      <c r="AC124" s="690"/>
      <c r="AD124" s="690"/>
      <c r="AE124" s="690"/>
      <c r="AF124" s="690"/>
      <c r="AG124" s="690"/>
      <c r="AH124" s="690"/>
      <c r="AI124" s="690"/>
      <c r="AJ124" s="690"/>
      <c r="AK124" s="690"/>
      <c r="AL124" s="690"/>
      <c r="AM124" s="327"/>
      <c r="AN124" s="327"/>
      <c r="AO124" s="327"/>
      <c r="AP124" s="327"/>
      <c r="AQ124" s="327"/>
      <c r="AR124" s="327"/>
      <c r="AS124" s="327"/>
      <c r="AT124" s="327"/>
      <c r="AU124" s="327"/>
      <c r="AV124" s="327"/>
      <c r="AW124" s="327"/>
      <c r="AX124" s="327"/>
      <c r="AY124" s="327"/>
      <c r="AZ124" s="327"/>
      <c r="BA124" s="327"/>
      <c r="BB124" s="327"/>
      <c r="BC124" s="327"/>
      <c r="BD124" s="327"/>
      <c r="BE124" s="327"/>
      <c r="BF124" s="327"/>
      <c r="BG124" s="327"/>
      <c r="BH124" s="327"/>
      <c r="BI124" s="327"/>
      <c r="BJ124" s="327"/>
      <c r="BK124" s="327"/>
      <c r="BL124" s="327"/>
      <c r="BM124" s="327"/>
      <c r="BN124" s="327"/>
      <c r="BO124" s="327"/>
      <c r="BP124" s="327"/>
      <c r="BQ124" s="327"/>
      <c r="BR124" s="327"/>
      <c r="BS124" s="327"/>
      <c r="BT124" s="327"/>
      <c r="BU124" s="327"/>
      <c r="BV124" s="327"/>
      <c r="BW124" s="327"/>
      <c r="BX124" s="327"/>
      <c r="BY124" s="327"/>
      <c r="BZ124" s="327"/>
    </row>
    <row r="125" spans="1:80" ht="17.100000000000001" customHeight="1">
      <c r="A125" s="327"/>
      <c r="B125" s="327"/>
      <c r="C125" s="327"/>
      <c r="D125" s="77" t="s">
        <v>273</v>
      </c>
      <c r="E125" s="327"/>
      <c r="F125" s="327"/>
      <c r="G125" s="327"/>
      <c r="H125" s="327"/>
      <c r="I125" s="327"/>
      <c r="J125" s="327"/>
      <c r="K125" s="327"/>
      <c r="L125" s="327"/>
      <c r="M125" s="330"/>
      <c r="N125" s="331"/>
      <c r="O125" s="327"/>
      <c r="P125" s="327"/>
      <c r="Q125" s="327"/>
      <c r="R125" s="327"/>
      <c r="S125" s="327"/>
      <c r="T125" s="327"/>
      <c r="U125" s="329"/>
      <c r="V125" s="329"/>
      <c r="W125" s="329"/>
      <c r="X125" s="329"/>
      <c r="Y125" s="690"/>
      <c r="Z125" s="690"/>
      <c r="AA125" s="690"/>
      <c r="AB125" s="690"/>
      <c r="AC125" s="690"/>
      <c r="AD125" s="690"/>
      <c r="AE125" s="690"/>
      <c r="AF125" s="690"/>
      <c r="AG125" s="690"/>
      <c r="AH125" s="690"/>
      <c r="AI125" s="690"/>
      <c r="AJ125" s="690"/>
      <c r="AK125" s="690"/>
      <c r="AL125" s="690"/>
      <c r="AM125" s="327"/>
      <c r="AN125" s="327"/>
      <c r="AO125" s="327"/>
      <c r="AP125" s="327"/>
      <c r="AQ125" s="327"/>
      <c r="AR125" s="327"/>
      <c r="AS125" s="327"/>
      <c r="AT125" s="327"/>
      <c r="AU125" s="327"/>
      <c r="AV125" s="327"/>
      <c r="AW125" s="327"/>
      <c r="AX125" s="327"/>
      <c r="AY125" s="327"/>
      <c r="AZ125" s="327"/>
      <c r="BA125" s="327"/>
      <c r="BB125" s="327"/>
      <c r="BC125" s="327"/>
      <c r="BD125" s="327"/>
      <c r="BE125" s="327"/>
      <c r="BF125" s="327"/>
      <c r="BG125" s="327"/>
      <c r="BH125" s="327"/>
      <c r="BI125" s="327"/>
      <c r="BJ125" s="327"/>
      <c r="BK125" s="327"/>
      <c r="BL125" s="327"/>
      <c r="BM125" s="327"/>
      <c r="BN125" s="327"/>
      <c r="BO125" s="327"/>
      <c r="BP125" s="327"/>
      <c r="BQ125" s="327"/>
      <c r="BR125" s="327"/>
      <c r="BS125" s="327"/>
      <c r="BT125" s="327"/>
      <c r="BU125" s="327"/>
      <c r="BV125" s="327"/>
      <c r="BW125" s="327"/>
      <c r="BX125" s="327"/>
      <c r="BY125" s="327"/>
      <c r="BZ125" s="327"/>
    </row>
    <row r="126" spans="1:80" ht="17.100000000000001" customHeight="1">
      <c r="A126" s="327"/>
      <c r="B126" s="327"/>
      <c r="C126" s="327"/>
      <c r="D126" s="77" t="s">
        <v>274</v>
      </c>
      <c r="E126" s="327"/>
      <c r="F126" s="327"/>
      <c r="G126" s="327"/>
      <c r="H126" s="327"/>
      <c r="I126" s="327"/>
      <c r="J126" s="327"/>
      <c r="K126" s="327"/>
      <c r="L126" s="327"/>
      <c r="M126" s="327"/>
      <c r="N126" s="327"/>
      <c r="O126" s="327" t="s">
        <v>275</v>
      </c>
      <c r="P126" s="327"/>
      <c r="Q126" s="327"/>
      <c r="R126" s="332"/>
      <c r="S126" s="332"/>
      <c r="T126" s="332" t="s">
        <v>84</v>
      </c>
      <c r="U126" s="729"/>
      <c r="V126" s="729"/>
      <c r="W126" s="729"/>
      <c r="X126" s="729"/>
      <c r="Y126" s="729"/>
      <c r="Z126" s="729"/>
      <c r="AA126" s="729"/>
      <c r="AB126" s="327" t="s">
        <v>80</v>
      </c>
      <c r="AC126" s="327"/>
      <c r="AD126" s="327"/>
      <c r="AE126" s="327"/>
      <c r="AF126" s="327"/>
      <c r="AG126" s="327"/>
      <c r="AH126" s="327"/>
      <c r="AI126" s="327"/>
      <c r="AJ126" s="327"/>
      <c r="AK126" s="327" t="s">
        <v>276</v>
      </c>
      <c r="AL126" s="327"/>
      <c r="AM126" s="327"/>
      <c r="AN126" s="332"/>
      <c r="AO126" s="332"/>
      <c r="AP126" s="332" t="s">
        <v>84</v>
      </c>
      <c r="AQ126" s="729"/>
      <c r="AR126" s="729"/>
      <c r="AS126" s="729"/>
      <c r="AT126" s="729"/>
      <c r="AU126" s="729"/>
      <c r="AV126" s="729"/>
      <c r="AW126" s="729"/>
      <c r="AX126" s="327" t="s">
        <v>80</v>
      </c>
      <c r="AY126" s="327"/>
      <c r="AZ126" s="327"/>
      <c r="BA126" s="327"/>
      <c r="BB126" s="327"/>
      <c r="BC126" s="327"/>
      <c r="BD126" s="327"/>
      <c r="BE126" s="327"/>
      <c r="BF126" s="327"/>
      <c r="BG126" s="327"/>
      <c r="BH126" s="327"/>
      <c r="BI126" s="327"/>
      <c r="BJ126" s="327"/>
      <c r="BK126" s="327"/>
      <c r="BL126" s="327"/>
      <c r="BM126" s="327"/>
      <c r="BN126" s="327"/>
      <c r="BO126" s="327"/>
      <c r="BP126" s="327"/>
      <c r="BQ126" s="327"/>
      <c r="BR126" s="327"/>
      <c r="BS126" s="327"/>
      <c r="BT126" s="327"/>
      <c r="BU126" s="327"/>
      <c r="BV126" s="327"/>
      <c r="BW126" s="327"/>
      <c r="BX126" s="327"/>
      <c r="BY126" s="327"/>
      <c r="BZ126" s="327"/>
    </row>
    <row r="127" spans="1:80" ht="17.100000000000001" customHeight="1">
      <c r="A127" s="327"/>
      <c r="B127" s="327"/>
      <c r="C127" s="327"/>
      <c r="D127" s="77" t="s">
        <v>277</v>
      </c>
      <c r="E127" s="327"/>
      <c r="F127" s="327"/>
      <c r="G127" s="327"/>
      <c r="H127" s="327"/>
      <c r="I127" s="327"/>
      <c r="J127" s="327"/>
      <c r="K127" s="333"/>
      <c r="L127" s="333"/>
      <c r="M127" s="333"/>
      <c r="N127" s="333"/>
      <c r="O127" s="733"/>
      <c r="P127" s="733"/>
      <c r="Q127" s="733"/>
      <c r="R127" s="733"/>
      <c r="S127" s="733"/>
      <c r="T127" s="733"/>
      <c r="U127" s="733"/>
      <c r="V127" s="733"/>
      <c r="W127" s="733"/>
      <c r="X127" s="733"/>
      <c r="Y127" s="733"/>
      <c r="Z127" s="733"/>
      <c r="AA127" s="733"/>
      <c r="AB127" s="733"/>
      <c r="AC127" s="733"/>
      <c r="AD127" s="733"/>
      <c r="AE127" s="733"/>
      <c r="AF127" s="327"/>
      <c r="AG127" s="77" t="s">
        <v>181</v>
      </c>
      <c r="AH127" s="77"/>
      <c r="AI127" s="77"/>
      <c r="AJ127" s="77"/>
      <c r="AK127" s="333"/>
      <c r="AL127" s="333"/>
      <c r="AM127" s="333"/>
      <c r="AN127" s="333"/>
      <c r="AO127" s="333"/>
      <c r="AP127" s="333"/>
      <c r="AQ127" s="333"/>
      <c r="AR127" s="333"/>
      <c r="AS127" s="733"/>
      <c r="AT127" s="733"/>
      <c r="AU127" s="733"/>
      <c r="AV127" s="733"/>
      <c r="AW127" s="733"/>
      <c r="AX127" s="733"/>
      <c r="AY127" s="733"/>
      <c r="AZ127" s="733"/>
      <c r="BA127" s="733"/>
      <c r="BB127" s="733"/>
      <c r="BC127" s="733"/>
      <c r="BD127" s="733"/>
      <c r="BE127" s="733"/>
      <c r="BF127" s="733"/>
      <c r="BG127" s="733"/>
      <c r="BH127" s="733"/>
      <c r="BI127" s="733"/>
      <c r="BJ127" s="327"/>
      <c r="BK127" s="77" t="s">
        <v>182</v>
      </c>
      <c r="BL127" s="77"/>
      <c r="BM127" s="327"/>
      <c r="BN127" s="327"/>
      <c r="BO127" s="327"/>
      <c r="BP127" s="327"/>
      <c r="BQ127" s="327"/>
      <c r="BR127" s="327"/>
      <c r="BS127" s="327"/>
      <c r="BT127" s="327"/>
      <c r="BU127" s="327"/>
      <c r="BV127" s="327"/>
      <c r="BW127" s="327"/>
      <c r="BX127" s="327"/>
      <c r="BY127" s="327"/>
      <c r="BZ127" s="327"/>
    </row>
    <row r="128" spans="1:80" s="2" customFormat="1" ht="5.0999999999999996" customHeight="1">
      <c r="A128" s="325"/>
      <c r="B128" s="325"/>
      <c r="C128" s="325"/>
      <c r="D128" s="325"/>
      <c r="E128" s="325"/>
      <c r="F128" s="325"/>
      <c r="G128" s="325"/>
      <c r="H128" s="325"/>
      <c r="I128" s="325"/>
      <c r="J128" s="325"/>
      <c r="K128" s="325"/>
      <c r="L128" s="325"/>
      <c r="M128" s="325"/>
      <c r="N128" s="325"/>
      <c r="O128" s="325"/>
      <c r="P128" s="325"/>
      <c r="Q128" s="325"/>
      <c r="R128" s="325"/>
      <c r="S128" s="325"/>
      <c r="T128" s="325"/>
      <c r="U128" s="325"/>
      <c r="V128" s="325"/>
      <c r="W128" s="325"/>
      <c r="X128" s="325"/>
      <c r="Y128" s="325"/>
      <c r="Z128" s="325"/>
      <c r="AA128" s="325"/>
      <c r="AB128" s="325"/>
      <c r="AC128" s="325"/>
      <c r="AD128" s="325"/>
      <c r="AE128" s="325"/>
      <c r="AF128" s="325"/>
      <c r="AG128" s="325"/>
      <c r="AH128" s="325"/>
      <c r="AI128" s="325"/>
      <c r="AJ128" s="325"/>
      <c r="AK128" s="325"/>
      <c r="AL128" s="325"/>
      <c r="AM128" s="325"/>
      <c r="AN128" s="325"/>
      <c r="AO128" s="325"/>
      <c r="AP128" s="325"/>
      <c r="AQ128" s="325"/>
      <c r="AR128" s="325"/>
      <c r="AS128" s="325"/>
      <c r="AT128" s="325"/>
      <c r="AU128" s="325"/>
      <c r="AV128" s="325"/>
      <c r="AW128" s="325"/>
      <c r="AX128" s="325"/>
      <c r="AY128" s="325"/>
      <c r="AZ128" s="325"/>
      <c r="BA128" s="325"/>
      <c r="BB128" s="325"/>
      <c r="BC128" s="325"/>
      <c r="BD128" s="325"/>
      <c r="BE128" s="325"/>
      <c r="BF128" s="325"/>
      <c r="BG128" s="325"/>
      <c r="BH128" s="325"/>
      <c r="BI128" s="325"/>
      <c r="BJ128" s="325"/>
      <c r="BK128" s="325"/>
      <c r="BL128" s="325"/>
      <c r="BM128" s="325"/>
      <c r="BN128" s="325"/>
      <c r="BO128" s="325"/>
      <c r="BP128" s="325"/>
      <c r="BQ128" s="325"/>
      <c r="BR128" s="325"/>
      <c r="BS128" s="325"/>
      <c r="BT128" s="325"/>
      <c r="BU128" s="325"/>
      <c r="BV128" s="325"/>
      <c r="BW128" s="325"/>
      <c r="BX128" s="325"/>
      <c r="BY128" s="325"/>
      <c r="BZ128" s="325"/>
      <c r="CB128" s="8"/>
    </row>
    <row r="129" spans="1:80" s="2" customFormat="1" ht="5.0999999999999996" customHeight="1">
      <c r="A129" s="326"/>
      <c r="B129" s="326"/>
      <c r="C129" s="326"/>
      <c r="D129" s="326"/>
      <c r="E129" s="326"/>
      <c r="F129" s="326"/>
      <c r="G129" s="326"/>
      <c r="H129" s="326"/>
      <c r="I129" s="326"/>
      <c r="J129" s="326"/>
      <c r="K129" s="326"/>
      <c r="L129" s="326"/>
      <c r="M129" s="326"/>
      <c r="N129" s="326"/>
      <c r="O129" s="326"/>
      <c r="P129" s="326"/>
      <c r="Q129" s="326"/>
      <c r="R129" s="326"/>
      <c r="S129" s="326"/>
      <c r="T129" s="326"/>
      <c r="U129" s="326"/>
      <c r="V129" s="326"/>
      <c r="W129" s="326"/>
      <c r="X129" s="326"/>
      <c r="Y129" s="326"/>
      <c r="Z129" s="326"/>
      <c r="AA129" s="326"/>
      <c r="AB129" s="326"/>
      <c r="AC129" s="326"/>
      <c r="AD129" s="326"/>
      <c r="AE129" s="326"/>
      <c r="AF129" s="326"/>
      <c r="AG129" s="326"/>
      <c r="AH129" s="326"/>
      <c r="AI129" s="326"/>
      <c r="AJ129" s="326"/>
      <c r="AK129" s="326"/>
      <c r="AL129" s="326"/>
      <c r="AM129" s="326"/>
      <c r="AN129" s="326"/>
      <c r="AO129" s="326"/>
      <c r="AP129" s="326"/>
      <c r="AQ129" s="326"/>
      <c r="AR129" s="326"/>
      <c r="AS129" s="326"/>
      <c r="AT129" s="326"/>
      <c r="AU129" s="326"/>
      <c r="AV129" s="326"/>
      <c r="AW129" s="326"/>
      <c r="AX129" s="326"/>
      <c r="AY129" s="326"/>
      <c r="AZ129" s="326"/>
      <c r="BA129" s="326"/>
      <c r="BB129" s="326"/>
      <c r="BC129" s="326"/>
      <c r="BD129" s="326"/>
      <c r="BE129" s="326"/>
      <c r="BF129" s="326"/>
      <c r="BG129" s="326"/>
      <c r="BH129" s="326"/>
      <c r="BI129" s="326"/>
      <c r="BJ129" s="326"/>
      <c r="BK129" s="326"/>
      <c r="BL129" s="326"/>
      <c r="BM129" s="326"/>
      <c r="BN129" s="326"/>
      <c r="BO129" s="326"/>
      <c r="BP129" s="326"/>
      <c r="BQ129" s="326"/>
      <c r="BR129" s="326"/>
      <c r="BS129" s="326"/>
      <c r="BT129" s="326"/>
      <c r="BU129" s="326"/>
      <c r="BV129" s="326"/>
      <c r="BW129" s="326"/>
      <c r="BX129" s="326"/>
      <c r="BY129" s="326"/>
      <c r="BZ129" s="326"/>
      <c r="CB129" s="8"/>
    </row>
    <row r="130" spans="1:80" ht="17.100000000000001" customHeight="1">
      <c r="A130" s="327"/>
      <c r="B130" s="728" t="s">
        <v>278</v>
      </c>
      <c r="C130" s="728"/>
      <c r="D130" s="728"/>
      <c r="E130" s="728"/>
      <c r="F130" s="728"/>
      <c r="G130" s="728"/>
      <c r="H130" s="728"/>
      <c r="I130" s="728"/>
      <c r="J130" s="728"/>
      <c r="K130" s="728"/>
      <c r="L130" s="728"/>
      <c r="M130" s="728"/>
      <c r="N130" s="728"/>
      <c r="O130" s="728"/>
      <c r="P130" s="728"/>
      <c r="Q130" s="728"/>
      <c r="R130" s="728"/>
      <c r="S130" s="728"/>
      <c r="T130" s="728"/>
      <c r="U130" s="728"/>
      <c r="V130" s="728"/>
      <c r="W130" s="728"/>
      <c r="X130" s="728"/>
      <c r="Y130" s="728"/>
      <c r="Z130" s="728"/>
      <c r="AA130" s="728"/>
      <c r="AB130" s="728"/>
      <c r="AC130" s="728"/>
      <c r="AD130" s="728"/>
      <c r="AE130" s="728"/>
      <c r="AF130" s="728"/>
      <c r="AG130" s="728"/>
      <c r="AH130" s="728"/>
      <c r="AI130" s="728"/>
      <c r="AJ130" s="728"/>
      <c r="AK130" s="728"/>
      <c r="AL130" s="728"/>
      <c r="AM130" s="728"/>
      <c r="AN130" s="728"/>
      <c r="AO130" s="728"/>
      <c r="AP130" s="728"/>
      <c r="AQ130" s="728"/>
      <c r="AR130" s="728"/>
      <c r="AS130" s="728"/>
      <c r="AT130" s="728"/>
      <c r="AU130" s="728"/>
      <c r="AV130" s="728"/>
      <c r="AW130" s="728"/>
      <c r="AX130" s="728"/>
      <c r="AY130" s="728"/>
      <c r="AZ130" s="728"/>
      <c r="BA130" s="728"/>
      <c r="BB130" s="327"/>
      <c r="BC130" s="327"/>
      <c r="BD130" s="327"/>
      <c r="BE130" s="327"/>
      <c r="BF130" s="327"/>
      <c r="BG130" s="327"/>
      <c r="BH130" s="327"/>
      <c r="BI130" s="327"/>
      <c r="BJ130" s="327"/>
      <c r="BK130" s="327"/>
      <c r="BL130" s="327"/>
      <c r="BM130" s="327"/>
      <c r="BN130" s="327"/>
      <c r="BO130" s="327"/>
      <c r="BP130" s="327"/>
      <c r="BQ130" s="327"/>
      <c r="BR130" s="327"/>
      <c r="BS130" s="327"/>
      <c r="BT130" s="327"/>
      <c r="BU130" s="327"/>
      <c r="BV130" s="327"/>
      <c r="BW130" s="327"/>
      <c r="BX130" s="327"/>
      <c r="BY130" s="327"/>
      <c r="BZ130" s="327"/>
    </row>
    <row r="131" spans="1:80" ht="17.100000000000001" customHeight="1">
      <c r="A131" s="327"/>
      <c r="B131" s="327"/>
      <c r="C131" s="327"/>
      <c r="D131" s="327"/>
      <c r="E131" s="729" t="s">
        <v>56</v>
      </c>
      <c r="F131" s="729"/>
      <c r="G131" s="729"/>
      <c r="H131" s="327" t="s">
        <v>1341</v>
      </c>
      <c r="I131" s="327"/>
      <c r="J131" s="327"/>
      <c r="K131" s="327"/>
      <c r="L131" s="327"/>
      <c r="M131" s="327"/>
      <c r="N131" s="327"/>
      <c r="O131" s="327"/>
      <c r="P131" s="327"/>
      <c r="Q131" s="327"/>
      <c r="R131" s="327"/>
      <c r="S131" s="327"/>
      <c r="T131" s="327"/>
      <c r="U131" s="327"/>
      <c r="V131" s="327"/>
      <c r="W131" s="327"/>
      <c r="X131" s="327"/>
      <c r="Y131" s="327"/>
      <c r="Z131" s="327"/>
      <c r="AA131" s="327"/>
      <c r="AB131" s="327"/>
      <c r="AC131" s="327"/>
      <c r="AD131" s="327"/>
      <c r="AE131" s="327"/>
      <c r="AF131" s="327"/>
      <c r="AG131" s="327"/>
      <c r="AH131" s="327"/>
      <c r="AI131" s="327"/>
      <c r="AJ131" s="327"/>
      <c r="AK131" s="327"/>
      <c r="AL131" s="327"/>
      <c r="AM131" s="327"/>
      <c r="AN131" s="327"/>
      <c r="AO131" s="327"/>
      <c r="AP131" s="327"/>
      <c r="AQ131" s="327"/>
      <c r="AR131" s="327"/>
      <c r="AS131" s="327"/>
      <c r="AT131" s="327"/>
      <c r="AU131" s="327"/>
      <c r="AV131" s="327"/>
      <c r="AW131" s="327"/>
      <c r="AX131" s="327"/>
      <c r="AY131" s="327"/>
      <c r="AZ131" s="327"/>
      <c r="BA131" s="327"/>
      <c r="BB131" s="327"/>
      <c r="BC131" s="327"/>
      <c r="BD131" s="327"/>
      <c r="BE131" s="327"/>
      <c r="BF131" s="327"/>
      <c r="BG131" s="327"/>
      <c r="BH131" s="327"/>
      <c r="BI131" s="327"/>
      <c r="BJ131" s="327"/>
      <c r="BK131" s="327"/>
      <c r="BL131" s="327"/>
      <c r="BM131" s="327"/>
      <c r="BN131" s="327"/>
      <c r="BO131" s="327"/>
      <c r="BP131" s="327"/>
      <c r="BQ131" s="327"/>
      <c r="BR131" s="327"/>
      <c r="BS131" s="327"/>
      <c r="BT131" s="327"/>
      <c r="BU131" s="327"/>
      <c r="BV131" s="327"/>
      <c r="BW131" s="327"/>
      <c r="BX131" s="327"/>
      <c r="BY131" s="327"/>
      <c r="BZ131" s="327"/>
    </row>
    <row r="132" spans="1:80" ht="17.100000000000001" customHeight="1">
      <c r="A132" s="327"/>
      <c r="B132" s="327"/>
      <c r="C132" s="327"/>
      <c r="D132" s="327"/>
      <c r="E132" s="729" t="s">
        <v>56</v>
      </c>
      <c r="F132" s="729"/>
      <c r="G132" s="729"/>
      <c r="H132" s="327" t="s">
        <v>1342</v>
      </c>
      <c r="I132" s="327"/>
      <c r="J132" s="327"/>
      <c r="K132" s="327"/>
      <c r="L132" s="327"/>
      <c r="M132" s="327"/>
      <c r="N132" s="327"/>
      <c r="O132" s="327"/>
      <c r="P132" s="327"/>
      <c r="Q132" s="327"/>
      <c r="R132" s="327"/>
      <c r="S132" s="327"/>
      <c r="T132" s="327"/>
      <c r="U132" s="327"/>
      <c r="V132" s="327"/>
      <c r="W132" s="327"/>
      <c r="X132" s="327"/>
      <c r="Y132" s="327"/>
      <c r="Z132" s="327"/>
      <c r="AA132" s="327"/>
      <c r="AB132" s="327"/>
      <c r="AC132" s="327"/>
      <c r="AD132" s="327"/>
      <c r="AE132" s="327"/>
      <c r="AF132" s="327"/>
      <c r="AG132" s="327"/>
      <c r="AH132" s="327"/>
      <c r="AI132" s="327"/>
      <c r="AJ132" s="327"/>
      <c r="AK132" s="327"/>
      <c r="AL132" s="327"/>
      <c r="AM132" s="327"/>
      <c r="AN132" s="327"/>
      <c r="AO132" s="327"/>
      <c r="AP132" s="327"/>
      <c r="AQ132" s="327"/>
      <c r="AR132" s="327"/>
      <c r="AS132" s="327"/>
      <c r="AT132" s="327"/>
      <c r="AU132" s="327"/>
      <c r="AV132" s="327"/>
      <c r="AW132" s="327"/>
      <c r="AX132" s="327"/>
      <c r="AY132" s="327"/>
      <c r="AZ132" s="327"/>
      <c r="BA132" s="327"/>
      <c r="BB132" s="327"/>
      <c r="BC132" s="327"/>
      <c r="BD132" s="327"/>
      <c r="BE132" s="327"/>
      <c r="BF132" s="327"/>
      <c r="BG132" s="327"/>
      <c r="BH132" s="327"/>
      <c r="BI132" s="327"/>
      <c r="BJ132" s="327"/>
      <c r="BK132" s="327"/>
      <c r="BL132" s="327"/>
      <c r="BM132" s="327"/>
      <c r="BN132" s="327"/>
      <c r="BO132" s="327"/>
      <c r="BP132" s="327"/>
      <c r="BQ132" s="327"/>
      <c r="BR132" s="327"/>
      <c r="BS132" s="327"/>
      <c r="BT132" s="327"/>
      <c r="BU132" s="327"/>
      <c r="BV132" s="327"/>
      <c r="BW132" s="327"/>
      <c r="BX132" s="327"/>
      <c r="BY132" s="327"/>
      <c r="BZ132" s="327"/>
    </row>
    <row r="133" spans="1:80" s="2" customFormat="1" ht="5.0999999999999996" customHeight="1">
      <c r="A133" s="325"/>
      <c r="B133" s="325"/>
      <c r="C133" s="325"/>
      <c r="D133" s="325"/>
      <c r="E133" s="325"/>
      <c r="F133" s="325"/>
      <c r="G133" s="325"/>
      <c r="H133" s="325"/>
      <c r="I133" s="325"/>
      <c r="J133" s="325"/>
      <c r="K133" s="325"/>
      <c r="L133" s="325"/>
      <c r="M133" s="325"/>
      <c r="N133" s="325"/>
      <c r="O133" s="325"/>
      <c r="P133" s="325"/>
      <c r="Q133" s="325"/>
      <c r="R133" s="325"/>
      <c r="S133" s="325"/>
      <c r="T133" s="325"/>
      <c r="U133" s="325"/>
      <c r="V133" s="325"/>
      <c r="W133" s="325"/>
      <c r="X133" s="325"/>
      <c r="Y133" s="325"/>
      <c r="Z133" s="325"/>
      <c r="AA133" s="325"/>
      <c r="AB133" s="325"/>
      <c r="AC133" s="325"/>
      <c r="AD133" s="325"/>
      <c r="AE133" s="325"/>
      <c r="AF133" s="325"/>
      <c r="AG133" s="325"/>
      <c r="AH133" s="325"/>
      <c r="AI133" s="325"/>
      <c r="AJ133" s="325"/>
      <c r="AK133" s="325"/>
      <c r="AL133" s="325"/>
      <c r="AM133" s="325"/>
      <c r="AN133" s="325"/>
      <c r="AO133" s="325"/>
      <c r="AP133" s="325"/>
      <c r="AQ133" s="325"/>
      <c r="AR133" s="325"/>
      <c r="AS133" s="325"/>
      <c r="AT133" s="325"/>
      <c r="AU133" s="325"/>
      <c r="AV133" s="325"/>
      <c r="AW133" s="325"/>
      <c r="AX133" s="325"/>
      <c r="AY133" s="325"/>
      <c r="AZ133" s="325"/>
      <c r="BA133" s="325"/>
      <c r="BB133" s="325"/>
      <c r="BC133" s="325"/>
      <c r="BD133" s="325"/>
      <c r="BE133" s="325"/>
      <c r="BF133" s="325"/>
      <c r="BG133" s="325"/>
      <c r="BH133" s="325"/>
      <c r="BI133" s="325"/>
      <c r="BJ133" s="325"/>
      <c r="BK133" s="325"/>
      <c r="BL133" s="325"/>
      <c r="BM133" s="325"/>
      <c r="BN133" s="325"/>
      <c r="BO133" s="325"/>
      <c r="BP133" s="325"/>
      <c r="BQ133" s="325"/>
      <c r="BR133" s="325"/>
      <c r="BS133" s="325"/>
      <c r="BT133" s="325"/>
      <c r="BU133" s="325"/>
      <c r="BV133" s="325"/>
      <c r="BW133" s="325"/>
      <c r="BX133" s="325"/>
      <c r="BY133" s="325"/>
      <c r="BZ133" s="325"/>
      <c r="CB133" s="8"/>
    </row>
    <row r="134" spans="1:80" s="2" customFormat="1" ht="5.0999999999999996" customHeight="1">
      <c r="A134" s="326"/>
      <c r="B134" s="326"/>
      <c r="C134" s="326"/>
      <c r="D134" s="326"/>
      <c r="E134" s="326"/>
      <c r="F134" s="326"/>
      <c r="G134" s="326"/>
      <c r="H134" s="326"/>
      <c r="I134" s="326"/>
      <c r="J134" s="326"/>
      <c r="K134" s="326"/>
      <c r="L134" s="326"/>
      <c r="M134" s="326"/>
      <c r="N134" s="326"/>
      <c r="O134" s="326"/>
      <c r="P134" s="326"/>
      <c r="Q134" s="326"/>
      <c r="R134" s="326"/>
      <c r="S134" s="326"/>
      <c r="T134" s="326"/>
      <c r="U134" s="326"/>
      <c r="V134" s="326"/>
      <c r="W134" s="326"/>
      <c r="X134" s="326"/>
      <c r="Y134" s="326"/>
      <c r="Z134" s="326"/>
      <c r="AA134" s="326"/>
      <c r="AB134" s="326"/>
      <c r="AC134" s="326"/>
      <c r="AD134" s="326"/>
      <c r="AE134" s="326"/>
      <c r="AF134" s="326"/>
      <c r="AG134" s="326"/>
      <c r="AH134" s="326"/>
      <c r="AI134" s="326"/>
      <c r="AJ134" s="326"/>
      <c r="AK134" s="326"/>
      <c r="AL134" s="326"/>
      <c r="AM134" s="326"/>
      <c r="AN134" s="326"/>
      <c r="AO134" s="326"/>
      <c r="AP134" s="326"/>
      <c r="AQ134" s="326"/>
      <c r="AR134" s="326"/>
      <c r="AS134" s="326"/>
      <c r="AT134" s="326"/>
      <c r="AU134" s="326"/>
      <c r="AV134" s="326"/>
      <c r="AW134" s="326"/>
      <c r="AX134" s="326"/>
      <c r="AY134" s="326"/>
      <c r="AZ134" s="326"/>
      <c r="BA134" s="326"/>
      <c r="BB134" s="326"/>
      <c r="BC134" s="326"/>
      <c r="BD134" s="326"/>
      <c r="BE134" s="326"/>
      <c r="BF134" s="326"/>
      <c r="BG134" s="326"/>
      <c r="BH134" s="326"/>
      <c r="BI134" s="326"/>
      <c r="BJ134" s="326"/>
      <c r="BK134" s="326"/>
      <c r="BL134" s="326"/>
      <c r="BM134" s="326"/>
      <c r="BN134" s="326"/>
      <c r="BO134" s="326"/>
      <c r="BP134" s="326"/>
      <c r="BQ134" s="326"/>
      <c r="BR134" s="326"/>
      <c r="BS134" s="326"/>
      <c r="BT134" s="326"/>
      <c r="BU134" s="326"/>
      <c r="BV134" s="326"/>
      <c r="BW134" s="326"/>
      <c r="BX134" s="326"/>
      <c r="BY134" s="326"/>
      <c r="BZ134" s="326"/>
      <c r="CB134" s="8"/>
    </row>
    <row r="135" spans="1:80" ht="17.100000000000001" customHeight="1">
      <c r="A135" s="327"/>
      <c r="B135" s="327" t="s">
        <v>281</v>
      </c>
      <c r="C135" s="327"/>
      <c r="D135" s="327"/>
      <c r="E135" s="327"/>
      <c r="F135" s="327"/>
      <c r="G135" s="327"/>
      <c r="H135" s="327"/>
      <c r="I135" s="327"/>
      <c r="J135" s="327"/>
      <c r="K135" s="327"/>
      <c r="L135" s="327"/>
      <c r="M135" s="327"/>
      <c r="N135" s="327"/>
      <c r="O135" s="327"/>
      <c r="P135" s="327"/>
      <c r="Q135" s="327"/>
      <c r="R135" s="327"/>
      <c r="S135" s="329"/>
      <c r="T135" s="329"/>
      <c r="U135" s="329"/>
      <c r="V135" s="329"/>
      <c r="W135" s="329"/>
      <c r="X135" s="329"/>
      <c r="Y135" s="327"/>
      <c r="Z135" s="327"/>
      <c r="AA135" s="327"/>
      <c r="AB135" s="327"/>
      <c r="AC135" s="327"/>
      <c r="AD135" s="327"/>
      <c r="AE135" s="327"/>
      <c r="AF135" s="327"/>
      <c r="AG135" s="327"/>
      <c r="AH135" s="327"/>
      <c r="AI135" s="327"/>
      <c r="AJ135" s="327"/>
      <c r="AK135" s="327"/>
      <c r="AL135" s="327"/>
      <c r="AM135" s="327"/>
      <c r="AN135" s="327"/>
      <c r="AO135" s="327"/>
      <c r="AP135" s="327"/>
      <c r="AQ135" s="327"/>
      <c r="AR135" s="327"/>
      <c r="AS135" s="327"/>
      <c r="AT135" s="327"/>
      <c r="AU135" s="327"/>
      <c r="AV135" s="327"/>
      <c r="AW135" s="327"/>
      <c r="AX135" s="327"/>
      <c r="AY135" s="327"/>
      <c r="AZ135" s="327"/>
      <c r="BA135" s="327"/>
      <c r="BB135" s="327"/>
      <c r="BC135" s="327"/>
      <c r="BD135" s="327"/>
      <c r="BE135" s="327"/>
      <c r="BF135" s="327"/>
      <c r="BG135" s="327"/>
      <c r="BH135" s="327"/>
      <c r="BI135" s="327"/>
      <c r="BJ135" s="327"/>
      <c r="BK135" s="327"/>
      <c r="BL135" s="327"/>
      <c r="BM135" s="327"/>
      <c r="BN135" s="327"/>
      <c r="BO135" s="327"/>
      <c r="BP135" s="327"/>
      <c r="BQ135" s="327"/>
      <c r="BR135" s="327"/>
      <c r="BS135" s="327"/>
      <c r="BT135" s="327"/>
      <c r="BU135" s="327"/>
      <c r="BV135" s="327"/>
      <c r="BW135" s="327"/>
      <c r="BX135" s="327"/>
      <c r="BY135" s="327"/>
      <c r="BZ135" s="327"/>
    </row>
    <row r="136" spans="1:80" ht="17.100000000000001" customHeight="1">
      <c r="A136" s="327"/>
      <c r="B136" s="327"/>
      <c r="C136" s="327"/>
      <c r="D136" s="327"/>
      <c r="E136" s="729" t="s">
        <v>56</v>
      </c>
      <c r="F136" s="729"/>
      <c r="G136" s="729"/>
      <c r="H136" s="327" t="s">
        <v>1343</v>
      </c>
      <c r="I136" s="327"/>
      <c r="J136" s="327"/>
      <c r="K136" s="327"/>
      <c r="L136" s="327"/>
      <c r="M136" s="327"/>
      <c r="N136" s="327"/>
      <c r="O136" s="327"/>
      <c r="P136" s="327"/>
      <c r="Q136" s="327"/>
      <c r="R136" s="327"/>
      <c r="S136" s="327"/>
      <c r="T136" s="327"/>
      <c r="U136" s="327"/>
      <c r="V136" s="327"/>
      <c r="W136" s="327"/>
      <c r="X136" s="327"/>
      <c r="Y136" s="327"/>
      <c r="Z136" s="327"/>
      <c r="AA136" s="327"/>
      <c r="AB136" s="327"/>
      <c r="AC136" s="327"/>
      <c r="AD136" s="327"/>
      <c r="AE136" s="327"/>
      <c r="AF136" s="327"/>
      <c r="AG136" s="327"/>
      <c r="AH136" s="327"/>
      <c r="AI136" s="327"/>
      <c r="AJ136" s="327"/>
      <c r="AK136" s="327"/>
      <c r="AL136" s="327"/>
      <c r="AM136" s="327"/>
      <c r="AN136" s="327"/>
      <c r="AO136" s="327"/>
      <c r="AP136" s="327"/>
      <c r="AQ136" s="327"/>
      <c r="AR136" s="327"/>
      <c r="AS136" s="327"/>
      <c r="AT136" s="327"/>
      <c r="AU136" s="327"/>
      <c r="AV136" s="327"/>
      <c r="AW136" s="327"/>
      <c r="AX136" s="327"/>
      <c r="AY136" s="327"/>
      <c r="AZ136" s="327"/>
      <c r="BA136" s="327"/>
      <c r="BB136" s="327"/>
      <c r="BC136" s="327"/>
      <c r="BD136" s="327"/>
      <c r="BE136" s="327"/>
      <c r="BF136" s="327"/>
      <c r="BG136" s="327"/>
      <c r="BH136" s="327"/>
      <c r="BI136" s="327"/>
      <c r="BJ136" s="327"/>
      <c r="BK136" s="327"/>
      <c r="BL136" s="327"/>
      <c r="BM136" s="327"/>
      <c r="BN136" s="327"/>
      <c r="BO136" s="327"/>
      <c r="BP136" s="327"/>
      <c r="BQ136" s="327"/>
      <c r="BR136" s="327"/>
      <c r="BS136" s="327"/>
      <c r="BT136" s="327"/>
      <c r="BU136" s="327"/>
      <c r="BV136" s="327"/>
      <c r="BW136" s="327"/>
      <c r="BX136" s="327"/>
      <c r="BY136" s="327"/>
      <c r="BZ136" s="327"/>
    </row>
    <row r="137" spans="1:80" ht="17.100000000000001" customHeight="1">
      <c r="A137" s="327"/>
      <c r="B137" s="327"/>
      <c r="C137" s="327"/>
      <c r="D137" s="327"/>
      <c r="E137" s="729" t="s">
        <v>56</v>
      </c>
      <c r="F137" s="729"/>
      <c r="G137" s="729"/>
      <c r="H137" s="327" t="s">
        <v>1344</v>
      </c>
      <c r="I137" s="327"/>
      <c r="J137" s="327"/>
      <c r="K137" s="327"/>
      <c r="L137" s="327"/>
      <c r="M137" s="327"/>
      <c r="N137" s="327"/>
      <c r="O137" s="327"/>
      <c r="P137" s="327"/>
      <c r="Q137" s="327"/>
      <c r="R137" s="327"/>
      <c r="S137" s="327"/>
      <c r="T137" s="327"/>
      <c r="U137" s="327"/>
      <c r="V137" s="327"/>
      <c r="W137" s="327"/>
      <c r="X137" s="327"/>
      <c r="Y137" s="327"/>
      <c r="Z137" s="327"/>
      <c r="AA137" s="327"/>
      <c r="AB137" s="327"/>
      <c r="AC137" s="327"/>
      <c r="AD137" s="327"/>
      <c r="AE137" s="327"/>
      <c r="AF137" s="327"/>
      <c r="AG137" s="327"/>
      <c r="AH137" s="327"/>
      <c r="AI137" s="327"/>
      <c r="AJ137" s="327"/>
      <c r="AK137" s="327"/>
      <c r="AL137" s="327"/>
      <c r="AM137" s="327"/>
      <c r="AN137" s="327"/>
      <c r="AO137" s="327"/>
      <c r="AP137" s="327"/>
      <c r="AQ137" s="327"/>
      <c r="AR137" s="327"/>
      <c r="AS137" s="327"/>
      <c r="AT137" s="327"/>
      <c r="AU137" s="327"/>
      <c r="AV137" s="327"/>
      <c r="AW137" s="327"/>
      <c r="AX137" s="327"/>
      <c r="AY137" s="327"/>
      <c r="AZ137" s="327"/>
      <c r="BA137" s="327"/>
      <c r="BB137" s="327"/>
      <c r="BC137" s="327"/>
      <c r="BD137" s="327"/>
      <c r="BE137" s="327"/>
      <c r="BF137" s="327"/>
      <c r="BG137" s="327"/>
      <c r="BH137" s="327"/>
      <c r="BI137" s="327"/>
      <c r="BJ137" s="327"/>
      <c r="BK137" s="327"/>
      <c r="BL137" s="327"/>
      <c r="BM137" s="327"/>
      <c r="BN137" s="327"/>
      <c r="BO137" s="327"/>
      <c r="BP137" s="327"/>
      <c r="BQ137" s="327"/>
      <c r="BR137" s="327"/>
      <c r="BS137" s="327"/>
      <c r="BT137" s="327"/>
      <c r="BU137" s="327"/>
      <c r="BV137" s="327"/>
      <c r="BW137" s="327"/>
      <c r="BX137" s="327"/>
      <c r="BY137" s="327"/>
      <c r="BZ137" s="327"/>
    </row>
    <row r="138" spans="1:80" ht="17.100000000000001" customHeight="1">
      <c r="A138" s="327"/>
      <c r="B138" s="327"/>
      <c r="C138" s="327"/>
      <c r="D138" s="327"/>
      <c r="E138" s="729" t="s">
        <v>56</v>
      </c>
      <c r="F138" s="729"/>
      <c r="G138" s="729"/>
      <c r="H138" s="327" t="s">
        <v>1345</v>
      </c>
      <c r="I138" s="327"/>
      <c r="J138" s="327"/>
      <c r="K138" s="327"/>
      <c r="L138" s="327"/>
      <c r="M138" s="327"/>
      <c r="N138" s="327"/>
      <c r="O138" s="327"/>
      <c r="P138" s="327"/>
      <c r="Q138" s="327"/>
      <c r="R138" s="327"/>
      <c r="S138" s="327"/>
      <c r="T138" s="327"/>
      <c r="U138" s="327"/>
      <c r="V138" s="327"/>
      <c r="W138" s="327"/>
      <c r="X138" s="327"/>
      <c r="Y138" s="327"/>
      <c r="Z138" s="327"/>
      <c r="AA138" s="327"/>
      <c r="AB138" s="327"/>
      <c r="AC138" s="327"/>
      <c r="AD138" s="327"/>
      <c r="AE138" s="327"/>
      <c r="AF138" s="327"/>
      <c r="AG138" s="327"/>
      <c r="AH138" s="327"/>
      <c r="AI138" s="327"/>
      <c r="AJ138" s="327"/>
      <c r="AK138" s="327"/>
      <c r="AL138" s="327"/>
      <c r="AM138" s="327"/>
      <c r="AN138" s="327"/>
      <c r="AO138" s="327"/>
      <c r="AP138" s="327"/>
      <c r="AQ138" s="327"/>
      <c r="AR138" s="327"/>
      <c r="AS138" s="327"/>
      <c r="AT138" s="327"/>
      <c r="AU138" s="327"/>
      <c r="AV138" s="327"/>
      <c r="AW138" s="327"/>
      <c r="AX138" s="327"/>
      <c r="AY138" s="327"/>
      <c r="AZ138" s="327"/>
      <c r="BA138" s="327"/>
      <c r="BB138" s="327"/>
      <c r="BC138" s="327"/>
      <c r="BD138" s="327"/>
      <c r="BE138" s="327"/>
      <c r="BF138" s="327"/>
      <c r="BG138" s="327"/>
      <c r="BH138" s="327"/>
      <c r="BI138" s="327"/>
      <c r="BJ138" s="327"/>
      <c r="BK138" s="327"/>
      <c r="BL138" s="327"/>
      <c r="BM138" s="327"/>
      <c r="BN138" s="327"/>
      <c r="BO138" s="327"/>
      <c r="BP138" s="327"/>
      <c r="BQ138" s="327"/>
      <c r="BR138" s="327"/>
      <c r="BS138" s="327"/>
      <c r="BT138" s="327"/>
      <c r="BU138" s="327"/>
      <c r="BV138" s="327"/>
      <c r="BW138" s="327"/>
      <c r="BX138" s="327"/>
      <c r="BY138" s="327"/>
      <c r="BZ138" s="327"/>
    </row>
    <row r="139" spans="1:80" ht="17.100000000000001" customHeight="1">
      <c r="A139" s="327"/>
      <c r="B139" s="327"/>
      <c r="C139" s="327"/>
      <c r="D139" s="327"/>
      <c r="E139" s="729" t="s">
        <v>56</v>
      </c>
      <c r="F139" s="729"/>
      <c r="G139" s="729"/>
      <c r="H139" s="327" t="s">
        <v>1346</v>
      </c>
      <c r="I139" s="327"/>
      <c r="J139" s="327"/>
      <c r="K139" s="327"/>
      <c r="L139" s="327"/>
      <c r="M139" s="327"/>
      <c r="N139" s="327"/>
      <c r="O139" s="327"/>
      <c r="P139" s="327"/>
      <c r="Q139" s="327"/>
      <c r="R139" s="327"/>
      <c r="S139" s="327"/>
      <c r="T139" s="327"/>
      <c r="U139" s="327"/>
      <c r="V139" s="327"/>
      <c r="W139" s="327"/>
      <c r="X139" s="327"/>
      <c r="Y139" s="327"/>
      <c r="Z139" s="327"/>
      <c r="AA139" s="327"/>
      <c r="AB139" s="327"/>
      <c r="AC139" s="327"/>
      <c r="AD139" s="327"/>
      <c r="AE139" s="327"/>
      <c r="AF139" s="327"/>
      <c r="AG139" s="327"/>
      <c r="AH139" s="327"/>
      <c r="AI139" s="327"/>
      <c r="AJ139" s="327"/>
      <c r="AK139" s="327"/>
      <c r="AL139" s="327"/>
      <c r="AM139" s="327"/>
      <c r="AN139" s="327"/>
      <c r="AO139" s="327"/>
      <c r="AP139" s="327"/>
      <c r="AQ139" s="327"/>
      <c r="AR139" s="327"/>
      <c r="AS139" s="327"/>
      <c r="AT139" s="327"/>
      <c r="AU139" s="327"/>
      <c r="AV139" s="327"/>
      <c r="AW139" s="327"/>
      <c r="AX139" s="327"/>
      <c r="AY139" s="327"/>
      <c r="AZ139" s="327"/>
      <c r="BA139" s="327"/>
      <c r="BB139" s="327"/>
      <c r="BC139" s="327"/>
      <c r="BD139" s="327"/>
      <c r="BE139" s="327"/>
      <c r="BF139" s="327"/>
      <c r="BG139" s="327"/>
      <c r="BH139" s="327"/>
      <c r="BI139" s="327"/>
      <c r="BJ139" s="327"/>
      <c r="BK139" s="327"/>
      <c r="BL139" s="327"/>
      <c r="BM139" s="327"/>
      <c r="BN139" s="327"/>
      <c r="BO139" s="327"/>
      <c r="BP139" s="327"/>
      <c r="BQ139" s="327"/>
      <c r="BR139" s="327"/>
      <c r="BS139" s="327"/>
      <c r="BT139" s="327"/>
      <c r="BU139" s="327"/>
      <c r="BV139" s="327"/>
      <c r="BW139" s="327"/>
      <c r="BX139" s="327"/>
      <c r="BY139" s="327"/>
      <c r="BZ139" s="327"/>
    </row>
    <row r="140" spans="1:80" ht="17.100000000000001" customHeight="1">
      <c r="A140" s="327"/>
      <c r="B140" s="327"/>
      <c r="C140" s="327"/>
      <c r="D140" s="327"/>
      <c r="E140" s="729" t="s">
        <v>56</v>
      </c>
      <c r="F140" s="729"/>
      <c r="G140" s="729"/>
      <c r="H140" s="327" t="s">
        <v>1347</v>
      </c>
      <c r="I140" s="334"/>
      <c r="J140" s="334"/>
      <c r="K140" s="334"/>
      <c r="L140" s="334"/>
      <c r="M140" s="334"/>
      <c r="N140" s="334"/>
      <c r="O140" s="334"/>
      <c r="P140" s="334"/>
      <c r="Q140" s="334"/>
      <c r="R140" s="334"/>
      <c r="S140" s="334"/>
      <c r="T140" s="334"/>
      <c r="U140" s="334"/>
      <c r="V140" s="334"/>
      <c r="W140" s="334"/>
      <c r="X140" s="334"/>
      <c r="Y140" s="334"/>
      <c r="Z140" s="334"/>
      <c r="AA140" s="334"/>
      <c r="AB140" s="334"/>
      <c r="AC140" s="334"/>
      <c r="AD140" s="334"/>
      <c r="AE140" s="334"/>
      <c r="AF140" s="334"/>
      <c r="AG140" s="334"/>
      <c r="AH140" s="334"/>
      <c r="AI140" s="334"/>
      <c r="AJ140" s="334"/>
      <c r="AK140" s="334"/>
      <c r="AL140" s="334"/>
      <c r="AM140" s="334"/>
      <c r="AN140" s="334"/>
      <c r="AO140" s="334"/>
      <c r="AP140" s="334"/>
      <c r="AQ140" s="334"/>
      <c r="AR140" s="334"/>
      <c r="AS140" s="334"/>
      <c r="AT140" s="334"/>
      <c r="AU140" s="334"/>
      <c r="AV140" s="334"/>
      <c r="AW140" s="334"/>
      <c r="AX140" s="334"/>
      <c r="AY140" s="334"/>
      <c r="AZ140" s="334"/>
      <c r="BA140" s="334"/>
      <c r="BB140" s="334"/>
      <c r="BC140" s="334"/>
      <c r="BD140" s="334"/>
      <c r="BE140" s="334"/>
      <c r="BF140" s="334"/>
      <c r="BG140" s="334"/>
      <c r="BH140" s="334"/>
      <c r="BI140" s="334"/>
      <c r="BJ140" s="327"/>
      <c r="BK140" s="327"/>
      <c r="BL140" s="327"/>
      <c r="BM140" s="327"/>
      <c r="BN140" s="327"/>
      <c r="BO140" s="327"/>
      <c r="BP140" s="327"/>
      <c r="BQ140" s="327"/>
      <c r="BR140" s="327"/>
      <c r="BS140" s="327"/>
      <c r="BT140" s="327"/>
      <c r="BU140" s="327"/>
      <c r="BV140" s="327"/>
      <c r="BW140" s="327"/>
      <c r="BX140" s="327"/>
      <c r="BY140" s="327"/>
      <c r="BZ140" s="327"/>
    </row>
    <row r="141" spans="1:80" s="2" customFormat="1" ht="5.0999999999999996" customHeight="1">
      <c r="A141" s="325"/>
      <c r="B141" s="325"/>
      <c r="C141" s="325"/>
      <c r="D141" s="325"/>
      <c r="E141" s="325"/>
      <c r="F141" s="325"/>
      <c r="G141" s="325"/>
      <c r="H141" s="325"/>
      <c r="I141" s="325"/>
      <c r="J141" s="325"/>
      <c r="K141" s="325"/>
      <c r="L141" s="325"/>
      <c r="M141" s="325"/>
      <c r="N141" s="325"/>
      <c r="O141" s="325"/>
      <c r="P141" s="325"/>
      <c r="Q141" s="325"/>
      <c r="R141" s="325"/>
      <c r="S141" s="325"/>
      <c r="T141" s="325"/>
      <c r="U141" s="325"/>
      <c r="V141" s="325"/>
      <c r="W141" s="325"/>
      <c r="X141" s="325"/>
      <c r="Y141" s="325"/>
      <c r="Z141" s="325"/>
      <c r="AA141" s="325"/>
      <c r="AB141" s="325"/>
      <c r="AC141" s="325"/>
      <c r="AD141" s="325"/>
      <c r="AE141" s="325"/>
      <c r="AF141" s="325"/>
      <c r="AG141" s="325"/>
      <c r="AH141" s="325"/>
      <c r="AI141" s="325"/>
      <c r="AJ141" s="325"/>
      <c r="AK141" s="325"/>
      <c r="AL141" s="325"/>
      <c r="AM141" s="325"/>
      <c r="AN141" s="325"/>
      <c r="AO141" s="325"/>
      <c r="AP141" s="325"/>
      <c r="AQ141" s="325"/>
      <c r="AR141" s="325"/>
      <c r="AS141" s="325"/>
      <c r="AT141" s="325"/>
      <c r="AU141" s="325"/>
      <c r="AV141" s="325"/>
      <c r="AW141" s="325"/>
      <c r="AX141" s="325"/>
      <c r="AY141" s="325"/>
      <c r="AZ141" s="325"/>
      <c r="BA141" s="325"/>
      <c r="BB141" s="325"/>
      <c r="BC141" s="325"/>
      <c r="BD141" s="325"/>
      <c r="BE141" s="325"/>
      <c r="BF141" s="325"/>
      <c r="BG141" s="325"/>
      <c r="BH141" s="325"/>
      <c r="BI141" s="325"/>
      <c r="BJ141" s="325"/>
      <c r="BK141" s="325"/>
      <c r="BL141" s="325"/>
      <c r="BM141" s="325"/>
      <c r="BN141" s="325"/>
      <c r="BO141" s="325"/>
      <c r="BP141" s="325"/>
      <c r="BQ141" s="325"/>
      <c r="BR141" s="325"/>
      <c r="BS141" s="325"/>
      <c r="BT141" s="325"/>
      <c r="BU141" s="325"/>
      <c r="BV141" s="325"/>
      <c r="BW141" s="325"/>
      <c r="BX141" s="325"/>
      <c r="BY141" s="325"/>
      <c r="BZ141" s="325"/>
      <c r="CB141" s="8"/>
    </row>
    <row r="142" spans="1:80" s="2" customFormat="1" ht="5.0999999999999996" customHeight="1">
      <c r="A142" s="326"/>
      <c r="B142" s="326"/>
      <c r="C142" s="326"/>
      <c r="D142" s="326"/>
      <c r="E142" s="326"/>
      <c r="F142" s="326"/>
      <c r="G142" s="326"/>
      <c r="H142" s="326"/>
      <c r="I142" s="326"/>
      <c r="J142" s="326"/>
      <c r="K142" s="326"/>
      <c r="L142" s="326"/>
      <c r="M142" s="326"/>
      <c r="N142" s="326"/>
      <c r="O142" s="326"/>
      <c r="P142" s="326"/>
      <c r="Q142" s="326"/>
      <c r="R142" s="326"/>
      <c r="S142" s="326"/>
      <c r="T142" s="326"/>
      <c r="U142" s="326"/>
      <c r="V142" s="326"/>
      <c r="W142" s="326"/>
      <c r="X142" s="326"/>
      <c r="Y142" s="326"/>
      <c r="Z142" s="326"/>
      <c r="AA142" s="326"/>
      <c r="AB142" s="326"/>
      <c r="AC142" s="326"/>
      <c r="AD142" s="326"/>
      <c r="AE142" s="326"/>
      <c r="AF142" s="326"/>
      <c r="AG142" s="326"/>
      <c r="AH142" s="326"/>
      <c r="AI142" s="326"/>
      <c r="AJ142" s="326"/>
      <c r="AK142" s="326"/>
      <c r="AL142" s="326"/>
      <c r="AM142" s="326"/>
      <c r="AN142" s="326"/>
      <c r="AO142" s="326"/>
      <c r="AP142" s="326"/>
      <c r="AQ142" s="326"/>
      <c r="AR142" s="326"/>
      <c r="AS142" s="326"/>
      <c r="AT142" s="326"/>
      <c r="AU142" s="326"/>
      <c r="AV142" s="326"/>
      <c r="AW142" s="326"/>
      <c r="AX142" s="326"/>
      <c r="AY142" s="326"/>
      <c r="AZ142" s="326"/>
      <c r="BA142" s="326"/>
      <c r="BB142" s="326"/>
      <c r="BC142" s="326"/>
      <c r="BD142" s="326"/>
      <c r="BE142" s="326"/>
      <c r="BF142" s="326"/>
      <c r="BG142" s="326"/>
      <c r="BH142" s="326"/>
      <c r="BI142" s="326"/>
      <c r="BJ142" s="326"/>
      <c r="BK142" s="326"/>
      <c r="BL142" s="326"/>
      <c r="BM142" s="326"/>
      <c r="BN142" s="326"/>
      <c r="BO142" s="326"/>
      <c r="BP142" s="326"/>
      <c r="BQ142" s="326"/>
      <c r="BR142" s="326"/>
      <c r="BS142" s="326"/>
      <c r="BT142" s="326"/>
      <c r="BU142" s="326"/>
      <c r="BV142" s="326"/>
      <c r="BW142" s="326"/>
      <c r="BX142" s="326"/>
      <c r="BY142" s="326"/>
      <c r="BZ142" s="326"/>
      <c r="CB142" s="8"/>
    </row>
    <row r="143" spans="1:80" ht="17.100000000000001" customHeight="1">
      <c r="A143" s="327"/>
      <c r="B143" s="327" t="s">
        <v>287</v>
      </c>
      <c r="C143" s="327"/>
      <c r="D143" s="327"/>
      <c r="E143" s="327"/>
      <c r="F143" s="327"/>
      <c r="G143" s="327"/>
      <c r="H143" s="327"/>
      <c r="I143" s="327"/>
      <c r="J143" s="327"/>
      <c r="K143" s="327"/>
      <c r="L143" s="327"/>
      <c r="M143" s="327"/>
      <c r="N143" s="327"/>
      <c r="O143" s="327"/>
      <c r="P143" s="327"/>
      <c r="Q143" s="327"/>
      <c r="R143" s="327"/>
      <c r="S143" s="329"/>
      <c r="T143" s="329"/>
      <c r="U143" s="329"/>
      <c r="V143" s="329"/>
      <c r="W143" s="329"/>
      <c r="X143" s="329"/>
      <c r="Y143" s="327"/>
      <c r="Z143" s="327"/>
      <c r="AA143" s="327"/>
      <c r="AB143" s="327"/>
      <c r="AC143" s="327"/>
      <c r="AD143" s="327"/>
      <c r="AE143" s="327"/>
      <c r="AF143" s="327"/>
      <c r="AG143" s="327"/>
      <c r="AH143" s="327"/>
      <c r="AI143" s="327"/>
      <c r="AJ143" s="327"/>
      <c r="AK143" s="327"/>
      <c r="AL143" s="327"/>
      <c r="AM143" s="327"/>
      <c r="AN143" s="327"/>
      <c r="AO143" s="327"/>
      <c r="AP143" s="327"/>
      <c r="AQ143" s="327"/>
      <c r="AR143" s="327"/>
      <c r="AS143" s="327"/>
      <c r="AT143" s="327"/>
      <c r="AU143" s="327"/>
      <c r="AV143" s="327"/>
      <c r="AW143" s="327"/>
      <c r="AX143" s="327"/>
      <c r="AY143" s="327"/>
      <c r="AZ143" s="327"/>
      <c r="BA143" s="327"/>
      <c r="BB143" s="327"/>
      <c r="BC143" s="327"/>
      <c r="BD143" s="327"/>
      <c r="BE143" s="327"/>
      <c r="BF143" s="327"/>
      <c r="BG143" s="327"/>
      <c r="BH143" s="327"/>
      <c r="BI143" s="327"/>
      <c r="BJ143" s="327"/>
      <c r="BK143" s="327"/>
      <c r="BL143" s="327"/>
      <c r="BM143" s="327"/>
      <c r="BN143" s="327"/>
      <c r="BO143" s="327"/>
      <c r="BP143" s="327"/>
      <c r="BQ143" s="327"/>
      <c r="BR143" s="327"/>
      <c r="BS143" s="327"/>
      <c r="BT143" s="327"/>
      <c r="BU143" s="327"/>
      <c r="BV143" s="327"/>
      <c r="BW143" s="327"/>
      <c r="BX143" s="327"/>
      <c r="BY143" s="327"/>
      <c r="BZ143" s="327"/>
    </row>
    <row r="144" spans="1:80" ht="17.100000000000001" customHeight="1">
      <c r="A144" s="327"/>
      <c r="B144" s="327"/>
      <c r="C144" s="327"/>
      <c r="D144" s="327"/>
      <c r="E144" s="77" t="s">
        <v>288</v>
      </c>
      <c r="F144" s="327"/>
      <c r="G144" s="327"/>
      <c r="H144" s="327"/>
      <c r="I144" s="327"/>
      <c r="J144" s="327"/>
      <c r="K144" s="327"/>
      <c r="L144" s="327"/>
      <c r="M144" s="327"/>
      <c r="N144" s="327"/>
      <c r="O144" s="327"/>
      <c r="P144" s="327"/>
      <c r="Q144" s="327"/>
      <c r="R144" s="327"/>
      <c r="S144" s="329"/>
      <c r="T144" s="329"/>
      <c r="U144" s="329"/>
      <c r="V144" s="329"/>
      <c r="W144" s="329"/>
      <c r="X144" s="329"/>
      <c r="Y144" s="327"/>
      <c r="Z144" s="327"/>
      <c r="AA144" s="327"/>
      <c r="AB144" s="327"/>
      <c r="AC144" s="327"/>
      <c r="AD144" s="327"/>
      <c r="AE144" s="327"/>
      <c r="AF144" s="327"/>
      <c r="AG144" s="327"/>
      <c r="AH144" s="327"/>
      <c r="AI144" s="327"/>
      <c r="AJ144" s="327"/>
      <c r="AK144" s="327"/>
      <c r="AL144" s="327"/>
      <c r="AM144" s="327"/>
      <c r="AN144" s="327"/>
      <c r="AO144" s="327"/>
      <c r="AP144" s="327"/>
      <c r="AQ144" s="327"/>
      <c r="AR144" s="327"/>
      <c r="AS144" s="327"/>
      <c r="AT144" s="327"/>
      <c r="AU144" s="327"/>
      <c r="AV144" s="327"/>
      <c r="AW144" s="327"/>
      <c r="AX144" s="327"/>
      <c r="AY144" s="327"/>
      <c r="AZ144" s="327"/>
      <c r="BA144" s="327"/>
      <c r="BB144" s="327"/>
      <c r="BC144" s="327"/>
      <c r="BD144" s="327"/>
      <c r="BE144" s="327"/>
      <c r="BF144" s="327"/>
      <c r="BG144" s="327"/>
      <c r="BH144" s="327"/>
      <c r="BI144" s="327"/>
      <c r="BJ144" s="327"/>
      <c r="BK144" s="327"/>
      <c r="BL144" s="327"/>
      <c r="BM144" s="327"/>
      <c r="BN144" s="327"/>
      <c r="BO144" s="327"/>
      <c r="BP144" s="327"/>
      <c r="BQ144" s="327"/>
      <c r="BR144" s="327"/>
      <c r="BS144" s="327"/>
      <c r="BT144" s="327"/>
      <c r="BU144" s="327"/>
      <c r="BV144" s="327"/>
      <c r="BW144" s="327"/>
      <c r="BX144" s="327"/>
      <c r="BY144" s="327"/>
      <c r="BZ144" s="327"/>
    </row>
    <row r="145" spans="1:80" ht="17.100000000000001" customHeight="1">
      <c r="A145" s="327"/>
      <c r="B145" s="77"/>
      <c r="C145" s="327"/>
      <c r="D145" s="327"/>
      <c r="E145" s="327"/>
      <c r="F145" s="327"/>
      <c r="G145" s="327" t="s">
        <v>84</v>
      </c>
      <c r="H145" s="981"/>
      <c r="I145" s="981"/>
      <c r="J145" s="981"/>
      <c r="K145" s="981"/>
      <c r="L145" s="981"/>
      <c r="M145" s="981"/>
      <c r="N145" s="981"/>
      <c r="O145" s="981"/>
      <c r="P145" s="981"/>
      <c r="Q145" s="981"/>
      <c r="R145" s="981"/>
      <c r="S145" s="981"/>
      <c r="T145" s="981"/>
      <c r="U145" s="981"/>
      <c r="V145" s="981"/>
      <c r="W145" s="981"/>
      <c r="X145" s="981"/>
      <c r="Y145" s="981"/>
      <c r="Z145" s="981"/>
      <c r="AA145" s="981"/>
      <c r="AB145" s="981"/>
      <c r="AC145" s="981"/>
      <c r="AD145" s="981"/>
      <c r="AE145" s="981"/>
      <c r="AF145" s="981"/>
      <c r="AG145" s="981"/>
      <c r="AH145" s="981"/>
      <c r="AI145" s="981"/>
      <c r="AJ145" s="981"/>
      <c r="AK145" s="981"/>
      <c r="AL145" s="981"/>
      <c r="AM145" s="981"/>
      <c r="AN145" s="981"/>
      <c r="AO145" s="981"/>
      <c r="AP145" s="981"/>
      <c r="AQ145" s="981"/>
      <c r="AR145" s="981"/>
      <c r="AS145" s="981"/>
      <c r="AT145" s="981"/>
      <c r="AU145" s="981"/>
      <c r="AV145" s="981"/>
      <c r="AW145" s="981"/>
      <c r="AX145" s="981"/>
      <c r="AY145" s="981"/>
      <c r="AZ145" s="981"/>
      <c r="BA145" s="981"/>
      <c r="BB145" s="981"/>
      <c r="BC145" s="981"/>
      <c r="BD145" s="981"/>
      <c r="BE145" s="981"/>
      <c r="BF145" s="981"/>
      <c r="BG145" s="981"/>
      <c r="BH145" s="981"/>
      <c r="BI145" s="981"/>
      <c r="BJ145" s="981"/>
      <c r="BK145" s="981"/>
      <c r="BL145" s="981"/>
      <c r="BM145" s="981"/>
      <c r="BN145" s="981"/>
      <c r="BO145" s="981"/>
      <c r="BP145" s="981"/>
      <c r="BQ145" s="981"/>
      <c r="BR145" s="981"/>
      <c r="BS145" s="981"/>
      <c r="BT145" s="981"/>
      <c r="BU145" s="981"/>
      <c r="BV145" s="981"/>
      <c r="BW145" s="981"/>
      <c r="BX145" s="981"/>
      <c r="BY145" s="981"/>
      <c r="BZ145" s="327" t="s">
        <v>80</v>
      </c>
    </row>
    <row r="146" spans="1:80" ht="17.100000000000001" customHeight="1">
      <c r="A146" s="327"/>
      <c r="B146" s="327"/>
      <c r="C146" s="327"/>
      <c r="D146" s="327"/>
      <c r="E146" s="77" t="s">
        <v>290</v>
      </c>
      <c r="F146" s="327"/>
      <c r="G146" s="327"/>
      <c r="H146" s="327"/>
      <c r="I146" s="327"/>
      <c r="J146" s="327"/>
      <c r="K146" s="327"/>
      <c r="L146" s="327"/>
      <c r="M146" s="327"/>
      <c r="N146" s="327"/>
      <c r="O146" s="327"/>
      <c r="P146" s="327"/>
      <c r="Q146" s="327"/>
      <c r="R146" s="327"/>
      <c r="S146" s="329"/>
      <c r="T146" s="329"/>
      <c r="U146" s="329"/>
      <c r="V146" s="329"/>
      <c r="W146" s="329"/>
      <c r="X146" s="329"/>
      <c r="Y146" s="327"/>
      <c r="Z146" s="327"/>
      <c r="AA146" s="327"/>
      <c r="AB146" s="327"/>
      <c r="AC146" s="327"/>
      <c r="AD146" s="327"/>
      <c r="AE146" s="327"/>
      <c r="AF146" s="327"/>
      <c r="AG146" s="327"/>
      <c r="AH146" s="327"/>
      <c r="AI146" s="327"/>
      <c r="AJ146" s="327"/>
      <c r="AK146" s="327"/>
      <c r="AL146" s="327"/>
      <c r="AM146" s="327"/>
      <c r="AN146" s="327"/>
      <c r="AO146" s="327"/>
      <c r="AP146" s="327"/>
      <c r="AQ146" s="327"/>
      <c r="AR146" s="327"/>
      <c r="AS146" s="327"/>
      <c r="AT146" s="327"/>
      <c r="AU146" s="327"/>
      <c r="AV146" s="327"/>
      <c r="AW146" s="327"/>
      <c r="AX146" s="327"/>
      <c r="AY146" s="327"/>
      <c r="AZ146" s="327"/>
      <c r="BA146" s="327"/>
      <c r="BB146" s="327"/>
      <c r="BC146" s="327"/>
      <c r="BD146" s="327"/>
      <c r="BE146" s="327"/>
      <c r="BF146" s="327"/>
      <c r="BG146" s="327"/>
      <c r="BH146" s="327"/>
      <c r="BI146" s="327"/>
      <c r="BJ146" s="327"/>
      <c r="BK146" s="327"/>
      <c r="BL146" s="327"/>
      <c r="BM146" s="327"/>
      <c r="BN146" s="327"/>
      <c r="BO146" s="327"/>
      <c r="BP146" s="327"/>
      <c r="BQ146" s="327"/>
      <c r="BR146" s="327"/>
      <c r="BS146" s="327"/>
      <c r="BT146" s="327"/>
      <c r="BU146" s="327"/>
      <c r="BV146" s="327"/>
      <c r="BW146" s="327"/>
      <c r="BX146" s="327"/>
      <c r="BY146" s="327"/>
      <c r="BZ146" s="327"/>
    </row>
    <row r="147" spans="1:80" ht="17.100000000000001" customHeight="1">
      <c r="A147" s="327"/>
      <c r="B147" s="327"/>
      <c r="C147" s="327"/>
      <c r="D147" s="327"/>
      <c r="E147" s="327"/>
      <c r="F147" s="327"/>
      <c r="G147" s="729" t="s">
        <v>56</v>
      </c>
      <c r="H147" s="729"/>
      <c r="I147" s="729"/>
      <c r="J147" s="327" t="s">
        <v>1348</v>
      </c>
      <c r="K147" s="327"/>
      <c r="L147" s="327"/>
      <c r="M147" s="327"/>
      <c r="N147" s="327"/>
      <c r="O147" s="327"/>
      <c r="P147" s="327"/>
      <c r="Q147" s="327"/>
      <c r="R147" s="327"/>
      <c r="S147" s="327"/>
      <c r="T147" s="327"/>
      <c r="U147" s="327"/>
      <c r="V147" s="327"/>
      <c r="W147" s="327"/>
      <c r="X147" s="327"/>
      <c r="Y147" s="327"/>
      <c r="Z147" s="327"/>
      <c r="AA147" s="327"/>
      <c r="AB147" s="327"/>
      <c r="AC147" s="327"/>
      <c r="AD147" s="327"/>
      <c r="AE147" s="327"/>
      <c r="AF147" s="327"/>
      <c r="AG147" s="327"/>
      <c r="AH147" s="327"/>
      <c r="AI147" s="327"/>
      <c r="AJ147" s="327"/>
      <c r="AK147" s="327"/>
      <c r="AL147" s="327"/>
      <c r="AM147" s="327"/>
      <c r="AN147" s="327"/>
      <c r="AO147" s="327"/>
      <c r="AP147" s="327"/>
      <c r="AQ147" s="327"/>
      <c r="AR147" s="327"/>
      <c r="AS147" s="327"/>
      <c r="AT147" s="327"/>
      <c r="AU147" s="327"/>
      <c r="AV147" s="327"/>
      <c r="AW147" s="327"/>
      <c r="AX147" s="327"/>
      <c r="AY147" s="327"/>
      <c r="AZ147" s="327"/>
      <c r="BA147" s="327"/>
      <c r="BB147" s="327"/>
      <c r="BC147" s="327"/>
      <c r="BD147" s="327"/>
      <c r="BE147" s="327"/>
      <c r="BF147" s="327"/>
      <c r="BG147" s="327"/>
      <c r="BH147" s="327"/>
      <c r="BI147" s="327"/>
      <c r="BJ147" s="327"/>
      <c r="BK147" s="327"/>
      <c r="BL147" s="327"/>
      <c r="BM147" s="327"/>
      <c r="BN147" s="327"/>
      <c r="BO147" s="327"/>
      <c r="BP147" s="327"/>
      <c r="BQ147" s="327"/>
      <c r="BR147" s="327"/>
      <c r="BS147" s="327"/>
      <c r="BT147" s="327"/>
      <c r="BU147" s="327"/>
      <c r="BV147" s="327"/>
      <c r="BW147" s="327"/>
      <c r="BX147" s="327"/>
      <c r="BY147" s="327"/>
      <c r="BZ147" s="327"/>
    </row>
    <row r="148" spans="1:80" ht="17.100000000000001" customHeight="1">
      <c r="A148" s="327"/>
      <c r="B148" s="327"/>
      <c r="C148" s="327"/>
      <c r="D148" s="327"/>
      <c r="E148" s="327"/>
      <c r="F148" s="327"/>
      <c r="G148" s="327"/>
      <c r="H148" s="327" t="s">
        <v>292</v>
      </c>
      <c r="I148" s="327"/>
      <c r="J148" s="327"/>
      <c r="K148" s="327"/>
      <c r="L148" s="327"/>
      <c r="M148" s="327"/>
      <c r="N148" s="327"/>
      <c r="O148" s="327"/>
      <c r="P148" s="327"/>
      <c r="Q148" s="327"/>
      <c r="R148" s="327"/>
      <c r="S148" s="327"/>
      <c r="T148" s="327"/>
      <c r="U148" s="981"/>
      <c r="V148" s="981"/>
      <c r="W148" s="981"/>
      <c r="X148" s="981"/>
      <c r="Y148" s="981"/>
      <c r="Z148" s="981"/>
      <c r="AA148" s="981"/>
      <c r="AB148" s="981"/>
      <c r="AC148" s="981"/>
      <c r="AD148" s="981"/>
      <c r="AE148" s="981"/>
      <c r="AF148" s="981"/>
      <c r="AG148" s="981"/>
      <c r="AH148" s="981"/>
      <c r="AI148" s="981"/>
      <c r="AJ148" s="981"/>
      <c r="AK148" s="981"/>
      <c r="AL148" s="981"/>
      <c r="AM148" s="981"/>
      <c r="AN148" s="981"/>
      <c r="AO148" s="981"/>
      <c r="AP148" s="981"/>
      <c r="AQ148" s="981"/>
      <c r="AR148" s="981"/>
      <c r="AS148" s="327" t="s">
        <v>80</v>
      </c>
      <c r="AT148" s="327"/>
      <c r="AU148" s="327"/>
      <c r="AV148" s="327"/>
      <c r="AW148" s="327"/>
      <c r="AX148" s="327"/>
      <c r="AY148" s="327"/>
      <c r="AZ148" s="327"/>
      <c r="BA148" s="327"/>
      <c r="BB148" s="327"/>
      <c r="BC148" s="327"/>
      <c r="BD148" s="327"/>
      <c r="BE148" s="327"/>
      <c r="BF148" s="327"/>
      <c r="BG148" s="327"/>
      <c r="BH148" s="327"/>
      <c r="BI148" s="327"/>
      <c r="BJ148" s="327"/>
      <c r="BK148" s="327"/>
      <c r="BL148" s="327"/>
      <c r="BM148" s="327"/>
      <c r="BN148" s="327"/>
      <c r="BO148" s="327"/>
      <c r="BP148" s="327"/>
      <c r="BQ148" s="327"/>
      <c r="BR148" s="327"/>
      <c r="BS148" s="327"/>
      <c r="BT148" s="327"/>
      <c r="BU148" s="327"/>
      <c r="BV148" s="327"/>
      <c r="BW148" s="327"/>
      <c r="BX148" s="327"/>
      <c r="BY148" s="327"/>
      <c r="BZ148" s="327"/>
    </row>
    <row r="149" spans="1:80" ht="17.100000000000001" customHeight="1">
      <c r="A149" s="327"/>
      <c r="B149" s="327"/>
      <c r="C149" s="327"/>
      <c r="D149" s="327"/>
      <c r="E149" s="327"/>
      <c r="F149" s="327"/>
      <c r="G149" s="729" t="s">
        <v>56</v>
      </c>
      <c r="H149" s="729"/>
      <c r="I149" s="729"/>
      <c r="J149" s="327" t="s">
        <v>1349</v>
      </c>
      <c r="K149" s="327"/>
      <c r="L149" s="327"/>
      <c r="M149" s="327"/>
      <c r="N149" s="327"/>
      <c r="O149" s="327"/>
      <c r="P149" s="327"/>
      <c r="Q149" s="327"/>
      <c r="R149" s="327"/>
      <c r="S149" s="327"/>
      <c r="T149" s="327"/>
      <c r="U149" s="327"/>
      <c r="V149" s="327"/>
      <c r="W149" s="327"/>
      <c r="X149" s="327"/>
      <c r="Y149" s="327"/>
      <c r="Z149" s="327"/>
      <c r="AA149" s="327"/>
      <c r="AB149" s="327"/>
      <c r="AC149" s="327"/>
      <c r="AD149" s="327"/>
      <c r="AE149" s="327"/>
      <c r="AF149" s="327"/>
      <c r="AG149" s="327"/>
      <c r="AH149" s="327"/>
      <c r="AI149" s="327"/>
      <c r="AJ149" s="327"/>
      <c r="AK149" s="327"/>
      <c r="AL149" s="327"/>
      <c r="AM149" s="327"/>
      <c r="AN149" s="327"/>
      <c r="AO149" s="327"/>
      <c r="AP149" s="327"/>
      <c r="AQ149" s="327"/>
      <c r="AR149" s="327"/>
      <c r="AS149" s="327"/>
      <c r="AT149" s="327"/>
      <c r="AU149" s="327"/>
      <c r="AV149" s="327"/>
      <c r="AW149" s="327"/>
      <c r="AX149" s="327"/>
      <c r="AY149" s="327"/>
      <c r="AZ149" s="327"/>
      <c r="BA149" s="327"/>
      <c r="BB149" s="327"/>
      <c r="BC149" s="327"/>
      <c r="BD149" s="327"/>
      <c r="BE149" s="327"/>
      <c r="BF149" s="327"/>
      <c r="BG149" s="327"/>
      <c r="BH149" s="327"/>
      <c r="BI149" s="327"/>
      <c r="BJ149" s="327"/>
      <c r="BK149" s="327"/>
      <c r="BL149" s="327"/>
      <c r="BM149" s="327"/>
      <c r="BN149" s="327"/>
      <c r="BO149" s="327"/>
      <c r="BP149" s="327"/>
      <c r="BQ149" s="327"/>
      <c r="BR149" s="327"/>
      <c r="BS149" s="327"/>
      <c r="BT149" s="327"/>
      <c r="BU149" s="327"/>
      <c r="BV149" s="327"/>
      <c r="BW149" s="327"/>
      <c r="BX149" s="327"/>
      <c r="BY149" s="327"/>
      <c r="BZ149" s="327"/>
    </row>
    <row r="150" spans="1:80" s="2" customFormat="1" ht="5.0999999999999996" customHeight="1">
      <c r="A150" s="325"/>
      <c r="B150" s="325"/>
      <c r="C150" s="325"/>
      <c r="D150" s="325"/>
      <c r="E150" s="325"/>
      <c r="F150" s="325"/>
      <c r="G150" s="325"/>
      <c r="H150" s="325"/>
      <c r="I150" s="325"/>
      <c r="J150" s="325"/>
      <c r="K150" s="325"/>
      <c r="L150" s="325"/>
      <c r="M150" s="325"/>
      <c r="N150" s="325"/>
      <c r="O150" s="325"/>
      <c r="P150" s="325"/>
      <c r="Q150" s="325"/>
      <c r="R150" s="325"/>
      <c r="S150" s="325"/>
      <c r="T150" s="325"/>
      <c r="U150" s="325"/>
      <c r="V150" s="325"/>
      <c r="W150" s="325"/>
      <c r="X150" s="325"/>
      <c r="Y150" s="325"/>
      <c r="Z150" s="325"/>
      <c r="AA150" s="325"/>
      <c r="AB150" s="325"/>
      <c r="AC150" s="325"/>
      <c r="AD150" s="325"/>
      <c r="AE150" s="325"/>
      <c r="AF150" s="325"/>
      <c r="AG150" s="325"/>
      <c r="AH150" s="325"/>
      <c r="AI150" s="325"/>
      <c r="AJ150" s="325"/>
      <c r="AK150" s="325"/>
      <c r="AL150" s="325"/>
      <c r="AM150" s="325"/>
      <c r="AN150" s="325"/>
      <c r="AO150" s="325"/>
      <c r="AP150" s="325"/>
      <c r="AQ150" s="325"/>
      <c r="AR150" s="325"/>
      <c r="AS150" s="325"/>
      <c r="AT150" s="325"/>
      <c r="AU150" s="325"/>
      <c r="AV150" s="325"/>
      <c r="AW150" s="325"/>
      <c r="AX150" s="325"/>
      <c r="AY150" s="325"/>
      <c r="AZ150" s="325"/>
      <c r="BA150" s="325"/>
      <c r="BB150" s="325"/>
      <c r="BC150" s="325"/>
      <c r="BD150" s="325"/>
      <c r="BE150" s="325"/>
      <c r="BF150" s="325"/>
      <c r="BG150" s="325"/>
      <c r="BH150" s="325"/>
      <c r="BI150" s="325"/>
      <c r="BJ150" s="325"/>
      <c r="BK150" s="325"/>
      <c r="BL150" s="325"/>
      <c r="BM150" s="325"/>
      <c r="BN150" s="325"/>
      <c r="BO150" s="325"/>
      <c r="BP150" s="325"/>
      <c r="BQ150" s="325"/>
      <c r="BR150" s="325"/>
      <c r="BS150" s="325"/>
      <c r="BT150" s="325"/>
      <c r="BU150" s="325"/>
      <c r="BV150" s="325"/>
      <c r="BW150" s="325"/>
      <c r="BX150" s="325"/>
      <c r="BY150" s="325"/>
      <c r="BZ150" s="325"/>
      <c r="CB150" s="8"/>
    </row>
    <row r="151" spans="1:80" s="2" customFormat="1" ht="5.0999999999999996" customHeight="1">
      <c r="A151" s="326"/>
      <c r="B151" s="326"/>
      <c r="C151" s="326"/>
      <c r="D151" s="326"/>
      <c r="E151" s="326"/>
      <c r="F151" s="326"/>
      <c r="G151" s="326"/>
      <c r="H151" s="326"/>
      <c r="I151" s="326"/>
      <c r="J151" s="326"/>
      <c r="K151" s="326"/>
      <c r="L151" s="326"/>
      <c r="M151" s="326"/>
      <c r="N151" s="326"/>
      <c r="O151" s="326"/>
      <c r="P151" s="326"/>
      <c r="Q151" s="326"/>
      <c r="R151" s="326"/>
      <c r="S151" s="326"/>
      <c r="T151" s="326"/>
      <c r="U151" s="326"/>
      <c r="V151" s="326"/>
      <c r="W151" s="326"/>
      <c r="X151" s="326"/>
      <c r="Y151" s="326"/>
      <c r="Z151" s="326"/>
      <c r="AA151" s="326"/>
      <c r="AB151" s="326"/>
      <c r="AC151" s="326"/>
      <c r="AD151" s="326"/>
      <c r="AE151" s="326"/>
      <c r="AF151" s="326"/>
      <c r="AG151" s="326"/>
      <c r="AH151" s="326"/>
      <c r="AI151" s="326"/>
      <c r="AJ151" s="326"/>
      <c r="AK151" s="326"/>
      <c r="AL151" s="326"/>
      <c r="AM151" s="326"/>
      <c r="AN151" s="326"/>
      <c r="AO151" s="326"/>
      <c r="AP151" s="326"/>
      <c r="AQ151" s="326"/>
      <c r="AR151" s="326"/>
      <c r="AS151" s="326"/>
      <c r="AT151" s="326"/>
      <c r="AU151" s="326"/>
      <c r="AV151" s="326"/>
      <c r="AW151" s="326"/>
      <c r="AX151" s="326"/>
      <c r="AY151" s="326"/>
      <c r="AZ151" s="326"/>
      <c r="BA151" s="326"/>
      <c r="BB151" s="326"/>
      <c r="BC151" s="326"/>
      <c r="BD151" s="326"/>
      <c r="BE151" s="326"/>
      <c r="BF151" s="326"/>
      <c r="BG151" s="326"/>
      <c r="BH151" s="326"/>
      <c r="BI151" s="326"/>
      <c r="BJ151" s="326"/>
      <c r="BK151" s="326"/>
      <c r="BL151" s="326"/>
      <c r="BM151" s="326"/>
      <c r="BN151" s="326"/>
      <c r="BO151" s="326"/>
      <c r="BP151" s="326"/>
      <c r="BQ151" s="326"/>
      <c r="BR151" s="326"/>
      <c r="BS151" s="326"/>
      <c r="BT151" s="326"/>
      <c r="BU151" s="326"/>
      <c r="BV151" s="326"/>
      <c r="BW151" s="326"/>
      <c r="BX151" s="326"/>
      <c r="BY151" s="326"/>
      <c r="BZ151" s="326"/>
      <c r="CB151" s="8"/>
    </row>
    <row r="152" spans="1:80" ht="17.100000000000001" customHeight="1">
      <c r="A152" s="327"/>
      <c r="B152" s="327" t="s">
        <v>294</v>
      </c>
      <c r="C152" s="327"/>
      <c r="D152" s="327"/>
      <c r="E152" s="327"/>
      <c r="F152" s="327"/>
      <c r="G152" s="327"/>
      <c r="H152" s="327"/>
      <c r="I152" s="327"/>
      <c r="J152" s="327"/>
      <c r="K152" s="327"/>
      <c r="L152" s="327"/>
      <c r="M152" s="327"/>
      <c r="N152" s="327"/>
      <c r="O152" s="327"/>
      <c r="P152" s="327"/>
      <c r="Q152" s="327"/>
      <c r="R152" s="327"/>
      <c r="S152" s="329"/>
      <c r="T152" s="329"/>
      <c r="U152" s="329"/>
      <c r="V152" s="329"/>
      <c r="W152" s="329"/>
      <c r="X152" s="329"/>
      <c r="Y152" s="327"/>
      <c r="Z152" s="327"/>
      <c r="AA152" s="327"/>
      <c r="AB152" s="327"/>
      <c r="AC152" s="327"/>
      <c r="AD152" s="327"/>
      <c r="AE152" s="327"/>
      <c r="AF152" s="327"/>
      <c r="AG152" s="327"/>
      <c r="AH152" s="327"/>
      <c r="AI152" s="327"/>
      <c r="AJ152" s="327"/>
      <c r="AK152" s="327"/>
      <c r="AL152" s="327"/>
      <c r="AM152" s="327"/>
      <c r="AN152" s="327"/>
      <c r="AO152" s="327"/>
      <c r="AP152" s="327"/>
      <c r="AQ152" s="327"/>
      <c r="AR152" s="327"/>
      <c r="AS152" s="327"/>
      <c r="AT152" s="327"/>
      <c r="AU152" s="327"/>
      <c r="AV152" s="327"/>
      <c r="AW152" s="327"/>
      <c r="AX152" s="327"/>
      <c r="AY152" s="327"/>
      <c r="AZ152" s="327"/>
      <c r="BA152" s="327"/>
      <c r="BB152" s="327"/>
      <c r="BC152" s="327"/>
      <c r="BD152" s="327"/>
      <c r="BE152" s="327"/>
      <c r="BF152" s="327"/>
      <c r="BG152" s="327"/>
      <c r="BH152" s="327"/>
      <c r="BI152" s="327"/>
      <c r="BJ152" s="327"/>
      <c r="BK152" s="327"/>
      <c r="BL152" s="327"/>
      <c r="BM152" s="327"/>
      <c r="BN152" s="327"/>
      <c r="BO152" s="327"/>
      <c r="BP152" s="327"/>
      <c r="BQ152" s="327"/>
      <c r="BR152" s="327"/>
      <c r="BS152" s="327"/>
      <c r="BT152" s="327"/>
      <c r="BU152" s="327"/>
      <c r="BV152" s="327"/>
      <c r="BW152" s="327"/>
      <c r="BX152" s="327"/>
      <c r="BY152" s="327"/>
      <c r="BZ152" s="327"/>
    </row>
    <row r="153" spans="1:80" ht="17.100000000000001" customHeight="1">
      <c r="A153" s="327"/>
      <c r="B153" s="332"/>
      <c r="C153" s="327"/>
      <c r="D153" s="327"/>
      <c r="E153" s="327"/>
      <c r="F153" s="327" t="s">
        <v>84</v>
      </c>
      <c r="G153" s="981"/>
      <c r="H153" s="981"/>
      <c r="I153" s="981"/>
      <c r="J153" s="981"/>
      <c r="K153" s="981"/>
      <c r="L153" s="981"/>
      <c r="M153" s="981"/>
      <c r="N153" s="981"/>
      <c r="O153" s="981"/>
      <c r="P153" s="981"/>
      <c r="Q153" s="981"/>
      <c r="R153" s="981"/>
      <c r="S153" s="981"/>
      <c r="T153" s="981"/>
      <c r="U153" s="981"/>
      <c r="V153" s="981"/>
      <c r="W153" s="981"/>
      <c r="X153" s="981"/>
      <c r="Y153" s="981"/>
      <c r="Z153" s="981"/>
      <c r="AA153" s="981"/>
      <c r="AB153" s="981"/>
      <c r="AC153" s="981"/>
      <c r="AD153" s="981"/>
      <c r="AE153" s="981"/>
      <c r="AF153" s="981"/>
      <c r="AG153" s="981"/>
      <c r="AH153" s="981"/>
      <c r="AI153" s="981"/>
      <c r="AJ153" s="981"/>
      <c r="AK153" s="981"/>
      <c r="AL153" s="981"/>
      <c r="AM153" s="981"/>
      <c r="AN153" s="981"/>
      <c r="AO153" s="981"/>
      <c r="AP153" s="981"/>
      <c r="AQ153" s="981"/>
      <c r="AR153" s="981"/>
      <c r="AS153" s="981"/>
      <c r="AT153" s="981"/>
      <c r="AU153" s="981"/>
      <c r="AV153" s="981"/>
      <c r="AW153" s="981"/>
      <c r="AX153" s="981"/>
      <c r="AY153" s="327" t="s">
        <v>80</v>
      </c>
      <c r="AZ153" s="327"/>
      <c r="BA153" s="327"/>
      <c r="BB153" s="327"/>
      <c r="BC153" s="327"/>
      <c r="BD153" s="327"/>
      <c r="BE153" s="327"/>
      <c r="BF153" s="327"/>
      <c r="BG153" s="327"/>
      <c r="BH153" s="327"/>
      <c r="BI153" s="327"/>
      <c r="BJ153" s="327"/>
      <c r="BK153" s="327"/>
      <c r="BL153" s="327"/>
      <c r="BM153" s="327"/>
      <c r="BN153" s="327"/>
      <c r="BO153" s="327"/>
      <c r="BP153" s="327"/>
      <c r="BQ153" s="327"/>
      <c r="BR153" s="327"/>
      <c r="BS153" s="327"/>
      <c r="BT153" s="327"/>
      <c r="BU153" s="327"/>
      <c r="BV153" s="327"/>
      <c r="BW153" s="327"/>
      <c r="BX153" s="327"/>
      <c r="BY153" s="327"/>
      <c r="BZ153" s="327"/>
    </row>
    <row r="154" spans="1:80" s="2" customFormat="1" ht="5.0999999999999996" customHeight="1">
      <c r="A154" s="325"/>
      <c r="B154" s="325"/>
      <c r="C154" s="325"/>
      <c r="D154" s="325"/>
      <c r="E154" s="325"/>
      <c r="F154" s="325"/>
      <c r="G154" s="325"/>
      <c r="H154" s="325"/>
      <c r="I154" s="325"/>
      <c r="J154" s="325"/>
      <c r="K154" s="325"/>
      <c r="L154" s="325"/>
      <c r="M154" s="325"/>
      <c r="N154" s="325"/>
      <c r="O154" s="325"/>
      <c r="P154" s="325"/>
      <c r="Q154" s="325"/>
      <c r="R154" s="325"/>
      <c r="S154" s="325"/>
      <c r="T154" s="325"/>
      <c r="U154" s="325"/>
      <c r="V154" s="325"/>
      <c r="W154" s="325"/>
      <c r="X154" s="325"/>
      <c r="Y154" s="325"/>
      <c r="Z154" s="325"/>
      <c r="AA154" s="325"/>
      <c r="AB154" s="325"/>
      <c r="AC154" s="325"/>
      <c r="AD154" s="325"/>
      <c r="AE154" s="325"/>
      <c r="AF154" s="325"/>
      <c r="AG154" s="325"/>
      <c r="AH154" s="325"/>
      <c r="AI154" s="325"/>
      <c r="AJ154" s="325"/>
      <c r="AK154" s="325"/>
      <c r="AL154" s="325"/>
      <c r="AM154" s="325"/>
      <c r="AN154" s="325"/>
      <c r="AO154" s="325"/>
      <c r="AP154" s="325"/>
      <c r="AQ154" s="325"/>
      <c r="AR154" s="325"/>
      <c r="AS154" s="325"/>
      <c r="AT154" s="325"/>
      <c r="AU154" s="325"/>
      <c r="AV154" s="325"/>
      <c r="AW154" s="325"/>
      <c r="AX154" s="325"/>
      <c r="AY154" s="325"/>
      <c r="AZ154" s="325"/>
      <c r="BA154" s="325"/>
      <c r="BB154" s="325"/>
      <c r="BC154" s="325"/>
      <c r="BD154" s="325"/>
      <c r="BE154" s="325"/>
      <c r="BF154" s="325"/>
      <c r="BG154" s="325"/>
      <c r="BH154" s="325"/>
      <c r="BI154" s="325"/>
      <c r="BJ154" s="325"/>
      <c r="BK154" s="325"/>
      <c r="BL154" s="325"/>
      <c r="BM154" s="325"/>
      <c r="BN154" s="325"/>
      <c r="BO154" s="325"/>
      <c r="BP154" s="325"/>
      <c r="BQ154" s="325"/>
      <c r="BR154" s="325"/>
      <c r="BS154" s="325"/>
      <c r="BT154" s="325"/>
      <c r="BU154" s="325"/>
      <c r="BV154" s="325"/>
      <c r="BW154" s="325"/>
      <c r="BX154" s="325"/>
      <c r="BY154" s="325"/>
      <c r="BZ154" s="325"/>
      <c r="CB154" s="8"/>
    </row>
    <row r="155" spans="1:80" s="2" customFormat="1" ht="5.0999999999999996" customHeight="1">
      <c r="A155" s="326"/>
      <c r="B155" s="326"/>
      <c r="C155" s="326"/>
      <c r="D155" s="326"/>
      <c r="E155" s="326"/>
      <c r="F155" s="326"/>
      <c r="G155" s="326"/>
      <c r="H155" s="326"/>
      <c r="I155" s="326"/>
      <c r="J155" s="326"/>
      <c r="K155" s="326"/>
      <c r="L155" s="326"/>
      <c r="M155" s="326"/>
      <c r="N155" s="326"/>
      <c r="O155" s="326"/>
      <c r="P155" s="326"/>
      <c r="Q155" s="326"/>
      <c r="R155" s="326"/>
      <c r="S155" s="326"/>
      <c r="T155" s="326"/>
      <c r="U155" s="326"/>
      <c r="V155" s="326"/>
      <c r="W155" s="326"/>
      <c r="X155" s="326"/>
      <c r="Y155" s="326"/>
      <c r="Z155" s="326"/>
      <c r="AA155" s="326"/>
      <c r="AB155" s="326"/>
      <c r="AC155" s="326"/>
      <c r="AD155" s="326"/>
      <c r="AE155" s="326"/>
      <c r="AF155" s="326"/>
      <c r="AG155" s="326"/>
      <c r="AH155" s="326"/>
      <c r="AI155" s="326"/>
      <c r="AJ155" s="326"/>
      <c r="AK155" s="326"/>
      <c r="AL155" s="326"/>
      <c r="AM155" s="326"/>
      <c r="AN155" s="326"/>
      <c r="AO155" s="326"/>
      <c r="AP155" s="326"/>
      <c r="AQ155" s="326"/>
      <c r="AR155" s="326"/>
      <c r="AS155" s="326"/>
      <c r="AT155" s="326"/>
      <c r="AU155" s="326"/>
      <c r="AV155" s="326"/>
      <c r="AW155" s="326"/>
      <c r="AX155" s="326"/>
      <c r="AY155" s="326"/>
      <c r="AZ155" s="326"/>
      <c r="BA155" s="326"/>
      <c r="BB155" s="326"/>
      <c r="BC155" s="326"/>
      <c r="BD155" s="326"/>
      <c r="BE155" s="326"/>
      <c r="BF155" s="326"/>
      <c r="BG155" s="326"/>
      <c r="BH155" s="326"/>
      <c r="BI155" s="326"/>
      <c r="BJ155" s="326"/>
      <c r="BK155" s="326"/>
      <c r="BL155" s="326"/>
      <c r="BM155" s="326"/>
      <c r="BN155" s="326"/>
      <c r="BO155" s="326"/>
      <c r="BP155" s="326"/>
      <c r="BQ155" s="326"/>
      <c r="BR155" s="326"/>
      <c r="BS155" s="326"/>
      <c r="BT155" s="326"/>
      <c r="BU155" s="326"/>
      <c r="BV155" s="326"/>
      <c r="BW155" s="326"/>
      <c r="BX155" s="326"/>
      <c r="BY155" s="326"/>
      <c r="BZ155" s="326"/>
      <c r="CB155" s="8"/>
    </row>
    <row r="156" spans="1:80" ht="17.100000000000001" customHeight="1">
      <c r="A156" s="327"/>
      <c r="B156" s="327" t="s">
        <v>295</v>
      </c>
      <c r="C156" s="327"/>
      <c r="D156" s="327"/>
      <c r="E156" s="327"/>
      <c r="F156" s="327"/>
      <c r="G156" s="327"/>
      <c r="H156" s="327"/>
      <c r="I156" s="327"/>
      <c r="J156" s="327"/>
      <c r="K156" s="327"/>
      <c r="L156" s="327"/>
      <c r="M156" s="327"/>
      <c r="N156" s="327"/>
      <c r="O156" s="327"/>
      <c r="P156" s="327"/>
      <c r="Q156" s="327"/>
      <c r="R156" s="327"/>
      <c r="S156" s="329"/>
      <c r="T156" s="329"/>
      <c r="U156" s="329"/>
      <c r="V156" s="329"/>
      <c r="W156" s="329"/>
      <c r="X156" s="329"/>
      <c r="Y156" s="327"/>
      <c r="Z156" s="327"/>
      <c r="AA156" s="327"/>
      <c r="AB156" s="327"/>
      <c r="AC156" s="327"/>
      <c r="AD156" s="327"/>
      <c r="AE156" s="327"/>
      <c r="AF156" s="327"/>
      <c r="AG156" s="327"/>
      <c r="AH156" s="327"/>
      <c r="AI156" s="327"/>
      <c r="AJ156" s="327"/>
      <c r="AK156" s="327"/>
      <c r="AL156" s="327"/>
      <c r="AM156" s="327"/>
      <c r="AN156" s="327"/>
      <c r="AO156" s="327"/>
      <c r="AP156" s="327"/>
      <c r="AQ156" s="327"/>
      <c r="AR156" s="327"/>
      <c r="AS156" s="327"/>
      <c r="AT156" s="327"/>
      <c r="AU156" s="327"/>
      <c r="AV156" s="327"/>
      <c r="AW156" s="327"/>
      <c r="AX156" s="327"/>
      <c r="AY156" s="327"/>
      <c r="AZ156" s="327"/>
      <c r="BA156" s="327"/>
      <c r="BB156" s="327"/>
      <c r="BC156" s="327"/>
      <c r="BD156" s="327"/>
      <c r="BE156" s="327"/>
      <c r="BF156" s="327"/>
      <c r="BG156" s="327"/>
      <c r="BH156" s="327"/>
      <c r="BI156" s="327"/>
      <c r="BJ156" s="327"/>
      <c r="BK156" s="327"/>
      <c r="BL156" s="327"/>
      <c r="BM156" s="327"/>
      <c r="BN156" s="327"/>
      <c r="BO156" s="327"/>
      <c r="BP156" s="327"/>
      <c r="BQ156" s="327"/>
      <c r="BR156" s="327"/>
      <c r="BS156" s="327"/>
      <c r="BT156" s="327"/>
      <c r="BU156" s="327"/>
      <c r="BV156" s="327"/>
      <c r="BW156" s="327"/>
      <c r="BX156" s="327"/>
      <c r="BY156" s="327"/>
      <c r="BZ156" s="327"/>
    </row>
    <row r="157" spans="1:80" s="339" customFormat="1" ht="17.100000000000001" customHeight="1">
      <c r="A157" s="335"/>
      <c r="B157" s="335"/>
      <c r="C157" s="335"/>
      <c r="D157" s="335"/>
      <c r="E157" s="982"/>
      <c r="F157" s="982"/>
      <c r="G157" s="982"/>
      <c r="H157" s="982"/>
      <c r="I157" s="982"/>
      <c r="J157" s="982"/>
      <c r="K157" s="982"/>
      <c r="L157" s="982"/>
      <c r="M157" s="982"/>
      <c r="N157" s="982"/>
      <c r="O157" s="982"/>
      <c r="P157" s="982"/>
      <c r="Q157" s="982"/>
      <c r="R157" s="982"/>
      <c r="S157" s="982"/>
      <c r="T157" s="982"/>
      <c r="U157" s="982"/>
      <c r="V157" s="982"/>
      <c r="W157" s="982"/>
      <c r="X157" s="982"/>
      <c r="Y157" s="982"/>
      <c r="Z157" s="982"/>
      <c r="AA157" s="982"/>
      <c r="AB157" s="982"/>
      <c r="AC157" s="982"/>
      <c r="AD157" s="982"/>
      <c r="AE157" s="982"/>
      <c r="AF157" s="982"/>
      <c r="AG157" s="982"/>
      <c r="AH157" s="982"/>
      <c r="AI157" s="982"/>
      <c r="AJ157" s="982"/>
      <c r="AK157" s="982"/>
      <c r="AL157" s="982"/>
      <c r="AM157" s="982"/>
      <c r="AN157" s="982"/>
      <c r="AO157" s="982"/>
      <c r="AP157" s="982"/>
      <c r="AQ157" s="982"/>
      <c r="AR157" s="982"/>
      <c r="AS157" s="982"/>
      <c r="AT157" s="982"/>
      <c r="AU157" s="982"/>
      <c r="AV157" s="982"/>
      <c r="AW157" s="982"/>
      <c r="AX157" s="982"/>
      <c r="AY157" s="982"/>
      <c r="AZ157" s="982"/>
      <c r="BA157" s="982"/>
      <c r="BB157" s="982"/>
      <c r="BC157" s="982"/>
      <c r="BD157" s="982"/>
      <c r="BE157" s="982"/>
      <c r="BF157" s="982"/>
      <c r="BG157" s="982"/>
      <c r="BH157" s="982"/>
      <c r="BI157" s="982"/>
      <c r="BJ157" s="982"/>
      <c r="BK157" s="982"/>
      <c r="BL157" s="982"/>
      <c r="BM157" s="982"/>
      <c r="BN157" s="982"/>
      <c r="BO157" s="982"/>
      <c r="BP157" s="982"/>
      <c r="BQ157" s="982"/>
      <c r="BR157" s="982"/>
      <c r="BS157" s="982"/>
      <c r="BT157" s="982"/>
      <c r="BU157" s="982"/>
      <c r="BV157" s="982"/>
      <c r="BW157" s="982"/>
      <c r="BX157" s="982"/>
      <c r="BY157" s="982"/>
      <c r="BZ157" s="335"/>
    </row>
    <row r="158" spans="1:80" s="339" customFormat="1" ht="17.100000000000001" customHeight="1">
      <c r="A158" s="335"/>
      <c r="B158" s="335"/>
      <c r="C158" s="335"/>
      <c r="D158" s="335"/>
      <c r="E158" s="982"/>
      <c r="F158" s="982"/>
      <c r="G158" s="982"/>
      <c r="H158" s="982"/>
      <c r="I158" s="982"/>
      <c r="J158" s="982"/>
      <c r="K158" s="982"/>
      <c r="L158" s="982"/>
      <c r="M158" s="982"/>
      <c r="N158" s="982"/>
      <c r="O158" s="982"/>
      <c r="P158" s="982"/>
      <c r="Q158" s="982"/>
      <c r="R158" s="982"/>
      <c r="S158" s="982"/>
      <c r="T158" s="982"/>
      <c r="U158" s="982"/>
      <c r="V158" s="982"/>
      <c r="W158" s="982"/>
      <c r="X158" s="982"/>
      <c r="Y158" s="982"/>
      <c r="Z158" s="982"/>
      <c r="AA158" s="982"/>
      <c r="AB158" s="982"/>
      <c r="AC158" s="982"/>
      <c r="AD158" s="982"/>
      <c r="AE158" s="982"/>
      <c r="AF158" s="982"/>
      <c r="AG158" s="982"/>
      <c r="AH158" s="982"/>
      <c r="AI158" s="982"/>
      <c r="AJ158" s="982"/>
      <c r="AK158" s="982"/>
      <c r="AL158" s="982"/>
      <c r="AM158" s="982"/>
      <c r="AN158" s="982"/>
      <c r="AO158" s="982"/>
      <c r="AP158" s="982"/>
      <c r="AQ158" s="982"/>
      <c r="AR158" s="982"/>
      <c r="AS158" s="982"/>
      <c r="AT158" s="982"/>
      <c r="AU158" s="982"/>
      <c r="AV158" s="982"/>
      <c r="AW158" s="982"/>
      <c r="AX158" s="982"/>
      <c r="AY158" s="982"/>
      <c r="AZ158" s="982"/>
      <c r="BA158" s="982"/>
      <c r="BB158" s="982"/>
      <c r="BC158" s="982"/>
      <c r="BD158" s="982"/>
      <c r="BE158" s="982"/>
      <c r="BF158" s="982"/>
      <c r="BG158" s="982"/>
      <c r="BH158" s="982"/>
      <c r="BI158" s="982"/>
      <c r="BJ158" s="982"/>
      <c r="BK158" s="982"/>
      <c r="BL158" s="982"/>
      <c r="BM158" s="982"/>
      <c r="BN158" s="982"/>
      <c r="BO158" s="982"/>
      <c r="BP158" s="982"/>
      <c r="BQ158" s="982"/>
      <c r="BR158" s="982"/>
      <c r="BS158" s="982"/>
      <c r="BT158" s="982"/>
      <c r="BU158" s="982"/>
      <c r="BV158" s="982"/>
      <c r="BW158" s="982"/>
      <c r="BX158" s="982"/>
      <c r="BY158" s="982"/>
      <c r="BZ158" s="335"/>
    </row>
    <row r="159" spans="1:80" s="339" customFormat="1" ht="17.100000000000001" customHeight="1">
      <c r="A159" s="335"/>
      <c r="B159" s="335"/>
      <c r="C159" s="335"/>
      <c r="D159" s="335"/>
      <c r="E159" s="982"/>
      <c r="F159" s="982"/>
      <c r="G159" s="982"/>
      <c r="H159" s="982"/>
      <c r="I159" s="982"/>
      <c r="J159" s="982"/>
      <c r="K159" s="982"/>
      <c r="L159" s="982"/>
      <c r="M159" s="982"/>
      <c r="N159" s="982"/>
      <c r="O159" s="982"/>
      <c r="P159" s="982"/>
      <c r="Q159" s="982"/>
      <c r="R159" s="982"/>
      <c r="S159" s="982"/>
      <c r="T159" s="982"/>
      <c r="U159" s="982"/>
      <c r="V159" s="982"/>
      <c r="W159" s="982"/>
      <c r="X159" s="982"/>
      <c r="Y159" s="982"/>
      <c r="Z159" s="982"/>
      <c r="AA159" s="982"/>
      <c r="AB159" s="982"/>
      <c r="AC159" s="982"/>
      <c r="AD159" s="982"/>
      <c r="AE159" s="982"/>
      <c r="AF159" s="982"/>
      <c r="AG159" s="982"/>
      <c r="AH159" s="982"/>
      <c r="AI159" s="982"/>
      <c r="AJ159" s="982"/>
      <c r="AK159" s="982"/>
      <c r="AL159" s="982"/>
      <c r="AM159" s="982"/>
      <c r="AN159" s="982"/>
      <c r="AO159" s="982"/>
      <c r="AP159" s="982"/>
      <c r="AQ159" s="982"/>
      <c r="AR159" s="982"/>
      <c r="AS159" s="982"/>
      <c r="AT159" s="982"/>
      <c r="AU159" s="982"/>
      <c r="AV159" s="982"/>
      <c r="AW159" s="982"/>
      <c r="AX159" s="982"/>
      <c r="AY159" s="982"/>
      <c r="AZ159" s="982"/>
      <c r="BA159" s="982"/>
      <c r="BB159" s="982"/>
      <c r="BC159" s="982"/>
      <c r="BD159" s="982"/>
      <c r="BE159" s="982"/>
      <c r="BF159" s="982"/>
      <c r="BG159" s="982"/>
      <c r="BH159" s="982"/>
      <c r="BI159" s="982"/>
      <c r="BJ159" s="982"/>
      <c r="BK159" s="982"/>
      <c r="BL159" s="982"/>
      <c r="BM159" s="982"/>
      <c r="BN159" s="982"/>
      <c r="BO159" s="982"/>
      <c r="BP159" s="982"/>
      <c r="BQ159" s="982"/>
      <c r="BR159" s="982"/>
      <c r="BS159" s="982"/>
      <c r="BT159" s="982"/>
      <c r="BU159" s="982"/>
      <c r="BV159" s="982"/>
      <c r="BW159" s="982"/>
      <c r="BX159" s="982"/>
      <c r="BY159" s="982"/>
      <c r="BZ159" s="335"/>
    </row>
    <row r="160" spans="1:80" s="1" customFormat="1" ht="17.100000000000001" customHeight="1">
      <c r="A160" s="59"/>
      <c r="B160" s="59"/>
      <c r="C160" s="59"/>
      <c r="D160" s="59"/>
      <c r="E160" s="982"/>
      <c r="F160" s="982"/>
      <c r="G160" s="982"/>
      <c r="H160" s="982"/>
      <c r="I160" s="982"/>
      <c r="J160" s="982"/>
      <c r="K160" s="982"/>
      <c r="L160" s="982"/>
      <c r="M160" s="982"/>
      <c r="N160" s="982"/>
      <c r="O160" s="982"/>
      <c r="P160" s="982"/>
      <c r="Q160" s="982"/>
      <c r="R160" s="982"/>
      <c r="S160" s="982"/>
      <c r="T160" s="982"/>
      <c r="U160" s="982"/>
      <c r="V160" s="982"/>
      <c r="W160" s="982"/>
      <c r="X160" s="982"/>
      <c r="Y160" s="982"/>
      <c r="Z160" s="982"/>
      <c r="AA160" s="982"/>
      <c r="AB160" s="982"/>
      <c r="AC160" s="982"/>
      <c r="AD160" s="982"/>
      <c r="AE160" s="982"/>
      <c r="AF160" s="982"/>
      <c r="AG160" s="982"/>
      <c r="AH160" s="982"/>
      <c r="AI160" s="982"/>
      <c r="AJ160" s="982"/>
      <c r="AK160" s="982"/>
      <c r="AL160" s="982"/>
      <c r="AM160" s="982"/>
      <c r="AN160" s="982"/>
      <c r="AO160" s="982"/>
      <c r="AP160" s="982"/>
      <c r="AQ160" s="982"/>
      <c r="AR160" s="982"/>
      <c r="AS160" s="982"/>
      <c r="AT160" s="982"/>
      <c r="AU160" s="982"/>
      <c r="AV160" s="982"/>
      <c r="AW160" s="982"/>
      <c r="AX160" s="982"/>
      <c r="AY160" s="982"/>
      <c r="AZ160" s="982"/>
      <c r="BA160" s="982"/>
      <c r="BB160" s="982"/>
      <c r="BC160" s="982"/>
      <c r="BD160" s="982"/>
      <c r="BE160" s="982"/>
      <c r="BF160" s="982"/>
      <c r="BG160" s="982"/>
      <c r="BH160" s="982"/>
      <c r="BI160" s="982"/>
      <c r="BJ160" s="982"/>
      <c r="BK160" s="982"/>
      <c r="BL160" s="982"/>
      <c r="BM160" s="982"/>
      <c r="BN160" s="982"/>
      <c r="BO160" s="982"/>
      <c r="BP160" s="982"/>
      <c r="BQ160" s="982"/>
      <c r="BR160" s="982"/>
      <c r="BS160" s="982"/>
      <c r="BT160" s="982"/>
      <c r="BU160" s="982"/>
      <c r="BV160" s="982"/>
      <c r="BW160" s="982"/>
      <c r="BX160" s="982"/>
      <c r="BY160" s="982"/>
      <c r="BZ160" s="60"/>
    </row>
    <row r="161" spans="1:80" s="1" customFormat="1" ht="17.100000000000001" customHeight="1">
      <c r="A161" s="59"/>
      <c r="B161" s="59"/>
      <c r="C161" s="59"/>
      <c r="D161" s="59"/>
      <c r="E161" s="982"/>
      <c r="F161" s="982"/>
      <c r="G161" s="982"/>
      <c r="H161" s="982"/>
      <c r="I161" s="982"/>
      <c r="J161" s="982"/>
      <c r="K161" s="982"/>
      <c r="L161" s="982"/>
      <c r="M161" s="982"/>
      <c r="N161" s="982"/>
      <c r="O161" s="982"/>
      <c r="P161" s="982"/>
      <c r="Q161" s="982"/>
      <c r="R161" s="982"/>
      <c r="S161" s="982"/>
      <c r="T161" s="982"/>
      <c r="U161" s="982"/>
      <c r="V161" s="982"/>
      <c r="W161" s="982"/>
      <c r="X161" s="982"/>
      <c r="Y161" s="982"/>
      <c r="Z161" s="982"/>
      <c r="AA161" s="982"/>
      <c r="AB161" s="982"/>
      <c r="AC161" s="982"/>
      <c r="AD161" s="982"/>
      <c r="AE161" s="982"/>
      <c r="AF161" s="982"/>
      <c r="AG161" s="982"/>
      <c r="AH161" s="982"/>
      <c r="AI161" s="982"/>
      <c r="AJ161" s="982"/>
      <c r="AK161" s="982"/>
      <c r="AL161" s="982"/>
      <c r="AM161" s="982"/>
      <c r="AN161" s="982"/>
      <c r="AO161" s="982"/>
      <c r="AP161" s="982"/>
      <c r="AQ161" s="982"/>
      <c r="AR161" s="982"/>
      <c r="AS161" s="982"/>
      <c r="AT161" s="982"/>
      <c r="AU161" s="982"/>
      <c r="AV161" s="982"/>
      <c r="AW161" s="982"/>
      <c r="AX161" s="982"/>
      <c r="AY161" s="982"/>
      <c r="AZ161" s="982"/>
      <c r="BA161" s="982"/>
      <c r="BB161" s="982"/>
      <c r="BC161" s="982"/>
      <c r="BD161" s="982"/>
      <c r="BE161" s="982"/>
      <c r="BF161" s="982"/>
      <c r="BG161" s="982"/>
      <c r="BH161" s="982"/>
      <c r="BI161" s="982"/>
      <c r="BJ161" s="982"/>
      <c r="BK161" s="982"/>
      <c r="BL161" s="982"/>
      <c r="BM161" s="982"/>
      <c r="BN161" s="982"/>
      <c r="BO161" s="982"/>
      <c r="BP161" s="982"/>
      <c r="BQ161" s="982"/>
      <c r="BR161" s="982"/>
      <c r="BS161" s="982"/>
      <c r="BT161" s="982"/>
      <c r="BU161" s="982"/>
      <c r="BV161" s="982"/>
      <c r="BW161" s="982"/>
      <c r="BX161" s="982"/>
      <c r="BY161" s="982"/>
      <c r="BZ161" s="60"/>
    </row>
    <row r="162" spans="1:80" s="1" customFormat="1" ht="17.100000000000001" customHeight="1">
      <c r="A162" s="59"/>
      <c r="B162" s="59"/>
      <c r="C162" s="59"/>
      <c r="D162" s="59"/>
      <c r="E162" s="982"/>
      <c r="F162" s="982"/>
      <c r="G162" s="982"/>
      <c r="H162" s="982"/>
      <c r="I162" s="982"/>
      <c r="J162" s="982"/>
      <c r="K162" s="982"/>
      <c r="L162" s="982"/>
      <c r="M162" s="982"/>
      <c r="N162" s="982"/>
      <c r="O162" s="982"/>
      <c r="P162" s="982"/>
      <c r="Q162" s="982"/>
      <c r="R162" s="982"/>
      <c r="S162" s="982"/>
      <c r="T162" s="982"/>
      <c r="U162" s="982"/>
      <c r="V162" s="982"/>
      <c r="W162" s="982"/>
      <c r="X162" s="982"/>
      <c r="Y162" s="982"/>
      <c r="Z162" s="982"/>
      <c r="AA162" s="982"/>
      <c r="AB162" s="982"/>
      <c r="AC162" s="982"/>
      <c r="AD162" s="982"/>
      <c r="AE162" s="982"/>
      <c r="AF162" s="982"/>
      <c r="AG162" s="982"/>
      <c r="AH162" s="982"/>
      <c r="AI162" s="982"/>
      <c r="AJ162" s="982"/>
      <c r="AK162" s="982"/>
      <c r="AL162" s="982"/>
      <c r="AM162" s="982"/>
      <c r="AN162" s="982"/>
      <c r="AO162" s="982"/>
      <c r="AP162" s="982"/>
      <c r="AQ162" s="982"/>
      <c r="AR162" s="982"/>
      <c r="AS162" s="982"/>
      <c r="AT162" s="982"/>
      <c r="AU162" s="982"/>
      <c r="AV162" s="982"/>
      <c r="AW162" s="982"/>
      <c r="AX162" s="982"/>
      <c r="AY162" s="982"/>
      <c r="AZ162" s="982"/>
      <c r="BA162" s="982"/>
      <c r="BB162" s="982"/>
      <c r="BC162" s="982"/>
      <c r="BD162" s="982"/>
      <c r="BE162" s="982"/>
      <c r="BF162" s="982"/>
      <c r="BG162" s="982"/>
      <c r="BH162" s="982"/>
      <c r="BI162" s="982"/>
      <c r="BJ162" s="982"/>
      <c r="BK162" s="982"/>
      <c r="BL162" s="982"/>
      <c r="BM162" s="982"/>
      <c r="BN162" s="982"/>
      <c r="BO162" s="982"/>
      <c r="BP162" s="982"/>
      <c r="BQ162" s="982"/>
      <c r="BR162" s="982"/>
      <c r="BS162" s="982"/>
      <c r="BT162" s="982"/>
      <c r="BU162" s="982"/>
      <c r="BV162" s="982"/>
      <c r="BW162" s="982"/>
      <c r="BX162" s="982"/>
      <c r="BY162" s="982"/>
      <c r="BZ162" s="60"/>
    </row>
    <row r="163" spans="1:80" s="1" customFormat="1" ht="17.100000000000001" customHeight="1">
      <c r="A163" s="59"/>
      <c r="B163" s="59"/>
      <c r="C163" s="59"/>
      <c r="D163" s="59"/>
      <c r="E163" s="982"/>
      <c r="F163" s="982"/>
      <c r="G163" s="982"/>
      <c r="H163" s="982"/>
      <c r="I163" s="982"/>
      <c r="J163" s="982"/>
      <c r="K163" s="982"/>
      <c r="L163" s="982"/>
      <c r="M163" s="982"/>
      <c r="N163" s="982"/>
      <c r="O163" s="982"/>
      <c r="P163" s="982"/>
      <c r="Q163" s="982"/>
      <c r="R163" s="982"/>
      <c r="S163" s="982"/>
      <c r="T163" s="982"/>
      <c r="U163" s="982"/>
      <c r="V163" s="982"/>
      <c r="W163" s="982"/>
      <c r="X163" s="982"/>
      <c r="Y163" s="982"/>
      <c r="Z163" s="982"/>
      <c r="AA163" s="982"/>
      <c r="AB163" s="982"/>
      <c r="AC163" s="982"/>
      <c r="AD163" s="982"/>
      <c r="AE163" s="982"/>
      <c r="AF163" s="982"/>
      <c r="AG163" s="982"/>
      <c r="AH163" s="982"/>
      <c r="AI163" s="982"/>
      <c r="AJ163" s="982"/>
      <c r="AK163" s="982"/>
      <c r="AL163" s="982"/>
      <c r="AM163" s="982"/>
      <c r="AN163" s="982"/>
      <c r="AO163" s="982"/>
      <c r="AP163" s="982"/>
      <c r="AQ163" s="982"/>
      <c r="AR163" s="982"/>
      <c r="AS163" s="982"/>
      <c r="AT163" s="982"/>
      <c r="AU163" s="982"/>
      <c r="AV163" s="982"/>
      <c r="AW163" s="982"/>
      <c r="AX163" s="982"/>
      <c r="AY163" s="982"/>
      <c r="AZ163" s="982"/>
      <c r="BA163" s="982"/>
      <c r="BB163" s="982"/>
      <c r="BC163" s="982"/>
      <c r="BD163" s="982"/>
      <c r="BE163" s="982"/>
      <c r="BF163" s="982"/>
      <c r="BG163" s="982"/>
      <c r="BH163" s="982"/>
      <c r="BI163" s="982"/>
      <c r="BJ163" s="982"/>
      <c r="BK163" s="982"/>
      <c r="BL163" s="982"/>
      <c r="BM163" s="982"/>
      <c r="BN163" s="982"/>
      <c r="BO163" s="982"/>
      <c r="BP163" s="982"/>
      <c r="BQ163" s="982"/>
      <c r="BR163" s="982"/>
      <c r="BS163" s="982"/>
      <c r="BT163" s="982"/>
      <c r="BU163" s="982"/>
      <c r="BV163" s="982"/>
      <c r="BW163" s="982"/>
      <c r="BX163" s="982"/>
      <c r="BY163" s="982"/>
      <c r="BZ163" s="60"/>
    </row>
    <row r="164" spans="1:80" s="1" customFormat="1" ht="17.100000000000001" customHeight="1">
      <c r="A164" s="59"/>
      <c r="B164" s="59"/>
      <c r="C164" s="59"/>
      <c r="D164" s="59"/>
      <c r="E164" s="982"/>
      <c r="F164" s="982"/>
      <c r="G164" s="982"/>
      <c r="H164" s="982"/>
      <c r="I164" s="982"/>
      <c r="J164" s="982"/>
      <c r="K164" s="982"/>
      <c r="L164" s="982"/>
      <c r="M164" s="982"/>
      <c r="N164" s="982"/>
      <c r="O164" s="982"/>
      <c r="P164" s="982"/>
      <c r="Q164" s="982"/>
      <c r="R164" s="982"/>
      <c r="S164" s="982"/>
      <c r="T164" s="982"/>
      <c r="U164" s="982"/>
      <c r="V164" s="982"/>
      <c r="W164" s="982"/>
      <c r="X164" s="982"/>
      <c r="Y164" s="982"/>
      <c r="Z164" s="982"/>
      <c r="AA164" s="982"/>
      <c r="AB164" s="982"/>
      <c r="AC164" s="982"/>
      <c r="AD164" s="982"/>
      <c r="AE164" s="982"/>
      <c r="AF164" s="982"/>
      <c r="AG164" s="982"/>
      <c r="AH164" s="982"/>
      <c r="AI164" s="982"/>
      <c r="AJ164" s="982"/>
      <c r="AK164" s="982"/>
      <c r="AL164" s="982"/>
      <c r="AM164" s="982"/>
      <c r="AN164" s="982"/>
      <c r="AO164" s="982"/>
      <c r="AP164" s="982"/>
      <c r="AQ164" s="982"/>
      <c r="AR164" s="982"/>
      <c r="AS164" s="982"/>
      <c r="AT164" s="982"/>
      <c r="AU164" s="982"/>
      <c r="AV164" s="982"/>
      <c r="AW164" s="982"/>
      <c r="AX164" s="982"/>
      <c r="AY164" s="982"/>
      <c r="AZ164" s="982"/>
      <c r="BA164" s="982"/>
      <c r="BB164" s="982"/>
      <c r="BC164" s="982"/>
      <c r="BD164" s="982"/>
      <c r="BE164" s="982"/>
      <c r="BF164" s="982"/>
      <c r="BG164" s="982"/>
      <c r="BH164" s="982"/>
      <c r="BI164" s="982"/>
      <c r="BJ164" s="982"/>
      <c r="BK164" s="982"/>
      <c r="BL164" s="982"/>
      <c r="BM164" s="982"/>
      <c r="BN164" s="982"/>
      <c r="BO164" s="982"/>
      <c r="BP164" s="982"/>
      <c r="BQ164" s="982"/>
      <c r="BR164" s="982"/>
      <c r="BS164" s="982"/>
      <c r="BT164" s="982"/>
      <c r="BU164" s="982"/>
      <c r="BV164" s="982"/>
      <c r="BW164" s="982"/>
      <c r="BX164" s="982"/>
      <c r="BY164" s="982"/>
      <c r="BZ164" s="60"/>
    </row>
    <row r="165" spans="1:80" s="1" customFormat="1" ht="17.100000000000001" customHeight="1">
      <c r="A165" s="59"/>
      <c r="B165" s="59"/>
      <c r="C165" s="59"/>
      <c r="D165" s="59"/>
      <c r="E165" s="982"/>
      <c r="F165" s="982"/>
      <c r="G165" s="982"/>
      <c r="H165" s="982"/>
      <c r="I165" s="982"/>
      <c r="J165" s="982"/>
      <c r="K165" s="982"/>
      <c r="L165" s="982"/>
      <c r="M165" s="982"/>
      <c r="N165" s="982"/>
      <c r="O165" s="982"/>
      <c r="P165" s="982"/>
      <c r="Q165" s="982"/>
      <c r="R165" s="982"/>
      <c r="S165" s="982"/>
      <c r="T165" s="982"/>
      <c r="U165" s="982"/>
      <c r="V165" s="982"/>
      <c r="W165" s="982"/>
      <c r="X165" s="982"/>
      <c r="Y165" s="982"/>
      <c r="Z165" s="982"/>
      <c r="AA165" s="982"/>
      <c r="AB165" s="982"/>
      <c r="AC165" s="982"/>
      <c r="AD165" s="982"/>
      <c r="AE165" s="982"/>
      <c r="AF165" s="982"/>
      <c r="AG165" s="982"/>
      <c r="AH165" s="982"/>
      <c r="AI165" s="982"/>
      <c r="AJ165" s="982"/>
      <c r="AK165" s="982"/>
      <c r="AL165" s="982"/>
      <c r="AM165" s="982"/>
      <c r="AN165" s="982"/>
      <c r="AO165" s="982"/>
      <c r="AP165" s="982"/>
      <c r="AQ165" s="982"/>
      <c r="AR165" s="982"/>
      <c r="AS165" s="982"/>
      <c r="AT165" s="982"/>
      <c r="AU165" s="982"/>
      <c r="AV165" s="982"/>
      <c r="AW165" s="982"/>
      <c r="AX165" s="982"/>
      <c r="AY165" s="982"/>
      <c r="AZ165" s="982"/>
      <c r="BA165" s="982"/>
      <c r="BB165" s="982"/>
      <c r="BC165" s="982"/>
      <c r="BD165" s="982"/>
      <c r="BE165" s="982"/>
      <c r="BF165" s="982"/>
      <c r="BG165" s="982"/>
      <c r="BH165" s="982"/>
      <c r="BI165" s="982"/>
      <c r="BJ165" s="982"/>
      <c r="BK165" s="982"/>
      <c r="BL165" s="982"/>
      <c r="BM165" s="982"/>
      <c r="BN165" s="982"/>
      <c r="BO165" s="982"/>
      <c r="BP165" s="982"/>
      <c r="BQ165" s="982"/>
      <c r="BR165" s="982"/>
      <c r="BS165" s="982"/>
      <c r="BT165" s="982"/>
      <c r="BU165" s="982"/>
      <c r="BV165" s="982"/>
      <c r="BW165" s="982"/>
      <c r="BX165" s="982"/>
      <c r="BY165" s="982"/>
      <c r="BZ165" s="60"/>
    </row>
    <row r="166" spans="1:80" s="1" customFormat="1" ht="17.100000000000001" customHeight="1">
      <c r="A166" s="59"/>
      <c r="B166" s="59"/>
      <c r="C166" s="59"/>
      <c r="D166" s="59"/>
      <c r="E166" s="982"/>
      <c r="F166" s="982"/>
      <c r="G166" s="982"/>
      <c r="H166" s="982"/>
      <c r="I166" s="982"/>
      <c r="J166" s="982"/>
      <c r="K166" s="982"/>
      <c r="L166" s="982"/>
      <c r="M166" s="982"/>
      <c r="N166" s="982"/>
      <c r="O166" s="982"/>
      <c r="P166" s="982"/>
      <c r="Q166" s="982"/>
      <c r="R166" s="982"/>
      <c r="S166" s="982"/>
      <c r="T166" s="982"/>
      <c r="U166" s="982"/>
      <c r="V166" s="982"/>
      <c r="W166" s="982"/>
      <c r="X166" s="982"/>
      <c r="Y166" s="982"/>
      <c r="Z166" s="982"/>
      <c r="AA166" s="982"/>
      <c r="AB166" s="982"/>
      <c r="AC166" s="982"/>
      <c r="AD166" s="982"/>
      <c r="AE166" s="982"/>
      <c r="AF166" s="982"/>
      <c r="AG166" s="982"/>
      <c r="AH166" s="982"/>
      <c r="AI166" s="982"/>
      <c r="AJ166" s="982"/>
      <c r="AK166" s="982"/>
      <c r="AL166" s="982"/>
      <c r="AM166" s="982"/>
      <c r="AN166" s="982"/>
      <c r="AO166" s="982"/>
      <c r="AP166" s="982"/>
      <c r="AQ166" s="982"/>
      <c r="AR166" s="982"/>
      <c r="AS166" s="982"/>
      <c r="AT166" s="982"/>
      <c r="AU166" s="982"/>
      <c r="AV166" s="982"/>
      <c r="AW166" s="982"/>
      <c r="AX166" s="982"/>
      <c r="AY166" s="982"/>
      <c r="AZ166" s="982"/>
      <c r="BA166" s="982"/>
      <c r="BB166" s="982"/>
      <c r="BC166" s="982"/>
      <c r="BD166" s="982"/>
      <c r="BE166" s="982"/>
      <c r="BF166" s="982"/>
      <c r="BG166" s="982"/>
      <c r="BH166" s="982"/>
      <c r="BI166" s="982"/>
      <c r="BJ166" s="982"/>
      <c r="BK166" s="982"/>
      <c r="BL166" s="982"/>
      <c r="BM166" s="982"/>
      <c r="BN166" s="982"/>
      <c r="BO166" s="982"/>
      <c r="BP166" s="982"/>
      <c r="BQ166" s="982"/>
      <c r="BR166" s="982"/>
      <c r="BS166" s="982"/>
      <c r="BT166" s="982"/>
      <c r="BU166" s="982"/>
      <c r="BV166" s="982"/>
      <c r="BW166" s="982"/>
      <c r="BX166" s="982"/>
      <c r="BY166" s="982"/>
      <c r="BZ166" s="60"/>
    </row>
    <row r="167" spans="1:80" s="1" customFormat="1" ht="17.100000000000001" customHeight="1">
      <c r="A167" s="59"/>
      <c r="B167" s="59"/>
      <c r="C167" s="59"/>
      <c r="D167" s="59"/>
      <c r="E167" s="982"/>
      <c r="F167" s="982"/>
      <c r="G167" s="982"/>
      <c r="H167" s="982"/>
      <c r="I167" s="982"/>
      <c r="J167" s="982"/>
      <c r="K167" s="982"/>
      <c r="L167" s="982"/>
      <c r="M167" s="982"/>
      <c r="N167" s="982"/>
      <c r="O167" s="982"/>
      <c r="P167" s="982"/>
      <c r="Q167" s="982"/>
      <c r="R167" s="982"/>
      <c r="S167" s="982"/>
      <c r="T167" s="982"/>
      <c r="U167" s="982"/>
      <c r="V167" s="982"/>
      <c r="W167" s="982"/>
      <c r="X167" s="982"/>
      <c r="Y167" s="982"/>
      <c r="Z167" s="982"/>
      <c r="AA167" s="982"/>
      <c r="AB167" s="982"/>
      <c r="AC167" s="982"/>
      <c r="AD167" s="982"/>
      <c r="AE167" s="982"/>
      <c r="AF167" s="982"/>
      <c r="AG167" s="982"/>
      <c r="AH167" s="982"/>
      <c r="AI167" s="982"/>
      <c r="AJ167" s="982"/>
      <c r="AK167" s="982"/>
      <c r="AL167" s="982"/>
      <c r="AM167" s="982"/>
      <c r="AN167" s="982"/>
      <c r="AO167" s="982"/>
      <c r="AP167" s="982"/>
      <c r="AQ167" s="982"/>
      <c r="AR167" s="982"/>
      <c r="AS167" s="982"/>
      <c r="AT167" s="982"/>
      <c r="AU167" s="982"/>
      <c r="AV167" s="982"/>
      <c r="AW167" s="982"/>
      <c r="AX167" s="982"/>
      <c r="AY167" s="982"/>
      <c r="AZ167" s="982"/>
      <c r="BA167" s="982"/>
      <c r="BB167" s="982"/>
      <c r="BC167" s="982"/>
      <c r="BD167" s="982"/>
      <c r="BE167" s="982"/>
      <c r="BF167" s="982"/>
      <c r="BG167" s="982"/>
      <c r="BH167" s="982"/>
      <c r="BI167" s="982"/>
      <c r="BJ167" s="982"/>
      <c r="BK167" s="982"/>
      <c r="BL167" s="982"/>
      <c r="BM167" s="982"/>
      <c r="BN167" s="982"/>
      <c r="BO167" s="982"/>
      <c r="BP167" s="982"/>
      <c r="BQ167" s="982"/>
      <c r="BR167" s="982"/>
      <c r="BS167" s="982"/>
      <c r="BT167" s="982"/>
      <c r="BU167" s="982"/>
      <c r="BV167" s="982"/>
      <c r="BW167" s="982"/>
      <c r="BX167" s="982"/>
      <c r="BY167" s="982"/>
      <c r="BZ167" s="60"/>
    </row>
    <row r="168" spans="1:80" s="2" customFormat="1" ht="5.0999999999999996" customHeight="1">
      <c r="A168" s="326"/>
      <c r="B168" s="326"/>
      <c r="C168" s="326"/>
      <c r="D168" s="326"/>
      <c r="E168" s="326"/>
      <c r="F168" s="326"/>
      <c r="G168" s="326"/>
      <c r="H168" s="326"/>
      <c r="I168" s="326"/>
      <c r="J168" s="326"/>
      <c r="K168" s="326"/>
      <c r="L168" s="326"/>
      <c r="M168" s="326"/>
      <c r="N168" s="326"/>
      <c r="O168" s="326"/>
      <c r="P168" s="326"/>
      <c r="Q168" s="326"/>
      <c r="R168" s="326"/>
      <c r="S168" s="326"/>
      <c r="T168" s="326"/>
      <c r="U168" s="326"/>
      <c r="V168" s="326"/>
      <c r="W168" s="326"/>
      <c r="X168" s="326"/>
      <c r="Y168" s="326"/>
      <c r="Z168" s="326"/>
      <c r="AA168" s="326"/>
      <c r="AB168" s="326"/>
      <c r="AC168" s="326"/>
      <c r="AD168" s="326"/>
      <c r="AE168" s="326"/>
      <c r="AF168" s="326"/>
      <c r="AG168" s="326"/>
      <c r="AH168" s="326"/>
      <c r="AI168" s="326"/>
      <c r="AJ168" s="326"/>
      <c r="AK168" s="326"/>
      <c r="AL168" s="326"/>
      <c r="AM168" s="326"/>
      <c r="AN168" s="326"/>
      <c r="AO168" s="326"/>
      <c r="AP168" s="326"/>
      <c r="AQ168" s="326"/>
      <c r="AR168" s="326"/>
      <c r="AS168" s="326"/>
      <c r="AT168" s="326"/>
      <c r="AU168" s="326"/>
      <c r="AV168" s="326"/>
      <c r="AW168" s="326"/>
      <c r="AX168" s="326"/>
      <c r="AY168" s="326"/>
      <c r="AZ168" s="326"/>
      <c r="BA168" s="326"/>
      <c r="BB168" s="326"/>
      <c r="BC168" s="326"/>
      <c r="BD168" s="326"/>
      <c r="BE168" s="326"/>
      <c r="BF168" s="326"/>
      <c r="BG168" s="326"/>
      <c r="BH168" s="326"/>
      <c r="BI168" s="326"/>
      <c r="BJ168" s="326"/>
      <c r="BK168" s="326"/>
      <c r="BL168" s="326"/>
      <c r="BM168" s="326"/>
      <c r="BN168" s="326"/>
      <c r="BO168" s="326"/>
      <c r="BP168" s="326"/>
      <c r="BQ168" s="326"/>
      <c r="BR168" s="326"/>
      <c r="BS168" s="326"/>
      <c r="BT168" s="326"/>
      <c r="BU168" s="326"/>
      <c r="BV168" s="326"/>
      <c r="BW168" s="326"/>
      <c r="BX168" s="326"/>
      <c r="BY168" s="326"/>
      <c r="BZ168" s="326"/>
      <c r="CB168" s="8"/>
    </row>
    <row r="169" spans="1:80" s="337" customFormat="1" ht="17.100000000000001" customHeight="1">
      <c r="A169" s="727" t="s">
        <v>267</v>
      </c>
      <c r="B169" s="727"/>
      <c r="C169" s="727"/>
      <c r="D169" s="727"/>
      <c r="E169" s="727"/>
      <c r="F169" s="727"/>
      <c r="G169" s="727"/>
      <c r="H169" s="727"/>
      <c r="I169" s="727"/>
      <c r="J169" s="727"/>
      <c r="K169" s="727"/>
      <c r="L169" s="727"/>
      <c r="M169" s="727"/>
      <c r="N169" s="727"/>
      <c r="O169" s="727"/>
      <c r="P169" s="727"/>
      <c r="Q169" s="727"/>
      <c r="R169" s="727"/>
      <c r="S169" s="727"/>
      <c r="T169" s="727"/>
      <c r="U169" s="727"/>
      <c r="V169" s="727"/>
      <c r="W169" s="727"/>
      <c r="X169" s="727"/>
      <c r="Y169" s="727"/>
      <c r="Z169" s="727"/>
      <c r="AA169" s="727"/>
      <c r="AB169" s="727"/>
      <c r="AC169" s="727"/>
      <c r="AD169" s="727"/>
      <c r="AE169" s="727"/>
      <c r="AF169" s="727"/>
      <c r="AG169" s="727"/>
      <c r="AH169" s="727"/>
      <c r="AI169" s="727"/>
      <c r="AJ169" s="727"/>
      <c r="AK169" s="727"/>
      <c r="AL169" s="727"/>
      <c r="AM169" s="727"/>
      <c r="AN169" s="727"/>
      <c r="AO169" s="727"/>
      <c r="AP169" s="727"/>
      <c r="AQ169" s="727"/>
      <c r="AR169" s="727"/>
      <c r="AS169" s="727"/>
      <c r="AT169" s="727"/>
      <c r="AU169" s="727"/>
      <c r="AV169" s="727"/>
      <c r="AW169" s="727"/>
      <c r="AX169" s="727"/>
      <c r="AY169" s="727"/>
      <c r="AZ169" s="727"/>
      <c r="BA169" s="727"/>
      <c r="BB169" s="727"/>
      <c r="BC169" s="727"/>
      <c r="BD169" s="727"/>
      <c r="BE169" s="727"/>
      <c r="BF169" s="727"/>
      <c r="BG169" s="727"/>
      <c r="BH169" s="727"/>
      <c r="BI169" s="727"/>
      <c r="BJ169" s="727"/>
      <c r="BK169" s="727"/>
      <c r="BL169" s="727"/>
      <c r="BM169" s="727"/>
      <c r="BN169" s="727"/>
      <c r="BO169" s="727"/>
      <c r="BP169" s="727"/>
      <c r="BQ169" s="727"/>
      <c r="BR169" s="727"/>
      <c r="BS169" s="727"/>
      <c r="BT169" s="727"/>
      <c r="BU169" s="727"/>
      <c r="BV169" s="727"/>
      <c r="BW169" s="727"/>
      <c r="BX169" s="727"/>
      <c r="BY169" s="727"/>
      <c r="BZ169" s="727"/>
    </row>
    <row r="170" spans="1:80" ht="17.100000000000001" customHeight="1">
      <c r="A170" s="728" t="s">
        <v>268</v>
      </c>
      <c r="B170" s="728"/>
      <c r="C170" s="728"/>
      <c r="D170" s="728"/>
      <c r="E170" s="728"/>
      <c r="F170" s="728"/>
      <c r="G170" s="728"/>
      <c r="H170" s="728"/>
      <c r="I170" s="728"/>
      <c r="J170" s="728"/>
      <c r="K170" s="728"/>
      <c r="L170" s="728"/>
      <c r="M170" s="728"/>
      <c r="N170" s="728"/>
      <c r="O170" s="728"/>
      <c r="P170" s="728"/>
      <c r="Q170" s="728"/>
      <c r="R170" s="728"/>
      <c r="S170" s="728"/>
      <c r="T170" s="728"/>
      <c r="U170" s="728"/>
      <c r="V170" s="728"/>
      <c r="W170" s="728"/>
      <c r="X170" s="728"/>
      <c r="Y170" s="728"/>
      <c r="Z170" s="728"/>
      <c r="AA170" s="728"/>
      <c r="AB170" s="728"/>
      <c r="AC170" s="728"/>
      <c r="AD170" s="728"/>
      <c r="AE170" s="728"/>
      <c r="AF170" s="728"/>
      <c r="AG170" s="728"/>
      <c r="AH170" s="728"/>
      <c r="AI170" s="728"/>
      <c r="AJ170" s="728"/>
      <c r="AK170" s="728"/>
      <c r="AL170" s="728"/>
      <c r="AM170" s="728"/>
      <c r="AN170" s="728"/>
      <c r="AO170" s="728"/>
      <c r="AP170" s="728"/>
      <c r="AQ170" s="728"/>
      <c r="AR170" s="728"/>
      <c r="AS170" s="728"/>
      <c r="AT170" s="728"/>
      <c r="AU170" s="728"/>
      <c r="AV170" s="728"/>
      <c r="AW170" s="728"/>
      <c r="AX170" s="728"/>
      <c r="AY170" s="728"/>
      <c r="AZ170" s="728"/>
      <c r="BA170" s="728"/>
      <c r="BB170" s="728"/>
      <c r="BC170" s="728"/>
      <c r="BD170" s="728"/>
      <c r="BE170" s="728"/>
      <c r="BF170" s="728"/>
      <c r="BG170" s="728"/>
      <c r="BH170" s="728"/>
      <c r="BI170" s="728"/>
      <c r="BJ170" s="728"/>
      <c r="BK170" s="728"/>
      <c r="BL170" s="728"/>
      <c r="BM170" s="728"/>
      <c r="BN170" s="728"/>
      <c r="BO170" s="728"/>
      <c r="BP170" s="728"/>
      <c r="BQ170" s="728"/>
      <c r="BR170" s="728"/>
      <c r="BS170" s="728"/>
      <c r="BT170" s="728"/>
      <c r="BU170" s="728"/>
      <c r="BV170" s="728"/>
      <c r="BW170" s="728"/>
      <c r="BX170" s="728"/>
      <c r="BY170" s="728"/>
      <c r="BZ170" s="728"/>
    </row>
    <row r="171" spans="1:80" s="2" customFormat="1" ht="5.0999999999999996" customHeight="1">
      <c r="A171" s="325"/>
      <c r="B171" s="325"/>
      <c r="C171" s="325"/>
      <c r="D171" s="325"/>
      <c r="E171" s="325"/>
      <c r="F171" s="325"/>
      <c r="G171" s="325"/>
      <c r="H171" s="325"/>
      <c r="I171" s="325"/>
      <c r="J171" s="325"/>
      <c r="K171" s="325"/>
      <c r="L171" s="325"/>
      <c r="M171" s="325"/>
      <c r="N171" s="325"/>
      <c r="O171" s="325"/>
      <c r="P171" s="325"/>
      <c r="Q171" s="325"/>
      <c r="R171" s="325"/>
      <c r="S171" s="325"/>
      <c r="T171" s="325"/>
      <c r="U171" s="325"/>
      <c r="V171" s="325"/>
      <c r="W171" s="325"/>
      <c r="X171" s="325"/>
      <c r="Y171" s="325"/>
      <c r="Z171" s="325"/>
      <c r="AA171" s="325"/>
      <c r="AB171" s="325"/>
      <c r="AC171" s="325"/>
      <c r="AD171" s="325"/>
      <c r="AE171" s="325"/>
      <c r="AF171" s="325"/>
      <c r="AG171" s="325"/>
      <c r="AH171" s="325"/>
      <c r="AI171" s="325"/>
      <c r="AJ171" s="325"/>
      <c r="AK171" s="325"/>
      <c r="AL171" s="325"/>
      <c r="AM171" s="325"/>
      <c r="AN171" s="325"/>
      <c r="AO171" s="325"/>
      <c r="AP171" s="325"/>
      <c r="AQ171" s="325"/>
      <c r="AR171" s="325"/>
      <c r="AS171" s="325"/>
      <c r="AT171" s="325"/>
      <c r="AU171" s="325"/>
      <c r="AV171" s="325"/>
      <c r="AW171" s="325"/>
      <c r="AX171" s="325"/>
      <c r="AY171" s="325"/>
      <c r="AZ171" s="325"/>
      <c r="BA171" s="325"/>
      <c r="BB171" s="325"/>
      <c r="BC171" s="325"/>
      <c r="BD171" s="325"/>
      <c r="BE171" s="325"/>
      <c r="BF171" s="325"/>
      <c r="BG171" s="325"/>
      <c r="BH171" s="325"/>
      <c r="BI171" s="325"/>
      <c r="BJ171" s="325"/>
      <c r="BK171" s="325"/>
      <c r="BL171" s="325"/>
      <c r="BM171" s="325"/>
      <c r="BN171" s="325"/>
      <c r="BO171" s="325"/>
      <c r="BP171" s="325"/>
      <c r="BQ171" s="325"/>
      <c r="BR171" s="325"/>
      <c r="BS171" s="325"/>
      <c r="BT171" s="325"/>
      <c r="BU171" s="325"/>
      <c r="BV171" s="325"/>
      <c r="BW171" s="325"/>
      <c r="BX171" s="325"/>
      <c r="BY171" s="325"/>
      <c r="BZ171" s="325"/>
      <c r="CB171" s="8"/>
    </row>
    <row r="172" spans="1:80" s="2" customFormat="1" ht="5.0999999999999996" customHeight="1">
      <c r="A172" s="326"/>
      <c r="B172" s="326"/>
      <c r="C172" s="326"/>
      <c r="D172" s="326"/>
      <c r="E172" s="326"/>
      <c r="F172" s="326"/>
      <c r="G172" s="326"/>
      <c r="H172" s="326"/>
      <c r="I172" s="326"/>
      <c r="J172" s="326"/>
      <c r="K172" s="326"/>
      <c r="L172" s="326"/>
      <c r="M172" s="326"/>
      <c r="N172" s="326"/>
      <c r="O172" s="326"/>
      <c r="P172" s="326"/>
      <c r="Q172" s="326"/>
      <c r="R172" s="326"/>
      <c r="S172" s="326"/>
      <c r="T172" s="326"/>
      <c r="U172" s="326"/>
      <c r="V172" s="326"/>
      <c r="W172" s="326"/>
      <c r="X172" s="326"/>
      <c r="Y172" s="326"/>
      <c r="Z172" s="326"/>
      <c r="AA172" s="326"/>
      <c r="AB172" s="326"/>
      <c r="AC172" s="326"/>
      <c r="AD172" s="326"/>
      <c r="AE172" s="326"/>
      <c r="AF172" s="326"/>
      <c r="AG172" s="326"/>
      <c r="AH172" s="326"/>
      <c r="AI172" s="326"/>
      <c r="AJ172" s="326"/>
      <c r="AK172" s="326"/>
      <c r="AL172" s="326"/>
      <c r="AM172" s="326"/>
      <c r="AN172" s="326"/>
      <c r="AO172" s="326"/>
      <c r="AP172" s="326"/>
      <c r="AQ172" s="326"/>
      <c r="AR172" s="326"/>
      <c r="AS172" s="326"/>
      <c r="AT172" s="326"/>
      <c r="AU172" s="326"/>
      <c r="AV172" s="326"/>
      <c r="AW172" s="326"/>
      <c r="AX172" s="326"/>
      <c r="AY172" s="326"/>
      <c r="AZ172" s="326"/>
      <c r="BA172" s="326"/>
      <c r="BB172" s="326"/>
      <c r="BC172" s="326"/>
      <c r="BD172" s="326"/>
      <c r="BE172" s="326"/>
      <c r="BF172" s="326"/>
      <c r="BG172" s="326"/>
      <c r="BH172" s="326"/>
      <c r="BI172" s="326"/>
      <c r="BJ172" s="326"/>
      <c r="BK172" s="326"/>
      <c r="BL172" s="326"/>
      <c r="BM172" s="326"/>
      <c r="BN172" s="326"/>
      <c r="BO172" s="326"/>
      <c r="BP172" s="326"/>
      <c r="BQ172" s="326"/>
      <c r="BR172" s="326"/>
      <c r="BS172" s="326"/>
      <c r="BT172" s="326"/>
      <c r="BU172" s="326"/>
      <c r="BV172" s="326"/>
      <c r="BW172" s="326"/>
      <c r="BX172" s="326"/>
      <c r="BY172" s="326"/>
      <c r="BZ172" s="326"/>
      <c r="CB172" s="8"/>
    </row>
    <row r="173" spans="1:80" ht="17.100000000000001" customHeight="1">
      <c r="A173" s="327"/>
      <c r="B173" s="327" t="s">
        <v>269</v>
      </c>
      <c r="C173" s="327"/>
      <c r="D173" s="327"/>
      <c r="E173" s="327"/>
      <c r="F173" s="327"/>
      <c r="G173" s="327"/>
      <c r="H173" s="327"/>
      <c r="I173" s="327"/>
      <c r="J173" s="327"/>
      <c r="K173" s="327"/>
      <c r="L173" s="327"/>
      <c r="M173" s="327"/>
      <c r="N173" s="327"/>
      <c r="O173" s="327"/>
      <c r="P173" s="327"/>
      <c r="Q173" s="327"/>
      <c r="R173" s="327"/>
      <c r="S173" s="328"/>
      <c r="T173" s="328"/>
      <c r="U173" s="328"/>
      <c r="V173" s="328"/>
      <c r="W173" s="328"/>
      <c r="X173" s="328"/>
      <c r="Y173" s="729"/>
      <c r="Z173" s="729"/>
      <c r="AA173" s="729"/>
      <c r="AB173" s="729"/>
      <c r="AC173" s="729"/>
      <c r="AD173" s="729"/>
      <c r="AE173" s="729"/>
      <c r="AF173" s="729"/>
      <c r="AG173" s="729"/>
      <c r="AH173" s="729"/>
      <c r="AI173" s="729"/>
      <c r="AJ173" s="729"/>
      <c r="AK173" s="729"/>
      <c r="AL173" s="729"/>
      <c r="AM173" s="327"/>
      <c r="AN173" s="327"/>
      <c r="AO173" s="327"/>
      <c r="AP173" s="327"/>
      <c r="AQ173" s="327"/>
      <c r="AR173" s="327"/>
      <c r="AS173" s="327"/>
      <c r="AT173" s="327"/>
      <c r="AU173" s="327"/>
      <c r="AV173" s="327"/>
      <c r="AW173" s="327"/>
      <c r="AX173" s="327"/>
      <c r="AY173" s="327"/>
      <c r="AZ173" s="327"/>
      <c r="BA173" s="327"/>
      <c r="BB173" s="327"/>
      <c r="BC173" s="327"/>
      <c r="BD173" s="327"/>
      <c r="BE173" s="327"/>
      <c r="BF173" s="327"/>
      <c r="BG173" s="327"/>
      <c r="BH173" s="327"/>
      <c r="BI173" s="327"/>
      <c r="BJ173" s="327"/>
      <c r="BK173" s="327"/>
      <c r="BL173" s="327"/>
      <c r="BM173" s="327"/>
      <c r="BN173" s="327"/>
      <c r="BO173" s="327"/>
      <c r="BP173" s="327"/>
      <c r="BQ173" s="327"/>
      <c r="BR173" s="327"/>
      <c r="BS173" s="327"/>
      <c r="BT173" s="327"/>
      <c r="BU173" s="327"/>
      <c r="BV173" s="327"/>
      <c r="BW173" s="327"/>
      <c r="BX173" s="327"/>
      <c r="BY173" s="327"/>
      <c r="BZ173" s="327"/>
    </row>
    <row r="174" spans="1:80" s="2" customFormat="1" ht="5.0999999999999996" customHeight="1">
      <c r="A174" s="325"/>
      <c r="B174" s="325"/>
      <c r="C174" s="325"/>
      <c r="D174" s="325"/>
      <c r="E174" s="325"/>
      <c r="F174" s="325"/>
      <c r="G174" s="325"/>
      <c r="H174" s="325"/>
      <c r="I174" s="325"/>
      <c r="J174" s="325"/>
      <c r="K174" s="325"/>
      <c r="L174" s="325"/>
      <c r="M174" s="325"/>
      <c r="N174" s="325"/>
      <c r="O174" s="325"/>
      <c r="P174" s="325"/>
      <c r="Q174" s="325"/>
      <c r="R174" s="325"/>
      <c r="S174" s="325"/>
      <c r="T174" s="325"/>
      <c r="U174" s="325"/>
      <c r="V174" s="325"/>
      <c r="W174" s="325"/>
      <c r="X174" s="325"/>
      <c r="Y174" s="325"/>
      <c r="Z174" s="325"/>
      <c r="AA174" s="325"/>
      <c r="AB174" s="325"/>
      <c r="AC174" s="325"/>
      <c r="AD174" s="325"/>
      <c r="AE174" s="325"/>
      <c r="AF174" s="325"/>
      <c r="AG174" s="325"/>
      <c r="AH174" s="325"/>
      <c r="AI174" s="325"/>
      <c r="AJ174" s="325"/>
      <c r="AK174" s="325"/>
      <c r="AL174" s="325"/>
      <c r="AM174" s="325"/>
      <c r="AN174" s="325"/>
      <c r="AO174" s="325"/>
      <c r="AP174" s="325"/>
      <c r="AQ174" s="325"/>
      <c r="AR174" s="325"/>
      <c r="AS174" s="325"/>
      <c r="AT174" s="325"/>
      <c r="AU174" s="325"/>
      <c r="AV174" s="325"/>
      <c r="AW174" s="325"/>
      <c r="AX174" s="325"/>
      <c r="AY174" s="325"/>
      <c r="AZ174" s="325"/>
      <c r="BA174" s="325"/>
      <c r="BB174" s="325"/>
      <c r="BC174" s="325"/>
      <c r="BD174" s="325"/>
      <c r="BE174" s="325"/>
      <c r="BF174" s="325"/>
      <c r="BG174" s="325"/>
      <c r="BH174" s="325"/>
      <c r="BI174" s="325"/>
      <c r="BJ174" s="325"/>
      <c r="BK174" s="325"/>
      <c r="BL174" s="325"/>
      <c r="BM174" s="325"/>
      <c r="BN174" s="325"/>
      <c r="BO174" s="325"/>
      <c r="BP174" s="325"/>
      <c r="BQ174" s="325"/>
      <c r="BR174" s="325"/>
      <c r="BS174" s="325"/>
      <c r="BT174" s="325"/>
      <c r="BU174" s="325"/>
      <c r="BV174" s="325"/>
      <c r="BW174" s="325"/>
      <c r="BX174" s="325"/>
      <c r="BY174" s="325"/>
      <c r="BZ174" s="325"/>
      <c r="CB174" s="8"/>
    </row>
    <row r="175" spans="1:80" s="2" customFormat="1" ht="5.0999999999999996" customHeight="1">
      <c r="A175" s="326"/>
      <c r="B175" s="326"/>
      <c r="C175" s="326"/>
      <c r="D175" s="326"/>
      <c r="E175" s="326"/>
      <c r="F175" s="326"/>
      <c r="G175" s="326"/>
      <c r="H175" s="326"/>
      <c r="I175" s="326"/>
      <c r="J175" s="326"/>
      <c r="K175" s="326"/>
      <c r="L175" s="326"/>
      <c r="M175" s="326"/>
      <c r="N175" s="326"/>
      <c r="O175" s="326"/>
      <c r="P175" s="326"/>
      <c r="Q175" s="326"/>
      <c r="R175" s="326"/>
      <c r="S175" s="326"/>
      <c r="T175" s="326"/>
      <c r="U175" s="326"/>
      <c r="V175" s="326"/>
      <c r="W175" s="326"/>
      <c r="X175" s="326"/>
      <c r="Y175" s="326"/>
      <c r="Z175" s="326"/>
      <c r="AA175" s="326"/>
      <c r="AB175" s="326"/>
      <c r="AC175" s="326"/>
      <c r="AD175" s="326"/>
      <c r="AE175" s="326"/>
      <c r="AF175" s="326"/>
      <c r="AG175" s="326"/>
      <c r="AH175" s="326"/>
      <c r="AI175" s="326"/>
      <c r="AJ175" s="326"/>
      <c r="AK175" s="326"/>
      <c r="AL175" s="326"/>
      <c r="AM175" s="326"/>
      <c r="AN175" s="326"/>
      <c r="AO175" s="326"/>
      <c r="AP175" s="326"/>
      <c r="AQ175" s="326"/>
      <c r="AR175" s="326"/>
      <c r="AS175" s="326"/>
      <c r="AT175" s="326"/>
      <c r="AU175" s="326"/>
      <c r="AV175" s="326"/>
      <c r="AW175" s="326"/>
      <c r="AX175" s="326"/>
      <c r="AY175" s="326"/>
      <c r="AZ175" s="326"/>
      <c r="BA175" s="326"/>
      <c r="BB175" s="326"/>
      <c r="BC175" s="326"/>
      <c r="BD175" s="326"/>
      <c r="BE175" s="326"/>
      <c r="BF175" s="326"/>
      <c r="BG175" s="326"/>
      <c r="BH175" s="326"/>
      <c r="BI175" s="326"/>
      <c r="BJ175" s="326"/>
      <c r="BK175" s="326"/>
      <c r="BL175" s="326"/>
      <c r="BM175" s="326"/>
      <c r="BN175" s="326"/>
      <c r="BO175" s="326"/>
      <c r="BP175" s="326"/>
      <c r="BQ175" s="326"/>
      <c r="BR175" s="326"/>
      <c r="BS175" s="326"/>
      <c r="BT175" s="326"/>
      <c r="BU175" s="326"/>
      <c r="BV175" s="326"/>
      <c r="BW175" s="326"/>
      <c r="BX175" s="326"/>
      <c r="BY175" s="326"/>
      <c r="BZ175" s="326"/>
      <c r="CB175" s="8"/>
    </row>
    <row r="176" spans="1:80" ht="17.100000000000001" customHeight="1">
      <c r="A176" s="327"/>
      <c r="B176" s="327" t="s">
        <v>270</v>
      </c>
      <c r="C176" s="327"/>
      <c r="D176" s="327"/>
      <c r="E176" s="327"/>
      <c r="F176" s="327"/>
      <c r="G176" s="327"/>
      <c r="H176" s="327"/>
      <c r="I176" s="327"/>
      <c r="J176" s="327"/>
      <c r="K176" s="327"/>
      <c r="L176" s="327"/>
      <c r="M176" s="327"/>
      <c r="N176" s="327"/>
      <c r="O176" s="327"/>
      <c r="P176" s="327"/>
      <c r="Q176" s="327"/>
      <c r="R176" s="327"/>
      <c r="S176" s="328"/>
      <c r="T176" s="328"/>
      <c r="U176" s="328"/>
      <c r="V176" s="328"/>
      <c r="W176" s="328"/>
      <c r="X176" s="328"/>
      <c r="Y176" s="688"/>
      <c r="Z176" s="688"/>
      <c r="AA176" s="688"/>
      <c r="AB176" s="688"/>
      <c r="AC176" s="688"/>
      <c r="AD176" s="688"/>
      <c r="AE176" s="688"/>
      <c r="AF176" s="688"/>
      <c r="AG176" s="688"/>
      <c r="AH176" s="688"/>
      <c r="AI176" s="688"/>
      <c r="AJ176" s="688"/>
      <c r="AK176" s="688"/>
      <c r="AL176" s="688"/>
      <c r="AM176" s="327"/>
      <c r="AN176" s="327"/>
      <c r="AO176" s="327"/>
      <c r="AP176" s="327"/>
      <c r="AQ176" s="327"/>
      <c r="AR176" s="327"/>
      <c r="AS176" s="327"/>
      <c r="AT176" s="327"/>
      <c r="AU176" s="327"/>
      <c r="AV176" s="327"/>
      <c r="AW176" s="327"/>
      <c r="AX176" s="327"/>
      <c r="AY176" s="327"/>
      <c r="AZ176" s="327"/>
      <c r="BA176" s="327"/>
      <c r="BB176" s="327"/>
      <c r="BC176" s="327"/>
      <c r="BD176" s="327"/>
      <c r="BE176" s="327"/>
      <c r="BF176" s="327"/>
      <c r="BG176" s="327"/>
      <c r="BH176" s="327"/>
      <c r="BI176" s="327"/>
      <c r="BJ176" s="327"/>
      <c r="BK176" s="327"/>
      <c r="BL176" s="327"/>
      <c r="BM176" s="327"/>
      <c r="BN176" s="327"/>
      <c r="BO176" s="327"/>
      <c r="BP176" s="327"/>
      <c r="BQ176" s="327"/>
      <c r="BR176" s="327"/>
      <c r="BS176" s="327"/>
      <c r="BT176" s="327"/>
      <c r="BU176" s="327"/>
      <c r="BV176" s="327"/>
      <c r="BW176" s="327"/>
      <c r="BX176" s="327"/>
      <c r="BY176" s="327"/>
      <c r="BZ176" s="327"/>
    </row>
    <row r="177" spans="1:80" s="2" customFormat="1" ht="5.0999999999999996" customHeight="1">
      <c r="A177" s="325"/>
      <c r="B177" s="325"/>
      <c r="C177" s="325"/>
      <c r="D177" s="325"/>
      <c r="E177" s="325"/>
      <c r="F177" s="325"/>
      <c r="G177" s="325"/>
      <c r="H177" s="325"/>
      <c r="I177" s="325"/>
      <c r="J177" s="325"/>
      <c r="K177" s="325"/>
      <c r="L177" s="325"/>
      <c r="M177" s="325"/>
      <c r="N177" s="325"/>
      <c r="O177" s="325"/>
      <c r="P177" s="325"/>
      <c r="Q177" s="325"/>
      <c r="R177" s="325"/>
      <c r="S177" s="325"/>
      <c r="T177" s="325"/>
      <c r="U177" s="325"/>
      <c r="V177" s="325"/>
      <c r="W177" s="325"/>
      <c r="X177" s="325"/>
      <c r="Y177" s="325"/>
      <c r="Z177" s="325"/>
      <c r="AA177" s="325"/>
      <c r="AB177" s="325"/>
      <c r="AC177" s="325"/>
      <c r="AD177" s="325"/>
      <c r="AE177" s="325"/>
      <c r="AF177" s="325"/>
      <c r="AG177" s="325"/>
      <c r="AH177" s="325"/>
      <c r="AI177" s="325"/>
      <c r="AJ177" s="325"/>
      <c r="AK177" s="325"/>
      <c r="AL177" s="325"/>
      <c r="AM177" s="325"/>
      <c r="AN177" s="325"/>
      <c r="AO177" s="325"/>
      <c r="AP177" s="325"/>
      <c r="AQ177" s="325"/>
      <c r="AR177" s="325"/>
      <c r="AS177" s="325"/>
      <c r="AT177" s="325"/>
      <c r="AU177" s="325"/>
      <c r="AV177" s="325"/>
      <c r="AW177" s="325"/>
      <c r="AX177" s="325"/>
      <c r="AY177" s="325"/>
      <c r="AZ177" s="325"/>
      <c r="BA177" s="325"/>
      <c r="BB177" s="325"/>
      <c r="BC177" s="325"/>
      <c r="BD177" s="325"/>
      <c r="BE177" s="325"/>
      <c r="BF177" s="325"/>
      <c r="BG177" s="325"/>
      <c r="BH177" s="325"/>
      <c r="BI177" s="325"/>
      <c r="BJ177" s="325"/>
      <c r="BK177" s="325"/>
      <c r="BL177" s="325"/>
      <c r="BM177" s="325"/>
      <c r="BN177" s="325"/>
      <c r="BO177" s="325"/>
      <c r="BP177" s="325"/>
      <c r="BQ177" s="325"/>
      <c r="BR177" s="325"/>
      <c r="BS177" s="325"/>
      <c r="BT177" s="325"/>
      <c r="BU177" s="325"/>
      <c r="BV177" s="325"/>
      <c r="BW177" s="325"/>
      <c r="BX177" s="325"/>
      <c r="BY177" s="325"/>
      <c r="BZ177" s="325"/>
      <c r="CB177" s="8"/>
    </row>
    <row r="178" spans="1:80" s="2" customFormat="1" ht="5.0999999999999996" customHeight="1">
      <c r="A178" s="326"/>
      <c r="B178" s="326"/>
      <c r="C178" s="326"/>
      <c r="D178" s="326"/>
      <c r="E178" s="326"/>
      <c r="F178" s="326"/>
      <c r="G178" s="326"/>
      <c r="H178" s="326"/>
      <c r="I178" s="326"/>
      <c r="J178" s="326"/>
      <c r="K178" s="326"/>
      <c r="L178" s="326"/>
      <c r="M178" s="326"/>
      <c r="N178" s="326"/>
      <c r="O178" s="326"/>
      <c r="P178" s="326"/>
      <c r="Q178" s="326"/>
      <c r="R178" s="326"/>
      <c r="S178" s="326"/>
      <c r="T178" s="326"/>
      <c r="U178" s="326"/>
      <c r="V178" s="326"/>
      <c r="W178" s="326"/>
      <c r="X178" s="326"/>
      <c r="Y178" s="326"/>
      <c r="Z178" s="326"/>
      <c r="AA178" s="326"/>
      <c r="AB178" s="326"/>
      <c r="AC178" s="326"/>
      <c r="AD178" s="326"/>
      <c r="AE178" s="326"/>
      <c r="AF178" s="326"/>
      <c r="AG178" s="326"/>
      <c r="AH178" s="326"/>
      <c r="AI178" s="326"/>
      <c r="AJ178" s="326"/>
      <c r="AK178" s="326"/>
      <c r="AL178" s="326"/>
      <c r="AM178" s="326"/>
      <c r="AN178" s="326"/>
      <c r="AO178" s="326"/>
      <c r="AP178" s="326"/>
      <c r="AQ178" s="326"/>
      <c r="AR178" s="326"/>
      <c r="AS178" s="326"/>
      <c r="AT178" s="326"/>
      <c r="AU178" s="326"/>
      <c r="AV178" s="326"/>
      <c r="AW178" s="326"/>
      <c r="AX178" s="326"/>
      <c r="AY178" s="326"/>
      <c r="AZ178" s="326"/>
      <c r="BA178" s="326"/>
      <c r="BB178" s="326"/>
      <c r="BC178" s="326"/>
      <c r="BD178" s="326"/>
      <c r="BE178" s="326"/>
      <c r="BF178" s="326"/>
      <c r="BG178" s="326"/>
      <c r="BH178" s="326"/>
      <c r="BI178" s="326"/>
      <c r="BJ178" s="326"/>
      <c r="BK178" s="326"/>
      <c r="BL178" s="326"/>
      <c r="BM178" s="326"/>
      <c r="BN178" s="326"/>
      <c r="BO178" s="326"/>
      <c r="BP178" s="326"/>
      <c r="BQ178" s="326"/>
      <c r="BR178" s="326"/>
      <c r="BS178" s="326"/>
      <c r="BT178" s="326"/>
      <c r="BU178" s="326"/>
      <c r="BV178" s="326"/>
      <c r="BW178" s="326"/>
      <c r="BX178" s="326"/>
      <c r="BY178" s="326"/>
      <c r="BZ178" s="326"/>
      <c r="CB178" s="8"/>
    </row>
    <row r="179" spans="1:80" ht="17.100000000000001" customHeight="1">
      <c r="A179" s="327"/>
      <c r="B179" s="327" t="s">
        <v>271</v>
      </c>
      <c r="C179" s="327"/>
      <c r="D179" s="327"/>
      <c r="E179" s="327"/>
      <c r="F179" s="327"/>
      <c r="G179" s="327"/>
      <c r="H179" s="327"/>
      <c r="I179" s="327"/>
      <c r="J179" s="327"/>
      <c r="K179" s="327"/>
      <c r="L179" s="327"/>
      <c r="M179" s="327"/>
      <c r="N179" s="327"/>
      <c r="O179" s="327"/>
      <c r="P179" s="327"/>
      <c r="Q179" s="327"/>
      <c r="R179" s="327"/>
      <c r="S179" s="327"/>
      <c r="T179" s="329"/>
      <c r="U179" s="329"/>
      <c r="V179" s="329"/>
      <c r="W179" s="329"/>
      <c r="X179" s="329"/>
      <c r="Y179" s="728" t="str">
        <f>IF(T179="","","m")</f>
        <v/>
      </c>
      <c r="Z179" s="728"/>
      <c r="AA179" s="728"/>
      <c r="AB179" s="728"/>
      <c r="AC179" s="728"/>
      <c r="AD179" s="728"/>
      <c r="AE179" s="728"/>
      <c r="AF179" s="728"/>
      <c r="AG179" s="728"/>
      <c r="AH179" s="728"/>
      <c r="AI179" s="728"/>
      <c r="AJ179" s="728"/>
      <c r="AK179" s="728"/>
      <c r="AL179" s="728"/>
      <c r="AM179" s="327"/>
      <c r="AN179" s="327"/>
      <c r="AO179" s="327"/>
      <c r="AP179" s="327"/>
      <c r="AQ179" s="327"/>
      <c r="AR179" s="327"/>
      <c r="AS179" s="327"/>
      <c r="AT179" s="327"/>
      <c r="AU179" s="327"/>
      <c r="AV179" s="327"/>
      <c r="AW179" s="327"/>
      <c r="AX179" s="327"/>
      <c r="AY179" s="327"/>
      <c r="AZ179" s="327"/>
      <c r="BA179" s="327"/>
      <c r="BB179" s="327"/>
      <c r="BC179" s="327"/>
      <c r="BD179" s="327"/>
      <c r="BE179" s="327"/>
      <c r="BF179" s="327"/>
      <c r="BG179" s="327"/>
      <c r="BH179" s="327"/>
      <c r="BI179" s="327"/>
      <c r="BJ179" s="327"/>
      <c r="BK179" s="327"/>
      <c r="BL179" s="327"/>
      <c r="BM179" s="327"/>
      <c r="BN179" s="327"/>
      <c r="BO179" s="327"/>
      <c r="BP179" s="327"/>
      <c r="BQ179" s="327"/>
      <c r="BR179" s="327"/>
      <c r="BS179" s="327"/>
      <c r="BT179" s="327"/>
      <c r="BU179" s="327"/>
      <c r="BV179" s="327"/>
      <c r="BW179" s="327"/>
      <c r="BX179" s="327"/>
      <c r="BY179" s="327"/>
      <c r="BZ179" s="327"/>
    </row>
    <row r="180" spans="1:80" ht="17.100000000000001" customHeight="1">
      <c r="A180" s="327"/>
      <c r="B180" s="327"/>
      <c r="C180" s="327"/>
      <c r="D180" s="77" t="s">
        <v>272</v>
      </c>
      <c r="E180" s="77"/>
      <c r="F180" s="77"/>
      <c r="G180" s="77"/>
      <c r="H180" s="77"/>
      <c r="I180" s="77"/>
      <c r="J180" s="77"/>
      <c r="K180" s="77"/>
      <c r="L180" s="77"/>
      <c r="M180" s="330"/>
      <c r="N180" s="331"/>
      <c r="O180" s="331"/>
      <c r="P180" s="331"/>
      <c r="Q180" s="331"/>
      <c r="R180" s="331"/>
      <c r="S180" s="331"/>
      <c r="T180" s="331"/>
      <c r="U180" s="329"/>
      <c r="V180" s="329"/>
      <c r="W180" s="329"/>
      <c r="X180" s="329"/>
      <c r="Y180" s="690"/>
      <c r="Z180" s="690"/>
      <c r="AA180" s="690"/>
      <c r="AB180" s="690"/>
      <c r="AC180" s="690"/>
      <c r="AD180" s="690"/>
      <c r="AE180" s="690"/>
      <c r="AF180" s="690"/>
      <c r="AG180" s="690"/>
      <c r="AH180" s="690"/>
      <c r="AI180" s="690"/>
      <c r="AJ180" s="690"/>
      <c r="AK180" s="690"/>
      <c r="AL180" s="690"/>
      <c r="AM180" s="327"/>
      <c r="AN180" s="327"/>
      <c r="AO180" s="327"/>
      <c r="AP180" s="327"/>
      <c r="AQ180" s="327"/>
      <c r="AR180" s="327"/>
      <c r="AS180" s="327"/>
      <c r="AT180" s="327"/>
      <c r="AU180" s="327"/>
      <c r="AV180" s="327"/>
      <c r="AW180" s="327"/>
      <c r="AX180" s="327"/>
      <c r="AY180" s="327"/>
      <c r="AZ180" s="327"/>
      <c r="BA180" s="327"/>
      <c r="BB180" s="327"/>
      <c r="BC180" s="327"/>
      <c r="BD180" s="327"/>
      <c r="BE180" s="327"/>
      <c r="BF180" s="327"/>
      <c r="BG180" s="327"/>
      <c r="BH180" s="327"/>
      <c r="BI180" s="327"/>
      <c r="BJ180" s="327"/>
      <c r="BK180" s="327"/>
      <c r="BL180" s="327"/>
      <c r="BM180" s="327"/>
      <c r="BN180" s="327"/>
      <c r="BO180" s="327"/>
      <c r="BP180" s="327"/>
      <c r="BQ180" s="327"/>
      <c r="BR180" s="327"/>
      <c r="BS180" s="327"/>
      <c r="BT180" s="327"/>
      <c r="BU180" s="327"/>
      <c r="BV180" s="327"/>
      <c r="BW180" s="327"/>
      <c r="BX180" s="327"/>
      <c r="BY180" s="327"/>
      <c r="BZ180" s="327"/>
    </row>
    <row r="181" spans="1:80" ht="17.100000000000001" customHeight="1">
      <c r="A181" s="327"/>
      <c r="B181" s="327"/>
      <c r="C181" s="327"/>
      <c r="D181" s="77" t="s">
        <v>273</v>
      </c>
      <c r="E181" s="327"/>
      <c r="F181" s="327"/>
      <c r="G181" s="327"/>
      <c r="H181" s="327"/>
      <c r="I181" s="327"/>
      <c r="J181" s="327"/>
      <c r="K181" s="327"/>
      <c r="L181" s="327"/>
      <c r="M181" s="330"/>
      <c r="N181" s="331"/>
      <c r="O181" s="327"/>
      <c r="P181" s="327"/>
      <c r="Q181" s="327"/>
      <c r="R181" s="327"/>
      <c r="S181" s="327"/>
      <c r="T181" s="327"/>
      <c r="U181" s="329"/>
      <c r="V181" s="329"/>
      <c r="W181" s="329"/>
      <c r="X181" s="329"/>
      <c r="Y181" s="690"/>
      <c r="Z181" s="690"/>
      <c r="AA181" s="690"/>
      <c r="AB181" s="690"/>
      <c r="AC181" s="690"/>
      <c r="AD181" s="690"/>
      <c r="AE181" s="690"/>
      <c r="AF181" s="690"/>
      <c r="AG181" s="690"/>
      <c r="AH181" s="690"/>
      <c r="AI181" s="690"/>
      <c r="AJ181" s="690"/>
      <c r="AK181" s="690"/>
      <c r="AL181" s="690"/>
      <c r="AM181" s="327"/>
      <c r="AN181" s="327"/>
      <c r="AO181" s="327"/>
      <c r="AP181" s="327"/>
      <c r="AQ181" s="327"/>
      <c r="AR181" s="327"/>
      <c r="AS181" s="327"/>
      <c r="AT181" s="327"/>
      <c r="AU181" s="327"/>
      <c r="AV181" s="327"/>
      <c r="AW181" s="327"/>
      <c r="AX181" s="327"/>
      <c r="AY181" s="327"/>
      <c r="AZ181" s="327"/>
      <c r="BA181" s="327"/>
      <c r="BB181" s="327"/>
      <c r="BC181" s="327"/>
      <c r="BD181" s="327"/>
      <c r="BE181" s="327"/>
      <c r="BF181" s="327"/>
      <c r="BG181" s="327"/>
      <c r="BH181" s="327"/>
      <c r="BI181" s="327"/>
      <c r="BJ181" s="327"/>
      <c r="BK181" s="327"/>
      <c r="BL181" s="327"/>
      <c r="BM181" s="327"/>
      <c r="BN181" s="327"/>
      <c r="BO181" s="327"/>
      <c r="BP181" s="327"/>
      <c r="BQ181" s="327"/>
      <c r="BR181" s="327"/>
      <c r="BS181" s="327"/>
      <c r="BT181" s="327"/>
      <c r="BU181" s="327"/>
      <c r="BV181" s="327"/>
      <c r="BW181" s="327"/>
      <c r="BX181" s="327"/>
      <c r="BY181" s="327"/>
      <c r="BZ181" s="327"/>
    </row>
    <row r="182" spans="1:80" ht="17.100000000000001" customHeight="1">
      <c r="A182" s="327"/>
      <c r="B182" s="327"/>
      <c r="C182" s="327"/>
      <c r="D182" s="77" t="s">
        <v>274</v>
      </c>
      <c r="E182" s="327"/>
      <c r="F182" s="327"/>
      <c r="G182" s="327"/>
      <c r="H182" s="327"/>
      <c r="I182" s="327"/>
      <c r="J182" s="327"/>
      <c r="K182" s="327"/>
      <c r="L182" s="327"/>
      <c r="M182" s="327"/>
      <c r="N182" s="327"/>
      <c r="O182" s="327" t="s">
        <v>275</v>
      </c>
      <c r="P182" s="327"/>
      <c r="Q182" s="327"/>
      <c r="R182" s="332"/>
      <c r="S182" s="332"/>
      <c r="T182" s="332" t="s">
        <v>84</v>
      </c>
      <c r="U182" s="729"/>
      <c r="V182" s="729"/>
      <c r="W182" s="729"/>
      <c r="X182" s="729"/>
      <c r="Y182" s="729"/>
      <c r="Z182" s="729"/>
      <c r="AA182" s="729"/>
      <c r="AB182" s="327" t="s">
        <v>80</v>
      </c>
      <c r="AC182" s="327"/>
      <c r="AD182" s="327"/>
      <c r="AE182" s="327"/>
      <c r="AF182" s="327"/>
      <c r="AG182" s="327"/>
      <c r="AH182" s="327"/>
      <c r="AI182" s="327"/>
      <c r="AJ182" s="327"/>
      <c r="AK182" s="327" t="s">
        <v>276</v>
      </c>
      <c r="AL182" s="327"/>
      <c r="AM182" s="327"/>
      <c r="AN182" s="332"/>
      <c r="AO182" s="332"/>
      <c r="AP182" s="332" t="s">
        <v>84</v>
      </c>
      <c r="AQ182" s="729"/>
      <c r="AR182" s="729"/>
      <c r="AS182" s="729"/>
      <c r="AT182" s="729"/>
      <c r="AU182" s="729"/>
      <c r="AV182" s="729"/>
      <c r="AW182" s="729"/>
      <c r="AX182" s="327" t="s">
        <v>80</v>
      </c>
      <c r="AY182" s="327"/>
      <c r="AZ182" s="327"/>
      <c r="BA182" s="327"/>
      <c r="BB182" s="327"/>
      <c r="BC182" s="327"/>
      <c r="BD182" s="327"/>
      <c r="BE182" s="327"/>
      <c r="BF182" s="327"/>
      <c r="BG182" s="327"/>
      <c r="BH182" s="327"/>
      <c r="BI182" s="327"/>
      <c r="BJ182" s="327"/>
      <c r="BK182" s="327"/>
      <c r="BL182" s="327"/>
      <c r="BM182" s="327"/>
      <c r="BN182" s="327"/>
      <c r="BO182" s="327"/>
      <c r="BP182" s="327"/>
      <c r="BQ182" s="327"/>
      <c r="BR182" s="327"/>
      <c r="BS182" s="327"/>
      <c r="BT182" s="327"/>
      <c r="BU182" s="327"/>
      <c r="BV182" s="327"/>
      <c r="BW182" s="327"/>
      <c r="BX182" s="327"/>
      <c r="BY182" s="327"/>
      <c r="BZ182" s="327"/>
    </row>
    <row r="183" spans="1:80" ht="17.100000000000001" customHeight="1">
      <c r="A183" s="327"/>
      <c r="B183" s="327"/>
      <c r="C183" s="327"/>
      <c r="D183" s="77" t="s">
        <v>277</v>
      </c>
      <c r="E183" s="327"/>
      <c r="F183" s="327"/>
      <c r="G183" s="327"/>
      <c r="H183" s="327"/>
      <c r="I183" s="327"/>
      <c r="J183" s="327"/>
      <c r="K183" s="333"/>
      <c r="L183" s="333"/>
      <c r="M183" s="333"/>
      <c r="N183" s="333"/>
      <c r="O183" s="733"/>
      <c r="P183" s="733"/>
      <c r="Q183" s="733"/>
      <c r="R183" s="733"/>
      <c r="S183" s="733"/>
      <c r="T183" s="733"/>
      <c r="U183" s="733"/>
      <c r="V183" s="733"/>
      <c r="W183" s="733"/>
      <c r="X183" s="733"/>
      <c r="Y183" s="733"/>
      <c r="Z183" s="733"/>
      <c r="AA183" s="733"/>
      <c r="AB183" s="733"/>
      <c r="AC183" s="733"/>
      <c r="AD183" s="733"/>
      <c r="AE183" s="733"/>
      <c r="AF183" s="327"/>
      <c r="AG183" s="77" t="s">
        <v>181</v>
      </c>
      <c r="AH183" s="77"/>
      <c r="AI183" s="77"/>
      <c r="AJ183" s="77"/>
      <c r="AK183" s="333"/>
      <c r="AL183" s="333"/>
      <c r="AM183" s="333"/>
      <c r="AN183" s="333"/>
      <c r="AO183" s="333"/>
      <c r="AP183" s="333"/>
      <c r="AQ183" s="333"/>
      <c r="AR183" s="333"/>
      <c r="AS183" s="733"/>
      <c r="AT183" s="733"/>
      <c r="AU183" s="733"/>
      <c r="AV183" s="733"/>
      <c r="AW183" s="733"/>
      <c r="AX183" s="733"/>
      <c r="AY183" s="733"/>
      <c r="AZ183" s="733"/>
      <c r="BA183" s="733"/>
      <c r="BB183" s="733"/>
      <c r="BC183" s="733"/>
      <c r="BD183" s="733"/>
      <c r="BE183" s="733"/>
      <c r="BF183" s="733"/>
      <c r="BG183" s="733"/>
      <c r="BH183" s="733"/>
      <c r="BI183" s="733"/>
      <c r="BJ183" s="327"/>
      <c r="BK183" s="77" t="s">
        <v>182</v>
      </c>
      <c r="BL183" s="77"/>
      <c r="BM183" s="327"/>
      <c r="BN183" s="327"/>
      <c r="BO183" s="327"/>
      <c r="BP183" s="327"/>
      <c r="BQ183" s="327"/>
      <c r="BR183" s="327"/>
      <c r="BS183" s="327"/>
      <c r="BT183" s="327"/>
      <c r="BU183" s="327"/>
      <c r="BV183" s="327"/>
      <c r="BW183" s="327"/>
      <c r="BX183" s="327"/>
      <c r="BY183" s="327"/>
      <c r="BZ183" s="327"/>
    </row>
    <row r="184" spans="1:80" s="2" customFormat="1" ht="5.0999999999999996" customHeight="1">
      <c r="A184" s="325"/>
      <c r="B184" s="325"/>
      <c r="C184" s="325"/>
      <c r="D184" s="325"/>
      <c r="E184" s="325"/>
      <c r="F184" s="325"/>
      <c r="G184" s="325"/>
      <c r="H184" s="325"/>
      <c r="I184" s="325"/>
      <c r="J184" s="325"/>
      <c r="K184" s="325"/>
      <c r="L184" s="325"/>
      <c r="M184" s="325"/>
      <c r="N184" s="325"/>
      <c r="O184" s="325"/>
      <c r="P184" s="325"/>
      <c r="Q184" s="325"/>
      <c r="R184" s="325"/>
      <c r="S184" s="325"/>
      <c r="T184" s="325"/>
      <c r="U184" s="325"/>
      <c r="V184" s="325"/>
      <c r="W184" s="325"/>
      <c r="X184" s="325"/>
      <c r="Y184" s="325"/>
      <c r="Z184" s="325"/>
      <c r="AA184" s="325"/>
      <c r="AB184" s="325"/>
      <c r="AC184" s="325"/>
      <c r="AD184" s="325"/>
      <c r="AE184" s="325"/>
      <c r="AF184" s="325"/>
      <c r="AG184" s="325"/>
      <c r="AH184" s="325"/>
      <c r="AI184" s="325"/>
      <c r="AJ184" s="325"/>
      <c r="AK184" s="325"/>
      <c r="AL184" s="325"/>
      <c r="AM184" s="325"/>
      <c r="AN184" s="325"/>
      <c r="AO184" s="325"/>
      <c r="AP184" s="325"/>
      <c r="AQ184" s="325"/>
      <c r="AR184" s="325"/>
      <c r="AS184" s="325"/>
      <c r="AT184" s="325"/>
      <c r="AU184" s="325"/>
      <c r="AV184" s="325"/>
      <c r="AW184" s="325"/>
      <c r="AX184" s="325"/>
      <c r="AY184" s="325"/>
      <c r="AZ184" s="325"/>
      <c r="BA184" s="325"/>
      <c r="BB184" s="325"/>
      <c r="BC184" s="325"/>
      <c r="BD184" s="325"/>
      <c r="BE184" s="325"/>
      <c r="BF184" s="325"/>
      <c r="BG184" s="325"/>
      <c r="BH184" s="325"/>
      <c r="BI184" s="325"/>
      <c r="BJ184" s="325"/>
      <c r="BK184" s="325"/>
      <c r="BL184" s="325"/>
      <c r="BM184" s="325"/>
      <c r="BN184" s="325"/>
      <c r="BO184" s="325"/>
      <c r="BP184" s="325"/>
      <c r="BQ184" s="325"/>
      <c r="BR184" s="325"/>
      <c r="BS184" s="325"/>
      <c r="BT184" s="325"/>
      <c r="BU184" s="325"/>
      <c r="BV184" s="325"/>
      <c r="BW184" s="325"/>
      <c r="BX184" s="325"/>
      <c r="BY184" s="325"/>
      <c r="BZ184" s="325"/>
      <c r="CB184" s="8"/>
    </row>
    <row r="185" spans="1:80" s="2" customFormat="1" ht="5.0999999999999996" customHeight="1">
      <c r="A185" s="326"/>
      <c r="B185" s="326"/>
      <c r="C185" s="326"/>
      <c r="D185" s="326"/>
      <c r="E185" s="326"/>
      <c r="F185" s="326"/>
      <c r="G185" s="326"/>
      <c r="H185" s="326"/>
      <c r="I185" s="326"/>
      <c r="J185" s="326"/>
      <c r="K185" s="326"/>
      <c r="L185" s="326"/>
      <c r="M185" s="326"/>
      <c r="N185" s="326"/>
      <c r="O185" s="326"/>
      <c r="P185" s="326"/>
      <c r="Q185" s="326"/>
      <c r="R185" s="326"/>
      <c r="S185" s="326"/>
      <c r="T185" s="326"/>
      <c r="U185" s="326"/>
      <c r="V185" s="326"/>
      <c r="W185" s="326"/>
      <c r="X185" s="326"/>
      <c r="Y185" s="326"/>
      <c r="Z185" s="326"/>
      <c r="AA185" s="326"/>
      <c r="AB185" s="326"/>
      <c r="AC185" s="326"/>
      <c r="AD185" s="326"/>
      <c r="AE185" s="326"/>
      <c r="AF185" s="326"/>
      <c r="AG185" s="326"/>
      <c r="AH185" s="326"/>
      <c r="AI185" s="326"/>
      <c r="AJ185" s="326"/>
      <c r="AK185" s="326"/>
      <c r="AL185" s="326"/>
      <c r="AM185" s="326"/>
      <c r="AN185" s="326"/>
      <c r="AO185" s="326"/>
      <c r="AP185" s="326"/>
      <c r="AQ185" s="326"/>
      <c r="AR185" s="326"/>
      <c r="AS185" s="326"/>
      <c r="AT185" s="326"/>
      <c r="AU185" s="326"/>
      <c r="AV185" s="326"/>
      <c r="AW185" s="326"/>
      <c r="AX185" s="326"/>
      <c r="AY185" s="326"/>
      <c r="AZ185" s="326"/>
      <c r="BA185" s="326"/>
      <c r="BB185" s="326"/>
      <c r="BC185" s="326"/>
      <c r="BD185" s="326"/>
      <c r="BE185" s="326"/>
      <c r="BF185" s="326"/>
      <c r="BG185" s="326"/>
      <c r="BH185" s="326"/>
      <c r="BI185" s="326"/>
      <c r="BJ185" s="326"/>
      <c r="BK185" s="326"/>
      <c r="BL185" s="326"/>
      <c r="BM185" s="326"/>
      <c r="BN185" s="326"/>
      <c r="BO185" s="326"/>
      <c r="BP185" s="326"/>
      <c r="BQ185" s="326"/>
      <c r="BR185" s="326"/>
      <c r="BS185" s="326"/>
      <c r="BT185" s="326"/>
      <c r="BU185" s="326"/>
      <c r="BV185" s="326"/>
      <c r="BW185" s="326"/>
      <c r="BX185" s="326"/>
      <c r="BY185" s="326"/>
      <c r="BZ185" s="326"/>
      <c r="CB185" s="8"/>
    </row>
    <row r="186" spans="1:80" ht="17.100000000000001" customHeight="1">
      <c r="A186" s="327"/>
      <c r="B186" s="728" t="s">
        <v>278</v>
      </c>
      <c r="C186" s="728"/>
      <c r="D186" s="728"/>
      <c r="E186" s="728"/>
      <c r="F186" s="728"/>
      <c r="G186" s="728"/>
      <c r="H186" s="728"/>
      <c r="I186" s="728"/>
      <c r="J186" s="728"/>
      <c r="K186" s="728"/>
      <c r="L186" s="728"/>
      <c r="M186" s="728"/>
      <c r="N186" s="728"/>
      <c r="O186" s="728"/>
      <c r="P186" s="728"/>
      <c r="Q186" s="728"/>
      <c r="R186" s="728"/>
      <c r="S186" s="728"/>
      <c r="T186" s="728"/>
      <c r="U186" s="728"/>
      <c r="V186" s="728"/>
      <c r="W186" s="728"/>
      <c r="X186" s="728"/>
      <c r="Y186" s="728"/>
      <c r="Z186" s="728"/>
      <c r="AA186" s="728"/>
      <c r="AB186" s="728"/>
      <c r="AC186" s="728"/>
      <c r="AD186" s="728"/>
      <c r="AE186" s="728"/>
      <c r="AF186" s="728"/>
      <c r="AG186" s="728"/>
      <c r="AH186" s="728"/>
      <c r="AI186" s="728"/>
      <c r="AJ186" s="728"/>
      <c r="AK186" s="728"/>
      <c r="AL186" s="728"/>
      <c r="AM186" s="728"/>
      <c r="AN186" s="728"/>
      <c r="AO186" s="728"/>
      <c r="AP186" s="728"/>
      <c r="AQ186" s="728"/>
      <c r="AR186" s="728"/>
      <c r="AS186" s="728"/>
      <c r="AT186" s="728"/>
      <c r="AU186" s="728"/>
      <c r="AV186" s="728"/>
      <c r="AW186" s="728"/>
      <c r="AX186" s="728"/>
      <c r="AY186" s="728"/>
      <c r="AZ186" s="728"/>
      <c r="BA186" s="728"/>
      <c r="BB186" s="327"/>
      <c r="BC186" s="327"/>
      <c r="BD186" s="327"/>
      <c r="BE186" s="327"/>
      <c r="BF186" s="327"/>
      <c r="BG186" s="327"/>
      <c r="BH186" s="327"/>
      <c r="BI186" s="327"/>
      <c r="BJ186" s="327"/>
      <c r="BK186" s="327"/>
      <c r="BL186" s="327"/>
      <c r="BM186" s="327"/>
      <c r="BN186" s="327"/>
      <c r="BO186" s="327"/>
      <c r="BP186" s="327"/>
      <c r="BQ186" s="327"/>
      <c r="BR186" s="327"/>
      <c r="BS186" s="327"/>
      <c r="BT186" s="327"/>
      <c r="BU186" s="327"/>
      <c r="BV186" s="327"/>
      <c r="BW186" s="327"/>
      <c r="BX186" s="327"/>
      <c r="BY186" s="327"/>
      <c r="BZ186" s="327"/>
    </row>
    <row r="187" spans="1:80" ht="17.100000000000001" customHeight="1">
      <c r="A187" s="327"/>
      <c r="B187" s="327"/>
      <c r="C187" s="327"/>
      <c r="D187" s="327"/>
      <c r="E187" s="729" t="s">
        <v>56</v>
      </c>
      <c r="F187" s="729"/>
      <c r="G187" s="729"/>
      <c r="H187" s="327" t="s">
        <v>1341</v>
      </c>
      <c r="I187" s="327"/>
      <c r="J187" s="327"/>
      <c r="K187" s="327"/>
      <c r="L187" s="327"/>
      <c r="M187" s="327"/>
      <c r="N187" s="327"/>
      <c r="O187" s="327"/>
      <c r="P187" s="327"/>
      <c r="Q187" s="327"/>
      <c r="R187" s="327"/>
      <c r="S187" s="327"/>
      <c r="T187" s="327"/>
      <c r="U187" s="327"/>
      <c r="V187" s="327"/>
      <c r="W187" s="327"/>
      <c r="X187" s="327"/>
      <c r="Y187" s="327"/>
      <c r="Z187" s="327"/>
      <c r="AA187" s="327"/>
      <c r="AB187" s="327"/>
      <c r="AC187" s="327"/>
      <c r="AD187" s="327"/>
      <c r="AE187" s="327"/>
      <c r="AF187" s="327"/>
      <c r="AG187" s="327"/>
      <c r="AH187" s="327"/>
      <c r="AI187" s="327"/>
      <c r="AJ187" s="327"/>
      <c r="AK187" s="327"/>
      <c r="AL187" s="327"/>
      <c r="AM187" s="327"/>
      <c r="AN187" s="327"/>
      <c r="AO187" s="327"/>
      <c r="AP187" s="327"/>
      <c r="AQ187" s="327"/>
      <c r="AR187" s="327"/>
      <c r="AS187" s="327"/>
      <c r="AT187" s="327"/>
      <c r="AU187" s="327"/>
      <c r="AV187" s="327"/>
      <c r="AW187" s="327"/>
      <c r="AX187" s="327"/>
      <c r="AY187" s="327"/>
      <c r="AZ187" s="327"/>
      <c r="BA187" s="327"/>
      <c r="BB187" s="327"/>
      <c r="BC187" s="327"/>
      <c r="BD187" s="327"/>
      <c r="BE187" s="327"/>
      <c r="BF187" s="327"/>
      <c r="BG187" s="327"/>
      <c r="BH187" s="327"/>
      <c r="BI187" s="327"/>
      <c r="BJ187" s="327"/>
      <c r="BK187" s="327"/>
      <c r="BL187" s="327"/>
      <c r="BM187" s="327"/>
      <c r="BN187" s="327"/>
      <c r="BO187" s="327"/>
      <c r="BP187" s="327"/>
      <c r="BQ187" s="327"/>
      <c r="BR187" s="327"/>
      <c r="BS187" s="327"/>
      <c r="BT187" s="327"/>
      <c r="BU187" s="327"/>
      <c r="BV187" s="327"/>
      <c r="BW187" s="327"/>
      <c r="BX187" s="327"/>
      <c r="BY187" s="327"/>
      <c r="BZ187" s="327"/>
    </row>
    <row r="188" spans="1:80" ht="17.100000000000001" customHeight="1">
      <c r="A188" s="327"/>
      <c r="B188" s="327"/>
      <c r="C188" s="327"/>
      <c r="D188" s="327"/>
      <c r="E188" s="729" t="s">
        <v>56</v>
      </c>
      <c r="F188" s="729"/>
      <c r="G188" s="729"/>
      <c r="H188" s="327" t="s">
        <v>1342</v>
      </c>
      <c r="I188" s="327"/>
      <c r="J188" s="327"/>
      <c r="K188" s="327"/>
      <c r="L188" s="327"/>
      <c r="M188" s="327"/>
      <c r="N188" s="327"/>
      <c r="O188" s="327"/>
      <c r="P188" s="327"/>
      <c r="Q188" s="327"/>
      <c r="R188" s="327"/>
      <c r="S188" s="327"/>
      <c r="T188" s="327"/>
      <c r="U188" s="327"/>
      <c r="V188" s="327"/>
      <c r="W188" s="327"/>
      <c r="X188" s="327"/>
      <c r="Y188" s="327"/>
      <c r="Z188" s="327"/>
      <c r="AA188" s="327"/>
      <c r="AB188" s="327"/>
      <c r="AC188" s="327"/>
      <c r="AD188" s="327"/>
      <c r="AE188" s="327"/>
      <c r="AF188" s="327"/>
      <c r="AG188" s="327"/>
      <c r="AH188" s="327"/>
      <c r="AI188" s="327"/>
      <c r="AJ188" s="327"/>
      <c r="AK188" s="327"/>
      <c r="AL188" s="327"/>
      <c r="AM188" s="327"/>
      <c r="AN188" s="327"/>
      <c r="AO188" s="327"/>
      <c r="AP188" s="327"/>
      <c r="AQ188" s="327"/>
      <c r="AR188" s="327"/>
      <c r="AS188" s="327"/>
      <c r="AT188" s="327"/>
      <c r="AU188" s="327"/>
      <c r="AV188" s="327"/>
      <c r="AW188" s="327"/>
      <c r="AX188" s="327"/>
      <c r="AY188" s="327"/>
      <c r="AZ188" s="327"/>
      <c r="BA188" s="327"/>
      <c r="BB188" s="327"/>
      <c r="BC188" s="327"/>
      <c r="BD188" s="327"/>
      <c r="BE188" s="327"/>
      <c r="BF188" s="327"/>
      <c r="BG188" s="327"/>
      <c r="BH188" s="327"/>
      <c r="BI188" s="327"/>
      <c r="BJ188" s="327"/>
      <c r="BK188" s="327"/>
      <c r="BL188" s="327"/>
      <c r="BM188" s="327"/>
      <c r="BN188" s="327"/>
      <c r="BO188" s="327"/>
      <c r="BP188" s="327"/>
      <c r="BQ188" s="327"/>
      <c r="BR188" s="327"/>
      <c r="BS188" s="327"/>
      <c r="BT188" s="327"/>
      <c r="BU188" s="327"/>
      <c r="BV188" s="327"/>
      <c r="BW188" s="327"/>
      <c r="BX188" s="327"/>
      <c r="BY188" s="327"/>
      <c r="BZ188" s="327"/>
    </row>
    <row r="189" spans="1:80" s="2" customFormat="1" ht="5.0999999999999996" customHeight="1">
      <c r="A189" s="325"/>
      <c r="B189" s="325"/>
      <c r="C189" s="325"/>
      <c r="D189" s="325"/>
      <c r="E189" s="325"/>
      <c r="F189" s="325"/>
      <c r="G189" s="325"/>
      <c r="H189" s="325"/>
      <c r="I189" s="325"/>
      <c r="J189" s="325"/>
      <c r="K189" s="325"/>
      <c r="L189" s="325"/>
      <c r="M189" s="325"/>
      <c r="N189" s="325"/>
      <c r="O189" s="325"/>
      <c r="P189" s="325"/>
      <c r="Q189" s="325"/>
      <c r="R189" s="325"/>
      <c r="S189" s="325"/>
      <c r="T189" s="325"/>
      <c r="U189" s="325"/>
      <c r="V189" s="325"/>
      <c r="W189" s="325"/>
      <c r="X189" s="325"/>
      <c r="Y189" s="325"/>
      <c r="Z189" s="325"/>
      <c r="AA189" s="325"/>
      <c r="AB189" s="325"/>
      <c r="AC189" s="325"/>
      <c r="AD189" s="325"/>
      <c r="AE189" s="325"/>
      <c r="AF189" s="325"/>
      <c r="AG189" s="325"/>
      <c r="AH189" s="325"/>
      <c r="AI189" s="325"/>
      <c r="AJ189" s="325"/>
      <c r="AK189" s="325"/>
      <c r="AL189" s="325"/>
      <c r="AM189" s="325"/>
      <c r="AN189" s="325"/>
      <c r="AO189" s="325"/>
      <c r="AP189" s="325"/>
      <c r="AQ189" s="325"/>
      <c r="AR189" s="325"/>
      <c r="AS189" s="325"/>
      <c r="AT189" s="325"/>
      <c r="AU189" s="325"/>
      <c r="AV189" s="325"/>
      <c r="AW189" s="325"/>
      <c r="AX189" s="325"/>
      <c r="AY189" s="325"/>
      <c r="AZ189" s="325"/>
      <c r="BA189" s="325"/>
      <c r="BB189" s="325"/>
      <c r="BC189" s="325"/>
      <c r="BD189" s="325"/>
      <c r="BE189" s="325"/>
      <c r="BF189" s="325"/>
      <c r="BG189" s="325"/>
      <c r="BH189" s="325"/>
      <c r="BI189" s="325"/>
      <c r="BJ189" s="325"/>
      <c r="BK189" s="325"/>
      <c r="BL189" s="325"/>
      <c r="BM189" s="325"/>
      <c r="BN189" s="325"/>
      <c r="BO189" s="325"/>
      <c r="BP189" s="325"/>
      <c r="BQ189" s="325"/>
      <c r="BR189" s="325"/>
      <c r="BS189" s="325"/>
      <c r="BT189" s="325"/>
      <c r="BU189" s="325"/>
      <c r="BV189" s="325"/>
      <c r="BW189" s="325"/>
      <c r="BX189" s="325"/>
      <c r="BY189" s="325"/>
      <c r="BZ189" s="325"/>
      <c r="CB189" s="8"/>
    </row>
    <row r="190" spans="1:80" s="2" customFormat="1" ht="5.0999999999999996" customHeight="1">
      <c r="A190" s="326"/>
      <c r="B190" s="326"/>
      <c r="C190" s="326"/>
      <c r="D190" s="326"/>
      <c r="E190" s="326"/>
      <c r="F190" s="326"/>
      <c r="G190" s="326"/>
      <c r="H190" s="326"/>
      <c r="I190" s="326"/>
      <c r="J190" s="326"/>
      <c r="K190" s="326"/>
      <c r="L190" s="326"/>
      <c r="M190" s="326"/>
      <c r="N190" s="326"/>
      <c r="O190" s="326"/>
      <c r="P190" s="326"/>
      <c r="Q190" s="326"/>
      <c r="R190" s="326"/>
      <c r="S190" s="326"/>
      <c r="T190" s="326"/>
      <c r="U190" s="326"/>
      <c r="V190" s="326"/>
      <c r="W190" s="326"/>
      <c r="X190" s="326"/>
      <c r="Y190" s="326"/>
      <c r="Z190" s="326"/>
      <c r="AA190" s="326"/>
      <c r="AB190" s="326"/>
      <c r="AC190" s="326"/>
      <c r="AD190" s="326"/>
      <c r="AE190" s="326"/>
      <c r="AF190" s="326"/>
      <c r="AG190" s="326"/>
      <c r="AH190" s="326"/>
      <c r="AI190" s="326"/>
      <c r="AJ190" s="326"/>
      <c r="AK190" s="326"/>
      <c r="AL190" s="326"/>
      <c r="AM190" s="326"/>
      <c r="AN190" s="326"/>
      <c r="AO190" s="326"/>
      <c r="AP190" s="326"/>
      <c r="AQ190" s="326"/>
      <c r="AR190" s="326"/>
      <c r="AS190" s="326"/>
      <c r="AT190" s="326"/>
      <c r="AU190" s="326"/>
      <c r="AV190" s="326"/>
      <c r="AW190" s="326"/>
      <c r="AX190" s="326"/>
      <c r="AY190" s="326"/>
      <c r="AZ190" s="326"/>
      <c r="BA190" s="326"/>
      <c r="BB190" s="326"/>
      <c r="BC190" s="326"/>
      <c r="BD190" s="326"/>
      <c r="BE190" s="326"/>
      <c r="BF190" s="326"/>
      <c r="BG190" s="326"/>
      <c r="BH190" s="326"/>
      <c r="BI190" s="326"/>
      <c r="BJ190" s="326"/>
      <c r="BK190" s="326"/>
      <c r="BL190" s="326"/>
      <c r="BM190" s="326"/>
      <c r="BN190" s="326"/>
      <c r="BO190" s="326"/>
      <c r="BP190" s="326"/>
      <c r="BQ190" s="326"/>
      <c r="BR190" s="326"/>
      <c r="BS190" s="326"/>
      <c r="BT190" s="326"/>
      <c r="BU190" s="326"/>
      <c r="BV190" s="326"/>
      <c r="BW190" s="326"/>
      <c r="BX190" s="326"/>
      <c r="BY190" s="326"/>
      <c r="BZ190" s="326"/>
      <c r="CB190" s="8"/>
    </row>
    <row r="191" spans="1:80" ht="17.100000000000001" customHeight="1">
      <c r="A191" s="327"/>
      <c r="B191" s="327" t="s">
        <v>281</v>
      </c>
      <c r="C191" s="327"/>
      <c r="D191" s="327"/>
      <c r="E191" s="327"/>
      <c r="F191" s="327"/>
      <c r="G191" s="327"/>
      <c r="H191" s="327"/>
      <c r="I191" s="327"/>
      <c r="J191" s="327"/>
      <c r="K191" s="327"/>
      <c r="L191" s="327"/>
      <c r="M191" s="327"/>
      <c r="N191" s="327"/>
      <c r="O191" s="327"/>
      <c r="P191" s="327"/>
      <c r="Q191" s="327"/>
      <c r="R191" s="327"/>
      <c r="S191" s="329"/>
      <c r="T191" s="329"/>
      <c r="U191" s="329"/>
      <c r="V191" s="329"/>
      <c r="W191" s="329"/>
      <c r="X191" s="329"/>
      <c r="Y191" s="327"/>
      <c r="Z191" s="327"/>
      <c r="AA191" s="327"/>
      <c r="AB191" s="327"/>
      <c r="AC191" s="327"/>
      <c r="AD191" s="327"/>
      <c r="AE191" s="327"/>
      <c r="AF191" s="327"/>
      <c r="AG191" s="327"/>
      <c r="AH191" s="327"/>
      <c r="AI191" s="327"/>
      <c r="AJ191" s="327"/>
      <c r="AK191" s="327"/>
      <c r="AL191" s="327"/>
      <c r="AM191" s="327"/>
      <c r="AN191" s="327"/>
      <c r="AO191" s="327"/>
      <c r="AP191" s="327"/>
      <c r="AQ191" s="327"/>
      <c r="AR191" s="327"/>
      <c r="AS191" s="327"/>
      <c r="AT191" s="327"/>
      <c r="AU191" s="327"/>
      <c r="AV191" s="327"/>
      <c r="AW191" s="327"/>
      <c r="AX191" s="327"/>
      <c r="AY191" s="327"/>
      <c r="AZ191" s="327"/>
      <c r="BA191" s="327"/>
      <c r="BB191" s="327"/>
      <c r="BC191" s="327"/>
      <c r="BD191" s="327"/>
      <c r="BE191" s="327"/>
      <c r="BF191" s="327"/>
      <c r="BG191" s="327"/>
      <c r="BH191" s="327"/>
      <c r="BI191" s="327"/>
      <c r="BJ191" s="327"/>
      <c r="BK191" s="327"/>
      <c r="BL191" s="327"/>
      <c r="BM191" s="327"/>
      <c r="BN191" s="327"/>
      <c r="BO191" s="327"/>
      <c r="BP191" s="327"/>
      <c r="BQ191" s="327"/>
      <c r="BR191" s="327"/>
      <c r="BS191" s="327"/>
      <c r="BT191" s="327"/>
      <c r="BU191" s="327"/>
      <c r="BV191" s="327"/>
      <c r="BW191" s="327"/>
      <c r="BX191" s="327"/>
      <c r="BY191" s="327"/>
      <c r="BZ191" s="327"/>
    </row>
    <row r="192" spans="1:80" ht="17.100000000000001" customHeight="1">
      <c r="A192" s="327"/>
      <c r="B192" s="327"/>
      <c r="C192" s="327"/>
      <c r="D192" s="327"/>
      <c r="E192" s="729" t="s">
        <v>56</v>
      </c>
      <c r="F192" s="729"/>
      <c r="G192" s="729"/>
      <c r="H192" s="327" t="s">
        <v>1343</v>
      </c>
      <c r="I192" s="327"/>
      <c r="J192" s="327"/>
      <c r="K192" s="327"/>
      <c r="L192" s="327"/>
      <c r="M192" s="327"/>
      <c r="N192" s="327"/>
      <c r="O192" s="327"/>
      <c r="P192" s="327"/>
      <c r="Q192" s="327"/>
      <c r="R192" s="327"/>
      <c r="S192" s="327"/>
      <c r="T192" s="327"/>
      <c r="U192" s="327"/>
      <c r="V192" s="327"/>
      <c r="W192" s="327"/>
      <c r="X192" s="327"/>
      <c r="Y192" s="327"/>
      <c r="Z192" s="327"/>
      <c r="AA192" s="327"/>
      <c r="AB192" s="327"/>
      <c r="AC192" s="327"/>
      <c r="AD192" s="327"/>
      <c r="AE192" s="327"/>
      <c r="AF192" s="327"/>
      <c r="AG192" s="327"/>
      <c r="AH192" s="327"/>
      <c r="AI192" s="327"/>
      <c r="AJ192" s="327"/>
      <c r="AK192" s="327"/>
      <c r="AL192" s="327"/>
      <c r="AM192" s="327"/>
      <c r="AN192" s="327"/>
      <c r="AO192" s="327"/>
      <c r="AP192" s="327"/>
      <c r="AQ192" s="327"/>
      <c r="AR192" s="327"/>
      <c r="AS192" s="327"/>
      <c r="AT192" s="327"/>
      <c r="AU192" s="327"/>
      <c r="AV192" s="327"/>
      <c r="AW192" s="327"/>
      <c r="AX192" s="327"/>
      <c r="AY192" s="327"/>
      <c r="AZ192" s="327"/>
      <c r="BA192" s="327"/>
      <c r="BB192" s="327"/>
      <c r="BC192" s="327"/>
      <c r="BD192" s="327"/>
      <c r="BE192" s="327"/>
      <c r="BF192" s="327"/>
      <c r="BG192" s="327"/>
      <c r="BH192" s="327"/>
      <c r="BI192" s="327"/>
      <c r="BJ192" s="327"/>
      <c r="BK192" s="327"/>
      <c r="BL192" s="327"/>
      <c r="BM192" s="327"/>
      <c r="BN192" s="327"/>
      <c r="BO192" s="327"/>
      <c r="BP192" s="327"/>
      <c r="BQ192" s="327"/>
      <c r="BR192" s="327"/>
      <c r="BS192" s="327"/>
      <c r="BT192" s="327"/>
      <c r="BU192" s="327"/>
      <c r="BV192" s="327"/>
      <c r="BW192" s="327"/>
      <c r="BX192" s="327"/>
      <c r="BY192" s="327"/>
      <c r="BZ192" s="327"/>
    </row>
    <row r="193" spans="1:80" ht="17.100000000000001" customHeight="1">
      <c r="A193" s="327"/>
      <c r="B193" s="327"/>
      <c r="C193" s="327"/>
      <c r="D193" s="327"/>
      <c r="E193" s="729" t="s">
        <v>56</v>
      </c>
      <c r="F193" s="729"/>
      <c r="G193" s="729"/>
      <c r="H193" s="327" t="s">
        <v>1344</v>
      </c>
      <c r="I193" s="327"/>
      <c r="J193" s="327"/>
      <c r="K193" s="327"/>
      <c r="L193" s="327"/>
      <c r="M193" s="327"/>
      <c r="N193" s="327"/>
      <c r="O193" s="327"/>
      <c r="P193" s="327"/>
      <c r="Q193" s="327"/>
      <c r="R193" s="327"/>
      <c r="S193" s="327"/>
      <c r="T193" s="327"/>
      <c r="U193" s="327"/>
      <c r="V193" s="327"/>
      <c r="W193" s="327"/>
      <c r="X193" s="327"/>
      <c r="Y193" s="327"/>
      <c r="Z193" s="327"/>
      <c r="AA193" s="327"/>
      <c r="AB193" s="327"/>
      <c r="AC193" s="327"/>
      <c r="AD193" s="327"/>
      <c r="AE193" s="327"/>
      <c r="AF193" s="327"/>
      <c r="AG193" s="327"/>
      <c r="AH193" s="327"/>
      <c r="AI193" s="327"/>
      <c r="AJ193" s="327"/>
      <c r="AK193" s="327"/>
      <c r="AL193" s="327"/>
      <c r="AM193" s="327"/>
      <c r="AN193" s="327"/>
      <c r="AO193" s="327"/>
      <c r="AP193" s="327"/>
      <c r="AQ193" s="327"/>
      <c r="AR193" s="327"/>
      <c r="AS193" s="327"/>
      <c r="AT193" s="327"/>
      <c r="AU193" s="327"/>
      <c r="AV193" s="327"/>
      <c r="AW193" s="327"/>
      <c r="AX193" s="327"/>
      <c r="AY193" s="327"/>
      <c r="AZ193" s="327"/>
      <c r="BA193" s="327"/>
      <c r="BB193" s="327"/>
      <c r="BC193" s="327"/>
      <c r="BD193" s="327"/>
      <c r="BE193" s="327"/>
      <c r="BF193" s="327"/>
      <c r="BG193" s="327"/>
      <c r="BH193" s="327"/>
      <c r="BI193" s="327"/>
      <c r="BJ193" s="327"/>
      <c r="BK193" s="327"/>
      <c r="BL193" s="327"/>
      <c r="BM193" s="327"/>
      <c r="BN193" s="327"/>
      <c r="BO193" s="327"/>
      <c r="BP193" s="327"/>
      <c r="BQ193" s="327"/>
      <c r="BR193" s="327"/>
      <c r="BS193" s="327"/>
      <c r="BT193" s="327"/>
      <c r="BU193" s="327"/>
      <c r="BV193" s="327"/>
      <c r="BW193" s="327"/>
      <c r="BX193" s="327"/>
      <c r="BY193" s="327"/>
      <c r="BZ193" s="327"/>
    </row>
    <row r="194" spans="1:80" ht="17.100000000000001" customHeight="1">
      <c r="A194" s="327"/>
      <c r="B194" s="327"/>
      <c r="C194" s="327"/>
      <c r="D194" s="327"/>
      <c r="E194" s="729" t="s">
        <v>56</v>
      </c>
      <c r="F194" s="729"/>
      <c r="G194" s="729"/>
      <c r="H194" s="327" t="s">
        <v>1345</v>
      </c>
      <c r="I194" s="327"/>
      <c r="J194" s="327"/>
      <c r="K194" s="327"/>
      <c r="L194" s="327"/>
      <c r="M194" s="327"/>
      <c r="N194" s="327"/>
      <c r="O194" s="327"/>
      <c r="P194" s="327"/>
      <c r="Q194" s="327"/>
      <c r="R194" s="327"/>
      <c r="S194" s="327"/>
      <c r="T194" s="327"/>
      <c r="U194" s="327"/>
      <c r="V194" s="327"/>
      <c r="W194" s="327"/>
      <c r="X194" s="327"/>
      <c r="Y194" s="327"/>
      <c r="Z194" s="327"/>
      <c r="AA194" s="327"/>
      <c r="AB194" s="327"/>
      <c r="AC194" s="327"/>
      <c r="AD194" s="327"/>
      <c r="AE194" s="327"/>
      <c r="AF194" s="327"/>
      <c r="AG194" s="327"/>
      <c r="AH194" s="327"/>
      <c r="AI194" s="327"/>
      <c r="AJ194" s="327"/>
      <c r="AK194" s="327"/>
      <c r="AL194" s="327"/>
      <c r="AM194" s="327"/>
      <c r="AN194" s="327"/>
      <c r="AO194" s="327"/>
      <c r="AP194" s="327"/>
      <c r="AQ194" s="327"/>
      <c r="AR194" s="327"/>
      <c r="AS194" s="327"/>
      <c r="AT194" s="327"/>
      <c r="AU194" s="327"/>
      <c r="AV194" s="327"/>
      <c r="AW194" s="327"/>
      <c r="AX194" s="327"/>
      <c r="AY194" s="327"/>
      <c r="AZ194" s="327"/>
      <c r="BA194" s="327"/>
      <c r="BB194" s="327"/>
      <c r="BC194" s="327"/>
      <c r="BD194" s="327"/>
      <c r="BE194" s="327"/>
      <c r="BF194" s="327"/>
      <c r="BG194" s="327"/>
      <c r="BH194" s="327"/>
      <c r="BI194" s="327"/>
      <c r="BJ194" s="327"/>
      <c r="BK194" s="327"/>
      <c r="BL194" s="327"/>
      <c r="BM194" s="327"/>
      <c r="BN194" s="327"/>
      <c r="BO194" s="327"/>
      <c r="BP194" s="327"/>
      <c r="BQ194" s="327"/>
      <c r="BR194" s="327"/>
      <c r="BS194" s="327"/>
      <c r="BT194" s="327"/>
      <c r="BU194" s="327"/>
      <c r="BV194" s="327"/>
      <c r="BW194" s="327"/>
      <c r="BX194" s="327"/>
      <c r="BY194" s="327"/>
      <c r="BZ194" s="327"/>
    </row>
    <row r="195" spans="1:80" ht="17.100000000000001" customHeight="1">
      <c r="A195" s="327"/>
      <c r="B195" s="327"/>
      <c r="C195" s="327"/>
      <c r="D195" s="327"/>
      <c r="E195" s="729" t="s">
        <v>56</v>
      </c>
      <c r="F195" s="729"/>
      <c r="G195" s="729"/>
      <c r="H195" s="327" t="s">
        <v>1346</v>
      </c>
      <c r="I195" s="327"/>
      <c r="J195" s="327"/>
      <c r="K195" s="327"/>
      <c r="L195" s="327"/>
      <c r="M195" s="327"/>
      <c r="N195" s="327"/>
      <c r="O195" s="327"/>
      <c r="P195" s="327"/>
      <c r="Q195" s="327"/>
      <c r="R195" s="327"/>
      <c r="S195" s="327"/>
      <c r="T195" s="327"/>
      <c r="U195" s="327"/>
      <c r="V195" s="327"/>
      <c r="W195" s="327"/>
      <c r="X195" s="327"/>
      <c r="Y195" s="327"/>
      <c r="Z195" s="327"/>
      <c r="AA195" s="327"/>
      <c r="AB195" s="327"/>
      <c r="AC195" s="327"/>
      <c r="AD195" s="327"/>
      <c r="AE195" s="327"/>
      <c r="AF195" s="327"/>
      <c r="AG195" s="327"/>
      <c r="AH195" s="327"/>
      <c r="AI195" s="327"/>
      <c r="AJ195" s="327"/>
      <c r="AK195" s="327"/>
      <c r="AL195" s="327"/>
      <c r="AM195" s="327"/>
      <c r="AN195" s="327"/>
      <c r="AO195" s="327"/>
      <c r="AP195" s="327"/>
      <c r="AQ195" s="327"/>
      <c r="AR195" s="327"/>
      <c r="AS195" s="327"/>
      <c r="AT195" s="327"/>
      <c r="AU195" s="327"/>
      <c r="AV195" s="327"/>
      <c r="AW195" s="327"/>
      <c r="AX195" s="327"/>
      <c r="AY195" s="327"/>
      <c r="AZ195" s="327"/>
      <c r="BA195" s="327"/>
      <c r="BB195" s="327"/>
      <c r="BC195" s="327"/>
      <c r="BD195" s="327"/>
      <c r="BE195" s="327"/>
      <c r="BF195" s="327"/>
      <c r="BG195" s="327"/>
      <c r="BH195" s="327"/>
      <c r="BI195" s="327"/>
      <c r="BJ195" s="327"/>
      <c r="BK195" s="327"/>
      <c r="BL195" s="327"/>
      <c r="BM195" s="327"/>
      <c r="BN195" s="327"/>
      <c r="BO195" s="327"/>
      <c r="BP195" s="327"/>
      <c r="BQ195" s="327"/>
      <c r="BR195" s="327"/>
      <c r="BS195" s="327"/>
      <c r="BT195" s="327"/>
      <c r="BU195" s="327"/>
      <c r="BV195" s="327"/>
      <c r="BW195" s="327"/>
      <c r="BX195" s="327"/>
      <c r="BY195" s="327"/>
      <c r="BZ195" s="327"/>
    </row>
    <row r="196" spans="1:80" ht="17.100000000000001" customHeight="1">
      <c r="A196" s="327"/>
      <c r="B196" s="327"/>
      <c r="C196" s="327"/>
      <c r="D196" s="327"/>
      <c r="E196" s="729" t="s">
        <v>56</v>
      </c>
      <c r="F196" s="729"/>
      <c r="G196" s="729"/>
      <c r="H196" s="327" t="s">
        <v>1347</v>
      </c>
      <c r="I196" s="334"/>
      <c r="J196" s="334"/>
      <c r="K196" s="334"/>
      <c r="L196" s="334"/>
      <c r="M196" s="334"/>
      <c r="N196" s="334"/>
      <c r="O196" s="334"/>
      <c r="P196" s="334"/>
      <c r="Q196" s="334"/>
      <c r="R196" s="334"/>
      <c r="S196" s="334"/>
      <c r="T196" s="334"/>
      <c r="U196" s="334"/>
      <c r="V196" s="334"/>
      <c r="W196" s="334"/>
      <c r="X196" s="334"/>
      <c r="Y196" s="334"/>
      <c r="Z196" s="334"/>
      <c r="AA196" s="334"/>
      <c r="AB196" s="334"/>
      <c r="AC196" s="334"/>
      <c r="AD196" s="334"/>
      <c r="AE196" s="334"/>
      <c r="AF196" s="334"/>
      <c r="AG196" s="334"/>
      <c r="AH196" s="334"/>
      <c r="AI196" s="334"/>
      <c r="AJ196" s="334"/>
      <c r="AK196" s="334"/>
      <c r="AL196" s="334"/>
      <c r="AM196" s="334"/>
      <c r="AN196" s="334"/>
      <c r="AO196" s="334"/>
      <c r="AP196" s="334"/>
      <c r="AQ196" s="334"/>
      <c r="AR196" s="334"/>
      <c r="AS196" s="334"/>
      <c r="AT196" s="334"/>
      <c r="AU196" s="334"/>
      <c r="AV196" s="334"/>
      <c r="AW196" s="334"/>
      <c r="AX196" s="334"/>
      <c r="AY196" s="334"/>
      <c r="AZ196" s="334"/>
      <c r="BA196" s="334"/>
      <c r="BB196" s="334"/>
      <c r="BC196" s="334"/>
      <c r="BD196" s="334"/>
      <c r="BE196" s="334"/>
      <c r="BF196" s="334"/>
      <c r="BG196" s="334"/>
      <c r="BH196" s="334"/>
      <c r="BI196" s="334"/>
      <c r="BJ196" s="327"/>
      <c r="BK196" s="327"/>
      <c r="BL196" s="327"/>
      <c r="BM196" s="327"/>
      <c r="BN196" s="327"/>
      <c r="BO196" s="327"/>
      <c r="BP196" s="327"/>
      <c r="BQ196" s="327"/>
      <c r="BR196" s="327"/>
      <c r="BS196" s="327"/>
      <c r="BT196" s="327"/>
      <c r="BU196" s="327"/>
      <c r="BV196" s="327"/>
      <c r="BW196" s="327"/>
      <c r="BX196" s="327"/>
      <c r="BY196" s="327"/>
      <c r="BZ196" s="327"/>
    </row>
    <row r="197" spans="1:80" s="2" customFormat="1" ht="5.0999999999999996" customHeight="1">
      <c r="A197" s="325"/>
      <c r="B197" s="325"/>
      <c r="C197" s="325"/>
      <c r="D197" s="325"/>
      <c r="E197" s="325"/>
      <c r="F197" s="325"/>
      <c r="G197" s="325"/>
      <c r="H197" s="325"/>
      <c r="I197" s="325"/>
      <c r="J197" s="325"/>
      <c r="K197" s="325"/>
      <c r="L197" s="325"/>
      <c r="M197" s="325"/>
      <c r="N197" s="325"/>
      <c r="O197" s="325"/>
      <c r="P197" s="325"/>
      <c r="Q197" s="325"/>
      <c r="R197" s="325"/>
      <c r="S197" s="325"/>
      <c r="T197" s="325"/>
      <c r="U197" s="325"/>
      <c r="V197" s="325"/>
      <c r="W197" s="325"/>
      <c r="X197" s="325"/>
      <c r="Y197" s="325"/>
      <c r="Z197" s="325"/>
      <c r="AA197" s="325"/>
      <c r="AB197" s="325"/>
      <c r="AC197" s="325"/>
      <c r="AD197" s="325"/>
      <c r="AE197" s="325"/>
      <c r="AF197" s="325"/>
      <c r="AG197" s="325"/>
      <c r="AH197" s="325"/>
      <c r="AI197" s="325"/>
      <c r="AJ197" s="325"/>
      <c r="AK197" s="325"/>
      <c r="AL197" s="325"/>
      <c r="AM197" s="325"/>
      <c r="AN197" s="325"/>
      <c r="AO197" s="325"/>
      <c r="AP197" s="325"/>
      <c r="AQ197" s="325"/>
      <c r="AR197" s="325"/>
      <c r="AS197" s="325"/>
      <c r="AT197" s="325"/>
      <c r="AU197" s="325"/>
      <c r="AV197" s="325"/>
      <c r="AW197" s="325"/>
      <c r="AX197" s="325"/>
      <c r="AY197" s="325"/>
      <c r="AZ197" s="325"/>
      <c r="BA197" s="325"/>
      <c r="BB197" s="325"/>
      <c r="BC197" s="325"/>
      <c r="BD197" s="325"/>
      <c r="BE197" s="325"/>
      <c r="BF197" s="325"/>
      <c r="BG197" s="325"/>
      <c r="BH197" s="325"/>
      <c r="BI197" s="325"/>
      <c r="BJ197" s="325"/>
      <c r="BK197" s="325"/>
      <c r="BL197" s="325"/>
      <c r="BM197" s="325"/>
      <c r="BN197" s="325"/>
      <c r="BO197" s="325"/>
      <c r="BP197" s="325"/>
      <c r="BQ197" s="325"/>
      <c r="BR197" s="325"/>
      <c r="BS197" s="325"/>
      <c r="BT197" s="325"/>
      <c r="BU197" s="325"/>
      <c r="BV197" s="325"/>
      <c r="BW197" s="325"/>
      <c r="BX197" s="325"/>
      <c r="BY197" s="325"/>
      <c r="BZ197" s="325"/>
      <c r="CB197" s="8"/>
    </row>
    <row r="198" spans="1:80" s="2" customFormat="1" ht="5.0999999999999996" customHeight="1">
      <c r="A198" s="326"/>
      <c r="B198" s="326"/>
      <c r="C198" s="326"/>
      <c r="D198" s="326"/>
      <c r="E198" s="326"/>
      <c r="F198" s="326"/>
      <c r="G198" s="326"/>
      <c r="H198" s="326"/>
      <c r="I198" s="326"/>
      <c r="J198" s="326"/>
      <c r="K198" s="326"/>
      <c r="L198" s="326"/>
      <c r="M198" s="326"/>
      <c r="N198" s="326"/>
      <c r="O198" s="326"/>
      <c r="P198" s="326"/>
      <c r="Q198" s="326"/>
      <c r="R198" s="326"/>
      <c r="S198" s="326"/>
      <c r="T198" s="326"/>
      <c r="U198" s="326"/>
      <c r="V198" s="326"/>
      <c r="W198" s="326"/>
      <c r="X198" s="326"/>
      <c r="Y198" s="326"/>
      <c r="Z198" s="326"/>
      <c r="AA198" s="326"/>
      <c r="AB198" s="326"/>
      <c r="AC198" s="326"/>
      <c r="AD198" s="326"/>
      <c r="AE198" s="326"/>
      <c r="AF198" s="326"/>
      <c r="AG198" s="326"/>
      <c r="AH198" s="326"/>
      <c r="AI198" s="326"/>
      <c r="AJ198" s="326"/>
      <c r="AK198" s="326"/>
      <c r="AL198" s="326"/>
      <c r="AM198" s="326"/>
      <c r="AN198" s="326"/>
      <c r="AO198" s="326"/>
      <c r="AP198" s="326"/>
      <c r="AQ198" s="326"/>
      <c r="AR198" s="326"/>
      <c r="AS198" s="326"/>
      <c r="AT198" s="326"/>
      <c r="AU198" s="326"/>
      <c r="AV198" s="326"/>
      <c r="AW198" s="326"/>
      <c r="AX198" s="326"/>
      <c r="AY198" s="326"/>
      <c r="AZ198" s="326"/>
      <c r="BA198" s="326"/>
      <c r="BB198" s="326"/>
      <c r="BC198" s="326"/>
      <c r="BD198" s="326"/>
      <c r="BE198" s="326"/>
      <c r="BF198" s="326"/>
      <c r="BG198" s="326"/>
      <c r="BH198" s="326"/>
      <c r="BI198" s="326"/>
      <c r="BJ198" s="326"/>
      <c r="BK198" s="326"/>
      <c r="BL198" s="326"/>
      <c r="BM198" s="326"/>
      <c r="BN198" s="326"/>
      <c r="BO198" s="326"/>
      <c r="BP198" s="326"/>
      <c r="BQ198" s="326"/>
      <c r="BR198" s="326"/>
      <c r="BS198" s="326"/>
      <c r="BT198" s="326"/>
      <c r="BU198" s="326"/>
      <c r="BV198" s="326"/>
      <c r="BW198" s="326"/>
      <c r="BX198" s="326"/>
      <c r="BY198" s="326"/>
      <c r="BZ198" s="326"/>
      <c r="CB198" s="8"/>
    </row>
    <row r="199" spans="1:80" ht="17.100000000000001" customHeight="1">
      <c r="A199" s="327"/>
      <c r="B199" s="327" t="s">
        <v>287</v>
      </c>
      <c r="C199" s="327"/>
      <c r="D199" s="327"/>
      <c r="E199" s="327"/>
      <c r="F199" s="327"/>
      <c r="G199" s="327"/>
      <c r="H199" s="327"/>
      <c r="I199" s="327"/>
      <c r="J199" s="327"/>
      <c r="K199" s="327"/>
      <c r="L199" s="327"/>
      <c r="M199" s="327"/>
      <c r="N199" s="327"/>
      <c r="O199" s="327"/>
      <c r="P199" s="327"/>
      <c r="Q199" s="327"/>
      <c r="R199" s="327"/>
      <c r="S199" s="329"/>
      <c r="T199" s="329"/>
      <c r="U199" s="329"/>
      <c r="V199" s="329"/>
      <c r="W199" s="329"/>
      <c r="X199" s="329"/>
      <c r="Y199" s="327"/>
      <c r="Z199" s="327"/>
      <c r="AA199" s="327"/>
      <c r="AB199" s="327"/>
      <c r="AC199" s="327"/>
      <c r="AD199" s="327"/>
      <c r="AE199" s="327"/>
      <c r="AF199" s="327"/>
      <c r="AG199" s="327"/>
      <c r="AH199" s="327"/>
      <c r="AI199" s="327"/>
      <c r="AJ199" s="327"/>
      <c r="AK199" s="327"/>
      <c r="AL199" s="327"/>
      <c r="AM199" s="327"/>
      <c r="AN199" s="327"/>
      <c r="AO199" s="327"/>
      <c r="AP199" s="327"/>
      <c r="AQ199" s="327"/>
      <c r="AR199" s="327"/>
      <c r="AS199" s="327"/>
      <c r="AT199" s="327"/>
      <c r="AU199" s="327"/>
      <c r="AV199" s="327"/>
      <c r="AW199" s="327"/>
      <c r="AX199" s="327"/>
      <c r="AY199" s="327"/>
      <c r="AZ199" s="327"/>
      <c r="BA199" s="327"/>
      <c r="BB199" s="327"/>
      <c r="BC199" s="327"/>
      <c r="BD199" s="327"/>
      <c r="BE199" s="327"/>
      <c r="BF199" s="327"/>
      <c r="BG199" s="327"/>
      <c r="BH199" s="327"/>
      <c r="BI199" s="327"/>
      <c r="BJ199" s="327"/>
      <c r="BK199" s="327"/>
      <c r="BL199" s="327"/>
      <c r="BM199" s="327"/>
      <c r="BN199" s="327"/>
      <c r="BO199" s="327"/>
      <c r="BP199" s="327"/>
      <c r="BQ199" s="327"/>
      <c r="BR199" s="327"/>
      <c r="BS199" s="327"/>
      <c r="BT199" s="327"/>
      <c r="BU199" s="327"/>
      <c r="BV199" s="327"/>
      <c r="BW199" s="327"/>
      <c r="BX199" s="327"/>
      <c r="BY199" s="327"/>
      <c r="BZ199" s="327"/>
    </row>
    <row r="200" spans="1:80" ht="17.100000000000001" customHeight="1">
      <c r="A200" s="327"/>
      <c r="B200" s="327"/>
      <c r="C200" s="327"/>
      <c r="D200" s="327"/>
      <c r="E200" s="77" t="s">
        <v>288</v>
      </c>
      <c r="F200" s="327"/>
      <c r="G200" s="327"/>
      <c r="H200" s="327"/>
      <c r="I200" s="327"/>
      <c r="J200" s="327"/>
      <c r="K200" s="327"/>
      <c r="L200" s="327"/>
      <c r="M200" s="327"/>
      <c r="N200" s="327"/>
      <c r="O200" s="327"/>
      <c r="P200" s="327"/>
      <c r="Q200" s="327"/>
      <c r="R200" s="327"/>
      <c r="S200" s="329"/>
      <c r="T200" s="329"/>
      <c r="U200" s="329"/>
      <c r="V200" s="329"/>
      <c r="W200" s="329"/>
      <c r="X200" s="329"/>
      <c r="Y200" s="327"/>
      <c r="Z200" s="327"/>
      <c r="AA200" s="327"/>
      <c r="AB200" s="327"/>
      <c r="AC200" s="327"/>
      <c r="AD200" s="327"/>
      <c r="AE200" s="327"/>
      <c r="AF200" s="327"/>
      <c r="AG200" s="327"/>
      <c r="AH200" s="327"/>
      <c r="AI200" s="327"/>
      <c r="AJ200" s="327"/>
      <c r="AK200" s="327"/>
      <c r="AL200" s="327"/>
      <c r="AM200" s="327"/>
      <c r="AN200" s="327"/>
      <c r="AO200" s="327"/>
      <c r="AP200" s="327"/>
      <c r="AQ200" s="327"/>
      <c r="AR200" s="327"/>
      <c r="AS200" s="327"/>
      <c r="AT200" s="327"/>
      <c r="AU200" s="327"/>
      <c r="AV200" s="327"/>
      <c r="AW200" s="327"/>
      <c r="AX200" s="327"/>
      <c r="AY200" s="327"/>
      <c r="AZ200" s="327"/>
      <c r="BA200" s="327"/>
      <c r="BB200" s="327"/>
      <c r="BC200" s="327"/>
      <c r="BD200" s="327"/>
      <c r="BE200" s="327"/>
      <c r="BF200" s="327"/>
      <c r="BG200" s="327"/>
      <c r="BH200" s="327"/>
      <c r="BI200" s="327"/>
      <c r="BJ200" s="327"/>
      <c r="BK200" s="327"/>
      <c r="BL200" s="327"/>
      <c r="BM200" s="327"/>
      <c r="BN200" s="327"/>
      <c r="BO200" s="327"/>
      <c r="BP200" s="327"/>
      <c r="BQ200" s="327"/>
      <c r="BR200" s="327"/>
      <c r="BS200" s="327"/>
      <c r="BT200" s="327"/>
      <c r="BU200" s="327"/>
      <c r="BV200" s="327"/>
      <c r="BW200" s="327"/>
      <c r="BX200" s="327"/>
      <c r="BY200" s="327"/>
      <c r="BZ200" s="327"/>
    </row>
    <row r="201" spans="1:80" ht="17.100000000000001" customHeight="1">
      <c r="A201" s="327"/>
      <c r="B201" s="77"/>
      <c r="C201" s="327"/>
      <c r="D201" s="327"/>
      <c r="E201" s="327"/>
      <c r="F201" s="327"/>
      <c r="G201" s="327" t="s">
        <v>84</v>
      </c>
      <c r="H201" s="981"/>
      <c r="I201" s="981"/>
      <c r="J201" s="981"/>
      <c r="K201" s="981"/>
      <c r="L201" s="981"/>
      <c r="M201" s="981"/>
      <c r="N201" s="981"/>
      <c r="O201" s="981"/>
      <c r="P201" s="981"/>
      <c r="Q201" s="981"/>
      <c r="R201" s="981"/>
      <c r="S201" s="981"/>
      <c r="T201" s="981"/>
      <c r="U201" s="981"/>
      <c r="V201" s="981"/>
      <c r="W201" s="981"/>
      <c r="X201" s="981"/>
      <c r="Y201" s="981"/>
      <c r="Z201" s="981"/>
      <c r="AA201" s="981"/>
      <c r="AB201" s="981"/>
      <c r="AC201" s="981"/>
      <c r="AD201" s="981"/>
      <c r="AE201" s="981"/>
      <c r="AF201" s="981"/>
      <c r="AG201" s="981"/>
      <c r="AH201" s="981"/>
      <c r="AI201" s="981"/>
      <c r="AJ201" s="981"/>
      <c r="AK201" s="981"/>
      <c r="AL201" s="981"/>
      <c r="AM201" s="981"/>
      <c r="AN201" s="981"/>
      <c r="AO201" s="981"/>
      <c r="AP201" s="981"/>
      <c r="AQ201" s="981"/>
      <c r="AR201" s="981"/>
      <c r="AS201" s="981"/>
      <c r="AT201" s="981"/>
      <c r="AU201" s="981"/>
      <c r="AV201" s="981"/>
      <c r="AW201" s="981"/>
      <c r="AX201" s="981"/>
      <c r="AY201" s="981"/>
      <c r="AZ201" s="981"/>
      <c r="BA201" s="981"/>
      <c r="BB201" s="981"/>
      <c r="BC201" s="981"/>
      <c r="BD201" s="981"/>
      <c r="BE201" s="981"/>
      <c r="BF201" s="981"/>
      <c r="BG201" s="981"/>
      <c r="BH201" s="981"/>
      <c r="BI201" s="981"/>
      <c r="BJ201" s="981"/>
      <c r="BK201" s="981"/>
      <c r="BL201" s="981"/>
      <c r="BM201" s="981"/>
      <c r="BN201" s="981"/>
      <c r="BO201" s="981"/>
      <c r="BP201" s="981"/>
      <c r="BQ201" s="981"/>
      <c r="BR201" s="981"/>
      <c r="BS201" s="981"/>
      <c r="BT201" s="981"/>
      <c r="BU201" s="981"/>
      <c r="BV201" s="981"/>
      <c r="BW201" s="981"/>
      <c r="BX201" s="981"/>
      <c r="BY201" s="981"/>
      <c r="BZ201" s="327" t="s">
        <v>80</v>
      </c>
    </row>
    <row r="202" spans="1:80" ht="17.100000000000001" customHeight="1">
      <c r="A202" s="327"/>
      <c r="B202" s="327"/>
      <c r="C202" s="327"/>
      <c r="D202" s="327"/>
      <c r="E202" s="77" t="s">
        <v>290</v>
      </c>
      <c r="F202" s="327"/>
      <c r="G202" s="327"/>
      <c r="H202" s="327"/>
      <c r="I202" s="327"/>
      <c r="J202" s="327"/>
      <c r="K202" s="327"/>
      <c r="L202" s="327"/>
      <c r="M202" s="327"/>
      <c r="N202" s="327"/>
      <c r="O202" s="327"/>
      <c r="P202" s="327"/>
      <c r="Q202" s="327"/>
      <c r="R202" s="327"/>
      <c r="S202" s="329"/>
      <c r="T202" s="329"/>
      <c r="U202" s="329"/>
      <c r="V202" s="329"/>
      <c r="W202" s="329"/>
      <c r="X202" s="329"/>
      <c r="Y202" s="327"/>
      <c r="Z202" s="327"/>
      <c r="AA202" s="327"/>
      <c r="AB202" s="327"/>
      <c r="AC202" s="327"/>
      <c r="AD202" s="327"/>
      <c r="AE202" s="327"/>
      <c r="AF202" s="327"/>
      <c r="AG202" s="327"/>
      <c r="AH202" s="327"/>
      <c r="AI202" s="327"/>
      <c r="AJ202" s="327"/>
      <c r="AK202" s="327"/>
      <c r="AL202" s="327"/>
      <c r="AM202" s="327"/>
      <c r="AN202" s="327"/>
      <c r="AO202" s="327"/>
      <c r="AP202" s="327"/>
      <c r="AQ202" s="327"/>
      <c r="AR202" s="327"/>
      <c r="AS202" s="327"/>
      <c r="AT202" s="327"/>
      <c r="AU202" s="327"/>
      <c r="AV202" s="327"/>
      <c r="AW202" s="327"/>
      <c r="AX202" s="327"/>
      <c r="AY202" s="327"/>
      <c r="AZ202" s="327"/>
      <c r="BA202" s="327"/>
      <c r="BB202" s="327"/>
      <c r="BC202" s="327"/>
      <c r="BD202" s="327"/>
      <c r="BE202" s="327"/>
      <c r="BF202" s="327"/>
      <c r="BG202" s="327"/>
      <c r="BH202" s="327"/>
      <c r="BI202" s="327"/>
      <c r="BJ202" s="327"/>
      <c r="BK202" s="327"/>
      <c r="BL202" s="327"/>
      <c r="BM202" s="327"/>
      <c r="BN202" s="327"/>
      <c r="BO202" s="327"/>
      <c r="BP202" s="327"/>
      <c r="BQ202" s="327"/>
      <c r="BR202" s="327"/>
      <c r="BS202" s="327"/>
      <c r="BT202" s="327"/>
      <c r="BU202" s="327"/>
      <c r="BV202" s="327"/>
      <c r="BW202" s="327"/>
      <c r="BX202" s="327"/>
      <c r="BY202" s="327"/>
      <c r="BZ202" s="327"/>
    </row>
    <row r="203" spans="1:80" ht="17.100000000000001" customHeight="1">
      <c r="A203" s="327"/>
      <c r="B203" s="327"/>
      <c r="C203" s="327"/>
      <c r="D203" s="327"/>
      <c r="E203" s="327"/>
      <c r="F203" s="327"/>
      <c r="G203" s="729" t="s">
        <v>56</v>
      </c>
      <c r="H203" s="729"/>
      <c r="I203" s="729"/>
      <c r="J203" s="327" t="s">
        <v>1348</v>
      </c>
      <c r="K203" s="327"/>
      <c r="L203" s="327"/>
      <c r="M203" s="327"/>
      <c r="N203" s="327"/>
      <c r="O203" s="327"/>
      <c r="P203" s="327"/>
      <c r="Q203" s="327"/>
      <c r="R203" s="327"/>
      <c r="S203" s="327"/>
      <c r="T203" s="327"/>
      <c r="U203" s="327"/>
      <c r="V203" s="327"/>
      <c r="W203" s="327"/>
      <c r="X203" s="327"/>
      <c r="Y203" s="327"/>
      <c r="Z203" s="327"/>
      <c r="AA203" s="327"/>
      <c r="AB203" s="327"/>
      <c r="AC203" s="327"/>
      <c r="AD203" s="327"/>
      <c r="AE203" s="327"/>
      <c r="AF203" s="327"/>
      <c r="AG203" s="327"/>
      <c r="AH203" s="327"/>
      <c r="AI203" s="327"/>
      <c r="AJ203" s="327"/>
      <c r="AK203" s="327"/>
      <c r="AL203" s="327"/>
      <c r="AM203" s="327"/>
      <c r="AN203" s="327"/>
      <c r="AO203" s="327"/>
      <c r="AP203" s="327"/>
      <c r="AQ203" s="327"/>
      <c r="AR203" s="327"/>
      <c r="AS203" s="327"/>
      <c r="AT203" s="327"/>
      <c r="AU203" s="327"/>
      <c r="AV203" s="327"/>
      <c r="AW203" s="327"/>
      <c r="AX203" s="327"/>
      <c r="AY203" s="327"/>
      <c r="AZ203" s="327"/>
      <c r="BA203" s="327"/>
      <c r="BB203" s="327"/>
      <c r="BC203" s="327"/>
      <c r="BD203" s="327"/>
      <c r="BE203" s="327"/>
      <c r="BF203" s="327"/>
      <c r="BG203" s="327"/>
      <c r="BH203" s="327"/>
      <c r="BI203" s="327"/>
      <c r="BJ203" s="327"/>
      <c r="BK203" s="327"/>
      <c r="BL203" s="327"/>
      <c r="BM203" s="327"/>
      <c r="BN203" s="327"/>
      <c r="BO203" s="327"/>
      <c r="BP203" s="327"/>
      <c r="BQ203" s="327"/>
      <c r="BR203" s="327"/>
      <c r="BS203" s="327"/>
      <c r="BT203" s="327"/>
      <c r="BU203" s="327"/>
      <c r="BV203" s="327"/>
      <c r="BW203" s="327"/>
      <c r="BX203" s="327"/>
      <c r="BY203" s="327"/>
      <c r="BZ203" s="327"/>
    </row>
    <row r="204" spans="1:80" ht="17.100000000000001" customHeight="1">
      <c r="A204" s="327"/>
      <c r="B204" s="327"/>
      <c r="C204" s="327"/>
      <c r="D204" s="327"/>
      <c r="E204" s="327"/>
      <c r="F204" s="327"/>
      <c r="G204" s="327"/>
      <c r="H204" s="327" t="s">
        <v>292</v>
      </c>
      <c r="I204" s="327"/>
      <c r="J204" s="327"/>
      <c r="K204" s="327"/>
      <c r="L204" s="327"/>
      <c r="M204" s="327"/>
      <c r="N204" s="327"/>
      <c r="O204" s="327"/>
      <c r="P204" s="327"/>
      <c r="Q204" s="327"/>
      <c r="R204" s="327"/>
      <c r="S204" s="327"/>
      <c r="T204" s="327"/>
      <c r="U204" s="981"/>
      <c r="V204" s="981"/>
      <c r="W204" s="981"/>
      <c r="X204" s="981"/>
      <c r="Y204" s="981"/>
      <c r="Z204" s="981"/>
      <c r="AA204" s="981"/>
      <c r="AB204" s="981"/>
      <c r="AC204" s="981"/>
      <c r="AD204" s="981"/>
      <c r="AE204" s="981"/>
      <c r="AF204" s="981"/>
      <c r="AG204" s="981"/>
      <c r="AH204" s="981"/>
      <c r="AI204" s="981"/>
      <c r="AJ204" s="981"/>
      <c r="AK204" s="981"/>
      <c r="AL204" s="981"/>
      <c r="AM204" s="981"/>
      <c r="AN204" s="981"/>
      <c r="AO204" s="981"/>
      <c r="AP204" s="981"/>
      <c r="AQ204" s="981"/>
      <c r="AR204" s="981"/>
      <c r="AS204" s="327" t="s">
        <v>80</v>
      </c>
      <c r="AT204" s="327"/>
      <c r="AU204" s="327"/>
      <c r="AV204" s="327"/>
      <c r="AW204" s="327"/>
      <c r="AX204" s="327"/>
      <c r="AY204" s="327"/>
      <c r="AZ204" s="327"/>
      <c r="BA204" s="327"/>
      <c r="BB204" s="327"/>
      <c r="BC204" s="327"/>
      <c r="BD204" s="327"/>
      <c r="BE204" s="327"/>
      <c r="BF204" s="327"/>
      <c r="BG204" s="327"/>
      <c r="BH204" s="327"/>
      <c r="BI204" s="327"/>
      <c r="BJ204" s="327"/>
      <c r="BK204" s="327"/>
      <c r="BL204" s="327"/>
      <c r="BM204" s="327"/>
      <c r="BN204" s="327"/>
      <c r="BO204" s="327"/>
      <c r="BP204" s="327"/>
      <c r="BQ204" s="327"/>
      <c r="BR204" s="327"/>
      <c r="BS204" s="327"/>
      <c r="BT204" s="327"/>
      <c r="BU204" s="327"/>
      <c r="BV204" s="327"/>
      <c r="BW204" s="327"/>
      <c r="BX204" s="327"/>
      <c r="BY204" s="327"/>
      <c r="BZ204" s="327"/>
    </row>
    <row r="205" spans="1:80" ht="17.100000000000001" customHeight="1">
      <c r="A205" s="327"/>
      <c r="B205" s="327"/>
      <c r="C205" s="327"/>
      <c r="D205" s="327"/>
      <c r="E205" s="327"/>
      <c r="F205" s="327"/>
      <c r="G205" s="729" t="s">
        <v>56</v>
      </c>
      <c r="H205" s="729"/>
      <c r="I205" s="729"/>
      <c r="J205" s="327" t="s">
        <v>1349</v>
      </c>
      <c r="K205" s="327"/>
      <c r="L205" s="327"/>
      <c r="M205" s="327"/>
      <c r="N205" s="327"/>
      <c r="O205" s="327"/>
      <c r="P205" s="327"/>
      <c r="Q205" s="327"/>
      <c r="R205" s="327"/>
      <c r="S205" s="327"/>
      <c r="T205" s="327"/>
      <c r="U205" s="327"/>
      <c r="V205" s="327"/>
      <c r="W205" s="327"/>
      <c r="X205" s="327"/>
      <c r="Y205" s="327"/>
      <c r="Z205" s="327"/>
      <c r="AA205" s="327"/>
      <c r="AB205" s="327"/>
      <c r="AC205" s="327"/>
      <c r="AD205" s="327"/>
      <c r="AE205" s="327"/>
      <c r="AF205" s="327"/>
      <c r="AG205" s="327"/>
      <c r="AH205" s="327"/>
      <c r="AI205" s="327"/>
      <c r="AJ205" s="327"/>
      <c r="AK205" s="327"/>
      <c r="AL205" s="327"/>
      <c r="AM205" s="327"/>
      <c r="AN205" s="327"/>
      <c r="AO205" s="327"/>
      <c r="AP205" s="327"/>
      <c r="AQ205" s="327"/>
      <c r="AR205" s="327"/>
      <c r="AS205" s="327"/>
      <c r="AT205" s="327"/>
      <c r="AU205" s="327"/>
      <c r="AV205" s="327"/>
      <c r="AW205" s="327"/>
      <c r="AX205" s="327"/>
      <c r="AY205" s="327"/>
      <c r="AZ205" s="327"/>
      <c r="BA205" s="327"/>
      <c r="BB205" s="327"/>
      <c r="BC205" s="327"/>
      <c r="BD205" s="327"/>
      <c r="BE205" s="327"/>
      <c r="BF205" s="327"/>
      <c r="BG205" s="327"/>
      <c r="BH205" s="327"/>
      <c r="BI205" s="327"/>
      <c r="BJ205" s="327"/>
      <c r="BK205" s="327"/>
      <c r="BL205" s="327"/>
      <c r="BM205" s="327"/>
      <c r="BN205" s="327"/>
      <c r="BO205" s="327"/>
      <c r="BP205" s="327"/>
      <c r="BQ205" s="327"/>
      <c r="BR205" s="327"/>
      <c r="BS205" s="327"/>
      <c r="BT205" s="327"/>
      <c r="BU205" s="327"/>
      <c r="BV205" s="327"/>
      <c r="BW205" s="327"/>
      <c r="BX205" s="327"/>
      <c r="BY205" s="327"/>
      <c r="BZ205" s="327"/>
    </row>
    <row r="206" spans="1:80" s="2" customFormat="1" ht="5.0999999999999996" customHeight="1">
      <c r="A206" s="325"/>
      <c r="B206" s="325"/>
      <c r="C206" s="325"/>
      <c r="D206" s="325"/>
      <c r="E206" s="325"/>
      <c r="F206" s="325"/>
      <c r="G206" s="325"/>
      <c r="H206" s="325"/>
      <c r="I206" s="325"/>
      <c r="J206" s="325"/>
      <c r="K206" s="325"/>
      <c r="L206" s="325"/>
      <c r="M206" s="325"/>
      <c r="N206" s="325"/>
      <c r="O206" s="325"/>
      <c r="P206" s="325"/>
      <c r="Q206" s="325"/>
      <c r="R206" s="325"/>
      <c r="S206" s="325"/>
      <c r="T206" s="325"/>
      <c r="U206" s="325"/>
      <c r="V206" s="325"/>
      <c r="W206" s="325"/>
      <c r="X206" s="325"/>
      <c r="Y206" s="325"/>
      <c r="Z206" s="325"/>
      <c r="AA206" s="325"/>
      <c r="AB206" s="325"/>
      <c r="AC206" s="325"/>
      <c r="AD206" s="325"/>
      <c r="AE206" s="325"/>
      <c r="AF206" s="325"/>
      <c r="AG206" s="325"/>
      <c r="AH206" s="325"/>
      <c r="AI206" s="325"/>
      <c r="AJ206" s="325"/>
      <c r="AK206" s="325"/>
      <c r="AL206" s="325"/>
      <c r="AM206" s="325"/>
      <c r="AN206" s="325"/>
      <c r="AO206" s="325"/>
      <c r="AP206" s="325"/>
      <c r="AQ206" s="325"/>
      <c r="AR206" s="325"/>
      <c r="AS206" s="325"/>
      <c r="AT206" s="325"/>
      <c r="AU206" s="325"/>
      <c r="AV206" s="325"/>
      <c r="AW206" s="325"/>
      <c r="AX206" s="325"/>
      <c r="AY206" s="325"/>
      <c r="AZ206" s="325"/>
      <c r="BA206" s="325"/>
      <c r="BB206" s="325"/>
      <c r="BC206" s="325"/>
      <c r="BD206" s="325"/>
      <c r="BE206" s="325"/>
      <c r="BF206" s="325"/>
      <c r="BG206" s="325"/>
      <c r="BH206" s="325"/>
      <c r="BI206" s="325"/>
      <c r="BJ206" s="325"/>
      <c r="BK206" s="325"/>
      <c r="BL206" s="325"/>
      <c r="BM206" s="325"/>
      <c r="BN206" s="325"/>
      <c r="BO206" s="325"/>
      <c r="BP206" s="325"/>
      <c r="BQ206" s="325"/>
      <c r="BR206" s="325"/>
      <c r="BS206" s="325"/>
      <c r="BT206" s="325"/>
      <c r="BU206" s="325"/>
      <c r="BV206" s="325"/>
      <c r="BW206" s="325"/>
      <c r="BX206" s="325"/>
      <c r="BY206" s="325"/>
      <c r="BZ206" s="325"/>
      <c r="CB206" s="8"/>
    </row>
    <row r="207" spans="1:80" s="2" customFormat="1" ht="5.0999999999999996" customHeight="1">
      <c r="A207" s="326"/>
      <c r="B207" s="326"/>
      <c r="C207" s="326"/>
      <c r="D207" s="326"/>
      <c r="E207" s="326"/>
      <c r="F207" s="326"/>
      <c r="G207" s="326"/>
      <c r="H207" s="326"/>
      <c r="I207" s="326"/>
      <c r="J207" s="326"/>
      <c r="K207" s="326"/>
      <c r="L207" s="326"/>
      <c r="M207" s="326"/>
      <c r="N207" s="326"/>
      <c r="O207" s="326"/>
      <c r="P207" s="326"/>
      <c r="Q207" s="326"/>
      <c r="R207" s="326"/>
      <c r="S207" s="326"/>
      <c r="T207" s="326"/>
      <c r="U207" s="326"/>
      <c r="V207" s="326"/>
      <c r="W207" s="326"/>
      <c r="X207" s="326"/>
      <c r="Y207" s="326"/>
      <c r="Z207" s="326"/>
      <c r="AA207" s="326"/>
      <c r="AB207" s="326"/>
      <c r="AC207" s="326"/>
      <c r="AD207" s="326"/>
      <c r="AE207" s="326"/>
      <c r="AF207" s="326"/>
      <c r="AG207" s="326"/>
      <c r="AH207" s="326"/>
      <c r="AI207" s="326"/>
      <c r="AJ207" s="326"/>
      <c r="AK207" s="326"/>
      <c r="AL207" s="326"/>
      <c r="AM207" s="326"/>
      <c r="AN207" s="326"/>
      <c r="AO207" s="326"/>
      <c r="AP207" s="326"/>
      <c r="AQ207" s="326"/>
      <c r="AR207" s="326"/>
      <c r="AS207" s="326"/>
      <c r="AT207" s="326"/>
      <c r="AU207" s="326"/>
      <c r="AV207" s="326"/>
      <c r="AW207" s="326"/>
      <c r="AX207" s="326"/>
      <c r="AY207" s="326"/>
      <c r="AZ207" s="326"/>
      <c r="BA207" s="326"/>
      <c r="BB207" s="326"/>
      <c r="BC207" s="326"/>
      <c r="BD207" s="326"/>
      <c r="BE207" s="326"/>
      <c r="BF207" s="326"/>
      <c r="BG207" s="326"/>
      <c r="BH207" s="326"/>
      <c r="BI207" s="326"/>
      <c r="BJ207" s="326"/>
      <c r="BK207" s="326"/>
      <c r="BL207" s="326"/>
      <c r="BM207" s="326"/>
      <c r="BN207" s="326"/>
      <c r="BO207" s="326"/>
      <c r="BP207" s="326"/>
      <c r="BQ207" s="326"/>
      <c r="BR207" s="326"/>
      <c r="BS207" s="326"/>
      <c r="BT207" s="326"/>
      <c r="BU207" s="326"/>
      <c r="BV207" s="326"/>
      <c r="BW207" s="326"/>
      <c r="BX207" s="326"/>
      <c r="BY207" s="326"/>
      <c r="BZ207" s="326"/>
      <c r="CB207" s="8"/>
    </row>
    <row r="208" spans="1:80" ht="17.100000000000001" customHeight="1">
      <c r="A208" s="327"/>
      <c r="B208" s="327" t="s">
        <v>294</v>
      </c>
      <c r="C208" s="327"/>
      <c r="D208" s="327"/>
      <c r="E208" s="327"/>
      <c r="F208" s="327"/>
      <c r="G208" s="327"/>
      <c r="H208" s="327"/>
      <c r="I208" s="327"/>
      <c r="J208" s="327"/>
      <c r="K208" s="327"/>
      <c r="L208" s="327"/>
      <c r="M208" s="327"/>
      <c r="N208" s="327"/>
      <c r="O208" s="327"/>
      <c r="P208" s="327"/>
      <c r="Q208" s="327"/>
      <c r="R208" s="327"/>
      <c r="S208" s="329"/>
      <c r="T208" s="329"/>
      <c r="U208" s="329"/>
      <c r="V208" s="329"/>
      <c r="W208" s="329"/>
      <c r="X208" s="329"/>
      <c r="Y208" s="327"/>
      <c r="Z208" s="327"/>
      <c r="AA208" s="327"/>
      <c r="AB208" s="327"/>
      <c r="AC208" s="327"/>
      <c r="AD208" s="327"/>
      <c r="AE208" s="327"/>
      <c r="AF208" s="327"/>
      <c r="AG208" s="327"/>
      <c r="AH208" s="327"/>
      <c r="AI208" s="327"/>
      <c r="AJ208" s="327"/>
      <c r="AK208" s="327"/>
      <c r="AL208" s="327"/>
      <c r="AM208" s="327"/>
      <c r="AN208" s="327"/>
      <c r="AO208" s="327"/>
      <c r="AP208" s="327"/>
      <c r="AQ208" s="327"/>
      <c r="AR208" s="327"/>
      <c r="AS208" s="327"/>
      <c r="AT208" s="327"/>
      <c r="AU208" s="327"/>
      <c r="AV208" s="327"/>
      <c r="AW208" s="327"/>
      <c r="AX208" s="327"/>
      <c r="AY208" s="327"/>
      <c r="AZ208" s="327"/>
      <c r="BA208" s="327"/>
      <c r="BB208" s="327"/>
      <c r="BC208" s="327"/>
      <c r="BD208" s="327"/>
      <c r="BE208" s="327"/>
      <c r="BF208" s="327"/>
      <c r="BG208" s="327"/>
      <c r="BH208" s="327"/>
      <c r="BI208" s="327"/>
      <c r="BJ208" s="327"/>
      <c r="BK208" s="327"/>
      <c r="BL208" s="327"/>
      <c r="BM208" s="327"/>
      <c r="BN208" s="327"/>
      <c r="BO208" s="327"/>
      <c r="BP208" s="327"/>
      <c r="BQ208" s="327"/>
      <c r="BR208" s="327"/>
      <c r="BS208" s="327"/>
      <c r="BT208" s="327"/>
      <c r="BU208" s="327"/>
      <c r="BV208" s="327"/>
      <c r="BW208" s="327"/>
      <c r="BX208" s="327"/>
      <c r="BY208" s="327"/>
      <c r="BZ208" s="327"/>
    </row>
    <row r="209" spans="1:80" ht="17.100000000000001" customHeight="1">
      <c r="A209" s="327"/>
      <c r="B209" s="332"/>
      <c r="C209" s="327"/>
      <c r="D209" s="327"/>
      <c r="E209" s="327"/>
      <c r="F209" s="327" t="s">
        <v>84</v>
      </c>
      <c r="G209" s="981"/>
      <c r="H209" s="981"/>
      <c r="I209" s="981"/>
      <c r="J209" s="981"/>
      <c r="K209" s="981"/>
      <c r="L209" s="981"/>
      <c r="M209" s="981"/>
      <c r="N209" s="981"/>
      <c r="O209" s="981"/>
      <c r="P209" s="981"/>
      <c r="Q209" s="981"/>
      <c r="R209" s="981"/>
      <c r="S209" s="981"/>
      <c r="T209" s="981"/>
      <c r="U209" s="981"/>
      <c r="V209" s="981"/>
      <c r="W209" s="981"/>
      <c r="X209" s="981"/>
      <c r="Y209" s="981"/>
      <c r="Z209" s="981"/>
      <c r="AA209" s="981"/>
      <c r="AB209" s="981"/>
      <c r="AC209" s="981"/>
      <c r="AD209" s="981"/>
      <c r="AE209" s="981"/>
      <c r="AF209" s="981"/>
      <c r="AG209" s="981"/>
      <c r="AH209" s="981"/>
      <c r="AI209" s="981"/>
      <c r="AJ209" s="981"/>
      <c r="AK209" s="981"/>
      <c r="AL209" s="981"/>
      <c r="AM209" s="981"/>
      <c r="AN209" s="981"/>
      <c r="AO209" s="981"/>
      <c r="AP209" s="981"/>
      <c r="AQ209" s="981"/>
      <c r="AR209" s="981"/>
      <c r="AS209" s="981"/>
      <c r="AT209" s="981"/>
      <c r="AU209" s="981"/>
      <c r="AV209" s="981"/>
      <c r="AW209" s="981"/>
      <c r="AX209" s="981"/>
      <c r="AY209" s="327" t="s">
        <v>80</v>
      </c>
      <c r="AZ209" s="327"/>
      <c r="BA209" s="327"/>
      <c r="BB209" s="327"/>
      <c r="BC209" s="327"/>
      <c r="BD209" s="327"/>
      <c r="BE209" s="327"/>
      <c r="BF209" s="327"/>
      <c r="BG209" s="327"/>
      <c r="BH209" s="327"/>
      <c r="BI209" s="327"/>
      <c r="BJ209" s="327"/>
      <c r="BK209" s="327"/>
      <c r="BL209" s="327"/>
      <c r="BM209" s="327"/>
      <c r="BN209" s="327"/>
      <c r="BO209" s="327"/>
      <c r="BP209" s="327"/>
      <c r="BQ209" s="327"/>
      <c r="BR209" s="327"/>
      <c r="BS209" s="327"/>
      <c r="BT209" s="327"/>
      <c r="BU209" s="327"/>
      <c r="BV209" s="327"/>
      <c r="BW209" s="327"/>
      <c r="BX209" s="327"/>
      <c r="BY209" s="327"/>
      <c r="BZ209" s="327"/>
    </row>
    <row r="210" spans="1:80" s="2" customFormat="1" ht="5.0999999999999996" customHeight="1">
      <c r="A210" s="325"/>
      <c r="B210" s="325"/>
      <c r="C210" s="325"/>
      <c r="D210" s="325"/>
      <c r="E210" s="325"/>
      <c r="F210" s="325"/>
      <c r="G210" s="325"/>
      <c r="H210" s="325"/>
      <c r="I210" s="325"/>
      <c r="J210" s="325"/>
      <c r="K210" s="325"/>
      <c r="L210" s="325"/>
      <c r="M210" s="325"/>
      <c r="N210" s="325"/>
      <c r="O210" s="325"/>
      <c r="P210" s="325"/>
      <c r="Q210" s="325"/>
      <c r="R210" s="325"/>
      <c r="S210" s="325"/>
      <c r="T210" s="325"/>
      <c r="U210" s="325"/>
      <c r="V210" s="325"/>
      <c r="W210" s="325"/>
      <c r="X210" s="325"/>
      <c r="Y210" s="325"/>
      <c r="Z210" s="325"/>
      <c r="AA210" s="325"/>
      <c r="AB210" s="325"/>
      <c r="AC210" s="325"/>
      <c r="AD210" s="325"/>
      <c r="AE210" s="325"/>
      <c r="AF210" s="325"/>
      <c r="AG210" s="325"/>
      <c r="AH210" s="325"/>
      <c r="AI210" s="325"/>
      <c r="AJ210" s="325"/>
      <c r="AK210" s="325"/>
      <c r="AL210" s="325"/>
      <c r="AM210" s="325"/>
      <c r="AN210" s="325"/>
      <c r="AO210" s="325"/>
      <c r="AP210" s="325"/>
      <c r="AQ210" s="325"/>
      <c r="AR210" s="325"/>
      <c r="AS210" s="325"/>
      <c r="AT210" s="325"/>
      <c r="AU210" s="325"/>
      <c r="AV210" s="325"/>
      <c r="AW210" s="325"/>
      <c r="AX210" s="325"/>
      <c r="AY210" s="325"/>
      <c r="AZ210" s="325"/>
      <c r="BA210" s="325"/>
      <c r="BB210" s="325"/>
      <c r="BC210" s="325"/>
      <c r="BD210" s="325"/>
      <c r="BE210" s="325"/>
      <c r="BF210" s="325"/>
      <c r="BG210" s="325"/>
      <c r="BH210" s="325"/>
      <c r="BI210" s="325"/>
      <c r="BJ210" s="325"/>
      <c r="BK210" s="325"/>
      <c r="BL210" s="325"/>
      <c r="BM210" s="325"/>
      <c r="BN210" s="325"/>
      <c r="BO210" s="325"/>
      <c r="BP210" s="325"/>
      <c r="BQ210" s="325"/>
      <c r="BR210" s="325"/>
      <c r="BS210" s="325"/>
      <c r="BT210" s="325"/>
      <c r="BU210" s="325"/>
      <c r="BV210" s="325"/>
      <c r="BW210" s="325"/>
      <c r="BX210" s="325"/>
      <c r="BY210" s="325"/>
      <c r="BZ210" s="325"/>
      <c r="CB210" s="8"/>
    </row>
    <row r="211" spans="1:80" s="2" customFormat="1" ht="5.0999999999999996" customHeight="1">
      <c r="A211" s="326"/>
      <c r="B211" s="326"/>
      <c r="C211" s="326"/>
      <c r="D211" s="326"/>
      <c r="E211" s="326"/>
      <c r="F211" s="326"/>
      <c r="G211" s="326"/>
      <c r="H211" s="326"/>
      <c r="I211" s="326"/>
      <c r="J211" s="326"/>
      <c r="K211" s="326"/>
      <c r="L211" s="326"/>
      <c r="M211" s="326"/>
      <c r="N211" s="326"/>
      <c r="O211" s="326"/>
      <c r="P211" s="326"/>
      <c r="Q211" s="326"/>
      <c r="R211" s="326"/>
      <c r="S211" s="326"/>
      <c r="T211" s="326"/>
      <c r="U211" s="326"/>
      <c r="V211" s="326"/>
      <c r="W211" s="326"/>
      <c r="X211" s="326"/>
      <c r="Y211" s="326"/>
      <c r="Z211" s="326"/>
      <c r="AA211" s="326"/>
      <c r="AB211" s="326"/>
      <c r="AC211" s="326"/>
      <c r="AD211" s="326"/>
      <c r="AE211" s="326"/>
      <c r="AF211" s="326"/>
      <c r="AG211" s="326"/>
      <c r="AH211" s="326"/>
      <c r="AI211" s="326"/>
      <c r="AJ211" s="326"/>
      <c r="AK211" s="326"/>
      <c r="AL211" s="326"/>
      <c r="AM211" s="326"/>
      <c r="AN211" s="326"/>
      <c r="AO211" s="326"/>
      <c r="AP211" s="326"/>
      <c r="AQ211" s="326"/>
      <c r="AR211" s="326"/>
      <c r="AS211" s="326"/>
      <c r="AT211" s="326"/>
      <c r="AU211" s="326"/>
      <c r="AV211" s="326"/>
      <c r="AW211" s="326"/>
      <c r="AX211" s="326"/>
      <c r="AY211" s="326"/>
      <c r="AZ211" s="326"/>
      <c r="BA211" s="326"/>
      <c r="BB211" s="326"/>
      <c r="BC211" s="326"/>
      <c r="BD211" s="326"/>
      <c r="BE211" s="326"/>
      <c r="BF211" s="326"/>
      <c r="BG211" s="326"/>
      <c r="BH211" s="326"/>
      <c r="BI211" s="326"/>
      <c r="BJ211" s="326"/>
      <c r="BK211" s="326"/>
      <c r="BL211" s="326"/>
      <c r="BM211" s="326"/>
      <c r="BN211" s="326"/>
      <c r="BO211" s="326"/>
      <c r="BP211" s="326"/>
      <c r="BQ211" s="326"/>
      <c r="BR211" s="326"/>
      <c r="BS211" s="326"/>
      <c r="BT211" s="326"/>
      <c r="BU211" s="326"/>
      <c r="BV211" s="326"/>
      <c r="BW211" s="326"/>
      <c r="BX211" s="326"/>
      <c r="BY211" s="326"/>
      <c r="BZ211" s="326"/>
      <c r="CB211" s="8"/>
    </row>
    <row r="212" spans="1:80" ht="17.100000000000001" customHeight="1">
      <c r="A212" s="327"/>
      <c r="B212" s="327" t="s">
        <v>295</v>
      </c>
      <c r="C212" s="327"/>
      <c r="D212" s="327"/>
      <c r="E212" s="327"/>
      <c r="F212" s="327"/>
      <c r="G212" s="327"/>
      <c r="H212" s="327"/>
      <c r="I212" s="327"/>
      <c r="J212" s="327"/>
      <c r="K212" s="327"/>
      <c r="L212" s="327"/>
      <c r="M212" s="327"/>
      <c r="N212" s="327"/>
      <c r="O212" s="327"/>
      <c r="P212" s="327"/>
      <c r="Q212" s="327"/>
      <c r="R212" s="327"/>
      <c r="S212" s="329"/>
      <c r="T212" s="329"/>
      <c r="U212" s="329"/>
      <c r="V212" s="329"/>
      <c r="W212" s="329"/>
      <c r="X212" s="329"/>
      <c r="Y212" s="327"/>
      <c r="Z212" s="327"/>
      <c r="AA212" s="327"/>
      <c r="AB212" s="327"/>
      <c r="AC212" s="327"/>
      <c r="AD212" s="327"/>
      <c r="AE212" s="327"/>
      <c r="AF212" s="327"/>
      <c r="AG212" s="327"/>
      <c r="AH212" s="327"/>
      <c r="AI212" s="327"/>
      <c r="AJ212" s="327"/>
      <c r="AK212" s="327"/>
      <c r="AL212" s="327"/>
      <c r="AM212" s="327"/>
      <c r="AN212" s="327"/>
      <c r="AO212" s="327"/>
      <c r="AP212" s="327"/>
      <c r="AQ212" s="327"/>
      <c r="AR212" s="327"/>
      <c r="AS212" s="327"/>
      <c r="AT212" s="327"/>
      <c r="AU212" s="327"/>
      <c r="AV212" s="327"/>
      <c r="AW212" s="327"/>
      <c r="AX212" s="327"/>
      <c r="AY212" s="327"/>
      <c r="AZ212" s="327"/>
      <c r="BA212" s="327"/>
      <c r="BB212" s="327"/>
      <c r="BC212" s="327"/>
      <c r="BD212" s="327"/>
      <c r="BE212" s="327"/>
      <c r="BF212" s="327"/>
      <c r="BG212" s="327"/>
      <c r="BH212" s="327"/>
      <c r="BI212" s="327"/>
      <c r="BJ212" s="327"/>
      <c r="BK212" s="327"/>
      <c r="BL212" s="327"/>
      <c r="BM212" s="327"/>
      <c r="BN212" s="327"/>
      <c r="BO212" s="327"/>
      <c r="BP212" s="327"/>
      <c r="BQ212" s="327"/>
      <c r="BR212" s="327"/>
      <c r="BS212" s="327"/>
      <c r="BT212" s="327"/>
      <c r="BU212" s="327"/>
      <c r="BV212" s="327"/>
      <c r="BW212" s="327"/>
      <c r="BX212" s="327"/>
      <c r="BY212" s="327"/>
      <c r="BZ212" s="327"/>
    </row>
    <row r="213" spans="1:80" s="339" customFormat="1" ht="17.100000000000001" customHeight="1">
      <c r="A213" s="335"/>
      <c r="B213" s="335"/>
      <c r="C213" s="335"/>
      <c r="D213" s="335"/>
      <c r="E213" s="982"/>
      <c r="F213" s="982"/>
      <c r="G213" s="982"/>
      <c r="H213" s="982"/>
      <c r="I213" s="982"/>
      <c r="J213" s="982"/>
      <c r="K213" s="982"/>
      <c r="L213" s="982"/>
      <c r="M213" s="982"/>
      <c r="N213" s="982"/>
      <c r="O213" s="982"/>
      <c r="P213" s="982"/>
      <c r="Q213" s="982"/>
      <c r="R213" s="982"/>
      <c r="S213" s="982"/>
      <c r="T213" s="982"/>
      <c r="U213" s="982"/>
      <c r="V213" s="982"/>
      <c r="W213" s="982"/>
      <c r="X213" s="982"/>
      <c r="Y213" s="982"/>
      <c r="Z213" s="982"/>
      <c r="AA213" s="982"/>
      <c r="AB213" s="982"/>
      <c r="AC213" s="982"/>
      <c r="AD213" s="982"/>
      <c r="AE213" s="982"/>
      <c r="AF213" s="982"/>
      <c r="AG213" s="982"/>
      <c r="AH213" s="982"/>
      <c r="AI213" s="982"/>
      <c r="AJ213" s="982"/>
      <c r="AK213" s="982"/>
      <c r="AL213" s="982"/>
      <c r="AM213" s="982"/>
      <c r="AN213" s="982"/>
      <c r="AO213" s="982"/>
      <c r="AP213" s="982"/>
      <c r="AQ213" s="982"/>
      <c r="AR213" s="982"/>
      <c r="AS213" s="982"/>
      <c r="AT213" s="982"/>
      <c r="AU213" s="982"/>
      <c r="AV213" s="982"/>
      <c r="AW213" s="982"/>
      <c r="AX213" s="982"/>
      <c r="AY213" s="982"/>
      <c r="AZ213" s="982"/>
      <c r="BA213" s="982"/>
      <c r="BB213" s="982"/>
      <c r="BC213" s="982"/>
      <c r="BD213" s="982"/>
      <c r="BE213" s="982"/>
      <c r="BF213" s="982"/>
      <c r="BG213" s="982"/>
      <c r="BH213" s="982"/>
      <c r="BI213" s="982"/>
      <c r="BJ213" s="982"/>
      <c r="BK213" s="982"/>
      <c r="BL213" s="982"/>
      <c r="BM213" s="982"/>
      <c r="BN213" s="982"/>
      <c r="BO213" s="982"/>
      <c r="BP213" s="982"/>
      <c r="BQ213" s="982"/>
      <c r="BR213" s="982"/>
      <c r="BS213" s="982"/>
      <c r="BT213" s="982"/>
      <c r="BU213" s="982"/>
      <c r="BV213" s="982"/>
      <c r="BW213" s="982"/>
      <c r="BX213" s="982"/>
      <c r="BY213" s="982"/>
      <c r="BZ213" s="335"/>
    </row>
    <row r="214" spans="1:80" s="339" customFormat="1" ht="17.100000000000001" customHeight="1">
      <c r="A214" s="335"/>
      <c r="B214" s="335"/>
      <c r="C214" s="335"/>
      <c r="D214" s="335"/>
      <c r="E214" s="982"/>
      <c r="F214" s="982"/>
      <c r="G214" s="982"/>
      <c r="H214" s="982"/>
      <c r="I214" s="982"/>
      <c r="J214" s="982"/>
      <c r="K214" s="982"/>
      <c r="L214" s="982"/>
      <c r="M214" s="982"/>
      <c r="N214" s="982"/>
      <c r="O214" s="982"/>
      <c r="P214" s="982"/>
      <c r="Q214" s="982"/>
      <c r="R214" s="982"/>
      <c r="S214" s="982"/>
      <c r="T214" s="982"/>
      <c r="U214" s="982"/>
      <c r="V214" s="982"/>
      <c r="W214" s="982"/>
      <c r="X214" s="982"/>
      <c r="Y214" s="982"/>
      <c r="Z214" s="982"/>
      <c r="AA214" s="982"/>
      <c r="AB214" s="982"/>
      <c r="AC214" s="982"/>
      <c r="AD214" s="982"/>
      <c r="AE214" s="982"/>
      <c r="AF214" s="982"/>
      <c r="AG214" s="982"/>
      <c r="AH214" s="982"/>
      <c r="AI214" s="982"/>
      <c r="AJ214" s="982"/>
      <c r="AK214" s="982"/>
      <c r="AL214" s="982"/>
      <c r="AM214" s="982"/>
      <c r="AN214" s="982"/>
      <c r="AO214" s="982"/>
      <c r="AP214" s="982"/>
      <c r="AQ214" s="982"/>
      <c r="AR214" s="982"/>
      <c r="AS214" s="982"/>
      <c r="AT214" s="982"/>
      <c r="AU214" s="982"/>
      <c r="AV214" s="982"/>
      <c r="AW214" s="982"/>
      <c r="AX214" s="982"/>
      <c r="AY214" s="982"/>
      <c r="AZ214" s="982"/>
      <c r="BA214" s="982"/>
      <c r="BB214" s="982"/>
      <c r="BC214" s="982"/>
      <c r="BD214" s="982"/>
      <c r="BE214" s="982"/>
      <c r="BF214" s="982"/>
      <c r="BG214" s="982"/>
      <c r="BH214" s="982"/>
      <c r="BI214" s="982"/>
      <c r="BJ214" s="982"/>
      <c r="BK214" s="982"/>
      <c r="BL214" s="982"/>
      <c r="BM214" s="982"/>
      <c r="BN214" s="982"/>
      <c r="BO214" s="982"/>
      <c r="BP214" s="982"/>
      <c r="BQ214" s="982"/>
      <c r="BR214" s="982"/>
      <c r="BS214" s="982"/>
      <c r="BT214" s="982"/>
      <c r="BU214" s="982"/>
      <c r="BV214" s="982"/>
      <c r="BW214" s="982"/>
      <c r="BX214" s="982"/>
      <c r="BY214" s="982"/>
      <c r="BZ214" s="335"/>
    </row>
    <row r="215" spans="1:80" s="339" customFormat="1" ht="17.100000000000001" customHeight="1">
      <c r="A215" s="335"/>
      <c r="B215" s="335"/>
      <c r="C215" s="335"/>
      <c r="D215" s="335"/>
      <c r="E215" s="982"/>
      <c r="F215" s="982"/>
      <c r="G215" s="982"/>
      <c r="H215" s="982"/>
      <c r="I215" s="982"/>
      <c r="J215" s="982"/>
      <c r="K215" s="982"/>
      <c r="L215" s="982"/>
      <c r="M215" s="982"/>
      <c r="N215" s="982"/>
      <c r="O215" s="982"/>
      <c r="P215" s="982"/>
      <c r="Q215" s="982"/>
      <c r="R215" s="982"/>
      <c r="S215" s="982"/>
      <c r="T215" s="982"/>
      <c r="U215" s="982"/>
      <c r="V215" s="982"/>
      <c r="W215" s="982"/>
      <c r="X215" s="982"/>
      <c r="Y215" s="982"/>
      <c r="Z215" s="982"/>
      <c r="AA215" s="982"/>
      <c r="AB215" s="982"/>
      <c r="AC215" s="982"/>
      <c r="AD215" s="982"/>
      <c r="AE215" s="982"/>
      <c r="AF215" s="982"/>
      <c r="AG215" s="982"/>
      <c r="AH215" s="982"/>
      <c r="AI215" s="982"/>
      <c r="AJ215" s="982"/>
      <c r="AK215" s="982"/>
      <c r="AL215" s="982"/>
      <c r="AM215" s="982"/>
      <c r="AN215" s="982"/>
      <c r="AO215" s="982"/>
      <c r="AP215" s="982"/>
      <c r="AQ215" s="982"/>
      <c r="AR215" s="982"/>
      <c r="AS215" s="982"/>
      <c r="AT215" s="982"/>
      <c r="AU215" s="982"/>
      <c r="AV215" s="982"/>
      <c r="AW215" s="982"/>
      <c r="AX215" s="982"/>
      <c r="AY215" s="982"/>
      <c r="AZ215" s="982"/>
      <c r="BA215" s="982"/>
      <c r="BB215" s="982"/>
      <c r="BC215" s="982"/>
      <c r="BD215" s="982"/>
      <c r="BE215" s="982"/>
      <c r="BF215" s="982"/>
      <c r="BG215" s="982"/>
      <c r="BH215" s="982"/>
      <c r="BI215" s="982"/>
      <c r="BJ215" s="982"/>
      <c r="BK215" s="982"/>
      <c r="BL215" s="982"/>
      <c r="BM215" s="982"/>
      <c r="BN215" s="982"/>
      <c r="BO215" s="982"/>
      <c r="BP215" s="982"/>
      <c r="BQ215" s="982"/>
      <c r="BR215" s="982"/>
      <c r="BS215" s="982"/>
      <c r="BT215" s="982"/>
      <c r="BU215" s="982"/>
      <c r="BV215" s="982"/>
      <c r="BW215" s="982"/>
      <c r="BX215" s="982"/>
      <c r="BY215" s="982"/>
      <c r="BZ215" s="335"/>
    </row>
    <row r="216" spans="1:80" s="1" customFormat="1" ht="17.100000000000001" customHeight="1">
      <c r="A216" s="59"/>
      <c r="B216" s="59"/>
      <c r="C216" s="59"/>
      <c r="D216" s="59"/>
      <c r="E216" s="982"/>
      <c r="F216" s="982"/>
      <c r="G216" s="982"/>
      <c r="H216" s="982"/>
      <c r="I216" s="982"/>
      <c r="J216" s="982"/>
      <c r="K216" s="982"/>
      <c r="L216" s="982"/>
      <c r="M216" s="982"/>
      <c r="N216" s="982"/>
      <c r="O216" s="982"/>
      <c r="P216" s="982"/>
      <c r="Q216" s="982"/>
      <c r="R216" s="982"/>
      <c r="S216" s="982"/>
      <c r="T216" s="982"/>
      <c r="U216" s="982"/>
      <c r="V216" s="982"/>
      <c r="W216" s="982"/>
      <c r="X216" s="982"/>
      <c r="Y216" s="982"/>
      <c r="Z216" s="982"/>
      <c r="AA216" s="982"/>
      <c r="AB216" s="982"/>
      <c r="AC216" s="982"/>
      <c r="AD216" s="982"/>
      <c r="AE216" s="982"/>
      <c r="AF216" s="982"/>
      <c r="AG216" s="982"/>
      <c r="AH216" s="982"/>
      <c r="AI216" s="982"/>
      <c r="AJ216" s="982"/>
      <c r="AK216" s="982"/>
      <c r="AL216" s="982"/>
      <c r="AM216" s="982"/>
      <c r="AN216" s="982"/>
      <c r="AO216" s="982"/>
      <c r="AP216" s="982"/>
      <c r="AQ216" s="982"/>
      <c r="AR216" s="982"/>
      <c r="AS216" s="982"/>
      <c r="AT216" s="982"/>
      <c r="AU216" s="982"/>
      <c r="AV216" s="982"/>
      <c r="AW216" s="982"/>
      <c r="AX216" s="982"/>
      <c r="AY216" s="982"/>
      <c r="AZ216" s="982"/>
      <c r="BA216" s="982"/>
      <c r="BB216" s="982"/>
      <c r="BC216" s="982"/>
      <c r="BD216" s="982"/>
      <c r="BE216" s="982"/>
      <c r="BF216" s="982"/>
      <c r="BG216" s="982"/>
      <c r="BH216" s="982"/>
      <c r="BI216" s="982"/>
      <c r="BJ216" s="982"/>
      <c r="BK216" s="982"/>
      <c r="BL216" s="982"/>
      <c r="BM216" s="982"/>
      <c r="BN216" s="982"/>
      <c r="BO216" s="982"/>
      <c r="BP216" s="982"/>
      <c r="BQ216" s="982"/>
      <c r="BR216" s="982"/>
      <c r="BS216" s="982"/>
      <c r="BT216" s="982"/>
      <c r="BU216" s="982"/>
      <c r="BV216" s="982"/>
      <c r="BW216" s="982"/>
      <c r="BX216" s="982"/>
      <c r="BY216" s="982"/>
      <c r="BZ216" s="60"/>
    </row>
    <row r="217" spans="1:80" s="1" customFormat="1" ht="17.100000000000001" customHeight="1">
      <c r="A217" s="59"/>
      <c r="B217" s="59"/>
      <c r="C217" s="59"/>
      <c r="D217" s="59"/>
      <c r="E217" s="982"/>
      <c r="F217" s="982"/>
      <c r="G217" s="982"/>
      <c r="H217" s="982"/>
      <c r="I217" s="982"/>
      <c r="J217" s="982"/>
      <c r="K217" s="982"/>
      <c r="L217" s="982"/>
      <c r="M217" s="982"/>
      <c r="N217" s="982"/>
      <c r="O217" s="982"/>
      <c r="P217" s="982"/>
      <c r="Q217" s="982"/>
      <c r="R217" s="982"/>
      <c r="S217" s="982"/>
      <c r="T217" s="982"/>
      <c r="U217" s="982"/>
      <c r="V217" s="982"/>
      <c r="W217" s="982"/>
      <c r="X217" s="982"/>
      <c r="Y217" s="982"/>
      <c r="Z217" s="982"/>
      <c r="AA217" s="982"/>
      <c r="AB217" s="982"/>
      <c r="AC217" s="982"/>
      <c r="AD217" s="982"/>
      <c r="AE217" s="982"/>
      <c r="AF217" s="982"/>
      <c r="AG217" s="982"/>
      <c r="AH217" s="982"/>
      <c r="AI217" s="982"/>
      <c r="AJ217" s="982"/>
      <c r="AK217" s="982"/>
      <c r="AL217" s="982"/>
      <c r="AM217" s="982"/>
      <c r="AN217" s="982"/>
      <c r="AO217" s="982"/>
      <c r="AP217" s="982"/>
      <c r="AQ217" s="982"/>
      <c r="AR217" s="982"/>
      <c r="AS217" s="982"/>
      <c r="AT217" s="982"/>
      <c r="AU217" s="982"/>
      <c r="AV217" s="982"/>
      <c r="AW217" s="982"/>
      <c r="AX217" s="982"/>
      <c r="AY217" s="982"/>
      <c r="AZ217" s="982"/>
      <c r="BA217" s="982"/>
      <c r="BB217" s="982"/>
      <c r="BC217" s="982"/>
      <c r="BD217" s="982"/>
      <c r="BE217" s="982"/>
      <c r="BF217" s="982"/>
      <c r="BG217" s="982"/>
      <c r="BH217" s="982"/>
      <c r="BI217" s="982"/>
      <c r="BJ217" s="982"/>
      <c r="BK217" s="982"/>
      <c r="BL217" s="982"/>
      <c r="BM217" s="982"/>
      <c r="BN217" s="982"/>
      <c r="BO217" s="982"/>
      <c r="BP217" s="982"/>
      <c r="BQ217" s="982"/>
      <c r="BR217" s="982"/>
      <c r="BS217" s="982"/>
      <c r="BT217" s="982"/>
      <c r="BU217" s="982"/>
      <c r="BV217" s="982"/>
      <c r="BW217" s="982"/>
      <c r="BX217" s="982"/>
      <c r="BY217" s="982"/>
      <c r="BZ217" s="60"/>
    </row>
    <row r="218" spans="1:80" s="1" customFormat="1" ht="17.100000000000001" customHeight="1">
      <c r="A218" s="59"/>
      <c r="B218" s="59"/>
      <c r="C218" s="59"/>
      <c r="D218" s="59"/>
      <c r="E218" s="982"/>
      <c r="F218" s="982"/>
      <c r="G218" s="982"/>
      <c r="H218" s="982"/>
      <c r="I218" s="982"/>
      <c r="J218" s="982"/>
      <c r="K218" s="982"/>
      <c r="L218" s="982"/>
      <c r="M218" s="982"/>
      <c r="N218" s="982"/>
      <c r="O218" s="982"/>
      <c r="P218" s="982"/>
      <c r="Q218" s="982"/>
      <c r="R218" s="982"/>
      <c r="S218" s="982"/>
      <c r="T218" s="982"/>
      <c r="U218" s="982"/>
      <c r="V218" s="982"/>
      <c r="W218" s="982"/>
      <c r="X218" s="982"/>
      <c r="Y218" s="982"/>
      <c r="Z218" s="982"/>
      <c r="AA218" s="982"/>
      <c r="AB218" s="982"/>
      <c r="AC218" s="982"/>
      <c r="AD218" s="982"/>
      <c r="AE218" s="982"/>
      <c r="AF218" s="982"/>
      <c r="AG218" s="982"/>
      <c r="AH218" s="982"/>
      <c r="AI218" s="982"/>
      <c r="AJ218" s="982"/>
      <c r="AK218" s="982"/>
      <c r="AL218" s="982"/>
      <c r="AM218" s="982"/>
      <c r="AN218" s="982"/>
      <c r="AO218" s="982"/>
      <c r="AP218" s="982"/>
      <c r="AQ218" s="982"/>
      <c r="AR218" s="982"/>
      <c r="AS218" s="982"/>
      <c r="AT218" s="982"/>
      <c r="AU218" s="982"/>
      <c r="AV218" s="982"/>
      <c r="AW218" s="982"/>
      <c r="AX218" s="982"/>
      <c r="AY218" s="982"/>
      <c r="AZ218" s="982"/>
      <c r="BA218" s="982"/>
      <c r="BB218" s="982"/>
      <c r="BC218" s="982"/>
      <c r="BD218" s="982"/>
      <c r="BE218" s="982"/>
      <c r="BF218" s="982"/>
      <c r="BG218" s="982"/>
      <c r="BH218" s="982"/>
      <c r="BI218" s="982"/>
      <c r="BJ218" s="982"/>
      <c r="BK218" s="982"/>
      <c r="BL218" s="982"/>
      <c r="BM218" s="982"/>
      <c r="BN218" s="982"/>
      <c r="BO218" s="982"/>
      <c r="BP218" s="982"/>
      <c r="BQ218" s="982"/>
      <c r="BR218" s="982"/>
      <c r="BS218" s="982"/>
      <c r="BT218" s="982"/>
      <c r="BU218" s="982"/>
      <c r="BV218" s="982"/>
      <c r="BW218" s="982"/>
      <c r="BX218" s="982"/>
      <c r="BY218" s="982"/>
      <c r="BZ218" s="60"/>
    </row>
    <row r="219" spans="1:80" s="1" customFormat="1" ht="17.100000000000001" customHeight="1">
      <c r="A219" s="59"/>
      <c r="B219" s="59"/>
      <c r="C219" s="59"/>
      <c r="D219" s="59"/>
      <c r="E219" s="982"/>
      <c r="F219" s="982"/>
      <c r="G219" s="982"/>
      <c r="H219" s="982"/>
      <c r="I219" s="982"/>
      <c r="J219" s="982"/>
      <c r="K219" s="982"/>
      <c r="L219" s="982"/>
      <c r="M219" s="982"/>
      <c r="N219" s="982"/>
      <c r="O219" s="982"/>
      <c r="P219" s="982"/>
      <c r="Q219" s="982"/>
      <c r="R219" s="982"/>
      <c r="S219" s="982"/>
      <c r="T219" s="982"/>
      <c r="U219" s="982"/>
      <c r="V219" s="982"/>
      <c r="W219" s="982"/>
      <c r="X219" s="982"/>
      <c r="Y219" s="982"/>
      <c r="Z219" s="982"/>
      <c r="AA219" s="982"/>
      <c r="AB219" s="982"/>
      <c r="AC219" s="982"/>
      <c r="AD219" s="982"/>
      <c r="AE219" s="982"/>
      <c r="AF219" s="982"/>
      <c r="AG219" s="982"/>
      <c r="AH219" s="982"/>
      <c r="AI219" s="982"/>
      <c r="AJ219" s="982"/>
      <c r="AK219" s="982"/>
      <c r="AL219" s="982"/>
      <c r="AM219" s="982"/>
      <c r="AN219" s="982"/>
      <c r="AO219" s="982"/>
      <c r="AP219" s="982"/>
      <c r="AQ219" s="982"/>
      <c r="AR219" s="982"/>
      <c r="AS219" s="982"/>
      <c r="AT219" s="982"/>
      <c r="AU219" s="982"/>
      <c r="AV219" s="982"/>
      <c r="AW219" s="982"/>
      <c r="AX219" s="982"/>
      <c r="AY219" s="982"/>
      <c r="AZ219" s="982"/>
      <c r="BA219" s="982"/>
      <c r="BB219" s="982"/>
      <c r="BC219" s="982"/>
      <c r="BD219" s="982"/>
      <c r="BE219" s="982"/>
      <c r="BF219" s="982"/>
      <c r="BG219" s="982"/>
      <c r="BH219" s="982"/>
      <c r="BI219" s="982"/>
      <c r="BJ219" s="982"/>
      <c r="BK219" s="982"/>
      <c r="BL219" s="982"/>
      <c r="BM219" s="982"/>
      <c r="BN219" s="982"/>
      <c r="BO219" s="982"/>
      <c r="BP219" s="982"/>
      <c r="BQ219" s="982"/>
      <c r="BR219" s="982"/>
      <c r="BS219" s="982"/>
      <c r="BT219" s="982"/>
      <c r="BU219" s="982"/>
      <c r="BV219" s="982"/>
      <c r="BW219" s="982"/>
      <c r="BX219" s="982"/>
      <c r="BY219" s="982"/>
      <c r="BZ219" s="60"/>
    </row>
    <row r="220" spans="1:80" s="1" customFormat="1" ht="17.100000000000001" customHeight="1">
      <c r="A220" s="59"/>
      <c r="B220" s="59"/>
      <c r="C220" s="59"/>
      <c r="D220" s="59"/>
      <c r="E220" s="982"/>
      <c r="F220" s="982"/>
      <c r="G220" s="982"/>
      <c r="H220" s="982"/>
      <c r="I220" s="982"/>
      <c r="J220" s="982"/>
      <c r="K220" s="982"/>
      <c r="L220" s="982"/>
      <c r="M220" s="982"/>
      <c r="N220" s="982"/>
      <c r="O220" s="982"/>
      <c r="P220" s="982"/>
      <c r="Q220" s="982"/>
      <c r="R220" s="982"/>
      <c r="S220" s="982"/>
      <c r="T220" s="982"/>
      <c r="U220" s="982"/>
      <c r="V220" s="982"/>
      <c r="W220" s="982"/>
      <c r="X220" s="982"/>
      <c r="Y220" s="982"/>
      <c r="Z220" s="982"/>
      <c r="AA220" s="982"/>
      <c r="AB220" s="982"/>
      <c r="AC220" s="982"/>
      <c r="AD220" s="982"/>
      <c r="AE220" s="982"/>
      <c r="AF220" s="982"/>
      <c r="AG220" s="982"/>
      <c r="AH220" s="982"/>
      <c r="AI220" s="982"/>
      <c r="AJ220" s="982"/>
      <c r="AK220" s="982"/>
      <c r="AL220" s="982"/>
      <c r="AM220" s="982"/>
      <c r="AN220" s="982"/>
      <c r="AO220" s="982"/>
      <c r="AP220" s="982"/>
      <c r="AQ220" s="982"/>
      <c r="AR220" s="982"/>
      <c r="AS220" s="982"/>
      <c r="AT220" s="982"/>
      <c r="AU220" s="982"/>
      <c r="AV220" s="982"/>
      <c r="AW220" s="982"/>
      <c r="AX220" s="982"/>
      <c r="AY220" s="982"/>
      <c r="AZ220" s="982"/>
      <c r="BA220" s="982"/>
      <c r="BB220" s="982"/>
      <c r="BC220" s="982"/>
      <c r="BD220" s="982"/>
      <c r="BE220" s="982"/>
      <c r="BF220" s="982"/>
      <c r="BG220" s="982"/>
      <c r="BH220" s="982"/>
      <c r="BI220" s="982"/>
      <c r="BJ220" s="982"/>
      <c r="BK220" s="982"/>
      <c r="BL220" s="982"/>
      <c r="BM220" s="982"/>
      <c r="BN220" s="982"/>
      <c r="BO220" s="982"/>
      <c r="BP220" s="982"/>
      <c r="BQ220" s="982"/>
      <c r="BR220" s="982"/>
      <c r="BS220" s="982"/>
      <c r="BT220" s="982"/>
      <c r="BU220" s="982"/>
      <c r="BV220" s="982"/>
      <c r="BW220" s="982"/>
      <c r="BX220" s="982"/>
      <c r="BY220" s="982"/>
      <c r="BZ220" s="60"/>
    </row>
    <row r="221" spans="1:80" s="1" customFormat="1" ht="17.100000000000001" customHeight="1">
      <c r="A221" s="59"/>
      <c r="B221" s="59"/>
      <c r="C221" s="59"/>
      <c r="D221" s="59"/>
      <c r="E221" s="982"/>
      <c r="F221" s="982"/>
      <c r="G221" s="982"/>
      <c r="H221" s="982"/>
      <c r="I221" s="982"/>
      <c r="J221" s="982"/>
      <c r="K221" s="982"/>
      <c r="L221" s="982"/>
      <c r="M221" s="982"/>
      <c r="N221" s="982"/>
      <c r="O221" s="982"/>
      <c r="P221" s="982"/>
      <c r="Q221" s="982"/>
      <c r="R221" s="982"/>
      <c r="S221" s="982"/>
      <c r="T221" s="982"/>
      <c r="U221" s="982"/>
      <c r="V221" s="982"/>
      <c r="W221" s="982"/>
      <c r="X221" s="982"/>
      <c r="Y221" s="982"/>
      <c r="Z221" s="982"/>
      <c r="AA221" s="982"/>
      <c r="AB221" s="982"/>
      <c r="AC221" s="982"/>
      <c r="AD221" s="982"/>
      <c r="AE221" s="982"/>
      <c r="AF221" s="982"/>
      <c r="AG221" s="982"/>
      <c r="AH221" s="982"/>
      <c r="AI221" s="982"/>
      <c r="AJ221" s="982"/>
      <c r="AK221" s="982"/>
      <c r="AL221" s="982"/>
      <c r="AM221" s="982"/>
      <c r="AN221" s="982"/>
      <c r="AO221" s="982"/>
      <c r="AP221" s="982"/>
      <c r="AQ221" s="982"/>
      <c r="AR221" s="982"/>
      <c r="AS221" s="982"/>
      <c r="AT221" s="982"/>
      <c r="AU221" s="982"/>
      <c r="AV221" s="982"/>
      <c r="AW221" s="982"/>
      <c r="AX221" s="982"/>
      <c r="AY221" s="982"/>
      <c r="AZ221" s="982"/>
      <c r="BA221" s="982"/>
      <c r="BB221" s="982"/>
      <c r="BC221" s="982"/>
      <c r="BD221" s="982"/>
      <c r="BE221" s="982"/>
      <c r="BF221" s="982"/>
      <c r="BG221" s="982"/>
      <c r="BH221" s="982"/>
      <c r="BI221" s="982"/>
      <c r="BJ221" s="982"/>
      <c r="BK221" s="982"/>
      <c r="BL221" s="982"/>
      <c r="BM221" s="982"/>
      <c r="BN221" s="982"/>
      <c r="BO221" s="982"/>
      <c r="BP221" s="982"/>
      <c r="BQ221" s="982"/>
      <c r="BR221" s="982"/>
      <c r="BS221" s="982"/>
      <c r="BT221" s="982"/>
      <c r="BU221" s="982"/>
      <c r="BV221" s="982"/>
      <c r="BW221" s="982"/>
      <c r="BX221" s="982"/>
      <c r="BY221" s="982"/>
      <c r="BZ221" s="60"/>
    </row>
    <row r="222" spans="1:80" s="1" customFormat="1" ht="17.100000000000001" customHeight="1">
      <c r="A222" s="59"/>
      <c r="B222" s="59"/>
      <c r="C222" s="59"/>
      <c r="D222" s="59"/>
      <c r="E222" s="982"/>
      <c r="F222" s="982"/>
      <c r="G222" s="982"/>
      <c r="H222" s="982"/>
      <c r="I222" s="982"/>
      <c r="J222" s="982"/>
      <c r="K222" s="982"/>
      <c r="L222" s="982"/>
      <c r="M222" s="982"/>
      <c r="N222" s="982"/>
      <c r="O222" s="982"/>
      <c r="P222" s="982"/>
      <c r="Q222" s="982"/>
      <c r="R222" s="982"/>
      <c r="S222" s="982"/>
      <c r="T222" s="982"/>
      <c r="U222" s="982"/>
      <c r="V222" s="982"/>
      <c r="W222" s="982"/>
      <c r="X222" s="982"/>
      <c r="Y222" s="982"/>
      <c r="Z222" s="982"/>
      <c r="AA222" s="982"/>
      <c r="AB222" s="982"/>
      <c r="AC222" s="982"/>
      <c r="AD222" s="982"/>
      <c r="AE222" s="982"/>
      <c r="AF222" s="982"/>
      <c r="AG222" s="982"/>
      <c r="AH222" s="982"/>
      <c r="AI222" s="982"/>
      <c r="AJ222" s="982"/>
      <c r="AK222" s="982"/>
      <c r="AL222" s="982"/>
      <c r="AM222" s="982"/>
      <c r="AN222" s="982"/>
      <c r="AO222" s="982"/>
      <c r="AP222" s="982"/>
      <c r="AQ222" s="982"/>
      <c r="AR222" s="982"/>
      <c r="AS222" s="982"/>
      <c r="AT222" s="982"/>
      <c r="AU222" s="982"/>
      <c r="AV222" s="982"/>
      <c r="AW222" s="982"/>
      <c r="AX222" s="982"/>
      <c r="AY222" s="982"/>
      <c r="AZ222" s="982"/>
      <c r="BA222" s="982"/>
      <c r="BB222" s="982"/>
      <c r="BC222" s="982"/>
      <c r="BD222" s="982"/>
      <c r="BE222" s="982"/>
      <c r="BF222" s="982"/>
      <c r="BG222" s="982"/>
      <c r="BH222" s="982"/>
      <c r="BI222" s="982"/>
      <c r="BJ222" s="982"/>
      <c r="BK222" s="982"/>
      <c r="BL222" s="982"/>
      <c r="BM222" s="982"/>
      <c r="BN222" s="982"/>
      <c r="BO222" s="982"/>
      <c r="BP222" s="982"/>
      <c r="BQ222" s="982"/>
      <c r="BR222" s="982"/>
      <c r="BS222" s="982"/>
      <c r="BT222" s="982"/>
      <c r="BU222" s="982"/>
      <c r="BV222" s="982"/>
      <c r="BW222" s="982"/>
      <c r="BX222" s="982"/>
      <c r="BY222" s="982"/>
      <c r="BZ222" s="60"/>
    </row>
    <row r="223" spans="1:80" s="1" customFormat="1" ht="17.100000000000001" customHeight="1">
      <c r="A223" s="59"/>
      <c r="B223" s="59"/>
      <c r="C223" s="59"/>
      <c r="D223" s="59"/>
      <c r="E223" s="982"/>
      <c r="F223" s="982"/>
      <c r="G223" s="982"/>
      <c r="H223" s="982"/>
      <c r="I223" s="982"/>
      <c r="J223" s="982"/>
      <c r="K223" s="982"/>
      <c r="L223" s="982"/>
      <c r="M223" s="982"/>
      <c r="N223" s="982"/>
      <c r="O223" s="982"/>
      <c r="P223" s="982"/>
      <c r="Q223" s="982"/>
      <c r="R223" s="982"/>
      <c r="S223" s="982"/>
      <c r="T223" s="982"/>
      <c r="U223" s="982"/>
      <c r="V223" s="982"/>
      <c r="W223" s="982"/>
      <c r="X223" s="982"/>
      <c r="Y223" s="982"/>
      <c r="Z223" s="982"/>
      <c r="AA223" s="982"/>
      <c r="AB223" s="982"/>
      <c r="AC223" s="982"/>
      <c r="AD223" s="982"/>
      <c r="AE223" s="982"/>
      <c r="AF223" s="982"/>
      <c r="AG223" s="982"/>
      <c r="AH223" s="982"/>
      <c r="AI223" s="982"/>
      <c r="AJ223" s="982"/>
      <c r="AK223" s="982"/>
      <c r="AL223" s="982"/>
      <c r="AM223" s="982"/>
      <c r="AN223" s="982"/>
      <c r="AO223" s="982"/>
      <c r="AP223" s="982"/>
      <c r="AQ223" s="982"/>
      <c r="AR223" s="982"/>
      <c r="AS223" s="982"/>
      <c r="AT223" s="982"/>
      <c r="AU223" s="982"/>
      <c r="AV223" s="982"/>
      <c r="AW223" s="982"/>
      <c r="AX223" s="982"/>
      <c r="AY223" s="982"/>
      <c r="AZ223" s="982"/>
      <c r="BA223" s="982"/>
      <c r="BB223" s="982"/>
      <c r="BC223" s="982"/>
      <c r="BD223" s="982"/>
      <c r="BE223" s="982"/>
      <c r="BF223" s="982"/>
      <c r="BG223" s="982"/>
      <c r="BH223" s="982"/>
      <c r="BI223" s="982"/>
      <c r="BJ223" s="982"/>
      <c r="BK223" s="982"/>
      <c r="BL223" s="982"/>
      <c r="BM223" s="982"/>
      <c r="BN223" s="982"/>
      <c r="BO223" s="982"/>
      <c r="BP223" s="982"/>
      <c r="BQ223" s="982"/>
      <c r="BR223" s="982"/>
      <c r="BS223" s="982"/>
      <c r="BT223" s="982"/>
      <c r="BU223" s="982"/>
      <c r="BV223" s="982"/>
      <c r="BW223" s="982"/>
      <c r="BX223" s="982"/>
      <c r="BY223" s="982"/>
      <c r="BZ223" s="60"/>
    </row>
    <row r="224" spans="1:80" s="2" customFormat="1" ht="5.0999999999999996" customHeight="1">
      <c r="A224" s="326"/>
      <c r="B224" s="326"/>
      <c r="C224" s="326"/>
      <c r="D224" s="326"/>
      <c r="E224" s="326"/>
      <c r="F224" s="326"/>
      <c r="G224" s="326"/>
      <c r="H224" s="326"/>
      <c r="I224" s="326"/>
      <c r="J224" s="326"/>
      <c r="K224" s="326"/>
      <c r="L224" s="326"/>
      <c r="M224" s="326"/>
      <c r="N224" s="326"/>
      <c r="O224" s="326"/>
      <c r="P224" s="326"/>
      <c r="Q224" s="326"/>
      <c r="R224" s="326"/>
      <c r="S224" s="326"/>
      <c r="T224" s="326"/>
      <c r="U224" s="326"/>
      <c r="V224" s="326"/>
      <c r="W224" s="326"/>
      <c r="X224" s="326"/>
      <c r="Y224" s="326"/>
      <c r="Z224" s="326"/>
      <c r="AA224" s="326"/>
      <c r="AB224" s="326"/>
      <c r="AC224" s="326"/>
      <c r="AD224" s="326"/>
      <c r="AE224" s="326"/>
      <c r="AF224" s="326"/>
      <c r="AG224" s="326"/>
      <c r="AH224" s="326"/>
      <c r="AI224" s="326"/>
      <c r="AJ224" s="326"/>
      <c r="AK224" s="326"/>
      <c r="AL224" s="326"/>
      <c r="AM224" s="326"/>
      <c r="AN224" s="326"/>
      <c r="AO224" s="326"/>
      <c r="AP224" s="326"/>
      <c r="AQ224" s="326"/>
      <c r="AR224" s="326"/>
      <c r="AS224" s="326"/>
      <c r="AT224" s="326"/>
      <c r="AU224" s="326"/>
      <c r="AV224" s="326"/>
      <c r="AW224" s="326"/>
      <c r="AX224" s="326"/>
      <c r="AY224" s="326"/>
      <c r="AZ224" s="326"/>
      <c r="BA224" s="326"/>
      <c r="BB224" s="326"/>
      <c r="BC224" s="326"/>
      <c r="BD224" s="326"/>
      <c r="BE224" s="326"/>
      <c r="BF224" s="326"/>
      <c r="BG224" s="326"/>
      <c r="BH224" s="326"/>
      <c r="BI224" s="326"/>
      <c r="BJ224" s="326"/>
      <c r="BK224" s="326"/>
      <c r="BL224" s="326"/>
      <c r="BM224" s="326"/>
      <c r="BN224" s="326"/>
      <c r="BO224" s="326"/>
      <c r="BP224" s="326"/>
      <c r="BQ224" s="326"/>
      <c r="BR224" s="326"/>
      <c r="BS224" s="326"/>
      <c r="BT224" s="326"/>
      <c r="BU224" s="326"/>
      <c r="BV224" s="326"/>
      <c r="BW224" s="326"/>
      <c r="BX224" s="326"/>
      <c r="BY224" s="326"/>
      <c r="BZ224" s="326"/>
      <c r="CB224" s="8"/>
    </row>
  </sheetData>
  <sheetProtection algorithmName="SHA-512" hashValue="WP8Bw0SiiOkkTqaikNvdeLOZUPn5GgY+cBjNQmRNMLAPPCvBc8HwxfBPq+rWFhfbk3UcNUj4J534eJ60arqMxw==" saltValue="EV3JFvFl3JKxbQ1Xl9hJXA==" spinCount="100000" sheet="1" formatCells="0" selectLockedCells="1"/>
  <mergeCells count="140">
    <mergeCell ref="E218:BY218"/>
    <mergeCell ref="E219:BY219"/>
    <mergeCell ref="E220:BY220"/>
    <mergeCell ref="E221:BY221"/>
    <mergeCell ref="E222:BY222"/>
    <mergeCell ref="E223:BY223"/>
    <mergeCell ref="G203:I203"/>
    <mergeCell ref="U204:AR204"/>
    <mergeCell ref="G205:I205"/>
    <mergeCell ref="G209:AX209"/>
    <mergeCell ref="E213:BY213"/>
    <mergeCell ref="E214:BY214"/>
    <mergeCell ref="E215:BY215"/>
    <mergeCell ref="E216:BY216"/>
    <mergeCell ref="E217:BY217"/>
    <mergeCell ref="B186:BA186"/>
    <mergeCell ref="E187:G187"/>
    <mergeCell ref="E188:G188"/>
    <mergeCell ref="E192:G192"/>
    <mergeCell ref="E193:G193"/>
    <mergeCell ref="E194:G194"/>
    <mergeCell ref="E195:G195"/>
    <mergeCell ref="E196:G196"/>
    <mergeCell ref="H201:BY201"/>
    <mergeCell ref="E102:BY102"/>
    <mergeCell ref="E103:BY103"/>
    <mergeCell ref="E104:BY104"/>
    <mergeCell ref="E105:BY105"/>
    <mergeCell ref="E106:BY106"/>
    <mergeCell ref="E107:BY107"/>
    <mergeCell ref="E108:BY108"/>
    <mergeCell ref="A113:BZ113"/>
    <mergeCell ref="A114:BZ114"/>
    <mergeCell ref="E111:BY111"/>
    <mergeCell ref="E109:BY109"/>
    <mergeCell ref="E110:BY110"/>
    <mergeCell ref="A170:BZ170"/>
    <mergeCell ref="Y173:AL173"/>
    <mergeCell ref="Y176:AL176"/>
    <mergeCell ref="Y179:AL179"/>
    <mergeCell ref="Y180:AL180"/>
    <mergeCell ref="Y181:AL181"/>
    <mergeCell ref="U182:AA182"/>
    <mergeCell ref="AQ182:AW182"/>
    <mergeCell ref="O183:AE183"/>
    <mergeCell ref="AS183:BI183"/>
    <mergeCell ref="E167:BY167"/>
    <mergeCell ref="A169:BZ169"/>
    <mergeCell ref="E157:BY157"/>
    <mergeCell ref="H145:BY145"/>
    <mergeCell ref="G147:I147"/>
    <mergeCell ref="U148:AR148"/>
    <mergeCell ref="G149:I149"/>
    <mergeCell ref="G153:AX153"/>
    <mergeCell ref="E136:G136"/>
    <mergeCell ref="E137:G137"/>
    <mergeCell ref="E138:G138"/>
    <mergeCell ref="E158:BY158"/>
    <mergeCell ref="E159:BY159"/>
    <mergeCell ref="E160:BY160"/>
    <mergeCell ref="E161:BY161"/>
    <mergeCell ref="E162:BY162"/>
    <mergeCell ref="E163:BY163"/>
    <mergeCell ref="E164:BY164"/>
    <mergeCell ref="E165:BY165"/>
    <mergeCell ref="E166:BY166"/>
    <mergeCell ref="B130:BA130"/>
    <mergeCell ref="E131:G131"/>
    <mergeCell ref="E132:G132"/>
    <mergeCell ref="E139:G139"/>
    <mergeCell ref="E140:G140"/>
    <mergeCell ref="Y124:AL124"/>
    <mergeCell ref="Y125:AL125"/>
    <mergeCell ref="Y123:AL123"/>
    <mergeCell ref="Y117:AL117"/>
    <mergeCell ref="Y120:AL120"/>
    <mergeCell ref="U126:AA126"/>
    <mergeCell ref="AQ126:AW126"/>
    <mergeCell ref="O127:AE127"/>
    <mergeCell ref="AS127:BI127"/>
    <mergeCell ref="H89:BY89"/>
    <mergeCell ref="G91:I91"/>
    <mergeCell ref="U92:AR92"/>
    <mergeCell ref="G93:I93"/>
    <mergeCell ref="G97:AX97"/>
    <mergeCell ref="E101:BY101"/>
    <mergeCell ref="E76:G76"/>
    <mergeCell ref="E80:G80"/>
    <mergeCell ref="E81:G81"/>
    <mergeCell ref="E82:G82"/>
    <mergeCell ref="E83:G83"/>
    <mergeCell ref="E84:G84"/>
    <mergeCell ref="B74:BA74"/>
    <mergeCell ref="E75:G75"/>
    <mergeCell ref="E48:BY48"/>
    <mergeCell ref="E49:BY49"/>
    <mergeCell ref="E50:BY50"/>
    <mergeCell ref="E51:BY51"/>
    <mergeCell ref="E52:BY52"/>
    <mergeCell ref="E53:BY53"/>
    <mergeCell ref="E54:BY54"/>
    <mergeCell ref="E55:BY55"/>
    <mergeCell ref="A57:BZ57"/>
    <mergeCell ref="A58:BZ58"/>
    <mergeCell ref="Y61:AL61"/>
    <mergeCell ref="Y64:AL64"/>
    <mergeCell ref="Y67:AL67"/>
    <mergeCell ref="Y68:AL68"/>
    <mergeCell ref="Y69:AL69"/>
    <mergeCell ref="U70:AA70"/>
    <mergeCell ref="AQ70:AW70"/>
    <mergeCell ref="O71:AE71"/>
    <mergeCell ref="AS71:BI71"/>
    <mergeCell ref="G35:I35"/>
    <mergeCell ref="U36:AR36"/>
    <mergeCell ref="G37:I37"/>
    <mergeCell ref="G41:AX41"/>
    <mergeCell ref="E45:BY45"/>
    <mergeCell ref="E46:BY46"/>
    <mergeCell ref="E47:BY47"/>
    <mergeCell ref="B18:BA18"/>
    <mergeCell ref="E19:G19"/>
    <mergeCell ref="E20:G20"/>
    <mergeCell ref="E24:G24"/>
    <mergeCell ref="E25:G25"/>
    <mergeCell ref="E26:G26"/>
    <mergeCell ref="E27:G27"/>
    <mergeCell ref="E28:G28"/>
    <mergeCell ref="H33:BY33"/>
    <mergeCell ref="Y8:AL8"/>
    <mergeCell ref="Y11:AL11"/>
    <mergeCell ref="Y12:AL12"/>
    <mergeCell ref="Y13:AL13"/>
    <mergeCell ref="U14:AA14"/>
    <mergeCell ref="AQ14:AW14"/>
    <mergeCell ref="O15:AE15"/>
    <mergeCell ref="AS15:BI15"/>
    <mergeCell ref="A1:BZ1"/>
    <mergeCell ref="A2:BZ2"/>
    <mergeCell ref="Y5:AL5"/>
  </mergeCells>
  <phoneticPr fontId="3"/>
  <dataValidations count="10">
    <dataValidation type="list" allowBlank="1" showInputMessage="1" showErrorMessage="1" sqref="E75:G76 E131:G132 G147:I147 G91:I91 E136:G140 E80:G84 G93:I93 G149:I149 E19:G20 G35:I35 E24:G28 G37:I37 E187:G188 G203:I203 E192:G196 G205:I205" xr:uid="{00000000-0002-0000-0E00-000000000000}">
      <formula1>"□,■"</formula1>
    </dataValidation>
    <dataValidation type="list" allowBlank="1" showInputMessage="1" showErrorMessage="1" sqref="F147 F91 F35 F203" xr:uid="{00000000-0002-0000-0E00-000001000000}">
      <formula1>"□建築基準法第20条第１項第２号イ又は第３号イの認定を受けたプログラム,■建築基準法第20条第１項第２号イ又は第３号イの認定を受けたプログラム"</formula1>
    </dataValidation>
    <dataValidation type="list" allowBlank="1" showInputMessage="1" showErrorMessage="1" sqref="D140 D84 D28 D196" xr:uid="{00000000-0002-0000-0E00-000002000000}">
      <formula1>"□建築基準法施行令第81条第3項に掲げる構造計算,■建築基準法施行令第81条第3項に掲げる構造計算"</formula1>
    </dataValidation>
    <dataValidation type="list" allowBlank="1" showInputMessage="1" showErrorMessage="1" sqref="D139 D83 D27 D195" xr:uid="{00000000-0002-0000-0E00-000003000000}">
      <formula1>"□建築基準法施行令第81条第2項第2号イに掲げる構造計算,■建築基準法施行令第81条第2項第2号イに掲げる構造計算"</formula1>
    </dataValidation>
    <dataValidation type="list" allowBlank="1" showInputMessage="1" showErrorMessage="1" sqref="D82 D138 D26 D194" xr:uid="{00000000-0002-0000-0E00-000004000000}">
      <formula1>"□建築基準法施行令第81条第2項第１号ロに掲げる構造計算,■建築基準法施行令第81条第2項第１号ロに掲げる構造計算"</formula1>
    </dataValidation>
    <dataValidation type="list" allowBlank="1" showInputMessage="1" showErrorMessage="1" sqref="D81 D137 D25 D193" xr:uid="{00000000-0002-0000-0E00-000005000000}">
      <formula1>"□建築基準法施行令第81条第2項第１号イに掲げる構造計算,■建築基準法施行令第81条第2項第１号イに掲げる構造計算"</formula1>
    </dataValidation>
    <dataValidation type="list" allowBlank="1" showInputMessage="1" showErrorMessage="1" sqref="D80 D136 D24 D192" xr:uid="{00000000-0002-0000-0E00-000006000000}">
      <formula1>"□建築基準法施行令第81条第１項各号に掲げる基準に従つた構造計算,■建築基準法施行令第81条第１項各号に掲げる基準に従つた構造計算"</formula1>
    </dataValidation>
    <dataValidation type="list" allowBlank="1" showInputMessage="1" showErrorMessage="1" sqref="D76 D132 D20 D188" xr:uid="{00000000-0002-0000-0E00-000007000000}">
      <formula1>"□特定増改築構造計算基準,■特定増改築構造計算基準"</formula1>
    </dataValidation>
    <dataValidation allowBlank="1" showInputMessage="1" sqref="J71:AE71 J127:AE127 J15:AE15 AS15:BI15 AS71:BI71 AS127:BI127 AS183:BI183 J183:AE183" xr:uid="{00000000-0002-0000-0E00-000008000000}"/>
    <dataValidation type="list" allowBlank="1" showInputMessage="1" showErrorMessage="1" sqref="AK15:AM15 AK71:AM71 AK127:AM127 AK183:AM183" xr:uid="{00000000-0002-0000-0E00-000009000000}">
      <formula1>"鉄骨鉄筋コンクリート,鉄筋コンクリート,鉄骨,補強コンクリートブロック,組積,木"</formula1>
    </dataValidation>
  </dataValidations>
  <pageMargins left="0.78740157480314965" right="0.59055118110236227" top="0.78740157480314965" bottom="0.78740157480314965" header="0.51181102362204722" footer="0.51181102362204722"/>
  <pageSetup paperSize="9" fitToHeight="0" orientation="portrait" blackAndWhite="1" r:id="rId1"/>
  <headerFooter alignWithMargins="0"/>
  <rowBreaks count="3" manualBreakCount="3">
    <brk id="56" max="77" man="1"/>
    <brk id="112" max="77" man="1"/>
    <brk id="168" max="77"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tabColor rgb="FFFFFF00"/>
  </sheetPr>
  <dimension ref="A1:DL482"/>
  <sheetViews>
    <sheetView view="pageBreakPreview" zoomScale="80" zoomScaleNormal="85" zoomScaleSheetLayoutView="80" workbookViewId="0">
      <pane ySplit="4" topLeftCell="A170" activePane="bottomLeft" state="frozen"/>
      <selection sqref="A1:BZ1"/>
      <selection pane="bottomLeft" activeCell="C183" sqref="C183:E183"/>
    </sheetView>
  </sheetViews>
  <sheetFormatPr defaultColWidth="1.625" defaultRowHeight="15" customHeight="1"/>
  <cols>
    <col min="1" max="16384" width="1.625" style="216"/>
  </cols>
  <sheetData>
    <row r="1" spans="1:115" ht="15" customHeight="1">
      <c r="A1" s="628" t="s">
        <v>296</v>
      </c>
      <c r="B1" s="629"/>
      <c r="C1" s="629"/>
      <c r="D1" s="629"/>
      <c r="E1" s="629"/>
      <c r="F1" s="629"/>
      <c r="G1" s="629"/>
      <c r="H1" s="629"/>
      <c r="I1" s="629"/>
      <c r="J1" s="629"/>
      <c r="K1" s="629"/>
      <c r="L1" s="629"/>
      <c r="M1" s="629"/>
      <c r="N1" s="629"/>
      <c r="O1" s="629"/>
      <c r="P1" s="629"/>
      <c r="Q1" s="629"/>
      <c r="R1" s="629"/>
      <c r="S1" s="629"/>
      <c r="T1" s="629"/>
      <c r="U1" s="629"/>
      <c r="V1" s="629"/>
      <c r="W1" s="629"/>
      <c r="X1" s="629"/>
      <c r="Y1" s="629"/>
      <c r="Z1" s="215"/>
      <c r="AA1" s="634" t="s">
        <v>297</v>
      </c>
      <c r="AB1" s="634"/>
      <c r="AC1" s="634"/>
      <c r="AD1" s="634"/>
      <c r="AE1" s="634"/>
      <c r="AF1" s="634"/>
      <c r="AG1" s="634"/>
      <c r="AH1" s="634"/>
      <c r="AI1" s="634"/>
      <c r="AJ1" s="634"/>
      <c r="AK1" s="634"/>
      <c r="AL1" s="634"/>
      <c r="AM1" s="634"/>
      <c r="AN1" s="634"/>
      <c r="AO1" s="634"/>
      <c r="AP1" s="634"/>
      <c r="AQ1" s="634"/>
      <c r="AR1" s="634"/>
      <c r="AS1" s="634"/>
      <c r="AT1" s="637" t="s">
        <v>298</v>
      </c>
      <c r="AU1" s="638"/>
      <c r="AV1" s="638"/>
      <c r="AW1" s="638"/>
      <c r="AX1" s="638"/>
      <c r="AY1" s="638"/>
      <c r="AZ1" s="638"/>
      <c r="BA1" s="638"/>
      <c r="BB1" s="638"/>
      <c r="BC1" s="638"/>
      <c r="BD1" s="638"/>
      <c r="BE1" s="638"/>
      <c r="BF1" s="638"/>
      <c r="BG1" s="638"/>
      <c r="BH1" s="638"/>
      <c r="BI1" s="638"/>
      <c r="BJ1" s="638"/>
      <c r="BK1" s="638"/>
      <c r="BL1" s="638"/>
      <c r="BM1" s="638"/>
      <c r="BN1" s="639"/>
      <c r="BO1" s="646" t="s">
        <v>299</v>
      </c>
      <c r="BP1" s="647"/>
      <c r="BQ1" s="647"/>
      <c r="BR1" s="647"/>
      <c r="BS1" s="647"/>
      <c r="BT1" s="647"/>
      <c r="BU1" s="647"/>
      <c r="BV1" s="647"/>
      <c r="BW1" s="647"/>
      <c r="BX1" s="647"/>
      <c r="BY1" s="647"/>
      <c r="BZ1" s="647"/>
      <c r="CA1" s="647"/>
      <c r="CB1" s="647"/>
      <c r="CC1" s="647"/>
      <c r="CD1" s="647"/>
      <c r="CE1" s="647"/>
      <c r="CF1" s="647"/>
      <c r="CG1" s="647"/>
      <c r="CH1" s="647"/>
      <c r="CI1" s="647"/>
      <c r="CJ1" s="648"/>
      <c r="CK1" s="655" t="s">
        <v>300</v>
      </c>
      <c r="CL1" s="655"/>
      <c r="CM1" s="655"/>
      <c r="CN1" s="655"/>
      <c r="CO1" s="655"/>
      <c r="CP1" s="655"/>
      <c r="CQ1" s="655"/>
      <c r="CR1" s="655"/>
      <c r="CS1" s="655"/>
      <c r="CT1" s="656" t="s">
        <v>301</v>
      </c>
      <c r="CU1" s="656"/>
      <c r="CV1" s="656"/>
      <c r="CW1" s="656"/>
      <c r="CX1" s="656"/>
      <c r="CY1" s="656"/>
      <c r="CZ1" s="656"/>
      <c r="DA1" s="656"/>
      <c r="DB1" s="623" t="s">
        <v>302</v>
      </c>
      <c r="DC1" s="623"/>
      <c r="DD1" s="623"/>
      <c r="DE1" s="623"/>
      <c r="DF1" s="623"/>
      <c r="DG1" s="623"/>
      <c r="DH1" s="623"/>
    </row>
    <row r="2" spans="1:115" ht="15" customHeight="1">
      <c r="A2" s="630"/>
      <c r="B2" s="631"/>
      <c r="C2" s="631"/>
      <c r="D2" s="631"/>
      <c r="E2" s="631"/>
      <c r="F2" s="631"/>
      <c r="G2" s="631"/>
      <c r="H2" s="631"/>
      <c r="I2" s="631"/>
      <c r="J2" s="631"/>
      <c r="K2" s="631"/>
      <c r="L2" s="631"/>
      <c r="M2" s="631"/>
      <c r="N2" s="631"/>
      <c r="O2" s="631"/>
      <c r="P2" s="631"/>
      <c r="Q2" s="631"/>
      <c r="R2" s="631"/>
      <c r="S2" s="631"/>
      <c r="T2" s="631"/>
      <c r="U2" s="631"/>
      <c r="V2" s="631"/>
      <c r="W2" s="631"/>
      <c r="X2" s="631"/>
      <c r="Y2" s="631"/>
      <c r="Z2" s="217"/>
      <c r="AA2" s="635"/>
      <c r="AB2" s="635"/>
      <c r="AC2" s="635"/>
      <c r="AD2" s="635"/>
      <c r="AE2" s="635"/>
      <c r="AF2" s="635"/>
      <c r="AG2" s="635"/>
      <c r="AH2" s="635"/>
      <c r="AI2" s="635"/>
      <c r="AJ2" s="635"/>
      <c r="AK2" s="635"/>
      <c r="AL2" s="635"/>
      <c r="AM2" s="635"/>
      <c r="AN2" s="635"/>
      <c r="AO2" s="635"/>
      <c r="AP2" s="635"/>
      <c r="AQ2" s="635"/>
      <c r="AR2" s="635"/>
      <c r="AS2" s="635"/>
      <c r="AT2" s="640"/>
      <c r="AU2" s="641"/>
      <c r="AV2" s="641"/>
      <c r="AW2" s="641"/>
      <c r="AX2" s="641"/>
      <c r="AY2" s="641"/>
      <c r="AZ2" s="641"/>
      <c r="BA2" s="641"/>
      <c r="BB2" s="641"/>
      <c r="BC2" s="641"/>
      <c r="BD2" s="641"/>
      <c r="BE2" s="641"/>
      <c r="BF2" s="641"/>
      <c r="BG2" s="641"/>
      <c r="BH2" s="641"/>
      <c r="BI2" s="641"/>
      <c r="BJ2" s="641"/>
      <c r="BK2" s="641"/>
      <c r="BL2" s="641"/>
      <c r="BM2" s="641"/>
      <c r="BN2" s="642"/>
      <c r="BO2" s="649"/>
      <c r="BP2" s="650"/>
      <c r="BQ2" s="650"/>
      <c r="BR2" s="650"/>
      <c r="BS2" s="650"/>
      <c r="BT2" s="650"/>
      <c r="BU2" s="650"/>
      <c r="BV2" s="650"/>
      <c r="BW2" s="650"/>
      <c r="BX2" s="650"/>
      <c r="BY2" s="650"/>
      <c r="BZ2" s="650"/>
      <c r="CA2" s="650"/>
      <c r="CB2" s="650"/>
      <c r="CC2" s="650"/>
      <c r="CD2" s="650"/>
      <c r="CE2" s="650"/>
      <c r="CF2" s="650"/>
      <c r="CG2" s="650"/>
      <c r="CH2" s="650"/>
      <c r="CI2" s="650"/>
      <c r="CJ2" s="651"/>
      <c r="CK2" s="624">
        <v>43922</v>
      </c>
      <c r="CL2" s="625"/>
      <c r="CM2" s="625"/>
      <c r="CN2" s="625"/>
      <c r="CO2" s="625"/>
      <c r="CP2" s="625"/>
      <c r="CQ2" s="625"/>
      <c r="CR2" s="625"/>
      <c r="CS2" s="625"/>
      <c r="CT2" s="626" t="s">
        <v>303</v>
      </c>
      <c r="CU2" s="626"/>
      <c r="CV2" s="626"/>
      <c r="CW2" s="626"/>
      <c r="CX2" s="626"/>
      <c r="CY2" s="626"/>
      <c r="CZ2" s="626"/>
      <c r="DA2" s="626"/>
      <c r="DB2" s="627"/>
      <c r="DC2" s="627"/>
      <c r="DD2" s="627"/>
      <c r="DE2" s="627"/>
      <c r="DF2" s="627"/>
      <c r="DG2" s="627"/>
      <c r="DH2" s="627"/>
    </row>
    <row r="3" spans="1:115" ht="15" customHeight="1">
      <c r="A3" s="632"/>
      <c r="B3" s="633"/>
      <c r="C3" s="633"/>
      <c r="D3" s="633"/>
      <c r="E3" s="633"/>
      <c r="F3" s="633"/>
      <c r="G3" s="633"/>
      <c r="H3" s="633"/>
      <c r="I3" s="633"/>
      <c r="J3" s="633"/>
      <c r="K3" s="633"/>
      <c r="L3" s="633"/>
      <c r="M3" s="633"/>
      <c r="N3" s="633"/>
      <c r="O3" s="633"/>
      <c r="P3" s="633"/>
      <c r="Q3" s="633"/>
      <c r="R3" s="633"/>
      <c r="S3" s="633"/>
      <c r="T3" s="633"/>
      <c r="U3" s="633"/>
      <c r="V3" s="633"/>
      <c r="W3" s="633"/>
      <c r="X3" s="633"/>
      <c r="Y3" s="633"/>
      <c r="Z3" s="218"/>
      <c r="AA3" s="636"/>
      <c r="AB3" s="636"/>
      <c r="AC3" s="636"/>
      <c r="AD3" s="636"/>
      <c r="AE3" s="636"/>
      <c r="AF3" s="636"/>
      <c r="AG3" s="636"/>
      <c r="AH3" s="636"/>
      <c r="AI3" s="636"/>
      <c r="AJ3" s="636"/>
      <c r="AK3" s="636"/>
      <c r="AL3" s="636"/>
      <c r="AM3" s="636"/>
      <c r="AN3" s="636"/>
      <c r="AO3" s="636"/>
      <c r="AP3" s="636"/>
      <c r="AQ3" s="636"/>
      <c r="AR3" s="636"/>
      <c r="AS3" s="636"/>
      <c r="AT3" s="643"/>
      <c r="AU3" s="644"/>
      <c r="AV3" s="644"/>
      <c r="AW3" s="644"/>
      <c r="AX3" s="644"/>
      <c r="AY3" s="644"/>
      <c r="AZ3" s="644"/>
      <c r="BA3" s="644"/>
      <c r="BB3" s="644"/>
      <c r="BC3" s="644"/>
      <c r="BD3" s="644"/>
      <c r="BE3" s="644"/>
      <c r="BF3" s="644"/>
      <c r="BG3" s="644"/>
      <c r="BH3" s="644"/>
      <c r="BI3" s="644"/>
      <c r="BJ3" s="644"/>
      <c r="BK3" s="644"/>
      <c r="BL3" s="644"/>
      <c r="BM3" s="644"/>
      <c r="BN3" s="645"/>
      <c r="BO3" s="652"/>
      <c r="BP3" s="653"/>
      <c r="BQ3" s="653"/>
      <c r="BR3" s="653"/>
      <c r="BS3" s="653"/>
      <c r="BT3" s="653"/>
      <c r="BU3" s="653"/>
      <c r="BV3" s="653"/>
      <c r="BW3" s="653"/>
      <c r="BX3" s="653"/>
      <c r="BY3" s="653"/>
      <c r="BZ3" s="653"/>
      <c r="CA3" s="653"/>
      <c r="CB3" s="653"/>
      <c r="CC3" s="653"/>
      <c r="CD3" s="653"/>
      <c r="CE3" s="653"/>
      <c r="CF3" s="653"/>
      <c r="CG3" s="653"/>
      <c r="CH3" s="653"/>
      <c r="CI3" s="653"/>
      <c r="CJ3" s="654"/>
      <c r="CK3" s="625"/>
      <c r="CL3" s="625"/>
      <c r="CM3" s="625"/>
      <c r="CN3" s="625"/>
      <c r="CO3" s="625"/>
      <c r="CP3" s="625"/>
      <c r="CQ3" s="625"/>
      <c r="CR3" s="625"/>
      <c r="CS3" s="625"/>
      <c r="CT3" s="626"/>
      <c r="CU3" s="626"/>
      <c r="CV3" s="626"/>
      <c r="CW3" s="626"/>
      <c r="CX3" s="626"/>
      <c r="CY3" s="626"/>
      <c r="CZ3" s="626"/>
      <c r="DA3" s="626"/>
      <c r="DB3" s="627"/>
      <c r="DC3" s="627"/>
      <c r="DD3" s="627"/>
      <c r="DE3" s="627"/>
      <c r="DF3" s="627"/>
      <c r="DG3" s="627"/>
      <c r="DH3" s="627"/>
    </row>
    <row r="4" spans="1:115" s="220" customFormat="1" ht="15" customHeight="1">
      <c r="A4" s="219"/>
      <c r="B4" s="219"/>
      <c r="C4" s="219"/>
      <c r="D4" s="219"/>
      <c r="E4" s="219"/>
      <c r="F4" s="219"/>
      <c r="G4" s="219"/>
      <c r="H4" s="219"/>
      <c r="I4" s="219"/>
      <c r="J4" s="219"/>
      <c r="K4" s="219"/>
      <c r="L4" s="219"/>
      <c r="M4" s="219"/>
      <c r="N4" s="219"/>
      <c r="O4" s="219"/>
      <c r="P4" s="219"/>
      <c r="Q4" s="219"/>
      <c r="R4" s="219"/>
      <c r="S4" s="219"/>
      <c r="T4" s="219"/>
      <c r="U4" s="219"/>
      <c r="V4" s="219"/>
      <c r="W4" s="219"/>
      <c r="X4" s="219"/>
      <c r="Y4" s="219"/>
      <c r="Z4" s="219"/>
      <c r="AA4" s="219"/>
      <c r="AB4" s="219"/>
      <c r="AC4" s="219"/>
      <c r="AD4" s="219"/>
      <c r="AE4" s="219"/>
      <c r="AF4" s="219"/>
      <c r="AG4" s="219"/>
      <c r="AH4" s="219"/>
      <c r="AI4" s="219"/>
      <c r="AJ4" s="219"/>
      <c r="AK4" s="219"/>
      <c r="AL4" s="219"/>
      <c r="AM4" s="219"/>
      <c r="AN4" s="219"/>
      <c r="AO4" s="219"/>
      <c r="AP4" s="219"/>
      <c r="AQ4" s="219"/>
      <c r="AR4" s="219"/>
      <c r="AS4" s="219"/>
      <c r="AT4" s="219"/>
      <c r="AU4" s="219"/>
      <c r="AV4" s="219"/>
      <c r="AW4" s="219"/>
      <c r="AX4" s="219"/>
      <c r="AY4" s="219"/>
      <c r="AZ4" s="219"/>
      <c r="BA4" s="219"/>
      <c r="BB4" s="219"/>
      <c r="BC4" s="219"/>
      <c r="BD4" s="219"/>
      <c r="BE4" s="219"/>
      <c r="BF4" s="219"/>
      <c r="BG4" s="219"/>
      <c r="BH4" s="219"/>
      <c r="BI4" s="219"/>
      <c r="BJ4" s="219"/>
      <c r="BK4" s="219"/>
      <c r="BL4" s="219"/>
      <c r="BM4" s="219"/>
      <c r="BN4" s="219"/>
      <c r="BO4" s="219"/>
      <c r="BP4" s="219"/>
      <c r="BQ4" s="219"/>
      <c r="BR4" s="219"/>
      <c r="BS4" s="219"/>
      <c r="BT4" s="219"/>
      <c r="BU4" s="219"/>
      <c r="BV4" s="219"/>
      <c r="BW4" s="219"/>
      <c r="BX4" s="219"/>
      <c r="BY4" s="219"/>
      <c r="BZ4" s="219"/>
      <c r="CA4" s="219"/>
      <c r="CB4" s="219"/>
      <c r="CC4" s="219"/>
      <c r="CD4" s="219"/>
      <c r="CE4" s="219"/>
      <c r="CF4" s="219"/>
      <c r="CG4" s="219"/>
      <c r="CH4" s="219"/>
      <c r="CI4" s="219"/>
      <c r="CJ4" s="219"/>
      <c r="CK4" s="219"/>
      <c r="CL4" s="219"/>
      <c r="CM4" s="219"/>
      <c r="CN4" s="219"/>
      <c r="CO4" s="219"/>
      <c r="CP4" s="219"/>
      <c r="CQ4" s="219"/>
      <c r="CR4" s="219"/>
      <c r="CS4" s="219"/>
      <c r="CT4" s="219"/>
      <c r="CU4" s="219"/>
      <c r="CV4" s="219"/>
      <c r="CW4" s="219"/>
      <c r="CX4" s="219"/>
      <c r="CY4" s="219"/>
      <c r="CZ4" s="219"/>
      <c r="DA4" s="219"/>
      <c r="DB4" s="219"/>
      <c r="DC4" s="219"/>
      <c r="DD4" s="219"/>
      <c r="DE4" s="219"/>
      <c r="DF4" s="219"/>
      <c r="DG4" s="219"/>
      <c r="DH4" s="219"/>
    </row>
    <row r="5" spans="1:115" s="220" customFormat="1" ht="19.5" customHeight="1">
      <c r="A5" s="221"/>
      <c r="B5" s="222"/>
      <c r="C5" s="222"/>
      <c r="D5" s="222"/>
      <c r="E5" s="222"/>
      <c r="F5" s="222"/>
      <c r="G5" s="222"/>
      <c r="H5" s="222"/>
      <c r="I5" s="222"/>
      <c r="J5" s="222"/>
      <c r="K5" s="222"/>
      <c r="L5" s="222"/>
      <c r="M5" s="222"/>
      <c r="N5" s="222"/>
      <c r="O5" s="222"/>
      <c r="P5" s="222"/>
      <c r="Q5" s="222"/>
      <c r="R5" s="222"/>
      <c r="S5" s="222"/>
      <c r="T5" s="222"/>
      <c r="U5" s="222"/>
      <c r="V5" s="222"/>
      <c r="W5" s="222"/>
      <c r="X5" s="222"/>
      <c r="Y5" s="222"/>
      <c r="Z5" s="222"/>
      <c r="AA5" s="222"/>
      <c r="AB5" s="222"/>
      <c r="AC5" s="222"/>
      <c r="AD5" s="222"/>
      <c r="AE5" s="222"/>
      <c r="AF5" s="222"/>
      <c r="AG5" s="222"/>
      <c r="AH5" s="222"/>
      <c r="AI5" s="222"/>
      <c r="AJ5" s="222"/>
      <c r="AK5" s="222"/>
      <c r="AL5" s="222"/>
      <c r="AM5" s="222"/>
      <c r="AN5" s="222"/>
      <c r="AO5" s="222"/>
      <c r="AP5" s="222"/>
      <c r="AQ5" s="222"/>
      <c r="AR5" s="222"/>
      <c r="AS5" s="222"/>
      <c r="AT5" s="222"/>
      <c r="AU5" s="222"/>
      <c r="AV5" s="222"/>
      <c r="AW5" s="222"/>
      <c r="AX5" s="222"/>
      <c r="AY5" s="222"/>
      <c r="AZ5" s="222"/>
      <c r="BA5" s="222"/>
      <c r="BB5" s="222"/>
      <c r="BC5" s="222"/>
      <c r="BD5" s="222"/>
      <c r="BE5" s="222"/>
      <c r="BF5" s="222"/>
      <c r="BG5" s="222"/>
      <c r="BH5" s="222"/>
      <c r="BI5" s="222"/>
      <c r="BJ5" s="222"/>
      <c r="BK5" s="222"/>
      <c r="BL5" s="222"/>
      <c r="BM5" s="222"/>
      <c r="BN5" s="222"/>
      <c r="BO5" s="222"/>
      <c r="BP5" s="222"/>
      <c r="BQ5" s="222"/>
      <c r="BR5" s="222"/>
      <c r="BS5" s="222"/>
      <c r="BT5" s="222"/>
      <c r="BU5" s="222"/>
      <c r="BV5" s="222"/>
      <c r="BW5" s="222"/>
      <c r="BX5" s="223"/>
      <c r="BY5" s="223"/>
      <c r="BZ5" s="223"/>
      <c r="CA5" s="223"/>
      <c r="CB5" s="223"/>
      <c r="CC5" s="223"/>
      <c r="CD5" s="223"/>
      <c r="CE5" s="223"/>
      <c r="CF5" s="223"/>
      <c r="CG5" s="223"/>
      <c r="CH5" s="223"/>
      <c r="CI5" s="223"/>
      <c r="CJ5" s="223"/>
      <c r="CK5" s="223"/>
      <c r="CL5" s="223"/>
      <c r="CM5" s="223"/>
      <c r="CN5" s="223"/>
      <c r="CO5" s="223"/>
      <c r="CP5" s="223"/>
      <c r="CQ5" s="223"/>
      <c r="CR5" s="223"/>
      <c r="CS5" s="223"/>
      <c r="CT5" s="223"/>
      <c r="CU5" s="223"/>
      <c r="CV5" s="223"/>
      <c r="CW5" s="223"/>
      <c r="CX5" s="223"/>
      <c r="CY5" s="223"/>
      <c r="CZ5" s="223"/>
      <c r="DA5" s="223"/>
      <c r="DB5" s="223"/>
      <c r="DC5" s="224"/>
      <c r="DD5" s="224"/>
      <c r="DE5" s="224"/>
      <c r="DF5" s="224"/>
      <c r="DG5" s="224"/>
      <c r="DH5" s="225"/>
    </row>
    <row r="6" spans="1:115" s="220" customFormat="1" ht="20.100000000000001" customHeight="1">
      <c r="A6" s="226"/>
      <c r="B6" s="220" t="s">
        <v>304</v>
      </c>
      <c r="BX6" s="227"/>
      <c r="BY6" s="227"/>
      <c r="BZ6" s="227"/>
      <c r="CA6" s="227"/>
      <c r="CB6" s="227"/>
      <c r="CC6" s="227"/>
      <c r="CD6" s="227"/>
      <c r="CE6" s="227"/>
      <c r="CF6" s="227"/>
      <c r="CG6" s="227"/>
      <c r="CH6" s="227"/>
      <c r="CI6" s="227"/>
      <c r="CJ6" s="227"/>
      <c r="CK6" s="227"/>
      <c r="CL6" s="227"/>
      <c r="CM6" s="227"/>
      <c r="CN6" s="227"/>
      <c r="CO6" s="227"/>
      <c r="CP6" s="227"/>
      <c r="CQ6" s="227"/>
      <c r="CR6" s="227"/>
      <c r="CS6" s="227"/>
      <c r="CT6" s="227"/>
      <c r="CU6" s="227"/>
      <c r="CV6" s="227"/>
      <c r="CW6" s="227"/>
      <c r="CX6" s="227"/>
      <c r="CY6" s="227"/>
      <c r="CZ6" s="227"/>
      <c r="DA6" s="227"/>
      <c r="DB6" s="227"/>
      <c r="DC6" s="228"/>
      <c r="DD6" s="228"/>
      <c r="DE6" s="228"/>
      <c r="DF6" s="228"/>
      <c r="DG6" s="227"/>
      <c r="DH6" s="229"/>
      <c r="DI6" s="228"/>
      <c r="DJ6" s="228"/>
      <c r="DK6" s="228"/>
    </row>
    <row r="7" spans="1:115" s="220" customFormat="1" ht="20.100000000000001" customHeight="1">
      <c r="A7" s="226"/>
      <c r="BX7" s="227"/>
      <c r="BY7" s="227"/>
      <c r="BZ7" s="227"/>
      <c r="CA7" s="227"/>
      <c r="CB7" s="227"/>
      <c r="CC7" s="227"/>
      <c r="CD7" s="227"/>
      <c r="CE7" s="227"/>
      <c r="CF7" s="227"/>
      <c r="CG7" s="227"/>
      <c r="CH7" s="227"/>
      <c r="CI7" s="227"/>
      <c r="CJ7" s="227"/>
      <c r="CK7" s="227"/>
      <c r="CL7" s="227"/>
      <c r="CM7" s="227"/>
      <c r="CN7" s="227"/>
      <c r="CO7" s="227"/>
      <c r="CP7" s="227"/>
      <c r="CQ7" s="227"/>
      <c r="CR7" s="227"/>
      <c r="CS7" s="227"/>
      <c r="CT7" s="227"/>
      <c r="CU7" s="227"/>
      <c r="CV7" s="227"/>
      <c r="CW7" s="227"/>
      <c r="CX7" s="227"/>
      <c r="CY7" s="227"/>
      <c r="CZ7" s="227"/>
      <c r="DA7" s="227"/>
      <c r="DB7" s="227"/>
      <c r="DC7" s="228"/>
      <c r="DD7" s="228"/>
      <c r="DE7" s="228"/>
      <c r="DF7" s="228"/>
      <c r="DG7" s="227"/>
      <c r="DH7" s="229"/>
      <c r="DI7" s="228"/>
      <c r="DJ7" s="228"/>
      <c r="DK7" s="228"/>
    </row>
    <row r="8" spans="1:115" s="220" customFormat="1" ht="20.100000000000001" customHeight="1">
      <c r="A8" s="226"/>
      <c r="C8" s="220" t="s">
        <v>305</v>
      </c>
      <c r="BX8" s="227"/>
      <c r="BY8" s="227"/>
      <c r="BZ8" s="227"/>
      <c r="CA8" s="227"/>
      <c r="CB8" s="227"/>
      <c r="CC8" s="227"/>
      <c r="CD8" s="227"/>
      <c r="CE8" s="227"/>
      <c r="CF8" s="227"/>
      <c r="CG8" s="227"/>
      <c r="CH8" s="227"/>
      <c r="CI8" s="227"/>
      <c r="CJ8" s="227"/>
      <c r="CK8" s="227"/>
      <c r="CL8" s="227"/>
      <c r="CM8" s="227"/>
      <c r="CN8" s="227"/>
      <c r="CO8" s="227"/>
      <c r="CP8" s="227"/>
      <c r="CQ8" s="227"/>
      <c r="CR8" s="227"/>
      <c r="CS8" s="227"/>
      <c r="CT8" s="227"/>
      <c r="CU8" s="227"/>
      <c r="CV8" s="227"/>
      <c r="CW8" s="227"/>
      <c r="CX8" s="227"/>
      <c r="CY8" s="227"/>
      <c r="CZ8" s="227"/>
      <c r="DA8" s="227"/>
      <c r="DB8" s="227"/>
      <c r="DC8" s="228"/>
      <c r="DD8" s="228"/>
      <c r="DE8" s="228"/>
      <c r="DF8" s="228"/>
      <c r="DG8" s="227"/>
      <c r="DH8" s="229"/>
      <c r="DI8" s="228"/>
      <c r="DJ8" s="228"/>
      <c r="DK8" s="228"/>
    </row>
    <row r="9" spans="1:115" s="220" customFormat="1" ht="20.100000000000001" customHeight="1">
      <c r="A9" s="226"/>
      <c r="C9" s="481" t="s">
        <v>306</v>
      </c>
      <c r="D9" s="482"/>
      <c r="E9" s="483"/>
      <c r="F9" s="481" t="s">
        <v>307</v>
      </c>
      <c r="G9" s="482"/>
      <c r="H9" s="482"/>
      <c r="I9" s="482"/>
      <c r="J9" s="482"/>
      <c r="K9" s="482"/>
      <c r="L9" s="482"/>
      <c r="M9" s="482"/>
      <c r="N9" s="482"/>
      <c r="O9" s="482"/>
      <c r="P9" s="482"/>
      <c r="Q9" s="482"/>
      <c r="R9" s="482"/>
      <c r="S9" s="482"/>
      <c r="T9" s="482"/>
      <c r="U9" s="482"/>
      <c r="V9" s="482"/>
      <c r="W9" s="482"/>
      <c r="X9" s="482"/>
      <c r="Y9" s="482"/>
      <c r="Z9" s="482"/>
      <c r="AA9" s="482"/>
      <c r="AB9" s="482"/>
      <c r="AC9" s="579"/>
      <c r="AD9" s="579"/>
      <c r="AE9" s="579"/>
      <c r="AF9" s="579"/>
      <c r="AG9" s="579"/>
      <c r="AH9" s="579"/>
      <c r="AI9" s="579"/>
      <c r="AJ9" s="579"/>
      <c r="AK9" s="579"/>
      <c r="AL9" s="579"/>
      <c r="AM9" s="579"/>
      <c r="AN9" s="579"/>
      <c r="AO9" s="579"/>
      <c r="AP9" s="579"/>
      <c r="AQ9" s="579"/>
      <c r="AR9" s="579"/>
      <c r="AS9" s="579"/>
      <c r="AT9" s="579"/>
      <c r="AU9" s="579"/>
      <c r="AV9" s="579"/>
      <c r="AW9" s="579"/>
      <c r="AX9" s="579"/>
      <c r="AY9" s="579"/>
      <c r="AZ9" s="579"/>
      <c r="BA9" s="579"/>
      <c r="BB9" s="579"/>
      <c r="BC9" s="579"/>
      <c r="BD9" s="579"/>
      <c r="BE9" s="580"/>
      <c r="BF9" s="482" t="s">
        <v>308</v>
      </c>
      <c r="BG9" s="482"/>
      <c r="BH9" s="482"/>
      <c r="BI9" s="482"/>
      <c r="BJ9" s="482"/>
      <c r="BK9" s="482"/>
      <c r="BL9" s="482"/>
      <c r="BM9" s="482"/>
      <c r="BN9" s="483"/>
      <c r="BX9" s="227"/>
      <c r="BY9" s="227"/>
      <c r="BZ9" s="227"/>
      <c r="CA9" s="227"/>
      <c r="CB9" s="227"/>
      <c r="CC9" s="227"/>
      <c r="CD9" s="227"/>
      <c r="CE9" s="227"/>
      <c r="CF9" s="227"/>
      <c r="CG9" s="227"/>
      <c r="CH9" s="227"/>
      <c r="CI9" s="227"/>
      <c r="CJ9" s="227"/>
      <c r="CK9" s="227"/>
      <c r="CL9" s="227"/>
      <c r="CM9" s="227"/>
      <c r="CN9" s="227"/>
      <c r="CO9" s="227"/>
      <c r="CP9" s="227"/>
      <c r="CQ9" s="227"/>
      <c r="CR9" s="227"/>
      <c r="CS9" s="227"/>
      <c r="CT9" s="227"/>
      <c r="CU9" s="227"/>
      <c r="CV9" s="227"/>
      <c r="CW9" s="227"/>
      <c r="CX9" s="227"/>
      <c r="CY9" s="227"/>
      <c r="CZ9" s="227"/>
      <c r="DA9" s="227"/>
      <c r="DB9" s="227"/>
      <c r="DC9" s="228"/>
      <c r="DD9" s="228"/>
      <c r="DE9" s="228"/>
      <c r="DF9" s="228"/>
      <c r="DG9" s="227"/>
      <c r="DH9" s="229"/>
      <c r="DI9" s="228"/>
      <c r="DJ9" s="228"/>
      <c r="DK9" s="228"/>
    </row>
    <row r="10" spans="1:115" s="220" customFormat="1" ht="19.5" customHeight="1">
      <c r="A10" s="226"/>
      <c r="C10" s="550">
        <v>1</v>
      </c>
      <c r="D10" s="550"/>
      <c r="E10" s="550"/>
      <c r="F10" s="621" t="s">
        <v>309</v>
      </c>
      <c r="G10" s="622"/>
      <c r="H10" s="622"/>
      <c r="I10" s="622"/>
      <c r="J10" s="622"/>
      <c r="K10" s="622"/>
      <c r="L10" s="622"/>
      <c r="M10" s="622"/>
      <c r="N10" s="622"/>
      <c r="O10" s="622"/>
      <c r="P10" s="622"/>
      <c r="Q10" s="622"/>
      <c r="R10" s="622"/>
      <c r="S10" s="622"/>
      <c r="T10" s="622"/>
      <c r="U10" s="622"/>
      <c r="V10" s="622"/>
      <c r="W10" s="622"/>
      <c r="X10" s="622"/>
      <c r="Y10" s="622"/>
      <c r="Z10" s="622"/>
      <c r="AA10" s="622"/>
      <c r="AB10" s="622"/>
      <c r="AC10" s="622"/>
      <c r="AD10" s="622"/>
      <c r="AE10" s="622"/>
      <c r="AF10" s="622"/>
      <c r="AG10" s="622"/>
      <c r="AH10" s="622"/>
      <c r="AI10" s="622"/>
      <c r="AJ10" s="622"/>
      <c r="AK10" s="622"/>
      <c r="AL10" s="622"/>
      <c r="AM10" s="622"/>
      <c r="AN10" s="622"/>
      <c r="AO10" s="622"/>
      <c r="AP10" s="622"/>
      <c r="AQ10" s="622"/>
      <c r="AR10" s="622"/>
      <c r="AS10" s="622"/>
      <c r="AT10" s="622"/>
      <c r="AU10" s="622"/>
      <c r="AV10" s="622"/>
      <c r="AW10" s="622"/>
      <c r="AX10" s="622"/>
      <c r="AY10" s="622"/>
      <c r="AZ10" s="622"/>
      <c r="BA10" s="622"/>
      <c r="BB10" s="622"/>
      <c r="BC10" s="622"/>
      <c r="BD10" s="622"/>
      <c r="BE10" s="622"/>
      <c r="BF10" s="550" t="s">
        <v>310</v>
      </c>
      <c r="BG10" s="551"/>
      <c r="BH10" s="551"/>
      <c r="BI10" s="551"/>
      <c r="BJ10" s="551"/>
      <c r="BK10" s="551"/>
      <c r="BL10" s="551"/>
      <c r="BM10" s="551"/>
      <c r="BN10" s="551"/>
      <c r="BX10" s="227"/>
      <c r="BY10" s="227"/>
      <c r="BZ10" s="227"/>
      <c r="CA10" s="227"/>
      <c r="CB10" s="227"/>
      <c r="CC10" s="227"/>
      <c r="CD10" s="227"/>
      <c r="CE10" s="227"/>
      <c r="CF10" s="227"/>
      <c r="CG10" s="227"/>
      <c r="CH10" s="227"/>
      <c r="CI10" s="227"/>
      <c r="CJ10" s="227"/>
      <c r="CK10" s="227"/>
      <c r="CL10" s="227"/>
      <c r="CM10" s="227"/>
      <c r="CN10" s="227"/>
      <c r="CO10" s="227"/>
      <c r="CP10" s="227"/>
      <c r="CQ10" s="227"/>
      <c r="CR10" s="227"/>
      <c r="CS10" s="227"/>
      <c r="CT10" s="227"/>
      <c r="CU10" s="227"/>
      <c r="CV10" s="227"/>
      <c r="CW10" s="227"/>
      <c r="CX10" s="227"/>
      <c r="CY10" s="227"/>
      <c r="CZ10" s="227"/>
      <c r="DA10" s="227"/>
      <c r="DB10" s="227"/>
      <c r="DC10" s="228"/>
      <c r="DD10" s="228"/>
      <c r="DE10" s="228"/>
      <c r="DF10" s="228"/>
      <c r="DG10" s="227"/>
      <c r="DH10" s="229"/>
      <c r="DI10" s="228"/>
      <c r="DJ10" s="228"/>
      <c r="DK10" s="228"/>
    </row>
    <row r="11" spans="1:115" s="220" customFormat="1" ht="30" customHeight="1">
      <c r="A11" s="226"/>
      <c r="C11" s="597">
        <v>2</v>
      </c>
      <c r="D11" s="597"/>
      <c r="E11" s="597"/>
      <c r="F11" s="598" t="s">
        <v>311</v>
      </c>
      <c r="G11" s="599"/>
      <c r="H11" s="599"/>
      <c r="I11" s="599"/>
      <c r="J11" s="599"/>
      <c r="K11" s="599"/>
      <c r="L11" s="599"/>
      <c r="M11" s="599"/>
      <c r="N11" s="599"/>
      <c r="O11" s="599"/>
      <c r="P11" s="599"/>
      <c r="Q11" s="599"/>
      <c r="R11" s="599"/>
      <c r="S11" s="599"/>
      <c r="T11" s="599"/>
      <c r="U11" s="599"/>
      <c r="V11" s="599"/>
      <c r="W11" s="599"/>
      <c r="X11" s="599"/>
      <c r="Y11" s="599"/>
      <c r="Z11" s="599"/>
      <c r="AA11" s="599"/>
      <c r="AB11" s="599"/>
      <c r="AC11" s="599"/>
      <c r="AD11" s="599"/>
      <c r="AE11" s="599"/>
      <c r="AF11" s="599"/>
      <c r="AG11" s="599"/>
      <c r="AH11" s="599"/>
      <c r="AI11" s="599"/>
      <c r="AJ11" s="599"/>
      <c r="AK11" s="599"/>
      <c r="AL11" s="599"/>
      <c r="AM11" s="599"/>
      <c r="AN11" s="599"/>
      <c r="AO11" s="599"/>
      <c r="AP11" s="599"/>
      <c r="AQ11" s="599"/>
      <c r="AR11" s="599"/>
      <c r="AS11" s="599"/>
      <c r="AT11" s="599"/>
      <c r="AU11" s="599"/>
      <c r="AV11" s="599"/>
      <c r="AW11" s="599"/>
      <c r="AX11" s="599"/>
      <c r="AY11" s="599"/>
      <c r="AZ11" s="599"/>
      <c r="BA11" s="599"/>
      <c r="BB11" s="599"/>
      <c r="BC11" s="599"/>
      <c r="BD11" s="599"/>
      <c r="BE11" s="599"/>
      <c r="BF11" s="597" t="s">
        <v>312</v>
      </c>
      <c r="BG11" s="604"/>
      <c r="BH11" s="604"/>
      <c r="BI11" s="604"/>
      <c r="BJ11" s="604"/>
      <c r="BK11" s="604"/>
      <c r="BL11" s="604"/>
      <c r="BM11" s="604"/>
      <c r="BN11" s="604"/>
      <c r="BX11" s="227"/>
      <c r="BY11" s="227"/>
      <c r="BZ11" s="227"/>
      <c r="CA11" s="227"/>
      <c r="CB11" s="227"/>
      <c r="CC11" s="227"/>
      <c r="CD11" s="227"/>
      <c r="CE11" s="227"/>
      <c r="CF11" s="227"/>
      <c r="CG11" s="227"/>
      <c r="CH11" s="227"/>
      <c r="CI11" s="227"/>
      <c r="CJ11" s="227"/>
      <c r="CK11" s="227"/>
      <c r="CL11" s="227"/>
      <c r="CM11" s="227"/>
      <c r="CN11" s="227"/>
      <c r="CO11" s="227"/>
      <c r="CP11" s="227"/>
      <c r="CQ11" s="227"/>
      <c r="CR11" s="227"/>
      <c r="CS11" s="227"/>
      <c r="CT11" s="227"/>
      <c r="CU11" s="227"/>
      <c r="CV11" s="227"/>
      <c r="CW11" s="227"/>
      <c r="CX11" s="227"/>
      <c r="CY11" s="227"/>
      <c r="CZ11" s="227"/>
      <c r="DA11" s="227"/>
      <c r="DB11" s="227"/>
      <c r="DC11" s="228"/>
      <c r="DD11" s="228"/>
      <c r="DE11" s="228"/>
      <c r="DF11" s="228"/>
      <c r="DG11" s="227"/>
      <c r="DH11" s="229"/>
      <c r="DI11" s="228"/>
      <c r="DJ11" s="228"/>
      <c r="DK11" s="228"/>
    </row>
    <row r="12" spans="1:115" s="220" customFormat="1" ht="20.100000000000001" customHeight="1">
      <c r="A12" s="226"/>
      <c r="C12" s="597">
        <v>3</v>
      </c>
      <c r="D12" s="597"/>
      <c r="E12" s="597"/>
      <c r="F12" s="598" t="s">
        <v>313</v>
      </c>
      <c r="G12" s="599"/>
      <c r="H12" s="599"/>
      <c r="I12" s="599"/>
      <c r="J12" s="599"/>
      <c r="K12" s="599"/>
      <c r="L12" s="599"/>
      <c r="M12" s="599"/>
      <c r="N12" s="599"/>
      <c r="O12" s="599"/>
      <c r="P12" s="599"/>
      <c r="Q12" s="599"/>
      <c r="R12" s="599"/>
      <c r="S12" s="599"/>
      <c r="T12" s="599"/>
      <c r="U12" s="599"/>
      <c r="V12" s="599"/>
      <c r="W12" s="599"/>
      <c r="X12" s="599"/>
      <c r="Y12" s="599"/>
      <c r="Z12" s="599"/>
      <c r="AA12" s="599"/>
      <c r="AB12" s="599"/>
      <c r="AC12" s="599"/>
      <c r="AD12" s="599"/>
      <c r="AE12" s="599"/>
      <c r="AF12" s="599"/>
      <c r="AG12" s="599"/>
      <c r="AH12" s="599"/>
      <c r="AI12" s="599"/>
      <c r="AJ12" s="599"/>
      <c r="AK12" s="599"/>
      <c r="AL12" s="599"/>
      <c r="AM12" s="599"/>
      <c r="AN12" s="599"/>
      <c r="AO12" s="599"/>
      <c r="AP12" s="599"/>
      <c r="AQ12" s="599"/>
      <c r="AR12" s="599"/>
      <c r="AS12" s="599"/>
      <c r="AT12" s="599"/>
      <c r="AU12" s="599"/>
      <c r="AV12" s="599"/>
      <c r="AW12" s="599"/>
      <c r="AX12" s="599"/>
      <c r="AY12" s="599"/>
      <c r="AZ12" s="599"/>
      <c r="BA12" s="599"/>
      <c r="BB12" s="599"/>
      <c r="BC12" s="599"/>
      <c r="BD12" s="599"/>
      <c r="BE12" s="599"/>
      <c r="BF12" s="597" t="s">
        <v>314</v>
      </c>
      <c r="BG12" s="604"/>
      <c r="BH12" s="604"/>
      <c r="BI12" s="604"/>
      <c r="BJ12" s="604"/>
      <c r="BK12" s="604"/>
      <c r="BL12" s="604"/>
      <c r="BM12" s="604"/>
      <c r="BN12" s="604"/>
      <c r="BX12" s="227"/>
      <c r="BY12" s="227"/>
      <c r="BZ12" s="227"/>
      <c r="CA12" s="227"/>
      <c r="CB12" s="227"/>
      <c r="CC12" s="227"/>
      <c r="CD12" s="227"/>
      <c r="CE12" s="227"/>
      <c r="CF12" s="227"/>
      <c r="CG12" s="227"/>
      <c r="CH12" s="227"/>
      <c r="CI12" s="227"/>
      <c r="CJ12" s="227"/>
      <c r="CK12" s="227"/>
      <c r="CL12" s="227"/>
      <c r="CM12" s="227"/>
      <c r="CN12" s="227"/>
      <c r="CO12" s="227"/>
      <c r="CP12" s="227"/>
      <c r="CQ12" s="227"/>
      <c r="CR12" s="227"/>
      <c r="CS12" s="227"/>
      <c r="CT12" s="227"/>
      <c r="CU12" s="227"/>
      <c r="CV12" s="227"/>
      <c r="CW12" s="227"/>
      <c r="CX12" s="227"/>
      <c r="CY12" s="227"/>
      <c r="CZ12" s="227"/>
      <c r="DA12" s="227"/>
      <c r="DB12" s="227"/>
      <c r="DC12" s="228"/>
      <c r="DD12" s="228"/>
      <c r="DE12" s="228"/>
      <c r="DF12" s="228"/>
      <c r="DG12" s="227"/>
      <c r="DH12" s="229"/>
      <c r="DI12" s="228"/>
      <c r="DJ12" s="228"/>
      <c r="DK12" s="228"/>
    </row>
    <row r="13" spans="1:115" s="220" customFormat="1" ht="20.100000000000001" customHeight="1">
      <c r="A13" s="226"/>
      <c r="C13" s="597">
        <v>4</v>
      </c>
      <c r="D13" s="597"/>
      <c r="E13" s="597"/>
      <c r="F13" s="598" t="s">
        <v>315</v>
      </c>
      <c r="G13" s="599"/>
      <c r="H13" s="599"/>
      <c r="I13" s="599"/>
      <c r="J13" s="599"/>
      <c r="K13" s="599"/>
      <c r="L13" s="599"/>
      <c r="M13" s="599"/>
      <c r="N13" s="599"/>
      <c r="O13" s="599"/>
      <c r="P13" s="599"/>
      <c r="Q13" s="599"/>
      <c r="R13" s="599"/>
      <c r="S13" s="599"/>
      <c r="T13" s="599"/>
      <c r="U13" s="599"/>
      <c r="V13" s="599"/>
      <c r="W13" s="599"/>
      <c r="X13" s="599"/>
      <c r="Y13" s="599"/>
      <c r="Z13" s="599"/>
      <c r="AA13" s="599"/>
      <c r="AB13" s="599"/>
      <c r="AC13" s="599"/>
      <c r="AD13" s="599"/>
      <c r="AE13" s="599"/>
      <c r="AF13" s="599"/>
      <c r="AG13" s="599"/>
      <c r="AH13" s="599"/>
      <c r="AI13" s="599"/>
      <c r="AJ13" s="599"/>
      <c r="AK13" s="599"/>
      <c r="AL13" s="599"/>
      <c r="AM13" s="599"/>
      <c r="AN13" s="599"/>
      <c r="AO13" s="599"/>
      <c r="AP13" s="599"/>
      <c r="AQ13" s="599"/>
      <c r="AR13" s="599"/>
      <c r="AS13" s="599"/>
      <c r="AT13" s="599"/>
      <c r="AU13" s="599"/>
      <c r="AV13" s="599"/>
      <c r="AW13" s="599"/>
      <c r="AX13" s="599"/>
      <c r="AY13" s="599"/>
      <c r="AZ13" s="599"/>
      <c r="BA13" s="599"/>
      <c r="BB13" s="599"/>
      <c r="BC13" s="599"/>
      <c r="BD13" s="599"/>
      <c r="BE13" s="599"/>
      <c r="BF13" s="597" t="s">
        <v>316</v>
      </c>
      <c r="BG13" s="604"/>
      <c r="BH13" s="604"/>
      <c r="BI13" s="604"/>
      <c r="BJ13" s="604"/>
      <c r="BK13" s="604"/>
      <c r="BL13" s="604"/>
      <c r="BM13" s="604"/>
      <c r="BN13" s="604"/>
      <c r="BX13" s="227"/>
      <c r="BY13" s="227"/>
      <c r="BZ13" s="227"/>
      <c r="CA13" s="227"/>
      <c r="CB13" s="227"/>
      <c r="CC13" s="227"/>
      <c r="CD13" s="227"/>
      <c r="CE13" s="227"/>
      <c r="CF13" s="227"/>
      <c r="CG13" s="227"/>
      <c r="CH13" s="227"/>
      <c r="CI13" s="227"/>
      <c r="CJ13" s="227"/>
      <c r="CK13" s="227"/>
      <c r="CL13" s="227"/>
      <c r="CM13" s="227"/>
      <c r="CN13" s="227"/>
      <c r="CO13" s="227"/>
      <c r="CP13" s="227"/>
      <c r="CQ13" s="227"/>
      <c r="CR13" s="227"/>
      <c r="CS13" s="227"/>
      <c r="CT13" s="227"/>
      <c r="CU13" s="227"/>
      <c r="CV13" s="227"/>
      <c r="CW13" s="227"/>
      <c r="CX13" s="227"/>
      <c r="CY13" s="227"/>
      <c r="CZ13" s="227"/>
      <c r="DA13" s="227"/>
      <c r="DB13" s="227"/>
      <c r="DC13" s="228"/>
      <c r="DD13" s="228"/>
      <c r="DE13" s="228"/>
      <c r="DF13" s="228"/>
      <c r="DG13" s="227"/>
      <c r="DH13" s="229"/>
      <c r="DI13" s="228"/>
      <c r="DJ13" s="228"/>
      <c r="DK13" s="228"/>
    </row>
    <row r="14" spans="1:115" s="220" customFormat="1" ht="20.100000000000001" customHeight="1">
      <c r="A14" s="226"/>
      <c r="C14" s="597">
        <v>5</v>
      </c>
      <c r="D14" s="597"/>
      <c r="E14" s="597"/>
      <c r="F14" s="598" t="s">
        <v>317</v>
      </c>
      <c r="G14" s="599"/>
      <c r="H14" s="599"/>
      <c r="I14" s="599"/>
      <c r="J14" s="599"/>
      <c r="K14" s="599"/>
      <c r="L14" s="599"/>
      <c r="M14" s="599"/>
      <c r="N14" s="599"/>
      <c r="O14" s="599"/>
      <c r="P14" s="599"/>
      <c r="Q14" s="599"/>
      <c r="R14" s="599"/>
      <c r="S14" s="599"/>
      <c r="T14" s="599"/>
      <c r="U14" s="599"/>
      <c r="V14" s="599"/>
      <c r="W14" s="599"/>
      <c r="X14" s="599"/>
      <c r="Y14" s="599"/>
      <c r="Z14" s="599"/>
      <c r="AA14" s="599"/>
      <c r="AB14" s="599"/>
      <c r="AC14" s="599"/>
      <c r="AD14" s="599"/>
      <c r="AE14" s="599"/>
      <c r="AF14" s="599"/>
      <c r="AG14" s="599"/>
      <c r="AH14" s="599"/>
      <c r="AI14" s="599"/>
      <c r="AJ14" s="599"/>
      <c r="AK14" s="599"/>
      <c r="AL14" s="599"/>
      <c r="AM14" s="599"/>
      <c r="AN14" s="599"/>
      <c r="AO14" s="599"/>
      <c r="AP14" s="599"/>
      <c r="AQ14" s="599"/>
      <c r="AR14" s="599"/>
      <c r="AS14" s="599"/>
      <c r="AT14" s="599"/>
      <c r="AU14" s="599"/>
      <c r="AV14" s="599"/>
      <c r="AW14" s="599"/>
      <c r="AX14" s="599"/>
      <c r="AY14" s="599"/>
      <c r="AZ14" s="599"/>
      <c r="BA14" s="599"/>
      <c r="BB14" s="599"/>
      <c r="BC14" s="599"/>
      <c r="BD14" s="599"/>
      <c r="BE14" s="599"/>
      <c r="BF14" s="597" t="s">
        <v>318</v>
      </c>
      <c r="BG14" s="604"/>
      <c r="BH14" s="604"/>
      <c r="BI14" s="604"/>
      <c r="BJ14" s="604"/>
      <c r="BK14" s="604"/>
      <c r="BL14" s="604"/>
      <c r="BM14" s="604"/>
      <c r="BN14" s="604"/>
      <c r="BX14" s="227"/>
      <c r="BY14" s="227"/>
      <c r="BZ14" s="227"/>
      <c r="CA14" s="227"/>
      <c r="CB14" s="227"/>
      <c r="CC14" s="227"/>
      <c r="CD14" s="227"/>
      <c r="CE14" s="227"/>
      <c r="CF14" s="227"/>
      <c r="CG14" s="227"/>
      <c r="CH14" s="227"/>
      <c r="CI14" s="227"/>
      <c r="CJ14" s="227"/>
      <c r="CK14" s="227"/>
      <c r="CL14" s="227"/>
      <c r="CM14" s="227"/>
      <c r="CN14" s="227"/>
      <c r="CO14" s="227"/>
      <c r="CP14" s="227"/>
      <c r="CQ14" s="227"/>
      <c r="CR14" s="227"/>
      <c r="CS14" s="227"/>
      <c r="CT14" s="227"/>
      <c r="CU14" s="227"/>
      <c r="CV14" s="227"/>
      <c r="CW14" s="227"/>
      <c r="CX14" s="227"/>
      <c r="CY14" s="227"/>
      <c r="CZ14" s="227"/>
      <c r="DA14" s="227"/>
      <c r="DB14" s="227"/>
      <c r="DC14" s="228"/>
      <c r="DD14" s="228"/>
      <c r="DE14" s="228"/>
      <c r="DF14" s="228"/>
      <c r="DG14" s="227"/>
      <c r="DH14" s="229"/>
      <c r="DI14" s="228"/>
      <c r="DJ14" s="228"/>
      <c r="DK14" s="228"/>
    </row>
    <row r="15" spans="1:115" s="220" customFormat="1" ht="20.100000000000001" customHeight="1">
      <c r="A15" s="226"/>
      <c r="C15" s="597">
        <v>6</v>
      </c>
      <c r="D15" s="597"/>
      <c r="E15" s="597"/>
      <c r="F15" s="598" t="s">
        <v>319</v>
      </c>
      <c r="G15" s="599"/>
      <c r="H15" s="599"/>
      <c r="I15" s="599"/>
      <c r="J15" s="599"/>
      <c r="K15" s="599"/>
      <c r="L15" s="599"/>
      <c r="M15" s="599"/>
      <c r="N15" s="599"/>
      <c r="O15" s="599"/>
      <c r="P15" s="599"/>
      <c r="Q15" s="599"/>
      <c r="R15" s="599"/>
      <c r="S15" s="599"/>
      <c r="T15" s="599"/>
      <c r="U15" s="599"/>
      <c r="V15" s="599"/>
      <c r="W15" s="599"/>
      <c r="X15" s="599"/>
      <c r="Y15" s="599"/>
      <c r="Z15" s="599"/>
      <c r="AA15" s="599"/>
      <c r="AB15" s="599"/>
      <c r="AC15" s="599"/>
      <c r="AD15" s="599"/>
      <c r="AE15" s="599"/>
      <c r="AF15" s="599"/>
      <c r="AG15" s="599"/>
      <c r="AH15" s="599"/>
      <c r="AI15" s="599"/>
      <c r="AJ15" s="599"/>
      <c r="AK15" s="599"/>
      <c r="AL15" s="599"/>
      <c r="AM15" s="599"/>
      <c r="AN15" s="599"/>
      <c r="AO15" s="599"/>
      <c r="AP15" s="599"/>
      <c r="AQ15" s="599"/>
      <c r="AR15" s="599"/>
      <c r="AS15" s="599"/>
      <c r="AT15" s="599"/>
      <c r="AU15" s="599"/>
      <c r="AV15" s="599"/>
      <c r="AW15" s="599"/>
      <c r="AX15" s="599"/>
      <c r="AY15" s="599"/>
      <c r="AZ15" s="599"/>
      <c r="BA15" s="599"/>
      <c r="BB15" s="599"/>
      <c r="BC15" s="599"/>
      <c r="BD15" s="599"/>
      <c r="BE15" s="599"/>
      <c r="BF15" s="597" t="s">
        <v>320</v>
      </c>
      <c r="BG15" s="604"/>
      <c r="BH15" s="604"/>
      <c r="BI15" s="604"/>
      <c r="BJ15" s="604"/>
      <c r="BK15" s="604"/>
      <c r="BL15" s="604"/>
      <c r="BM15" s="604"/>
      <c r="BN15" s="604"/>
      <c r="BX15" s="227"/>
      <c r="BY15" s="227"/>
      <c r="BZ15" s="227"/>
      <c r="CA15" s="227"/>
      <c r="CB15" s="227"/>
      <c r="CC15" s="227"/>
      <c r="CD15" s="227"/>
      <c r="CE15" s="227"/>
      <c r="CF15" s="227"/>
      <c r="CG15" s="227"/>
      <c r="CH15" s="227"/>
      <c r="CI15" s="227"/>
      <c r="CJ15" s="227"/>
      <c r="CK15" s="227"/>
      <c r="CL15" s="227"/>
      <c r="CM15" s="227"/>
      <c r="CN15" s="227"/>
      <c r="CO15" s="227"/>
      <c r="CP15" s="227"/>
      <c r="CQ15" s="227"/>
      <c r="CR15" s="227"/>
      <c r="CS15" s="227"/>
      <c r="CT15" s="227"/>
      <c r="CU15" s="227"/>
      <c r="CV15" s="227"/>
      <c r="CW15" s="227"/>
      <c r="CX15" s="227"/>
      <c r="CY15" s="227"/>
      <c r="CZ15" s="227"/>
      <c r="DA15" s="227"/>
      <c r="DB15" s="227"/>
      <c r="DC15" s="228"/>
      <c r="DD15" s="228"/>
      <c r="DE15" s="228"/>
      <c r="DF15" s="228"/>
      <c r="DG15" s="227"/>
      <c r="DH15" s="229"/>
      <c r="DI15" s="228"/>
      <c r="DJ15" s="228"/>
      <c r="DK15" s="228"/>
    </row>
    <row r="16" spans="1:115" s="220" customFormat="1" ht="30" customHeight="1">
      <c r="A16" s="226"/>
      <c r="C16" s="552">
        <v>7</v>
      </c>
      <c r="D16" s="552"/>
      <c r="E16" s="552"/>
      <c r="F16" s="590" t="s">
        <v>321</v>
      </c>
      <c r="G16" s="591"/>
      <c r="H16" s="591"/>
      <c r="I16" s="591"/>
      <c r="J16" s="591"/>
      <c r="K16" s="591"/>
      <c r="L16" s="591"/>
      <c r="M16" s="591"/>
      <c r="N16" s="591"/>
      <c r="O16" s="591"/>
      <c r="P16" s="591"/>
      <c r="Q16" s="591"/>
      <c r="R16" s="591"/>
      <c r="S16" s="591"/>
      <c r="T16" s="591"/>
      <c r="U16" s="591"/>
      <c r="V16" s="591"/>
      <c r="W16" s="591"/>
      <c r="X16" s="591"/>
      <c r="Y16" s="591"/>
      <c r="Z16" s="591"/>
      <c r="AA16" s="591"/>
      <c r="AB16" s="591"/>
      <c r="AC16" s="591"/>
      <c r="AD16" s="591"/>
      <c r="AE16" s="591"/>
      <c r="AF16" s="591"/>
      <c r="AG16" s="591"/>
      <c r="AH16" s="591"/>
      <c r="AI16" s="591"/>
      <c r="AJ16" s="591"/>
      <c r="AK16" s="591"/>
      <c r="AL16" s="591"/>
      <c r="AM16" s="591"/>
      <c r="AN16" s="591"/>
      <c r="AO16" s="591"/>
      <c r="AP16" s="591"/>
      <c r="AQ16" s="591"/>
      <c r="AR16" s="591"/>
      <c r="AS16" s="591"/>
      <c r="AT16" s="591"/>
      <c r="AU16" s="591"/>
      <c r="AV16" s="591"/>
      <c r="AW16" s="591"/>
      <c r="AX16" s="591"/>
      <c r="AY16" s="591"/>
      <c r="AZ16" s="591"/>
      <c r="BA16" s="591"/>
      <c r="BB16" s="591"/>
      <c r="BC16" s="591"/>
      <c r="BD16" s="591"/>
      <c r="BE16" s="591"/>
      <c r="BF16" s="552" t="s">
        <v>322</v>
      </c>
      <c r="BG16" s="553"/>
      <c r="BH16" s="553"/>
      <c r="BI16" s="553"/>
      <c r="BJ16" s="553"/>
      <c r="BK16" s="553"/>
      <c r="BL16" s="553"/>
      <c r="BM16" s="553"/>
      <c r="BN16" s="553"/>
      <c r="BT16" s="230"/>
      <c r="BU16" s="230"/>
      <c r="BV16" s="230"/>
      <c r="BW16" s="230"/>
      <c r="BX16" s="227"/>
      <c r="BY16" s="227"/>
      <c r="BZ16" s="227"/>
      <c r="CA16" s="227"/>
      <c r="CB16" s="227"/>
      <c r="CC16" s="227"/>
      <c r="CD16" s="227"/>
      <c r="CE16" s="227"/>
      <c r="CF16" s="227"/>
      <c r="CG16" s="227"/>
      <c r="CH16" s="227"/>
      <c r="CI16" s="227"/>
      <c r="CJ16" s="227"/>
      <c r="CK16" s="227"/>
      <c r="CL16" s="227"/>
      <c r="CM16" s="227"/>
      <c r="CN16" s="227"/>
      <c r="CO16" s="227"/>
      <c r="CP16" s="227"/>
      <c r="CQ16" s="227"/>
      <c r="CR16" s="227"/>
      <c r="CS16" s="227"/>
      <c r="CT16" s="227"/>
      <c r="CU16" s="227"/>
      <c r="CV16" s="227"/>
      <c r="CW16" s="227"/>
      <c r="CX16" s="227"/>
      <c r="CY16" s="227"/>
      <c r="CZ16" s="227"/>
      <c r="DA16" s="227"/>
      <c r="DB16" s="227"/>
      <c r="DC16" s="228"/>
      <c r="DD16" s="228"/>
      <c r="DE16" s="228"/>
      <c r="DF16" s="228"/>
      <c r="DG16" s="227"/>
      <c r="DH16" s="229"/>
      <c r="DI16" s="228"/>
      <c r="DJ16" s="228"/>
      <c r="DK16" s="228"/>
    </row>
    <row r="17" spans="1:115" s="220" customFormat="1" ht="20.100000000000001" customHeight="1">
      <c r="A17" s="226"/>
      <c r="C17" s="231"/>
      <c r="D17" s="231"/>
      <c r="E17" s="231"/>
      <c r="F17" s="232"/>
      <c r="AM17" s="232"/>
      <c r="BF17" s="233"/>
      <c r="BG17" s="230"/>
      <c r="BH17" s="230"/>
      <c r="BI17" s="230"/>
      <c r="BJ17" s="230"/>
      <c r="BK17" s="230"/>
      <c r="BL17" s="230"/>
      <c r="BM17" s="230"/>
      <c r="BN17" s="230"/>
      <c r="BO17" s="230"/>
      <c r="BP17" s="230"/>
      <c r="BQ17" s="230"/>
      <c r="BR17" s="230"/>
      <c r="BT17" s="230"/>
      <c r="BU17" s="230"/>
      <c r="BV17" s="230"/>
      <c r="BW17" s="230"/>
      <c r="BX17" s="227"/>
      <c r="BY17" s="227"/>
      <c r="BZ17" s="227"/>
      <c r="CA17" s="227"/>
      <c r="CB17" s="227"/>
      <c r="CC17" s="227"/>
      <c r="CD17" s="227"/>
      <c r="CE17" s="227"/>
      <c r="CF17" s="227"/>
      <c r="CG17" s="227"/>
      <c r="CH17" s="227"/>
      <c r="CI17" s="227"/>
      <c r="CJ17" s="227"/>
      <c r="CK17" s="227"/>
      <c r="CL17" s="227"/>
      <c r="CM17" s="227"/>
      <c r="CN17" s="227"/>
      <c r="CO17" s="227"/>
      <c r="CP17" s="227"/>
      <c r="CQ17" s="227"/>
      <c r="CR17" s="227"/>
      <c r="CS17" s="227"/>
      <c r="CT17" s="227"/>
      <c r="CU17" s="227"/>
      <c r="CV17" s="227"/>
      <c r="CW17" s="227"/>
      <c r="CX17" s="227"/>
      <c r="CY17" s="227"/>
      <c r="CZ17" s="227"/>
      <c r="DA17" s="227"/>
      <c r="DB17" s="227"/>
      <c r="DC17" s="228"/>
      <c r="DD17" s="228"/>
      <c r="DE17" s="228"/>
      <c r="DF17" s="228"/>
      <c r="DG17" s="227"/>
      <c r="DH17" s="229"/>
      <c r="DI17" s="228"/>
      <c r="DJ17" s="228"/>
      <c r="DK17" s="228"/>
    </row>
    <row r="18" spans="1:115" s="220" customFormat="1" ht="20.100000000000001" customHeight="1">
      <c r="A18" s="226"/>
      <c r="C18" s="220" t="s">
        <v>323</v>
      </c>
      <c r="BO18" s="230"/>
      <c r="BP18" s="230"/>
      <c r="BQ18" s="230"/>
      <c r="BR18" s="230"/>
      <c r="BX18" s="227"/>
      <c r="BY18" s="227"/>
      <c r="BZ18" s="227"/>
      <c r="CA18" s="227"/>
      <c r="CB18" s="227"/>
      <c r="CC18" s="227"/>
      <c r="CD18" s="227"/>
      <c r="CE18" s="227"/>
      <c r="CF18" s="227"/>
      <c r="CG18" s="227"/>
      <c r="CH18" s="227"/>
      <c r="CI18" s="227"/>
      <c r="CJ18" s="227"/>
      <c r="CK18" s="227"/>
      <c r="CL18" s="227"/>
      <c r="CM18" s="227"/>
      <c r="CN18" s="227"/>
      <c r="CO18" s="227"/>
      <c r="CP18" s="227"/>
      <c r="CQ18" s="227"/>
      <c r="CR18" s="227"/>
      <c r="CS18" s="227"/>
      <c r="CT18" s="227"/>
      <c r="CU18" s="227"/>
      <c r="CV18" s="227"/>
      <c r="CW18" s="227"/>
      <c r="CX18" s="227"/>
      <c r="CY18" s="227"/>
      <c r="CZ18" s="227"/>
      <c r="DA18" s="227"/>
      <c r="DB18" s="227"/>
      <c r="DC18" s="228"/>
      <c r="DD18" s="228"/>
      <c r="DE18" s="228"/>
      <c r="DF18" s="228"/>
      <c r="DG18" s="227"/>
      <c r="DH18" s="229"/>
      <c r="DI18" s="228"/>
      <c r="DJ18" s="228"/>
      <c r="DK18" s="228"/>
    </row>
    <row r="19" spans="1:115" s="220" customFormat="1" ht="20.100000000000001" customHeight="1">
      <c r="A19" s="226"/>
      <c r="C19" s="481" t="s">
        <v>306</v>
      </c>
      <c r="D19" s="482"/>
      <c r="E19" s="483"/>
      <c r="F19" s="481" t="s">
        <v>307</v>
      </c>
      <c r="G19" s="482"/>
      <c r="H19" s="482"/>
      <c r="I19" s="482"/>
      <c r="J19" s="482"/>
      <c r="K19" s="482"/>
      <c r="L19" s="482"/>
      <c r="M19" s="482"/>
      <c r="N19" s="482"/>
      <c r="O19" s="482"/>
      <c r="P19" s="482"/>
      <c r="Q19" s="482"/>
      <c r="R19" s="482"/>
      <c r="S19" s="482"/>
      <c r="T19" s="482"/>
      <c r="U19" s="482"/>
      <c r="V19" s="482"/>
      <c r="W19" s="482"/>
      <c r="X19" s="482"/>
      <c r="Y19" s="482"/>
      <c r="Z19" s="482"/>
      <c r="AA19" s="482"/>
      <c r="AB19" s="482"/>
      <c r="AC19" s="579"/>
      <c r="AD19" s="579"/>
      <c r="AE19" s="579"/>
      <c r="AF19" s="579"/>
      <c r="AG19" s="579"/>
      <c r="AH19" s="579"/>
      <c r="AI19" s="579"/>
      <c r="AJ19" s="579"/>
      <c r="AK19" s="579"/>
      <c r="AL19" s="579"/>
      <c r="AM19" s="579"/>
      <c r="AN19" s="579"/>
      <c r="AO19" s="579"/>
      <c r="AP19" s="579"/>
      <c r="AQ19" s="579"/>
      <c r="AR19" s="579"/>
      <c r="AS19" s="579"/>
      <c r="AT19" s="579"/>
      <c r="AU19" s="579"/>
      <c r="AV19" s="579"/>
      <c r="AW19" s="579"/>
      <c r="AX19" s="579"/>
      <c r="AY19" s="579"/>
      <c r="AZ19" s="579"/>
      <c r="BA19" s="579"/>
      <c r="BB19" s="579"/>
      <c r="BC19" s="579"/>
      <c r="BD19" s="579"/>
      <c r="BE19" s="580"/>
      <c r="BF19" s="482" t="s">
        <v>308</v>
      </c>
      <c r="BG19" s="482"/>
      <c r="BH19" s="482"/>
      <c r="BI19" s="482"/>
      <c r="BJ19" s="482"/>
      <c r="BK19" s="482"/>
      <c r="BL19" s="482"/>
      <c r="BM19" s="482"/>
      <c r="BN19" s="483"/>
      <c r="BX19" s="227"/>
      <c r="BY19" s="227"/>
      <c r="BZ19" s="227"/>
      <c r="CA19" s="227"/>
      <c r="CB19" s="227"/>
      <c r="CC19" s="227"/>
      <c r="CD19" s="227"/>
      <c r="CE19" s="227"/>
      <c r="CF19" s="227"/>
      <c r="CG19" s="227"/>
      <c r="CH19" s="227"/>
      <c r="CI19" s="227"/>
      <c r="CJ19" s="227"/>
      <c r="CK19" s="227"/>
      <c r="CL19" s="227"/>
      <c r="CM19" s="227"/>
      <c r="CN19" s="227"/>
      <c r="CO19" s="227"/>
      <c r="CP19" s="227"/>
      <c r="CQ19" s="227"/>
      <c r="CR19" s="227"/>
      <c r="CS19" s="227"/>
      <c r="CT19" s="227"/>
      <c r="CU19" s="227"/>
      <c r="CV19" s="227"/>
      <c r="CW19" s="227"/>
      <c r="CX19" s="227"/>
      <c r="CY19" s="227"/>
      <c r="CZ19" s="227"/>
      <c r="DA19" s="227"/>
      <c r="DB19" s="227"/>
      <c r="DC19" s="228"/>
      <c r="DD19" s="228"/>
      <c r="DE19" s="228"/>
      <c r="DF19" s="228"/>
      <c r="DG19" s="227"/>
      <c r="DH19" s="229"/>
      <c r="DI19" s="228"/>
      <c r="DJ19" s="228"/>
      <c r="DK19" s="228"/>
    </row>
    <row r="20" spans="1:115" s="220" customFormat="1" ht="45" customHeight="1">
      <c r="A20" s="226"/>
      <c r="C20" s="550">
        <v>1</v>
      </c>
      <c r="D20" s="550"/>
      <c r="E20" s="550"/>
      <c r="F20" s="617" t="s">
        <v>324</v>
      </c>
      <c r="G20" s="618"/>
      <c r="H20" s="618"/>
      <c r="I20" s="618"/>
      <c r="J20" s="618"/>
      <c r="K20" s="618"/>
      <c r="L20" s="618"/>
      <c r="M20" s="618"/>
      <c r="N20" s="618"/>
      <c r="O20" s="618"/>
      <c r="P20" s="618"/>
      <c r="Q20" s="618"/>
      <c r="R20" s="618"/>
      <c r="S20" s="618"/>
      <c r="T20" s="618"/>
      <c r="U20" s="618"/>
      <c r="V20" s="618"/>
      <c r="W20" s="618"/>
      <c r="X20" s="618"/>
      <c r="Y20" s="618"/>
      <c r="Z20" s="618"/>
      <c r="AA20" s="618"/>
      <c r="AB20" s="618"/>
      <c r="AC20" s="618"/>
      <c r="AD20" s="618"/>
      <c r="AE20" s="618"/>
      <c r="AF20" s="618"/>
      <c r="AG20" s="618"/>
      <c r="AH20" s="618"/>
      <c r="AI20" s="618"/>
      <c r="AJ20" s="618"/>
      <c r="AK20" s="618"/>
      <c r="AL20" s="618"/>
      <c r="AM20" s="618"/>
      <c r="AN20" s="618"/>
      <c r="AO20" s="618"/>
      <c r="AP20" s="618"/>
      <c r="AQ20" s="618"/>
      <c r="AR20" s="618"/>
      <c r="AS20" s="618"/>
      <c r="AT20" s="618"/>
      <c r="AU20" s="618"/>
      <c r="AV20" s="618"/>
      <c r="AW20" s="618"/>
      <c r="AX20" s="618"/>
      <c r="AY20" s="618"/>
      <c r="AZ20" s="618"/>
      <c r="BA20" s="618"/>
      <c r="BB20" s="618"/>
      <c r="BC20" s="618"/>
      <c r="BD20" s="618"/>
      <c r="BE20" s="618"/>
      <c r="BF20" s="619" t="s">
        <v>325</v>
      </c>
      <c r="BG20" s="620"/>
      <c r="BH20" s="620"/>
      <c r="BI20" s="620"/>
      <c r="BJ20" s="620"/>
      <c r="BK20" s="620"/>
      <c r="BL20" s="620"/>
      <c r="BM20" s="620"/>
      <c r="BN20" s="620"/>
      <c r="BX20" s="227"/>
      <c r="BY20" s="227"/>
      <c r="BZ20" s="227"/>
      <c r="CA20" s="227"/>
      <c r="CB20" s="227"/>
      <c r="CC20" s="227"/>
      <c r="CD20" s="227"/>
      <c r="CE20" s="227"/>
      <c r="CF20" s="227"/>
      <c r="CG20" s="227"/>
      <c r="CH20" s="227"/>
      <c r="CI20" s="227"/>
      <c r="CJ20" s="227"/>
      <c r="CK20" s="227"/>
      <c r="CL20" s="227"/>
      <c r="CM20" s="227"/>
      <c r="CN20" s="227"/>
      <c r="CO20" s="227"/>
      <c r="CP20" s="227"/>
      <c r="CQ20" s="227"/>
      <c r="CR20" s="227"/>
      <c r="CS20" s="227"/>
      <c r="CT20" s="227"/>
      <c r="CU20" s="227"/>
      <c r="CV20" s="227"/>
      <c r="CW20" s="227"/>
      <c r="CX20" s="227"/>
      <c r="CY20" s="227"/>
      <c r="CZ20" s="227"/>
      <c r="DA20" s="227"/>
      <c r="DB20" s="227"/>
      <c r="DC20" s="228"/>
      <c r="DD20" s="228"/>
      <c r="DE20" s="228"/>
      <c r="DF20" s="228"/>
      <c r="DG20" s="227"/>
      <c r="DH20" s="229"/>
      <c r="DI20" s="228"/>
      <c r="DJ20" s="228"/>
      <c r="DK20" s="228"/>
    </row>
    <row r="21" spans="1:115" s="220" customFormat="1" ht="20.100000000000001" customHeight="1">
      <c r="A21" s="226"/>
      <c r="C21" s="597">
        <v>2</v>
      </c>
      <c r="D21" s="597"/>
      <c r="E21" s="597"/>
      <c r="F21" s="598" t="s">
        <v>326</v>
      </c>
      <c r="G21" s="599"/>
      <c r="H21" s="599"/>
      <c r="I21" s="599"/>
      <c r="J21" s="599"/>
      <c r="K21" s="599"/>
      <c r="L21" s="599"/>
      <c r="M21" s="599"/>
      <c r="N21" s="599"/>
      <c r="O21" s="599"/>
      <c r="P21" s="599"/>
      <c r="Q21" s="599"/>
      <c r="R21" s="599"/>
      <c r="S21" s="599"/>
      <c r="T21" s="599"/>
      <c r="U21" s="599"/>
      <c r="V21" s="599"/>
      <c r="W21" s="599"/>
      <c r="X21" s="599"/>
      <c r="Y21" s="599"/>
      <c r="Z21" s="599"/>
      <c r="AA21" s="599"/>
      <c r="AB21" s="599"/>
      <c r="AC21" s="599"/>
      <c r="AD21" s="599"/>
      <c r="AE21" s="599"/>
      <c r="AF21" s="599"/>
      <c r="AG21" s="599"/>
      <c r="AH21" s="599"/>
      <c r="AI21" s="599"/>
      <c r="AJ21" s="599"/>
      <c r="AK21" s="599"/>
      <c r="AL21" s="599"/>
      <c r="AM21" s="599"/>
      <c r="AN21" s="599"/>
      <c r="AO21" s="599"/>
      <c r="AP21" s="599"/>
      <c r="AQ21" s="599"/>
      <c r="AR21" s="599"/>
      <c r="AS21" s="599"/>
      <c r="AT21" s="599"/>
      <c r="AU21" s="599"/>
      <c r="AV21" s="599"/>
      <c r="AW21" s="599"/>
      <c r="AX21" s="599"/>
      <c r="AY21" s="599"/>
      <c r="AZ21" s="599"/>
      <c r="BA21" s="599"/>
      <c r="BB21" s="599"/>
      <c r="BC21" s="599"/>
      <c r="BD21" s="599"/>
      <c r="BE21" s="599"/>
      <c r="BF21" s="597" t="s">
        <v>327</v>
      </c>
      <c r="BG21" s="604"/>
      <c r="BH21" s="604"/>
      <c r="BI21" s="604"/>
      <c r="BJ21" s="604"/>
      <c r="BK21" s="604"/>
      <c r="BL21" s="604"/>
      <c r="BM21" s="604"/>
      <c r="BN21" s="604"/>
      <c r="BX21" s="227"/>
      <c r="BY21" s="227"/>
      <c r="BZ21" s="227"/>
      <c r="CA21" s="227"/>
      <c r="CB21" s="227"/>
      <c r="CC21" s="227"/>
      <c r="CD21" s="227"/>
      <c r="CE21" s="227"/>
      <c r="CF21" s="227"/>
      <c r="CG21" s="227"/>
      <c r="CH21" s="227"/>
      <c r="CI21" s="227"/>
      <c r="CJ21" s="227"/>
      <c r="CK21" s="227"/>
      <c r="CL21" s="227"/>
      <c r="CM21" s="227"/>
      <c r="CN21" s="227"/>
      <c r="CO21" s="227"/>
      <c r="CP21" s="227"/>
      <c r="CQ21" s="227"/>
      <c r="CR21" s="227"/>
      <c r="CS21" s="227"/>
      <c r="CT21" s="227"/>
      <c r="CU21" s="227"/>
      <c r="CV21" s="227"/>
      <c r="CW21" s="227"/>
      <c r="CX21" s="227"/>
      <c r="CY21" s="227"/>
      <c r="CZ21" s="227"/>
      <c r="DA21" s="227"/>
      <c r="DB21" s="227"/>
      <c r="DC21" s="228"/>
      <c r="DD21" s="228"/>
      <c r="DE21" s="228"/>
      <c r="DF21" s="228"/>
      <c r="DG21" s="227"/>
      <c r="DH21" s="229"/>
      <c r="DI21" s="228"/>
      <c r="DJ21" s="228"/>
      <c r="DK21" s="228"/>
    </row>
    <row r="22" spans="1:115" s="220" customFormat="1" ht="30" customHeight="1">
      <c r="A22" s="226"/>
      <c r="C22" s="597">
        <v>3</v>
      </c>
      <c r="D22" s="597"/>
      <c r="E22" s="597"/>
      <c r="F22" s="598" t="s">
        <v>328</v>
      </c>
      <c r="G22" s="599"/>
      <c r="H22" s="599"/>
      <c r="I22" s="599"/>
      <c r="J22" s="599"/>
      <c r="K22" s="599"/>
      <c r="L22" s="599"/>
      <c r="M22" s="599"/>
      <c r="N22" s="599"/>
      <c r="O22" s="599"/>
      <c r="P22" s="599"/>
      <c r="Q22" s="599"/>
      <c r="R22" s="599"/>
      <c r="S22" s="599"/>
      <c r="T22" s="599"/>
      <c r="U22" s="599"/>
      <c r="V22" s="599"/>
      <c r="W22" s="599"/>
      <c r="X22" s="599"/>
      <c r="Y22" s="599"/>
      <c r="Z22" s="599"/>
      <c r="AA22" s="599"/>
      <c r="AB22" s="599"/>
      <c r="AC22" s="599"/>
      <c r="AD22" s="599"/>
      <c r="AE22" s="599"/>
      <c r="AF22" s="599"/>
      <c r="AG22" s="599"/>
      <c r="AH22" s="599"/>
      <c r="AI22" s="599"/>
      <c r="AJ22" s="599"/>
      <c r="AK22" s="599"/>
      <c r="AL22" s="599"/>
      <c r="AM22" s="599"/>
      <c r="AN22" s="599"/>
      <c r="AO22" s="599"/>
      <c r="AP22" s="599"/>
      <c r="AQ22" s="599"/>
      <c r="AR22" s="599"/>
      <c r="AS22" s="599"/>
      <c r="AT22" s="599"/>
      <c r="AU22" s="599"/>
      <c r="AV22" s="599"/>
      <c r="AW22" s="599"/>
      <c r="AX22" s="599"/>
      <c r="AY22" s="599"/>
      <c r="AZ22" s="599"/>
      <c r="BA22" s="599"/>
      <c r="BB22" s="599"/>
      <c r="BC22" s="599"/>
      <c r="BD22" s="599"/>
      <c r="BE22" s="599"/>
      <c r="BF22" s="597" t="s">
        <v>329</v>
      </c>
      <c r="BG22" s="604"/>
      <c r="BH22" s="604"/>
      <c r="BI22" s="604"/>
      <c r="BJ22" s="604"/>
      <c r="BK22" s="604"/>
      <c r="BL22" s="604"/>
      <c r="BM22" s="604"/>
      <c r="BN22" s="604"/>
      <c r="BX22" s="227"/>
      <c r="BY22" s="227"/>
      <c r="BZ22" s="227"/>
      <c r="CA22" s="227"/>
      <c r="CB22" s="227"/>
      <c r="CC22" s="227"/>
      <c r="CD22" s="227"/>
      <c r="CE22" s="227"/>
      <c r="CF22" s="227"/>
      <c r="CG22" s="227"/>
      <c r="CH22" s="227"/>
      <c r="CI22" s="227"/>
      <c r="CJ22" s="227"/>
      <c r="CK22" s="227"/>
      <c r="CL22" s="227"/>
      <c r="CM22" s="227"/>
      <c r="CN22" s="227"/>
      <c r="CO22" s="227"/>
      <c r="CP22" s="227"/>
      <c r="CQ22" s="227"/>
      <c r="CR22" s="227"/>
      <c r="CS22" s="227"/>
      <c r="CT22" s="227"/>
      <c r="CU22" s="227"/>
      <c r="CV22" s="227"/>
      <c r="CW22" s="227"/>
      <c r="CX22" s="227"/>
      <c r="CY22" s="227"/>
      <c r="CZ22" s="227"/>
      <c r="DA22" s="227"/>
      <c r="DB22" s="227"/>
      <c r="DC22" s="228"/>
      <c r="DD22" s="228"/>
      <c r="DE22" s="228"/>
      <c r="DF22" s="228"/>
      <c r="DG22" s="227"/>
      <c r="DH22" s="229"/>
      <c r="DI22" s="228"/>
      <c r="DJ22" s="228"/>
      <c r="DK22" s="228"/>
    </row>
    <row r="23" spans="1:115" s="220" customFormat="1" ht="20.100000000000001" customHeight="1">
      <c r="A23" s="226"/>
      <c r="C23" s="597">
        <v>4</v>
      </c>
      <c r="D23" s="597"/>
      <c r="E23" s="597"/>
      <c r="F23" s="598" t="s">
        <v>330</v>
      </c>
      <c r="G23" s="599"/>
      <c r="H23" s="599"/>
      <c r="I23" s="599"/>
      <c r="J23" s="599"/>
      <c r="K23" s="599"/>
      <c r="L23" s="599"/>
      <c r="M23" s="599"/>
      <c r="N23" s="599"/>
      <c r="O23" s="599"/>
      <c r="P23" s="599"/>
      <c r="Q23" s="599"/>
      <c r="R23" s="599"/>
      <c r="S23" s="599"/>
      <c r="T23" s="599"/>
      <c r="U23" s="599"/>
      <c r="V23" s="599"/>
      <c r="W23" s="599"/>
      <c r="X23" s="599"/>
      <c r="Y23" s="599"/>
      <c r="Z23" s="599"/>
      <c r="AA23" s="599"/>
      <c r="AB23" s="599"/>
      <c r="AC23" s="599"/>
      <c r="AD23" s="599"/>
      <c r="AE23" s="599"/>
      <c r="AF23" s="599"/>
      <c r="AG23" s="599"/>
      <c r="AH23" s="599"/>
      <c r="AI23" s="599"/>
      <c r="AJ23" s="599"/>
      <c r="AK23" s="599"/>
      <c r="AL23" s="599"/>
      <c r="AM23" s="599"/>
      <c r="AN23" s="599"/>
      <c r="AO23" s="599"/>
      <c r="AP23" s="599"/>
      <c r="AQ23" s="599"/>
      <c r="AR23" s="599"/>
      <c r="AS23" s="599"/>
      <c r="AT23" s="599"/>
      <c r="AU23" s="599"/>
      <c r="AV23" s="599"/>
      <c r="AW23" s="599"/>
      <c r="AX23" s="599"/>
      <c r="AY23" s="599"/>
      <c r="AZ23" s="599"/>
      <c r="BA23" s="599"/>
      <c r="BB23" s="599"/>
      <c r="BC23" s="599"/>
      <c r="BD23" s="599"/>
      <c r="BE23" s="599"/>
      <c r="BF23" s="597" t="s">
        <v>331</v>
      </c>
      <c r="BG23" s="604"/>
      <c r="BH23" s="604"/>
      <c r="BI23" s="604"/>
      <c r="BJ23" s="604"/>
      <c r="BK23" s="604"/>
      <c r="BL23" s="604"/>
      <c r="BM23" s="604"/>
      <c r="BN23" s="604"/>
      <c r="BV23" s="234"/>
      <c r="BW23" s="234"/>
      <c r="BX23" s="227"/>
      <c r="BY23" s="227"/>
      <c r="BZ23" s="227"/>
      <c r="CA23" s="227"/>
      <c r="CB23" s="227"/>
      <c r="CC23" s="227"/>
      <c r="CD23" s="227"/>
      <c r="CE23" s="227"/>
      <c r="CF23" s="227"/>
      <c r="CG23" s="227"/>
      <c r="CH23" s="227"/>
      <c r="CI23" s="227"/>
      <c r="CJ23" s="227"/>
      <c r="CK23" s="227"/>
      <c r="CL23" s="227"/>
      <c r="CM23" s="227"/>
      <c r="CN23" s="227"/>
      <c r="CO23" s="227"/>
      <c r="CP23" s="227"/>
      <c r="CQ23" s="227"/>
      <c r="CR23" s="227"/>
      <c r="CS23" s="227"/>
      <c r="CT23" s="227"/>
      <c r="CU23" s="227"/>
      <c r="CV23" s="227"/>
      <c r="CW23" s="227"/>
      <c r="CX23" s="227"/>
      <c r="CY23" s="227"/>
      <c r="CZ23" s="227"/>
      <c r="DA23" s="227"/>
      <c r="DB23" s="227"/>
      <c r="DC23" s="228"/>
      <c r="DD23" s="228"/>
      <c r="DE23" s="228"/>
      <c r="DF23" s="228"/>
      <c r="DG23" s="227"/>
      <c r="DH23" s="229"/>
      <c r="DI23" s="228"/>
      <c r="DJ23" s="228"/>
      <c r="DK23" s="228"/>
    </row>
    <row r="24" spans="1:115" s="220" customFormat="1" ht="20.100000000000001" customHeight="1">
      <c r="A24" s="235"/>
      <c r="B24" s="234"/>
      <c r="C24" s="597">
        <v>5</v>
      </c>
      <c r="D24" s="597"/>
      <c r="E24" s="597"/>
      <c r="F24" s="598" t="s">
        <v>332</v>
      </c>
      <c r="G24" s="599"/>
      <c r="H24" s="599"/>
      <c r="I24" s="599"/>
      <c r="J24" s="599"/>
      <c r="K24" s="599"/>
      <c r="L24" s="599"/>
      <c r="M24" s="599"/>
      <c r="N24" s="599"/>
      <c r="O24" s="599"/>
      <c r="P24" s="599"/>
      <c r="Q24" s="599"/>
      <c r="R24" s="599"/>
      <c r="S24" s="599"/>
      <c r="T24" s="599"/>
      <c r="U24" s="599"/>
      <c r="V24" s="599"/>
      <c r="W24" s="599"/>
      <c r="X24" s="599"/>
      <c r="Y24" s="599"/>
      <c r="Z24" s="599"/>
      <c r="AA24" s="599"/>
      <c r="AB24" s="599"/>
      <c r="AC24" s="599"/>
      <c r="AD24" s="599"/>
      <c r="AE24" s="599"/>
      <c r="AF24" s="599"/>
      <c r="AG24" s="599"/>
      <c r="AH24" s="599"/>
      <c r="AI24" s="599"/>
      <c r="AJ24" s="599"/>
      <c r="AK24" s="599"/>
      <c r="AL24" s="599"/>
      <c r="AM24" s="599"/>
      <c r="AN24" s="599"/>
      <c r="AO24" s="599"/>
      <c r="AP24" s="599"/>
      <c r="AQ24" s="599"/>
      <c r="AR24" s="599"/>
      <c r="AS24" s="599"/>
      <c r="AT24" s="599"/>
      <c r="AU24" s="599"/>
      <c r="AV24" s="599"/>
      <c r="AW24" s="599"/>
      <c r="AX24" s="599"/>
      <c r="AY24" s="599"/>
      <c r="AZ24" s="599"/>
      <c r="BA24" s="599"/>
      <c r="BB24" s="599"/>
      <c r="BC24" s="599"/>
      <c r="BD24" s="599"/>
      <c r="BE24" s="599"/>
      <c r="BF24" s="597" t="s">
        <v>333</v>
      </c>
      <c r="BG24" s="604"/>
      <c r="BH24" s="604"/>
      <c r="BI24" s="604"/>
      <c r="BJ24" s="604"/>
      <c r="BK24" s="604"/>
      <c r="BL24" s="604"/>
      <c r="BM24" s="604"/>
      <c r="BN24" s="604"/>
      <c r="BQ24" s="234"/>
      <c r="BR24" s="234"/>
      <c r="BX24" s="227"/>
      <c r="BY24" s="227"/>
      <c r="BZ24" s="227"/>
      <c r="CA24" s="227"/>
      <c r="CB24" s="227"/>
      <c r="CC24" s="227"/>
      <c r="CD24" s="227"/>
      <c r="CE24" s="227"/>
      <c r="CF24" s="227"/>
      <c r="CG24" s="227"/>
      <c r="CH24" s="227"/>
      <c r="CI24" s="227"/>
      <c r="CJ24" s="227"/>
      <c r="CK24" s="227"/>
      <c r="CL24" s="227"/>
      <c r="CM24" s="227"/>
      <c r="CN24" s="227"/>
      <c r="CO24" s="227"/>
      <c r="CP24" s="227"/>
      <c r="CQ24" s="227"/>
      <c r="CR24" s="227"/>
      <c r="CS24" s="227"/>
      <c r="CT24" s="227"/>
      <c r="CU24" s="227"/>
      <c r="CV24" s="227"/>
      <c r="CW24" s="227"/>
      <c r="CX24" s="227"/>
      <c r="CY24" s="227"/>
      <c r="CZ24" s="227"/>
      <c r="DA24" s="227"/>
      <c r="DB24" s="227"/>
      <c r="DC24" s="228"/>
      <c r="DD24" s="228"/>
      <c r="DE24" s="228"/>
      <c r="DF24" s="228"/>
      <c r="DG24" s="227"/>
      <c r="DH24" s="229"/>
      <c r="DI24" s="228"/>
      <c r="DJ24" s="228"/>
      <c r="DK24" s="228"/>
    </row>
    <row r="25" spans="1:115" s="220" customFormat="1" ht="20.100000000000001" customHeight="1">
      <c r="A25" s="226"/>
      <c r="C25" s="552">
        <v>6</v>
      </c>
      <c r="D25" s="552"/>
      <c r="E25" s="552"/>
      <c r="F25" s="590" t="s">
        <v>334</v>
      </c>
      <c r="G25" s="591"/>
      <c r="H25" s="591"/>
      <c r="I25" s="591"/>
      <c r="J25" s="591"/>
      <c r="K25" s="591"/>
      <c r="L25" s="591"/>
      <c r="M25" s="591"/>
      <c r="N25" s="591"/>
      <c r="O25" s="591"/>
      <c r="P25" s="591"/>
      <c r="Q25" s="591"/>
      <c r="R25" s="591"/>
      <c r="S25" s="591"/>
      <c r="T25" s="591"/>
      <c r="U25" s="591"/>
      <c r="V25" s="591"/>
      <c r="W25" s="591"/>
      <c r="X25" s="591"/>
      <c r="Y25" s="591"/>
      <c r="Z25" s="591"/>
      <c r="AA25" s="591"/>
      <c r="AB25" s="591"/>
      <c r="AC25" s="591"/>
      <c r="AD25" s="591"/>
      <c r="AE25" s="591"/>
      <c r="AF25" s="591"/>
      <c r="AG25" s="591"/>
      <c r="AH25" s="591"/>
      <c r="AI25" s="591"/>
      <c r="AJ25" s="591"/>
      <c r="AK25" s="591"/>
      <c r="AL25" s="591"/>
      <c r="AM25" s="591"/>
      <c r="AN25" s="591"/>
      <c r="AO25" s="591"/>
      <c r="AP25" s="591"/>
      <c r="AQ25" s="591"/>
      <c r="AR25" s="591"/>
      <c r="AS25" s="591"/>
      <c r="AT25" s="591"/>
      <c r="AU25" s="591"/>
      <c r="AV25" s="591"/>
      <c r="AW25" s="591"/>
      <c r="AX25" s="591"/>
      <c r="AY25" s="591"/>
      <c r="AZ25" s="591"/>
      <c r="BA25" s="591"/>
      <c r="BB25" s="591"/>
      <c r="BC25" s="591"/>
      <c r="BD25" s="591"/>
      <c r="BE25" s="591"/>
      <c r="BF25" s="552" t="s">
        <v>335</v>
      </c>
      <c r="BG25" s="553"/>
      <c r="BH25" s="553"/>
      <c r="BI25" s="553"/>
      <c r="BJ25" s="553"/>
      <c r="BK25" s="553"/>
      <c r="BL25" s="553"/>
      <c r="BM25" s="553"/>
      <c r="BN25" s="553"/>
      <c r="BX25" s="227"/>
      <c r="BY25" s="227"/>
      <c r="BZ25" s="227"/>
      <c r="CA25" s="227"/>
      <c r="CB25" s="227"/>
      <c r="CC25" s="227"/>
      <c r="CD25" s="227"/>
      <c r="CE25" s="227"/>
      <c r="CF25" s="227"/>
      <c r="CG25" s="227"/>
      <c r="CH25" s="227"/>
      <c r="CI25" s="227"/>
      <c r="CJ25" s="227"/>
      <c r="CK25" s="227"/>
      <c r="CL25" s="227"/>
      <c r="CM25" s="227"/>
      <c r="CN25" s="227"/>
      <c r="CO25" s="227"/>
      <c r="CP25" s="227"/>
      <c r="CQ25" s="227"/>
      <c r="CR25" s="227"/>
      <c r="CS25" s="227"/>
      <c r="CT25" s="227"/>
      <c r="CU25" s="227"/>
      <c r="CV25" s="227"/>
      <c r="CW25" s="227"/>
      <c r="CX25" s="227"/>
      <c r="CY25" s="227"/>
      <c r="CZ25" s="227"/>
      <c r="DA25" s="227"/>
      <c r="DB25" s="227"/>
      <c r="DC25" s="228"/>
      <c r="DD25" s="228"/>
      <c r="DE25" s="228"/>
      <c r="DF25" s="228"/>
      <c r="DG25" s="227"/>
      <c r="DH25" s="229"/>
      <c r="DI25" s="228"/>
      <c r="DJ25" s="228"/>
      <c r="DK25" s="228"/>
    </row>
    <row r="26" spans="1:115" s="220" customFormat="1" ht="20.100000000000001" customHeight="1">
      <c r="A26" s="226"/>
      <c r="C26" s="231"/>
      <c r="D26" s="231"/>
      <c r="E26" s="231"/>
      <c r="F26" s="232"/>
      <c r="AC26" s="232"/>
      <c r="AM26" s="232"/>
      <c r="AU26" s="232"/>
      <c r="AV26" s="232"/>
      <c r="AY26" s="232"/>
      <c r="AZ26" s="232"/>
      <c r="BC26" s="232"/>
      <c r="BF26" s="236"/>
      <c r="BX26" s="227"/>
      <c r="BY26" s="227"/>
      <c r="BZ26" s="227"/>
      <c r="CA26" s="227"/>
      <c r="CB26" s="227"/>
      <c r="CC26" s="227"/>
      <c r="CD26" s="227"/>
      <c r="CE26" s="227"/>
      <c r="CF26" s="227"/>
      <c r="CG26" s="227"/>
      <c r="CH26" s="227"/>
      <c r="CI26" s="227"/>
      <c r="CJ26" s="227"/>
      <c r="CK26" s="227"/>
      <c r="CL26" s="227"/>
      <c r="CM26" s="227"/>
      <c r="CN26" s="227"/>
      <c r="CO26" s="227"/>
      <c r="CP26" s="227"/>
      <c r="CQ26" s="227"/>
      <c r="CR26" s="227"/>
      <c r="CS26" s="227"/>
      <c r="CT26" s="227"/>
      <c r="CU26" s="227"/>
      <c r="CV26" s="227"/>
      <c r="CW26" s="227"/>
      <c r="CX26" s="227"/>
      <c r="CY26" s="227"/>
      <c r="CZ26" s="227"/>
      <c r="DA26" s="227"/>
      <c r="DB26" s="227"/>
      <c r="DC26" s="228"/>
      <c r="DD26" s="228"/>
      <c r="DE26" s="228"/>
      <c r="DF26" s="228"/>
      <c r="DG26" s="227"/>
      <c r="DH26" s="229"/>
      <c r="DI26" s="228"/>
      <c r="DJ26" s="228"/>
      <c r="DK26" s="228"/>
    </row>
    <row r="27" spans="1:115" s="220" customFormat="1" ht="20.100000000000001" customHeight="1">
      <c r="A27" s="226"/>
      <c r="B27" s="227"/>
      <c r="C27" s="227"/>
      <c r="D27" s="227"/>
      <c r="E27" s="227"/>
      <c r="F27" s="227"/>
      <c r="G27" s="227"/>
      <c r="H27" s="227"/>
      <c r="I27" s="227"/>
      <c r="J27" s="227"/>
      <c r="K27" s="227"/>
      <c r="L27" s="227"/>
      <c r="M27" s="227"/>
      <c r="N27" s="227"/>
      <c r="O27" s="227"/>
      <c r="P27" s="227"/>
      <c r="Q27" s="227"/>
      <c r="R27" s="227"/>
      <c r="S27" s="227"/>
      <c r="T27" s="227"/>
      <c r="U27" s="227"/>
      <c r="V27" s="227"/>
      <c r="W27" s="227"/>
      <c r="X27" s="227"/>
      <c r="Y27" s="227"/>
      <c r="Z27" s="227"/>
      <c r="AA27" s="227"/>
      <c r="AB27" s="227"/>
      <c r="AC27" s="227"/>
      <c r="AD27" s="227"/>
      <c r="AE27" s="227"/>
      <c r="AF27" s="227"/>
      <c r="AG27" s="227"/>
      <c r="AH27" s="227"/>
      <c r="AI27" s="227"/>
      <c r="AJ27" s="227"/>
      <c r="AK27" s="227"/>
      <c r="AL27" s="227"/>
      <c r="AM27" s="227"/>
      <c r="AN27" s="227"/>
      <c r="AO27" s="227"/>
      <c r="AP27" s="227"/>
      <c r="AQ27" s="227"/>
      <c r="AR27" s="227"/>
      <c r="AS27" s="227"/>
      <c r="AT27" s="227"/>
      <c r="AU27" s="227"/>
      <c r="AV27" s="227"/>
      <c r="AW27" s="227"/>
      <c r="AX27" s="227"/>
      <c r="AY27" s="227"/>
      <c r="AZ27" s="227"/>
      <c r="BA27" s="227"/>
      <c r="BB27" s="227"/>
      <c r="BC27" s="227"/>
      <c r="BD27" s="227"/>
      <c r="BE27" s="227"/>
      <c r="BF27" s="227"/>
      <c r="BG27" s="227"/>
      <c r="BH27" s="227"/>
      <c r="BI27" s="227"/>
      <c r="BJ27" s="227"/>
      <c r="BK27" s="227"/>
      <c r="BL27" s="227"/>
      <c r="BM27" s="227"/>
      <c r="BN27" s="227"/>
      <c r="BO27" s="227"/>
      <c r="BP27" s="227"/>
      <c r="BQ27" s="227"/>
      <c r="BR27" s="227"/>
      <c r="BS27" s="227"/>
      <c r="BT27" s="227"/>
      <c r="BU27" s="227"/>
      <c r="BV27" s="227"/>
      <c r="BW27" s="227"/>
      <c r="BX27" s="227"/>
      <c r="BY27" s="227"/>
      <c r="BZ27" s="227"/>
      <c r="CA27" s="227"/>
      <c r="CB27" s="227"/>
      <c r="CC27" s="227"/>
      <c r="CD27" s="227"/>
      <c r="CE27" s="227"/>
      <c r="CF27" s="227"/>
      <c r="CG27" s="227"/>
      <c r="CH27" s="227"/>
      <c r="CI27" s="227"/>
      <c r="CJ27" s="227"/>
      <c r="CK27" s="227"/>
      <c r="CL27" s="227"/>
      <c r="CM27" s="227"/>
      <c r="CN27" s="227"/>
      <c r="CO27" s="227"/>
      <c r="CP27" s="227"/>
      <c r="CQ27" s="227"/>
      <c r="CR27" s="227"/>
      <c r="CS27" s="227"/>
      <c r="CT27" s="227"/>
      <c r="CU27" s="227"/>
      <c r="CV27" s="227"/>
      <c r="CW27" s="227"/>
      <c r="CX27" s="227"/>
      <c r="CY27" s="227"/>
      <c r="CZ27" s="227"/>
      <c r="DA27" s="227"/>
      <c r="DB27" s="227"/>
      <c r="DC27" s="228"/>
      <c r="DD27" s="228"/>
      <c r="DE27" s="228"/>
      <c r="DF27" s="228"/>
      <c r="DG27" s="227"/>
      <c r="DH27" s="229"/>
      <c r="DI27" s="228"/>
      <c r="DJ27" s="228"/>
      <c r="DK27" s="228"/>
    </row>
    <row r="28" spans="1:115" s="220" customFormat="1" ht="20.100000000000001" customHeight="1">
      <c r="A28" s="226"/>
      <c r="B28" s="227"/>
      <c r="C28" s="227"/>
      <c r="D28" s="227"/>
      <c r="E28" s="227"/>
      <c r="F28" s="227"/>
      <c r="G28" s="227"/>
      <c r="H28" s="227"/>
      <c r="I28" s="227"/>
      <c r="J28" s="227"/>
      <c r="K28" s="227"/>
      <c r="L28" s="227"/>
      <c r="M28" s="227"/>
      <c r="N28" s="227"/>
      <c r="O28" s="227"/>
      <c r="P28" s="227"/>
      <c r="Q28" s="227"/>
      <c r="R28" s="227"/>
      <c r="S28" s="227"/>
      <c r="T28" s="227"/>
      <c r="U28" s="227"/>
      <c r="V28" s="227"/>
      <c r="W28" s="227"/>
      <c r="X28" s="227"/>
      <c r="Y28" s="227"/>
      <c r="Z28" s="227"/>
      <c r="AA28" s="227"/>
      <c r="AB28" s="227"/>
      <c r="AC28" s="227"/>
      <c r="AD28" s="227"/>
      <c r="AE28" s="227"/>
      <c r="AF28" s="227"/>
      <c r="AG28" s="227"/>
      <c r="AH28" s="227"/>
      <c r="AI28" s="227"/>
      <c r="AJ28" s="227"/>
      <c r="AK28" s="227"/>
      <c r="AL28" s="227"/>
      <c r="AM28" s="227"/>
      <c r="AN28" s="227"/>
      <c r="AO28" s="227"/>
      <c r="AP28" s="227"/>
      <c r="AQ28" s="227"/>
      <c r="AR28" s="227"/>
      <c r="AS28" s="227"/>
      <c r="AT28" s="227"/>
      <c r="AU28" s="227"/>
      <c r="AV28" s="227"/>
      <c r="AW28" s="227"/>
      <c r="AX28" s="227"/>
      <c r="AY28" s="227"/>
      <c r="AZ28" s="227"/>
      <c r="BA28" s="227"/>
      <c r="BB28" s="227"/>
      <c r="BC28" s="227"/>
      <c r="BD28" s="227"/>
      <c r="BE28" s="227"/>
      <c r="BF28" s="227"/>
      <c r="BG28" s="227"/>
      <c r="BH28" s="227"/>
      <c r="BI28" s="227"/>
      <c r="BJ28" s="227"/>
      <c r="BK28" s="227"/>
      <c r="BL28" s="227"/>
      <c r="BM28" s="227"/>
      <c r="BN28" s="227"/>
      <c r="BO28" s="227"/>
      <c r="BP28" s="227"/>
      <c r="BQ28" s="227"/>
      <c r="BR28" s="227"/>
      <c r="BS28" s="227"/>
      <c r="BT28" s="227"/>
      <c r="BU28" s="227"/>
      <c r="BV28" s="227"/>
      <c r="BW28" s="227"/>
      <c r="BX28" s="227"/>
      <c r="BY28" s="227"/>
      <c r="BZ28" s="227"/>
      <c r="CA28" s="227"/>
      <c r="CB28" s="227"/>
      <c r="CC28" s="227"/>
      <c r="CD28" s="227"/>
      <c r="CE28" s="227"/>
      <c r="CF28" s="227"/>
      <c r="CG28" s="227"/>
      <c r="CH28" s="227"/>
      <c r="CI28" s="227"/>
      <c r="CJ28" s="227"/>
      <c r="CK28" s="227"/>
      <c r="CL28" s="227"/>
      <c r="CM28" s="227"/>
      <c r="CN28" s="227"/>
      <c r="CO28" s="227"/>
      <c r="CP28" s="227"/>
      <c r="CQ28" s="227"/>
      <c r="CR28" s="227"/>
      <c r="CS28" s="227"/>
      <c r="CT28" s="227"/>
      <c r="CU28" s="227"/>
      <c r="CV28" s="227"/>
      <c r="CW28" s="227"/>
      <c r="CX28" s="227"/>
      <c r="CY28" s="227"/>
      <c r="CZ28" s="227"/>
      <c r="DA28" s="227"/>
      <c r="DB28" s="227"/>
      <c r="DC28" s="228"/>
      <c r="DD28" s="228"/>
      <c r="DE28" s="228"/>
      <c r="DF28" s="228"/>
      <c r="DG28" s="227"/>
      <c r="DH28" s="229"/>
      <c r="DI28" s="228"/>
      <c r="DJ28" s="228"/>
      <c r="DK28" s="228"/>
    </row>
    <row r="29" spans="1:115" s="220" customFormat="1" ht="20.100000000000001" customHeight="1">
      <c r="A29" s="226"/>
      <c r="B29" s="227"/>
      <c r="C29" s="227"/>
      <c r="D29" s="227"/>
      <c r="E29" s="227"/>
      <c r="F29" s="227"/>
      <c r="G29" s="227"/>
      <c r="H29" s="227"/>
      <c r="I29" s="227"/>
      <c r="J29" s="227"/>
      <c r="K29" s="227"/>
      <c r="L29" s="227"/>
      <c r="M29" s="227"/>
      <c r="N29" s="227"/>
      <c r="O29" s="227"/>
      <c r="P29" s="227"/>
      <c r="Q29" s="227"/>
      <c r="R29" s="227"/>
      <c r="S29" s="227"/>
      <c r="T29" s="227"/>
      <c r="U29" s="227"/>
      <c r="V29" s="227"/>
      <c r="W29" s="227"/>
      <c r="X29" s="227"/>
      <c r="Y29" s="227"/>
      <c r="Z29" s="227"/>
      <c r="AA29" s="227"/>
      <c r="AB29" s="227"/>
      <c r="AC29" s="227"/>
      <c r="AD29" s="227"/>
      <c r="AE29" s="227"/>
      <c r="AF29" s="227"/>
      <c r="AG29" s="227"/>
      <c r="AH29" s="227"/>
      <c r="AI29" s="227"/>
      <c r="AJ29" s="227"/>
      <c r="AK29" s="227"/>
      <c r="AL29" s="227"/>
      <c r="AM29" s="227"/>
      <c r="AN29" s="227"/>
      <c r="AO29" s="227"/>
      <c r="AP29" s="227"/>
      <c r="AQ29" s="227"/>
      <c r="AR29" s="227"/>
      <c r="AS29" s="227"/>
      <c r="AT29" s="227"/>
      <c r="AU29" s="227"/>
      <c r="AV29" s="227"/>
      <c r="AW29" s="227"/>
      <c r="AX29" s="227"/>
      <c r="AY29" s="227"/>
      <c r="AZ29" s="227"/>
      <c r="BA29" s="227"/>
      <c r="BB29" s="227"/>
      <c r="BC29" s="227"/>
      <c r="BD29" s="227"/>
      <c r="BE29" s="227"/>
      <c r="BF29" s="227"/>
      <c r="BG29" s="227"/>
      <c r="BH29" s="227"/>
      <c r="BI29" s="227"/>
      <c r="BJ29" s="227"/>
      <c r="BK29" s="227"/>
      <c r="BL29" s="227"/>
      <c r="BM29" s="227"/>
      <c r="BN29" s="227"/>
      <c r="BO29" s="227"/>
      <c r="BP29" s="227"/>
      <c r="BQ29" s="227"/>
      <c r="BR29" s="227"/>
      <c r="BS29" s="227"/>
      <c r="BT29" s="227"/>
      <c r="BU29" s="227"/>
      <c r="BV29" s="227"/>
      <c r="BW29" s="227"/>
      <c r="BX29" s="227"/>
      <c r="BY29" s="227"/>
      <c r="BZ29" s="227"/>
      <c r="CA29" s="227"/>
      <c r="CB29" s="227"/>
      <c r="CC29" s="227"/>
      <c r="CD29" s="227"/>
      <c r="CE29" s="227"/>
      <c r="CF29" s="227"/>
      <c r="CG29" s="227"/>
      <c r="CH29" s="227"/>
      <c r="CI29" s="227"/>
      <c r="CJ29" s="227"/>
      <c r="CK29" s="227"/>
      <c r="CL29" s="227"/>
      <c r="CM29" s="227"/>
      <c r="CN29" s="227"/>
      <c r="CO29" s="227"/>
      <c r="CP29" s="227"/>
      <c r="CQ29" s="227"/>
      <c r="CR29" s="227"/>
      <c r="CS29" s="227"/>
      <c r="CT29" s="227"/>
      <c r="CU29" s="227"/>
      <c r="CV29" s="227"/>
      <c r="CW29" s="227"/>
      <c r="CX29" s="227"/>
      <c r="CY29" s="227"/>
      <c r="CZ29" s="227"/>
      <c r="DA29" s="227"/>
      <c r="DB29" s="227"/>
      <c r="DC29" s="228"/>
      <c r="DD29" s="228"/>
      <c r="DE29" s="228"/>
      <c r="DF29" s="228"/>
      <c r="DG29" s="227"/>
      <c r="DH29" s="229"/>
      <c r="DI29" s="228"/>
      <c r="DJ29" s="228"/>
      <c r="DK29" s="228"/>
    </row>
    <row r="30" spans="1:115" s="220" customFormat="1" ht="20.100000000000001" customHeight="1">
      <c r="A30" s="226"/>
      <c r="B30" s="227"/>
      <c r="C30" s="227"/>
      <c r="D30" s="227"/>
      <c r="E30" s="227"/>
      <c r="F30" s="227"/>
      <c r="G30" s="227"/>
      <c r="H30" s="227"/>
      <c r="I30" s="227"/>
      <c r="J30" s="227"/>
      <c r="K30" s="227"/>
      <c r="L30" s="227"/>
      <c r="M30" s="227"/>
      <c r="N30" s="227"/>
      <c r="O30" s="227"/>
      <c r="P30" s="227"/>
      <c r="Q30" s="227"/>
      <c r="R30" s="227"/>
      <c r="S30" s="227"/>
      <c r="T30" s="227"/>
      <c r="U30" s="227"/>
      <c r="V30" s="227"/>
      <c r="W30" s="227"/>
      <c r="X30" s="227"/>
      <c r="Y30" s="227"/>
      <c r="Z30" s="227"/>
      <c r="AA30" s="227"/>
      <c r="AB30" s="227"/>
      <c r="AC30" s="227"/>
      <c r="AD30" s="227"/>
      <c r="AE30" s="227"/>
      <c r="AF30" s="227"/>
      <c r="AG30" s="227"/>
      <c r="AH30" s="227"/>
      <c r="AI30" s="227"/>
      <c r="AJ30" s="227"/>
      <c r="AK30" s="227"/>
      <c r="AL30" s="227"/>
      <c r="AM30" s="227"/>
      <c r="AN30" s="227"/>
      <c r="AO30" s="227"/>
      <c r="AP30" s="227"/>
      <c r="AQ30" s="227"/>
      <c r="AR30" s="227"/>
      <c r="AS30" s="227"/>
      <c r="AT30" s="227"/>
      <c r="AU30" s="227"/>
      <c r="AV30" s="227"/>
      <c r="AW30" s="227"/>
      <c r="AX30" s="227"/>
      <c r="AY30" s="227"/>
      <c r="AZ30" s="227"/>
      <c r="BA30" s="227"/>
      <c r="BB30" s="227"/>
      <c r="BC30" s="227"/>
      <c r="BD30" s="227"/>
      <c r="BE30" s="227"/>
      <c r="BF30" s="227"/>
      <c r="BG30" s="227"/>
      <c r="BH30" s="227"/>
      <c r="BI30" s="227"/>
      <c r="BJ30" s="227"/>
      <c r="BK30" s="227"/>
      <c r="BL30" s="227"/>
      <c r="BM30" s="227"/>
      <c r="BN30" s="227"/>
      <c r="BO30" s="227"/>
      <c r="BP30" s="227"/>
      <c r="BQ30" s="227"/>
      <c r="BR30" s="227"/>
      <c r="BS30" s="227"/>
      <c r="BT30" s="227"/>
      <c r="BU30" s="227"/>
      <c r="BV30" s="227"/>
      <c r="BW30" s="227"/>
      <c r="BX30" s="227"/>
      <c r="BY30" s="227"/>
      <c r="BZ30" s="227"/>
      <c r="CA30" s="227"/>
      <c r="CB30" s="227"/>
      <c r="CC30" s="227"/>
      <c r="CD30" s="227"/>
      <c r="CE30" s="227"/>
      <c r="CF30" s="227"/>
      <c r="CG30" s="227"/>
      <c r="CH30" s="227"/>
      <c r="CI30" s="227"/>
      <c r="CJ30" s="227"/>
      <c r="CK30" s="227"/>
      <c r="CL30" s="227"/>
      <c r="CM30" s="227"/>
      <c r="CN30" s="227"/>
      <c r="CO30" s="227"/>
      <c r="CP30" s="227"/>
      <c r="CQ30" s="227"/>
      <c r="CR30" s="227"/>
      <c r="CS30" s="227"/>
      <c r="CT30" s="227"/>
      <c r="CU30" s="227"/>
      <c r="CV30" s="227"/>
      <c r="CW30" s="227"/>
      <c r="CX30" s="227"/>
      <c r="CY30" s="227"/>
      <c r="CZ30" s="227"/>
      <c r="DA30" s="227"/>
      <c r="DB30" s="227"/>
      <c r="DC30" s="228"/>
      <c r="DD30" s="228"/>
      <c r="DE30" s="228"/>
      <c r="DF30" s="228"/>
      <c r="DG30" s="227"/>
      <c r="DH30" s="229"/>
      <c r="DI30" s="228"/>
      <c r="DJ30" s="228"/>
      <c r="DK30" s="228"/>
    </row>
    <row r="31" spans="1:115" s="220" customFormat="1" ht="20.100000000000001" customHeight="1">
      <c r="A31" s="226"/>
      <c r="B31" s="227"/>
      <c r="C31" s="227"/>
      <c r="D31" s="227"/>
      <c r="E31" s="227"/>
      <c r="F31" s="227"/>
      <c r="G31" s="227"/>
      <c r="H31" s="227"/>
      <c r="I31" s="227"/>
      <c r="J31" s="227"/>
      <c r="K31" s="227"/>
      <c r="L31" s="227"/>
      <c r="M31" s="227"/>
      <c r="N31" s="227"/>
      <c r="O31" s="227"/>
      <c r="P31" s="227"/>
      <c r="Q31" s="227"/>
      <c r="R31" s="227"/>
      <c r="S31" s="227"/>
      <c r="T31" s="227"/>
      <c r="U31" s="227"/>
      <c r="V31" s="227"/>
      <c r="W31" s="227"/>
      <c r="X31" s="227"/>
      <c r="Y31" s="227"/>
      <c r="Z31" s="227"/>
      <c r="AA31" s="227"/>
      <c r="AB31" s="227"/>
      <c r="AC31" s="227"/>
      <c r="AD31" s="227"/>
      <c r="AE31" s="227"/>
      <c r="AF31" s="227"/>
      <c r="AG31" s="227"/>
      <c r="AH31" s="227"/>
      <c r="AI31" s="227"/>
      <c r="AJ31" s="227"/>
      <c r="AK31" s="227"/>
      <c r="AL31" s="227"/>
      <c r="AM31" s="227"/>
      <c r="AN31" s="227"/>
      <c r="AO31" s="227"/>
      <c r="AP31" s="227"/>
      <c r="AQ31" s="227"/>
      <c r="AR31" s="227"/>
      <c r="AS31" s="227"/>
      <c r="AT31" s="227"/>
      <c r="AU31" s="227"/>
      <c r="AV31" s="227"/>
      <c r="AW31" s="227"/>
      <c r="AX31" s="227"/>
      <c r="AY31" s="227"/>
      <c r="AZ31" s="227"/>
      <c r="BA31" s="227"/>
      <c r="BB31" s="227"/>
      <c r="BC31" s="227"/>
      <c r="BD31" s="227"/>
      <c r="BE31" s="227"/>
      <c r="BF31" s="227"/>
      <c r="BG31" s="227"/>
      <c r="BH31" s="227"/>
      <c r="BI31" s="227"/>
      <c r="BJ31" s="227"/>
      <c r="BK31" s="227"/>
      <c r="BL31" s="227"/>
      <c r="BM31" s="227"/>
      <c r="BN31" s="227"/>
      <c r="BO31" s="227"/>
      <c r="BP31" s="227"/>
      <c r="BQ31" s="227"/>
      <c r="BR31" s="227"/>
      <c r="BS31" s="227"/>
      <c r="BT31" s="227"/>
      <c r="BU31" s="227"/>
      <c r="BV31" s="227"/>
      <c r="BW31" s="227"/>
      <c r="BX31" s="227"/>
      <c r="BY31" s="227"/>
      <c r="BZ31" s="227"/>
      <c r="CA31" s="227"/>
      <c r="CB31" s="227"/>
      <c r="CC31" s="227"/>
      <c r="CD31" s="227"/>
      <c r="CE31" s="227"/>
      <c r="CF31" s="227"/>
      <c r="CG31" s="227"/>
      <c r="CH31" s="227"/>
      <c r="CI31" s="227"/>
      <c r="CJ31" s="227"/>
      <c r="CK31" s="227"/>
      <c r="CL31" s="227"/>
      <c r="CM31" s="227"/>
      <c r="CN31" s="227"/>
      <c r="CO31" s="227"/>
      <c r="CP31" s="227"/>
      <c r="CQ31" s="227"/>
      <c r="CR31" s="227"/>
      <c r="CS31" s="227"/>
      <c r="CT31" s="227"/>
      <c r="CU31" s="227"/>
      <c r="CV31" s="227"/>
      <c r="CW31" s="227"/>
      <c r="CX31" s="227"/>
      <c r="CY31" s="227"/>
      <c r="CZ31" s="227"/>
      <c r="DA31" s="227"/>
      <c r="DB31" s="227"/>
      <c r="DC31" s="228"/>
      <c r="DD31" s="228"/>
      <c r="DE31" s="228"/>
      <c r="DF31" s="228"/>
      <c r="DG31" s="227"/>
      <c r="DH31" s="229"/>
      <c r="DI31" s="228"/>
      <c r="DJ31" s="228"/>
      <c r="DK31" s="228"/>
    </row>
    <row r="32" spans="1:115" s="220" customFormat="1" ht="20.100000000000001" customHeight="1">
      <c r="A32" s="226"/>
      <c r="B32" s="227"/>
      <c r="C32" s="227"/>
      <c r="D32" s="227"/>
      <c r="E32" s="227"/>
      <c r="F32" s="227"/>
      <c r="G32" s="227"/>
      <c r="H32" s="227"/>
      <c r="I32" s="227"/>
      <c r="J32" s="227"/>
      <c r="K32" s="227"/>
      <c r="L32" s="227"/>
      <c r="M32" s="227"/>
      <c r="N32" s="227"/>
      <c r="O32" s="227"/>
      <c r="P32" s="227"/>
      <c r="Q32" s="227"/>
      <c r="R32" s="227"/>
      <c r="S32" s="227"/>
      <c r="T32" s="227"/>
      <c r="U32" s="227"/>
      <c r="V32" s="227"/>
      <c r="W32" s="227"/>
      <c r="X32" s="227"/>
      <c r="Y32" s="227"/>
      <c r="Z32" s="227"/>
      <c r="AA32" s="227"/>
      <c r="AB32" s="227"/>
      <c r="AC32" s="227"/>
      <c r="AD32" s="227"/>
      <c r="AE32" s="227"/>
      <c r="AF32" s="227"/>
      <c r="AG32" s="227"/>
      <c r="AH32" s="227"/>
      <c r="AI32" s="227"/>
      <c r="AJ32" s="227"/>
      <c r="AK32" s="227"/>
      <c r="AL32" s="227"/>
      <c r="AM32" s="227"/>
      <c r="AN32" s="227"/>
      <c r="AO32" s="227"/>
      <c r="AP32" s="227"/>
      <c r="AQ32" s="227"/>
      <c r="AR32" s="227"/>
      <c r="AS32" s="227"/>
      <c r="AT32" s="227"/>
      <c r="AU32" s="227"/>
      <c r="AV32" s="227"/>
      <c r="AW32" s="227"/>
      <c r="AX32" s="227"/>
      <c r="AY32" s="227"/>
      <c r="AZ32" s="227"/>
      <c r="BA32" s="227"/>
      <c r="BB32" s="227"/>
      <c r="BC32" s="227"/>
      <c r="BD32" s="227"/>
      <c r="BE32" s="227"/>
      <c r="BF32" s="227"/>
      <c r="BG32" s="227"/>
      <c r="BH32" s="227"/>
      <c r="BI32" s="227"/>
      <c r="BJ32" s="227"/>
      <c r="BK32" s="227"/>
      <c r="BL32" s="227"/>
      <c r="BM32" s="227"/>
      <c r="BN32" s="227"/>
      <c r="BO32" s="227"/>
      <c r="BP32" s="227"/>
      <c r="BQ32" s="227"/>
      <c r="BR32" s="227"/>
      <c r="BS32" s="227"/>
      <c r="BT32" s="227"/>
      <c r="BU32" s="227"/>
      <c r="BV32" s="227"/>
      <c r="BW32" s="227"/>
      <c r="BX32" s="227"/>
      <c r="BY32" s="227"/>
      <c r="BZ32" s="227"/>
      <c r="CA32" s="227"/>
      <c r="CB32" s="227"/>
      <c r="CC32" s="227"/>
      <c r="CD32" s="227"/>
      <c r="CE32" s="227"/>
      <c r="CF32" s="227"/>
      <c r="CG32" s="227"/>
      <c r="CH32" s="227"/>
      <c r="CI32" s="227"/>
      <c r="CJ32" s="227"/>
      <c r="CK32" s="227"/>
      <c r="CL32" s="227"/>
      <c r="CM32" s="227"/>
      <c r="CN32" s="227"/>
      <c r="CO32" s="227"/>
      <c r="CP32" s="227"/>
      <c r="CQ32" s="227"/>
      <c r="CR32" s="227"/>
      <c r="CS32" s="227"/>
      <c r="CT32" s="227"/>
      <c r="CU32" s="227"/>
      <c r="CV32" s="227"/>
      <c r="CW32" s="227"/>
      <c r="CX32" s="227"/>
      <c r="CY32" s="227"/>
      <c r="CZ32" s="227"/>
      <c r="DA32" s="227"/>
      <c r="DB32" s="227"/>
      <c r="DC32" s="228"/>
      <c r="DD32" s="228"/>
      <c r="DE32" s="228"/>
      <c r="DF32" s="228"/>
      <c r="DG32" s="227"/>
      <c r="DH32" s="229"/>
      <c r="DI32" s="228"/>
      <c r="DJ32" s="228"/>
      <c r="DK32" s="228"/>
    </row>
    <row r="33" spans="1:115" s="220" customFormat="1" ht="20.100000000000001" customHeight="1">
      <c r="A33" s="226"/>
      <c r="B33" s="227"/>
      <c r="C33" s="227"/>
      <c r="D33" s="227"/>
      <c r="E33" s="227"/>
      <c r="F33" s="227"/>
      <c r="G33" s="227"/>
      <c r="H33" s="227"/>
      <c r="I33" s="227"/>
      <c r="J33" s="227"/>
      <c r="K33" s="227"/>
      <c r="L33" s="227"/>
      <c r="M33" s="227"/>
      <c r="N33" s="227"/>
      <c r="O33" s="227"/>
      <c r="P33" s="227"/>
      <c r="Q33" s="227"/>
      <c r="R33" s="227"/>
      <c r="S33" s="227"/>
      <c r="T33" s="227"/>
      <c r="U33" s="227"/>
      <c r="V33" s="227"/>
      <c r="W33" s="227"/>
      <c r="X33" s="227"/>
      <c r="Y33" s="227"/>
      <c r="Z33" s="227"/>
      <c r="AA33" s="227"/>
      <c r="AB33" s="227"/>
      <c r="AC33" s="227"/>
      <c r="AD33" s="227"/>
      <c r="AE33" s="227"/>
      <c r="AF33" s="227"/>
      <c r="AG33" s="227"/>
      <c r="AH33" s="227"/>
      <c r="AI33" s="227"/>
      <c r="AJ33" s="227"/>
      <c r="AK33" s="227"/>
      <c r="AL33" s="227"/>
      <c r="AM33" s="227"/>
      <c r="AN33" s="227"/>
      <c r="AO33" s="227"/>
      <c r="AP33" s="227"/>
      <c r="AQ33" s="227"/>
      <c r="AR33" s="227"/>
      <c r="AS33" s="227"/>
      <c r="AT33" s="227"/>
      <c r="AU33" s="227"/>
      <c r="AV33" s="227"/>
      <c r="AW33" s="227"/>
      <c r="AX33" s="227"/>
      <c r="AY33" s="227"/>
      <c r="AZ33" s="227"/>
      <c r="BA33" s="227"/>
      <c r="BB33" s="227"/>
      <c r="BC33" s="227"/>
      <c r="BD33" s="227"/>
      <c r="BE33" s="227"/>
      <c r="BF33" s="227"/>
      <c r="BG33" s="227"/>
      <c r="BH33" s="227"/>
      <c r="BI33" s="227"/>
      <c r="BJ33" s="227"/>
      <c r="BK33" s="227"/>
      <c r="BL33" s="227"/>
      <c r="BM33" s="227"/>
      <c r="BN33" s="227"/>
      <c r="BO33" s="227"/>
      <c r="BP33" s="227"/>
      <c r="BQ33" s="227"/>
      <c r="BR33" s="227"/>
      <c r="BS33" s="227"/>
      <c r="BT33" s="227"/>
      <c r="BU33" s="227"/>
      <c r="BV33" s="227"/>
      <c r="BW33" s="227"/>
      <c r="BX33" s="227"/>
      <c r="BY33" s="227"/>
      <c r="BZ33" s="227"/>
      <c r="CA33" s="227"/>
      <c r="CB33" s="227"/>
      <c r="CC33" s="227"/>
      <c r="CD33" s="227"/>
      <c r="CE33" s="227"/>
      <c r="CF33" s="227"/>
      <c r="CG33" s="227"/>
      <c r="CH33" s="227"/>
      <c r="CI33" s="227"/>
      <c r="CJ33" s="227"/>
      <c r="CK33" s="227"/>
      <c r="CL33" s="227"/>
      <c r="CM33" s="227"/>
      <c r="CN33" s="227"/>
      <c r="CO33" s="227"/>
      <c r="CP33" s="227"/>
      <c r="CQ33" s="227"/>
      <c r="CR33" s="227"/>
      <c r="CS33" s="227"/>
      <c r="CT33" s="227"/>
      <c r="CU33" s="227"/>
      <c r="CV33" s="227"/>
      <c r="CW33" s="227"/>
      <c r="CX33" s="227"/>
      <c r="CY33" s="227"/>
      <c r="CZ33" s="227"/>
      <c r="DA33" s="227"/>
      <c r="DB33" s="227"/>
      <c r="DC33" s="228"/>
      <c r="DD33" s="228"/>
      <c r="DE33" s="228"/>
      <c r="DF33" s="228"/>
      <c r="DG33" s="227"/>
      <c r="DH33" s="229"/>
      <c r="DI33" s="228"/>
      <c r="DJ33" s="228"/>
      <c r="DK33" s="228"/>
    </row>
    <row r="34" spans="1:115" s="220" customFormat="1" ht="20.100000000000001" customHeight="1">
      <c r="A34" s="226"/>
      <c r="B34" s="227"/>
      <c r="C34" s="227"/>
      <c r="D34" s="227"/>
      <c r="E34" s="227"/>
      <c r="F34" s="227"/>
      <c r="G34" s="227"/>
      <c r="H34" s="227"/>
      <c r="I34" s="227"/>
      <c r="J34" s="227"/>
      <c r="K34" s="227"/>
      <c r="L34" s="227"/>
      <c r="M34" s="227"/>
      <c r="N34" s="227"/>
      <c r="O34" s="227"/>
      <c r="P34" s="227"/>
      <c r="Q34" s="227"/>
      <c r="R34" s="227"/>
      <c r="S34" s="227"/>
      <c r="T34" s="227"/>
      <c r="U34" s="227"/>
      <c r="V34" s="227"/>
      <c r="W34" s="227"/>
      <c r="X34" s="227"/>
      <c r="Y34" s="227"/>
      <c r="Z34" s="227"/>
      <c r="AA34" s="227"/>
      <c r="AB34" s="227"/>
      <c r="AC34" s="227"/>
      <c r="AD34" s="227"/>
      <c r="AE34" s="227"/>
      <c r="AF34" s="227"/>
      <c r="AG34" s="227"/>
      <c r="AH34" s="227"/>
      <c r="AI34" s="227"/>
      <c r="AJ34" s="227"/>
      <c r="AK34" s="227"/>
      <c r="AL34" s="227"/>
      <c r="AM34" s="227"/>
      <c r="AN34" s="227"/>
      <c r="AO34" s="227"/>
      <c r="AP34" s="227"/>
      <c r="AQ34" s="227"/>
      <c r="AR34" s="227"/>
      <c r="AS34" s="227"/>
      <c r="AT34" s="227"/>
      <c r="AU34" s="227"/>
      <c r="AV34" s="227"/>
      <c r="AW34" s="227"/>
      <c r="AX34" s="227"/>
      <c r="AY34" s="227"/>
      <c r="AZ34" s="227"/>
      <c r="BA34" s="227"/>
      <c r="BB34" s="227"/>
      <c r="BC34" s="227"/>
      <c r="BD34" s="227"/>
      <c r="BE34" s="227"/>
      <c r="BF34" s="227"/>
      <c r="BG34" s="227"/>
      <c r="BH34" s="227"/>
      <c r="BI34" s="227"/>
      <c r="BJ34" s="227"/>
      <c r="BK34" s="227"/>
      <c r="BL34" s="227"/>
      <c r="BM34" s="227"/>
      <c r="BN34" s="227"/>
      <c r="BO34" s="227"/>
      <c r="BP34" s="227"/>
      <c r="BQ34" s="227"/>
      <c r="BR34" s="227"/>
      <c r="BS34" s="227"/>
      <c r="BT34" s="227"/>
      <c r="BU34" s="227"/>
      <c r="BV34" s="227"/>
      <c r="BW34" s="227"/>
      <c r="BX34" s="227"/>
      <c r="BY34" s="227"/>
      <c r="BZ34" s="227"/>
      <c r="CA34" s="227"/>
      <c r="CB34" s="227"/>
      <c r="CC34" s="227"/>
      <c r="CD34" s="227"/>
      <c r="CE34" s="227"/>
      <c r="CF34" s="227"/>
      <c r="CG34" s="227"/>
      <c r="CH34" s="227"/>
      <c r="CI34" s="227"/>
      <c r="CJ34" s="227"/>
      <c r="CK34" s="227"/>
      <c r="CL34" s="227"/>
      <c r="CM34" s="227"/>
      <c r="CN34" s="227"/>
      <c r="CO34" s="227"/>
      <c r="CP34" s="227"/>
      <c r="CQ34" s="227"/>
      <c r="CR34" s="227"/>
      <c r="CS34" s="227"/>
      <c r="CT34" s="227"/>
      <c r="CU34" s="227"/>
      <c r="CV34" s="227"/>
      <c r="CW34" s="227"/>
      <c r="CX34" s="227"/>
      <c r="CY34" s="227"/>
      <c r="CZ34" s="227"/>
      <c r="DA34" s="227"/>
      <c r="DB34" s="227"/>
      <c r="DC34" s="228"/>
      <c r="DD34" s="228"/>
      <c r="DE34" s="228"/>
      <c r="DF34" s="228"/>
      <c r="DG34" s="227"/>
      <c r="DH34" s="229"/>
      <c r="DI34" s="228"/>
      <c r="DJ34" s="228"/>
      <c r="DK34" s="228"/>
    </row>
    <row r="35" spans="1:115" s="220" customFormat="1" ht="20.100000000000001" customHeight="1">
      <c r="A35" s="226"/>
      <c r="B35" s="227"/>
      <c r="C35" s="227"/>
      <c r="D35" s="227"/>
      <c r="E35" s="227"/>
      <c r="F35" s="227"/>
      <c r="G35" s="227"/>
      <c r="H35" s="227"/>
      <c r="I35" s="227"/>
      <c r="J35" s="227"/>
      <c r="K35" s="227"/>
      <c r="L35" s="227"/>
      <c r="M35" s="227"/>
      <c r="N35" s="227"/>
      <c r="O35" s="227"/>
      <c r="P35" s="227"/>
      <c r="Q35" s="227"/>
      <c r="R35" s="227"/>
      <c r="S35" s="227"/>
      <c r="T35" s="227"/>
      <c r="U35" s="227"/>
      <c r="V35" s="227"/>
      <c r="W35" s="227"/>
      <c r="X35" s="227"/>
      <c r="Y35" s="227"/>
      <c r="Z35" s="227"/>
      <c r="AA35" s="227"/>
      <c r="AB35" s="227"/>
      <c r="AC35" s="227"/>
      <c r="AD35" s="227"/>
      <c r="AE35" s="227"/>
      <c r="AF35" s="227"/>
      <c r="AG35" s="227"/>
      <c r="AH35" s="227"/>
      <c r="AI35" s="227"/>
      <c r="AJ35" s="227"/>
      <c r="AK35" s="227"/>
      <c r="AL35" s="227"/>
      <c r="AM35" s="227"/>
      <c r="AN35" s="227"/>
      <c r="AO35" s="227"/>
      <c r="AP35" s="227"/>
      <c r="AQ35" s="227"/>
      <c r="AR35" s="227"/>
      <c r="AS35" s="227"/>
      <c r="AT35" s="227"/>
      <c r="AU35" s="227"/>
      <c r="AV35" s="227"/>
      <c r="AW35" s="227"/>
      <c r="AX35" s="227"/>
      <c r="AY35" s="227"/>
      <c r="AZ35" s="227"/>
      <c r="BA35" s="227"/>
      <c r="BB35" s="227"/>
      <c r="BC35" s="227"/>
      <c r="BD35" s="227"/>
      <c r="BE35" s="227"/>
      <c r="BF35" s="227"/>
      <c r="BG35" s="227"/>
      <c r="BH35" s="227"/>
      <c r="BI35" s="227"/>
      <c r="BJ35" s="227"/>
      <c r="BK35" s="227"/>
      <c r="BL35" s="227"/>
      <c r="BM35" s="227"/>
      <c r="BN35" s="227"/>
      <c r="BO35" s="227"/>
      <c r="BP35" s="227"/>
      <c r="BQ35" s="227"/>
      <c r="BR35" s="227"/>
      <c r="BS35" s="227"/>
      <c r="BT35" s="227"/>
      <c r="BU35" s="227"/>
      <c r="BV35" s="227"/>
      <c r="BW35" s="227"/>
      <c r="BX35" s="227"/>
      <c r="BY35" s="227"/>
      <c r="BZ35" s="227"/>
      <c r="CA35" s="227"/>
      <c r="CB35" s="227"/>
      <c r="CC35" s="227"/>
      <c r="CD35" s="227"/>
      <c r="CE35" s="227"/>
      <c r="CF35" s="227"/>
      <c r="CG35" s="227"/>
      <c r="CH35" s="227"/>
      <c r="CI35" s="227"/>
      <c r="CJ35" s="227"/>
      <c r="CK35" s="227"/>
      <c r="CL35" s="227"/>
      <c r="CM35" s="227"/>
      <c r="CN35" s="227"/>
      <c r="CO35" s="227"/>
      <c r="CP35" s="227"/>
      <c r="CQ35" s="227"/>
      <c r="CR35" s="227"/>
      <c r="CS35" s="227"/>
      <c r="CT35" s="227"/>
      <c r="CU35" s="227"/>
      <c r="CV35" s="227"/>
      <c r="CW35" s="227"/>
      <c r="CX35" s="227"/>
      <c r="CY35" s="227"/>
      <c r="CZ35" s="227"/>
      <c r="DA35" s="227"/>
      <c r="DB35" s="227"/>
      <c r="DC35" s="228"/>
      <c r="DD35" s="228"/>
      <c r="DE35" s="228"/>
      <c r="DF35" s="228"/>
      <c r="DG35" s="227"/>
      <c r="DH35" s="229"/>
      <c r="DI35" s="228"/>
      <c r="DJ35" s="228"/>
      <c r="DK35" s="228"/>
    </row>
    <row r="36" spans="1:115" s="220" customFormat="1" ht="20.100000000000001" customHeight="1">
      <c r="A36" s="226"/>
      <c r="B36" s="227"/>
      <c r="C36" s="227"/>
      <c r="D36" s="227"/>
      <c r="E36" s="227"/>
      <c r="F36" s="227"/>
      <c r="G36" s="227"/>
      <c r="H36" s="227"/>
      <c r="I36" s="227"/>
      <c r="J36" s="227"/>
      <c r="K36" s="227"/>
      <c r="L36" s="227"/>
      <c r="M36" s="227"/>
      <c r="N36" s="227"/>
      <c r="O36" s="227"/>
      <c r="P36" s="227"/>
      <c r="Q36" s="227"/>
      <c r="R36" s="227"/>
      <c r="S36" s="227"/>
      <c r="T36" s="227"/>
      <c r="U36" s="227"/>
      <c r="V36" s="227"/>
      <c r="W36" s="227"/>
      <c r="X36" s="227"/>
      <c r="Y36" s="227"/>
      <c r="Z36" s="227"/>
      <c r="AA36" s="227"/>
      <c r="AB36" s="227"/>
      <c r="AC36" s="227"/>
      <c r="AD36" s="227"/>
      <c r="AE36" s="227"/>
      <c r="AF36" s="227"/>
      <c r="AG36" s="227"/>
      <c r="AH36" s="227"/>
      <c r="AI36" s="227"/>
      <c r="AJ36" s="227"/>
      <c r="AK36" s="227"/>
      <c r="AL36" s="227"/>
      <c r="AM36" s="227"/>
      <c r="AN36" s="227"/>
      <c r="AO36" s="227"/>
      <c r="AP36" s="227"/>
      <c r="AQ36" s="227"/>
      <c r="AR36" s="227"/>
      <c r="AS36" s="227"/>
      <c r="AT36" s="227"/>
      <c r="AU36" s="227"/>
      <c r="AV36" s="227"/>
      <c r="AW36" s="227"/>
      <c r="AX36" s="227"/>
      <c r="AY36" s="227"/>
      <c r="AZ36" s="227"/>
      <c r="BA36" s="227"/>
      <c r="BB36" s="227"/>
      <c r="BC36" s="227"/>
      <c r="BD36" s="227"/>
      <c r="BE36" s="227"/>
      <c r="BF36" s="227"/>
      <c r="BG36" s="227"/>
      <c r="BH36" s="227"/>
      <c r="BI36" s="227"/>
      <c r="BJ36" s="227"/>
      <c r="BK36" s="227"/>
      <c r="BL36" s="227"/>
      <c r="BM36" s="227"/>
      <c r="BN36" s="227"/>
      <c r="BO36" s="227"/>
      <c r="BP36" s="227"/>
      <c r="BQ36" s="227"/>
      <c r="BR36" s="227"/>
      <c r="BS36" s="227"/>
      <c r="BT36" s="227"/>
      <c r="BU36" s="227"/>
      <c r="BV36" s="227"/>
      <c r="BW36" s="227"/>
      <c r="BX36" s="227"/>
      <c r="BY36" s="227"/>
      <c r="BZ36" s="227"/>
      <c r="CA36" s="227"/>
      <c r="CB36" s="227"/>
      <c r="CC36" s="227"/>
      <c r="CD36" s="227"/>
      <c r="CE36" s="227"/>
      <c r="CF36" s="227"/>
      <c r="CG36" s="227"/>
      <c r="CH36" s="227"/>
      <c r="CI36" s="227"/>
      <c r="CJ36" s="227"/>
      <c r="CK36" s="227"/>
      <c r="CL36" s="227"/>
      <c r="CM36" s="227"/>
      <c r="CN36" s="227"/>
      <c r="CO36" s="227"/>
      <c r="CP36" s="227"/>
      <c r="CQ36" s="227"/>
      <c r="CR36" s="227"/>
      <c r="CS36" s="227"/>
      <c r="CT36" s="227"/>
      <c r="CU36" s="227"/>
      <c r="CV36" s="227"/>
      <c r="CW36" s="227"/>
      <c r="CX36" s="227"/>
      <c r="CY36" s="227"/>
      <c r="CZ36" s="227"/>
      <c r="DA36" s="227"/>
      <c r="DB36" s="227"/>
      <c r="DC36" s="228"/>
      <c r="DD36" s="228"/>
      <c r="DE36" s="228"/>
      <c r="DF36" s="228"/>
      <c r="DG36" s="227"/>
      <c r="DH36" s="229"/>
      <c r="DI36" s="228"/>
      <c r="DJ36" s="228"/>
      <c r="DK36" s="228"/>
    </row>
    <row r="37" spans="1:115" s="220" customFormat="1" ht="20.100000000000001" customHeight="1">
      <c r="A37" s="237"/>
      <c r="B37" s="238"/>
      <c r="C37" s="238"/>
      <c r="D37" s="238"/>
      <c r="E37" s="238"/>
      <c r="F37" s="238"/>
      <c r="G37" s="238"/>
      <c r="H37" s="238"/>
      <c r="I37" s="238"/>
      <c r="J37" s="238"/>
      <c r="K37" s="238"/>
      <c r="L37" s="238"/>
      <c r="M37" s="238"/>
      <c r="N37" s="238"/>
      <c r="O37" s="238"/>
      <c r="P37" s="238"/>
      <c r="Q37" s="238"/>
      <c r="R37" s="238"/>
      <c r="S37" s="238"/>
      <c r="T37" s="238"/>
      <c r="U37" s="238"/>
      <c r="V37" s="238"/>
      <c r="W37" s="238"/>
      <c r="X37" s="238"/>
      <c r="Y37" s="238"/>
      <c r="Z37" s="238"/>
      <c r="AA37" s="238"/>
      <c r="AB37" s="238"/>
      <c r="AC37" s="238"/>
      <c r="AD37" s="238"/>
      <c r="AE37" s="238"/>
      <c r="AF37" s="238"/>
      <c r="AG37" s="238"/>
      <c r="AH37" s="238"/>
      <c r="AI37" s="238"/>
      <c r="AJ37" s="238"/>
      <c r="AK37" s="238"/>
      <c r="AL37" s="238"/>
      <c r="AM37" s="238"/>
      <c r="AN37" s="238"/>
      <c r="AO37" s="238"/>
      <c r="AP37" s="238"/>
      <c r="AQ37" s="238"/>
      <c r="AR37" s="238"/>
      <c r="AS37" s="238"/>
      <c r="AT37" s="238"/>
      <c r="AU37" s="238"/>
      <c r="AV37" s="238"/>
      <c r="AW37" s="238"/>
      <c r="AX37" s="238"/>
      <c r="AY37" s="238"/>
      <c r="AZ37" s="238"/>
      <c r="BA37" s="238"/>
      <c r="BB37" s="238"/>
      <c r="BC37" s="238"/>
      <c r="BD37" s="238"/>
      <c r="BE37" s="238"/>
      <c r="BF37" s="238"/>
      <c r="BG37" s="238"/>
      <c r="BH37" s="238"/>
      <c r="BI37" s="238"/>
      <c r="BJ37" s="238"/>
      <c r="BK37" s="238"/>
      <c r="BL37" s="238"/>
      <c r="BM37" s="238"/>
      <c r="BN37" s="238"/>
      <c r="BO37" s="238"/>
      <c r="BP37" s="238"/>
      <c r="BQ37" s="238"/>
      <c r="BR37" s="238"/>
      <c r="BS37" s="238"/>
      <c r="BT37" s="238"/>
      <c r="BU37" s="238"/>
      <c r="BV37" s="238"/>
      <c r="BW37" s="238"/>
      <c r="BX37" s="238"/>
      <c r="BY37" s="238"/>
      <c r="BZ37" s="238"/>
      <c r="CA37" s="238"/>
      <c r="CB37" s="238"/>
      <c r="CC37" s="238"/>
      <c r="CD37" s="238"/>
      <c r="CE37" s="238"/>
      <c r="CF37" s="238"/>
      <c r="CG37" s="238"/>
      <c r="CH37" s="238"/>
      <c r="CI37" s="238"/>
      <c r="CJ37" s="238"/>
      <c r="CK37" s="238"/>
      <c r="CL37" s="238"/>
      <c r="CM37" s="238"/>
      <c r="CN37" s="238"/>
      <c r="CO37" s="238"/>
      <c r="CP37" s="238"/>
      <c r="CQ37" s="238"/>
      <c r="CR37" s="238"/>
      <c r="CS37" s="238"/>
      <c r="CT37" s="238"/>
      <c r="CU37" s="238"/>
      <c r="CV37" s="238"/>
      <c r="CW37" s="238"/>
      <c r="CX37" s="238"/>
      <c r="CY37" s="238"/>
      <c r="CZ37" s="238"/>
      <c r="DA37" s="238"/>
      <c r="DB37" s="238"/>
      <c r="DC37" s="238"/>
      <c r="DD37" s="238"/>
      <c r="DE37" s="238"/>
      <c r="DF37" s="238"/>
      <c r="DG37" s="238"/>
      <c r="DH37" s="239"/>
      <c r="DI37" s="228"/>
      <c r="DJ37" s="228"/>
      <c r="DK37" s="228"/>
    </row>
    <row r="38" spans="1:115" s="220" customFormat="1" ht="20.100000000000001" customHeight="1">
      <c r="A38" s="221"/>
      <c r="B38" s="223"/>
      <c r="C38" s="223"/>
      <c r="D38" s="223"/>
      <c r="E38" s="223"/>
      <c r="F38" s="223"/>
      <c r="G38" s="223"/>
      <c r="H38" s="223"/>
      <c r="I38" s="223"/>
      <c r="J38" s="223"/>
      <c r="K38" s="223"/>
      <c r="L38" s="223"/>
      <c r="M38" s="223"/>
      <c r="N38" s="223"/>
      <c r="O38" s="223"/>
      <c r="P38" s="223"/>
      <c r="Q38" s="223"/>
      <c r="R38" s="223"/>
      <c r="S38" s="223"/>
      <c r="T38" s="223"/>
      <c r="U38" s="223"/>
      <c r="V38" s="223"/>
      <c r="W38" s="223"/>
      <c r="X38" s="223"/>
      <c r="Y38" s="223"/>
      <c r="Z38" s="223"/>
      <c r="AA38" s="223"/>
      <c r="AB38" s="223"/>
      <c r="AC38" s="223"/>
      <c r="AD38" s="223"/>
      <c r="AE38" s="223"/>
      <c r="AF38" s="223"/>
      <c r="AG38" s="223"/>
      <c r="AH38" s="223"/>
      <c r="AI38" s="223"/>
      <c r="AJ38" s="223"/>
      <c r="AK38" s="223"/>
      <c r="AL38" s="223"/>
      <c r="AM38" s="223"/>
      <c r="AN38" s="223"/>
      <c r="AO38" s="223"/>
      <c r="AP38" s="223"/>
      <c r="AQ38" s="223"/>
      <c r="AR38" s="223"/>
      <c r="AS38" s="223"/>
      <c r="AT38" s="223"/>
      <c r="AU38" s="223"/>
      <c r="AV38" s="223"/>
      <c r="AW38" s="223"/>
      <c r="AX38" s="223"/>
      <c r="AY38" s="223"/>
      <c r="AZ38" s="223"/>
      <c r="BA38" s="223"/>
      <c r="BB38" s="223"/>
      <c r="BC38" s="223"/>
      <c r="BD38" s="223"/>
      <c r="BE38" s="223"/>
      <c r="BF38" s="223"/>
      <c r="BG38" s="223"/>
      <c r="BH38" s="223"/>
      <c r="BI38" s="223"/>
      <c r="BJ38" s="223"/>
      <c r="BK38" s="223"/>
      <c r="BL38" s="223"/>
      <c r="BM38" s="223"/>
      <c r="BN38" s="223"/>
      <c r="BO38" s="223"/>
      <c r="BP38" s="223"/>
      <c r="BQ38" s="223"/>
      <c r="BR38" s="223"/>
      <c r="BS38" s="223"/>
      <c r="BT38" s="223"/>
      <c r="BU38" s="223"/>
      <c r="BV38" s="223"/>
      <c r="BW38" s="223"/>
      <c r="BX38" s="223"/>
      <c r="BY38" s="223"/>
      <c r="BZ38" s="223"/>
      <c r="CA38" s="223"/>
      <c r="CB38" s="223"/>
      <c r="CC38" s="223"/>
      <c r="CD38" s="223"/>
      <c r="CE38" s="223"/>
      <c r="CF38" s="223"/>
      <c r="CG38" s="223"/>
      <c r="CH38" s="223"/>
      <c r="CI38" s="223"/>
      <c r="CJ38" s="223"/>
      <c r="CK38" s="223"/>
      <c r="CL38" s="223"/>
      <c r="CM38" s="223"/>
      <c r="CN38" s="223"/>
      <c r="CO38" s="223"/>
      <c r="CP38" s="223"/>
      <c r="CQ38" s="223"/>
      <c r="CR38" s="223"/>
      <c r="CS38" s="223"/>
      <c r="CT38" s="240"/>
      <c r="CU38" s="223"/>
      <c r="CV38" s="223"/>
      <c r="CW38" s="223"/>
      <c r="CX38" s="223"/>
      <c r="CY38" s="223"/>
      <c r="CZ38" s="223"/>
      <c r="DA38" s="223"/>
      <c r="DB38" s="223"/>
      <c r="DC38" s="241"/>
      <c r="DD38" s="241"/>
      <c r="DE38" s="241"/>
      <c r="DF38" s="241"/>
      <c r="DG38" s="223"/>
      <c r="DH38" s="242"/>
      <c r="DI38" s="228"/>
      <c r="DJ38" s="228"/>
      <c r="DK38" s="228"/>
    </row>
    <row r="39" spans="1:115" s="220" customFormat="1" ht="20.100000000000001" customHeight="1">
      <c r="A39" s="226"/>
      <c r="C39" s="220" t="s">
        <v>336</v>
      </c>
      <c r="D39" s="231"/>
      <c r="E39" s="231"/>
      <c r="F39" s="232"/>
      <c r="AC39" s="232"/>
      <c r="AM39" s="232"/>
      <c r="AU39" s="232"/>
      <c r="AV39" s="232"/>
      <c r="AY39" s="232"/>
      <c r="AZ39" s="232"/>
      <c r="BC39" s="232"/>
      <c r="BF39" s="236"/>
      <c r="DH39" s="229"/>
      <c r="DI39" s="228"/>
      <c r="DJ39" s="228"/>
      <c r="DK39" s="228"/>
    </row>
    <row r="40" spans="1:115" s="220" customFormat="1" ht="20.100000000000001" customHeight="1">
      <c r="A40" s="226"/>
      <c r="C40" s="481" t="s">
        <v>306</v>
      </c>
      <c r="D40" s="482"/>
      <c r="E40" s="483"/>
      <c r="F40" s="481" t="s">
        <v>337</v>
      </c>
      <c r="G40" s="482"/>
      <c r="H40" s="482"/>
      <c r="I40" s="482"/>
      <c r="J40" s="482"/>
      <c r="K40" s="482"/>
      <c r="L40" s="482"/>
      <c r="M40" s="482"/>
      <c r="N40" s="482"/>
      <c r="O40" s="482"/>
      <c r="P40" s="482"/>
      <c r="Q40" s="482"/>
      <c r="R40" s="482"/>
      <c r="S40" s="482"/>
      <c r="T40" s="482"/>
      <c r="U40" s="482"/>
      <c r="V40" s="482"/>
      <c r="W40" s="482"/>
      <c r="X40" s="482"/>
      <c r="Y40" s="482"/>
      <c r="Z40" s="482"/>
      <c r="AA40" s="482"/>
      <c r="AB40" s="482"/>
      <c r="AC40" s="579"/>
      <c r="AD40" s="579"/>
      <c r="AE40" s="579"/>
      <c r="AF40" s="579"/>
      <c r="AG40" s="579"/>
      <c r="AH40" s="579"/>
      <c r="AI40" s="579"/>
      <c r="AJ40" s="579"/>
      <c r="AK40" s="579"/>
      <c r="AL40" s="579"/>
      <c r="AM40" s="579"/>
      <c r="AN40" s="579"/>
      <c r="AO40" s="579"/>
      <c r="AP40" s="579"/>
      <c r="AQ40" s="579"/>
      <c r="AR40" s="579"/>
      <c r="AS40" s="579"/>
      <c r="AT40" s="579"/>
      <c r="AU40" s="579"/>
      <c r="AV40" s="579"/>
      <c r="AW40" s="579"/>
      <c r="AX40" s="579"/>
      <c r="AY40" s="579"/>
      <c r="AZ40" s="579"/>
      <c r="BA40" s="579"/>
      <c r="BB40" s="579"/>
      <c r="BC40" s="579"/>
      <c r="BD40" s="579"/>
      <c r="BE40" s="580"/>
      <c r="BF40" s="482" t="s">
        <v>308</v>
      </c>
      <c r="BG40" s="482"/>
      <c r="BH40" s="482"/>
      <c r="BI40" s="482"/>
      <c r="BJ40" s="482"/>
      <c r="BK40" s="482"/>
      <c r="BL40" s="482"/>
      <c r="BM40" s="482"/>
      <c r="BN40" s="483"/>
      <c r="DH40" s="229"/>
      <c r="DI40" s="228"/>
      <c r="DJ40" s="228"/>
      <c r="DK40" s="228"/>
    </row>
    <row r="41" spans="1:115" s="220" customFormat="1" ht="20.100000000000001" customHeight="1">
      <c r="A41" s="226"/>
      <c r="C41" s="550">
        <v>1</v>
      </c>
      <c r="D41" s="550"/>
      <c r="E41" s="550"/>
      <c r="F41" s="615" t="s">
        <v>338</v>
      </c>
      <c r="G41" s="616"/>
      <c r="H41" s="616"/>
      <c r="I41" s="616"/>
      <c r="J41" s="616"/>
      <c r="K41" s="616"/>
      <c r="L41" s="616"/>
      <c r="M41" s="616"/>
      <c r="N41" s="616"/>
      <c r="O41" s="616"/>
      <c r="P41" s="616"/>
      <c r="Q41" s="616"/>
      <c r="R41" s="616"/>
      <c r="S41" s="616"/>
      <c r="T41" s="616"/>
      <c r="U41" s="616"/>
      <c r="V41" s="616"/>
      <c r="W41" s="616"/>
      <c r="X41" s="616"/>
      <c r="Y41" s="616"/>
      <c r="Z41" s="616"/>
      <c r="AA41" s="616"/>
      <c r="AB41" s="616"/>
      <c r="AC41" s="616"/>
      <c r="AD41" s="616"/>
      <c r="AE41" s="616"/>
      <c r="AF41" s="616"/>
      <c r="AG41" s="616"/>
      <c r="AH41" s="616"/>
      <c r="AI41" s="616"/>
      <c r="AJ41" s="616"/>
      <c r="AK41" s="616"/>
      <c r="AL41" s="616"/>
      <c r="AM41" s="616"/>
      <c r="AN41" s="616"/>
      <c r="AO41" s="616"/>
      <c r="AP41" s="616"/>
      <c r="AQ41" s="616"/>
      <c r="AR41" s="616"/>
      <c r="AS41" s="616"/>
      <c r="AT41" s="616"/>
      <c r="AU41" s="616"/>
      <c r="AV41" s="616"/>
      <c r="AW41" s="616"/>
      <c r="AX41" s="616"/>
      <c r="AY41" s="616"/>
      <c r="AZ41" s="616"/>
      <c r="BA41" s="616"/>
      <c r="BB41" s="616"/>
      <c r="BC41" s="616"/>
      <c r="BD41" s="616"/>
      <c r="BE41" s="616"/>
      <c r="BF41" s="550" t="s">
        <v>339</v>
      </c>
      <c r="BG41" s="551"/>
      <c r="BH41" s="551"/>
      <c r="BI41" s="551"/>
      <c r="BJ41" s="551"/>
      <c r="BK41" s="551"/>
      <c r="BL41" s="551"/>
      <c r="BM41" s="551"/>
      <c r="BN41" s="551"/>
      <c r="DH41" s="229"/>
      <c r="DI41" s="228"/>
      <c r="DJ41" s="228"/>
      <c r="DK41" s="228"/>
    </row>
    <row r="42" spans="1:115" s="220" customFormat="1" ht="20.100000000000001" customHeight="1">
      <c r="A42" s="226"/>
      <c r="C42" s="597">
        <v>2</v>
      </c>
      <c r="D42" s="597"/>
      <c r="E42" s="597"/>
      <c r="F42" s="605" t="s">
        <v>340</v>
      </c>
      <c r="G42" s="606"/>
      <c r="H42" s="606"/>
      <c r="I42" s="606"/>
      <c r="J42" s="606"/>
      <c r="K42" s="606"/>
      <c r="L42" s="606"/>
      <c r="M42" s="606"/>
      <c r="N42" s="606"/>
      <c r="O42" s="606"/>
      <c r="P42" s="606"/>
      <c r="Q42" s="606"/>
      <c r="R42" s="606"/>
      <c r="S42" s="606"/>
      <c r="T42" s="606"/>
      <c r="U42" s="606"/>
      <c r="V42" s="606"/>
      <c r="W42" s="606"/>
      <c r="X42" s="606"/>
      <c r="Y42" s="606"/>
      <c r="Z42" s="606"/>
      <c r="AA42" s="606"/>
      <c r="AB42" s="606"/>
      <c r="AC42" s="606"/>
      <c r="AD42" s="606"/>
      <c r="AE42" s="606"/>
      <c r="AF42" s="606"/>
      <c r="AG42" s="606"/>
      <c r="AH42" s="606"/>
      <c r="AI42" s="606"/>
      <c r="AJ42" s="606"/>
      <c r="AK42" s="606"/>
      <c r="AL42" s="606"/>
      <c r="AM42" s="606"/>
      <c r="AN42" s="606"/>
      <c r="AO42" s="606"/>
      <c r="AP42" s="606"/>
      <c r="AQ42" s="606"/>
      <c r="AR42" s="606"/>
      <c r="AS42" s="606"/>
      <c r="AT42" s="606"/>
      <c r="AU42" s="606"/>
      <c r="AV42" s="606"/>
      <c r="AW42" s="606"/>
      <c r="AX42" s="606"/>
      <c r="AY42" s="606"/>
      <c r="AZ42" s="606"/>
      <c r="BA42" s="606"/>
      <c r="BB42" s="606"/>
      <c r="BC42" s="606"/>
      <c r="BD42" s="606"/>
      <c r="BE42" s="606"/>
      <c r="BF42" s="597" t="s">
        <v>341</v>
      </c>
      <c r="BG42" s="604"/>
      <c r="BH42" s="604"/>
      <c r="BI42" s="604"/>
      <c r="BJ42" s="604"/>
      <c r="BK42" s="604"/>
      <c r="BL42" s="604"/>
      <c r="BM42" s="604"/>
      <c r="BN42" s="604"/>
      <c r="DH42" s="229"/>
      <c r="DI42" s="228"/>
      <c r="DJ42" s="228"/>
      <c r="DK42" s="228"/>
    </row>
    <row r="43" spans="1:115" s="220" customFormat="1" ht="20.100000000000001" customHeight="1">
      <c r="A43" s="226"/>
      <c r="C43" s="597">
        <v>3</v>
      </c>
      <c r="D43" s="597"/>
      <c r="E43" s="597"/>
      <c r="F43" s="605" t="s">
        <v>342</v>
      </c>
      <c r="G43" s="606"/>
      <c r="H43" s="606"/>
      <c r="I43" s="606"/>
      <c r="J43" s="606"/>
      <c r="K43" s="606"/>
      <c r="L43" s="606"/>
      <c r="M43" s="606"/>
      <c r="N43" s="606"/>
      <c r="O43" s="606"/>
      <c r="P43" s="606"/>
      <c r="Q43" s="606"/>
      <c r="R43" s="606"/>
      <c r="S43" s="606"/>
      <c r="T43" s="606"/>
      <c r="U43" s="606"/>
      <c r="V43" s="606"/>
      <c r="W43" s="606"/>
      <c r="X43" s="606"/>
      <c r="Y43" s="606"/>
      <c r="Z43" s="606"/>
      <c r="AA43" s="606"/>
      <c r="AB43" s="606"/>
      <c r="AC43" s="606"/>
      <c r="AD43" s="606"/>
      <c r="AE43" s="606"/>
      <c r="AF43" s="606"/>
      <c r="AG43" s="606"/>
      <c r="AH43" s="606"/>
      <c r="AI43" s="606"/>
      <c r="AJ43" s="606"/>
      <c r="AK43" s="606"/>
      <c r="AL43" s="606"/>
      <c r="AM43" s="606"/>
      <c r="AN43" s="606"/>
      <c r="AO43" s="606"/>
      <c r="AP43" s="606"/>
      <c r="AQ43" s="606"/>
      <c r="AR43" s="606"/>
      <c r="AS43" s="606"/>
      <c r="AT43" s="606"/>
      <c r="AU43" s="606"/>
      <c r="AV43" s="606"/>
      <c r="AW43" s="606"/>
      <c r="AX43" s="606"/>
      <c r="AY43" s="606"/>
      <c r="AZ43" s="606"/>
      <c r="BA43" s="606"/>
      <c r="BB43" s="606"/>
      <c r="BC43" s="606"/>
      <c r="BD43" s="606"/>
      <c r="BE43" s="606"/>
      <c r="BF43" s="597" t="s">
        <v>343</v>
      </c>
      <c r="BG43" s="604"/>
      <c r="BH43" s="604"/>
      <c r="BI43" s="604"/>
      <c r="BJ43" s="604"/>
      <c r="BK43" s="604"/>
      <c r="BL43" s="604"/>
      <c r="BM43" s="604"/>
      <c r="BN43" s="604"/>
      <c r="DH43" s="229"/>
      <c r="DI43" s="228"/>
      <c r="DJ43" s="228"/>
      <c r="DK43" s="228"/>
    </row>
    <row r="44" spans="1:115" s="220" customFormat="1" ht="20.100000000000001" customHeight="1">
      <c r="A44" s="226"/>
      <c r="C44" s="597">
        <v>4</v>
      </c>
      <c r="D44" s="597"/>
      <c r="E44" s="597"/>
      <c r="F44" s="605" t="s">
        <v>344</v>
      </c>
      <c r="G44" s="606"/>
      <c r="H44" s="606"/>
      <c r="I44" s="606"/>
      <c r="J44" s="606"/>
      <c r="K44" s="606"/>
      <c r="L44" s="606"/>
      <c r="M44" s="606"/>
      <c r="N44" s="606"/>
      <c r="O44" s="606"/>
      <c r="P44" s="606"/>
      <c r="Q44" s="606"/>
      <c r="R44" s="606"/>
      <c r="S44" s="606"/>
      <c r="T44" s="606"/>
      <c r="U44" s="606"/>
      <c r="V44" s="606"/>
      <c r="W44" s="606"/>
      <c r="X44" s="606"/>
      <c r="Y44" s="606"/>
      <c r="Z44" s="606"/>
      <c r="AA44" s="606"/>
      <c r="AB44" s="606"/>
      <c r="AC44" s="606"/>
      <c r="AD44" s="606"/>
      <c r="AE44" s="606"/>
      <c r="AF44" s="606"/>
      <c r="AG44" s="606"/>
      <c r="AH44" s="606"/>
      <c r="AI44" s="606"/>
      <c r="AJ44" s="606"/>
      <c r="AK44" s="606"/>
      <c r="AL44" s="606"/>
      <c r="AM44" s="606"/>
      <c r="AN44" s="606"/>
      <c r="AO44" s="606"/>
      <c r="AP44" s="606"/>
      <c r="AQ44" s="606"/>
      <c r="AR44" s="606"/>
      <c r="AS44" s="606"/>
      <c r="AT44" s="606"/>
      <c r="AU44" s="606"/>
      <c r="AV44" s="606"/>
      <c r="AW44" s="606"/>
      <c r="AX44" s="606"/>
      <c r="AY44" s="606"/>
      <c r="AZ44" s="606"/>
      <c r="BA44" s="606"/>
      <c r="BB44" s="606"/>
      <c r="BC44" s="606"/>
      <c r="BD44" s="606"/>
      <c r="BE44" s="606"/>
      <c r="BF44" s="597" t="s">
        <v>345</v>
      </c>
      <c r="BG44" s="604"/>
      <c r="BH44" s="604"/>
      <c r="BI44" s="604"/>
      <c r="BJ44" s="604"/>
      <c r="BK44" s="604"/>
      <c r="BL44" s="604"/>
      <c r="BM44" s="604"/>
      <c r="BN44" s="604"/>
      <c r="DH44" s="229"/>
      <c r="DI44" s="228"/>
      <c r="DJ44" s="228"/>
      <c r="DK44" s="228"/>
    </row>
    <row r="45" spans="1:115" s="220" customFormat="1" ht="20.100000000000001" customHeight="1">
      <c r="A45" s="226"/>
      <c r="C45" s="597">
        <v>5</v>
      </c>
      <c r="D45" s="597"/>
      <c r="E45" s="597"/>
      <c r="F45" s="605" t="s">
        <v>346</v>
      </c>
      <c r="G45" s="606"/>
      <c r="H45" s="606"/>
      <c r="I45" s="606"/>
      <c r="J45" s="606"/>
      <c r="K45" s="606"/>
      <c r="L45" s="606"/>
      <c r="M45" s="606"/>
      <c r="N45" s="606"/>
      <c r="O45" s="606"/>
      <c r="P45" s="606"/>
      <c r="Q45" s="606"/>
      <c r="R45" s="606"/>
      <c r="S45" s="606"/>
      <c r="T45" s="606"/>
      <c r="U45" s="606"/>
      <c r="V45" s="606"/>
      <c r="W45" s="606"/>
      <c r="X45" s="606"/>
      <c r="Y45" s="606"/>
      <c r="Z45" s="606"/>
      <c r="AA45" s="606"/>
      <c r="AB45" s="606"/>
      <c r="AC45" s="606"/>
      <c r="AD45" s="606"/>
      <c r="AE45" s="606"/>
      <c r="AF45" s="606"/>
      <c r="AG45" s="606"/>
      <c r="AH45" s="606"/>
      <c r="AI45" s="606"/>
      <c r="AJ45" s="606"/>
      <c r="AK45" s="606"/>
      <c r="AL45" s="606"/>
      <c r="AM45" s="606"/>
      <c r="AN45" s="606"/>
      <c r="AO45" s="606"/>
      <c r="AP45" s="606"/>
      <c r="AQ45" s="606"/>
      <c r="AR45" s="606"/>
      <c r="AS45" s="606"/>
      <c r="AT45" s="606"/>
      <c r="AU45" s="606"/>
      <c r="AV45" s="606"/>
      <c r="AW45" s="606"/>
      <c r="AX45" s="606"/>
      <c r="AY45" s="606"/>
      <c r="AZ45" s="606"/>
      <c r="BA45" s="606"/>
      <c r="BB45" s="606"/>
      <c r="BC45" s="606"/>
      <c r="BD45" s="606"/>
      <c r="BE45" s="606"/>
      <c r="BF45" s="597" t="s">
        <v>347</v>
      </c>
      <c r="BG45" s="604"/>
      <c r="BH45" s="604"/>
      <c r="BI45" s="604"/>
      <c r="BJ45" s="604"/>
      <c r="BK45" s="604"/>
      <c r="BL45" s="604"/>
      <c r="BM45" s="604"/>
      <c r="BN45" s="604"/>
      <c r="DH45" s="229"/>
      <c r="DI45" s="228"/>
      <c r="DJ45" s="228"/>
      <c r="DK45" s="228"/>
    </row>
    <row r="46" spans="1:115" s="220" customFormat="1" ht="20.100000000000001" customHeight="1">
      <c r="A46" s="226"/>
      <c r="C46" s="597">
        <v>6</v>
      </c>
      <c r="D46" s="597"/>
      <c r="E46" s="597"/>
      <c r="F46" s="605" t="s">
        <v>348</v>
      </c>
      <c r="G46" s="606"/>
      <c r="H46" s="606"/>
      <c r="I46" s="606"/>
      <c r="J46" s="606"/>
      <c r="K46" s="606"/>
      <c r="L46" s="606"/>
      <c r="M46" s="606"/>
      <c r="N46" s="606"/>
      <c r="O46" s="606"/>
      <c r="P46" s="606"/>
      <c r="Q46" s="606"/>
      <c r="R46" s="606"/>
      <c r="S46" s="606"/>
      <c r="T46" s="606"/>
      <c r="U46" s="606"/>
      <c r="V46" s="606"/>
      <c r="W46" s="606"/>
      <c r="X46" s="606"/>
      <c r="Y46" s="606"/>
      <c r="Z46" s="606"/>
      <c r="AA46" s="606"/>
      <c r="AB46" s="606"/>
      <c r="AC46" s="606"/>
      <c r="AD46" s="606"/>
      <c r="AE46" s="606"/>
      <c r="AF46" s="606"/>
      <c r="AG46" s="606"/>
      <c r="AH46" s="606"/>
      <c r="AI46" s="606"/>
      <c r="AJ46" s="606"/>
      <c r="AK46" s="606"/>
      <c r="AL46" s="606"/>
      <c r="AM46" s="606"/>
      <c r="AN46" s="606"/>
      <c r="AO46" s="606"/>
      <c r="AP46" s="606"/>
      <c r="AQ46" s="606"/>
      <c r="AR46" s="606"/>
      <c r="AS46" s="606"/>
      <c r="AT46" s="606"/>
      <c r="AU46" s="606"/>
      <c r="AV46" s="606"/>
      <c r="AW46" s="606"/>
      <c r="AX46" s="606"/>
      <c r="AY46" s="606"/>
      <c r="AZ46" s="606"/>
      <c r="BA46" s="606"/>
      <c r="BB46" s="606"/>
      <c r="BC46" s="606"/>
      <c r="BD46" s="606"/>
      <c r="BE46" s="606"/>
      <c r="BF46" s="597" t="s">
        <v>349</v>
      </c>
      <c r="BG46" s="604"/>
      <c r="BH46" s="604"/>
      <c r="BI46" s="604"/>
      <c r="BJ46" s="604"/>
      <c r="BK46" s="604"/>
      <c r="BL46" s="604"/>
      <c r="BM46" s="604"/>
      <c r="BN46" s="604"/>
      <c r="DH46" s="229"/>
      <c r="DI46" s="228"/>
      <c r="DJ46" s="228"/>
      <c r="DK46" s="228"/>
    </row>
    <row r="47" spans="1:115" s="220" customFormat="1" ht="20.100000000000001" customHeight="1">
      <c r="A47" s="226"/>
      <c r="C47" s="597">
        <v>7</v>
      </c>
      <c r="D47" s="597"/>
      <c r="E47" s="597"/>
      <c r="F47" s="605" t="s">
        <v>350</v>
      </c>
      <c r="G47" s="606"/>
      <c r="H47" s="606"/>
      <c r="I47" s="606"/>
      <c r="J47" s="606"/>
      <c r="K47" s="606"/>
      <c r="L47" s="606"/>
      <c r="M47" s="606"/>
      <c r="N47" s="606"/>
      <c r="O47" s="606"/>
      <c r="P47" s="606"/>
      <c r="Q47" s="606"/>
      <c r="R47" s="606"/>
      <c r="S47" s="606"/>
      <c r="T47" s="606"/>
      <c r="U47" s="606"/>
      <c r="V47" s="606"/>
      <c r="W47" s="606"/>
      <c r="X47" s="606"/>
      <c r="Y47" s="606"/>
      <c r="Z47" s="606"/>
      <c r="AA47" s="606"/>
      <c r="AB47" s="606"/>
      <c r="AC47" s="606"/>
      <c r="AD47" s="606"/>
      <c r="AE47" s="606"/>
      <c r="AF47" s="606"/>
      <c r="AG47" s="606"/>
      <c r="AH47" s="606"/>
      <c r="AI47" s="606"/>
      <c r="AJ47" s="606"/>
      <c r="AK47" s="606"/>
      <c r="AL47" s="606"/>
      <c r="AM47" s="606"/>
      <c r="AN47" s="606"/>
      <c r="AO47" s="606"/>
      <c r="AP47" s="606"/>
      <c r="AQ47" s="606"/>
      <c r="AR47" s="606"/>
      <c r="AS47" s="606"/>
      <c r="AT47" s="606"/>
      <c r="AU47" s="606"/>
      <c r="AV47" s="606"/>
      <c r="AW47" s="606"/>
      <c r="AX47" s="606"/>
      <c r="AY47" s="606"/>
      <c r="AZ47" s="606"/>
      <c r="BA47" s="606"/>
      <c r="BB47" s="606"/>
      <c r="BC47" s="606"/>
      <c r="BD47" s="606"/>
      <c r="BE47" s="606"/>
      <c r="BF47" s="597" t="s">
        <v>351</v>
      </c>
      <c r="BG47" s="604"/>
      <c r="BH47" s="604"/>
      <c r="BI47" s="604"/>
      <c r="BJ47" s="604"/>
      <c r="BK47" s="604"/>
      <c r="BL47" s="604"/>
      <c r="BM47" s="604"/>
      <c r="BN47" s="604"/>
      <c r="DH47" s="229"/>
      <c r="DI47" s="228"/>
      <c r="DJ47" s="228"/>
      <c r="DK47" s="228"/>
    </row>
    <row r="48" spans="1:115" s="220" customFormat="1" ht="20.100000000000001" customHeight="1">
      <c r="A48" s="226"/>
      <c r="C48" s="597">
        <v>8</v>
      </c>
      <c r="D48" s="597"/>
      <c r="E48" s="597"/>
      <c r="F48" s="605" t="s">
        <v>352</v>
      </c>
      <c r="G48" s="606"/>
      <c r="H48" s="606"/>
      <c r="I48" s="606"/>
      <c r="J48" s="606"/>
      <c r="K48" s="606"/>
      <c r="L48" s="606"/>
      <c r="M48" s="606"/>
      <c r="N48" s="606"/>
      <c r="O48" s="606"/>
      <c r="P48" s="606"/>
      <c r="Q48" s="606"/>
      <c r="R48" s="606"/>
      <c r="S48" s="606"/>
      <c r="T48" s="606"/>
      <c r="U48" s="606"/>
      <c r="V48" s="606"/>
      <c r="W48" s="606"/>
      <c r="X48" s="606"/>
      <c r="Y48" s="606"/>
      <c r="Z48" s="606"/>
      <c r="AA48" s="606"/>
      <c r="AB48" s="606"/>
      <c r="AC48" s="606"/>
      <c r="AD48" s="606"/>
      <c r="AE48" s="606"/>
      <c r="AF48" s="606"/>
      <c r="AG48" s="606"/>
      <c r="AH48" s="606"/>
      <c r="AI48" s="606"/>
      <c r="AJ48" s="606"/>
      <c r="AK48" s="606"/>
      <c r="AL48" s="606"/>
      <c r="AM48" s="606"/>
      <c r="AN48" s="606"/>
      <c r="AO48" s="606"/>
      <c r="AP48" s="606"/>
      <c r="AQ48" s="606"/>
      <c r="AR48" s="606"/>
      <c r="AS48" s="606"/>
      <c r="AT48" s="606"/>
      <c r="AU48" s="606"/>
      <c r="AV48" s="606"/>
      <c r="AW48" s="606"/>
      <c r="AX48" s="606"/>
      <c r="AY48" s="606"/>
      <c r="AZ48" s="606"/>
      <c r="BA48" s="606"/>
      <c r="BB48" s="606"/>
      <c r="BC48" s="606"/>
      <c r="BD48" s="606"/>
      <c r="BE48" s="606"/>
      <c r="BF48" s="597" t="s">
        <v>353</v>
      </c>
      <c r="BG48" s="604"/>
      <c r="BH48" s="604"/>
      <c r="BI48" s="604"/>
      <c r="BJ48" s="604"/>
      <c r="BK48" s="604"/>
      <c r="BL48" s="604"/>
      <c r="BM48" s="604"/>
      <c r="BN48" s="604"/>
      <c r="DH48" s="229"/>
      <c r="DI48" s="228"/>
      <c r="DJ48" s="228"/>
      <c r="DK48" s="228"/>
    </row>
    <row r="49" spans="1:115" s="220" customFormat="1" ht="20.100000000000001" customHeight="1">
      <c r="A49" s="226"/>
      <c r="C49" s="597">
        <v>9</v>
      </c>
      <c r="D49" s="597"/>
      <c r="E49" s="597"/>
      <c r="F49" s="612" t="s">
        <v>354</v>
      </c>
      <c r="G49" s="613"/>
      <c r="H49" s="613"/>
      <c r="I49" s="613"/>
      <c r="J49" s="613"/>
      <c r="K49" s="613"/>
      <c r="L49" s="613"/>
      <c r="M49" s="613"/>
      <c r="N49" s="613"/>
      <c r="O49" s="613"/>
      <c r="P49" s="613"/>
      <c r="Q49" s="613"/>
      <c r="R49" s="613"/>
      <c r="S49" s="613"/>
      <c r="T49" s="613"/>
      <c r="U49" s="613"/>
      <c r="V49" s="613"/>
      <c r="W49" s="613"/>
      <c r="X49" s="613"/>
      <c r="Y49" s="613"/>
      <c r="Z49" s="613"/>
      <c r="AA49" s="613"/>
      <c r="AB49" s="613"/>
      <c r="AC49" s="613"/>
      <c r="AD49" s="613"/>
      <c r="AE49" s="613"/>
      <c r="AF49" s="613"/>
      <c r="AG49" s="613"/>
      <c r="AH49" s="613"/>
      <c r="AI49" s="613"/>
      <c r="AJ49" s="613"/>
      <c r="AK49" s="613"/>
      <c r="AL49" s="613"/>
      <c r="AM49" s="613"/>
      <c r="AN49" s="613"/>
      <c r="AO49" s="613"/>
      <c r="AP49" s="613"/>
      <c r="AQ49" s="613"/>
      <c r="AR49" s="613"/>
      <c r="AS49" s="613"/>
      <c r="AT49" s="613"/>
      <c r="AU49" s="613"/>
      <c r="AV49" s="613"/>
      <c r="AW49" s="613"/>
      <c r="AX49" s="613"/>
      <c r="AY49" s="613"/>
      <c r="AZ49" s="613"/>
      <c r="BA49" s="613"/>
      <c r="BB49" s="613"/>
      <c r="BC49" s="613"/>
      <c r="BD49" s="613"/>
      <c r="BE49" s="613"/>
      <c r="BF49" s="593" t="s">
        <v>355</v>
      </c>
      <c r="BG49" s="614"/>
      <c r="BH49" s="614"/>
      <c r="BI49" s="614"/>
      <c r="BJ49" s="614"/>
      <c r="BK49" s="614"/>
      <c r="BL49" s="614"/>
      <c r="BM49" s="614"/>
      <c r="BN49" s="614"/>
      <c r="DH49" s="229"/>
      <c r="DI49" s="228"/>
      <c r="DJ49" s="228"/>
      <c r="DK49" s="228"/>
    </row>
    <row r="50" spans="1:115" s="220" customFormat="1" ht="20.100000000000001" customHeight="1">
      <c r="A50" s="226"/>
      <c r="C50" s="597" t="s">
        <v>356</v>
      </c>
      <c r="D50" s="597"/>
      <c r="E50" s="597"/>
      <c r="F50" s="612" t="s">
        <v>357</v>
      </c>
      <c r="G50" s="613"/>
      <c r="H50" s="613"/>
      <c r="I50" s="613"/>
      <c r="J50" s="613"/>
      <c r="K50" s="613"/>
      <c r="L50" s="613"/>
      <c r="M50" s="613"/>
      <c r="N50" s="613"/>
      <c r="O50" s="613"/>
      <c r="P50" s="613"/>
      <c r="Q50" s="613"/>
      <c r="R50" s="613"/>
      <c r="S50" s="613"/>
      <c r="T50" s="613"/>
      <c r="U50" s="613"/>
      <c r="V50" s="613"/>
      <c r="W50" s="613"/>
      <c r="X50" s="613"/>
      <c r="Y50" s="613"/>
      <c r="Z50" s="613"/>
      <c r="AA50" s="613"/>
      <c r="AB50" s="613"/>
      <c r="AC50" s="613"/>
      <c r="AD50" s="613"/>
      <c r="AE50" s="613"/>
      <c r="AF50" s="613"/>
      <c r="AG50" s="613"/>
      <c r="AH50" s="613"/>
      <c r="AI50" s="613"/>
      <c r="AJ50" s="613"/>
      <c r="AK50" s="613"/>
      <c r="AL50" s="613"/>
      <c r="AM50" s="613"/>
      <c r="AN50" s="613"/>
      <c r="AO50" s="613"/>
      <c r="AP50" s="613"/>
      <c r="AQ50" s="613"/>
      <c r="AR50" s="613"/>
      <c r="AS50" s="613"/>
      <c r="AT50" s="613"/>
      <c r="AU50" s="613"/>
      <c r="AV50" s="613"/>
      <c r="AW50" s="613"/>
      <c r="AX50" s="613"/>
      <c r="AY50" s="613"/>
      <c r="AZ50" s="613"/>
      <c r="BA50" s="613"/>
      <c r="BB50" s="613"/>
      <c r="BC50" s="613"/>
      <c r="BD50" s="613"/>
      <c r="BE50" s="613"/>
      <c r="BF50" s="593" t="s">
        <v>358</v>
      </c>
      <c r="BG50" s="614"/>
      <c r="BH50" s="614"/>
      <c r="BI50" s="614"/>
      <c r="BJ50" s="614"/>
      <c r="BK50" s="614"/>
      <c r="BL50" s="614"/>
      <c r="BM50" s="614"/>
      <c r="BN50" s="614"/>
      <c r="DH50" s="229"/>
      <c r="DI50" s="228"/>
      <c r="DJ50" s="228"/>
      <c r="DK50" s="228"/>
    </row>
    <row r="51" spans="1:115" s="220" customFormat="1" ht="20.100000000000001" customHeight="1">
      <c r="A51" s="226"/>
      <c r="C51" s="597" t="s">
        <v>359</v>
      </c>
      <c r="D51" s="597"/>
      <c r="E51" s="597"/>
      <c r="F51" s="612" t="s">
        <v>360</v>
      </c>
      <c r="G51" s="613"/>
      <c r="H51" s="613"/>
      <c r="I51" s="613"/>
      <c r="J51" s="613"/>
      <c r="K51" s="613"/>
      <c r="L51" s="613"/>
      <c r="M51" s="613"/>
      <c r="N51" s="613"/>
      <c r="O51" s="613"/>
      <c r="P51" s="613"/>
      <c r="Q51" s="613"/>
      <c r="R51" s="613"/>
      <c r="S51" s="613"/>
      <c r="T51" s="613"/>
      <c r="U51" s="613"/>
      <c r="V51" s="613"/>
      <c r="W51" s="613"/>
      <c r="X51" s="613"/>
      <c r="Y51" s="613"/>
      <c r="Z51" s="613"/>
      <c r="AA51" s="613"/>
      <c r="AB51" s="613"/>
      <c r="AC51" s="613"/>
      <c r="AD51" s="613"/>
      <c r="AE51" s="613"/>
      <c r="AF51" s="613"/>
      <c r="AG51" s="613"/>
      <c r="AH51" s="613"/>
      <c r="AI51" s="613"/>
      <c r="AJ51" s="613"/>
      <c r="AK51" s="613"/>
      <c r="AL51" s="613"/>
      <c r="AM51" s="613"/>
      <c r="AN51" s="613"/>
      <c r="AO51" s="613"/>
      <c r="AP51" s="613"/>
      <c r="AQ51" s="613"/>
      <c r="AR51" s="613"/>
      <c r="AS51" s="613"/>
      <c r="AT51" s="613"/>
      <c r="AU51" s="613"/>
      <c r="AV51" s="613"/>
      <c r="AW51" s="613"/>
      <c r="AX51" s="613"/>
      <c r="AY51" s="613"/>
      <c r="AZ51" s="613"/>
      <c r="BA51" s="613"/>
      <c r="BB51" s="613"/>
      <c r="BC51" s="613"/>
      <c r="BD51" s="613"/>
      <c r="BE51" s="613"/>
      <c r="BF51" s="597" t="s">
        <v>361</v>
      </c>
      <c r="BG51" s="604"/>
      <c r="BH51" s="604"/>
      <c r="BI51" s="604"/>
      <c r="BJ51" s="604"/>
      <c r="BK51" s="604"/>
      <c r="BL51" s="604"/>
      <c r="BM51" s="604"/>
      <c r="BN51" s="604"/>
      <c r="DH51" s="229"/>
      <c r="DI51" s="228"/>
      <c r="DJ51" s="228"/>
      <c r="DK51" s="228"/>
    </row>
    <row r="52" spans="1:115" s="220" customFormat="1" ht="20.100000000000001" customHeight="1">
      <c r="A52" s="226"/>
      <c r="B52" s="243"/>
      <c r="C52" s="597" t="s">
        <v>362</v>
      </c>
      <c r="D52" s="597"/>
      <c r="E52" s="597"/>
      <c r="F52" s="605" t="s">
        <v>363</v>
      </c>
      <c r="G52" s="606"/>
      <c r="H52" s="606"/>
      <c r="I52" s="606"/>
      <c r="J52" s="606"/>
      <c r="K52" s="606"/>
      <c r="L52" s="606"/>
      <c r="M52" s="606"/>
      <c r="N52" s="606"/>
      <c r="O52" s="606"/>
      <c r="P52" s="606"/>
      <c r="Q52" s="606"/>
      <c r="R52" s="606"/>
      <c r="S52" s="606"/>
      <c r="T52" s="606"/>
      <c r="U52" s="606"/>
      <c r="V52" s="606"/>
      <c r="W52" s="606"/>
      <c r="X52" s="606"/>
      <c r="Y52" s="606"/>
      <c r="Z52" s="606"/>
      <c r="AA52" s="606"/>
      <c r="AB52" s="606"/>
      <c r="AC52" s="606"/>
      <c r="AD52" s="606"/>
      <c r="AE52" s="606"/>
      <c r="AF52" s="606"/>
      <c r="AG52" s="606"/>
      <c r="AH52" s="606"/>
      <c r="AI52" s="606"/>
      <c r="AJ52" s="606"/>
      <c r="AK52" s="606"/>
      <c r="AL52" s="606"/>
      <c r="AM52" s="606"/>
      <c r="AN52" s="606"/>
      <c r="AO52" s="606"/>
      <c r="AP52" s="606"/>
      <c r="AQ52" s="606"/>
      <c r="AR52" s="606"/>
      <c r="AS52" s="606"/>
      <c r="AT52" s="606"/>
      <c r="AU52" s="606"/>
      <c r="AV52" s="606"/>
      <c r="AW52" s="606"/>
      <c r="AX52" s="606"/>
      <c r="AY52" s="606"/>
      <c r="AZ52" s="606"/>
      <c r="BA52" s="606"/>
      <c r="BB52" s="606"/>
      <c r="BC52" s="606"/>
      <c r="BD52" s="606"/>
      <c r="BE52" s="606"/>
      <c r="BF52" s="597" t="s">
        <v>364</v>
      </c>
      <c r="BG52" s="604"/>
      <c r="BH52" s="604"/>
      <c r="BI52" s="604"/>
      <c r="BJ52" s="604"/>
      <c r="BK52" s="604"/>
      <c r="BL52" s="604"/>
      <c r="BM52" s="604"/>
      <c r="BN52" s="604"/>
      <c r="DH52" s="229"/>
      <c r="DI52" s="228"/>
      <c r="DJ52" s="228"/>
      <c r="DK52" s="228"/>
    </row>
    <row r="53" spans="1:115" s="220" customFormat="1" ht="20.100000000000001" customHeight="1">
      <c r="A53" s="226"/>
      <c r="B53" s="243"/>
      <c r="C53" s="597" t="s">
        <v>365</v>
      </c>
      <c r="D53" s="597"/>
      <c r="E53" s="597"/>
      <c r="F53" s="605" t="s">
        <v>366</v>
      </c>
      <c r="G53" s="606"/>
      <c r="H53" s="606"/>
      <c r="I53" s="606"/>
      <c r="J53" s="606"/>
      <c r="K53" s="606"/>
      <c r="L53" s="606"/>
      <c r="M53" s="606"/>
      <c r="N53" s="606"/>
      <c r="O53" s="606"/>
      <c r="P53" s="606"/>
      <c r="Q53" s="606"/>
      <c r="R53" s="606"/>
      <c r="S53" s="606"/>
      <c r="T53" s="606"/>
      <c r="U53" s="606"/>
      <c r="V53" s="606"/>
      <c r="W53" s="606"/>
      <c r="X53" s="606"/>
      <c r="Y53" s="606"/>
      <c r="Z53" s="606"/>
      <c r="AA53" s="606"/>
      <c r="AB53" s="606"/>
      <c r="AC53" s="606"/>
      <c r="AD53" s="606"/>
      <c r="AE53" s="606"/>
      <c r="AF53" s="606"/>
      <c r="AG53" s="606"/>
      <c r="AH53" s="606"/>
      <c r="AI53" s="606"/>
      <c r="AJ53" s="606"/>
      <c r="AK53" s="606"/>
      <c r="AL53" s="606"/>
      <c r="AM53" s="606"/>
      <c r="AN53" s="606"/>
      <c r="AO53" s="606"/>
      <c r="AP53" s="606"/>
      <c r="AQ53" s="606"/>
      <c r="AR53" s="606"/>
      <c r="AS53" s="606"/>
      <c r="AT53" s="606"/>
      <c r="AU53" s="606"/>
      <c r="AV53" s="606"/>
      <c r="AW53" s="606"/>
      <c r="AX53" s="606"/>
      <c r="AY53" s="606"/>
      <c r="AZ53" s="606"/>
      <c r="BA53" s="606"/>
      <c r="BB53" s="606"/>
      <c r="BC53" s="606"/>
      <c r="BD53" s="606"/>
      <c r="BE53" s="606"/>
      <c r="BF53" s="597" t="s">
        <v>367</v>
      </c>
      <c r="BG53" s="604"/>
      <c r="BH53" s="604"/>
      <c r="BI53" s="604"/>
      <c r="BJ53" s="604"/>
      <c r="BK53" s="604"/>
      <c r="BL53" s="604"/>
      <c r="BM53" s="604"/>
      <c r="BN53" s="604"/>
      <c r="DH53" s="229"/>
      <c r="DI53" s="228"/>
      <c r="DJ53" s="228"/>
      <c r="DK53" s="228"/>
    </row>
    <row r="54" spans="1:115" s="220" customFormat="1" ht="20.100000000000001" customHeight="1">
      <c r="A54" s="226"/>
      <c r="B54" s="243"/>
      <c r="C54" s="597" t="s">
        <v>368</v>
      </c>
      <c r="D54" s="597"/>
      <c r="E54" s="597"/>
      <c r="F54" s="605" t="s">
        <v>369</v>
      </c>
      <c r="G54" s="606"/>
      <c r="H54" s="606"/>
      <c r="I54" s="606"/>
      <c r="J54" s="606"/>
      <c r="K54" s="606"/>
      <c r="L54" s="606"/>
      <c r="M54" s="606"/>
      <c r="N54" s="606"/>
      <c r="O54" s="606"/>
      <c r="P54" s="606"/>
      <c r="Q54" s="606"/>
      <c r="R54" s="606"/>
      <c r="S54" s="606"/>
      <c r="T54" s="606"/>
      <c r="U54" s="606"/>
      <c r="V54" s="606"/>
      <c r="W54" s="606"/>
      <c r="X54" s="606"/>
      <c r="Y54" s="606"/>
      <c r="Z54" s="606"/>
      <c r="AA54" s="606"/>
      <c r="AB54" s="606"/>
      <c r="AC54" s="606"/>
      <c r="AD54" s="606"/>
      <c r="AE54" s="606"/>
      <c r="AF54" s="606"/>
      <c r="AG54" s="606"/>
      <c r="AH54" s="606"/>
      <c r="AI54" s="606"/>
      <c r="AJ54" s="606"/>
      <c r="AK54" s="606"/>
      <c r="AL54" s="606"/>
      <c r="AM54" s="606"/>
      <c r="AN54" s="606"/>
      <c r="AO54" s="606"/>
      <c r="AP54" s="606"/>
      <c r="AQ54" s="606"/>
      <c r="AR54" s="606"/>
      <c r="AS54" s="606"/>
      <c r="AT54" s="606"/>
      <c r="AU54" s="606"/>
      <c r="AV54" s="606"/>
      <c r="AW54" s="606"/>
      <c r="AX54" s="606"/>
      <c r="AY54" s="606"/>
      <c r="AZ54" s="606"/>
      <c r="BA54" s="606"/>
      <c r="BB54" s="606"/>
      <c r="BC54" s="606"/>
      <c r="BD54" s="606"/>
      <c r="BE54" s="606"/>
      <c r="BF54" s="597" t="s">
        <v>370</v>
      </c>
      <c r="BG54" s="604"/>
      <c r="BH54" s="604"/>
      <c r="BI54" s="604"/>
      <c r="BJ54" s="604"/>
      <c r="BK54" s="604"/>
      <c r="BL54" s="604"/>
      <c r="BM54" s="604"/>
      <c r="BN54" s="604"/>
      <c r="DH54" s="229"/>
      <c r="DI54" s="228"/>
      <c r="DJ54" s="228"/>
      <c r="DK54" s="228"/>
    </row>
    <row r="55" spans="1:115" s="220" customFormat="1" ht="20.100000000000001" customHeight="1">
      <c r="A55" s="226"/>
      <c r="B55" s="243"/>
      <c r="C55" s="593" t="s">
        <v>371</v>
      </c>
      <c r="D55" s="593"/>
      <c r="E55" s="593"/>
      <c r="F55" s="612" t="s">
        <v>372</v>
      </c>
      <c r="G55" s="613"/>
      <c r="H55" s="613"/>
      <c r="I55" s="613"/>
      <c r="J55" s="613"/>
      <c r="K55" s="613"/>
      <c r="L55" s="613"/>
      <c r="M55" s="613"/>
      <c r="N55" s="613"/>
      <c r="O55" s="613"/>
      <c r="P55" s="613"/>
      <c r="Q55" s="613"/>
      <c r="R55" s="613"/>
      <c r="S55" s="613"/>
      <c r="T55" s="613"/>
      <c r="U55" s="613"/>
      <c r="V55" s="613"/>
      <c r="W55" s="613"/>
      <c r="X55" s="613"/>
      <c r="Y55" s="613"/>
      <c r="Z55" s="613"/>
      <c r="AA55" s="613"/>
      <c r="AB55" s="613"/>
      <c r="AC55" s="613"/>
      <c r="AD55" s="613"/>
      <c r="AE55" s="613"/>
      <c r="AF55" s="613"/>
      <c r="AG55" s="613"/>
      <c r="AH55" s="613"/>
      <c r="AI55" s="613"/>
      <c r="AJ55" s="613"/>
      <c r="AK55" s="613"/>
      <c r="AL55" s="613"/>
      <c r="AM55" s="613"/>
      <c r="AN55" s="613"/>
      <c r="AO55" s="613"/>
      <c r="AP55" s="613"/>
      <c r="AQ55" s="613"/>
      <c r="AR55" s="613"/>
      <c r="AS55" s="613"/>
      <c r="AT55" s="613"/>
      <c r="AU55" s="613"/>
      <c r="AV55" s="613"/>
      <c r="AW55" s="613"/>
      <c r="AX55" s="613"/>
      <c r="AY55" s="613"/>
      <c r="AZ55" s="613"/>
      <c r="BA55" s="613"/>
      <c r="BB55" s="613"/>
      <c r="BC55" s="613"/>
      <c r="BD55" s="613"/>
      <c r="BE55" s="613"/>
      <c r="BF55" s="593" t="s">
        <v>373</v>
      </c>
      <c r="BG55" s="614"/>
      <c r="BH55" s="614"/>
      <c r="BI55" s="614"/>
      <c r="BJ55" s="614"/>
      <c r="BK55" s="614"/>
      <c r="BL55" s="614"/>
      <c r="BM55" s="614"/>
      <c r="BN55" s="614"/>
      <c r="DH55" s="229"/>
      <c r="DI55" s="228"/>
      <c r="DJ55" s="228"/>
      <c r="DK55" s="228"/>
    </row>
    <row r="56" spans="1:115" s="220" customFormat="1" ht="20.100000000000001" customHeight="1">
      <c r="A56" s="226"/>
      <c r="B56" s="243"/>
      <c r="C56" s="597" t="s">
        <v>374</v>
      </c>
      <c r="D56" s="597"/>
      <c r="E56" s="597"/>
      <c r="F56" s="605" t="s">
        <v>375</v>
      </c>
      <c r="G56" s="606"/>
      <c r="H56" s="606"/>
      <c r="I56" s="606"/>
      <c r="J56" s="606"/>
      <c r="K56" s="606"/>
      <c r="L56" s="606"/>
      <c r="M56" s="606"/>
      <c r="N56" s="606"/>
      <c r="O56" s="606"/>
      <c r="P56" s="606"/>
      <c r="Q56" s="606"/>
      <c r="R56" s="606"/>
      <c r="S56" s="606"/>
      <c r="T56" s="606"/>
      <c r="U56" s="606"/>
      <c r="V56" s="606"/>
      <c r="W56" s="606"/>
      <c r="X56" s="606"/>
      <c r="Y56" s="606"/>
      <c r="Z56" s="606"/>
      <c r="AA56" s="606"/>
      <c r="AB56" s="606"/>
      <c r="AC56" s="606"/>
      <c r="AD56" s="606"/>
      <c r="AE56" s="606"/>
      <c r="AF56" s="606"/>
      <c r="AG56" s="606"/>
      <c r="AH56" s="606"/>
      <c r="AI56" s="606"/>
      <c r="AJ56" s="606"/>
      <c r="AK56" s="606"/>
      <c r="AL56" s="606"/>
      <c r="AM56" s="606"/>
      <c r="AN56" s="606"/>
      <c r="AO56" s="606"/>
      <c r="AP56" s="606"/>
      <c r="AQ56" s="606"/>
      <c r="AR56" s="606"/>
      <c r="AS56" s="606"/>
      <c r="AT56" s="606"/>
      <c r="AU56" s="606"/>
      <c r="AV56" s="606"/>
      <c r="AW56" s="606"/>
      <c r="AX56" s="606"/>
      <c r="AY56" s="606"/>
      <c r="AZ56" s="606"/>
      <c r="BA56" s="606"/>
      <c r="BB56" s="606"/>
      <c r="BC56" s="606"/>
      <c r="BD56" s="606"/>
      <c r="BE56" s="606"/>
      <c r="BF56" s="597" t="s">
        <v>376</v>
      </c>
      <c r="BG56" s="604"/>
      <c r="BH56" s="604"/>
      <c r="BI56" s="604"/>
      <c r="BJ56" s="604"/>
      <c r="BK56" s="604"/>
      <c r="BL56" s="604"/>
      <c r="BM56" s="604"/>
      <c r="BN56" s="604"/>
      <c r="DH56" s="229"/>
      <c r="DI56" s="228"/>
      <c r="DJ56" s="228"/>
      <c r="DK56" s="228"/>
    </row>
    <row r="57" spans="1:115" s="220" customFormat="1" ht="20.100000000000001" customHeight="1">
      <c r="A57" s="226"/>
      <c r="B57" s="243"/>
      <c r="C57" s="597" t="s">
        <v>377</v>
      </c>
      <c r="D57" s="597"/>
      <c r="E57" s="597"/>
      <c r="F57" s="605" t="s">
        <v>378</v>
      </c>
      <c r="G57" s="606"/>
      <c r="H57" s="606"/>
      <c r="I57" s="606"/>
      <c r="J57" s="606"/>
      <c r="K57" s="606"/>
      <c r="L57" s="606"/>
      <c r="M57" s="606"/>
      <c r="N57" s="606"/>
      <c r="O57" s="606"/>
      <c r="P57" s="606"/>
      <c r="Q57" s="606"/>
      <c r="R57" s="606"/>
      <c r="S57" s="606"/>
      <c r="T57" s="606"/>
      <c r="U57" s="606"/>
      <c r="V57" s="606"/>
      <c r="W57" s="606"/>
      <c r="X57" s="606"/>
      <c r="Y57" s="606"/>
      <c r="Z57" s="606"/>
      <c r="AA57" s="606"/>
      <c r="AB57" s="606"/>
      <c r="AC57" s="606"/>
      <c r="AD57" s="606"/>
      <c r="AE57" s="606"/>
      <c r="AF57" s="606"/>
      <c r="AG57" s="606"/>
      <c r="AH57" s="606"/>
      <c r="AI57" s="606"/>
      <c r="AJ57" s="606"/>
      <c r="AK57" s="606"/>
      <c r="AL57" s="606"/>
      <c r="AM57" s="606"/>
      <c r="AN57" s="606"/>
      <c r="AO57" s="606"/>
      <c r="AP57" s="606"/>
      <c r="AQ57" s="606"/>
      <c r="AR57" s="606"/>
      <c r="AS57" s="606"/>
      <c r="AT57" s="606"/>
      <c r="AU57" s="606"/>
      <c r="AV57" s="606"/>
      <c r="AW57" s="606"/>
      <c r="AX57" s="606"/>
      <c r="AY57" s="606"/>
      <c r="AZ57" s="606"/>
      <c r="BA57" s="606"/>
      <c r="BB57" s="606"/>
      <c r="BC57" s="606"/>
      <c r="BD57" s="606"/>
      <c r="BE57" s="606"/>
      <c r="BF57" s="597" t="s">
        <v>379</v>
      </c>
      <c r="BG57" s="604"/>
      <c r="BH57" s="604"/>
      <c r="BI57" s="604"/>
      <c r="BJ57" s="604"/>
      <c r="BK57" s="604"/>
      <c r="BL57" s="604"/>
      <c r="BM57" s="604"/>
      <c r="BN57" s="604"/>
      <c r="DH57" s="229"/>
      <c r="DI57" s="228"/>
      <c r="DJ57" s="228"/>
      <c r="DK57" s="228"/>
    </row>
    <row r="58" spans="1:115" s="220" customFormat="1" ht="20.100000000000001" customHeight="1">
      <c r="A58" s="226"/>
      <c r="B58" s="243"/>
      <c r="C58" s="593" t="s">
        <v>380</v>
      </c>
      <c r="D58" s="593"/>
      <c r="E58" s="593"/>
      <c r="F58" s="612" t="s">
        <v>381</v>
      </c>
      <c r="G58" s="613"/>
      <c r="H58" s="613"/>
      <c r="I58" s="613"/>
      <c r="J58" s="613"/>
      <c r="K58" s="613"/>
      <c r="L58" s="613"/>
      <c r="M58" s="613"/>
      <c r="N58" s="613"/>
      <c r="O58" s="613"/>
      <c r="P58" s="613"/>
      <c r="Q58" s="613"/>
      <c r="R58" s="613"/>
      <c r="S58" s="613"/>
      <c r="T58" s="613"/>
      <c r="U58" s="613"/>
      <c r="V58" s="613"/>
      <c r="W58" s="613"/>
      <c r="X58" s="613"/>
      <c r="Y58" s="613"/>
      <c r="Z58" s="613"/>
      <c r="AA58" s="613"/>
      <c r="AB58" s="613"/>
      <c r="AC58" s="613"/>
      <c r="AD58" s="613"/>
      <c r="AE58" s="613"/>
      <c r="AF58" s="613"/>
      <c r="AG58" s="613"/>
      <c r="AH58" s="613"/>
      <c r="AI58" s="613"/>
      <c r="AJ58" s="613"/>
      <c r="AK58" s="613"/>
      <c r="AL58" s="613"/>
      <c r="AM58" s="613"/>
      <c r="AN58" s="613"/>
      <c r="AO58" s="613"/>
      <c r="AP58" s="613"/>
      <c r="AQ58" s="613"/>
      <c r="AR58" s="613"/>
      <c r="AS58" s="613"/>
      <c r="AT58" s="613"/>
      <c r="AU58" s="613"/>
      <c r="AV58" s="613"/>
      <c r="AW58" s="613"/>
      <c r="AX58" s="613"/>
      <c r="AY58" s="613"/>
      <c r="AZ58" s="613"/>
      <c r="BA58" s="613"/>
      <c r="BB58" s="613"/>
      <c r="BC58" s="613"/>
      <c r="BD58" s="613"/>
      <c r="BE58" s="613"/>
      <c r="BF58" s="593" t="s">
        <v>382</v>
      </c>
      <c r="BG58" s="614"/>
      <c r="BH58" s="614"/>
      <c r="BI58" s="614"/>
      <c r="BJ58" s="614"/>
      <c r="BK58" s="614"/>
      <c r="BL58" s="614"/>
      <c r="BM58" s="614"/>
      <c r="BN58" s="614"/>
      <c r="DH58" s="229"/>
      <c r="DI58" s="228"/>
      <c r="DJ58" s="228"/>
      <c r="DK58" s="228"/>
    </row>
    <row r="59" spans="1:115" s="220" customFormat="1" ht="20.100000000000001" customHeight="1">
      <c r="A59" s="226"/>
      <c r="B59" s="243"/>
      <c r="C59" s="593" t="s">
        <v>383</v>
      </c>
      <c r="D59" s="593"/>
      <c r="E59" s="593"/>
      <c r="F59" s="612" t="s">
        <v>384</v>
      </c>
      <c r="G59" s="613"/>
      <c r="H59" s="613"/>
      <c r="I59" s="613"/>
      <c r="J59" s="613"/>
      <c r="K59" s="613"/>
      <c r="L59" s="613"/>
      <c r="M59" s="613"/>
      <c r="N59" s="613"/>
      <c r="O59" s="613"/>
      <c r="P59" s="613"/>
      <c r="Q59" s="613"/>
      <c r="R59" s="613"/>
      <c r="S59" s="613"/>
      <c r="T59" s="613"/>
      <c r="U59" s="613"/>
      <c r="V59" s="613"/>
      <c r="W59" s="613"/>
      <c r="X59" s="613"/>
      <c r="Y59" s="613"/>
      <c r="Z59" s="613"/>
      <c r="AA59" s="613"/>
      <c r="AB59" s="613"/>
      <c r="AC59" s="613"/>
      <c r="AD59" s="613"/>
      <c r="AE59" s="613"/>
      <c r="AF59" s="613"/>
      <c r="AG59" s="613"/>
      <c r="AH59" s="613"/>
      <c r="AI59" s="613"/>
      <c r="AJ59" s="613"/>
      <c r="AK59" s="613"/>
      <c r="AL59" s="613"/>
      <c r="AM59" s="613"/>
      <c r="AN59" s="613"/>
      <c r="AO59" s="613"/>
      <c r="AP59" s="613"/>
      <c r="AQ59" s="613"/>
      <c r="AR59" s="613"/>
      <c r="AS59" s="613"/>
      <c r="AT59" s="613"/>
      <c r="AU59" s="613"/>
      <c r="AV59" s="613"/>
      <c r="AW59" s="613"/>
      <c r="AX59" s="613"/>
      <c r="AY59" s="613"/>
      <c r="AZ59" s="613"/>
      <c r="BA59" s="613"/>
      <c r="BB59" s="613"/>
      <c r="BC59" s="613"/>
      <c r="BD59" s="613"/>
      <c r="BE59" s="613"/>
      <c r="BF59" s="593" t="s">
        <v>385</v>
      </c>
      <c r="BG59" s="614"/>
      <c r="BH59" s="614"/>
      <c r="BI59" s="614"/>
      <c r="BJ59" s="614"/>
      <c r="BK59" s="614"/>
      <c r="BL59" s="614"/>
      <c r="BM59" s="614"/>
      <c r="BN59" s="614"/>
      <c r="DH59" s="229"/>
      <c r="DI59" s="228"/>
      <c r="DJ59" s="228"/>
      <c r="DK59" s="228"/>
    </row>
    <row r="60" spans="1:115" s="220" customFormat="1" ht="20.100000000000001" customHeight="1">
      <c r="A60" s="226"/>
      <c r="B60" s="243"/>
      <c r="C60" s="593" t="s">
        <v>386</v>
      </c>
      <c r="D60" s="593"/>
      <c r="E60" s="593"/>
      <c r="F60" s="612" t="s">
        <v>387</v>
      </c>
      <c r="G60" s="613"/>
      <c r="H60" s="613"/>
      <c r="I60" s="613"/>
      <c r="J60" s="613"/>
      <c r="K60" s="613"/>
      <c r="L60" s="613"/>
      <c r="M60" s="613"/>
      <c r="N60" s="613"/>
      <c r="O60" s="613"/>
      <c r="P60" s="613"/>
      <c r="Q60" s="613"/>
      <c r="R60" s="613"/>
      <c r="S60" s="613"/>
      <c r="T60" s="613"/>
      <c r="U60" s="613"/>
      <c r="V60" s="613"/>
      <c r="W60" s="613"/>
      <c r="X60" s="613"/>
      <c r="Y60" s="613"/>
      <c r="Z60" s="613"/>
      <c r="AA60" s="613"/>
      <c r="AB60" s="613"/>
      <c r="AC60" s="613"/>
      <c r="AD60" s="613"/>
      <c r="AE60" s="613"/>
      <c r="AF60" s="613"/>
      <c r="AG60" s="613"/>
      <c r="AH60" s="613"/>
      <c r="AI60" s="613"/>
      <c r="AJ60" s="613"/>
      <c r="AK60" s="613"/>
      <c r="AL60" s="613"/>
      <c r="AM60" s="613"/>
      <c r="AN60" s="613"/>
      <c r="AO60" s="613"/>
      <c r="AP60" s="613"/>
      <c r="AQ60" s="613"/>
      <c r="AR60" s="613"/>
      <c r="AS60" s="613"/>
      <c r="AT60" s="613"/>
      <c r="AU60" s="613"/>
      <c r="AV60" s="613"/>
      <c r="AW60" s="613"/>
      <c r="AX60" s="613"/>
      <c r="AY60" s="613"/>
      <c r="AZ60" s="613"/>
      <c r="BA60" s="613"/>
      <c r="BB60" s="613"/>
      <c r="BC60" s="613"/>
      <c r="BD60" s="613"/>
      <c r="BE60" s="613"/>
      <c r="BF60" s="593" t="s">
        <v>388</v>
      </c>
      <c r="BG60" s="614"/>
      <c r="BH60" s="614"/>
      <c r="BI60" s="614"/>
      <c r="BJ60" s="614"/>
      <c r="BK60" s="614"/>
      <c r="BL60" s="614"/>
      <c r="BM60" s="614"/>
      <c r="BN60" s="614"/>
      <c r="DH60" s="229"/>
      <c r="DI60" s="228"/>
      <c r="DJ60" s="228"/>
      <c r="DK60" s="228"/>
    </row>
    <row r="61" spans="1:115" s="220" customFormat="1" ht="20.100000000000001" customHeight="1">
      <c r="A61" s="226"/>
      <c r="C61" s="593" t="s">
        <v>389</v>
      </c>
      <c r="D61" s="593"/>
      <c r="E61" s="593"/>
      <c r="F61" s="612" t="s">
        <v>390</v>
      </c>
      <c r="G61" s="613"/>
      <c r="H61" s="613"/>
      <c r="I61" s="613"/>
      <c r="J61" s="613"/>
      <c r="K61" s="613"/>
      <c r="L61" s="613"/>
      <c r="M61" s="613"/>
      <c r="N61" s="613"/>
      <c r="O61" s="613"/>
      <c r="P61" s="613"/>
      <c r="Q61" s="613"/>
      <c r="R61" s="613"/>
      <c r="S61" s="613"/>
      <c r="T61" s="613"/>
      <c r="U61" s="613"/>
      <c r="V61" s="613"/>
      <c r="W61" s="613"/>
      <c r="X61" s="613"/>
      <c r="Y61" s="613"/>
      <c r="Z61" s="613"/>
      <c r="AA61" s="613"/>
      <c r="AB61" s="613"/>
      <c r="AC61" s="613"/>
      <c r="AD61" s="613"/>
      <c r="AE61" s="613"/>
      <c r="AF61" s="613"/>
      <c r="AG61" s="613"/>
      <c r="AH61" s="613"/>
      <c r="AI61" s="613"/>
      <c r="AJ61" s="613"/>
      <c r="AK61" s="613"/>
      <c r="AL61" s="613"/>
      <c r="AM61" s="613"/>
      <c r="AN61" s="613"/>
      <c r="AO61" s="613"/>
      <c r="AP61" s="613"/>
      <c r="AQ61" s="613"/>
      <c r="AR61" s="613"/>
      <c r="AS61" s="613"/>
      <c r="AT61" s="613"/>
      <c r="AU61" s="613"/>
      <c r="AV61" s="613"/>
      <c r="AW61" s="613"/>
      <c r="AX61" s="613"/>
      <c r="AY61" s="613"/>
      <c r="AZ61" s="613"/>
      <c r="BA61" s="613"/>
      <c r="BB61" s="613"/>
      <c r="BC61" s="613"/>
      <c r="BD61" s="613"/>
      <c r="BE61" s="613"/>
      <c r="BF61" s="593" t="s">
        <v>391</v>
      </c>
      <c r="BG61" s="614"/>
      <c r="BH61" s="614"/>
      <c r="BI61" s="614"/>
      <c r="BJ61" s="614"/>
      <c r="BK61" s="614"/>
      <c r="BL61" s="614"/>
      <c r="BM61" s="614"/>
      <c r="BN61" s="614"/>
      <c r="DH61" s="229"/>
      <c r="DI61" s="228"/>
      <c r="DJ61" s="228"/>
      <c r="DK61" s="228"/>
    </row>
    <row r="62" spans="1:115" s="220" customFormat="1" ht="20.100000000000001" customHeight="1">
      <c r="A62" s="226"/>
      <c r="C62" s="593" t="s">
        <v>392</v>
      </c>
      <c r="D62" s="593"/>
      <c r="E62" s="593"/>
      <c r="F62" s="612" t="s">
        <v>393</v>
      </c>
      <c r="G62" s="613"/>
      <c r="H62" s="613"/>
      <c r="I62" s="613"/>
      <c r="J62" s="613"/>
      <c r="K62" s="613"/>
      <c r="L62" s="613"/>
      <c r="M62" s="613"/>
      <c r="N62" s="613"/>
      <c r="O62" s="613"/>
      <c r="P62" s="613"/>
      <c r="Q62" s="613"/>
      <c r="R62" s="613"/>
      <c r="S62" s="613"/>
      <c r="T62" s="613"/>
      <c r="U62" s="613"/>
      <c r="V62" s="613"/>
      <c r="W62" s="613"/>
      <c r="X62" s="613"/>
      <c r="Y62" s="613"/>
      <c r="Z62" s="613"/>
      <c r="AA62" s="613"/>
      <c r="AB62" s="613"/>
      <c r="AC62" s="613"/>
      <c r="AD62" s="613"/>
      <c r="AE62" s="613"/>
      <c r="AF62" s="613"/>
      <c r="AG62" s="613"/>
      <c r="AH62" s="613"/>
      <c r="AI62" s="613"/>
      <c r="AJ62" s="613"/>
      <c r="AK62" s="613"/>
      <c r="AL62" s="613"/>
      <c r="AM62" s="613"/>
      <c r="AN62" s="613"/>
      <c r="AO62" s="613"/>
      <c r="AP62" s="613"/>
      <c r="AQ62" s="613"/>
      <c r="AR62" s="613"/>
      <c r="AS62" s="613"/>
      <c r="AT62" s="613"/>
      <c r="AU62" s="613"/>
      <c r="AV62" s="613"/>
      <c r="AW62" s="613"/>
      <c r="AX62" s="613"/>
      <c r="AY62" s="613"/>
      <c r="AZ62" s="613"/>
      <c r="BA62" s="613"/>
      <c r="BB62" s="613"/>
      <c r="BC62" s="613"/>
      <c r="BD62" s="613"/>
      <c r="BE62" s="613"/>
      <c r="BF62" s="593" t="s">
        <v>394</v>
      </c>
      <c r="BG62" s="614"/>
      <c r="BH62" s="614"/>
      <c r="BI62" s="614"/>
      <c r="BJ62" s="614"/>
      <c r="BK62" s="614"/>
      <c r="BL62" s="614"/>
      <c r="BM62" s="614"/>
      <c r="BN62" s="614"/>
      <c r="DH62" s="229"/>
      <c r="DI62" s="228"/>
      <c r="DJ62" s="228"/>
      <c r="DK62" s="228"/>
    </row>
    <row r="63" spans="1:115" s="220" customFormat="1" ht="20.100000000000001" customHeight="1">
      <c r="A63" s="226"/>
      <c r="C63" s="593" t="s">
        <v>395</v>
      </c>
      <c r="D63" s="593"/>
      <c r="E63" s="593"/>
      <c r="F63" s="612" t="s">
        <v>396</v>
      </c>
      <c r="G63" s="613"/>
      <c r="H63" s="613"/>
      <c r="I63" s="613"/>
      <c r="J63" s="613"/>
      <c r="K63" s="613"/>
      <c r="L63" s="613"/>
      <c r="M63" s="613"/>
      <c r="N63" s="613"/>
      <c r="O63" s="613"/>
      <c r="P63" s="613"/>
      <c r="Q63" s="613"/>
      <c r="R63" s="613"/>
      <c r="S63" s="613"/>
      <c r="T63" s="613"/>
      <c r="U63" s="613"/>
      <c r="V63" s="613"/>
      <c r="W63" s="613"/>
      <c r="X63" s="613"/>
      <c r="Y63" s="613"/>
      <c r="Z63" s="613"/>
      <c r="AA63" s="613"/>
      <c r="AB63" s="613"/>
      <c r="AC63" s="613"/>
      <c r="AD63" s="613"/>
      <c r="AE63" s="613"/>
      <c r="AF63" s="613"/>
      <c r="AG63" s="613"/>
      <c r="AH63" s="613"/>
      <c r="AI63" s="613"/>
      <c r="AJ63" s="613"/>
      <c r="AK63" s="613"/>
      <c r="AL63" s="613"/>
      <c r="AM63" s="613"/>
      <c r="AN63" s="613"/>
      <c r="AO63" s="613"/>
      <c r="AP63" s="613"/>
      <c r="AQ63" s="613"/>
      <c r="AR63" s="613"/>
      <c r="AS63" s="613"/>
      <c r="AT63" s="613"/>
      <c r="AU63" s="613"/>
      <c r="AV63" s="613"/>
      <c r="AW63" s="613"/>
      <c r="AX63" s="613"/>
      <c r="AY63" s="613"/>
      <c r="AZ63" s="613"/>
      <c r="BA63" s="613"/>
      <c r="BB63" s="613"/>
      <c r="BC63" s="613"/>
      <c r="BD63" s="613"/>
      <c r="BE63" s="613"/>
      <c r="BF63" s="593" t="s">
        <v>397</v>
      </c>
      <c r="BG63" s="614"/>
      <c r="BH63" s="614"/>
      <c r="BI63" s="614"/>
      <c r="BJ63" s="614"/>
      <c r="BK63" s="614"/>
      <c r="BL63" s="614"/>
      <c r="BM63" s="614"/>
      <c r="BN63" s="614"/>
      <c r="DH63" s="229"/>
      <c r="DI63" s="228"/>
      <c r="DJ63" s="228"/>
      <c r="DK63" s="228"/>
    </row>
    <row r="64" spans="1:115" s="220" customFormat="1" ht="42" customHeight="1">
      <c r="A64" s="226"/>
      <c r="C64" s="593" t="s">
        <v>398</v>
      </c>
      <c r="D64" s="593"/>
      <c r="E64" s="593"/>
      <c r="F64" s="594" t="s">
        <v>399</v>
      </c>
      <c r="G64" s="595"/>
      <c r="H64" s="595"/>
      <c r="I64" s="595"/>
      <c r="J64" s="595"/>
      <c r="K64" s="595"/>
      <c r="L64" s="595"/>
      <c r="M64" s="595"/>
      <c r="N64" s="595"/>
      <c r="O64" s="595"/>
      <c r="P64" s="595"/>
      <c r="Q64" s="595"/>
      <c r="R64" s="595"/>
      <c r="S64" s="595"/>
      <c r="T64" s="595"/>
      <c r="U64" s="595"/>
      <c r="V64" s="595"/>
      <c r="W64" s="595"/>
      <c r="X64" s="595"/>
      <c r="Y64" s="595"/>
      <c r="Z64" s="595"/>
      <c r="AA64" s="595"/>
      <c r="AB64" s="595"/>
      <c r="AC64" s="595"/>
      <c r="AD64" s="595"/>
      <c r="AE64" s="595"/>
      <c r="AF64" s="595"/>
      <c r="AG64" s="595"/>
      <c r="AH64" s="595"/>
      <c r="AI64" s="595"/>
      <c r="AJ64" s="595"/>
      <c r="AK64" s="595"/>
      <c r="AL64" s="595"/>
      <c r="AM64" s="595"/>
      <c r="AN64" s="595"/>
      <c r="AO64" s="595"/>
      <c r="AP64" s="595"/>
      <c r="AQ64" s="595"/>
      <c r="AR64" s="595"/>
      <c r="AS64" s="595"/>
      <c r="AT64" s="595"/>
      <c r="AU64" s="595"/>
      <c r="AV64" s="595"/>
      <c r="AW64" s="595"/>
      <c r="AX64" s="595"/>
      <c r="AY64" s="595"/>
      <c r="AZ64" s="595"/>
      <c r="BA64" s="595"/>
      <c r="BB64" s="595"/>
      <c r="BC64" s="595"/>
      <c r="BD64" s="595"/>
      <c r="BE64" s="595"/>
      <c r="BF64" s="593" t="s">
        <v>400</v>
      </c>
      <c r="BG64" s="593"/>
      <c r="BH64" s="593"/>
      <c r="BI64" s="593"/>
      <c r="BJ64" s="593"/>
      <c r="BK64" s="593"/>
      <c r="BL64" s="593"/>
      <c r="BM64" s="593"/>
      <c r="BN64" s="593"/>
      <c r="DH64" s="229"/>
      <c r="DI64" s="228"/>
      <c r="DJ64" s="228"/>
      <c r="DK64" s="228"/>
    </row>
    <row r="65" spans="1:115" s="220" customFormat="1" ht="20.100000000000001" customHeight="1">
      <c r="A65" s="226"/>
      <c r="C65" s="593" t="s">
        <v>401</v>
      </c>
      <c r="D65" s="593"/>
      <c r="E65" s="593"/>
      <c r="F65" s="612" t="s">
        <v>402</v>
      </c>
      <c r="G65" s="613"/>
      <c r="H65" s="613"/>
      <c r="I65" s="613"/>
      <c r="J65" s="613"/>
      <c r="K65" s="613"/>
      <c r="L65" s="613"/>
      <c r="M65" s="613"/>
      <c r="N65" s="613"/>
      <c r="O65" s="613"/>
      <c r="P65" s="613"/>
      <c r="Q65" s="613"/>
      <c r="R65" s="613"/>
      <c r="S65" s="613"/>
      <c r="T65" s="613"/>
      <c r="U65" s="613"/>
      <c r="V65" s="613"/>
      <c r="W65" s="613"/>
      <c r="X65" s="613"/>
      <c r="Y65" s="613"/>
      <c r="Z65" s="613"/>
      <c r="AA65" s="613"/>
      <c r="AB65" s="613"/>
      <c r="AC65" s="613"/>
      <c r="AD65" s="613"/>
      <c r="AE65" s="613"/>
      <c r="AF65" s="613"/>
      <c r="AG65" s="613"/>
      <c r="AH65" s="613"/>
      <c r="AI65" s="613"/>
      <c r="AJ65" s="613"/>
      <c r="AK65" s="613"/>
      <c r="AL65" s="613"/>
      <c r="AM65" s="613"/>
      <c r="AN65" s="613"/>
      <c r="AO65" s="613"/>
      <c r="AP65" s="613"/>
      <c r="AQ65" s="613"/>
      <c r="AR65" s="613"/>
      <c r="AS65" s="613"/>
      <c r="AT65" s="613"/>
      <c r="AU65" s="613"/>
      <c r="AV65" s="613"/>
      <c r="AW65" s="613"/>
      <c r="AX65" s="613"/>
      <c r="AY65" s="613"/>
      <c r="AZ65" s="613"/>
      <c r="BA65" s="613"/>
      <c r="BB65" s="613"/>
      <c r="BC65" s="613"/>
      <c r="BD65" s="613"/>
      <c r="BE65" s="613"/>
      <c r="BF65" s="593" t="s">
        <v>403</v>
      </c>
      <c r="BG65" s="614"/>
      <c r="BH65" s="614"/>
      <c r="BI65" s="614"/>
      <c r="BJ65" s="614"/>
      <c r="BK65" s="614"/>
      <c r="BL65" s="614"/>
      <c r="BM65" s="614"/>
      <c r="BN65" s="614"/>
      <c r="DH65" s="229"/>
      <c r="DI65" s="228"/>
      <c r="DJ65" s="228"/>
      <c r="DK65" s="228"/>
    </row>
    <row r="66" spans="1:115" s="220" customFormat="1" ht="20.100000000000001" customHeight="1">
      <c r="A66" s="226"/>
      <c r="C66" s="609"/>
      <c r="D66" s="609"/>
      <c r="E66" s="609"/>
      <c r="F66" s="610" t="s">
        <v>404</v>
      </c>
      <c r="G66" s="611"/>
      <c r="H66" s="611"/>
      <c r="I66" s="611"/>
      <c r="J66" s="611"/>
      <c r="K66" s="611"/>
      <c r="L66" s="611"/>
      <c r="M66" s="611"/>
      <c r="N66" s="611"/>
      <c r="O66" s="611"/>
      <c r="P66" s="611"/>
      <c r="Q66" s="611"/>
      <c r="R66" s="611"/>
      <c r="S66" s="611"/>
      <c r="T66" s="611"/>
      <c r="U66" s="611"/>
      <c r="V66" s="611"/>
      <c r="W66" s="611"/>
      <c r="X66" s="611"/>
      <c r="Y66" s="611"/>
      <c r="Z66" s="611"/>
      <c r="AA66" s="611"/>
      <c r="AB66" s="611"/>
      <c r="AC66" s="611"/>
      <c r="AD66" s="611"/>
      <c r="AE66" s="611"/>
      <c r="AF66" s="611"/>
      <c r="AG66" s="611"/>
      <c r="AH66" s="611"/>
      <c r="AI66" s="611"/>
      <c r="AJ66" s="611"/>
      <c r="AK66" s="611"/>
      <c r="AL66" s="611"/>
      <c r="AM66" s="611"/>
      <c r="AN66" s="611"/>
      <c r="AO66" s="611"/>
      <c r="AP66" s="611"/>
      <c r="AQ66" s="611"/>
      <c r="AR66" s="611"/>
      <c r="AS66" s="611"/>
      <c r="AT66" s="611"/>
      <c r="AU66" s="611"/>
      <c r="AV66" s="611"/>
      <c r="AW66" s="611"/>
      <c r="AX66" s="611"/>
      <c r="AY66" s="611"/>
      <c r="AZ66" s="611"/>
      <c r="BA66" s="611"/>
      <c r="BB66" s="611"/>
      <c r="BC66" s="611"/>
      <c r="BD66" s="611"/>
      <c r="BE66" s="611"/>
      <c r="BF66" s="609" t="s">
        <v>405</v>
      </c>
      <c r="BG66" s="609"/>
      <c r="BH66" s="609"/>
      <c r="BI66" s="609"/>
      <c r="BJ66" s="609"/>
      <c r="BK66" s="609"/>
      <c r="BL66" s="609"/>
      <c r="BM66" s="609"/>
      <c r="BN66" s="609"/>
      <c r="DH66" s="229"/>
      <c r="DI66" s="228"/>
      <c r="DJ66" s="228"/>
      <c r="DK66" s="228"/>
    </row>
    <row r="67" spans="1:115" s="220" customFormat="1" ht="20.100000000000001" customHeight="1">
      <c r="A67" s="226"/>
      <c r="C67" s="597" t="s">
        <v>406</v>
      </c>
      <c r="D67" s="597"/>
      <c r="E67" s="597"/>
      <c r="F67" s="605" t="s">
        <v>407</v>
      </c>
      <c r="G67" s="606"/>
      <c r="H67" s="606"/>
      <c r="I67" s="606"/>
      <c r="J67" s="606"/>
      <c r="K67" s="606"/>
      <c r="L67" s="606"/>
      <c r="M67" s="606"/>
      <c r="N67" s="606"/>
      <c r="O67" s="606"/>
      <c r="P67" s="606"/>
      <c r="Q67" s="606"/>
      <c r="R67" s="606"/>
      <c r="S67" s="606"/>
      <c r="T67" s="606"/>
      <c r="U67" s="606"/>
      <c r="V67" s="606"/>
      <c r="W67" s="606"/>
      <c r="X67" s="606"/>
      <c r="Y67" s="606"/>
      <c r="Z67" s="606"/>
      <c r="AA67" s="606"/>
      <c r="AB67" s="606"/>
      <c r="AC67" s="606"/>
      <c r="AD67" s="606"/>
      <c r="AE67" s="606"/>
      <c r="AF67" s="606"/>
      <c r="AG67" s="606"/>
      <c r="AH67" s="606"/>
      <c r="AI67" s="606"/>
      <c r="AJ67" s="606"/>
      <c r="AK67" s="606"/>
      <c r="AL67" s="606"/>
      <c r="AM67" s="606"/>
      <c r="AN67" s="606"/>
      <c r="AO67" s="606"/>
      <c r="AP67" s="606"/>
      <c r="AQ67" s="606"/>
      <c r="AR67" s="606"/>
      <c r="AS67" s="606"/>
      <c r="AT67" s="606"/>
      <c r="AU67" s="606"/>
      <c r="AV67" s="606"/>
      <c r="AW67" s="606"/>
      <c r="AX67" s="606"/>
      <c r="AY67" s="606"/>
      <c r="AZ67" s="606"/>
      <c r="BA67" s="606"/>
      <c r="BB67" s="606"/>
      <c r="BC67" s="606"/>
      <c r="BD67" s="606"/>
      <c r="BE67" s="606"/>
      <c r="BF67" s="597" t="s">
        <v>408</v>
      </c>
      <c r="BG67" s="597"/>
      <c r="BH67" s="597"/>
      <c r="BI67" s="597"/>
      <c r="BJ67" s="597"/>
      <c r="BK67" s="597"/>
      <c r="BL67" s="597"/>
      <c r="BM67" s="597"/>
      <c r="BN67" s="597"/>
      <c r="DH67" s="229"/>
      <c r="DI67" s="228"/>
      <c r="DJ67" s="228"/>
      <c r="DK67" s="228"/>
    </row>
    <row r="68" spans="1:115" s="220" customFormat="1" ht="20.100000000000001" customHeight="1">
      <c r="A68" s="226"/>
      <c r="C68" s="597" t="s">
        <v>409</v>
      </c>
      <c r="D68" s="597"/>
      <c r="E68" s="597"/>
      <c r="F68" s="605" t="s">
        <v>410</v>
      </c>
      <c r="G68" s="606"/>
      <c r="H68" s="606"/>
      <c r="I68" s="606"/>
      <c r="J68" s="606"/>
      <c r="K68" s="606"/>
      <c r="L68" s="606"/>
      <c r="M68" s="606"/>
      <c r="N68" s="606"/>
      <c r="O68" s="606"/>
      <c r="P68" s="606"/>
      <c r="Q68" s="606"/>
      <c r="R68" s="606"/>
      <c r="S68" s="606"/>
      <c r="T68" s="606"/>
      <c r="U68" s="606"/>
      <c r="V68" s="606"/>
      <c r="W68" s="606"/>
      <c r="X68" s="606"/>
      <c r="Y68" s="606"/>
      <c r="Z68" s="606"/>
      <c r="AA68" s="606"/>
      <c r="AB68" s="606"/>
      <c r="AC68" s="606"/>
      <c r="AD68" s="606"/>
      <c r="AE68" s="606"/>
      <c r="AF68" s="606"/>
      <c r="AG68" s="606"/>
      <c r="AH68" s="606"/>
      <c r="AI68" s="606"/>
      <c r="AJ68" s="606"/>
      <c r="AK68" s="606"/>
      <c r="AL68" s="606"/>
      <c r="AM68" s="606"/>
      <c r="AN68" s="606"/>
      <c r="AO68" s="606"/>
      <c r="AP68" s="606"/>
      <c r="AQ68" s="606"/>
      <c r="AR68" s="606"/>
      <c r="AS68" s="606"/>
      <c r="AT68" s="606"/>
      <c r="AU68" s="606"/>
      <c r="AV68" s="606"/>
      <c r="AW68" s="606"/>
      <c r="AX68" s="606"/>
      <c r="AY68" s="606"/>
      <c r="AZ68" s="606"/>
      <c r="BA68" s="606"/>
      <c r="BB68" s="606"/>
      <c r="BC68" s="606"/>
      <c r="BD68" s="606"/>
      <c r="BE68" s="606"/>
      <c r="BF68" s="597" t="s">
        <v>411</v>
      </c>
      <c r="BG68" s="597"/>
      <c r="BH68" s="597"/>
      <c r="BI68" s="597"/>
      <c r="BJ68" s="597"/>
      <c r="BK68" s="597"/>
      <c r="BL68" s="597"/>
      <c r="BM68" s="597"/>
      <c r="BN68" s="597"/>
      <c r="DH68" s="229"/>
      <c r="DI68" s="228"/>
      <c r="DJ68" s="228"/>
      <c r="DK68" s="228"/>
    </row>
    <row r="69" spans="1:115" s="220" customFormat="1" ht="20.100000000000001" customHeight="1">
      <c r="A69" s="226"/>
      <c r="C69" s="597" t="s">
        <v>412</v>
      </c>
      <c r="D69" s="597"/>
      <c r="E69" s="597"/>
      <c r="F69" s="605" t="s">
        <v>413</v>
      </c>
      <c r="G69" s="606"/>
      <c r="H69" s="606"/>
      <c r="I69" s="606"/>
      <c r="J69" s="606"/>
      <c r="K69" s="606"/>
      <c r="L69" s="606"/>
      <c r="M69" s="606"/>
      <c r="N69" s="606"/>
      <c r="O69" s="606"/>
      <c r="P69" s="606"/>
      <c r="Q69" s="606"/>
      <c r="R69" s="606"/>
      <c r="S69" s="606"/>
      <c r="T69" s="606"/>
      <c r="U69" s="606"/>
      <c r="V69" s="606"/>
      <c r="W69" s="606"/>
      <c r="X69" s="606"/>
      <c r="Y69" s="606"/>
      <c r="Z69" s="606"/>
      <c r="AA69" s="606"/>
      <c r="AB69" s="606"/>
      <c r="AC69" s="606"/>
      <c r="AD69" s="606"/>
      <c r="AE69" s="606"/>
      <c r="AF69" s="606"/>
      <c r="AG69" s="606"/>
      <c r="AH69" s="606"/>
      <c r="AI69" s="606"/>
      <c r="AJ69" s="606"/>
      <c r="AK69" s="606"/>
      <c r="AL69" s="606"/>
      <c r="AM69" s="606"/>
      <c r="AN69" s="606"/>
      <c r="AO69" s="606"/>
      <c r="AP69" s="606"/>
      <c r="AQ69" s="606"/>
      <c r="AR69" s="606"/>
      <c r="AS69" s="606"/>
      <c r="AT69" s="606"/>
      <c r="AU69" s="606"/>
      <c r="AV69" s="606"/>
      <c r="AW69" s="606"/>
      <c r="AX69" s="606"/>
      <c r="AY69" s="606"/>
      <c r="AZ69" s="606"/>
      <c r="BA69" s="606"/>
      <c r="BB69" s="606"/>
      <c r="BC69" s="606"/>
      <c r="BD69" s="606"/>
      <c r="BE69" s="606"/>
      <c r="BF69" s="597" t="s">
        <v>414</v>
      </c>
      <c r="BG69" s="597"/>
      <c r="BH69" s="597"/>
      <c r="BI69" s="597"/>
      <c r="BJ69" s="597"/>
      <c r="BK69" s="597"/>
      <c r="BL69" s="597"/>
      <c r="BM69" s="597"/>
      <c r="BN69" s="597"/>
      <c r="DH69" s="229"/>
      <c r="DI69" s="228"/>
      <c r="DJ69" s="228"/>
      <c r="DK69" s="228"/>
    </row>
    <row r="70" spans="1:115" s="220" customFormat="1" ht="20.100000000000001" customHeight="1">
      <c r="A70" s="226"/>
      <c r="C70" s="552" t="s">
        <v>415</v>
      </c>
      <c r="D70" s="552"/>
      <c r="E70" s="552"/>
      <c r="F70" s="607" t="s">
        <v>416</v>
      </c>
      <c r="G70" s="608"/>
      <c r="H70" s="608"/>
      <c r="I70" s="608"/>
      <c r="J70" s="608"/>
      <c r="K70" s="608"/>
      <c r="L70" s="608"/>
      <c r="M70" s="608"/>
      <c r="N70" s="608"/>
      <c r="O70" s="608"/>
      <c r="P70" s="608"/>
      <c r="Q70" s="608"/>
      <c r="R70" s="608"/>
      <c r="S70" s="608"/>
      <c r="T70" s="608"/>
      <c r="U70" s="608"/>
      <c r="V70" s="608"/>
      <c r="W70" s="608"/>
      <c r="X70" s="608"/>
      <c r="Y70" s="608"/>
      <c r="Z70" s="608"/>
      <c r="AA70" s="608"/>
      <c r="AB70" s="608"/>
      <c r="AC70" s="608"/>
      <c r="AD70" s="608"/>
      <c r="AE70" s="608"/>
      <c r="AF70" s="608"/>
      <c r="AG70" s="608"/>
      <c r="AH70" s="608"/>
      <c r="AI70" s="608"/>
      <c r="AJ70" s="608"/>
      <c r="AK70" s="608"/>
      <c r="AL70" s="608"/>
      <c r="AM70" s="608"/>
      <c r="AN70" s="608"/>
      <c r="AO70" s="608"/>
      <c r="AP70" s="608"/>
      <c r="AQ70" s="608"/>
      <c r="AR70" s="608"/>
      <c r="AS70" s="608"/>
      <c r="AT70" s="608"/>
      <c r="AU70" s="608"/>
      <c r="AV70" s="608"/>
      <c r="AW70" s="608"/>
      <c r="AX70" s="608"/>
      <c r="AY70" s="608"/>
      <c r="AZ70" s="608"/>
      <c r="BA70" s="608"/>
      <c r="BB70" s="608"/>
      <c r="BC70" s="608"/>
      <c r="BD70" s="608"/>
      <c r="BE70" s="608"/>
      <c r="BF70" s="552" t="s">
        <v>417</v>
      </c>
      <c r="BG70" s="552"/>
      <c r="BH70" s="552"/>
      <c r="BI70" s="552"/>
      <c r="BJ70" s="552"/>
      <c r="BK70" s="552"/>
      <c r="BL70" s="552"/>
      <c r="BM70" s="552"/>
      <c r="BN70" s="552"/>
      <c r="DH70" s="229"/>
      <c r="DI70" s="228"/>
      <c r="DJ70" s="228"/>
      <c r="DK70" s="228"/>
    </row>
    <row r="71" spans="1:115" s="220" customFormat="1" ht="20.100000000000001" customHeight="1">
      <c r="A71" s="237"/>
      <c r="B71" s="238"/>
      <c r="C71" s="238"/>
      <c r="D71" s="238"/>
      <c r="E71" s="238"/>
      <c r="F71" s="238"/>
      <c r="G71" s="238"/>
      <c r="H71" s="238"/>
      <c r="I71" s="238"/>
      <c r="J71" s="238"/>
      <c r="K71" s="238"/>
      <c r="L71" s="238"/>
      <c r="M71" s="238"/>
      <c r="N71" s="238"/>
      <c r="O71" s="238"/>
      <c r="P71" s="238"/>
      <c r="Q71" s="238"/>
      <c r="R71" s="238"/>
      <c r="S71" s="238"/>
      <c r="T71" s="238"/>
      <c r="U71" s="238"/>
      <c r="V71" s="238"/>
      <c r="W71" s="238"/>
      <c r="X71" s="238"/>
      <c r="Y71" s="238"/>
      <c r="Z71" s="238"/>
      <c r="AA71" s="238"/>
      <c r="AB71" s="238"/>
      <c r="AC71" s="238"/>
      <c r="AD71" s="238"/>
      <c r="AE71" s="238"/>
      <c r="AF71" s="238"/>
      <c r="AG71" s="238"/>
      <c r="AH71" s="238"/>
      <c r="AI71" s="238"/>
      <c r="AJ71" s="238"/>
      <c r="AK71" s="238"/>
      <c r="AL71" s="238"/>
      <c r="AM71" s="238"/>
      <c r="AN71" s="238"/>
      <c r="AO71" s="238"/>
      <c r="AP71" s="238"/>
      <c r="AQ71" s="238"/>
      <c r="AR71" s="238"/>
      <c r="AS71" s="238"/>
      <c r="AT71" s="238"/>
      <c r="AU71" s="238"/>
      <c r="AV71" s="238"/>
      <c r="AW71" s="238"/>
      <c r="AX71" s="238"/>
      <c r="AY71" s="238"/>
      <c r="AZ71" s="238"/>
      <c r="BA71" s="238"/>
      <c r="BB71" s="238"/>
      <c r="BC71" s="238"/>
      <c r="BD71" s="238"/>
      <c r="BE71" s="238"/>
      <c r="BF71" s="238"/>
      <c r="BG71" s="238"/>
      <c r="BH71" s="238"/>
      <c r="BI71" s="238"/>
      <c r="BJ71" s="238"/>
      <c r="BK71" s="238"/>
      <c r="BL71" s="238"/>
      <c r="BM71" s="238"/>
      <c r="BN71" s="238"/>
      <c r="BO71" s="238"/>
      <c r="BP71" s="238"/>
      <c r="BQ71" s="238"/>
      <c r="BR71" s="238"/>
      <c r="BS71" s="238"/>
      <c r="BT71" s="238"/>
      <c r="BU71" s="238"/>
      <c r="BV71" s="238"/>
      <c r="BW71" s="238"/>
      <c r="BX71" s="238"/>
      <c r="BY71" s="238"/>
      <c r="BZ71" s="238"/>
      <c r="CA71" s="238"/>
      <c r="CB71" s="238"/>
      <c r="CC71" s="238"/>
      <c r="CD71" s="238"/>
      <c r="CE71" s="238"/>
      <c r="CF71" s="238"/>
      <c r="CG71" s="238"/>
      <c r="CH71" s="238"/>
      <c r="CI71" s="238"/>
      <c r="CJ71" s="238"/>
      <c r="CK71" s="238"/>
      <c r="CL71" s="238"/>
      <c r="CM71" s="238"/>
      <c r="CN71" s="238"/>
      <c r="CO71" s="238"/>
      <c r="CP71" s="238"/>
      <c r="CQ71" s="238"/>
      <c r="CR71" s="238"/>
      <c r="CS71" s="238"/>
      <c r="CT71" s="238"/>
      <c r="CU71" s="238"/>
      <c r="CV71" s="238"/>
      <c r="CW71" s="238"/>
      <c r="CX71" s="238"/>
      <c r="CY71" s="238"/>
      <c r="CZ71" s="238"/>
      <c r="DA71" s="238"/>
      <c r="DB71" s="238"/>
      <c r="DC71" s="238"/>
      <c r="DD71" s="238"/>
      <c r="DE71" s="238"/>
      <c r="DF71" s="238"/>
      <c r="DG71" s="238"/>
      <c r="DH71" s="239"/>
      <c r="DI71" s="228"/>
      <c r="DJ71" s="228"/>
      <c r="DK71" s="228"/>
    </row>
    <row r="72" spans="1:115" s="220" customFormat="1" ht="20.100000000000001" customHeight="1">
      <c r="A72" s="221"/>
      <c r="B72" s="222"/>
      <c r="C72" s="244"/>
      <c r="D72" s="244"/>
      <c r="E72" s="244"/>
      <c r="F72" s="245"/>
      <c r="G72" s="246"/>
      <c r="H72" s="246"/>
      <c r="I72" s="246"/>
      <c r="J72" s="246"/>
      <c r="K72" s="246"/>
      <c r="L72" s="246"/>
      <c r="M72" s="246"/>
      <c r="N72" s="246"/>
      <c r="O72" s="246"/>
      <c r="P72" s="246"/>
      <c r="Q72" s="246"/>
      <c r="R72" s="246"/>
      <c r="S72" s="246"/>
      <c r="T72" s="246"/>
      <c r="U72" s="246"/>
      <c r="V72" s="246"/>
      <c r="W72" s="246"/>
      <c r="X72" s="246"/>
      <c r="Y72" s="246"/>
      <c r="Z72" s="246"/>
      <c r="AA72" s="246"/>
      <c r="AB72" s="246"/>
      <c r="AC72" s="246"/>
      <c r="AD72" s="246"/>
      <c r="AE72" s="246"/>
      <c r="AF72" s="246"/>
      <c r="AG72" s="246"/>
      <c r="AH72" s="246"/>
      <c r="AI72" s="246"/>
      <c r="AJ72" s="246"/>
      <c r="AK72" s="246"/>
      <c r="AL72" s="246"/>
      <c r="AM72" s="246"/>
      <c r="AN72" s="246"/>
      <c r="AO72" s="246"/>
      <c r="AP72" s="246"/>
      <c r="AQ72" s="246"/>
      <c r="AR72" s="246"/>
      <c r="AS72" s="246"/>
      <c r="AT72" s="246"/>
      <c r="AU72" s="246"/>
      <c r="AV72" s="246"/>
      <c r="AW72" s="246"/>
      <c r="AX72" s="246"/>
      <c r="AY72" s="246"/>
      <c r="AZ72" s="246"/>
      <c r="BA72" s="246"/>
      <c r="BB72" s="246"/>
      <c r="BC72" s="246"/>
      <c r="BD72" s="246"/>
      <c r="BE72" s="246"/>
      <c r="BF72" s="224"/>
      <c r="BG72" s="247"/>
      <c r="BH72" s="247"/>
      <c r="BI72" s="247"/>
      <c r="BJ72" s="247"/>
      <c r="BK72" s="247"/>
      <c r="BL72" s="247"/>
      <c r="BM72" s="247"/>
      <c r="BN72" s="247"/>
      <c r="BO72" s="222"/>
      <c r="BP72" s="222"/>
      <c r="BQ72" s="222"/>
      <c r="BR72" s="222"/>
      <c r="BS72" s="222"/>
      <c r="BT72" s="223"/>
      <c r="BU72" s="223"/>
      <c r="BV72" s="223"/>
      <c r="BW72" s="223"/>
      <c r="BX72" s="223"/>
      <c r="BY72" s="223"/>
      <c r="BZ72" s="223"/>
      <c r="CA72" s="223"/>
      <c r="CB72" s="223"/>
      <c r="CC72" s="223"/>
      <c r="CD72" s="223"/>
      <c r="CE72" s="223"/>
      <c r="CF72" s="223"/>
      <c r="CG72" s="223"/>
      <c r="CH72" s="223"/>
      <c r="CI72" s="223"/>
      <c r="CJ72" s="223"/>
      <c r="CK72" s="223"/>
      <c r="CL72" s="223"/>
      <c r="CM72" s="223"/>
      <c r="CN72" s="223"/>
      <c r="CO72" s="223"/>
      <c r="CP72" s="223"/>
      <c r="CQ72" s="223"/>
      <c r="CR72" s="223"/>
      <c r="CS72" s="223"/>
      <c r="CT72" s="240"/>
      <c r="CU72" s="223"/>
      <c r="CV72" s="223"/>
      <c r="CW72" s="223"/>
      <c r="CX72" s="223"/>
      <c r="CY72" s="223"/>
      <c r="CZ72" s="223"/>
      <c r="DA72" s="223"/>
      <c r="DB72" s="223"/>
      <c r="DC72" s="241"/>
      <c r="DD72" s="241"/>
      <c r="DE72" s="241"/>
      <c r="DF72" s="241"/>
      <c r="DG72" s="223"/>
      <c r="DH72" s="242"/>
      <c r="DI72" s="228"/>
      <c r="DJ72" s="228"/>
      <c r="DK72" s="228"/>
    </row>
    <row r="73" spans="1:115" s="220" customFormat="1" ht="20.100000000000001" customHeight="1">
      <c r="A73" s="226"/>
      <c r="C73" s="481" t="s">
        <v>306</v>
      </c>
      <c r="D73" s="482"/>
      <c r="E73" s="483"/>
      <c r="F73" s="481" t="s">
        <v>337</v>
      </c>
      <c r="G73" s="482"/>
      <c r="H73" s="482"/>
      <c r="I73" s="482"/>
      <c r="J73" s="482"/>
      <c r="K73" s="482"/>
      <c r="L73" s="482"/>
      <c r="M73" s="482"/>
      <c r="N73" s="482"/>
      <c r="O73" s="482"/>
      <c r="P73" s="482"/>
      <c r="Q73" s="482"/>
      <c r="R73" s="482"/>
      <c r="S73" s="482"/>
      <c r="T73" s="482"/>
      <c r="U73" s="482"/>
      <c r="V73" s="482"/>
      <c r="W73" s="482"/>
      <c r="X73" s="482"/>
      <c r="Y73" s="482"/>
      <c r="Z73" s="482"/>
      <c r="AA73" s="482"/>
      <c r="AB73" s="482"/>
      <c r="AC73" s="579"/>
      <c r="AD73" s="579"/>
      <c r="AE73" s="579"/>
      <c r="AF73" s="579"/>
      <c r="AG73" s="579"/>
      <c r="AH73" s="579"/>
      <c r="AI73" s="579"/>
      <c r="AJ73" s="579"/>
      <c r="AK73" s="579"/>
      <c r="AL73" s="579"/>
      <c r="AM73" s="579"/>
      <c r="AN73" s="579"/>
      <c r="AO73" s="579"/>
      <c r="AP73" s="579"/>
      <c r="AQ73" s="579"/>
      <c r="AR73" s="579"/>
      <c r="AS73" s="579"/>
      <c r="AT73" s="579"/>
      <c r="AU73" s="579"/>
      <c r="AV73" s="579"/>
      <c r="AW73" s="579"/>
      <c r="AX73" s="579"/>
      <c r="AY73" s="579"/>
      <c r="AZ73" s="579"/>
      <c r="BA73" s="579"/>
      <c r="BB73" s="579"/>
      <c r="BC73" s="579"/>
      <c r="BD73" s="579"/>
      <c r="BE73" s="580"/>
      <c r="BF73" s="482" t="s">
        <v>308</v>
      </c>
      <c r="BG73" s="482"/>
      <c r="BH73" s="482"/>
      <c r="BI73" s="482"/>
      <c r="BJ73" s="482"/>
      <c r="BK73" s="482"/>
      <c r="BL73" s="482"/>
      <c r="BM73" s="482"/>
      <c r="BN73" s="483"/>
      <c r="DH73" s="229"/>
      <c r="DI73" s="228"/>
      <c r="DJ73" s="228"/>
      <c r="DK73" s="228"/>
    </row>
    <row r="74" spans="1:115" s="220" customFormat="1" ht="20.100000000000001" customHeight="1">
      <c r="A74" s="226"/>
      <c r="C74" s="597" t="s">
        <v>418</v>
      </c>
      <c r="D74" s="597"/>
      <c r="E74" s="597"/>
      <c r="F74" s="605" t="s">
        <v>419</v>
      </c>
      <c r="G74" s="606"/>
      <c r="H74" s="606"/>
      <c r="I74" s="606"/>
      <c r="J74" s="606"/>
      <c r="K74" s="606"/>
      <c r="L74" s="606"/>
      <c r="M74" s="606"/>
      <c r="N74" s="606"/>
      <c r="O74" s="606"/>
      <c r="P74" s="606"/>
      <c r="Q74" s="606"/>
      <c r="R74" s="606"/>
      <c r="S74" s="606"/>
      <c r="T74" s="606"/>
      <c r="U74" s="606"/>
      <c r="V74" s="606"/>
      <c r="W74" s="606"/>
      <c r="X74" s="606"/>
      <c r="Y74" s="606"/>
      <c r="Z74" s="606"/>
      <c r="AA74" s="606"/>
      <c r="AB74" s="606"/>
      <c r="AC74" s="606"/>
      <c r="AD74" s="606"/>
      <c r="AE74" s="606"/>
      <c r="AF74" s="606"/>
      <c r="AG74" s="606"/>
      <c r="AH74" s="606"/>
      <c r="AI74" s="606"/>
      <c r="AJ74" s="606"/>
      <c r="AK74" s="606"/>
      <c r="AL74" s="606"/>
      <c r="AM74" s="606"/>
      <c r="AN74" s="606"/>
      <c r="AO74" s="606"/>
      <c r="AP74" s="606"/>
      <c r="AQ74" s="606"/>
      <c r="AR74" s="606"/>
      <c r="AS74" s="606"/>
      <c r="AT74" s="606"/>
      <c r="AU74" s="606"/>
      <c r="AV74" s="606"/>
      <c r="AW74" s="606"/>
      <c r="AX74" s="606"/>
      <c r="AY74" s="606"/>
      <c r="AZ74" s="606"/>
      <c r="BA74" s="606"/>
      <c r="BB74" s="606"/>
      <c r="BC74" s="606"/>
      <c r="BD74" s="606"/>
      <c r="BE74" s="606"/>
      <c r="BF74" s="597" t="s">
        <v>420</v>
      </c>
      <c r="BG74" s="597"/>
      <c r="BH74" s="597"/>
      <c r="BI74" s="597"/>
      <c r="BJ74" s="597"/>
      <c r="BK74" s="597"/>
      <c r="BL74" s="597"/>
      <c r="BM74" s="597"/>
      <c r="BN74" s="597"/>
      <c r="DH74" s="229"/>
      <c r="DI74" s="228"/>
      <c r="DJ74" s="228"/>
      <c r="DK74" s="228"/>
    </row>
    <row r="75" spans="1:115" ht="20.100000000000001" customHeight="1">
      <c r="A75" s="226"/>
      <c r="B75" s="220"/>
      <c r="C75" s="597" t="s">
        <v>421</v>
      </c>
      <c r="D75" s="597"/>
      <c r="E75" s="597"/>
      <c r="F75" s="605" t="s">
        <v>422</v>
      </c>
      <c r="G75" s="606"/>
      <c r="H75" s="606"/>
      <c r="I75" s="606"/>
      <c r="J75" s="606"/>
      <c r="K75" s="606"/>
      <c r="L75" s="606"/>
      <c r="M75" s="606"/>
      <c r="N75" s="606"/>
      <c r="O75" s="606"/>
      <c r="P75" s="606"/>
      <c r="Q75" s="606"/>
      <c r="R75" s="606"/>
      <c r="S75" s="606"/>
      <c r="T75" s="606"/>
      <c r="U75" s="606"/>
      <c r="V75" s="606"/>
      <c r="W75" s="606"/>
      <c r="X75" s="606"/>
      <c r="Y75" s="606"/>
      <c r="Z75" s="606"/>
      <c r="AA75" s="606"/>
      <c r="AB75" s="606"/>
      <c r="AC75" s="606"/>
      <c r="AD75" s="606"/>
      <c r="AE75" s="606"/>
      <c r="AF75" s="606"/>
      <c r="AG75" s="606"/>
      <c r="AH75" s="606"/>
      <c r="AI75" s="606"/>
      <c r="AJ75" s="606"/>
      <c r="AK75" s="606"/>
      <c r="AL75" s="606"/>
      <c r="AM75" s="606"/>
      <c r="AN75" s="606"/>
      <c r="AO75" s="606"/>
      <c r="AP75" s="606"/>
      <c r="AQ75" s="606"/>
      <c r="AR75" s="606"/>
      <c r="AS75" s="606"/>
      <c r="AT75" s="606"/>
      <c r="AU75" s="606"/>
      <c r="AV75" s="606"/>
      <c r="AW75" s="606"/>
      <c r="AX75" s="606"/>
      <c r="AY75" s="606"/>
      <c r="AZ75" s="606"/>
      <c r="BA75" s="606"/>
      <c r="BB75" s="606"/>
      <c r="BC75" s="606"/>
      <c r="BD75" s="606"/>
      <c r="BE75" s="606"/>
      <c r="BF75" s="597" t="s">
        <v>423</v>
      </c>
      <c r="BG75" s="597"/>
      <c r="BH75" s="597"/>
      <c r="BI75" s="597"/>
      <c r="BJ75" s="597"/>
      <c r="BK75" s="597"/>
      <c r="BL75" s="597"/>
      <c r="BM75" s="597"/>
      <c r="BN75" s="597"/>
      <c r="BO75" s="220"/>
      <c r="BP75" s="220"/>
      <c r="BQ75" s="220"/>
      <c r="BR75" s="220"/>
      <c r="BS75" s="220"/>
      <c r="BT75" s="220"/>
      <c r="BU75" s="220"/>
      <c r="BV75" s="220"/>
      <c r="BW75" s="220"/>
      <c r="BX75" s="220"/>
      <c r="BY75" s="220"/>
      <c r="BZ75" s="220"/>
      <c r="CA75" s="220"/>
      <c r="CB75" s="220"/>
      <c r="CC75" s="220"/>
      <c r="CD75" s="220"/>
      <c r="CE75" s="220"/>
      <c r="CF75" s="220"/>
      <c r="CG75" s="220"/>
      <c r="CH75" s="220"/>
      <c r="CI75" s="220"/>
      <c r="CJ75" s="220"/>
      <c r="CK75" s="220"/>
      <c r="CL75" s="220"/>
      <c r="CM75" s="220"/>
      <c r="CN75" s="220"/>
      <c r="CO75" s="220"/>
      <c r="CP75" s="220"/>
      <c r="CQ75" s="220"/>
      <c r="CR75" s="220"/>
      <c r="CS75" s="220"/>
      <c r="CT75" s="220"/>
      <c r="CU75" s="220"/>
      <c r="CV75" s="220"/>
      <c r="CW75" s="220"/>
      <c r="CX75" s="220"/>
      <c r="CY75" s="220"/>
      <c r="CZ75" s="220"/>
      <c r="DA75" s="220"/>
      <c r="DB75" s="220"/>
      <c r="DC75" s="220"/>
      <c r="DD75" s="220"/>
      <c r="DE75" s="220"/>
      <c r="DF75" s="220"/>
      <c r="DG75" s="220"/>
      <c r="DH75" s="248"/>
    </row>
    <row r="76" spans="1:115" ht="20.100000000000001" customHeight="1">
      <c r="A76" s="226"/>
      <c r="B76" s="243"/>
      <c r="C76" s="597" t="s">
        <v>424</v>
      </c>
      <c r="D76" s="597"/>
      <c r="E76" s="597"/>
      <c r="F76" s="594" t="s">
        <v>425</v>
      </c>
      <c r="G76" s="595"/>
      <c r="H76" s="595"/>
      <c r="I76" s="595"/>
      <c r="J76" s="595"/>
      <c r="K76" s="595"/>
      <c r="L76" s="595"/>
      <c r="M76" s="595"/>
      <c r="N76" s="595"/>
      <c r="O76" s="595"/>
      <c r="P76" s="595"/>
      <c r="Q76" s="595"/>
      <c r="R76" s="595"/>
      <c r="S76" s="595"/>
      <c r="T76" s="595"/>
      <c r="U76" s="595"/>
      <c r="V76" s="595"/>
      <c r="W76" s="595"/>
      <c r="X76" s="595"/>
      <c r="Y76" s="595"/>
      <c r="Z76" s="595"/>
      <c r="AA76" s="595"/>
      <c r="AB76" s="595"/>
      <c r="AC76" s="595"/>
      <c r="AD76" s="595"/>
      <c r="AE76" s="595"/>
      <c r="AF76" s="595"/>
      <c r="AG76" s="595"/>
      <c r="AH76" s="595"/>
      <c r="AI76" s="595"/>
      <c r="AJ76" s="595"/>
      <c r="AK76" s="595"/>
      <c r="AL76" s="595"/>
      <c r="AM76" s="595"/>
      <c r="AN76" s="595"/>
      <c r="AO76" s="595"/>
      <c r="AP76" s="595"/>
      <c r="AQ76" s="595"/>
      <c r="AR76" s="595"/>
      <c r="AS76" s="595"/>
      <c r="AT76" s="595"/>
      <c r="AU76" s="595"/>
      <c r="AV76" s="595"/>
      <c r="AW76" s="595"/>
      <c r="AX76" s="595"/>
      <c r="AY76" s="595"/>
      <c r="AZ76" s="595"/>
      <c r="BA76" s="595"/>
      <c r="BB76" s="595"/>
      <c r="BC76" s="595"/>
      <c r="BD76" s="595"/>
      <c r="BE76" s="595"/>
      <c r="BF76" s="597" t="s">
        <v>426</v>
      </c>
      <c r="BG76" s="604"/>
      <c r="BH76" s="604"/>
      <c r="BI76" s="604"/>
      <c r="BJ76" s="604"/>
      <c r="BK76" s="604"/>
      <c r="BL76" s="604"/>
      <c r="BM76" s="604"/>
      <c r="BN76" s="604"/>
      <c r="BO76" s="220"/>
      <c r="BP76" s="220"/>
      <c r="BQ76" s="220"/>
      <c r="BR76" s="220"/>
      <c r="BS76" s="220"/>
      <c r="BT76" s="220"/>
      <c r="BU76" s="220"/>
      <c r="BV76" s="220"/>
      <c r="BW76" s="220"/>
      <c r="BX76" s="220"/>
      <c r="BY76" s="220"/>
      <c r="BZ76" s="220"/>
      <c r="CA76" s="220"/>
      <c r="CB76" s="220"/>
      <c r="CC76" s="220"/>
      <c r="CD76" s="220"/>
      <c r="CE76" s="220"/>
      <c r="CF76" s="220"/>
      <c r="CG76" s="220"/>
      <c r="CH76" s="220"/>
      <c r="CI76" s="220"/>
      <c r="CJ76" s="220"/>
      <c r="CK76" s="220"/>
      <c r="CL76" s="220"/>
      <c r="CM76" s="220"/>
      <c r="CN76" s="220"/>
      <c r="CO76" s="220"/>
      <c r="CP76" s="220"/>
      <c r="CQ76" s="220"/>
      <c r="CR76" s="220"/>
      <c r="CS76" s="220"/>
      <c r="CT76" s="220"/>
      <c r="CU76" s="220"/>
      <c r="CV76" s="220"/>
      <c r="CW76" s="220"/>
      <c r="CX76" s="220"/>
      <c r="CY76" s="220"/>
      <c r="CZ76" s="220"/>
      <c r="DA76" s="220"/>
      <c r="DB76" s="220"/>
      <c r="DC76" s="220"/>
      <c r="DD76" s="220"/>
      <c r="DE76" s="220"/>
      <c r="DF76" s="220"/>
      <c r="DG76" s="220"/>
      <c r="DH76" s="248"/>
    </row>
    <row r="77" spans="1:115" ht="20.100000000000001" customHeight="1">
      <c r="A77" s="226"/>
      <c r="B77" s="243"/>
      <c r="C77" s="597" t="s">
        <v>427</v>
      </c>
      <c r="D77" s="597"/>
      <c r="E77" s="597"/>
      <c r="F77" s="605" t="s">
        <v>428</v>
      </c>
      <c r="G77" s="606"/>
      <c r="H77" s="606"/>
      <c r="I77" s="606"/>
      <c r="J77" s="606"/>
      <c r="K77" s="606"/>
      <c r="L77" s="606"/>
      <c r="M77" s="606"/>
      <c r="N77" s="606"/>
      <c r="O77" s="606"/>
      <c r="P77" s="606"/>
      <c r="Q77" s="606"/>
      <c r="R77" s="606"/>
      <c r="S77" s="606"/>
      <c r="T77" s="606"/>
      <c r="U77" s="606"/>
      <c r="V77" s="606"/>
      <c r="W77" s="606"/>
      <c r="X77" s="606"/>
      <c r="Y77" s="606"/>
      <c r="Z77" s="606"/>
      <c r="AA77" s="606"/>
      <c r="AB77" s="606"/>
      <c r="AC77" s="606"/>
      <c r="AD77" s="606"/>
      <c r="AE77" s="606"/>
      <c r="AF77" s="606"/>
      <c r="AG77" s="606"/>
      <c r="AH77" s="606"/>
      <c r="AI77" s="606"/>
      <c r="AJ77" s="606"/>
      <c r="AK77" s="606"/>
      <c r="AL77" s="606"/>
      <c r="AM77" s="606"/>
      <c r="AN77" s="606"/>
      <c r="AO77" s="606"/>
      <c r="AP77" s="606"/>
      <c r="AQ77" s="606"/>
      <c r="AR77" s="606"/>
      <c r="AS77" s="606"/>
      <c r="AT77" s="606"/>
      <c r="AU77" s="606"/>
      <c r="AV77" s="606"/>
      <c r="AW77" s="606"/>
      <c r="AX77" s="606"/>
      <c r="AY77" s="606"/>
      <c r="AZ77" s="606"/>
      <c r="BA77" s="606"/>
      <c r="BB77" s="606"/>
      <c r="BC77" s="606"/>
      <c r="BD77" s="606"/>
      <c r="BE77" s="606"/>
      <c r="BF77" s="597" t="s">
        <v>429</v>
      </c>
      <c r="BG77" s="604"/>
      <c r="BH77" s="604"/>
      <c r="BI77" s="604"/>
      <c r="BJ77" s="604"/>
      <c r="BK77" s="604"/>
      <c r="BL77" s="604"/>
      <c r="BM77" s="604"/>
      <c r="BN77" s="604"/>
      <c r="BO77" s="220"/>
      <c r="BP77" s="220"/>
      <c r="BQ77" s="220"/>
      <c r="BR77" s="220"/>
      <c r="BS77" s="220"/>
      <c r="BT77" s="220"/>
      <c r="BU77" s="220"/>
      <c r="BV77" s="220"/>
      <c r="BW77" s="220"/>
      <c r="BX77" s="220"/>
      <c r="BY77" s="220"/>
      <c r="BZ77" s="220"/>
      <c r="CA77" s="220"/>
      <c r="CB77" s="220"/>
      <c r="CC77" s="220"/>
      <c r="CD77" s="220"/>
      <c r="CE77" s="220"/>
      <c r="CF77" s="220"/>
      <c r="CG77" s="220"/>
      <c r="CH77" s="220"/>
      <c r="CI77" s="220"/>
      <c r="CJ77" s="220"/>
      <c r="CK77" s="220"/>
      <c r="CL77" s="220"/>
      <c r="CM77" s="220"/>
      <c r="CN77" s="220"/>
      <c r="CO77" s="220"/>
      <c r="CP77" s="220"/>
      <c r="CQ77" s="220"/>
      <c r="CR77" s="220"/>
      <c r="CS77" s="220"/>
      <c r="CT77" s="220"/>
      <c r="CU77" s="220"/>
      <c r="CV77" s="220"/>
      <c r="CW77" s="220"/>
      <c r="CX77" s="220"/>
      <c r="CY77" s="220"/>
      <c r="CZ77" s="220"/>
      <c r="DA77" s="220"/>
      <c r="DB77" s="220"/>
      <c r="DC77" s="220"/>
      <c r="DD77" s="220"/>
      <c r="DE77" s="220"/>
      <c r="DF77" s="220"/>
      <c r="DG77" s="220"/>
      <c r="DH77" s="248"/>
    </row>
    <row r="78" spans="1:115" ht="20.100000000000001" customHeight="1">
      <c r="A78" s="226"/>
      <c r="B78" s="220"/>
      <c r="C78" s="597" t="s">
        <v>430</v>
      </c>
      <c r="D78" s="597"/>
      <c r="E78" s="597"/>
      <c r="F78" s="605" t="s">
        <v>431</v>
      </c>
      <c r="G78" s="606"/>
      <c r="H78" s="606"/>
      <c r="I78" s="606"/>
      <c r="J78" s="606"/>
      <c r="K78" s="606"/>
      <c r="L78" s="606"/>
      <c r="M78" s="606"/>
      <c r="N78" s="606"/>
      <c r="O78" s="606"/>
      <c r="P78" s="606"/>
      <c r="Q78" s="606"/>
      <c r="R78" s="606"/>
      <c r="S78" s="606"/>
      <c r="T78" s="606"/>
      <c r="U78" s="606"/>
      <c r="V78" s="606"/>
      <c r="W78" s="606"/>
      <c r="X78" s="606"/>
      <c r="Y78" s="606"/>
      <c r="Z78" s="606"/>
      <c r="AA78" s="606"/>
      <c r="AB78" s="606"/>
      <c r="AC78" s="606"/>
      <c r="AD78" s="606"/>
      <c r="AE78" s="606"/>
      <c r="AF78" s="606"/>
      <c r="AG78" s="606"/>
      <c r="AH78" s="606"/>
      <c r="AI78" s="606"/>
      <c r="AJ78" s="606"/>
      <c r="AK78" s="606"/>
      <c r="AL78" s="606"/>
      <c r="AM78" s="606"/>
      <c r="AN78" s="606"/>
      <c r="AO78" s="606"/>
      <c r="AP78" s="606"/>
      <c r="AQ78" s="606"/>
      <c r="AR78" s="606"/>
      <c r="AS78" s="606"/>
      <c r="AT78" s="606"/>
      <c r="AU78" s="606"/>
      <c r="AV78" s="606"/>
      <c r="AW78" s="606"/>
      <c r="AX78" s="606"/>
      <c r="AY78" s="606"/>
      <c r="AZ78" s="606"/>
      <c r="BA78" s="606"/>
      <c r="BB78" s="606"/>
      <c r="BC78" s="606"/>
      <c r="BD78" s="606"/>
      <c r="BE78" s="606"/>
      <c r="BF78" s="597" t="s">
        <v>432</v>
      </c>
      <c r="BG78" s="604"/>
      <c r="BH78" s="604"/>
      <c r="BI78" s="604"/>
      <c r="BJ78" s="604"/>
      <c r="BK78" s="604"/>
      <c r="BL78" s="604"/>
      <c r="BM78" s="604"/>
      <c r="BN78" s="604"/>
      <c r="BO78" s="220"/>
      <c r="BP78" s="220"/>
      <c r="BQ78" s="220"/>
      <c r="BR78" s="220"/>
      <c r="BS78" s="220"/>
      <c r="BT78" s="220"/>
      <c r="BU78" s="220"/>
      <c r="BV78" s="220"/>
      <c r="BW78" s="220"/>
      <c r="BX78" s="220"/>
      <c r="BY78" s="220"/>
      <c r="BZ78" s="220"/>
      <c r="CA78" s="220"/>
      <c r="CB78" s="220"/>
      <c r="CC78" s="220"/>
      <c r="CD78" s="220"/>
      <c r="CE78" s="220"/>
      <c r="CF78" s="220"/>
      <c r="CG78" s="220"/>
      <c r="CH78" s="220"/>
      <c r="CI78" s="220"/>
      <c r="CJ78" s="220"/>
      <c r="CK78" s="220"/>
      <c r="CL78" s="220"/>
      <c r="CM78" s="220"/>
      <c r="CN78" s="220"/>
      <c r="CO78" s="220"/>
      <c r="CP78" s="220"/>
      <c r="CQ78" s="220"/>
      <c r="CR78" s="220"/>
      <c r="CS78" s="220"/>
      <c r="CT78" s="220"/>
      <c r="CU78" s="220"/>
      <c r="CV78" s="220"/>
      <c r="CW78" s="220"/>
      <c r="CX78" s="220"/>
      <c r="CY78" s="220"/>
      <c r="CZ78" s="220"/>
      <c r="DA78" s="220"/>
      <c r="DB78" s="220"/>
      <c r="DC78" s="220"/>
      <c r="DD78" s="220"/>
      <c r="DE78" s="220"/>
      <c r="DF78" s="220"/>
      <c r="DG78" s="220"/>
      <c r="DH78" s="248"/>
    </row>
    <row r="79" spans="1:115" ht="20.100000000000001" customHeight="1">
      <c r="A79" s="226"/>
      <c r="B79" s="220"/>
      <c r="C79" s="597" t="s">
        <v>433</v>
      </c>
      <c r="D79" s="597"/>
      <c r="E79" s="597"/>
      <c r="F79" s="594" t="s">
        <v>434</v>
      </c>
      <c r="G79" s="595"/>
      <c r="H79" s="595"/>
      <c r="I79" s="595"/>
      <c r="J79" s="595"/>
      <c r="K79" s="595"/>
      <c r="L79" s="595"/>
      <c r="M79" s="595"/>
      <c r="N79" s="595"/>
      <c r="O79" s="595"/>
      <c r="P79" s="595"/>
      <c r="Q79" s="595"/>
      <c r="R79" s="595"/>
      <c r="S79" s="595"/>
      <c r="T79" s="595"/>
      <c r="U79" s="595"/>
      <c r="V79" s="595"/>
      <c r="W79" s="595"/>
      <c r="X79" s="595"/>
      <c r="Y79" s="595"/>
      <c r="Z79" s="595"/>
      <c r="AA79" s="595"/>
      <c r="AB79" s="595"/>
      <c r="AC79" s="595"/>
      <c r="AD79" s="595"/>
      <c r="AE79" s="595"/>
      <c r="AF79" s="595"/>
      <c r="AG79" s="595"/>
      <c r="AH79" s="595"/>
      <c r="AI79" s="595"/>
      <c r="AJ79" s="595"/>
      <c r="AK79" s="595"/>
      <c r="AL79" s="595"/>
      <c r="AM79" s="595"/>
      <c r="AN79" s="595"/>
      <c r="AO79" s="595"/>
      <c r="AP79" s="595"/>
      <c r="AQ79" s="595"/>
      <c r="AR79" s="595"/>
      <c r="AS79" s="595"/>
      <c r="AT79" s="595"/>
      <c r="AU79" s="595"/>
      <c r="AV79" s="595"/>
      <c r="AW79" s="595"/>
      <c r="AX79" s="595"/>
      <c r="AY79" s="595"/>
      <c r="AZ79" s="595"/>
      <c r="BA79" s="595"/>
      <c r="BB79" s="595"/>
      <c r="BC79" s="595"/>
      <c r="BD79" s="595"/>
      <c r="BE79" s="595"/>
      <c r="BF79" s="597" t="s">
        <v>435</v>
      </c>
      <c r="BG79" s="604"/>
      <c r="BH79" s="604"/>
      <c r="BI79" s="604"/>
      <c r="BJ79" s="604"/>
      <c r="BK79" s="604"/>
      <c r="BL79" s="604"/>
      <c r="BM79" s="604"/>
      <c r="BN79" s="604"/>
      <c r="BO79" s="220"/>
      <c r="BP79" s="220"/>
      <c r="BQ79" s="220"/>
      <c r="BR79" s="220"/>
      <c r="BS79" s="220"/>
      <c r="BT79" s="220"/>
      <c r="BU79" s="220"/>
      <c r="BV79" s="220"/>
      <c r="BW79" s="220"/>
      <c r="BX79" s="220"/>
      <c r="BY79" s="220"/>
      <c r="BZ79" s="220"/>
      <c r="CA79" s="220"/>
      <c r="CB79" s="220"/>
      <c r="CC79" s="220"/>
      <c r="CD79" s="220"/>
      <c r="CE79" s="220"/>
      <c r="CF79" s="220"/>
      <c r="CG79" s="220"/>
      <c r="CH79" s="220"/>
      <c r="CI79" s="220"/>
      <c r="CJ79" s="220"/>
      <c r="CK79" s="220"/>
      <c r="CL79" s="220"/>
      <c r="CM79" s="220"/>
      <c r="CN79" s="220"/>
      <c r="CO79" s="220"/>
      <c r="CP79" s="220"/>
      <c r="CQ79" s="220"/>
      <c r="CR79" s="220"/>
      <c r="CS79" s="220"/>
      <c r="CT79" s="220"/>
      <c r="CU79" s="220"/>
      <c r="CV79" s="220"/>
      <c r="CW79" s="220"/>
      <c r="CX79" s="220"/>
      <c r="CY79" s="220"/>
      <c r="CZ79" s="220"/>
      <c r="DA79" s="220"/>
      <c r="DB79" s="220"/>
      <c r="DC79" s="220"/>
      <c r="DD79" s="220"/>
      <c r="DE79" s="220"/>
      <c r="DF79" s="220"/>
      <c r="DG79" s="220"/>
      <c r="DH79" s="248"/>
    </row>
    <row r="80" spans="1:115" ht="20.100000000000001" customHeight="1">
      <c r="A80" s="226"/>
      <c r="B80" s="220"/>
      <c r="C80" s="597" t="s">
        <v>436</v>
      </c>
      <c r="D80" s="597"/>
      <c r="E80" s="597"/>
      <c r="F80" s="598" t="s">
        <v>437</v>
      </c>
      <c r="G80" s="599"/>
      <c r="H80" s="599"/>
      <c r="I80" s="599"/>
      <c r="J80" s="599"/>
      <c r="K80" s="599"/>
      <c r="L80" s="599"/>
      <c r="M80" s="599"/>
      <c r="N80" s="599"/>
      <c r="O80" s="599"/>
      <c r="P80" s="599"/>
      <c r="Q80" s="599"/>
      <c r="R80" s="599"/>
      <c r="S80" s="599"/>
      <c r="T80" s="599"/>
      <c r="U80" s="599"/>
      <c r="V80" s="599"/>
      <c r="W80" s="599"/>
      <c r="X80" s="599"/>
      <c r="Y80" s="599"/>
      <c r="Z80" s="599"/>
      <c r="AA80" s="599"/>
      <c r="AB80" s="599"/>
      <c r="AC80" s="599"/>
      <c r="AD80" s="599"/>
      <c r="AE80" s="599"/>
      <c r="AF80" s="599"/>
      <c r="AG80" s="599"/>
      <c r="AH80" s="599"/>
      <c r="AI80" s="599"/>
      <c r="AJ80" s="599"/>
      <c r="AK80" s="599"/>
      <c r="AL80" s="599"/>
      <c r="AM80" s="599"/>
      <c r="AN80" s="599"/>
      <c r="AO80" s="599"/>
      <c r="AP80" s="599"/>
      <c r="AQ80" s="599"/>
      <c r="AR80" s="599"/>
      <c r="AS80" s="599"/>
      <c r="AT80" s="599"/>
      <c r="AU80" s="599"/>
      <c r="AV80" s="599"/>
      <c r="AW80" s="599"/>
      <c r="AX80" s="599"/>
      <c r="AY80" s="599"/>
      <c r="AZ80" s="599"/>
      <c r="BA80" s="599"/>
      <c r="BB80" s="599"/>
      <c r="BC80" s="599"/>
      <c r="BD80" s="599"/>
      <c r="BE80" s="599"/>
      <c r="BF80" s="597" t="s">
        <v>438</v>
      </c>
      <c r="BG80" s="604"/>
      <c r="BH80" s="604"/>
      <c r="BI80" s="604"/>
      <c r="BJ80" s="604"/>
      <c r="BK80" s="604"/>
      <c r="BL80" s="604"/>
      <c r="BM80" s="604"/>
      <c r="BN80" s="604"/>
      <c r="BO80" s="220"/>
      <c r="BP80" s="220"/>
      <c r="BQ80" s="220"/>
      <c r="BR80" s="220"/>
      <c r="BS80" s="220"/>
      <c r="BT80" s="220"/>
      <c r="BU80" s="220"/>
      <c r="BV80" s="220"/>
      <c r="BW80" s="220"/>
      <c r="BX80" s="220"/>
      <c r="BY80" s="220"/>
      <c r="BZ80" s="220"/>
      <c r="CA80" s="220"/>
      <c r="CB80" s="220"/>
      <c r="CC80" s="220"/>
      <c r="CD80" s="220"/>
      <c r="CE80" s="220"/>
      <c r="CF80" s="220"/>
      <c r="CG80" s="220"/>
      <c r="CH80" s="220"/>
      <c r="CI80" s="220"/>
      <c r="CJ80" s="220"/>
      <c r="CK80" s="220"/>
      <c r="CL80" s="220"/>
      <c r="CM80" s="220"/>
      <c r="CN80" s="220"/>
      <c r="CO80" s="220"/>
      <c r="CP80" s="220"/>
      <c r="CQ80" s="220"/>
      <c r="CR80" s="220"/>
      <c r="CS80" s="220"/>
      <c r="CT80" s="220"/>
      <c r="CU80" s="220"/>
      <c r="CV80" s="220"/>
      <c r="CW80" s="220"/>
      <c r="CX80" s="220"/>
      <c r="CY80" s="220"/>
      <c r="CZ80" s="220"/>
      <c r="DA80" s="220"/>
      <c r="DB80" s="220"/>
      <c r="DC80" s="220"/>
      <c r="DD80" s="220"/>
      <c r="DE80" s="220"/>
      <c r="DF80" s="220"/>
      <c r="DG80" s="220"/>
      <c r="DH80" s="248"/>
    </row>
    <row r="81" spans="1:115" ht="20.100000000000001" customHeight="1">
      <c r="A81" s="226"/>
      <c r="B81" s="220"/>
      <c r="C81" s="597" t="s">
        <v>439</v>
      </c>
      <c r="D81" s="597"/>
      <c r="E81" s="597"/>
      <c r="F81" s="598" t="s">
        <v>440</v>
      </c>
      <c r="G81" s="599"/>
      <c r="H81" s="599"/>
      <c r="I81" s="599"/>
      <c r="J81" s="599"/>
      <c r="K81" s="599"/>
      <c r="L81" s="599"/>
      <c r="M81" s="599"/>
      <c r="N81" s="599"/>
      <c r="O81" s="599"/>
      <c r="P81" s="599"/>
      <c r="Q81" s="599"/>
      <c r="R81" s="599"/>
      <c r="S81" s="599"/>
      <c r="T81" s="599"/>
      <c r="U81" s="599"/>
      <c r="V81" s="599"/>
      <c r="W81" s="599"/>
      <c r="X81" s="599"/>
      <c r="Y81" s="599"/>
      <c r="Z81" s="599"/>
      <c r="AA81" s="599"/>
      <c r="AB81" s="599"/>
      <c r="AC81" s="599"/>
      <c r="AD81" s="599"/>
      <c r="AE81" s="599"/>
      <c r="AF81" s="599"/>
      <c r="AG81" s="599"/>
      <c r="AH81" s="599"/>
      <c r="AI81" s="599"/>
      <c r="AJ81" s="599"/>
      <c r="AK81" s="599"/>
      <c r="AL81" s="599"/>
      <c r="AM81" s="599"/>
      <c r="AN81" s="599"/>
      <c r="AO81" s="599"/>
      <c r="AP81" s="599"/>
      <c r="AQ81" s="599"/>
      <c r="AR81" s="599"/>
      <c r="AS81" s="599"/>
      <c r="AT81" s="599"/>
      <c r="AU81" s="599"/>
      <c r="AV81" s="599"/>
      <c r="AW81" s="599"/>
      <c r="AX81" s="599"/>
      <c r="AY81" s="599"/>
      <c r="AZ81" s="599"/>
      <c r="BA81" s="599"/>
      <c r="BB81" s="599"/>
      <c r="BC81" s="599"/>
      <c r="BD81" s="599"/>
      <c r="BE81" s="599"/>
      <c r="BF81" s="597" t="s">
        <v>441</v>
      </c>
      <c r="BG81" s="604"/>
      <c r="BH81" s="604"/>
      <c r="BI81" s="604"/>
      <c r="BJ81" s="604"/>
      <c r="BK81" s="604"/>
      <c r="BL81" s="604"/>
      <c r="BM81" s="604"/>
      <c r="BN81" s="604"/>
      <c r="BO81" s="220"/>
      <c r="BP81" s="220"/>
      <c r="BQ81" s="220"/>
      <c r="BR81" s="220"/>
      <c r="BS81" s="220"/>
      <c r="BT81" s="220"/>
      <c r="BU81" s="220"/>
      <c r="BV81" s="220"/>
      <c r="BW81" s="220"/>
      <c r="BX81" s="220"/>
      <c r="BY81" s="220"/>
      <c r="BZ81" s="220"/>
      <c r="CA81" s="220"/>
      <c r="CB81" s="220"/>
      <c r="CC81" s="220"/>
      <c r="CD81" s="220"/>
      <c r="CE81" s="220"/>
      <c r="CF81" s="220"/>
      <c r="CG81" s="220"/>
      <c r="CH81" s="220"/>
      <c r="CI81" s="220"/>
      <c r="CJ81" s="220"/>
      <c r="CK81" s="220"/>
      <c r="CL81" s="220"/>
      <c r="CM81" s="220"/>
      <c r="CN81" s="220"/>
      <c r="CO81" s="220"/>
      <c r="CP81" s="220"/>
      <c r="CQ81" s="220"/>
      <c r="CR81" s="220"/>
      <c r="CS81" s="220"/>
      <c r="CT81" s="220"/>
      <c r="CU81" s="220"/>
      <c r="CV81" s="220"/>
      <c r="CW81" s="220"/>
      <c r="CX81" s="220"/>
      <c r="CY81" s="220"/>
      <c r="CZ81" s="220"/>
      <c r="DA81" s="220"/>
      <c r="DB81" s="220"/>
      <c r="DC81" s="220"/>
      <c r="DD81" s="220"/>
      <c r="DE81" s="220"/>
      <c r="DF81" s="220"/>
      <c r="DG81" s="220"/>
      <c r="DH81" s="248"/>
    </row>
    <row r="82" spans="1:115" ht="20.100000000000001" customHeight="1">
      <c r="A82" s="226"/>
      <c r="B82" s="220"/>
      <c r="C82" s="597" t="s">
        <v>442</v>
      </c>
      <c r="D82" s="597"/>
      <c r="E82" s="597"/>
      <c r="F82" s="598" t="s">
        <v>443</v>
      </c>
      <c r="G82" s="599"/>
      <c r="H82" s="599"/>
      <c r="I82" s="599"/>
      <c r="J82" s="599"/>
      <c r="K82" s="599"/>
      <c r="L82" s="599"/>
      <c r="M82" s="599"/>
      <c r="N82" s="599"/>
      <c r="O82" s="599"/>
      <c r="P82" s="599"/>
      <c r="Q82" s="599"/>
      <c r="R82" s="599"/>
      <c r="S82" s="599"/>
      <c r="T82" s="599"/>
      <c r="U82" s="599"/>
      <c r="V82" s="599"/>
      <c r="W82" s="599"/>
      <c r="X82" s="599"/>
      <c r="Y82" s="599"/>
      <c r="Z82" s="599"/>
      <c r="AA82" s="599"/>
      <c r="AB82" s="599"/>
      <c r="AC82" s="599"/>
      <c r="AD82" s="599"/>
      <c r="AE82" s="599"/>
      <c r="AF82" s="599"/>
      <c r="AG82" s="599"/>
      <c r="AH82" s="599"/>
      <c r="AI82" s="599"/>
      <c r="AJ82" s="599"/>
      <c r="AK82" s="599"/>
      <c r="AL82" s="599"/>
      <c r="AM82" s="599"/>
      <c r="AN82" s="599"/>
      <c r="AO82" s="599"/>
      <c r="AP82" s="599"/>
      <c r="AQ82" s="599"/>
      <c r="AR82" s="599"/>
      <c r="AS82" s="599"/>
      <c r="AT82" s="599"/>
      <c r="AU82" s="599"/>
      <c r="AV82" s="599"/>
      <c r="AW82" s="599"/>
      <c r="AX82" s="599"/>
      <c r="AY82" s="599"/>
      <c r="AZ82" s="599"/>
      <c r="BA82" s="599"/>
      <c r="BB82" s="599"/>
      <c r="BC82" s="599"/>
      <c r="BD82" s="599"/>
      <c r="BE82" s="599"/>
      <c r="BF82" s="597" t="s">
        <v>444</v>
      </c>
      <c r="BG82" s="604"/>
      <c r="BH82" s="604"/>
      <c r="BI82" s="604"/>
      <c r="BJ82" s="604"/>
      <c r="BK82" s="604"/>
      <c r="BL82" s="604"/>
      <c r="BM82" s="604"/>
      <c r="BN82" s="604"/>
      <c r="BO82" s="220"/>
      <c r="BP82" s="220"/>
      <c r="BQ82" s="220"/>
      <c r="BR82" s="220"/>
      <c r="BS82" s="220"/>
      <c r="BT82" s="220"/>
      <c r="BU82" s="220"/>
      <c r="BV82" s="220"/>
      <c r="BW82" s="220"/>
      <c r="BX82" s="220"/>
      <c r="BY82" s="220"/>
      <c r="BZ82" s="220"/>
      <c r="CA82" s="220"/>
      <c r="CB82" s="220"/>
      <c r="CC82" s="220"/>
      <c r="CD82" s="220"/>
      <c r="CE82" s="220"/>
      <c r="CF82" s="220"/>
      <c r="CG82" s="220"/>
      <c r="CH82" s="220"/>
      <c r="CI82" s="220"/>
      <c r="CJ82" s="220"/>
      <c r="CK82" s="220"/>
      <c r="CL82" s="220"/>
      <c r="CM82" s="220"/>
      <c r="CN82" s="220"/>
      <c r="CO82" s="220"/>
      <c r="CP82" s="220"/>
      <c r="CQ82" s="220"/>
      <c r="CR82" s="220"/>
      <c r="CS82" s="220"/>
      <c r="CT82" s="220"/>
      <c r="CU82" s="220"/>
      <c r="CV82" s="220"/>
      <c r="CW82" s="220"/>
      <c r="CX82" s="220"/>
      <c r="CY82" s="220"/>
      <c r="CZ82" s="220"/>
      <c r="DA82" s="220"/>
      <c r="DB82" s="220"/>
      <c r="DC82" s="220"/>
      <c r="DD82" s="220"/>
      <c r="DE82" s="220"/>
      <c r="DF82" s="220"/>
      <c r="DG82" s="220"/>
      <c r="DH82" s="248"/>
    </row>
    <row r="83" spans="1:115" ht="20.100000000000001" customHeight="1">
      <c r="A83" s="226"/>
      <c r="B83" s="220"/>
      <c r="C83" s="597" t="s">
        <v>445</v>
      </c>
      <c r="D83" s="597"/>
      <c r="E83" s="597"/>
      <c r="F83" s="598" t="s">
        <v>446</v>
      </c>
      <c r="G83" s="599"/>
      <c r="H83" s="599"/>
      <c r="I83" s="599"/>
      <c r="J83" s="599"/>
      <c r="K83" s="599"/>
      <c r="L83" s="599"/>
      <c r="M83" s="599"/>
      <c r="N83" s="599"/>
      <c r="O83" s="599"/>
      <c r="P83" s="599"/>
      <c r="Q83" s="599"/>
      <c r="R83" s="599"/>
      <c r="S83" s="599"/>
      <c r="T83" s="599"/>
      <c r="U83" s="599"/>
      <c r="V83" s="599"/>
      <c r="W83" s="599"/>
      <c r="X83" s="599"/>
      <c r="Y83" s="599"/>
      <c r="Z83" s="599"/>
      <c r="AA83" s="599"/>
      <c r="AB83" s="599"/>
      <c r="AC83" s="599"/>
      <c r="AD83" s="599"/>
      <c r="AE83" s="599"/>
      <c r="AF83" s="599"/>
      <c r="AG83" s="599"/>
      <c r="AH83" s="599"/>
      <c r="AI83" s="599"/>
      <c r="AJ83" s="599"/>
      <c r="AK83" s="599"/>
      <c r="AL83" s="599"/>
      <c r="AM83" s="599"/>
      <c r="AN83" s="599"/>
      <c r="AO83" s="599"/>
      <c r="AP83" s="599"/>
      <c r="AQ83" s="599"/>
      <c r="AR83" s="599"/>
      <c r="AS83" s="599"/>
      <c r="AT83" s="599"/>
      <c r="AU83" s="599"/>
      <c r="AV83" s="599"/>
      <c r="AW83" s="599"/>
      <c r="AX83" s="599"/>
      <c r="AY83" s="599"/>
      <c r="AZ83" s="599"/>
      <c r="BA83" s="599"/>
      <c r="BB83" s="599"/>
      <c r="BC83" s="599"/>
      <c r="BD83" s="599"/>
      <c r="BE83" s="599"/>
      <c r="BF83" s="597" t="s">
        <v>447</v>
      </c>
      <c r="BG83" s="604"/>
      <c r="BH83" s="604"/>
      <c r="BI83" s="604"/>
      <c r="BJ83" s="604"/>
      <c r="BK83" s="604"/>
      <c r="BL83" s="604"/>
      <c r="BM83" s="604"/>
      <c r="BN83" s="604"/>
      <c r="BO83" s="220"/>
      <c r="BP83" s="220"/>
      <c r="BQ83" s="220"/>
      <c r="BR83" s="220"/>
      <c r="BS83" s="220"/>
      <c r="BT83" s="220"/>
      <c r="BU83" s="220"/>
      <c r="BV83" s="220"/>
      <c r="BW83" s="220"/>
      <c r="BX83" s="220"/>
      <c r="BY83" s="220"/>
      <c r="BZ83" s="220"/>
      <c r="CA83" s="220"/>
      <c r="CB83" s="220"/>
      <c r="CC83" s="220"/>
      <c r="CD83" s="220"/>
      <c r="CE83" s="220"/>
      <c r="CF83" s="220"/>
      <c r="CG83" s="220"/>
      <c r="CH83" s="220"/>
      <c r="CI83" s="220"/>
      <c r="CJ83" s="220"/>
      <c r="CK83" s="220"/>
      <c r="CL83" s="220"/>
      <c r="CM83" s="220"/>
      <c r="CN83" s="220"/>
      <c r="CO83" s="220"/>
      <c r="CP83" s="220"/>
      <c r="CQ83" s="220"/>
      <c r="CR83" s="220"/>
      <c r="CS83" s="220"/>
      <c r="CT83" s="220"/>
      <c r="CU83" s="220"/>
      <c r="CV83" s="220"/>
      <c r="CW83" s="220"/>
      <c r="CX83" s="220"/>
      <c r="CY83" s="220"/>
      <c r="CZ83" s="220"/>
      <c r="DA83" s="220"/>
      <c r="DB83" s="220"/>
      <c r="DC83" s="220"/>
      <c r="DD83" s="220"/>
      <c r="DE83" s="220"/>
      <c r="DF83" s="220"/>
      <c r="DG83" s="220"/>
      <c r="DH83" s="248"/>
    </row>
    <row r="84" spans="1:115" ht="20.100000000000001" customHeight="1">
      <c r="A84" s="226"/>
      <c r="B84" s="220"/>
      <c r="C84" s="597" t="s">
        <v>448</v>
      </c>
      <c r="D84" s="597"/>
      <c r="E84" s="597"/>
      <c r="F84" s="598" t="s">
        <v>449</v>
      </c>
      <c r="G84" s="599"/>
      <c r="H84" s="599"/>
      <c r="I84" s="599"/>
      <c r="J84" s="599"/>
      <c r="K84" s="599"/>
      <c r="L84" s="599"/>
      <c r="M84" s="599"/>
      <c r="N84" s="599"/>
      <c r="O84" s="599"/>
      <c r="P84" s="599"/>
      <c r="Q84" s="599"/>
      <c r="R84" s="599"/>
      <c r="S84" s="599"/>
      <c r="T84" s="599"/>
      <c r="U84" s="599"/>
      <c r="V84" s="599"/>
      <c r="W84" s="599"/>
      <c r="X84" s="599"/>
      <c r="Y84" s="599"/>
      <c r="Z84" s="599"/>
      <c r="AA84" s="599"/>
      <c r="AB84" s="599"/>
      <c r="AC84" s="599"/>
      <c r="AD84" s="599"/>
      <c r="AE84" s="599"/>
      <c r="AF84" s="599"/>
      <c r="AG84" s="599"/>
      <c r="AH84" s="599"/>
      <c r="AI84" s="599"/>
      <c r="AJ84" s="599"/>
      <c r="AK84" s="599"/>
      <c r="AL84" s="599"/>
      <c r="AM84" s="599"/>
      <c r="AN84" s="599"/>
      <c r="AO84" s="599"/>
      <c r="AP84" s="599"/>
      <c r="AQ84" s="599"/>
      <c r="AR84" s="599"/>
      <c r="AS84" s="599"/>
      <c r="AT84" s="599"/>
      <c r="AU84" s="599"/>
      <c r="AV84" s="599"/>
      <c r="AW84" s="599"/>
      <c r="AX84" s="599"/>
      <c r="AY84" s="599"/>
      <c r="AZ84" s="599"/>
      <c r="BA84" s="599"/>
      <c r="BB84" s="599"/>
      <c r="BC84" s="599"/>
      <c r="BD84" s="599"/>
      <c r="BE84" s="599"/>
      <c r="BF84" s="597" t="s">
        <v>450</v>
      </c>
      <c r="BG84" s="604"/>
      <c r="BH84" s="604"/>
      <c r="BI84" s="604"/>
      <c r="BJ84" s="604"/>
      <c r="BK84" s="604"/>
      <c r="BL84" s="604"/>
      <c r="BM84" s="604"/>
      <c r="BN84" s="604"/>
      <c r="BO84" s="220"/>
      <c r="BP84" s="220"/>
      <c r="BQ84" s="220"/>
      <c r="BR84" s="220"/>
      <c r="BS84" s="220"/>
      <c r="BT84" s="220"/>
      <c r="BU84" s="220"/>
      <c r="BV84" s="220"/>
      <c r="BW84" s="220"/>
      <c r="BX84" s="220"/>
      <c r="BY84" s="220"/>
      <c r="BZ84" s="220"/>
      <c r="CA84" s="220"/>
      <c r="CB84" s="220"/>
      <c r="CC84" s="220"/>
      <c r="CD84" s="220"/>
      <c r="CE84" s="220"/>
      <c r="CF84" s="220"/>
      <c r="CG84" s="220"/>
      <c r="CH84" s="220"/>
      <c r="CI84" s="220"/>
      <c r="CJ84" s="220"/>
      <c r="CK84" s="220"/>
      <c r="CL84" s="220"/>
      <c r="CM84" s="220"/>
      <c r="CN84" s="220"/>
      <c r="CO84" s="220"/>
      <c r="CP84" s="220"/>
      <c r="CQ84" s="220"/>
      <c r="CR84" s="220"/>
      <c r="CS84" s="220"/>
      <c r="CT84" s="220"/>
      <c r="CU84" s="220"/>
      <c r="CV84" s="220"/>
      <c r="CW84" s="220"/>
      <c r="CX84" s="220"/>
      <c r="CY84" s="220"/>
      <c r="CZ84" s="220"/>
      <c r="DA84" s="220"/>
      <c r="DB84" s="220"/>
      <c r="DC84" s="220"/>
      <c r="DD84" s="220"/>
      <c r="DE84" s="220"/>
      <c r="DF84" s="220"/>
      <c r="DG84" s="220"/>
      <c r="DH84" s="248"/>
    </row>
    <row r="85" spans="1:115" ht="20.100000000000001" customHeight="1">
      <c r="A85" s="226"/>
      <c r="B85" s="220"/>
      <c r="C85" s="597" t="s">
        <v>451</v>
      </c>
      <c r="D85" s="597"/>
      <c r="E85" s="597"/>
      <c r="F85" s="598" t="s">
        <v>452</v>
      </c>
      <c r="G85" s="599"/>
      <c r="H85" s="599"/>
      <c r="I85" s="599"/>
      <c r="J85" s="599"/>
      <c r="K85" s="599"/>
      <c r="L85" s="599"/>
      <c r="M85" s="599"/>
      <c r="N85" s="599"/>
      <c r="O85" s="599"/>
      <c r="P85" s="599"/>
      <c r="Q85" s="599"/>
      <c r="R85" s="599"/>
      <c r="S85" s="599"/>
      <c r="T85" s="599"/>
      <c r="U85" s="599"/>
      <c r="V85" s="599"/>
      <c r="W85" s="599"/>
      <c r="X85" s="599"/>
      <c r="Y85" s="599"/>
      <c r="Z85" s="599"/>
      <c r="AA85" s="599"/>
      <c r="AB85" s="599"/>
      <c r="AC85" s="599"/>
      <c r="AD85" s="599"/>
      <c r="AE85" s="599"/>
      <c r="AF85" s="599"/>
      <c r="AG85" s="599"/>
      <c r="AH85" s="599"/>
      <c r="AI85" s="599"/>
      <c r="AJ85" s="599"/>
      <c r="AK85" s="599"/>
      <c r="AL85" s="599"/>
      <c r="AM85" s="599"/>
      <c r="AN85" s="599"/>
      <c r="AO85" s="599"/>
      <c r="AP85" s="599"/>
      <c r="AQ85" s="599"/>
      <c r="AR85" s="599"/>
      <c r="AS85" s="599"/>
      <c r="AT85" s="599"/>
      <c r="AU85" s="599"/>
      <c r="AV85" s="599"/>
      <c r="AW85" s="599"/>
      <c r="AX85" s="599"/>
      <c r="AY85" s="599"/>
      <c r="AZ85" s="599"/>
      <c r="BA85" s="599"/>
      <c r="BB85" s="599"/>
      <c r="BC85" s="599"/>
      <c r="BD85" s="599"/>
      <c r="BE85" s="599"/>
      <c r="BF85" s="597" t="s">
        <v>453</v>
      </c>
      <c r="BG85" s="604"/>
      <c r="BH85" s="604"/>
      <c r="BI85" s="604"/>
      <c r="BJ85" s="604"/>
      <c r="BK85" s="604"/>
      <c r="BL85" s="604"/>
      <c r="BM85" s="604"/>
      <c r="BN85" s="604"/>
      <c r="BO85" s="220"/>
      <c r="BP85" s="220"/>
      <c r="BQ85" s="220"/>
      <c r="BR85" s="220"/>
      <c r="BS85" s="220"/>
      <c r="BT85" s="220"/>
      <c r="BU85" s="220"/>
      <c r="BV85" s="220"/>
      <c r="BW85" s="220"/>
      <c r="BX85" s="220"/>
      <c r="BY85" s="220"/>
      <c r="BZ85" s="220"/>
      <c r="CA85" s="220"/>
      <c r="CB85" s="220"/>
      <c r="CC85" s="220"/>
      <c r="CD85" s="220"/>
      <c r="CE85" s="220"/>
      <c r="CF85" s="220"/>
      <c r="CG85" s="220"/>
      <c r="CH85" s="220"/>
      <c r="CI85" s="220"/>
      <c r="CJ85" s="220"/>
      <c r="CK85" s="220"/>
      <c r="CL85" s="220"/>
      <c r="CM85" s="220"/>
      <c r="CN85" s="220"/>
      <c r="CO85" s="220"/>
      <c r="CP85" s="220"/>
      <c r="CQ85" s="220"/>
      <c r="CR85" s="220"/>
      <c r="CS85" s="220"/>
      <c r="CT85" s="220"/>
      <c r="CU85" s="220"/>
      <c r="CV85" s="220"/>
      <c r="CW85" s="220"/>
      <c r="CX85" s="220"/>
      <c r="CY85" s="220"/>
      <c r="CZ85" s="220"/>
      <c r="DA85" s="220"/>
      <c r="DB85" s="220"/>
      <c r="DC85" s="220"/>
      <c r="DD85" s="220"/>
      <c r="DE85" s="220"/>
      <c r="DF85" s="220"/>
      <c r="DG85" s="220"/>
      <c r="DH85" s="248"/>
    </row>
    <row r="86" spans="1:115" ht="30" customHeight="1">
      <c r="A86" s="226"/>
      <c r="B86" s="220"/>
      <c r="C86" s="597" t="s">
        <v>454</v>
      </c>
      <c r="D86" s="597"/>
      <c r="E86" s="597"/>
      <c r="F86" s="598" t="s">
        <v>455</v>
      </c>
      <c r="G86" s="599"/>
      <c r="H86" s="599"/>
      <c r="I86" s="599"/>
      <c r="J86" s="599"/>
      <c r="K86" s="599"/>
      <c r="L86" s="599"/>
      <c r="M86" s="599"/>
      <c r="N86" s="599"/>
      <c r="O86" s="599"/>
      <c r="P86" s="599"/>
      <c r="Q86" s="599"/>
      <c r="R86" s="599"/>
      <c r="S86" s="599"/>
      <c r="T86" s="599"/>
      <c r="U86" s="599"/>
      <c r="V86" s="599"/>
      <c r="W86" s="599"/>
      <c r="X86" s="599"/>
      <c r="Y86" s="599"/>
      <c r="Z86" s="599"/>
      <c r="AA86" s="599"/>
      <c r="AB86" s="599"/>
      <c r="AC86" s="599"/>
      <c r="AD86" s="599"/>
      <c r="AE86" s="599"/>
      <c r="AF86" s="599"/>
      <c r="AG86" s="599"/>
      <c r="AH86" s="599"/>
      <c r="AI86" s="599"/>
      <c r="AJ86" s="599"/>
      <c r="AK86" s="599"/>
      <c r="AL86" s="599"/>
      <c r="AM86" s="599"/>
      <c r="AN86" s="599"/>
      <c r="AO86" s="599"/>
      <c r="AP86" s="599"/>
      <c r="AQ86" s="599"/>
      <c r="AR86" s="599"/>
      <c r="AS86" s="599"/>
      <c r="AT86" s="599"/>
      <c r="AU86" s="599"/>
      <c r="AV86" s="599"/>
      <c r="AW86" s="599"/>
      <c r="AX86" s="599"/>
      <c r="AY86" s="599"/>
      <c r="AZ86" s="599"/>
      <c r="BA86" s="599"/>
      <c r="BB86" s="599"/>
      <c r="BC86" s="599"/>
      <c r="BD86" s="599"/>
      <c r="BE86" s="599"/>
      <c r="BF86" s="597" t="s">
        <v>456</v>
      </c>
      <c r="BG86" s="604"/>
      <c r="BH86" s="604"/>
      <c r="BI86" s="604"/>
      <c r="BJ86" s="604"/>
      <c r="BK86" s="604"/>
      <c r="BL86" s="604"/>
      <c r="BM86" s="604"/>
      <c r="BN86" s="604"/>
      <c r="BO86" s="220"/>
      <c r="BP86" s="220"/>
      <c r="BQ86" s="220"/>
      <c r="BR86" s="220"/>
      <c r="BS86" s="220"/>
      <c r="BT86" s="220"/>
      <c r="BU86" s="220"/>
      <c r="BV86" s="220"/>
      <c r="BW86" s="220"/>
      <c r="BX86" s="220"/>
      <c r="BY86" s="220"/>
      <c r="BZ86" s="220"/>
      <c r="CA86" s="220"/>
      <c r="CB86" s="220"/>
      <c r="CC86" s="220"/>
      <c r="CD86" s="220"/>
      <c r="CE86" s="220"/>
      <c r="CF86" s="220"/>
      <c r="CG86" s="220"/>
      <c r="CH86" s="220"/>
      <c r="CI86" s="220"/>
      <c r="CJ86" s="220"/>
      <c r="CK86" s="220"/>
      <c r="CL86" s="220"/>
      <c r="CM86" s="220"/>
      <c r="CN86" s="220"/>
      <c r="CO86" s="220"/>
      <c r="CP86" s="220"/>
      <c r="CQ86" s="220"/>
      <c r="CR86" s="220"/>
      <c r="CS86" s="220"/>
      <c r="CT86" s="220"/>
      <c r="CU86" s="220"/>
      <c r="CV86" s="220"/>
      <c r="CW86" s="220"/>
      <c r="CX86" s="220"/>
      <c r="CY86" s="220"/>
      <c r="CZ86" s="220"/>
      <c r="DA86" s="220"/>
      <c r="DB86" s="220"/>
      <c r="DC86" s="220"/>
      <c r="DD86" s="220"/>
      <c r="DE86" s="220"/>
      <c r="DF86" s="220"/>
      <c r="DG86" s="220"/>
      <c r="DH86" s="248"/>
    </row>
    <row r="87" spans="1:115" ht="20.100000000000001" customHeight="1">
      <c r="A87" s="226"/>
      <c r="B87" s="220"/>
      <c r="C87" s="597" t="s">
        <v>457</v>
      </c>
      <c r="D87" s="597"/>
      <c r="E87" s="597"/>
      <c r="F87" s="598" t="s">
        <v>458</v>
      </c>
      <c r="G87" s="599"/>
      <c r="H87" s="599"/>
      <c r="I87" s="599"/>
      <c r="J87" s="599"/>
      <c r="K87" s="599"/>
      <c r="L87" s="599"/>
      <c r="M87" s="599"/>
      <c r="N87" s="599"/>
      <c r="O87" s="599"/>
      <c r="P87" s="599"/>
      <c r="Q87" s="599"/>
      <c r="R87" s="599"/>
      <c r="S87" s="599"/>
      <c r="T87" s="599"/>
      <c r="U87" s="599"/>
      <c r="V87" s="599"/>
      <c r="W87" s="599"/>
      <c r="X87" s="599"/>
      <c r="Y87" s="599"/>
      <c r="Z87" s="599"/>
      <c r="AA87" s="599"/>
      <c r="AB87" s="599"/>
      <c r="AC87" s="599"/>
      <c r="AD87" s="599"/>
      <c r="AE87" s="599"/>
      <c r="AF87" s="599"/>
      <c r="AG87" s="599"/>
      <c r="AH87" s="599"/>
      <c r="AI87" s="599"/>
      <c r="AJ87" s="599"/>
      <c r="AK87" s="599"/>
      <c r="AL87" s="599"/>
      <c r="AM87" s="599"/>
      <c r="AN87" s="599"/>
      <c r="AO87" s="599"/>
      <c r="AP87" s="599"/>
      <c r="AQ87" s="599"/>
      <c r="AR87" s="599"/>
      <c r="AS87" s="599"/>
      <c r="AT87" s="599"/>
      <c r="AU87" s="599"/>
      <c r="AV87" s="599"/>
      <c r="AW87" s="599"/>
      <c r="AX87" s="599"/>
      <c r="AY87" s="599"/>
      <c r="AZ87" s="599"/>
      <c r="BA87" s="599"/>
      <c r="BB87" s="599"/>
      <c r="BC87" s="599"/>
      <c r="BD87" s="599"/>
      <c r="BE87" s="599"/>
      <c r="BF87" s="597" t="s">
        <v>459</v>
      </c>
      <c r="BG87" s="604"/>
      <c r="BH87" s="604"/>
      <c r="BI87" s="604"/>
      <c r="BJ87" s="604"/>
      <c r="BK87" s="604"/>
      <c r="BL87" s="604"/>
      <c r="BM87" s="604"/>
      <c r="BN87" s="604"/>
      <c r="BO87" s="220"/>
      <c r="BP87" s="220"/>
      <c r="BQ87" s="220"/>
      <c r="BR87" s="220"/>
      <c r="BS87" s="220"/>
      <c r="BT87" s="220"/>
      <c r="BU87" s="220"/>
      <c r="BV87" s="220"/>
      <c r="BW87" s="220"/>
      <c r="BX87" s="220"/>
      <c r="BY87" s="220"/>
      <c r="BZ87" s="220"/>
      <c r="CA87" s="220"/>
      <c r="CB87" s="220"/>
      <c r="CC87" s="220"/>
      <c r="CD87" s="220"/>
      <c r="CE87" s="220"/>
      <c r="CF87" s="220"/>
      <c r="CG87" s="220"/>
      <c r="CH87" s="220"/>
      <c r="CI87" s="220"/>
      <c r="CJ87" s="220"/>
      <c r="CK87" s="220"/>
      <c r="CL87" s="220"/>
      <c r="CM87" s="220"/>
      <c r="CN87" s="220"/>
      <c r="CO87" s="220"/>
      <c r="CP87" s="220"/>
      <c r="CQ87" s="220"/>
      <c r="CR87" s="220"/>
      <c r="CS87" s="220"/>
      <c r="CT87" s="220"/>
      <c r="CU87" s="220"/>
      <c r="CV87" s="220"/>
      <c r="CW87" s="220"/>
      <c r="CX87" s="220"/>
      <c r="CY87" s="220"/>
      <c r="CZ87" s="220"/>
      <c r="DA87" s="220"/>
      <c r="DB87" s="220"/>
      <c r="DC87" s="220"/>
      <c r="DD87" s="220"/>
      <c r="DE87" s="220"/>
      <c r="DF87" s="220"/>
      <c r="DG87" s="220"/>
      <c r="DH87" s="248"/>
    </row>
    <row r="88" spans="1:115" ht="20.100000000000001" customHeight="1">
      <c r="A88" s="226"/>
      <c r="B88" s="220"/>
      <c r="C88" s="597" t="s">
        <v>460</v>
      </c>
      <c r="D88" s="597"/>
      <c r="E88" s="597"/>
      <c r="F88" s="598" t="s">
        <v>461</v>
      </c>
      <c r="G88" s="599"/>
      <c r="H88" s="599"/>
      <c r="I88" s="599"/>
      <c r="J88" s="599"/>
      <c r="K88" s="599"/>
      <c r="L88" s="599"/>
      <c r="M88" s="599"/>
      <c r="N88" s="599"/>
      <c r="O88" s="599"/>
      <c r="P88" s="599"/>
      <c r="Q88" s="599"/>
      <c r="R88" s="599"/>
      <c r="S88" s="599"/>
      <c r="T88" s="599"/>
      <c r="U88" s="599"/>
      <c r="V88" s="599"/>
      <c r="W88" s="599"/>
      <c r="X88" s="599"/>
      <c r="Y88" s="599"/>
      <c r="Z88" s="599"/>
      <c r="AA88" s="599"/>
      <c r="AB88" s="599"/>
      <c r="AC88" s="599"/>
      <c r="AD88" s="599"/>
      <c r="AE88" s="599"/>
      <c r="AF88" s="599"/>
      <c r="AG88" s="599"/>
      <c r="AH88" s="599"/>
      <c r="AI88" s="599"/>
      <c r="AJ88" s="599"/>
      <c r="AK88" s="599"/>
      <c r="AL88" s="599"/>
      <c r="AM88" s="599"/>
      <c r="AN88" s="599"/>
      <c r="AO88" s="599"/>
      <c r="AP88" s="599"/>
      <c r="AQ88" s="599"/>
      <c r="AR88" s="599"/>
      <c r="AS88" s="599"/>
      <c r="AT88" s="599"/>
      <c r="AU88" s="599"/>
      <c r="AV88" s="599"/>
      <c r="AW88" s="599"/>
      <c r="AX88" s="599"/>
      <c r="AY88" s="599"/>
      <c r="AZ88" s="599"/>
      <c r="BA88" s="599"/>
      <c r="BB88" s="599"/>
      <c r="BC88" s="599"/>
      <c r="BD88" s="599"/>
      <c r="BE88" s="599"/>
      <c r="BF88" s="597" t="s">
        <v>462</v>
      </c>
      <c r="BG88" s="604"/>
      <c r="BH88" s="604"/>
      <c r="BI88" s="604"/>
      <c r="BJ88" s="604"/>
      <c r="BK88" s="604"/>
      <c r="BL88" s="604"/>
      <c r="BM88" s="604"/>
      <c r="BN88" s="604"/>
      <c r="BO88" s="220"/>
      <c r="BP88" s="220"/>
      <c r="BQ88" s="220"/>
      <c r="BR88" s="220"/>
      <c r="BS88" s="220"/>
      <c r="BT88" s="220"/>
      <c r="BU88" s="220"/>
      <c r="BV88" s="220"/>
      <c r="BW88" s="220"/>
      <c r="BX88" s="220"/>
      <c r="BY88" s="220"/>
      <c r="BZ88" s="220"/>
      <c r="CA88" s="220"/>
      <c r="CB88" s="220"/>
      <c r="CC88" s="220"/>
      <c r="CD88" s="220"/>
      <c r="CE88" s="220"/>
      <c r="CF88" s="220"/>
      <c r="CG88" s="220"/>
      <c r="CH88" s="220"/>
      <c r="CI88" s="220"/>
      <c r="CJ88" s="220"/>
      <c r="CK88" s="220"/>
      <c r="CL88" s="220"/>
      <c r="CM88" s="220"/>
      <c r="CN88" s="220"/>
      <c r="CO88" s="220"/>
      <c r="CP88" s="220"/>
      <c r="CQ88" s="220"/>
      <c r="CR88" s="220"/>
      <c r="CS88" s="220"/>
      <c r="CT88" s="220"/>
      <c r="CU88" s="220"/>
      <c r="CV88" s="220"/>
      <c r="CW88" s="220"/>
      <c r="CX88" s="220"/>
      <c r="CY88" s="220"/>
      <c r="CZ88" s="220"/>
      <c r="DA88" s="220"/>
      <c r="DB88" s="220"/>
      <c r="DC88" s="220"/>
      <c r="DD88" s="220"/>
      <c r="DE88" s="220"/>
      <c r="DF88" s="220"/>
      <c r="DG88" s="220"/>
      <c r="DH88" s="248"/>
    </row>
    <row r="89" spans="1:115" ht="20.100000000000001" customHeight="1">
      <c r="A89" s="226"/>
      <c r="B89" s="220"/>
      <c r="C89" s="597" t="s">
        <v>463</v>
      </c>
      <c r="D89" s="597"/>
      <c r="E89" s="597"/>
      <c r="F89" s="598" t="s">
        <v>464</v>
      </c>
      <c r="G89" s="599"/>
      <c r="H89" s="599"/>
      <c r="I89" s="599"/>
      <c r="J89" s="599"/>
      <c r="K89" s="599"/>
      <c r="L89" s="599"/>
      <c r="M89" s="599"/>
      <c r="N89" s="599"/>
      <c r="O89" s="599"/>
      <c r="P89" s="599"/>
      <c r="Q89" s="599"/>
      <c r="R89" s="599"/>
      <c r="S89" s="599"/>
      <c r="T89" s="599"/>
      <c r="U89" s="599"/>
      <c r="V89" s="599"/>
      <c r="W89" s="599"/>
      <c r="X89" s="599"/>
      <c r="Y89" s="599"/>
      <c r="Z89" s="599"/>
      <c r="AA89" s="599"/>
      <c r="AB89" s="599"/>
      <c r="AC89" s="599"/>
      <c r="AD89" s="599"/>
      <c r="AE89" s="599"/>
      <c r="AF89" s="599"/>
      <c r="AG89" s="599"/>
      <c r="AH89" s="599"/>
      <c r="AI89" s="599"/>
      <c r="AJ89" s="599"/>
      <c r="AK89" s="599"/>
      <c r="AL89" s="599"/>
      <c r="AM89" s="599"/>
      <c r="AN89" s="599"/>
      <c r="AO89" s="599"/>
      <c r="AP89" s="599"/>
      <c r="AQ89" s="599"/>
      <c r="AR89" s="599"/>
      <c r="AS89" s="599"/>
      <c r="AT89" s="599"/>
      <c r="AU89" s="599"/>
      <c r="AV89" s="599"/>
      <c r="AW89" s="599"/>
      <c r="AX89" s="599"/>
      <c r="AY89" s="599"/>
      <c r="AZ89" s="599"/>
      <c r="BA89" s="599"/>
      <c r="BB89" s="599"/>
      <c r="BC89" s="599"/>
      <c r="BD89" s="599"/>
      <c r="BE89" s="599"/>
      <c r="BF89" s="597" t="s">
        <v>465</v>
      </c>
      <c r="BG89" s="604"/>
      <c r="BH89" s="604"/>
      <c r="BI89" s="604"/>
      <c r="BJ89" s="604"/>
      <c r="BK89" s="604"/>
      <c r="BL89" s="604"/>
      <c r="BM89" s="604"/>
      <c r="BN89" s="604"/>
      <c r="BO89" s="220"/>
      <c r="BP89" s="220"/>
      <c r="BQ89" s="220"/>
      <c r="BR89" s="220"/>
      <c r="BS89" s="220"/>
      <c r="BT89" s="220"/>
      <c r="BU89" s="220"/>
      <c r="BV89" s="220"/>
      <c r="BW89" s="220"/>
      <c r="BX89" s="220"/>
      <c r="BY89" s="220"/>
      <c r="BZ89" s="220"/>
      <c r="CA89" s="220"/>
      <c r="CB89" s="220"/>
      <c r="CC89" s="220"/>
      <c r="CD89" s="220"/>
      <c r="CE89" s="220"/>
      <c r="CF89" s="220"/>
      <c r="CG89" s="220"/>
      <c r="CH89" s="220"/>
      <c r="CI89" s="220"/>
      <c r="CJ89" s="220"/>
      <c r="CK89" s="220"/>
      <c r="CL89" s="220"/>
      <c r="CM89" s="220"/>
      <c r="CN89" s="220"/>
      <c r="CO89" s="220"/>
      <c r="CP89" s="220"/>
      <c r="CQ89" s="220"/>
      <c r="CR89" s="220"/>
      <c r="CS89" s="220"/>
      <c r="CT89" s="220"/>
      <c r="CU89" s="220"/>
      <c r="CV89" s="220"/>
      <c r="CW89" s="220"/>
      <c r="CX89" s="220"/>
      <c r="CY89" s="220"/>
      <c r="CZ89" s="220"/>
      <c r="DA89" s="220"/>
      <c r="DB89" s="220"/>
      <c r="DC89" s="220"/>
      <c r="DD89" s="220"/>
      <c r="DE89" s="220"/>
      <c r="DF89" s="220"/>
      <c r="DG89" s="220"/>
      <c r="DH89" s="248"/>
    </row>
    <row r="90" spans="1:115" ht="20.100000000000001" customHeight="1">
      <c r="A90" s="226"/>
      <c r="B90" s="220"/>
      <c r="C90" s="597" t="s">
        <v>466</v>
      </c>
      <c r="D90" s="597"/>
      <c r="E90" s="597"/>
      <c r="F90" s="598" t="s">
        <v>467</v>
      </c>
      <c r="G90" s="599"/>
      <c r="H90" s="599"/>
      <c r="I90" s="599"/>
      <c r="J90" s="599"/>
      <c r="K90" s="599"/>
      <c r="L90" s="599"/>
      <c r="M90" s="599"/>
      <c r="N90" s="599"/>
      <c r="O90" s="599"/>
      <c r="P90" s="599"/>
      <c r="Q90" s="599"/>
      <c r="R90" s="599"/>
      <c r="S90" s="599"/>
      <c r="T90" s="599"/>
      <c r="U90" s="599"/>
      <c r="V90" s="599"/>
      <c r="W90" s="599"/>
      <c r="X90" s="599"/>
      <c r="Y90" s="599"/>
      <c r="Z90" s="599"/>
      <c r="AA90" s="599"/>
      <c r="AB90" s="599"/>
      <c r="AC90" s="599"/>
      <c r="AD90" s="599"/>
      <c r="AE90" s="599"/>
      <c r="AF90" s="599"/>
      <c r="AG90" s="599"/>
      <c r="AH90" s="599"/>
      <c r="AI90" s="599"/>
      <c r="AJ90" s="599"/>
      <c r="AK90" s="599"/>
      <c r="AL90" s="599"/>
      <c r="AM90" s="599"/>
      <c r="AN90" s="599"/>
      <c r="AO90" s="599"/>
      <c r="AP90" s="599"/>
      <c r="AQ90" s="599"/>
      <c r="AR90" s="599"/>
      <c r="AS90" s="599"/>
      <c r="AT90" s="599"/>
      <c r="AU90" s="599"/>
      <c r="AV90" s="599"/>
      <c r="AW90" s="599"/>
      <c r="AX90" s="599"/>
      <c r="AY90" s="599"/>
      <c r="AZ90" s="599"/>
      <c r="BA90" s="599"/>
      <c r="BB90" s="599"/>
      <c r="BC90" s="599"/>
      <c r="BD90" s="599"/>
      <c r="BE90" s="599"/>
      <c r="BF90" s="597" t="s">
        <v>468</v>
      </c>
      <c r="BG90" s="604"/>
      <c r="BH90" s="604"/>
      <c r="BI90" s="604"/>
      <c r="BJ90" s="604"/>
      <c r="BK90" s="604"/>
      <c r="BL90" s="604"/>
      <c r="BM90" s="604"/>
      <c r="BN90" s="604"/>
      <c r="BO90" s="220"/>
      <c r="BP90" s="220"/>
      <c r="BQ90" s="220"/>
      <c r="BR90" s="220"/>
      <c r="BS90" s="220"/>
      <c r="BT90" s="220"/>
      <c r="BU90" s="220"/>
      <c r="BV90" s="220"/>
      <c r="BW90" s="220"/>
      <c r="BX90" s="220"/>
      <c r="BY90" s="220"/>
      <c r="BZ90" s="220"/>
      <c r="CA90" s="220"/>
      <c r="CB90" s="220"/>
      <c r="CC90" s="220"/>
      <c r="CD90" s="220"/>
      <c r="CE90" s="220"/>
      <c r="CF90" s="220"/>
      <c r="CG90" s="220"/>
      <c r="CH90" s="220"/>
      <c r="CI90" s="220"/>
      <c r="CJ90" s="220"/>
      <c r="CK90" s="220"/>
      <c r="CL90" s="220"/>
      <c r="CM90" s="220"/>
      <c r="CN90" s="220"/>
      <c r="CO90" s="220"/>
      <c r="CP90" s="220"/>
      <c r="CQ90" s="220"/>
      <c r="CR90" s="220"/>
      <c r="CS90" s="220"/>
      <c r="CT90" s="220"/>
      <c r="CU90" s="220"/>
      <c r="CV90" s="220"/>
      <c r="CW90" s="220"/>
      <c r="CX90" s="220"/>
      <c r="CY90" s="220"/>
      <c r="CZ90" s="220"/>
      <c r="DA90" s="220"/>
      <c r="DB90" s="220"/>
      <c r="DC90" s="220"/>
      <c r="DD90" s="220"/>
      <c r="DE90" s="220"/>
      <c r="DF90" s="220"/>
      <c r="DG90" s="220"/>
      <c r="DH90" s="248"/>
    </row>
    <row r="91" spans="1:115" ht="20.100000000000001" customHeight="1">
      <c r="A91" s="226"/>
      <c r="B91" s="220"/>
      <c r="C91" s="597" t="s">
        <v>469</v>
      </c>
      <c r="D91" s="597"/>
      <c r="E91" s="597"/>
      <c r="F91" s="598" t="s">
        <v>470</v>
      </c>
      <c r="G91" s="599"/>
      <c r="H91" s="599"/>
      <c r="I91" s="599"/>
      <c r="J91" s="599"/>
      <c r="K91" s="599"/>
      <c r="L91" s="599"/>
      <c r="M91" s="599"/>
      <c r="N91" s="599"/>
      <c r="O91" s="599"/>
      <c r="P91" s="599"/>
      <c r="Q91" s="599"/>
      <c r="R91" s="599"/>
      <c r="S91" s="599"/>
      <c r="T91" s="599"/>
      <c r="U91" s="599"/>
      <c r="V91" s="599"/>
      <c r="W91" s="599"/>
      <c r="X91" s="599"/>
      <c r="Y91" s="599"/>
      <c r="Z91" s="599"/>
      <c r="AA91" s="599"/>
      <c r="AB91" s="599"/>
      <c r="AC91" s="599"/>
      <c r="AD91" s="599"/>
      <c r="AE91" s="599"/>
      <c r="AF91" s="599"/>
      <c r="AG91" s="599"/>
      <c r="AH91" s="599"/>
      <c r="AI91" s="599"/>
      <c r="AJ91" s="599"/>
      <c r="AK91" s="599"/>
      <c r="AL91" s="599"/>
      <c r="AM91" s="599"/>
      <c r="AN91" s="599"/>
      <c r="AO91" s="599"/>
      <c r="AP91" s="599"/>
      <c r="AQ91" s="599"/>
      <c r="AR91" s="599"/>
      <c r="AS91" s="599"/>
      <c r="AT91" s="599"/>
      <c r="AU91" s="599"/>
      <c r="AV91" s="599"/>
      <c r="AW91" s="599"/>
      <c r="AX91" s="599"/>
      <c r="AY91" s="599"/>
      <c r="AZ91" s="599"/>
      <c r="BA91" s="599"/>
      <c r="BB91" s="599"/>
      <c r="BC91" s="599"/>
      <c r="BD91" s="599"/>
      <c r="BE91" s="599"/>
      <c r="BF91" s="597" t="s">
        <v>471</v>
      </c>
      <c r="BG91" s="604"/>
      <c r="BH91" s="604"/>
      <c r="BI91" s="604"/>
      <c r="BJ91" s="604"/>
      <c r="BK91" s="604"/>
      <c r="BL91" s="604"/>
      <c r="BM91" s="604"/>
      <c r="BN91" s="604"/>
      <c r="BO91" s="220"/>
      <c r="BP91" s="220"/>
      <c r="BQ91" s="220"/>
      <c r="BR91" s="220"/>
      <c r="BS91" s="220"/>
      <c r="BT91" s="220"/>
      <c r="BU91" s="220"/>
      <c r="BV91" s="220"/>
      <c r="BW91" s="220"/>
      <c r="BX91" s="220"/>
      <c r="BY91" s="220"/>
      <c r="BZ91" s="220"/>
      <c r="CA91" s="220"/>
      <c r="CB91" s="220"/>
      <c r="CC91" s="220"/>
      <c r="CD91" s="220"/>
      <c r="CE91" s="220"/>
      <c r="CF91" s="220"/>
      <c r="CG91" s="220"/>
      <c r="CH91" s="220"/>
      <c r="CI91" s="220"/>
      <c r="CJ91" s="220"/>
      <c r="CK91" s="220"/>
      <c r="CL91" s="220"/>
      <c r="CM91" s="220"/>
      <c r="CN91" s="220"/>
      <c r="CO91" s="220"/>
      <c r="CP91" s="220"/>
      <c r="CQ91" s="220"/>
      <c r="CR91" s="220"/>
      <c r="CS91" s="220"/>
      <c r="CT91" s="220"/>
      <c r="CU91" s="220"/>
      <c r="CV91" s="220"/>
      <c r="CW91" s="220"/>
      <c r="CX91" s="220"/>
      <c r="CY91" s="220"/>
      <c r="CZ91" s="220"/>
      <c r="DA91" s="220"/>
      <c r="DB91" s="220"/>
      <c r="DC91" s="220"/>
      <c r="DD91" s="220"/>
      <c r="DE91" s="220"/>
      <c r="DF91" s="220"/>
      <c r="DG91" s="220"/>
      <c r="DH91" s="248"/>
    </row>
    <row r="92" spans="1:115" s="220" customFormat="1" ht="42" customHeight="1">
      <c r="A92" s="226"/>
      <c r="C92" s="597" t="s">
        <v>472</v>
      </c>
      <c r="D92" s="597"/>
      <c r="E92" s="597"/>
      <c r="F92" s="601" t="s">
        <v>473</v>
      </c>
      <c r="G92" s="602"/>
      <c r="H92" s="602"/>
      <c r="I92" s="602"/>
      <c r="J92" s="602"/>
      <c r="K92" s="602"/>
      <c r="L92" s="602"/>
      <c r="M92" s="602"/>
      <c r="N92" s="602"/>
      <c r="O92" s="602"/>
      <c r="P92" s="602"/>
      <c r="Q92" s="602"/>
      <c r="R92" s="602"/>
      <c r="S92" s="602"/>
      <c r="T92" s="602"/>
      <c r="U92" s="602"/>
      <c r="V92" s="602"/>
      <c r="W92" s="602"/>
      <c r="X92" s="602"/>
      <c r="Y92" s="602"/>
      <c r="Z92" s="602"/>
      <c r="AA92" s="602"/>
      <c r="AB92" s="602"/>
      <c r="AC92" s="602"/>
      <c r="AD92" s="602"/>
      <c r="AE92" s="602"/>
      <c r="AF92" s="602"/>
      <c r="AG92" s="602"/>
      <c r="AH92" s="602"/>
      <c r="AI92" s="602"/>
      <c r="AJ92" s="602"/>
      <c r="AK92" s="602"/>
      <c r="AL92" s="602"/>
      <c r="AM92" s="602"/>
      <c r="AN92" s="602"/>
      <c r="AO92" s="602"/>
      <c r="AP92" s="602"/>
      <c r="AQ92" s="602"/>
      <c r="AR92" s="602"/>
      <c r="AS92" s="602"/>
      <c r="AT92" s="602"/>
      <c r="AU92" s="602"/>
      <c r="AV92" s="602"/>
      <c r="AW92" s="602"/>
      <c r="AX92" s="602"/>
      <c r="AY92" s="602"/>
      <c r="AZ92" s="602"/>
      <c r="BA92" s="602"/>
      <c r="BB92" s="602"/>
      <c r="BC92" s="602"/>
      <c r="BD92" s="602"/>
      <c r="BE92" s="603"/>
      <c r="BF92" s="597" t="s">
        <v>474</v>
      </c>
      <c r="BG92" s="600"/>
      <c r="BH92" s="600"/>
      <c r="BI92" s="600"/>
      <c r="BJ92" s="600"/>
      <c r="BK92" s="600"/>
      <c r="BL92" s="600"/>
      <c r="BM92" s="600"/>
      <c r="BN92" s="600"/>
      <c r="DH92" s="229"/>
      <c r="DI92" s="228"/>
      <c r="DJ92" s="228"/>
      <c r="DK92" s="228"/>
    </row>
    <row r="93" spans="1:115" s="220" customFormat="1" ht="30" customHeight="1">
      <c r="A93" s="226"/>
      <c r="B93" s="243"/>
      <c r="C93" s="597" t="s">
        <v>475</v>
      </c>
      <c r="D93" s="597"/>
      <c r="E93" s="597"/>
      <c r="F93" s="601" t="s">
        <v>476</v>
      </c>
      <c r="G93" s="602"/>
      <c r="H93" s="602"/>
      <c r="I93" s="602"/>
      <c r="J93" s="602"/>
      <c r="K93" s="602"/>
      <c r="L93" s="602"/>
      <c r="M93" s="602"/>
      <c r="N93" s="602"/>
      <c r="O93" s="602"/>
      <c r="P93" s="602"/>
      <c r="Q93" s="602"/>
      <c r="R93" s="602"/>
      <c r="S93" s="602"/>
      <c r="T93" s="602"/>
      <c r="U93" s="602"/>
      <c r="V93" s="602"/>
      <c r="W93" s="602"/>
      <c r="X93" s="602"/>
      <c r="Y93" s="602"/>
      <c r="Z93" s="602"/>
      <c r="AA93" s="602"/>
      <c r="AB93" s="602"/>
      <c r="AC93" s="602"/>
      <c r="AD93" s="602"/>
      <c r="AE93" s="602"/>
      <c r="AF93" s="602"/>
      <c r="AG93" s="602"/>
      <c r="AH93" s="602"/>
      <c r="AI93" s="602"/>
      <c r="AJ93" s="602"/>
      <c r="AK93" s="602"/>
      <c r="AL93" s="602"/>
      <c r="AM93" s="602"/>
      <c r="AN93" s="602"/>
      <c r="AO93" s="602"/>
      <c r="AP93" s="602"/>
      <c r="AQ93" s="602"/>
      <c r="AR93" s="602"/>
      <c r="AS93" s="602"/>
      <c r="AT93" s="602"/>
      <c r="AU93" s="602"/>
      <c r="AV93" s="602"/>
      <c r="AW93" s="602"/>
      <c r="AX93" s="602"/>
      <c r="AY93" s="602"/>
      <c r="AZ93" s="602"/>
      <c r="BA93" s="602"/>
      <c r="BB93" s="602"/>
      <c r="BC93" s="602"/>
      <c r="BD93" s="602"/>
      <c r="BE93" s="603"/>
      <c r="BF93" s="597" t="s">
        <v>477</v>
      </c>
      <c r="BG93" s="600"/>
      <c r="BH93" s="600"/>
      <c r="BI93" s="600"/>
      <c r="BJ93" s="600"/>
      <c r="BK93" s="600"/>
      <c r="BL93" s="600"/>
      <c r="BM93" s="600"/>
      <c r="BN93" s="600"/>
      <c r="DH93" s="229"/>
      <c r="DI93" s="228"/>
      <c r="DJ93" s="228"/>
      <c r="DK93" s="228"/>
    </row>
    <row r="94" spans="1:115" s="220" customFormat="1" ht="20.100000000000001" customHeight="1">
      <c r="A94" s="226"/>
      <c r="B94" s="243"/>
      <c r="C94" s="597" t="s">
        <v>478</v>
      </c>
      <c r="D94" s="597"/>
      <c r="E94" s="597"/>
      <c r="F94" s="598" t="s">
        <v>479</v>
      </c>
      <c r="G94" s="599"/>
      <c r="H94" s="599"/>
      <c r="I94" s="599"/>
      <c r="J94" s="599"/>
      <c r="K94" s="599"/>
      <c r="L94" s="599"/>
      <c r="M94" s="599"/>
      <c r="N94" s="599"/>
      <c r="O94" s="599"/>
      <c r="P94" s="599"/>
      <c r="Q94" s="599"/>
      <c r="R94" s="599"/>
      <c r="S94" s="599"/>
      <c r="T94" s="599"/>
      <c r="U94" s="599"/>
      <c r="V94" s="599"/>
      <c r="W94" s="599"/>
      <c r="X94" s="599"/>
      <c r="Y94" s="599"/>
      <c r="Z94" s="599"/>
      <c r="AA94" s="599"/>
      <c r="AB94" s="599"/>
      <c r="AC94" s="599"/>
      <c r="AD94" s="599"/>
      <c r="AE94" s="599"/>
      <c r="AF94" s="599"/>
      <c r="AG94" s="599"/>
      <c r="AH94" s="599"/>
      <c r="AI94" s="599"/>
      <c r="AJ94" s="599"/>
      <c r="AK94" s="599"/>
      <c r="AL94" s="599"/>
      <c r="AM94" s="599"/>
      <c r="AN94" s="599"/>
      <c r="AO94" s="599"/>
      <c r="AP94" s="599"/>
      <c r="AQ94" s="599"/>
      <c r="AR94" s="599"/>
      <c r="AS94" s="599"/>
      <c r="AT94" s="599"/>
      <c r="AU94" s="599"/>
      <c r="AV94" s="599"/>
      <c r="AW94" s="599"/>
      <c r="AX94" s="599"/>
      <c r="AY94" s="599"/>
      <c r="AZ94" s="599"/>
      <c r="BA94" s="599"/>
      <c r="BB94" s="599"/>
      <c r="BC94" s="599"/>
      <c r="BD94" s="599"/>
      <c r="BE94" s="599"/>
      <c r="BF94" s="597" t="s">
        <v>480</v>
      </c>
      <c r="BG94" s="600"/>
      <c r="BH94" s="600"/>
      <c r="BI94" s="600"/>
      <c r="BJ94" s="600"/>
      <c r="BK94" s="600"/>
      <c r="BL94" s="600"/>
      <c r="BM94" s="600"/>
      <c r="BN94" s="600"/>
      <c r="DH94" s="229"/>
      <c r="DI94" s="228"/>
      <c r="DJ94" s="228"/>
      <c r="DK94" s="228"/>
    </row>
    <row r="95" spans="1:115" s="220" customFormat="1" ht="114.95" customHeight="1">
      <c r="A95" s="226"/>
      <c r="B95" s="243"/>
      <c r="C95" s="597" t="s">
        <v>481</v>
      </c>
      <c r="D95" s="597"/>
      <c r="E95" s="597"/>
      <c r="F95" s="594" t="s">
        <v>482</v>
      </c>
      <c r="G95" s="595"/>
      <c r="H95" s="595"/>
      <c r="I95" s="595"/>
      <c r="J95" s="595"/>
      <c r="K95" s="595"/>
      <c r="L95" s="595"/>
      <c r="M95" s="595"/>
      <c r="N95" s="595"/>
      <c r="O95" s="595"/>
      <c r="P95" s="595"/>
      <c r="Q95" s="595"/>
      <c r="R95" s="595"/>
      <c r="S95" s="595"/>
      <c r="T95" s="595"/>
      <c r="U95" s="595"/>
      <c r="V95" s="595"/>
      <c r="W95" s="595"/>
      <c r="X95" s="595"/>
      <c r="Y95" s="595"/>
      <c r="Z95" s="595"/>
      <c r="AA95" s="595"/>
      <c r="AB95" s="595"/>
      <c r="AC95" s="595"/>
      <c r="AD95" s="595"/>
      <c r="AE95" s="595"/>
      <c r="AF95" s="595"/>
      <c r="AG95" s="595"/>
      <c r="AH95" s="595"/>
      <c r="AI95" s="595"/>
      <c r="AJ95" s="595"/>
      <c r="AK95" s="595"/>
      <c r="AL95" s="595"/>
      <c r="AM95" s="595"/>
      <c r="AN95" s="595"/>
      <c r="AO95" s="595"/>
      <c r="AP95" s="595"/>
      <c r="AQ95" s="595"/>
      <c r="AR95" s="595"/>
      <c r="AS95" s="595"/>
      <c r="AT95" s="595"/>
      <c r="AU95" s="595"/>
      <c r="AV95" s="595"/>
      <c r="AW95" s="595"/>
      <c r="AX95" s="595"/>
      <c r="AY95" s="595"/>
      <c r="AZ95" s="595"/>
      <c r="BA95" s="595"/>
      <c r="BB95" s="595"/>
      <c r="BC95" s="595"/>
      <c r="BD95" s="595"/>
      <c r="BE95" s="595"/>
      <c r="BF95" s="597" t="s">
        <v>483</v>
      </c>
      <c r="BG95" s="600"/>
      <c r="BH95" s="600"/>
      <c r="BI95" s="600"/>
      <c r="BJ95" s="600"/>
      <c r="BK95" s="600"/>
      <c r="BL95" s="600"/>
      <c r="BM95" s="600"/>
      <c r="BN95" s="600"/>
      <c r="DH95" s="229"/>
      <c r="DI95" s="228"/>
      <c r="DJ95" s="228"/>
      <c r="DK95" s="228"/>
    </row>
    <row r="96" spans="1:115" s="220" customFormat="1" ht="30" customHeight="1">
      <c r="A96" s="226"/>
      <c r="B96" s="243"/>
      <c r="C96" s="597" t="s">
        <v>484</v>
      </c>
      <c r="D96" s="597"/>
      <c r="E96" s="597"/>
      <c r="F96" s="598" t="s">
        <v>485</v>
      </c>
      <c r="G96" s="599"/>
      <c r="H96" s="599"/>
      <c r="I96" s="599"/>
      <c r="J96" s="599"/>
      <c r="K96" s="599"/>
      <c r="L96" s="599"/>
      <c r="M96" s="599"/>
      <c r="N96" s="599"/>
      <c r="O96" s="599"/>
      <c r="P96" s="599"/>
      <c r="Q96" s="599"/>
      <c r="R96" s="599"/>
      <c r="S96" s="599"/>
      <c r="T96" s="599"/>
      <c r="U96" s="599"/>
      <c r="V96" s="599"/>
      <c r="W96" s="599"/>
      <c r="X96" s="599"/>
      <c r="Y96" s="599"/>
      <c r="Z96" s="599"/>
      <c r="AA96" s="599"/>
      <c r="AB96" s="599"/>
      <c r="AC96" s="599"/>
      <c r="AD96" s="599"/>
      <c r="AE96" s="599"/>
      <c r="AF96" s="599"/>
      <c r="AG96" s="599"/>
      <c r="AH96" s="599"/>
      <c r="AI96" s="599"/>
      <c r="AJ96" s="599"/>
      <c r="AK96" s="599"/>
      <c r="AL96" s="599"/>
      <c r="AM96" s="599"/>
      <c r="AN96" s="599"/>
      <c r="AO96" s="599"/>
      <c r="AP96" s="599"/>
      <c r="AQ96" s="599"/>
      <c r="AR96" s="599"/>
      <c r="AS96" s="599"/>
      <c r="AT96" s="599"/>
      <c r="AU96" s="599"/>
      <c r="AV96" s="599"/>
      <c r="AW96" s="599"/>
      <c r="AX96" s="599"/>
      <c r="AY96" s="599"/>
      <c r="AZ96" s="599"/>
      <c r="BA96" s="599"/>
      <c r="BB96" s="599"/>
      <c r="BC96" s="599"/>
      <c r="BD96" s="599"/>
      <c r="BE96" s="599"/>
      <c r="BF96" s="597" t="s">
        <v>486</v>
      </c>
      <c r="BG96" s="600"/>
      <c r="BH96" s="600"/>
      <c r="BI96" s="600"/>
      <c r="BJ96" s="600"/>
      <c r="BK96" s="600"/>
      <c r="BL96" s="600"/>
      <c r="BM96" s="600"/>
      <c r="BN96" s="600"/>
      <c r="DH96" s="229"/>
      <c r="DI96" s="228"/>
      <c r="DJ96" s="228"/>
      <c r="DK96" s="228"/>
    </row>
    <row r="97" spans="1:115" s="220" customFormat="1" ht="20.100000000000001" customHeight="1">
      <c r="A97" s="226"/>
      <c r="B97" s="243"/>
      <c r="C97" s="597" t="s">
        <v>487</v>
      </c>
      <c r="D97" s="597"/>
      <c r="E97" s="597"/>
      <c r="F97" s="598" t="s">
        <v>488</v>
      </c>
      <c r="G97" s="599"/>
      <c r="H97" s="599"/>
      <c r="I97" s="599"/>
      <c r="J97" s="599"/>
      <c r="K97" s="599"/>
      <c r="L97" s="599"/>
      <c r="M97" s="599"/>
      <c r="N97" s="599"/>
      <c r="O97" s="599"/>
      <c r="P97" s="599"/>
      <c r="Q97" s="599"/>
      <c r="R97" s="599"/>
      <c r="S97" s="599"/>
      <c r="T97" s="599"/>
      <c r="U97" s="599"/>
      <c r="V97" s="599"/>
      <c r="W97" s="599"/>
      <c r="X97" s="599"/>
      <c r="Y97" s="599"/>
      <c r="Z97" s="599"/>
      <c r="AA97" s="599"/>
      <c r="AB97" s="599"/>
      <c r="AC97" s="599"/>
      <c r="AD97" s="599"/>
      <c r="AE97" s="599"/>
      <c r="AF97" s="599"/>
      <c r="AG97" s="599"/>
      <c r="AH97" s="599"/>
      <c r="AI97" s="599"/>
      <c r="AJ97" s="599"/>
      <c r="AK97" s="599"/>
      <c r="AL97" s="599"/>
      <c r="AM97" s="599"/>
      <c r="AN97" s="599"/>
      <c r="AO97" s="599"/>
      <c r="AP97" s="599"/>
      <c r="AQ97" s="599"/>
      <c r="AR97" s="599"/>
      <c r="AS97" s="599"/>
      <c r="AT97" s="599"/>
      <c r="AU97" s="599"/>
      <c r="AV97" s="599"/>
      <c r="AW97" s="599"/>
      <c r="AX97" s="599"/>
      <c r="AY97" s="599"/>
      <c r="AZ97" s="599"/>
      <c r="BA97" s="599"/>
      <c r="BB97" s="599"/>
      <c r="BC97" s="599"/>
      <c r="BD97" s="599"/>
      <c r="BE97" s="599"/>
      <c r="BF97" s="597" t="s">
        <v>489</v>
      </c>
      <c r="BG97" s="600"/>
      <c r="BH97" s="600"/>
      <c r="BI97" s="600"/>
      <c r="BJ97" s="600"/>
      <c r="BK97" s="600"/>
      <c r="BL97" s="600"/>
      <c r="BM97" s="600"/>
      <c r="BN97" s="600"/>
      <c r="DH97" s="229"/>
      <c r="DI97" s="228"/>
      <c r="DJ97" s="228"/>
      <c r="DK97" s="228"/>
    </row>
    <row r="98" spans="1:115" s="220" customFormat="1" ht="20.100000000000001" customHeight="1">
      <c r="A98" s="226"/>
      <c r="B98" s="243"/>
      <c r="C98" s="552" t="s">
        <v>490</v>
      </c>
      <c r="D98" s="552"/>
      <c r="E98" s="552"/>
      <c r="F98" s="590" t="s">
        <v>491</v>
      </c>
      <c r="G98" s="591"/>
      <c r="H98" s="591"/>
      <c r="I98" s="591"/>
      <c r="J98" s="591"/>
      <c r="K98" s="591"/>
      <c r="L98" s="591"/>
      <c r="M98" s="591"/>
      <c r="N98" s="591"/>
      <c r="O98" s="591"/>
      <c r="P98" s="591"/>
      <c r="Q98" s="591"/>
      <c r="R98" s="591"/>
      <c r="S98" s="591"/>
      <c r="T98" s="591"/>
      <c r="U98" s="591"/>
      <c r="V98" s="591"/>
      <c r="W98" s="591"/>
      <c r="X98" s="591"/>
      <c r="Y98" s="591"/>
      <c r="Z98" s="591"/>
      <c r="AA98" s="591"/>
      <c r="AB98" s="591"/>
      <c r="AC98" s="591"/>
      <c r="AD98" s="591"/>
      <c r="AE98" s="591"/>
      <c r="AF98" s="591"/>
      <c r="AG98" s="591"/>
      <c r="AH98" s="591"/>
      <c r="AI98" s="591"/>
      <c r="AJ98" s="591"/>
      <c r="AK98" s="591"/>
      <c r="AL98" s="591"/>
      <c r="AM98" s="591"/>
      <c r="AN98" s="591"/>
      <c r="AO98" s="591"/>
      <c r="AP98" s="591"/>
      <c r="AQ98" s="591"/>
      <c r="AR98" s="591"/>
      <c r="AS98" s="591"/>
      <c r="AT98" s="591"/>
      <c r="AU98" s="591"/>
      <c r="AV98" s="591"/>
      <c r="AW98" s="591"/>
      <c r="AX98" s="591"/>
      <c r="AY98" s="591"/>
      <c r="AZ98" s="591"/>
      <c r="BA98" s="591"/>
      <c r="BB98" s="591"/>
      <c r="BC98" s="591"/>
      <c r="BD98" s="591"/>
      <c r="BE98" s="591"/>
      <c r="BF98" s="552" t="s">
        <v>492</v>
      </c>
      <c r="BG98" s="592"/>
      <c r="BH98" s="592"/>
      <c r="BI98" s="592"/>
      <c r="BJ98" s="592"/>
      <c r="BK98" s="592"/>
      <c r="BL98" s="592"/>
      <c r="BM98" s="592"/>
      <c r="BN98" s="592"/>
      <c r="DH98" s="229"/>
      <c r="DI98" s="228"/>
      <c r="DJ98" s="228"/>
      <c r="DK98" s="228"/>
    </row>
    <row r="99" spans="1:115" s="220" customFormat="1" ht="20.100000000000001" customHeight="1">
      <c r="A99" s="237"/>
      <c r="B99" s="238"/>
      <c r="C99" s="238"/>
      <c r="D99" s="238"/>
      <c r="E99" s="238"/>
      <c r="F99" s="238"/>
      <c r="G99" s="238"/>
      <c r="H99" s="238"/>
      <c r="I99" s="238"/>
      <c r="J99" s="238"/>
      <c r="K99" s="238"/>
      <c r="L99" s="238"/>
      <c r="M99" s="238"/>
      <c r="N99" s="238"/>
      <c r="O99" s="238"/>
      <c r="P99" s="238"/>
      <c r="Q99" s="238"/>
      <c r="R99" s="238"/>
      <c r="S99" s="238"/>
      <c r="T99" s="238"/>
      <c r="U99" s="238"/>
      <c r="V99" s="238"/>
      <c r="W99" s="238"/>
      <c r="X99" s="238"/>
      <c r="Y99" s="238"/>
      <c r="Z99" s="238"/>
      <c r="AA99" s="238"/>
      <c r="AB99" s="238"/>
      <c r="AC99" s="238"/>
      <c r="AD99" s="238"/>
      <c r="AE99" s="238"/>
      <c r="AF99" s="238"/>
      <c r="AG99" s="238"/>
      <c r="AH99" s="238"/>
      <c r="AI99" s="238"/>
      <c r="AJ99" s="238"/>
      <c r="AK99" s="238"/>
      <c r="AL99" s="238"/>
      <c r="AM99" s="238"/>
      <c r="AN99" s="238"/>
      <c r="AO99" s="238"/>
      <c r="AP99" s="238"/>
      <c r="AQ99" s="238"/>
      <c r="AR99" s="238"/>
      <c r="AS99" s="238"/>
      <c r="AT99" s="238"/>
      <c r="AU99" s="238"/>
      <c r="AV99" s="238"/>
      <c r="AW99" s="238"/>
      <c r="AX99" s="238"/>
      <c r="AY99" s="238"/>
      <c r="AZ99" s="238"/>
      <c r="BA99" s="238"/>
      <c r="BB99" s="238"/>
      <c r="BC99" s="238"/>
      <c r="BD99" s="238"/>
      <c r="BE99" s="238"/>
      <c r="BF99" s="238"/>
      <c r="BG99" s="238"/>
      <c r="BH99" s="238"/>
      <c r="BI99" s="238"/>
      <c r="BJ99" s="238"/>
      <c r="BK99" s="238"/>
      <c r="BL99" s="238"/>
      <c r="BM99" s="238"/>
      <c r="BN99" s="238"/>
      <c r="BO99" s="238"/>
      <c r="BP99" s="238"/>
      <c r="BQ99" s="238"/>
      <c r="BR99" s="238"/>
      <c r="BS99" s="238"/>
      <c r="BT99" s="238"/>
      <c r="BU99" s="238"/>
      <c r="BV99" s="238"/>
      <c r="BW99" s="238"/>
      <c r="BX99" s="238"/>
      <c r="BY99" s="238"/>
      <c r="BZ99" s="238"/>
      <c r="CA99" s="238"/>
      <c r="CB99" s="238"/>
      <c r="CC99" s="238"/>
      <c r="CD99" s="238"/>
      <c r="CE99" s="238"/>
      <c r="CF99" s="238"/>
      <c r="CG99" s="238"/>
      <c r="CH99" s="238"/>
      <c r="CI99" s="238"/>
      <c r="CJ99" s="238"/>
      <c r="CK99" s="238"/>
      <c r="CL99" s="238"/>
      <c r="CM99" s="238"/>
      <c r="CN99" s="238"/>
      <c r="CO99" s="238"/>
      <c r="CP99" s="238"/>
      <c r="CQ99" s="238"/>
      <c r="CR99" s="238"/>
      <c r="CS99" s="238"/>
      <c r="CT99" s="238"/>
      <c r="CU99" s="238"/>
      <c r="CV99" s="238"/>
      <c r="CW99" s="238"/>
      <c r="CX99" s="238"/>
      <c r="CY99" s="238"/>
      <c r="CZ99" s="238"/>
      <c r="DA99" s="238"/>
      <c r="DB99" s="238"/>
      <c r="DC99" s="238"/>
      <c r="DD99" s="238"/>
      <c r="DE99" s="238"/>
      <c r="DF99" s="238"/>
      <c r="DG99" s="238"/>
      <c r="DH99" s="239"/>
      <c r="DI99" s="228"/>
      <c r="DJ99" s="228"/>
      <c r="DK99" s="228"/>
    </row>
    <row r="100" spans="1:115" s="220" customFormat="1" ht="20.100000000000001" customHeight="1">
      <c r="A100" s="221"/>
      <c r="B100" s="222"/>
      <c r="C100" s="244"/>
      <c r="D100" s="244"/>
      <c r="E100" s="244"/>
      <c r="F100" s="245"/>
      <c r="G100" s="246"/>
      <c r="H100" s="246"/>
      <c r="I100" s="246"/>
      <c r="J100" s="246"/>
      <c r="K100" s="246"/>
      <c r="L100" s="246"/>
      <c r="M100" s="246"/>
      <c r="N100" s="246"/>
      <c r="O100" s="246"/>
      <c r="P100" s="246"/>
      <c r="Q100" s="246"/>
      <c r="R100" s="246"/>
      <c r="S100" s="246"/>
      <c r="T100" s="246"/>
      <c r="U100" s="246"/>
      <c r="V100" s="246"/>
      <c r="W100" s="246"/>
      <c r="X100" s="246"/>
      <c r="Y100" s="246"/>
      <c r="Z100" s="246"/>
      <c r="AA100" s="246"/>
      <c r="AB100" s="246"/>
      <c r="AC100" s="246"/>
      <c r="AD100" s="246"/>
      <c r="AE100" s="246"/>
      <c r="AF100" s="246"/>
      <c r="AG100" s="246"/>
      <c r="AH100" s="246"/>
      <c r="AI100" s="246"/>
      <c r="AJ100" s="246"/>
      <c r="AK100" s="246"/>
      <c r="AL100" s="246"/>
      <c r="AM100" s="246"/>
      <c r="AN100" s="246"/>
      <c r="AO100" s="246"/>
      <c r="AP100" s="246"/>
      <c r="AQ100" s="246"/>
      <c r="AR100" s="246"/>
      <c r="AS100" s="246"/>
      <c r="AT100" s="246"/>
      <c r="AU100" s="246"/>
      <c r="AV100" s="246"/>
      <c r="AW100" s="246"/>
      <c r="AX100" s="246"/>
      <c r="AY100" s="246"/>
      <c r="AZ100" s="246"/>
      <c r="BA100" s="246"/>
      <c r="BB100" s="246"/>
      <c r="BC100" s="246"/>
      <c r="BD100" s="246"/>
      <c r="BE100" s="246"/>
      <c r="BF100" s="224"/>
      <c r="BG100" s="247"/>
      <c r="BH100" s="247"/>
      <c r="BI100" s="247"/>
      <c r="BJ100" s="247"/>
      <c r="BK100" s="247"/>
      <c r="BL100" s="247"/>
      <c r="BM100" s="247"/>
      <c r="BN100" s="247"/>
      <c r="BO100" s="222"/>
      <c r="BP100" s="222"/>
      <c r="BQ100" s="222"/>
      <c r="BR100" s="222"/>
      <c r="BS100" s="222"/>
      <c r="BT100" s="223"/>
      <c r="BU100" s="223"/>
      <c r="BV100" s="223"/>
      <c r="BW100" s="223"/>
      <c r="BX100" s="223"/>
      <c r="BY100" s="223"/>
      <c r="BZ100" s="223"/>
      <c r="CA100" s="223"/>
      <c r="CB100" s="223"/>
      <c r="CC100" s="223"/>
      <c r="CD100" s="223"/>
      <c r="CE100" s="223"/>
      <c r="CF100" s="223"/>
      <c r="CG100" s="223"/>
      <c r="CH100" s="223"/>
      <c r="CI100" s="223"/>
      <c r="CJ100" s="223"/>
      <c r="CK100" s="223"/>
      <c r="CL100" s="223"/>
      <c r="CM100" s="223"/>
      <c r="CN100" s="223"/>
      <c r="CO100" s="223"/>
      <c r="CP100" s="223"/>
      <c r="CQ100" s="223"/>
      <c r="CR100" s="223"/>
      <c r="CS100" s="223"/>
      <c r="CT100" s="240"/>
      <c r="CU100" s="223"/>
      <c r="CV100" s="223"/>
      <c r="CW100" s="223"/>
      <c r="CX100" s="223"/>
      <c r="CY100" s="223"/>
      <c r="CZ100" s="223"/>
      <c r="DA100" s="223"/>
      <c r="DB100" s="223"/>
      <c r="DC100" s="241"/>
      <c r="DD100" s="241"/>
      <c r="DE100" s="241"/>
      <c r="DF100" s="241"/>
      <c r="DG100" s="223"/>
      <c r="DH100" s="242"/>
      <c r="DI100" s="228"/>
      <c r="DJ100" s="228"/>
      <c r="DK100" s="228"/>
    </row>
    <row r="101" spans="1:115" s="220" customFormat="1" ht="20.100000000000001" customHeight="1">
      <c r="A101" s="226"/>
      <c r="C101" s="481" t="s">
        <v>306</v>
      </c>
      <c r="D101" s="482"/>
      <c r="E101" s="483"/>
      <c r="F101" s="481" t="s">
        <v>337</v>
      </c>
      <c r="G101" s="482"/>
      <c r="H101" s="482"/>
      <c r="I101" s="482"/>
      <c r="J101" s="482"/>
      <c r="K101" s="482"/>
      <c r="L101" s="482"/>
      <c r="M101" s="482"/>
      <c r="N101" s="482"/>
      <c r="O101" s="482"/>
      <c r="P101" s="482"/>
      <c r="Q101" s="482"/>
      <c r="R101" s="482"/>
      <c r="S101" s="482"/>
      <c r="T101" s="482"/>
      <c r="U101" s="482"/>
      <c r="V101" s="482"/>
      <c r="W101" s="482"/>
      <c r="X101" s="482"/>
      <c r="Y101" s="482"/>
      <c r="Z101" s="482"/>
      <c r="AA101" s="482"/>
      <c r="AB101" s="482"/>
      <c r="AC101" s="579"/>
      <c r="AD101" s="579"/>
      <c r="AE101" s="579"/>
      <c r="AF101" s="579"/>
      <c r="AG101" s="579"/>
      <c r="AH101" s="579"/>
      <c r="AI101" s="579"/>
      <c r="AJ101" s="579"/>
      <c r="AK101" s="579"/>
      <c r="AL101" s="579"/>
      <c r="AM101" s="579"/>
      <c r="AN101" s="579"/>
      <c r="AO101" s="579"/>
      <c r="AP101" s="579"/>
      <c r="AQ101" s="579"/>
      <c r="AR101" s="579"/>
      <c r="AS101" s="579"/>
      <c r="AT101" s="579"/>
      <c r="AU101" s="579"/>
      <c r="AV101" s="579"/>
      <c r="AW101" s="579"/>
      <c r="AX101" s="579"/>
      <c r="AY101" s="579"/>
      <c r="AZ101" s="579"/>
      <c r="BA101" s="579"/>
      <c r="BB101" s="579"/>
      <c r="BC101" s="579"/>
      <c r="BD101" s="579"/>
      <c r="BE101" s="580"/>
      <c r="BF101" s="482" t="s">
        <v>308</v>
      </c>
      <c r="BG101" s="482"/>
      <c r="BH101" s="482"/>
      <c r="BI101" s="482"/>
      <c r="BJ101" s="482"/>
      <c r="BK101" s="482"/>
      <c r="BL101" s="482"/>
      <c r="BM101" s="482"/>
      <c r="BN101" s="483"/>
      <c r="DH101" s="229"/>
      <c r="DI101" s="228"/>
      <c r="DJ101" s="228"/>
      <c r="DK101" s="228"/>
    </row>
    <row r="102" spans="1:115" ht="20.100000000000001" customHeight="1">
      <c r="A102" s="226"/>
      <c r="B102" s="243"/>
      <c r="C102" s="597" t="s">
        <v>493</v>
      </c>
      <c r="D102" s="597"/>
      <c r="E102" s="597"/>
      <c r="F102" s="598" t="s">
        <v>494</v>
      </c>
      <c r="G102" s="599"/>
      <c r="H102" s="599"/>
      <c r="I102" s="599"/>
      <c r="J102" s="599"/>
      <c r="K102" s="599"/>
      <c r="L102" s="599"/>
      <c r="M102" s="599"/>
      <c r="N102" s="599"/>
      <c r="O102" s="599"/>
      <c r="P102" s="599"/>
      <c r="Q102" s="599"/>
      <c r="R102" s="599"/>
      <c r="S102" s="599"/>
      <c r="T102" s="599"/>
      <c r="U102" s="599"/>
      <c r="V102" s="599"/>
      <c r="W102" s="599"/>
      <c r="X102" s="599"/>
      <c r="Y102" s="599"/>
      <c r="Z102" s="599"/>
      <c r="AA102" s="599"/>
      <c r="AB102" s="599"/>
      <c r="AC102" s="599"/>
      <c r="AD102" s="599"/>
      <c r="AE102" s="599"/>
      <c r="AF102" s="599"/>
      <c r="AG102" s="599"/>
      <c r="AH102" s="599"/>
      <c r="AI102" s="599"/>
      <c r="AJ102" s="599"/>
      <c r="AK102" s="599"/>
      <c r="AL102" s="599"/>
      <c r="AM102" s="599"/>
      <c r="AN102" s="599"/>
      <c r="AO102" s="599"/>
      <c r="AP102" s="599"/>
      <c r="AQ102" s="599"/>
      <c r="AR102" s="599"/>
      <c r="AS102" s="599"/>
      <c r="AT102" s="599"/>
      <c r="AU102" s="599"/>
      <c r="AV102" s="599"/>
      <c r="AW102" s="599"/>
      <c r="AX102" s="599"/>
      <c r="AY102" s="599"/>
      <c r="AZ102" s="599"/>
      <c r="BA102" s="599"/>
      <c r="BB102" s="599"/>
      <c r="BC102" s="599"/>
      <c r="BD102" s="599"/>
      <c r="BE102" s="599"/>
      <c r="BF102" s="597" t="s">
        <v>495</v>
      </c>
      <c r="BG102" s="600"/>
      <c r="BH102" s="600"/>
      <c r="BI102" s="600"/>
      <c r="BJ102" s="600"/>
      <c r="BK102" s="600"/>
      <c r="BL102" s="600"/>
      <c r="BM102" s="600"/>
      <c r="BN102" s="600"/>
      <c r="BO102" s="220"/>
      <c r="BP102" s="220"/>
      <c r="BQ102" s="220"/>
      <c r="BR102" s="220"/>
      <c r="BS102" s="220"/>
      <c r="BT102" s="220"/>
      <c r="BU102" s="220"/>
      <c r="BV102" s="220"/>
      <c r="BW102" s="220"/>
      <c r="BX102" s="220"/>
      <c r="BY102" s="220"/>
      <c r="BZ102" s="220"/>
      <c r="CA102" s="220"/>
      <c r="CB102" s="220"/>
      <c r="CC102" s="220"/>
      <c r="CD102" s="220"/>
      <c r="CE102" s="220"/>
      <c r="CF102" s="220"/>
      <c r="CG102" s="220"/>
      <c r="CH102" s="220"/>
      <c r="CI102" s="220"/>
      <c r="CJ102" s="220"/>
      <c r="CK102" s="220"/>
      <c r="CL102" s="220"/>
      <c r="CM102" s="220"/>
      <c r="CN102" s="220"/>
      <c r="CO102" s="220"/>
      <c r="CP102" s="220"/>
      <c r="CQ102" s="220"/>
      <c r="CR102" s="220"/>
      <c r="CS102" s="220"/>
      <c r="CT102" s="220"/>
      <c r="CU102" s="220"/>
      <c r="CV102" s="220"/>
      <c r="CW102" s="220"/>
      <c r="CX102" s="220"/>
      <c r="CY102" s="220"/>
      <c r="CZ102" s="220"/>
      <c r="DA102" s="220"/>
      <c r="DB102" s="220"/>
      <c r="DC102" s="220"/>
      <c r="DD102" s="220"/>
      <c r="DE102" s="220"/>
      <c r="DF102" s="220"/>
      <c r="DG102" s="220"/>
      <c r="DH102" s="248"/>
    </row>
    <row r="103" spans="1:115" ht="20.100000000000001" customHeight="1">
      <c r="A103" s="226"/>
      <c r="B103" s="220"/>
      <c r="C103" s="597" t="s">
        <v>496</v>
      </c>
      <c r="D103" s="597"/>
      <c r="E103" s="597"/>
      <c r="F103" s="598" t="s">
        <v>497</v>
      </c>
      <c r="G103" s="599"/>
      <c r="H103" s="599"/>
      <c r="I103" s="599"/>
      <c r="J103" s="599"/>
      <c r="K103" s="599"/>
      <c r="L103" s="599"/>
      <c r="M103" s="599"/>
      <c r="N103" s="599"/>
      <c r="O103" s="599"/>
      <c r="P103" s="599"/>
      <c r="Q103" s="599"/>
      <c r="R103" s="599"/>
      <c r="S103" s="599"/>
      <c r="T103" s="599"/>
      <c r="U103" s="599"/>
      <c r="V103" s="599"/>
      <c r="W103" s="599"/>
      <c r="X103" s="599"/>
      <c r="Y103" s="599"/>
      <c r="Z103" s="599"/>
      <c r="AA103" s="599"/>
      <c r="AB103" s="599"/>
      <c r="AC103" s="599"/>
      <c r="AD103" s="599"/>
      <c r="AE103" s="599"/>
      <c r="AF103" s="599"/>
      <c r="AG103" s="599"/>
      <c r="AH103" s="599"/>
      <c r="AI103" s="599"/>
      <c r="AJ103" s="599"/>
      <c r="AK103" s="599"/>
      <c r="AL103" s="599"/>
      <c r="AM103" s="599"/>
      <c r="AN103" s="599"/>
      <c r="AO103" s="599"/>
      <c r="AP103" s="599"/>
      <c r="AQ103" s="599"/>
      <c r="AR103" s="599"/>
      <c r="AS103" s="599"/>
      <c r="AT103" s="599"/>
      <c r="AU103" s="599"/>
      <c r="AV103" s="599"/>
      <c r="AW103" s="599"/>
      <c r="AX103" s="599"/>
      <c r="AY103" s="599"/>
      <c r="AZ103" s="599"/>
      <c r="BA103" s="599"/>
      <c r="BB103" s="599"/>
      <c r="BC103" s="599"/>
      <c r="BD103" s="599"/>
      <c r="BE103" s="599"/>
      <c r="BF103" s="597" t="s">
        <v>498</v>
      </c>
      <c r="BG103" s="600"/>
      <c r="BH103" s="600"/>
      <c r="BI103" s="600"/>
      <c r="BJ103" s="600"/>
      <c r="BK103" s="600"/>
      <c r="BL103" s="600"/>
      <c r="BM103" s="600"/>
      <c r="BN103" s="600"/>
      <c r="BO103" s="220"/>
      <c r="BP103" s="220"/>
      <c r="BQ103" s="220"/>
      <c r="BR103" s="220"/>
      <c r="BS103" s="220"/>
      <c r="BT103" s="220"/>
      <c r="BU103" s="220"/>
      <c r="BV103" s="220"/>
      <c r="BW103" s="220"/>
      <c r="BX103" s="220"/>
      <c r="BY103" s="220"/>
      <c r="BZ103" s="220"/>
      <c r="CA103" s="220"/>
      <c r="CB103" s="220"/>
      <c r="CC103" s="220"/>
      <c r="CD103" s="220"/>
      <c r="CE103" s="220"/>
      <c r="CF103" s="220"/>
      <c r="CG103" s="220"/>
      <c r="CH103" s="220"/>
      <c r="CI103" s="220"/>
      <c r="CJ103" s="220"/>
      <c r="CK103" s="220"/>
      <c r="CL103" s="220"/>
      <c r="CM103" s="220"/>
      <c r="CN103" s="220"/>
      <c r="CO103" s="220"/>
      <c r="CP103" s="220"/>
      <c r="CQ103" s="220"/>
      <c r="CR103" s="220"/>
      <c r="CS103" s="220"/>
      <c r="CT103" s="220"/>
      <c r="CU103" s="220"/>
      <c r="CV103" s="220"/>
      <c r="CW103" s="220"/>
      <c r="CX103" s="220"/>
      <c r="CY103" s="220"/>
      <c r="CZ103" s="220"/>
      <c r="DA103" s="220"/>
      <c r="DB103" s="220"/>
      <c r="DC103" s="220"/>
      <c r="DD103" s="220"/>
      <c r="DE103" s="220"/>
      <c r="DF103" s="220"/>
      <c r="DG103" s="220"/>
      <c r="DH103" s="248"/>
    </row>
    <row r="104" spans="1:115" ht="20.100000000000001" customHeight="1">
      <c r="A104" s="226"/>
      <c r="B104" s="220"/>
      <c r="C104" s="597" t="s">
        <v>499</v>
      </c>
      <c r="D104" s="597"/>
      <c r="E104" s="597"/>
      <c r="F104" s="598" t="s">
        <v>500</v>
      </c>
      <c r="G104" s="599"/>
      <c r="H104" s="599"/>
      <c r="I104" s="599"/>
      <c r="J104" s="599"/>
      <c r="K104" s="599"/>
      <c r="L104" s="599"/>
      <c r="M104" s="599"/>
      <c r="N104" s="599"/>
      <c r="O104" s="599"/>
      <c r="P104" s="599"/>
      <c r="Q104" s="599"/>
      <c r="R104" s="599"/>
      <c r="S104" s="599"/>
      <c r="T104" s="599"/>
      <c r="U104" s="599"/>
      <c r="V104" s="599"/>
      <c r="W104" s="599"/>
      <c r="X104" s="599"/>
      <c r="Y104" s="599"/>
      <c r="Z104" s="599"/>
      <c r="AA104" s="599"/>
      <c r="AB104" s="599"/>
      <c r="AC104" s="599"/>
      <c r="AD104" s="599"/>
      <c r="AE104" s="599"/>
      <c r="AF104" s="599"/>
      <c r="AG104" s="599"/>
      <c r="AH104" s="599"/>
      <c r="AI104" s="599"/>
      <c r="AJ104" s="599"/>
      <c r="AK104" s="599"/>
      <c r="AL104" s="599"/>
      <c r="AM104" s="599"/>
      <c r="AN104" s="599"/>
      <c r="AO104" s="599"/>
      <c r="AP104" s="599"/>
      <c r="AQ104" s="599"/>
      <c r="AR104" s="599"/>
      <c r="AS104" s="599"/>
      <c r="AT104" s="599"/>
      <c r="AU104" s="599"/>
      <c r="AV104" s="599"/>
      <c r="AW104" s="599"/>
      <c r="AX104" s="599"/>
      <c r="AY104" s="599"/>
      <c r="AZ104" s="599"/>
      <c r="BA104" s="599"/>
      <c r="BB104" s="599"/>
      <c r="BC104" s="599"/>
      <c r="BD104" s="599"/>
      <c r="BE104" s="599"/>
      <c r="BF104" s="597" t="s">
        <v>501</v>
      </c>
      <c r="BG104" s="600"/>
      <c r="BH104" s="600"/>
      <c r="BI104" s="600"/>
      <c r="BJ104" s="600"/>
      <c r="BK104" s="600"/>
      <c r="BL104" s="600"/>
      <c r="BM104" s="600"/>
      <c r="BN104" s="600"/>
      <c r="BO104" s="220"/>
      <c r="BP104" s="220"/>
      <c r="BQ104" s="220"/>
      <c r="BR104" s="220"/>
      <c r="BS104" s="220"/>
      <c r="BT104" s="220"/>
      <c r="BU104" s="220"/>
      <c r="BV104" s="220"/>
      <c r="BW104" s="220"/>
      <c r="BX104" s="220"/>
      <c r="BY104" s="220"/>
      <c r="BZ104" s="220"/>
      <c r="CA104" s="220"/>
      <c r="CB104" s="220"/>
      <c r="CC104" s="220"/>
      <c r="CD104" s="220"/>
      <c r="CE104" s="220"/>
      <c r="CF104" s="220"/>
      <c r="CG104" s="220"/>
      <c r="CH104" s="220"/>
      <c r="CI104" s="220"/>
      <c r="CJ104" s="220"/>
      <c r="CK104" s="220"/>
      <c r="CL104" s="220"/>
      <c r="CM104" s="220"/>
      <c r="CN104" s="220"/>
      <c r="CO104" s="220"/>
      <c r="CP104" s="220"/>
      <c r="CQ104" s="220"/>
      <c r="CR104" s="220"/>
      <c r="CS104" s="220"/>
      <c r="CT104" s="220"/>
      <c r="CU104" s="220"/>
      <c r="CV104" s="220"/>
      <c r="CW104" s="220"/>
      <c r="CX104" s="220"/>
      <c r="CY104" s="220"/>
      <c r="CZ104" s="220"/>
      <c r="DA104" s="220"/>
      <c r="DB104" s="220"/>
      <c r="DC104" s="220"/>
      <c r="DD104" s="220"/>
      <c r="DE104" s="220"/>
      <c r="DF104" s="220"/>
      <c r="DG104" s="220"/>
      <c r="DH104" s="248"/>
    </row>
    <row r="105" spans="1:115" ht="20.100000000000001" customHeight="1">
      <c r="A105" s="226"/>
      <c r="B105" s="220"/>
      <c r="C105" s="597" t="s">
        <v>502</v>
      </c>
      <c r="D105" s="597"/>
      <c r="E105" s="597"/>
      <c r="F105" s="598" t="s">
        <v>503</v>
      </c>
      <c r="G105" s="599"/>
      <c r="H105" s="599"/>
      <c r="I105" s="599"/>
      <c r="J105" s="599"/>
      <c r="K105" s="599"/>
      <c r="L105" s="599"/>
      <c r="M105" s="599"/>
      <c r="N105" s="599"/>
      <c r="O105" s="599"/>
      <c r="P105" s="599"/>
      <c r="Q105" s="599"/>
      <c r="R105" s="599"/>
      <c r="S105" s="599"/>
      <c r="T105" s="599"/>
      <c r="U105" s="599"/>
      <c r="V105" s="599"/>
      <c r="W105" s="599"/>
      <c r="X105" s="599"/>
      <c r="Y105" s="599"/>
      <c r="Z105" s="599"/>
      <c r="AA105" s="599"/>
      <c r="AB105" s="599"/>
      <c r="AC105" s="599"/>
      <c r="AD105" s="599"/>
      <c r="AE105" s="599"/>
      <c r="AF105" s="599"/>
      <c r="AG105" s="599"/>
      <c r="AH105" s="599"/>
      <c r="AI105" s="599"/>
      <c r="AJ105" s="599"/>
      <c r="AK105" s="599"/>
      <c r="AL105" s="599"/>
      <c r="AM105" s="599"/>
      <c r="AN105" s="599"/>
      <c r="AO105" s="599"/>
      <c r="AP105" s="599"/>
      <c r="AQ105" s="599"/>
      <c r="AR105" s="599"/>
      <c r="AS105" s="599"/>
      <c r="AT105" s="599"/>
      <c r="AU105" s="599"/>
      <c r="AV105" s="599"/>
      <c r="AW105" s="599"/>
      <c r="AX105" s="599"/>
      <c r="AY105" s="599"/>
      <c r="AZ105" s="599"/>
      <c r="BA105" s="599"/>
      <c r="BB105" s="599"/>
      <c r="BC105" s="599"/>
      <c r="BD105" s="599"/>
      <c r="BE105" s="599"/>
      <c r="BF105" s="597" t="s">
        <v>504</v>
      </c>
      <c r="BG105" s="600"/>
      <c r="BH105" s="600"/>
      <c r="BI105" s="600"/>
      <c r="BJ105" s="600"/>
      <c r="BK105" s="600"/>
      <c r="BL105" s="600"/>
      <c r="BM105" s="600"/>
      <c r="BN105" s="600"/>
      <c r="BO105" s="220"/>
      <c r="BP105" s="220"/>
      <c r="BQ105" s="220"/>
      <c r="BR105" s="220"/>
      <c r="BS105" s="220"/>
      <c r="BT105" s="220"/>
      <c r="BU105" s="220"/>
      <c r="BV105" s="220"/>
      <c r="BW105" s="220"/>
      <c r="BX105" s="220"/>
      <c r="BY105" s="220"/>
      <c r="BZ105" s="220"/>
      <c r="CA105" s="220"/>
      <c r="CB105" s="220"/>
      <c r="CC105" s="220"/>
      <c r="CD105" s="220"/>
      <c r="CE105" s="220"/>
      <c r="CF105" s="220"/>
      <c r="CG105" s="220"/>
      <c r="CH105" s="220"/>
      <c r="CI105" s="220"/>
      <c r="CJ105" s="220"/>
      <c r="CK105" s="220"/>
      <c r="CL105" s="220"/>
      <c r="CM105" s="220"/>
      <c r="CN105" s="220"/>
      <c r="CO105" s="220"/>
      <c r="CP105" s="220"/>
      <c r="CQ105" s="220"/>
      <c r="CR105" s="220"/>
      <c r="CS105" s="220"/>
      <c r="CT105" s="220"/>
      <c r="CU105" s="220"/>
      <c r="CV105" s="220"/>
      <c r="CW105" s="220"/>
      <c r="CX105" s="220"/>
      <c r="CY105" s="220"/>
      <c r="CZ105" s="220"/>
      <c r="DA105" s="220"/>
      <c r="DB105" s="220"/>
      <c r="DC105" s="220"/>
      <c r="DD105" s="220"/>
      <c r="DE105" s="220"/>
      <c r="DF105" s="220"/>
      <c r="DG105" s="220"/>
      <c r="DH105" s="248"/>
    </row>
    <row r="106" spans="1:115" ht="20.100000000000001" customHeight="1">
      <c r="A106" s="226"/>
      <c r="B106" s="220"/>
      <c r="C106" s="597" t="s">
        <v>505</v>
      </c>
      <c r="D106" s="597"/>
      <c r="E106" s="597"/>
      <c r="F106" s="598" t="s">
        <v>506</v>
      </c>
      <c r="G106" s="599"/>
      <c r="H106" s="599"/>
      <c r="I106" s="599"/>
      <c r="J106" s="599"/>
      <c r="K106" s="599"/>
      <c r="L106" s="599"/>
      <c r="M106" s="599"/>
      <c r="N106" s="599"/>
      <c r="O106" s="599"/>
      <c r="P106" s="599"/>
      <c r="Q106" s="599"/>
      <c r="R106" s="599"/>
      <c r="S106" s="599"/>
      <c r="T106" s="599"/>
      <c r="U106" s="599"/>
      <c r="V106" s="599"/>
      <c r="W106" s="599"/>
      <c r="X106" s="599"/>
      <c r="Y106" s="599"/>
      <c r="Z106" s="599"/>
      <c r="AA106" s="599"/>
      <c r="AB106" s="599"/>
      <c r="AC106" s="599"/>
      <c r="AD106" s="599"/>
      <c r="AE106" s="599"/>
      <c r="AF106" s="599"/>
      <c r="AG106" s="599"/>
      <c r="AH106" s="599"/>
      <c r="AI106" s="599"/>
      <c r="AJ106" s="599"/>
      <c r="AK106" s="599"/>
      <c r="AL106" s="599"/>
      <c r="AM106" s="599"/>
      <c r="AN106" s="599"/>
      <c r="AO106" s="599"/>
      <c r="AP106" s="599"/>
      <c r="AQ106" s="599"/>
      <c r="AR106" s="599"/>
      <c r="AS106" s="599"/>
      <c r="AT106" s="599"/>
      <c r="AU106" s="599"/>
      <c r="AV106" s="599"/>
      <c r="AW106" s="599"/>
      <c r="AX106" s="599"/>
      <c r="AY106" s="599"/>
      <c r="AZ106" s="599"/>
      <c r="BA106" s="599"/>
      <c r="BB106" s="599"/>
      <c r="BC106" s="599"/>
      <c r="BD106" s="599"/>
      <c r="BE106" s="599"/>
      <c r="BF106" s="597" t="s">
        <v>507</v>
      </c>
      <c r="BG106" s="600"/>
      <c r="BH106" s="600"/>
      <c r="BI106" s="600"/>
      <c r="BJ106" s="600"/>
      <c r="BK106" s="600"/>
      <c r="BL106" s="600"/>
      <c r="BM106" s="600"/>
      <c r="BN106" s="600"/>
      <c r="BO106" s="220"/>
      <c r="BP106" s="220"/>
      <c r="BQ106" s="220"/>
      <c r="BR106" s="220"/>
      <c r="BS106" s="220"/>
      <c r="BT106" s="220"/>
      <c r="BU106" s="220"/>
      <c r="BV106" s="220"/>
      <c r="BW106" s="220"/>
      <c r="BX106" s="220"/>
      <c r="BY106" s="220"/>
      <c r="BZ106" s="220"/>
      <c r="CA106" s="220"/>
      <c r="CB106" s="220"/>
      <c r="CC106" s="220"/>
      <c r="CD106" s="220"/>
      <c r="CE106" s="220"/>
      <c r="CF106" s="220"/>
      <c r="CG106" s="220"/>
      <c r="CH106" s="220"/>
      <c r="CI106" s="220"/>
      <c r="CJ106" s="220"/>
      <c r="CK106" s="220"/>
      <c r="CL106" s="220"/>
      <c r="CM106" s="220"/>
      <c r="CN106" s="220"/>
      <c r="CO106" s="220"/>
      <c r="CP106" s="220"/>
      <c r="CQ106" s="220"/>
      <c r="CR106" s="220"/>
      <c r="CS106" s="220"/>
      <c r="CT106" s="220"/>
      <c r="CU106" s="220"/>
      <c r="CV106" s="220"/>
      <c r="CW106" s="220"/>
      <c r="CX106" s="220"/>
      <c r="CY106" s="220"/>
      <c r="CZ106" s="220"/>
      <c r="DA106" s="220"/>
      <c r="DB106" s="220"/>
      <c r="DC106" s="220"/>
      <c r="DD106" s="220"/>
      <c r="DE106" s="220"/>
      <c r="DF106" s="220"/>
      <c r="DG106" s="220"/>
      <c r="DH106" s="248"/>
    </row>
    <row r="107" spans="1:115" ht="20.100000000000001" customHeight="1">
      <c r="A107" s="226"/>
      <c r="B107" s="220"/>
      <c r="C107" s="597" t="s">
        <v>508</v>
      </c>
      <c r="D107" s="597"/>
      <c r="E107" s="597"/>
      <c r="F107" s="598" t="s">
        <v>509</v>
      </c>
      <c r="G107" s="599"/>
      <c r="H107" s="599"/>
      <c r="I107" s="599"/>
      <c r="J107" s="599"/>
      <c r="K107" s="599"/>
      <c r="L107" s="599"/>
      <c r="M107" s="599"/>
      <c r="N107" s="599"/>
      <c r="O107" s="599"/>
      <c r="P107" s="599"/>
      <c r="Q107" s="599"/>
      <c r="R107" s="599"/>
      <c r="S107" s="599"/>
      <c r="T107" s="599"/>
      <c r="U107" s="599"/>
      <c r="V107" s="599"/>
      <c r="W107" s="599"/>
      <c r="X107" s="599"/>
      <c r="Y107" s="599"/>
      <c r="Z107" s="599"/>
      <c r="AA107" s="599"/>
      <c r="AB107" s="599"/>
      <c r="AC107" s="599"/>
      <c r="AD107" s="599"/>
      <c r="AE107" s="599"/>
      <c r="AF107" s="599"/>
      <c r="AG107" s="599"/>
      <c r="AH107" s="599"/>
      <c r="AI107" s="599"/>
      <c r="AJ107" s="599"/>
      <c r="AK107" s="599"/>
      <c r="AL107" s="599"/>
      <c r="AM107" s="599"/>
      <c r="AN107" s="599"/>
      <c r="AO107" s="599"/>
      <c r="AP107" s="599"/>
      <c r="AQ107" s="599"/>
      <c r="AR107" s="599"/>
      <c r="AS107" s="599"/>
      <c r="AT107" s="599"/>
      <c r="AU107" s="599"/>
      <c r="AV107" s="599"/>
      <c r="AW107" s="599"/>
      <c r="AX107" s="599"/>
      <c r="AY107" s="599"/>
      <c r="AZ107" s="599"/>
      <c r="BA107" s="599"/>
      <c r="BB107" s="599"/>
      <c r="BC107" s="599"/>
      <c r="BD107" s="599"/>
      <c r="BE107" s="599"/>
      <c r="BF107" s="597" t="s">
        <v>510</v>
      </c>
      <c r="BG107" s="600"/>
      <c r="BH107" s="600"/>
      <c r="BI107" s="600"/>
      <c r="BJ107" s="600"/>
      <c r="BK107" s="600"/>
      <c r="BL107" s="600"/>
      <c r="BM107" s="600"/>
      <c r="BN107" s="600"/>
      <c r="BO107" s="220"/>
      <c r="BP107" s="220"/>
      <c r="BQ107" s="220"/>
      <c r="BR107" s="220"/>
      <c r="BS107" s="220"/>
      <c r="BT107" s="220"/>
      <c r="BU107" s="220"/>
      <c r="BV107" s="220"/>
      <c r="BW107" s="220"/>
      <c r="BX107" s="220"/>
      <c r="BY107" s="220"/>
      <c r="BZ107" s="220"/>
      <c r="CA107" s="220"/>
      <c r="CB107" s="220"/>
      <c r="CC107" s="220"/>
      <c r="CD107" s="220"/>
      <c r="CE107" s="220"/>
      <c r="CF107" s="220"/>
      <c r="CG107" s="220"/>
      <c r="CH107" s="220"/>
      <c r="CI107" s="220"/>
      <c r="CJ107" s="220"/>
      <c r="CK107" s="220"/>
      <c r="CL107" s="220"/>
      <c r="CM107" s="220"/>
      <c r="CN107" s="220"/>
      <c r="CO107" s="220"/>
      <c r="CP107" s="220"/>
      <c r="CQ107" s="220"/>
      <c r="CR107" s="220"/>
      <c r="CS107" s="220"/>
      <c r="CT107" s="220"/>
      <c r="CU107" s="220"/>
      <c r="CV107" s="220"/>
      <c r="CW107" s="220"/>
      <c r="CX107" s="220"/>
      <c r="CY107" s="220"/>
      <c r="CZ107" s="220"/>
      <c r="DA107" s="220"/>
      <c r="DB107" s="220"/>
      <c r="DC107" s="220"/>
      <c r="DD107" s="220"/>
      <c r="DE107" s="220"/>
      <c r="DF107" s="220"/>
      <c r="DG107" s="220"/>
      <c r="DH107" s="248"/>
    </row>
    <row r="108" spans="1:115" ht="20.100000000000001" customHeight="1">
      <c r="A108" s="226"/>
      <c r="B108" s="220"/>
      <c r="C108" s="597" t="s">
        <v>511</v>
      </c>
      <c r="D108" s="597"/>
      <c r="E108" s="597"/>
      <c r="F108" s="598" t="s">
        <v>512</v>
      </c>
      <c r="G108" s="599"/>
      <c r="H108" s="599"/>
      <c r="I108" s="599"/>
      <c r="J108" s="599"/>
      <c r="K108" s="599"/>
      <c r="L108" s="599"/>
      <c r="M108" s="599"/>
      <c r="N108" s="599"/>
      <c r="O108" s="599"/>
      <c r="P108" s="599"/>
      <c r="Q108" s="599"/>
      <c r="R108" s="599"/>
      <c r="S108" s="599"/>
      <c r="T108" s="599"/>
      <c r="U108" s="599"/>
      <c r="V108" s="599"/>
      <c r="W108" s="599"/>
      <c r="X108" s="599"/>
      <c r="Y108" s="599"/>
      <c r="Z108" s="599"/>
      <c r="AA108" s="599"/>
      <c r="AB108" s="599"/>
      <c r="AC108" s="599"/>
      <c r="AD108" s="599"/>
      <c r="AE108" s="599"/>
      <c r="AF108" s="599"/>
      <c r="AG108" s="599"/>
      <c r="AH108" s="599"/>
      <c r="AI108" s="599"/>
      <c r="AJ108" s="599"/>
      <c r="AK108" s="599"/>
      <c r="AL108" s="599"/>
      <c r="AM108" s="599"/>
      <c r="AN108" s="599"/>
      <c r="AO108" s="599"/>
      <c r="AP108" s="599"/>
      <c r="AQ108" s="599"/>
      <c r="AR108" s="599"/>
      <c r="AS108" s="599"/>
      <c r="AT108" s="599"/>
      <c r="AU108" s="599"/>
      <c r="AV108" s="599"/>
      <c r="AW108" s="599"/>
      <c r="AX108" s="599"/>
      <c r="AY108" s="599"/>
      <c r="AZ108" s="599"/>
      <c r="BA108" s="599"/>
      <c r="BB108" s="599"/>
      <c r="BC108" s="599"/>
      <c r="BD108" s="599"/>
      <c r="BE108" s="599"/>
      <c r="BF108" s="597" t="s">
        <v>513</v>
      </c>
      <c r="BG108" s="600"/>
      <c r="BH108" s="600"/>
      <c r="BI108" s="600"/>
      <c r="BJ108" s="600"/>
      <c r="BK108" s="600"/>
      <c r="BL108" s="600"/>
      <c r="BM108" s="600"/>
      <c r="BN108" s="600"/>
      <c r="BO108" s="220"/>
      <c r="BP108" s="220"/>
      <c r="BQ108" s="220"/>
      <c r="BR108" s="220"/>
      <c r="BS108" s="220"/>
      <c r="BT108" s="220"/>
      <c r="BU108" s="220"/>
      <c r="BV108" s="220"/>
      <c r="BW108" s="220"/>
      <c r="BX108" s="220"/>
      <c r="BY108" s="220"/>
      <c r="BZ108" s="220"/>
      <c r="CA108" s="220"/>
      <c r="CB108" s="220"/>
      <c r="CC108" s="220"/>
      <c r="CD108" s="220"/>
      <c r="CE108" s="220"/>
      <c r="CF108" s="220"/>
      <c r="CG108" s="220"/>
      <c r="CH108" s="220"/>
      <c r="CI108" s="220"/>
      <c r="CJ108" s="220"/>
      <c r="CK108" s="220"/>
      <c r="CL108" s="220"/>
      <c r="CM108" s="220"/>
      <c r="CN108" s="220"/>
      <c r="CO108" s="220"/>
      <c r="CP108" s="220"/>
      <c r="CQ108" s="220"/>
      <c r="CR108" s="220"/>
      <c r="CS108" s="220"/>
      <c r="CT108" s="220"/>
      <c r="CU108" s="220"/>
      <c r="CV108" s="220"/>
      <c r="CW108" s="220"/>
      <c r="CX108" s="220"/>
      <c r="CY108" s="220"/>
      <c r="CZ108" s="220"/>
      <c r="DA108" s="220"/>
      <c r="DB108" s="220"/>
      <c r="DC108" s="220"/>
      <c r="DD108" s="220"/>
      <c r="DE108" s="220"/>
      <c r="DF108" s="220"/>
      <c r="DG108" s="220"/>
      <c r="DH108" s="248"/>
    </row>
    <row r="109" spans="1:115" ht="20.100000000000001" customHeight="1">
      <c r="A109" s="226"/>
      <c r="B109" s="220"/>
      <c r="C109" s="597" t="s">
        <v>514</v>
      </c>
      <c r="D109" s="597"/>
      <c r="E109" s="597"/>
      <c r="F109" s="598" t="s">
        <v>515</v>
      </c>
      <c r="G109" s="599"/>
      <c r="H109" s="599"/>
      <c r="I109" s="599"/>
      <c r="J109" s="599"/>
      <c r="K109" s="599"/>
      <c r="L109" s="599"/>
      <c r="M109" s="599"/>
      <c r="N109" s="599"/>
      <c r="O109" s="599"/>
      <c r="P109" s="599"/>
      <c r="Q109" s="599"/>
      <c r="R109" s="599"/>
      <c r="S109" s="599"/>
      <c r="T109" s="599"/>
      <c r="U109" s="599"/>
      <c r="V109" s="599"/>
      <c r="W109" s="599"/>
      <c r="X109" s="599"/>
      <c r="Y109" s="599"/>
      <c r="Z109" s="599"/>
      <c r="AA109" s="599"/>
      <c r="AB109" s="599"/>
      <c r="AC109" s="599"/>
      <c r="AD109" s="599"/>
      <c r="AE109" s="599"/>
      <c r="AF109" s="599"/>
      <c r="AG109" s="599"/>
      <c r="AH109" s="599"/>
      <c r="AI109" s="599"/>
      <c r="AJ109" s="599"/>
      <c r="AK109" s="599"/>
      <c r="AL109" s="599"/>
      <c r="AM109" s="599"/>
      <c r="AN109" s="599"/>
      <c r="AO109" s="599"/>
      <c r="AP109" s="599"/>
      <c r="AQ109" s="599"/>
      <c r="AR109" s="599"/>
      <c r="AS109" s="599"/>
      <c r="AT109" s="599"/>
      <c r="AU109" s="599"/>
      <c r="AV109" s="599"/>
      <c r="AW109" s="599"/>
      <c r="AX109" s="599"/>
      <c r="AY109" s="599"/>
      <c r="AZ109" s="599"/>
      <c r="BA109" s="599"/>
      <c r="BB109" s="599"/>
      <c r="BC109" s="599"/>
      <c r="BD109" s="599"/>
      <c r="BE109" s="599"/>
      <c r="BF109" s="597" t="s">
        <v>516</v>
      </c>
      <c r="BG109" s="600"/>
      <c r="BH109" s="600"/>
      <c r="BI109" s="600"/>
      <c r="BJ109" s="600"/>
      <c r="BK109" s="600"/>
      <c r="BL109" s="600"/>
      <c r="BM109" s="600"/>
      <c r="BN109" s="600"/>
      <c r="BO109" s="220"/>
      <c r="BP109" s="220"/>
      <c r="BQ109" s="220"/>
      <c r="BR109" s="220"/>
      <c r="BS109" s="220"/>
      <c r="BT109" s="220"/>
      <c r="BU109" s="220"/>
      <c r="BV109" s="220"/>
      <c r="BW109" s="220"/>
      <c r="BX109" s="220"/>
      <c r="BY109" s="220"/>
      <c r="BZ109" s="220"/>
      <c r="CA109" s="220"/>
      <c r="CB109" s="220"/>
      <c r="CC109" s="220"/>
      <c r="CD109" s="220"/>
      <c r="CE109" s="220"/>
      <c r="CF109" s="220"/>
      <c r="CG109" s="220"/>
      <c r="CH109" s="220"/>
      <c r="CI109" s="220"/>
      <c r="CJ109" s="220"/>
      <c r="CK109" s="220"/>
      <c r="CL109" s="220"/>
      <c r="CM109" s="220"/>
      <c r="CN109" s="220"/>
      <c r="CO109" s="220"/>
      <c r="CP109" s="220"/>
      <c r="CQ109" s="220"/>
      <c r="CR109" s="220"/>
      <c r="CS109" s="220"/>
      <c r="CT109" s="220"/>
      <c r="CU109" s="220"/>
      <c r="CV109" s="220"/>
      <c r="CW109" s="220"/>
      <c r="CX109" s="220"/>
      <c r="CY109" s="220"/>
      <c r="CZ109" s="220"/>
      <c r="DA109" s="220"/>
      <c r="DB109" s="220"/>
      <c r="DC109" s="220"/>
      <c r="DD109" s="220"/>
      <c r="DE109" s="220"/>
      <c r="DF109" s="220"/>
      <c r="DG109" s="220"/>
      <c r="DH109" s="248"/>
    </row>
    <row r="110" spans="1:115" ht="20.100000000000001" customHeight="1">
      <c r="A110" s="226"/>
      <c r="B110" s="220"/>
      <c r="C110" s="597" t="s">
        <v>517</v>
      </c>
      <c r="D110" s="597"/>
      <c r="E110" s="597"/>
      <c r="F110" s="598" t="s">
        <v>518</v>
      </c>
      <c r="G110" s="599"/>
      <c r="H110" s="599"/>
      <c r="I110" s="599"/>
      <c r="J110" s="599"/>
      <c r="K110" s="599"/>
      <c r="L110" s="599"/>
      <c r="M110" s="599"/>
      <c r="N110" s="599"/>
      <c r="O110" s="599"/>
      <c r="P110" s="599"/>
      <c r="Q110" s="599"/>
      <c r="R110" s="599"/>
      <c r="S110" s="599"/>
      <c r="T110" s="599"/>
      <c r="U110" s="599"/>
      <c r="V110" s="599"/>
      <c r="W110" s="599"/>
      <c r="X110" s="599"/>
      <c r="Y110" s="599"/>
      <c r="Z110" s="599"/>
      <c r="AA110" s="599"/>
      <c r="AB110" s="599"/>
      <c r="AC110" s="599"/>
      <c r="AD110" s="599"/>
      <c r="AE110" s="599"/>
      <c r="AF110" s="599"/>
      <c r="AG110" s="599"/>
      <c r="AH110" s="599"/>
      <c r="AI110" s="599"/>
      <c r="AJ110" s="599"/>
      <c r="AK110" s="599"/>
      <c r="AL110" s="599"/>
      <c r="AM110" s="599"/>
      <c r="AN110" s="599"/>
      <c r="AO110" s="599"/>
      <c r="AP110" s="599"/>
      <c r="AQ110" s="599"/>
      <c r="AR110" s="599"/>
      <c r="AS110" s="599"/>
      <c r="AT110" s="599"/>
      <c r="AU110" s="599"/>
      <c r="AV110" s="599"/>
      <c r="AW110" s="599"/>
      <c r="AX110" s="599"/>
      <c r="AY110" s="599"/>
      <c r="AZ110" s="599"/>
      <c r="BA110" s="599"/>
      <c r="BB110" s="599"/>
      <c r="BC110" s="599"/>
      <c r="BD110" s="599"/>
      <c r="BE110" s="599"/>
      <c r="BF110" s="597" t="s">
        <v>519</v>
      </c>
      <c r="BG110" s="600"/>
      <c r="BH110" s="600"/>
      <c r="BI110" s="600"/>
      <c r="BJ110" s="600"/>
      <c r="BK110" s="600"/>
      <c r="BL110" s="600"/>
      <c r="BM110" s="600"/>
      <c r="BN110" s="600"/>
      <c r="BO110" s="220"/>
      <c r="BP110" s="220"/>
      <c r="BQ110" s="220"/>
      <c r="BR110" s="220"/>
      <c r="BS110" s="220"/>
      <c r="BT110" s="220"/>
      <c r="BU110" s="220"/>
      <c r="BV110" s="220"/>
      <c r="BW110" s="220"/>
      <c r="BX110" s="220"/>
      <c r="BY110" s="220"/>
      <c r="BZ110" s="220"/>
      <c r="CA110" s="220"/>
      <c r="CB110" s="220"/>
      <c r="CC110" s="220"/>
      <c r="CD110" s="220"/>
      <c r="CE110" s="220"/>
      <c r="CF110" s="220"/>
      <c r="CG110" s="220"/>
      <c r="CH110" s="220"/>
      <c r="CI110" s="220"/>
      <c r="CJ110" s="220"/>
      <c r="CK110" s="220"/>
      <c r="CL110" s="220"/>
      <c r="CM110" s="220"/>
      <c r="CN110" s="220"/>
      <c r="CO110" s="220"/>
      <c r="CP110" s="220"/>
      <c r="CQ110" s="220"/>
      <c r="CR110" s="220"/>
      <c r="CS110" s="220"/>
      <c r="CT110" s="220"/>
      <c r="CU110" s="220"/>
      <c r="CV110" s="220"/>
      <c r="CW110" s="220"/>
      <c r="CX110" s="220"/>
      <c r="CY110" s="220"/>
      <c r="CZ110" s="220"/>
      <c r="DA110" s="220"/>
      <c r="DB110" s="220"/>
      <c r="DC110" s="220"/>
      <c r="DD110" s="220"/>
      <c r="DE110" s="220"/>
      <c r="DF110" s="220"/>
      <c r="DG110" s="220"/>
      <c r="DH110" s="248"/>
    </row>
    <row r="111" spans="1:115" ht="20.100000000000001" customHeight="1">
      <c r="A111" s="226"/>
      <c r="B111" s="220"/>
      <c r="C111" s="597" t="s">
        <v>520</v>
      </c>
      <c r="D111" s="597"/>
      <c r="E111" s="597"/>
      <c r="F111" s="598" t="s">
        <v>521</v>
      </c>
      <c r="G111" s="599"/>
      <c r="H111" s="599"/>
      <c r="I111" s="599"/>
      <c r="J111" s="599"/>
      <c r="K111" s="599"/>
      <c r="L111" s="599"/>
      <c r="M111" s="599"/>
      <c r="N111" s="599"/>
      <c r="O111" s="599"/>
      <c r="P111" s="599"/>
      <c r="Q111" s="599"/>
      <c r="R111" s="599"/>
      <c r="S111" s="599"/>
      <c r="T111" s="599"/>
      <c r="U111" s="599"/>
      <c r="V111" s="599"/>
      <c r="W111" s="599"/>
      <c r="X111" s="599"/>
      <c r="Y111" s="599"/>
      <c r="Z111" s="599"/>
      <c r="AA111" s="599"/>
      <c r="AB111" s="599"/>
      <c r="AC111" s="599"/>
      <c r="AD111" s="599"/>
      <c r="AE111" s="599"/>
      <c r="AF111" s="599"/>
      <c r="AG111" s="599"/>
      <c r="AH111" s="599"/>
      <c r="AI111" s="599"/>
      <c r="AJ111" s="599"/>
      <c r="AK111" s="599"/>
      <c r="AL111" s="599"/>
      <c r="AM111" s="599"/>
      <c r="AN111" s="599"/>
      <c r="AO111" s="599"/>
      <c r="AP111" s="599"/>
      <c r="AQ111" s="599"/>
      <c r="AR111" s="599"/>
      <c r="AS111" s="599"/>
      <c r="AT111" s="599"/>
      <c r="AU111" s="599"/>
      <c r="AV111" s="599"/>
      <c r="AW111" s="599"/>
      <c r="AX111" s="599"/>
      <c r="AY111" s="599"/>
      <c r="AZ111" s="599"/>
      <c r="BA111" s="599"/>
      <c r="BB111" s="599"/>
      <c r="BC111" s="599"/>
      <c r="BD111" s="599"/>
      <c r="BE111" s="599"/>
      <c r="BF111" s="597" t="s">
        <v>522</v>
      </c>
      <c r="BG111" s="600"/>
      <c r="BH111" s="600"/>
      <c r="BI111" s="600"/>
      <c r="BJ111" s="600"/>
      <c r="BK111" s="600"/>
      <c r="BL111" s="600"/>
      <c r="BM111" s="600"/>
      <c r="BN111" s="600"/>
      <c r="BO111" s="220"/>
      <c r="BP111" s="220"/>
      <c r="BQ111" s="220"/>
      <c r="BR111" s="220"/>
      <c r="BS111" s="220"/>
      <c r="BT111" s="220"/>
      <c r="BU111" s="220"/>
      <c r="BV111" s="220"/>
      <c r="BW111" s="220"/>
      <c r="BX111" s="220"/>
      <c r="BY111" s="220"/>
      <c r="BZ111" s="220"/>
      <c r="CA111" s="220"/>
      <c r="CB111" s="220"/>
      <c r="CC111" s="220"/>
      <c r="CD111" s="220"/>
      <c r="CE111" s="220"/>
      <c r="CF111" s="220"/>
      <c r="CG111" s="220"/>
      <c r="CH111" s="220"/>
      <c r="CI111" s="220"/>
      <c r="CJ111" s="220"/>
      <c r="CK111" s="220"/>
      <c r="CL111" s="220"/>
      <c r="CM111" s="220"/>
      <c r="CN111" s="220"/>
      <c r="CO111" s="220"/>
      <c r="CP111" s="220"/>
      <c r="CQ111" s="220"/>
      <c r="CR111" s="220"/>
      <c r="CS111" s="220"/>
      <c r="CT111" s="220"/>
      <c r="CU111" s="220"/>
      <c r="CV111" s="220"/>
      <c r="CW111" s="220"/>
      <c r="CX111" s="220"/>
      <c r="CY111" s="220"/>
      <c r="CZ111" s="220"/>
      <c r="DA111" s="220"/>
      <c r="DB111" s="220"/>
      <c r="DC111" s="220"/>
      <c r="DD111" s="220"/>
      <c r="DE111" s="220"/>
      <c r="DF111" s="220"/>
      <c r="DG111" s="220"/>
      <c r="DH111" s="248"/>
    </row>
    <row r="112" spans="1:115" ht="20.100000000000001" customHeight="1">
      <c r="A112" s="226"/>
      <c r="B112" s="220"/>
      <c r="C112" s="597" t="s">
        <v>523</v>
      </c>
      <c r="D112" s="597"/>
      <c r="E112" s="597"/>
      <c r="F112" s="598" t="s">
        <v>524</v>
      </c>
      <c r="G112" s="599"/>
      <c r="H112" s="599"/>
      <c r="I112" s="599"/>
      <c r="J112" s="599"/>
      <c r="K112" s="599"/>
      <c r="L112" s="599"/>
      <c r="M112" s="599"/>
      <c r="N112" s="599"/>
      <c r="O112" s="599"/>
      <c r="P112" s="599"/>
      <c r="Q112" s="599"/>
      <c r="R112" s="599"/>
      <c r="S112" s="599"/>
      <c r="T112" s="599"/>
      <c r="U112" s="599"/>
      <c r="V112" s="599"/>
      <c r="W112" s="599"/>
      <c r="X112" s="599"/>
      <c r="Y112" s="599"/>
      <c r="Z112" s="599"/>
      <c r="AA112" s="599"/>
      <c r="AB112" s="599"/>
      <c r="AC112" s="599"/>
      <c r="AD112" s="599"/>
      <c r="AE112" s="599"/>
      <c r="AF112" s="599"/>
      <c r="AG112" s="599"/>
      <c r="AH112" s="599"/>
      <c r="AI112" s="599"/>
      <c r="AJ112" s="599"/>
      <c r="AK112" s="599"/>
      <c r="AL112" s="599"/>
      <c r="AM112" s="599"/>
      <c r="AN112" s="599"/>
      <c r="AO112" s="599"/>
      <c r="AP112" s="599"/>
      <c r="AQ112" s="599"/>
      <c r="AR112" s="599"/>
      <c r="AS112" s="599"/>
      <c r="AT112" s="599"/>
      <c r="AU112" s="599"/>
      <c r="AV112" s="599"/>
      <c r="AW112" s="599"/>
      <c r="AX112" s="599"/>
      <c r="AY112" s="599"/>
      <c r="AZ112" s="599"/>
      <c r="BA112" s="599"/>
      <c r="BB112" s="599"/>
      <c r="BC112" s="599"/>
      <c r="BD112" s="599"/>
      <c r="BE112" s="599"/>
      <c r="BF112" s="597" t="s">
        <v>525</v>
      </c>
      <c r="BG112" s="600"/>
      <c r="BH112" s="600"/>
      <c r="BI112" s="600"/>
      <c r="BJ112" s="600"/>
      <c r="BK112" s="600"/>
      <c r="BL112" s="600"/>
      <c r="BM112" s="600"/>
      <c r="BN112" s="600"/>
      <c r="BO112" s="220"/>
      <c r="BP112" s="220"/>
      <c r="BQ112" s="220"/>
      <c r="BR112" s="220"/>
      <c r="BS112" s="220"/>
      <c r="BT112" s="220"/>
      <c r="BU112" s="220"/>
      <c r="BV112" s="220"/>
      <c r="BW112" s="220"/>
      <c r="BX112" s="220"/>
      <c r="BY112" s="220"/>
      <c r="BZ112" s="220"/>
      <c r="CA112" s="220"/>
      <c r="CB112" s="220"/>
      <c r="CC112" s="220"/>
      <c r="CD112" s="220"/>
      <c r="CE112" s="220"/>
      <c r="CF112" s="220"/>
      <c r="CG112" s="220"/>
      <c r="CH112" s="220"/>
      <c r="CI112" s="220"/>
      <c r="CJ112" s="220"/>
      <c r="CK112" s="220"/>
      <c r="CL112" s="220"/>
      <c r="CM112" s="220"/>
      <c r="CN112" s="220"/>
      <c r="CO112" s="220"/>
      <c r="CP112" s="220"/>
      <c r="CQ112" s="220"/>
      <c r="CR112" s="220"/>
      <c r="CS112" s="220"/>
      <c r="CT112" s="220"/>
      <c r="CU112" s="220"/>
      <c r="CV112" s="220"/>
      <c r="CW112" s="220"/>
      <c r="CX112" s="220"/>
      <c r="CY112" s="220"/>
      <c r="CZ112" s="220"/>
      <c r="DA112" s="220"/>
      <c r="DB112" s="220"/>
      <c r="DC112" s="220"/>
      <c r="DD112" s="220"/>
      <c r="DE112" s="220"/>
      <c r="DF112" s="220"/>
      <c r="DG112" s="220"/>
      <c r="DH112" s="248"/>
    </row>
    <row r="113" spans="1:112" ht="20.100000000000001" customHeight="1">
      <c r="A113" s="226"/>
      <c r="B113" s="243"/>
      <c r="C113" s="597" t="s">
        <v>526</v>
      </c>
      <c r="D113" s="597"/>
      <c r="E113" s="597"/>
      <c r="F113" s="598" t="s">
        <v>527</v>
      </c>
      <c r="G113" s="599"/>
      <c r="H113" s="599"/>
      <c r="I113" s="599"/>
      <c r="J113" s="599"/>
      <c r="K113" s="599"/>
      <c r="L113" s="599"/>
      <c r="M113" s="599"/>
      <c r="N113" s="599"/>
      <c r="O113" s="599"/>
      <c r="P113" s="599"/>
      <c r="Q113" s="599"/>
      <c r="R113" s="599"/>
      <c r="S113" s="599"/>
      <c r="T113" s="599"/>
      <c r="U113" s="599"/>
      <c r="V113" s="599"/>
      <c r="W113" s="599"/>
      <c r="X113" s="599"/>
      <c r="Y113" s="599"/>
      <c r="Z113" s="599"/>
      <c r="AA113" s="599"/>
      <c r="AB113" s="599"/>
      <c r="AC113" s="599"/>
      <c r="AD113" s="599"/>
      <c r="AE113" s="599"/>
      <c r="AF113" s="599"/>
      <c r="AG113" s="599"/>
      <c r="AH113" s="599"/>
      <c r="AI113" s="599"/>
      <c r="AJ113" s="599"/>
      <c r="AK113" s="599"/>
      <c r="AL113" s="599"/>
      <c r="AM113" s="599"/>
      <c r="AN113" s="599"/>
      <c r="AO113" s="599"/>
      <c r="AP113" s="599"/>
      <c r="AQ113" s="599"/>
      <c r="AR113" s="599"/>
      <c r="AS113" s="599"/>
      <c r="AT113" s="599"/>
      <c r="AU113" s="599"/>
      <c r="AV113" s="599"/>
      <c r="AW113" s="599"/>
      <c r="AX113" s="599"/>
      <c r="AY113" s="599"/>
      <c r="AZ113" s="599"/>
      <c r="BA113" s="599"/>
      <c r="BB113" s="599"/>
      <c r="BC113" s="599"/>
      <c r="BD113" s="599"/>
      <c r="BE113" s="599"/>
      <c r="BF113" s="597" t="s">
        <v>528</v>
      </c>
      <c r="BG113" s="600"/>
      <c r="BH113" s="600"/>
      <c r="BI113" s="600"/>
      <c r="BJ113" s="600"/>
      <c r="BK113" s="600"/>
      <c r="BL113" s="600"/>
      <c r="BM113" s="600"/>
      <c r="BN113" s="600"/>
      <c r="BO113" s="220"/>
      <c r="BP113" s="220"/>
      <c r="BQ113" s="220"/>
      <c r="BR113" s="220"/>
      <c r="BS113" s="220"/>
      <c r="BT113" s="220"/>
      <c r="BU113" s="220"/>
      <c r="BV113" s="220"/>
      <c r="BW113" s="220"/>
      <c r="BX113" s="220"/>
      <c r="BY113" s="220"/>
      <c r="BZ113" s="220"/>
      <c r="CA113" s="220"/>
      <c r="CB113" s="220"/>
      <c r="CC113" s="220"/>
      <c r="CD113" s="220"/>
      <c r="CE113" s="220"/>
      <c r="CF113" s="220"/>
      <c r="CG113" s="220"/>
      <c r="CH113" s="220"/>
      <c r="CI113" s="220"/>
      <c r="CJ113" s="220"/>
      <c r="CK113" s="220"/>
      <c r="CL113" s="220"/>
      <c r="CM113" s="220"/>
      <c r="CN113" s="220"/>
      <c r="CO113" s="220"/>
      <c r="CP113" s="220"/>
      <c r="CQ113" s="220"/>
      <c r="CR113" s="220"/>
      <c r="CS113" s="220"/>
      <c r="CT113" s="220"/>
      <c r="CU113" s="220"/>
      <c r="CV113" s="220"/>
      <c r="CW113" s="220"/>
      <c r="CX113" s="220"/>
      <c r="CY113" s="220"/>
      <c r="CZ113" s="220"/>
      <c r="DA113" s="220"/>
      <c r="DB113" s="220"/>
      <c r="DC113" s="220"/>
      <c r="DD113" s="220"/>
      <c r="DE113" s="220"/>
      <c r="DF113" s="220"/>
      <c r="DG113" s="220"/>
      <c r="DH113" s="248"/>
    </row>
    <row r="114" spans="1:112" ht="45" customHeight="1">
      <c r="A114" s="226"/>
      <c r="B114" s="243"/>
      <c r="C114" s="597" t="s">
        <v>529</v>
      </c>
      <c r="D114" s="597"/>
      <c r="E114" s="597"/>
      <c r="F114" s="598" t="s">
        <v>530</v>
      </c>
      <c r="G114" s="599"/>
      <c r="H114" s="599"/>
      <c r="I114" s="599"/>
      <c r="J114" s="599"/>
      <c r="K114" s="599"/>
      <c r="L114" s="599"/>
      <c r="M114" s="599"/>
      <c r="N114" s="599"/>
      <c r="O114" s="599"/>
      <c r="P114" s="599"/>
      <c r="Q114" s="599"/>
      <c r="R114" s="599"/>
      <c r="S114" s="599"/>
      <c r="T114" s="599"/>
      <c r="U114" s="599"/>
      <c r="V114" s="599"/>
      <c r="W114" s="599"/>
      <c r="X114" s="599"/>
      <c r="Y114" s="599"/>
      <c r="Z114" s="599"/>
      <c r="AA114" s="599"/>
      <c r="AB114" s="599"/>
      <c r="AC114" s="599"/>
      <c r="AD114" s="599"/>
      <c r="AE114" s="599"/>
      <c r="AF114" s="599"/>
      <c r="AG114" s="599"/>
      <c r="AH114" s="599"/>
      <c r="AI114" s="599"/>
      <c r="AJ114" s="599"/>
      <c r="AK114" s="599"/>
      <c r="AL114" s="599"/>
      <c r="AM114" s="599"/>
      <c r="AN114" s="599"/>
      <c r="AO114" s="599"/>
      <c r="AP114" s="599"/>
      <c r="AQ114" s="599"/>
      <c r="AR114" s="599"/>
      <c r="AS114" s="599"/>
      <c r="AT114" s="599"/>
      <c r="AU114" s="599"/>
      <c r="AV114" s="599"/>
      <c r="AW114" s="599"/>
      <c r="AX114" s="599"/>
      <c r="AY114" s="599"/>
      <c r="AZ114" s="599"/>
      <c r="BA114" s="599"/>
      <c r="BB114" s="599"/>
      <c r="BC114" s="599"/>
      <c r="BD114" s="599"/>
      <c r="BE114" s="599"/>
      <c r="BF114" s="597" t="s">
        <v>531</v>
      </c>
      <c r="BG114" s="600"/>
      <c r="BH114" s="600"/>
      <c r="BI114" s="600"/>
      <c r="BJ114" s="600"/>
      <c r="BK114" s="600"/>
      <c r="BL114" s="600"/>
      <c r="BM114" s="600"/>
      <c r="BN114" s="600"/>
      <c r="BO114" s="220"/>
      <c r="BP114" s="220"/>
      <c r="BQ114" s="220"/>
      <c r="BR114" s="220"/>
      <c r="BS114" s="220"/>
      <c r="BT114" s="220"/>
      <c r="BU114" s="220"/>
      <c r="BV114" s="220"/>
      <c r="BW114" s="220"/>
      <c r="BX114" s="220"/>
      <c r="BY114" s="220"/>
      <c r="BZ114" s="220"/>
      <c r="CA114" s="220"/>
      <c r="CB114" s="220"/>
      <c r="CC114" s="220"/>
      <c r="CD114" s="220"/>
      <c r="CE114" s="220"/>
      <c r="CF114" s="220"/>
      <c r="CG114" s="220"/>
      <c r="CH114" s="220"/>
      <c r="CI114" s="220"/>
      <c r="CJ114" s="220"/>
      <c r="CK114" s="220"/>
      <c r="CL114" s="220"/>
      <c r="CM114" s="220"/>
      <c r="CN114" s="220"/>
      <c r="CO114" s="220"/>
      <c r="CP114" s="220"/>
      <c r="CQ114" s="220"/>
      <c r="CR114" s="220"/>
      <c r="CS114" s="220"/>
      <c r="CT114" s="220"/>
      <c r="CU114" s="220"/>
      <c r="CV114" s="220"/>
      <c r="CW114" s="220"/>
      <c r="CX114" s="220"/>
      <c r="CY114" s="220"/>
      <c r="CZ114" s="220"/>
      <c r="DA114" s="220"/>
      <c r="DB114" s="220"/>
      <c r="DC114" s="220"/>
      <c r="DD114" s="220"/>
      <c r="DE114" s="220"/>
      <c r="DF114" s="220"/>
      <c r="DG114" s="220"/>
      <c r="DH114" s="248"/>
    </row>
    <row r="115" spans="1:112" ht="20.100000000000001" customHeight="1">
      <c r="A115" s="226"/>
      <c r="B115" s="243"/>
      <c r="C115" s="597" t="s">
        <v>532</v>
      </c>
      <c r="D115" s="597"/>
      <c r="E115" s="597"/>
      <c r="F115" s="598" t="s">
        <v>533</v>
      </c>
      <c r="G115" s="599"/>
      <c r="H115" s="599"/>
      <c r="I115" s="599"/>
      <c r="J115" s="599"/>
      <c r="K115" s="599"/>
      <c r="L115" s="599"/>
      <c r="M115" s="599"/>
      <c r="N115" s="599"/>
      <c r="O115" s="599"/>
      <c r="P115" s="599"/>
      <c r="Q115" s="599"/>
      <c r="R115" s="599"/>
      <c r="S115" s="599"/>
      <c r="T115" s="599"/>
      <c r="U115" s="599"/>
      <c r="V115" s="599"/>
      <c r="W115" s="599"/>
      <c r="X115" s="599"/>
      <c r="Y115" s="599"/>
      <c r="Z115" s="599"/>
      <c r="AA115" s="599"/>
      <c r="AB115" s="599"/>
      <c r="AC115" s="599"/>
      <c r="AD115" s="599"/>
      <c r="AE115" s="599"/>
      <c r="AF115" s="599"/>
      <c r="AG115" s="599"/>
      <c r="AH115" s="599"/>
      <c r="AI115" s="599"/>
      <c r="AJ115" s="599"/>
      <c r="AK115" s="599"/>
      <c r="AL115" s="599"/>
      <c r="AM115" s="599"/>
      <c r="AN115" s="599"/>
      <c r="AO115" s="599"/>
      <c r="AP115" s="599"/>
      <c r="AQ115" s="599"/>
      <c r="AR115" s="599"/>
      <c r="AS115" s="599"/>
      <c r="AT115" s="599"/>
      <c r="AU115" s="599"/>
      <c r="AV115" s="599"/>
      <c r="AW115" s="599"/>
      <c r="AX115" s="599"/>
      <c r="AY115" s="599"/>
      <c r="AZ115" s="599"/>
      <c r="BA115" s="599"/>
      <c r="BB115" s="599"/>
      <c r="BC115" s="599"/>
      <c r="BD115" s="599"/>
      <c r="BE115" s="599"/>
      <c r="BF115" s="597" t="s">
        <v>534</v>
      </c>
      <c r="BG115" s="600"/>
      <c r="BH115" s="600"/>
      <c r="BI115" s="600"/>
      <c r="BJ115" s="600"/>
      <c r="BK115" s="600"/>
      <c r="BL115" s="600"/>
      <c r="BM115" s="600"/>
      <c r="BN115" s="600"/>
      <c r="BO115" s="220"/>
      <c r="BP115" s="220"/>
      <c r="BQ115" s="220"/>
      <c r="BR115" s="220"/>
      <c r="BS115" s="220"/>
      <c r="BT115" s="220"/>
      <c r="BU115" s="220"/>
      <c r="BV115" s="220"/>
      <c r="BW115" s="220"/>
      <c r="BX115" s="220"/>
      <c r="BY115" s="220"/>
      <c r="BZ115" s="220"/>
      <c r="CA115" s="220"/>
      <c r="CB115" s="220"/>
      <c r="CC115" s="220"/>
      <c r="CD115" s="220"/>
      <c r="CE115" s="220"/>
      <c r="CF115" s="220"/>
      <c r="CG115" s="220"/>
      <c r="CH115" s="220"/>
      <c r="CI115" s="220"/>
      <c r="CJ115" s="220"/>
      <c r="CK115" s="220"/>
      <c r="CL115" s="220"/>
      <c r="CM115" s="220"/>
      <c r="CN115" s="220"/>
      <c r="CO115" s="220"/>
      <c r="CP115" s="220"/>
      <c r="CQ115" s="220"/>
      <c r="CR115" s="220"/>
      <c r="CS115" s="220"/>
      <c r="CT115" s="220"/>
      <c r="CU115" s="220"/>
      <c r="CV115" s="220"/>
      <c r="CW115" s="220"/>
      <c r="CX115" s="220"/>
      <c r="CY115" s="220"/>
      <c r="CZ115" s="220"/>
      <c r="DA115" s="220"/>
      <c r="DB115" s="220"/>
      <c r="DC115" s="220"/>
      <c r="DD115" s="220"/>
      <c r="DE115" s="220"/>
      <c r="DF115" s="220"/>
      <c r="DG115" s="220"/>
      <c r="DH115" s="248"/>
    </row>
    <row r="116" spans="1:112" ht="20.100000000000001" customHeight="1">
      <c r="A116" s="226"/>
      <c r="B116" s="220"/>
      <c r="C116" s="597" t="s">
        <v>535</v>
      </c>
      <c r="D116" s="597"/>
      <c r="E116" s="597"/>
      <c r="F116" s="598" t="s">
        <v>536</v>
      </c>
      <c r="G116" s="599"/>
      <c r="H116" s="599"/>
      <c r="I116" s="599"/>
      <c r="J116" s="599"/>
      <c r="K116" s="599"/>
      <c r="L116" s="599"/>
      <c r="M116" s="599"/>
      <c r="N116" s="599"/>
      <c r="O116" s="599"/>
      <c r="P116" s="599"/>
      <c r="Q116" s="599"/>
      <c r="R116" s="599"/>
      <c r="S116" s="599"/>
      <c r="T116" s="599"/>
      <c r="U116" s="599"/>
      <c r="V116" s="599"/>
      <c r="W116" s="599"/>
      <c r="X116" s="599"/>
      <c r="Y116" s="599"/>
      <c r="Z116" s="599"/>
      <c r="AA116" s="599"/>
      <c r="AB116" s="599"/>
      <c r="AC116" s="599"/>
      <c r="AD116" s="599"/>
      <c r="AE116" s="599"/>
      <c r="AF116" s="599"/>
      <c r="AG116" s="599"/>
      <c r="AH116" s="599"/>
      <c r="AI116" s="599"/>
      <c r="AJ116" s="599"/>
      <c r="AK116" s="599"/>
      <c r="AL116" s="599"/>
      <c r="AM116" s="599"/>
      <c r="AN116" s="599"/>
      <c r="AO116" s="599"/>
      <c r="AP116" s="599"/>
      <c r="AQ116" s="599"/>
      <c r="AR116" s="599"/>
      <c r="AS116" s="599"/>
      <c r="AT116" s="599"/>
      <c r="AU116" s="599"/>
      <c r="AV116" s="599"/>
      <c r="AW116" s="599"/>
      <c r="AX116" s="599"/>
      <c r="AY116" s="599"/>
      <c r="AZ116" s="599"/>
      <c r="BA116" s="599"/>
      <c r="BB116" s="599"/>
      <c r="BC116" s="599"/>
      <c r="BD116" s="599"/>
      <c r="BE116" s="599"/>
      <c r="BF116" s="597" t="s">
        <v>537</v>
      </c>
      <c r="BG116" s="600"/>
      <c r="BH116" s="600"/>
      <c r="BI116" s="600"/>
      <c r="BJ116" s="600"/>
      <c r="BK116" s="600"/>
      <c r="BL116" s="600"/>
      <c r="BM116" s="600"/>
      <c r="BN116" s="600"/>
      <c r="BO116" s="220"/>
      <c r="BP116" s="220"/>
      <c r="BQ116" s="220"/>
      <c r="BR116" s="220"/>
      <c r="BS116" s="220"/>
      <c r="BT116" s="220"/>
      <c r="BU116" s="220"/>
      <c r="BV116" s="220"/>
      <c r="BW116" s="220"/>
      <c r="BX116" s="220"/>
      <c r="BY116" s="220"/>
      <c r="BZ116" s="220"/>
      <c r="CA116" s="220"/>
      <c r="CB116" s="220"/>
      <c r="CC116" s="220"/>
      <c r="CD116" s="220"/>
      <c r="CE116" s="220"/>
      <c r="CF116" s="220"/>
      <c r="CG116" s="220"/>
      <c r="CH116" s="220"/>
      <c r="CI116" s="220"/>
      <c r="CJ116" s="220"/>
      <c r="CK116" s="220"/>
      <c r="CL116" s="220"/>
      <c r="CM116" s="220"/>
      <c r="CN116" s="220"/>
      <c r="CO116" s="220"/>
      <c r="CP116" s="220"/>
      <c r="CQ116" s="220"/>
      <c r="CR116" s="220"/>
      <c r="CS116" s="220"/>
      <c r="CT116" s="220"/>
      <c r="CU116" s="220"/>
      <c r="CV116" s="220"/>
      <c r="CW116" s="220"/>
      <c r="CX116" s="220"/>
      <c r="CY116" s="220"/>
      <c r="CZ116" s="220"/>
      <c r="DA116" s="220"/>
      <c r="DB116" s="220"/>
      <c r="DC116" s="220"/>
      <c r="DD116" s="220"/>
      <c r="DE116" s="220"/>
      <c r="DF116" s="220"/>
      <c r="DG116" s="220"/>
      <c r="DH116" s="248"/>
    </row>
    <row r="117" spans="1:112" ht="20.100000000000001" customHeight="1">
      <c r="A117" s="226"/>
      <c r="B117" s="220"/>
      <c r="C117" s="593" t="s">
        <v>538</v>
      </c>
      <c r="D117" s="593"/>
      <c r="E117" s="593"/>
      <c r="F117" s="594" t="s">
        <v>539</v>
      </c>
      <c r="G117" s="595"/>
      <c r="H117" s="595"/>
      <c r="I117" s="595"/>
      <c r="J117" s="595"/>
      <c r="K117" s="595"/>
      <c r="L117" s="595"/>
      <c r="M117" s="595"/>
      <c r="N117" s="595"/>
      <c r="O117" s="595"/>
      <c r="P117" s="595"/>
      <c r="Q117" s="595"/>
      <c r="R117" s="595"/>
      <c r="S117" s="595"/>
      <c r="T117" s="595"/>
      <c r="U117" s="595"/>
      <c r="V117" s="595"/>
      <c r="W117" s="595"/>
      <c r="X117" s="595"/>
      <c r="Y117" s="595"/>
      <c r="Z117" s="595"/>
      <c r="AA117" s="595"/>
      <c r="AB117" s="595"/>
      <c r="AC117" s="595"/>
      <c r="AD117" s="595"/>
      <c r="AE117" s="595"/>
      <c r="AF117" s="595"/>
      <c r="AG117" s="595"/>
      <c r="AH117" s="595"/>
      <c r="AI117" s="595"/>
      <c r="AJ117" s="595"/>
      <c r="AK117" s="595"/>
      <c r="AL117" s="595"/>
      <c r="AM117" s="595"/>
      <c r="AN117" s="595"/>
      <c r="AO117" s="595"/>
      <c r="AP117" s="595"/>
      <c r="AQ117" s="595"/>
      <c r="AR117" s="595"/>
      <c r="AS117" s="595"/>
      <c r="AT117" s="595"/>
      <c r="AU117" s="595"/>
      <c r="AV117" s="595"/>
      <c r="AW117" s="595"/>
      <c r="AX117" s="595"/>
      <c r="AY117" s="595"/>
      <c r="AZ117" s="595"/>
      <c r="BA117" s="595"/>
      <c r="BB117" s="595"/>
      <c r="BC117" s="595"/>
      <c r="BD117" s="595"/>
      <c r="BE117" s="595"/>
      <c r="BF117" s="593" t="s">
        <v>540</v>
      </c>
      <c r="BG117" s="596"/>
      <c r="BH117" s="596"/>
      <c r="BI117" s="596"/>
      <c r="BJ117" s="596"/>
      <c r="BK117" s="596"/>
      <c r="BL117" s="596"/>
      <c r="BM117" s="596"/>
      <c r="BN117" s="596"/>
      <c r="BO117" s="220"/>
      <c r="BP117" s="220"/>
      <c r="BQ117" s="220"/>
      <c r="BR117" s="220"/>
      <c r="BS117" s="220"/>
      <c r="BT117" s="220"/>
      <c r="BU117" s="220"/>
      <c r="BV117" s="220"/>
      <c r="BW117" s="220"/>
      <c r="BX117" s="220"/>
      <c r="BY117" s="220"/>
      <c r="BZ117" s="220"/>
      <c r="CA117" s="220"/>
      <c r="CB117" s="220"/>
      <c r="CC117" s="220"/>
      <c r="CD117" s="220"/>
      <c r="CE117" s="220"/>
      <c r="CF117" s="220"/>
      <c r="CG117" s="220"/>
      <c r="CH117" s="220"/>
      <c r="CI117" s="220"/>
      <c r="CJ117" s="220"/>
      <c r="CK117" s="220"/>
      <c r="CL117" s="220"/>
      <c r="CM117" s="220"/>
      <c r="CN117" s="220"/>
      <c r="CO117" s="220"/>
      <c r="CP117" s="220"/>
      <c r="CQ117" s="220"/>
      <c r="CR117" s="220"/>
      <c r="CS117" s="220"/>
      <c r="CT117" s="220"/>
      <c r="CU117" s="220"/>
      <c r="CV117" s="220"/>
      <c r="CW117" s="220"/>
      <c r="CX117" s="220"/>
      <c r="CY117" s="220"/>
      <c r="CZ117" s="220"/>
      <c r="DA117" s="220"/>
      <c r="DB117" s="220"/>
      <c r="DC117" s="220"/>
      <c r="DD117" s="220"/>
      <c r="DE117" s="220"/>
      <c r="DF117" s="220"/>
      <c r="DG117" s="220"/>
      <c r="DH117" s="248"/>
    </row>
    <row r="118" spans="1:112" ht="20.100000000000001" customHeight="1">
      <c r="A118" s="226"/>
      <c r="B118" s="220"/>
      <c r="C118" s="593" t="s">
        <v>541</v>
      </c>
      <c r="D118" s="593"/>
      <c r="E118" s="593"/>
      <c r="F118" s="594" t="s">
        <v>542</v>
      </c>
      <c r="G118" s="595"/>
      <c r="H118" s="595"/>
      <c r="I118" s="595"/>
      <c r="J118" s="595"/>
      <c r="K118" s="595"/>
      <c r="L118" s="595"/>
      <c r="M118" s="595"/>
      <c r="N118" s="595"/>
      <c r="O118" s="595"/>
      <c r="P118" s="595"/>
      <c r="Q118" s="595"/>
      <c r="R118" s="595"/>
      <c r="S118" s="595"/>
      <c r="T118" s="595"/>
      <c r="U118" s="595"/>
      <c r="V118" s="595"/>
      <c r="W118" s="595"/>
      <c r="X118" s="595"/>
      <c r="Y118" s="595"/>
      <c r="Z118" s="595"/>
      <c r="AA118" s="595"/>
      <c r="AB118" s="595"/>
      <c r="AC118" s="595"/>
      <c r="AD118" s="595"/>
      <c r="AE118" s="595"/>
      <c r="AF118" s="595"/>
      <c r="AG118" s="595"/>
      <c r="AH118" s="595"/>
      <c r="AI118" s="595"/>
      <c r="AJ118" s="595"/>
      <c r="AK118" s="595"/>
      <c r="AL118" s="595"/>
      <c r="AM118" s="595"/>
      <c r="AN118" s="595"/>
      <c r="AO118" s="595"/>
      <c r="AP118" s="595"/>
      <c r="AQ118" s="595"/>
      <c r="AR118" s="595"/>
      <c r="AS118" s="595"/>
      <c r="AT118" s="595"/>
      <c r="AU118" s="595"/>
      <c r="AV118" s="595"/>
      <c r="AW118" s="595"/>
      <c r="AX118" s="595"/>
      <c r="AY118" s="595"/>
      <c r="AZ118" s="595"/>
      <c r="BA118" s="595"/>
      <c r="BB118" s="595"/>
      <c r="BC118" s="595"/>
      <c r="BD118" s="595"/>
      <c r="BE118" s="595"/>
      <c r="BF118" s="593" t="s">
        <v>543</v>
      </c>
      <c r="BG118" s="596"/>
      <c r="BH118" s="596"/>
      <c r="BI118" s="596"/>
      <c r="BJ118" s="596"/>
      <c r="BK118" s="596"/>
      <c r="BL118" s="596"/>
      <c r="BM118" s="596"/>
      <c r="BN118" s="596"/>
      <c r="BO118" s="220"/>
      <c r="BP118" s="220"/>
      <c r="BQ118" s="220"/>
      <c r="BR118" s="220"/>
      <c r="BS118" s="220"/>
      <c r="BT118" s="220"/>
      <c r="BU118" s="220"/>
      <c r="BV118" s="220"/>
      <c r="BW118" s="220"/>
      <c r="BX118" s="220"/>
      <c r="BY118" s="220"/>
      <c r="BZ118" s="220"/>
      <c r="CA118" s="220"/>
      <c r="CB118" s="220"/>
      <c r="CC118" s="220"/>
      <c r="CD118" s="220"/>
      <c r="CE118" s="220"/>
      <c r="CF118" s="220"/>
      <c r="CG118" s="220"/>
      <c r="CH118" s="220"/>
      <c r="CI118" s="220"/>
      <c r="CJ118" s="220"/>
      <c r="CK118" s="220"/>
      <c r="CL118" s="220"/>
      <c r="CM118" s="220"/>
      <c r="CN118" s="220"/>
      <c r="CO118" s="220"/>
      <c r="CP118" s="220"/>
      <c r="CQ118" s="220"/>
      <c r="CR118" s="220"/>
      <c r="CS118" s="220"/>
      <c r="CT118" s="220"/>
      <c r="CU118" s="220"/>
      <c r="CV118" s="220"/>
      <c r="CW118" s="220"/>
      <c r="CX118" s="220"/>
      <c r="CY118" s="220"/>
      <c r="CZ118" s="220"/>
      <c r="DA118" s="220"/>
      <c r="DB118" s="220"/>
      <c r="DC118" s="220"/>
      <c r="DD118" s="220"/>
      <c r="DE118" s="220"/>
      <c r="DF118" s="220"/>
      <c r="DG118" s="220"/>
      <c r="DH118" s="248"/>
    </row>
    <row r="119" spans="1:112" ht="80.099999999999994" customHeight="1">
      <c r="A119" s="226"/>
      <c r="B119" s="220"/>
      <c r="C119" s="593" t="s">
        <v>544</v>
      </c>
      <c r="D119" s="593"/>
      <c r="E119" s="593"/>
      <c r="F119" s="594" t="s">
        <v>545</v>
      </c>
      <c r="G119" s="595"/>
      <c r="H119" s="595"/>
      <c r="I119" s="595"/>
      <c r="J119" s="595"/>
      <c r="K119" s="595"/>
      <c r="L119" s="595"/>
      <c r="M119" s="595"/>
      <c r="N119" s="595"/>
      <c r="O119" s="595"/>
      <c r="P119" s="595"/>
      <c r="Q119" s="595"/>
      <c r="R119" s="595"/>
      <c r="S119" s="595"/>
      <c r="T119" s="595"/>
      <c r="U119" s="595"/>
      <c r="V119" s="595"/>
      <c r="W119" s="595"/>
      <c r="X119" s="595"/>
      <c r="Y119" s="595"/>
      <c r="Z119" s="595"/>
      <c r="AA119" s="595"/>
      <c r="AB119" s="595"/>
      <c r="AC119" s="595"/>
      <c r="AD119" s="595"/>
      <c r="AE119" s="595"/>
      <c r="AF119" s="595"/>
      <c r="AG119" s="595"/>
      <c r="AH119" s="595"/>
      <c r="AI119" s="595"/>
      <c r="AJ119" s="595"/>
      <c r="AK119" s="595"/>
      <c r="AL119" s="595"/>
      <c r="AM119" s="595"/>
      <c r="AN119" s="595"/>
      <c r="AO119" s="595"/>
      <c r="AP119" s="595"/>
      <c r="AQ119" s="595"/>
      <c r="AR119" s="595"/>
      <c r="AS119" s="595"/>
      <c r="AT119" s="595"/>
      <c r="AU119" s="595"/>
      <c r="AV119" s="595"/>
      <c r="AW119" s="595"/>
      <c r="AX119" s="595"/>
      <c r="AY119" s="595"/>
      <c r="AZ119" s="595"/>
      <c r="BA119" s="595"/>
      <c r="BB119" s="595"/>
      <c r="BC119" s="595"/>
      <c r="BD119" s="595"/>
      <c r="BE119" s="595"/>
      <c r="BF119" s="593" t="s">
        <v>546</v>
      </c>
      <c r="BG119" s="596"/>
      <c r="BH119" s="596"/>
      <c r="BI119" s="596"/>
      <c r="BJ119" s="596"/>
      <c r="BK119" s="596"/>
      <c r="BL119" s="596"/>
      <c r="BM119" s="596"/>
      <c r="BN119" s="596"/>
      <c r="BO119" s="220"/>
      <c r="BP119" s="220"/>
      <c r="BQ119" s="220"/>
      <c r="BR119" s="220"/>
      <c r="BS119" s="220"/>
      <c r="BT119" s="220"/>
      <c r="BU119" s="220"/>
      <c r="BV119" s="220"/>
      <c r="BW119" s="220"/>
      <c r="BX119" s="220"/>
      <c r="BY119" s="220"/>
      <c r="BZ119" s="220"/>
      <c r="CA119" s="220"/>
      <c r="CB119" s="220"/>
      <c r="CC119" s="220"/>
      <c r="CD119" s="220"/>
      <c r="CE119" s="220"/>
      <c r="CF119" s="220"/>
      <c r="CG119" s="220"/>
      <c r="CH119" s="220"/>
      <c r="CI119" s="220"/>
      <c r="CJ119" s="220"/>
      <c r="CK119" s="220"/>
      <c r="CL119" s="220"/>
      <c r="CM119" s="220"/>
      <c r="CN119" s="220"/>
      <c r="CO119" s="220"/>
      <c r="CP119" s="220"/>
      <c r="CQ119" s="220"/>
      <c r="CR119" s="220"/>
      <c r="CS119" s="220"/>
      <c r="CT119" s="220"/>
      <c r="CU119" s="220"/>
      <c r="CV119" s="220"/>
      <c r="CW119" s="220"/>
      <c r="CX119" s="220"/>
      <c r="CY119" s="220"/>
      <c r="CZ119" s="220"/>
      <c r="DA119" s="220"/>
      <c r="DB119" s="220"/>
      <c r="DC119" s="220"/>
      <c r="DD119" s="220"/>
      <c r="DE119" s="220"/>
      <c r="DF119" s="220"/>
      <c r="DG119" s="220"/>
      <c r="DH119" s="248"/>
    </row>
    <row r="120" spans="1:112" ht="20.100000000000001" customHeight="1">
      <c r="A120" s="226"/>
      <c r="B120" s="220"/>
      <c r="C120" s="589" t="s">
        <v>547</v>
      </c>
      <c r="D120" s="589"/>
      <c r="E120" s="589"/>
      <c r="F120" s="590" t="s">
        <v>548</v>
      </c>
      <c r="G120" s="591"/>
      <c r="H120" s="591"/>
      <c r="I120" s="591"/>
      <c r="J120" s="591"/>
      <c r="K120" s="591"/>
      <c r="L120" s="591"/>
      <c r="M120" s="591"/>
      <c r="N120" s="591"/>
      <c r="O120" s="591"/>
      <c r="P120" s="591"/>
      <c r="Q120" s="591"/>
      <c r="R120" s="591"/>
      <c r="S120" s="591"/>
      <c r="T120" s="591"/>
      <c r="U120" s="591"/>
      <c r="V120" s="591"/>
      <c r="W120" s="591"/>
      <c r="X120" s="591"/>
      <c r="Y120" s="591"/>
      <c r="Z120" s="591"/>
      <c r="AA120" s="591"/>
      <c r="AB120" s="591"/>
      <c r="AC120" s="591"/>
      <c r="AD120" s="591"/>
      <c r="AE120" s="591"/>
      <c r="AF120" s="591"/>
      <c r="AG120" s="591"/>
      <c r="AH120" s="591"/>
      <c r="AI120" s="591"/>
      <c r="AJ120" s="591"/>
      <c r="AK120" s="591"/>
      <c r="AL120" s="591"/>
      <c r="AM120" s="591"/>
      <c r="AN120" s="591"/>
      <c r="AO120" s="591"/>
      <c r="AP120" s="591"/>
      <c r="AQ120" s="591"/>
      <c r="AR120" s="591"/>
      <c r="AS120" s="591"/>
      <c r="AT120" s="591"/>
      <c r="AU120" s="591"/>
      <c r="AV120" s="591"/>
      <c r="AW120" s="591"/>
      <c r="AX120" s="591"/>
      <c r="AY120" s="591"/>
      <c r="AZ120" s="591"/>
      <c r="BA120" s="591"/>
      <c r="BB120" s="591"/>
      <c r="BC120" s="591"/>
      <c r="BD120" s="591"/>
      <c r="BE120" s="591"/>
      <c r="BF120" s="552" t="s">
        <v>549</v>
      </c>
      <c r="BG120" s="592"/>
      <c r="BH120" s="592"/>
      <c r="BI120" s="592"/>
      <c r="BJ120" s="592"/>
      <c r="BK120" s="592"/>
      <c r="BL120" s="592"/>
      <c r="BM120" s="592"/>
      <c r="BN120" s="592"/>
      <c r="BO120" s="220"/>
      <c r="BP120" s="220"/>
      <c r="BQ120" s="220"/>
      <c r="BR120" s="220"/>
      <c r="BS120" s="220"/>
      <c r="BT120" s="220"/>
      <c r="BU120" s="220"/>
      <c r="BV120" s="220"/>
      <c r="BW120" s="220"/>
      <c r="BX120" s="220"/>
      <c r="BY120" s="220"/>
      <c r="BZ120" s="220"/>
      <c r="CA120" s="220"/>
      <c r="CB120" s="220"/>
      <c r="CC120" s="220"/>
      <c r="CD120" s="220"/>
      <c r="CE120" s="220"/>
      <c r="CF120" s="220"/>
      <c r="CG120" s="220"/>
      <c r="CH120" s="220"/>
      <c r="CI120" s="220"/>
      <c r="CJ120" s="220"/>
      <c r="CK120" s="220"/>
      <c r="CL120" s="220"/>
      <c r="CM120" s="220"/>
      <c r="CN120" s="220"/>
      <c r="CO120" s="220"/>
      <c r="CP120" s="220"/>
      <c r="CQ120" s="220"/>
      <c r="CR120" s="220"/>
      <c r="CS120" s="220"/>
      <c r="CT120" s="220"/>
      <c r="CU120" s="220"/>
      <c r="CV120" s="220"/>
      <c r="CW120" s="220"/>
      <c r="CX120" s="220"/>
      <c r="CY120" s="220"/>
      <c r="CZ120" s="220"/>
      <c r="DA120" s="220"/>
      <c r="DB120" s="220"/>
      <c r="DC120" s="220"/>
      <c r="DD120" s="220"/>
      <c r="DE120" s="220"/>
      <c r="DF120" s="220"/>
      <c r="DG120" s="220"/>
      <c r="DH120" s="248"/>
    </row>
    <row r="121" spans="1:112" ht="20.100000000000001" customHeight="1">
      <c r="A121" s="226"/>
      <c r="B121" s="220"/>
      <c r="C121" s="231"/>
      <c r="D121" s="231"/>
      <c r="E121" s="231"/>
      <c r="F121" s="249"/>
      <c r="G121" s="250"/>
      <c r="H121" s="250"/>
      <c r="I121" s="250"/>
      <c r="J121" s="250"/>
      <c r="K121" s="250"/>
      <c r="L121" s="250"/>
      <c r="M121" s="250"/>
      <c r="N121" s="250"/>
      <c r="O121" s="250"/>
      <c r="P121" s="250"/>
      <c r="Q121" s="250"/>
      <c r="R121" s="250"/>
      <c r="S121" s="250"/>
      <c r="T121" s="250"/>
      <c r="U121" s="250"/>
      <c r="V121" s="250"/>
      <c r="W121" s="250"/>
      <c r="X121" s="250"/>
      <c r="Y121" s="250"/>
      <c r="Z121" s="250"/>
      <c r="AA121" s="250"/>
      <c r="AB121" s="250"/>
      <c r="AC121" s="250"/>
      <c r="AD121" s="250"/>
      <c r="AE121" s="250"/>
      <c r="AF121" s="250"/>
      <c r="AG121" s="250"/>
      <c r="AH121" s="250"/>
      <c r="AI121" s="250"/>
      <c r="AJ121" s="250"/>
      <c r="AK121" s="250"/>
      <c r="AL121" s="250"/>
      <c r="AM121" s="250"/>
      <c r="AN121" s="250"/>
      <c r="AO121" s="250"/>
      <c r="AP121" s="250"/>
      <c r="AQ121" s="250"/>
      <c r="AR121" s="250"/>
      <c r="AS121" s="250"/>
      <c r="AT121" s="250"/>
      <c r="AU121" s="250"/>
      <c r="AV121" s="250"/>
      <c r="AW121" s="250"/>
      <c r="AX121" s="250"/>
      <c r="AY121" s="250"/>
      <c r="AZ121" s="250"/>
      <c r="BA121" s="250"/>
      <c r="BB121" s="250"/>
      <c r="BC121" s="250"/>
      <c r="BD121" s="250"/>
      <c r="BE121" s="250"/>
      <c r="BF121" s="251"/>
      <c r="BG121" s="252"/>
      <c r="BH121" s="252"/>
      <c r="BI121" s="252"/>
      <c r="BJ121" s="252"/>
      <c r="BK121" s="252"/>
      <c r="BL121" s="252"/>
      <c r="BM121" s="252"/>
      <c r="BN121" s="252"/>
      <c r="BO121" s="220"/>
      <c r="BP121" s="220"/>
      <c r="BQ121" s="220"/>
      <c r="BR121" s="220"/>
      <c r="BS121" s="220"/>
      <c r="BT121" s="220"/>
      <c r="BU121" s="220"/>
      <c r="BV121" s="220"/>
      <c r="BW121" s="220"/>
      <c r="BX121" s="220"/>
      <c r="BY121" s="220"/>
      <c r="BZ121" s="220"/>
      <c r="CA121" s="220"/>
      <c r="CB121" s="220"/>
      <c r="CC121" s="220"/>
      <c r="CD121" s="220"/>
      <c r="CE121" s="220"/>
      <c r="CF121" s="220"/>
      <c r="CG121" s="220"/>
      <c r="CH121" s="220"/>
      <c r="CI121" s="220"/>
      <c r="CJ121" s="220"/>
      <c r="CK121" s="220"/>
      <c r="CL121" s="220"/>
      <c r="CM121" s="220"/>
      <c r="CN121" s="220"/>
      <c r="CO121" s="220"/>
      <c r="CP121" s="220"/>
      <c r="CQ121" s="220"/>
      <c r="CR121" s="220"/>
      <c r="CS121" s="220"/>
      <c r="CT121" s="220"/>
      <c r="CU121" s="220"/>
      <c r="CV121" s="220"/>
      <c r="CW121" s="220"/>
      <c r="CX121" s="220"/>
      <c r="CY121" s="220"/>
      <c r="CZ121" s="220"/>
      <c r="DA121" s="220"/>
      <c r="DB121" s="220"/>
      <c r="DC121" s="220"/>
      <c r="DD121" s="220"/>
      <c r="DE121" s="220"/>
      <c r="DF121" s="220"/>
      <c r="DG121" s="220"/>
      <c r="DH121" s="248"/>
    </row>
    <row r="122" spans="1:112" ht="20.100000000000001" customHeight="1">
      <c r="A122" s="226"/>
      <c r="B122" s="220"/>
      <c r="C122" s="231"/>
      <c r="D122" s="231"/>
      <c r="E122" s="231"/>
      <c r="F122" s="249"/>
      <c r="G122" s="250"/>
      <c r="H122" s="250"/>
      <c r="I122" s="250"/>
      <c r="J122" s="250"/>
      <c r="K122" s="250"/>
      <c r="L122" s="250"/>
      <c r="M122" s="250"/>
      <c r="N122" s="250"/>
      <c r="O122" s="250"/>
      <c r="P122" s="250"/>
      <c r="Q122" s="250"/>
      <c r="R122" s="250"/>
      <c r="S122" s="250"/>
      <c r="T122" s="250"/>
      <c r="U122" s="250"/>
      <c r="V122" s="250"/>
      <c r="W122" s="250"/>
      <c r="X122" s="250"/>
      <c r="Y122" s="250"/>
      <c r="Z122" s="250"/>
      <c r="AA122" s="250"/>
      <c r="AB122" s="250"/>
      <c r="AC122" s="250"/>
      <c r="AD122" s="250"/>
      <c r="AE122" s="250"/>
      <c r="AF122" s="250"/>
      <c r="AG122" s="250"/>
      <c r="AH122" s="250"/>
      <c r="AI122" s="250"/>
      <c r="AJ122" s="250"/>
      <c r="AK122" s="250"/>
      <c r="AL122" s="250"/>
      <c r="AM122" s="250"/>
      <c r="AN122" s="250"/>
      <c r="AO122" s="250"/>
      <c r="AP122" s="250"/>
      <c r="AQ122" s="250"/>
      <c r="AR122" s="250"/>
      <c r="AS122" s="250"/>
      <c r="AT122" s="250"/>
      <c r="AU122" s="250"/>
      <c r="AV122" s="250"/>
      <c r="AW122" s="250"/>
      <c r="AX122" s="250"/>
      <c r="AY122" s="250"/>
      <c r="AZ122" s="250"/>
      <c r="BA122" s="250"/>
      <c r="BB122" s="250"/>
      <c r="BC122" s="250"/>
      <c r="BD122" s="250"/>
      <c r="BE122" s="250"/>
      <c r="BF122" s="251"/>
      <c r="BG122" s="252"/>
      <c r="BH122" s="252"/>
      <c r="BI122" s="252"/>
      <c r="BJ122" s="252"/>
      <c r="BK122" s="252"/>
      <c r="BL122" s="252"/>
      <c r="BM122" s="252"/>
      <c r="BN122" s="252"/>
      <c r="BO122" s="220"/>
      <c r="BP122" s="220"/>
      <c r="BQ122" s="220"/>
      <c r="BR122" s="220"/>
      <c r="BS122" s="220"/>
      <c r="BT122" s="220"/>
      <c r="BU122" s="220"/>
      <c r="BV122" s="220"/>
      <c r="BW122" s="220"/>
      <c r="BX122" s="220"/>
      <c r="BY122" s="220"/>
      <c r="BZ122" s="220"/>
      <c r="CA122" s="220"/>
      <c r="CB122" s="220"/>
      <c r="CC122" s="220"/>
      <c r="CD122" s="220"/>
      <c r="CE122" s="220"/>
      <c r="CF122" s="220"/>
      <c r="CG122" s="220"/>
      <c r="CH122" s="220"/>
      <c r="CI122" s="220"/>
      <c r="CJ122" s="220"/>
      <c r="CK122" s="220"/>
      <c r="CL122" s="220"/>
      <c r="CM122" s="220"/>
      <c r="CN122" s="220"/>
      <c r="CO122" s="220"/>
      <c r="CP122" s="220"/>
      <c r="CQ122" s="220"/>
      <c r="CR122" s="220"/>
      <c r="CS122" s="220"/>
      <c r="CT122" s="220"/>
      <c r="CU122" s="220"/>
      <c r="CV122" s="220"/>
      <c r="CW122" s="220"/>
      <c r="CX122" s="220"/>
      <c r="CY122" s="220"/>
      <c r="CZ122" s="220"/>
      <c r="DA122" s="220"/>
      <c r="DB122" s="220"/>
      <c r="DC122" s="220"/>
      <c r="DD122" s="220"/>
      <c r="DE122" s="220"/>
      <c r="DF122" s="220"/>
      <c r="DG122" s="220"/>
      <c r="DH122" s="248"/>
    </row>
    <row r="123" spans="1:112" ht="20.100000000000001" customHeight="1">
      <c r="A123" s="226"/>
      <c r="B123" s="220"/>
      <c r="C123" s="231"/>
      <c r="D123" s="231"/>
      <c r="E123" s="231"/>
      <c r="F123" s="249"/>
      <c r="G123" s="250"/>
      <c r="H123" s="250"/>
      <c r="I123" s="250"/>
      <c r="J123" s="250"/>
      <c r="K123" s="250"/>
      <c r="L123" s="250"/>
      <c r="M123" s="250"/>
      <c r="N123" s="250"/>
      <c r="O123" s="250"/>
      <c r="P123" s="250"/>
      <c r="Q123" s="250"/>
      <c r="R123" s="250"/>
      <c r="S123" s="250"/>
      <c r="T123" s="250"/>
      <c r="U123" s="250"/>
      <c r="V123" s="250"/>
      <c r="W123" s="250"/>
      <c r="X123" s="250"/>
      <c r="Y123" s="250"/>
      <c r="Z123" s="250"/>
      <c r="AA123" s="250"/>
      <c r="AB123" s="250"/>
      <c r="AC123" s="250"/>
      <c r="AD123" s="250"/>
      <c r="AE123" s="250"/>
      <c r="AF123" s="250"/>
      <c r="AG123" s="250"/>
      <c r="AH123" s="250"/>
      <c r="AI123" s="250"/>
      <c r="AJ123" s="250"/>
      <c r="AK123" s="250"/>
      <c r="AL123" s="250"/>
      <c r="AM123" s="250"/>
      <c r="AN123" s="250"/>
      <c r="AO123" s="250"/>
      <c r="AP123" s="250"/>
      <c r="AQ123" s="250"/>
      <c r="AR123" s="250"/>
      <c r="AS123" s="250"/>
      <c r="AT123" s="250"/>
      <c r="AU123" s="250"/>
      <c r="AV123" s="250"/>
      <c r="AW123" s="250"/>
      <c r="AX123" s="250"/>
      <c r="AY123" s="250"/>
      <c r="AZ123" s="250"/>
      <c r="BA123" s="250"/>
      <c r="BB123" s="250"/>
      <c r="BC123" s="250"/>
      <c r="BD123" s="250"/>
      <c r="BE123" s="250"/>
      <c r="BF123" s="251"/>
      <c r="BG123" s="252"/>
      <c r="BH123" s="252"/>
      <c r="BI123" s="252"/>
      <c r="BJ123" s="252"/>
      <c r="BK123" s="252"/>
      <c r="BL123" s="252"/>
      <c r="BM123" s="252"/>
      <c r="BN123" s="252"/>
      <c r="BO123" s="220"/>
      <c r="BP123" s="220"/>
      <c r="BQ123" s="220"/>
      <c r="BR123" s="220"/>
      <c r="BS123" s="220"/>
      <c r="BT123" s="220"/>
      <c r="BU123" s="220"/>
      <c r="BV123" s="220"/>
      <c r="BW123" s="220"/>
      <c r="BX123" s="220"/>
      <c r="BY123" s="220"/>
      <c r="BZ123" s="220"/>
      <c r="CA123" s="220"/>
      <c r="CB123" s="220"/>
      <c r="CC123" s="220"/>
      <c r="CD123" s="220"/>
      <c r="CE123" s="220"/>
      <c r="CF123" s="220"/>
      <c r="CG123" s="220"/>
      <c r="CH123" s="220"/>
      <c r="CI123" s="220"/>
      <c r="CJ123" s="220"/>
      <c r="CK123" s="220"/>
      <c r="CL123" s="220"/>
      <c r="CM123" s="220"/>
      <c r="CN123" s="220"/>
      <c r="CO123" s="220"/>
      <c r="CP123" s="220"/>
      <c r="CQ123" s="220"/>
      <c r="CR123" s="220"/>
      <c r="CS123" s="220"/>
      <c r="CT123" s="220"/>
      <c r="CU123" s="220"/>
      <c r="CV123" s="220"/>
      <c r="CW123" s="220"/>
      <c r="CX123" s="220"/>
      <c r="CY123" s="220"/>
      <c r="CZ123" s="220"/>
      <c r="DA123" s="220"/>
      <c r="DB123" s="220"/>
      <c r="DC123" s="220"/>
      <c r="DD123" s="220"/>
      <c r="DE123" s="220"/>
      <c r="DF123" s="220"/>
      <c r="DG123" s="220"/>
      <c r="DH123" s="248"/>
    </row>
    <row r="124" spans="1:112" ht="20.100000000000001" customHeight="1">
      <c r="A124" s="226"/>
      <c r="B124" s="220"/>
      <c r="C124" s="231"/>
      <c r="D124" s="231"/>
      <c r="E124" s="231"/>
      <c r="F124" s="249"/>
      <c r="G124" s="250"/>
      <c r="H124" s="250"/>
      <c r="I124" s="250"/>
      <c r="J124" s="250"/>
      <c r="K124" s="250"/>
      <c r="L124" s="250"/>
      <c r="M124" s="250"/>
      <c r="N124" s="250"/>
      <c r="O124" s="250"/>
      <c r="P124" s="250"/>
      <c r="Q124" s="250"/>
      <c r="R124" s="250"/>
      <c r="S124" s="250"/>
      <c r="T124" s="250"/>
      <c r="U124" s="250"/>
      <c r="V124" s="250"/>
      <c r="W124" s="250"/>
      <c r="X124" s="250"/>
      <c r="Y124" s="250"/>
      <c r="Z124" s="250"/>
      <c r="AA124" s="250"/>
      <c r="AB124" s="250"/>
      <c r="AC124" s="250"/>
      <c r="AD124" s="250"/>
      <c r="AE124" s="250"/>
      <c r="AF124" s="250"/>
      <c r="AG124" s="250"/>
      <c r="AH124" s="250"/>
      <c r="AI124" s="250"/>
      <c r="AJ124" s="250"/>
      <c r="AK124" s="250"/>
      <c r="AL124" s="250"/>
      <c r="AM124" s="250"/>
      <c r="AN124" s="250"/>
      <c r="AO124" s="250"/>
      <c r="AP124" s="250"/>
      <c r="AQ124" s="250"/>
      <c r="AR124" s="250"/>
      <c r="AS124" s="250"/>
      <c r="AT124" s="250"/>
      <c r="AU124" s="250"/>
      <c r="AV124" s="250"/>
      <c r="AW124" s="250"/>
      <c r="AX124" s="250"/>
      <c r="AY124" s="250"/>
      <c r="AZ124" s="250"/>
      <c r="BA124" s="250"/>
      <c r="BB124" s="250"/>
      <c r="BC124" s="250"/>
      <c r="BD124" s="250"/>
      <c r="BE124" s="250"/>
      <c r="BF124" s="251"/>
      <c r="BG124" s="252"/>
      <c r="BH124" s="252"/>
      <c r="BI124" s="252"/>
      <c r="BJ124" s="252"/>
      <c r="BK124" s="252"/>
      <c r="BL124" s="252"/>
      <c r="BM124" s="252"/>
      <c r="BN124" s="252"/>
      <c r="BO124" s="220"/>
      <c r="BP124" s="220"/>
      <c r="BQ124" s="220"/>
      <c r="BR124" s="220"/>
      <c r="BS124" s="220"/>
      <c r="BT124" s="220"/>
      <c r="BU124" s="220"/>
      <c r="BV124" s="220"/>
      <c r="BW124" s="220"/>
      <c r="BX124" s="220"/>
      <c r="BY124" s="220"/>
      <c r="BZ124" s="220"/>
      <c r="CA124" s="220"/>
      <c r="CB124" s="220"/>
      <c r="CC124" s="220"/>
      <c r="CD124" s="220"/>
      <c r="CE124" s="220"/>
      <c r="CF124" s="220"/>
      <c r="CG124" s="220"/>
      <c r="CH124" s="220"/>
      <c r="CI124" s="220"/>
      <c r="CJ124" s="220"/>
      <c r="CK124" s="220"/>
      <c r="CL124" s="220"/>
      <c r="CM124" s="220"/>
      <c r="CN124" s="220"/>
      <c r="CO124" s="220"/>
      <c r="CP124" s="220"/>
      <c r="CQ124" s="220"/>
      <c r="CR124" s="220"/>
      <c r="CS124" s="220"/>
      <c r="CT124" s="220"/>
      <c r="CU124" s="220"/>
      <c r="CV124" s="220"/>
      <c r="CW124" s="220"/>
      <c r="CX124" s="220"/>
      <c r="CY124" s="220"/>
      <c r="CZ124" s="220"/>
      <c r="DA124" s="220"/>
      <c r="DB124" s="220"/>
      <c r="DC124" s="220"/>
      <c r="DD124" s="220"/>
      <c r="DE124" s="220"/>
      <c r="DF124" s="220"/>
      <c r="DG124" s="220"/>
      <c r="DH124" s="248"/>
    </row>
    <row r="125" spans="1:112" ht="20.100000000000001" customHeight="1">
      <c r="A125" s="226"/>
      <c r="B125" s="220"/>
      <c r="C125" s="231"/>
      <c r="D125" s="231"/>
      <c r="E125" s="231"/>
      <c r="F125" s="249"/>
      <c r="G125" s="250"/>
      <c r="H125" s="250"/>
      <c r="I125" s="250"/>
      <c r="J125" s="250"/>
      <c r="K125" s="250"/>
      <c r="L125" s="250"/>
      <c r="M125" s="250"/>
      <c r="N125" s="250"/>
      <c r="O125" s="250"/>
      <c r="P125" s="250"/>
      <c r="Q125" s="250"/>
      <c r="R125" s="250"/>
      <c r="S125" s="250"/>
      <c r="T125" s="250"/>
      <c r="U125" s="250"/>
      <c r="V125" s="250"/>
      <c r="W125" s="250"/>
      <c r="X125" s="250"/>
      <c r="Y125" s="250"/>
      <c r="Z125" s="250"/>
      <c r="AA125" s="250"/>
      <c r="AB125" s="250"/>
      <c r="AC125" s="250"/>
      <c r="AD125" s="250"/>
      <c r="AE125" s="250"/>
      <c r="AF125" s="250"/>
      <c r="AG125" s="250"/>
      <c r="AH125" s="250"/>
      <c r="AI125" s="250"/>
      <c r="AJ125" s="250"/>
      <c r="AK125" s="250"/>
      <c r="AL125" s="250"/>
      <c r="AM125" s="250"/>
      <c r="AN125" s="250"/>
      <c r="AO125" s="250"/>
      <c r="AP125" s="250"/>
      <c r="AQ125" s="250"/>
      <c r="AR125" s="250"/>
      <c r="AS125" s="250"/>
      <c r="AT125" s="250"/>
      <c r="AU125" s="250"/>
      <c r="AV125" s="250"/>
      <c r="AW125" s="250"/>
      <c r="AX125" s="250"/>
      <c r="AY125" s="250"/>
      <c r="AZ125" s="250"/>
      <c r="BA125" s="250"/>
      <c r="BB125" s="250"/>
      <c r="BC125" s="250"/>
      <c r="BD125" s="250"/>
      <c r="BE125" s="250"/>
      <c r="BF125" s="251"/>
      <c r="BG125" s="252"/>
      <c r="BH125" s="252"/>
      <c r="BI125" s="252"/>
      <c r="BJ125" s="252"/>
      <c r="BK125" s="252"/>
      <c r="BL125" s="252"/>
      <c r="BM125" s="252"/>
      <c r="BN125" s="252"/>
      <c r="BO125" s="220"/>
      <c r="BP125" s="220"/>
      <c r="BQ125" s="220"/>
      <c r="BR125" s="220"/>
      <c r="BS125" s="220"/>
      <c r="BT125" s="220"/>
      <c r="BU125" s="220"/>
      <c r="BV125" s="220"/>
      <c r="BW125" s="220"/>
      <c r="BX125" s="220"/>
      <c r="BY125" s="220"/>
      <c r="BZ125" s="220"/>
      <c r="CA125" s="220"/>
      <c r="CB125" s="220"/>
      <c r="CC125" s="220"/>
      <c r="CD125" s="220"/>
      <c r="CE125" s="220"/>
      <c r="CF125" s="220"/>
      <c r="CG125" s="220"/>
      <c r="CH125" s="220"/>
      <c r="CI125" s="220"/>
      <c r="CJ125" s="220"/>
      <c r="CK125" s="220"/>
      <c r="CL125" s="220"/>
      <c r="CM125" s="220"/>
      <c r="CN125" s="220"/>
      <c r="CO125" s="220"/>
      <c r="CP125" s="220"/>
      <c r="CQ125" s="220"/>
      <c r="CR125" s="220"/>
      <c r="CS125" s="220"/>
      <c r="CT125" s="220"/>
      <c r="CU125" s="220"/>
      <c r="CV125" s="220"/>
      <c r="CW125" s="220"/>
      <c r="CX125" s="220"/>
      <c r="CY125" s="220"/>
      <c r="CZ125" s="220"/>
      <c r="DA125" s="220"/>
      <c r="DB125" s="220"/>
      <c r="DC125" s="220"/>
      <c r="DD125" s="220"/>
      <c r="DE125" s="220"/>
      <c r="DF125" s="220"/>
      <c r="DG125" s="220"/>
      <c r="DH125" s="248"/>
    </row>
    <row r="126" spans="1:112" ht="20.100000000000001" customHeight="1">
      <c r="A126" s="226"/>
      <c r="B126" s="220"/>
      <c r="C126" s="231"/>
      <c r="D126" s="231"/>
      <c r="E126" s="231"/>
      <c r="F126" s="249"/>
      <c r="G126" s="250"/>
      <c r="H126" s="250"/>
      <c r="I126" s="250"/>
      <c r="J126" s="250"/>
      <c r="K126" s="250"/>
      <c r="L126" s="250"/>
      <c r="M126" s="250"/>
      <c r="N126" s="250"/>
      <c r="O126" s="250"/>
      <c r="P126" s="250"/>
      <c r="Q126" s="250"/>
      <c r="R126" s="250"/>
      <c r="S126" s="250"/>
      <c r="T126" s="250"/>
      <c r="U126" s="250"/>
      <c r="V126" s="250"/>
      <c r="W126" s="250"/>
      <c r="X126" s="250"/>
      <c r="Y126" s="250"/>
      <c r="Z126" s="250"/>
      <c r="AA126" s="250"/>
      <c r="AB126" s="250"/>
      <c r="AC126" s="250"/>
      <c r="AD126" s="250"/>
      <c r="AE126" s="250"/>
      <c r="AF126" s="250"/>
      <c r="AG126" s="250"/>
      <c r="AH126" s="250"/>
      <c r="AI126" s="250"/>
      <c r="AJ126" s="250"/>
      <c r="AK126" s="250"/>
      <c r="AL126" s="250"/>
      <c r="AM126" s="250"/>
      <c r="AN126" s="250"/>
      <c r="AO126" s="250"/>
      <c r="AP126" s="250"/>
      <c r="AQ126" s="250"/>
      <c r="AR126" s="250"/>
      <c r="AS126" s="250"/>
      <c r="AT126" s="250"/>
      <c r="AU126" s="250"/>
      <c r="AV126" s="250"/>
      <c r="AW126" s="250"/>
      <c r="AX126" s="250"/>
      <c r="AY126" s="250"/>
      <c r="AZ126" s="250"/>
      <c r="BA126" s="250"/>
      <c r="BB126" s="250"/>
      <c r="BC126" s="250"/>
      <c r="BD126" s="250"/>
      <c r="BE126" s="250"/>
      <c r="BF126" s="251"/>
      <c r="BG126" s="252"/>
      <c r="BH126" s="252"/>
      <c r="BI126" s="252"/>
      <c r="BJ126" s="252"/>
      <c r="BK126" s="252"/>
      <c r="BL126" s="252"/>
      <c r="BM126" s="252"/>
      <c r="BN126" s="252"/>
      <c r="BO126" s="220"/>
      <c r="BP126" s="220"/>
      <c r="BQ126" s="220"/>
      <c r="BR126" s="220"/>
      <c r="BS126" s="220"/>
      <c r="BT126" s="220"/>
      <c r="BU126" s="220"/>
      <c r="BV126" s="220"/>
      <c r="BW126" s="220"/>
      <c r="BX126" s="220"/>
      <c r="BY126" s="220"/>
      <c r="BZ126" s="220"/>
      <c r="CA126" s="220"/>
      <c r="CB126" s="220"/>
      <c r="CC126" s="220"/>
      <c r="CD126" s="220"/>
      <c r="CE126" s="220"/>
      <c r="CF126" s="220"/>
      <c r="CG126" s="220"/>
      <c r="CH126" s="220"/>
      <c r="CI126" s="220"/>
      <c r="CJ126" s="220"/>
      <c r="CK126" s="220"/>
      <c r="CL126" s="220"/>
      <c r="CM126" s="220"/>
      <c r="CN126" s="220"/>
      <c r="CO126" s="220"/>
      <c r="CP126" s="220"/>
      <c r="CQ126" s="220"/>
      <c r="CR126" s="220"/>
      <c r="CS126" s="220"/>
      <c r="CT126" s="220"/>
      <c r="CU126" s="220"/>
      <c r="CV126" s="220"/>
      <c r="CW126" s="220"/>
      <c r="CX126" s="220"/>
      <c r="CY126" s="220"/>
      <c r="CZ126" s="220"/>
      <c r="DA126" s="220"/>
      <c r="DB126" s="220"/>
      <c r="DC126" s="220"/>
      <c r="DD126" s="220"/>
      <c r="DE126" s="220"/>
      <c r="DF126" s="220"/>
      <c r="DG126" s="220"/>
      <c r="DH126" s="248"/>
    </row>
    <row r="127" spans="1:112" ht="20.100000000000001" customHeight="1">
      <c r="A127" s="226"/>
      <c r="B127" s="220"/>
      <c r="C127" s="231"/>
      <c r="D127" s="231"/>
      <c r="E127" s="231"/>
      <c r="F127" s="249"/>
      <c r="G127" s="250"/>
      <c r="H127" s="250"/>
      <c r="I127" s="250"/>
      <c r="J127" s="250"/>
      <c r="K127" s="250"/>
      <c r="L127" s="250"/>
      <c r="M127" s="250"/>
      <c r="N127" s="250"/>
      <c r="O127" s="250"/>
      <c r="P127" s="250"/>
      <c r="Q127" s="250"/>
      <c r="R127" s="250"/>
      <c r="S127" s="250"/>
      <c r="T127" s="250"/>
      <c r="U127" s="250"/>
      <c r="V127" s="250"/>
      <c r="W127" s="250"/>
      <c r="X127" s="250"/>
      <c r="Y127" s="250"/>
      <c r="Z127" s="250"/>
      <c r="AA127" s="250"/>
      <c r="AB127" s="250"/>
      <c r="AC127" s="250"/>
      <c r="AD127" s="250"/>
      <c r="AE127" s="250"/>
      <c r="AF127" s="250"/>
      <c r="AG127" s="250"/>
      <c r="AH127" s="250"/>
      <c r="AI127" s="250"/>
      <c r="AJ127" s="250"/>
      <c r="AK127" s="250"/>
      <c r="AL127" s="250"/>
      <c r="AM127" s="250"/>
      <c r="AN127" s="250"/>
      <c r="AO127" s="250"/>
      <c r="AP127" s="250"/>
      <c r="AQ127" s="250"/>
      <c r="AR127" s="250"/>
      <c r="AS127" s="250"/>
      <c r="AT127" s="250"/>
      <c r="AU127" s="250"/>
      <c r="AV127" s="250"/>
      <c r="AW127" s="250"/>
      <c r="AX127" s="250"/>
      <c r="AY127" s="250"/>
      <c r="AZ127" s="250"/>
      <c r="BA127" s="250"/>
      <c r="BB127" s="250"/>
      <c r="BC127" s="250"/>
      <c r="BD127" s="250"/>
      <c r="BE127" s="250"/>
      <c r="BF127" s="251"/>
      <c r="BG127" s="252"/>
      <c r="BH127" s="252"/>
      <c r="BI127" s="252"/>
      <c r="BJ127" s="252"/>
      <c r="BK127" s="252"/>
      <c r="BL127" s="252"/>
      <c r="BM127" s="252"/>
      <c r="BN127" s="252"/>
      <c r="BO127" s="220"/>
      <c r="BP127" s="220"/>
      <c r="BQ127" s="220"/>
      <c r="BR127" s="220"/>
      <c r="BS127" s="220"/>
      <c r="BT127" s="220"/>
      <c r="BU127" s="220"/>
      <c r="BV127" s="220"/>
      <c r="BW127" s="220"/>
      <c r="BX127" s="220"/>
      <c r="BY127" s="220"/>
      <c r="BZ127" s="220"/>
      <c r="CA127" s="220"/>
      <c r="CB127" s="220"/>
      <c r="CC127" s="220"/>
      <c r="CD127" s="220"/>
      <c r="CE127" s="220"/>
      <c r="CF127" s="220"/>
      <c r="CG127" s="220"/>
      <c r="CH127" s="220"/>
      <c r="CI127" s="220"/>
      <c r="CJ127" s="220"/>
      <c r="CK127" s="220"/>
      <c r="CL127" s="220"/>
      <c r="CM127" s="220"/>
      <c r="CN127" s="220"/>
      <c r="CO127" s="220"/>
      <c r="CP127" s="220"/>
      <c r="CQ127" s="220"/>
      <c r="CR127" s="220"/>
      <c r="CS127" s="220"/>
      <c r="CT127" s="220"/>
      <c r="CU127" s="220"/>
      <c r="CV127" s="220"/>
      <c r="CW127" s="220"/>
      <c r="CX127" s="220"/>
      <c r="CY127" s="220"/>
      <c r="CZ127" s="220"/>
      <c r="DA127" s="220"/>
      <c r="DB127" s="220"/>
      <c r="DC127" s="220"/>
      <c r="DD127" s="220"/>
      <c r="DE127" s="220"/>
      <c r="DF127" s="220"/>
      <c r="DG127" s="220"/>
      <c r="DH127" s="248"/>
    </row>
    <row r="128" spans="1:112" ht="20.100000000000001" customHeight="1">
      <c r="A128" s="226"/>
      <c r="B128" s="220"/>
      <c r="C128" s="231"/>
      <c r="D128" s="231"/>
      <c r="E128" s="231"/>
      <c r="F128" s="249"/>
      <c r="G128" s="250"/>
      <c r="H128" s="250"/>
      <c r="I128" s="250"/>
      <c r="J128" s="250"/>
      <c r="K128" s="250"/>
      <c r="L128" s="250"/>
      <c r="M128" s="250"/>
      <c r="N128" s="250"/>
      <c r="O128" s="250"/>
      <c r="P128" s="250"/>
      <c r="Q128" s="250"/>
      <c r="R128" s="250"/>
      <c r="S128" s="250"/>
      <c r="T128" s="250"/>
      <c r="U128" s="250"/>
      <c r="V128" s="250"/>
      <c r="W128" s="250"/>
      <c r="X128" s="250"/>
      <c r="Y128" s="250"/>
      <c r="Z128" s="250"/>
      <c r="AA128" s="250"/>
      <c r="AB128" s="250"/>
      <c r="AC128" s="250"/>
      <c r="AD128" s="250"/>
      <c r="AE128" s="250"/>
      <c r="AF128" s="250"/>
      <c r="AG128" s="250"/>
      <c r="AH128" s="250"/>
      <c r="AI128" s="250"/>
      <c r="AJ128" s="250"/>
      <c r="AK128" s="250"/>
      <c r="AL128" s="250"/>
      <c r="AM128" s="250"/>
      <c r="AN128" s="250"/>
      <c r="AO128" s="250"/>
      <c r="AP128" s="250"/>
      <c r="AQ128" s="250"/>
      <c r="AR128" s="250"/>
      <c r="AS128" s="250"/>
      <c r="AT128" s="250"/>
      <c r="AU128" s="250"/>
      <c r="AV128" s="250"/>
      <c r="AW128" s="250"/>
      <c r="AX128" s="250"/>
      <c r="AY128" s="250"/>
      <c r="AZ128" s="250"/>
      <c r="BA128" s="250"/>
      <c r="BB128" s="250"/>
      <c r="BC128" s="250"/>
      <c r="BD128" s="250"/>
      <c r="BE128" s="250"/>
      <c r="BF128" s="251"/>
      <c r="BG128" s="252"/>
      <c r="BH128" s="252"/>
      <c r="BI128" s="252"/>
      <c r="BJ128" s="252"/>
      <c r="BK128" s="252"/>
      <c r="BL128" s="252"/>
      <c r="BM128" s="252"/>
      <c r="BN128" s="252"/>
      <c r="BO128" s="220"/>
      <c r="BP128" s="220"/>
      <c r="BQ128" s="220"/>
      <c r="BR128" s="220"/>
      <c r="BS128" s="220"/>
      <c r="BT128" s="220"/>
      <c r="BU128" s="220"/>
      <c r="BV128" s="220"/>
      <c r="BW128" s="220"/>
      <c r="BX128" s="220"/>
      <c r="BY128" s="220"/>
      <c r="BZ128" s="220"/>
      <c r="CA128" s="220"/>
      <c r="CB128" s="220"/>
      <c r="CC128" s="220"/>
      <c r="CD128" s="220"/>
      <c r="CE128" s="220"/>
      <c r="CF128" s="220"/>
      <c r="CG128" s="220"/>
      <c r="CH128" s="220"/>
      <c r="CI128" s="220"/>
      <c r="CJ128" s="220"/>
      <c r="CK128" s="220"/>
      <c r="CL128" s="220"/>
      <c r="CM128" s="220"/>
      <c r="CN128" s="220"/>
      <c r="CO128" s="220"/>
      <c r="CP128" s="220"/>
      <c r="CQ128" s="220"/>
      <c r="CR128" s="220"/>
      <c r="CS128" s="220"/>
      <c r="CT128" s="220"/>
      <c r="CU128" s="220"/>
      <c r="CV128" s="220"/>
      <c r="CW128" s="220"/>
      <c r="CX128" s="220"/>
      <c r="CY128" s="220"/>
      <c r="CZ128" s="220"/>
      <c r="DA128" s="220"/>
      <c r="DB128" s="220"/>
      <c r="DC128" s="220"/>
      <c r="DD128" s="220"/>
      <c r="DE128" s="220"/>
      <c r="DF128" s="220"/>
      <c r="DG128" s="220"/>
      <c r="DH128" s="248"/>
    </row>
    <row r="129" spans="1:115" ht="20.100000000000001" customHeight="1">
      <c r="A129" s="226"/>
      <c r="B129" s="220"/>
      <c r="C129" s="231"/>
      <c r="D129" s="231"/>
      <c r="E129" s="231"/>
      <c r="F129" s="249"/>
      <c r="G129" s="250"/>
      <c r="H129" s="250"/>
      <c r="I129" s="250"/>
      <c r="J129" s="250"/>
      <c r="K129" s="250"/>
      <c r="L129" s="250"/>
      <c r="M129" s="250"/>
      <c r="N129" s="250"/>
      <c r="O129" s="250"/>
      <c r="P129" s="250"/>
      <c r="Q129" s="250"/>
      <c r="R129" s="250"/>
      <c r="S129" s="250"/>
      <c r="T129" s="250"/>
      <c r="U129" s="250"/>
      <c r="V129" s="250"/>
      <c r="W129" s="250"/>
      <c r="X129" s="250"/>
      <c r="Y129" s="250"/>
      <c r="Z129" s="250"/>
      <c r="AA129" s="250"/>
      <c r="AB129" s="250"/>
      <c r="AC129" s="250"/>
      <c r="AD129" s="250"/>
      <c r="AE129" s="250"/>
      <c r="AF129" s="250"/>
      <c r="AG129" s="250"/>
      <c r="AH129" s="250"/>
      <c r="AI129" s="250"/>
      <c r="AJ129" s="250"/>
      <c r="AK129" s="250"/>
      <c r="AL129" s="250"/>
      <c r="AM129" s="250"/>
      <c r="AN129" s="250"/>
      <c r="AO129" s="250"/>
      <c r="AP129" s="250"/>
      <c r="AQ129" s="250"/>
      <c r="AR129" s="250"/>
      <c r="AS129" s="250"/>
      <c r="AT129" s="250"/>
      <c r="AU129" s="250"/>
      <c r="AV129" s="250"/>
      <c r="AW129" s="250"/>
      <c r="AX129" s="250"/>
      <c r="AY129" s="250"/>
      <c r="AZ129" s="250"/>
      <c r="BA129" s="250"/>
      <c r="BB129" s="250"/>
      <c r="BC129" s="250"/>
      <c r="BD129" s="250"/>
      <c r="BE129" s="250"/>
      <c r="BF129" s="251"/>
      <c r="BG129" s="252"/>
      <c r="BH129" s="252"/>
      <c r="BI129" s="252"/>
      <c r="BJ129" s="252"/>
      <c r="BK129" s="252"/>
      <c r="BL129" s="252"/>
      <c r="BM129" s="252"/>
      <c r="BN129" s="252"/>
      <c r="BO129" s="220"/>
      <c r="BP129" s="220"/>
      <c r="BQ129" s="220"/>
      <c r="BR129" s="220"/>
      <c r="BS129" s="220"/>
      <c r="BT129" s="220"/>
      <c r="BU129" s="220"/>
      <c r="BV129" s="220"/>
      <c r="BW129" s="220"/>
      <c r="BX129" s="220"/>
      <c r="BY129" s="220"/>
      <c r="BZ129" s="220"/>
      <c r="CA129" s="220"/>
      <c r="CB129" s="220"/>
      <c r="CC129" s="220"/>
      <c r="CD129" s="220"/>
      <c r="CE129" s="220"/>
      <c r="CF129" s="220"/>
      <c r="CG129" s="220"/>
      <c r="CH129" s="220"/>
      <c r="CI129" s="220"/>
      <c r="CJ129" s="220"/>
      <c r="CK129" s="220"/>
      <c r="CL129" s="220"/>
      <c r="CM129" s="220"/>
      <c r="CN129" s="220"/>
      <c r="CO129" s="220"/>
      <c r="CP129" s="220"/>
      <c r="CQ129" s="220"/>
      <c r="CR129" s="220"/>
      <c r="CS129" s="220"/>
      <c r="CT129" s="220"/>
      <c r="CU129" s="220"/>
      <c r="CV129" s="220"/>
      <c r="CW129" s="220"/>
      <c r="CX129" s="220"/>
      <c r="CY129" s="220"/>
      <c r="CZ129" s="220"/>
      <c r="DA129" s="220"/>
      <c r="DB129" s="220"/>
      <c r="DC129" s="220"/>
      <c r="DD129" s="220"/>
      <c r="DE129" s="220"/>
      <c r="DF129" s="220"/>
      <c r="DG129" s="220"/>
      <c r="DH129" s="248"/>
    </row>
    <row r="130" spans="1:115" ht="20.100000000000001" customHeight="1">
      <c r="A130" s="237"/>
      <c r="B130" s="238"/>
      <c r="C130" s="238"/>
      <c r="D130" s="238"/>
      <c r="E130" s="238"/>
      <c r="F130" s="238"/>
      <c r="G130" s="238"/>
      <c r="H130" s="238"/>
      <c r="I130" s="238"/>
      <c r="J130" s="238"/>
      <c r="K130" s="238"/>
      <c r="L130" s="238"/>
      <c r="M130" s="238"/>
      <c r="N130" s="238"/>
      <c r="O130" s="238"/>
      <c r="P130" s="238"/>
      <c r="Q130" s="238"/>
      <c r="R130" s="238"/>
      <c r="S130" s="238"/>
      <c r="T130" s="238"/>
      <c r="U130" s="238"/>
      <c r="V130" s="238"/>
      <c r="W130" s="238"/>
      <c r="X130" s="238"/>
      <c r="Y130" s="238"/>
      <c r="Z130" s="238"/>
      <c r="AA130" s="238"/>
      <c r="AB130" s="238"/>
      <c r="AC130" s="238"/>
      <c r="AD130" s="238"/>
      <c r="AE130" s="238"/>
      <c r="AF130" s="238"/>
      <c r="AG130" s="238"/>
      <c r="AH130" s="238"/>
      <c r="AI130" s="238"/>
      <c r="AJ130" s="238"/>
      <c r="AK130" s="238"/>
      <c r="AL130" s="238"/>
      <c r="AM130" s="238"/>
      <c r="AN130" s="238"/>
      <c r="AO130" s="238"/>
      <c r="AP130" s="238"/>
      <c r="AQ130" s="238"/>
      <c r="AR130" s="238"/>
      <c r="AS130" s="238"/>
      <c r="AT130" s="238"/>
      <c r="AU130" s="238"/>
      <c r="AV130" s="238"/>
      <c r="AW130" s="238"/>
      <c r="AX130" s="238"/>
      <c r="AY130" s="238"/>
      <c r="AZ130" s="238"/>
      <c r="BA130" s="238"/>
      <c r="BB130" s="238"/>
      <c r="BC130" s="238"/>
      <c r="BD130" s="238"/>
      <c r="BE130" s="238"/>
      <c r="BF130" s="238"/>
      <c r="BG130" s="238"/>
      <c r="BH130" s="238"/>
      <c r="BI130" s="238"/>
      <c r="BJ130" s="238"/>
      <c r="BK130" s="238"/>
      <c r="BL130" s="238"/>
      <c r="BM130" s="238"/>
      <c r="BN130" s="238"/>
      <c r="BO130" s="238"/>
      <c r="BP130" s="238"/>
      <c r="BQ130" s="238"/>
      <c r="BR130" s="238"/>
      <c r="BS130" s="238"/>
      <c r="BT130" s="238"/>
      <c r="BU130" s="238"/>
      <c r="BV130" s="238"/>
      <c r="BW130" s="238"/>
      <c r="BX130" s="238"/>
      <c r="BY130" s="238"/>
      <c r="BZ130" s="238"/>
      <c r="CA130" s="238"/>
      <c r="CB130" s="238"/>
      <c r="CC130" s="238"/>
      <c r="CD130" s="238"/>
      <c r="CE130" s="238"/>
      <c r="CF130" s="238"/>
      <c r="CG130" s="238"/>
      <c r="CH130" s="238"/>
      <c r="CI130" s="238"/>
      <c r="CJ130" s="238"/>
      <c r="CK130" s="238"/>
      <c r="CL130" s="238"/>
      <c r="CM130" s="238"/>
      <c r="CN130" s="238"/>
      <c r="CO130" s="238"/>
      <c r="CP130" s="238"/>
      <c r="CQ130" s="238"/>
      <c r="CR130" s="238"/>
      <c r="CS130" s="238"/>
      <c r="CT130" s="238"/>
      <c r="CU130" s="238"/>
      <c r="CV130" s="238"/>
      <c r="CW130" s="238"/>
      <c r="CX130" s="238"/>
      <c r="CY130" s="238"/>
      <c r="CZ130" s="238"/>
      <c r="DA130" s="238"/>
      <c r="DB130" s="238"/>
      <c r="DC130" s="238"/>
      <c r="DD130" s="238"/>
      <c r="DE130" s="238"/>
      <c r="DF130" s="238"/>
      <c r="DG130" s="238"/>
      <c r="DH130" s="239"/>
    </row>
    <row r="131" spans="1:115" s="220" customFormat="1" ht="20.100000000000001" customHeight="1">
      <c r="A131" s="221"/>
      <c r="B131" s="222"/>
      <c r="C131" s="244"/>
      <c r="D131" s="244"/>
      <c r="E131" s="244"/>
      <c r="F131" s="253"/>
      <c r="G131" s="222"/>
      <c r="H131" s="222"/>
      <c r="I131" s="222"/>
      <c r="J131" s="222"/>
      <c r="K131" s="222"/>
      <c r="L131" s="222"/>
      <c r="M131" s="222"/>
      <c r="N131" s="222"/>
      <c r="O131" s="222"/>
      <c r="P131" s="222"/>
      <c r="Q131" s="222"/>
      <c r="R131" s="222"/>
      <c r="S131" s="222"/>
      <c r="T131" s="222"/>
      <c r="U131" s="222"/>
      <c r="V131" s="222"/>
      <c r="W131" s="222"/>
      <c r="X131" s="222"/>
      <c r="Y131" s="222"/>
      <c r="Z131" s="222"/>
      <c r="AA131" s="222"/>
      <c r="AB131" s="222"/>
      <c r="AC131" s="253"/>
      <c r="AD131" s="222"/>
      <c r="AE131" s="222"/>
      <c r="AF131" s="222"/>
      <c r="AG131" s="222"/>
      <c r="AH131" s="222"/>
      <c r="AI131" s="222"/>
      <c r="AJ131" s="222"/>
      <c r="AK131" s="222"/>
      <c r="AL131" s="222"/>
      <c r="AM131" s="253"/>
      <c r="AN131" s="222"/>
      <c r="AO131" s="222"/>
      <c r="AP131" s="222"/>
      <c r="AQ131" s="222"/>
      <c r="AR131" s="222"/>
      <c r="AS131" s="222"/>
      <c r="AT131" s="222"/>
      <c r="AU131" s="253"/>
      <c r="AV131" s="253"/>
      <c r="AW131" s="222"/>
      <c r="AX131" s="222"/>
      <c r="AY131" s="253"/>
      <c r="AZ131" s="253"/>
      <c r="BA131" s="222"/>
      <c r="BB131" s="222"/>
      <c r="BC131" s="253"/>
      <c r="BD131" s="222"/>
      <c r="BE131" s="222"/>
      <c r="BF131" s="253"/>
      <c r="BG131" s="222"/>
      <c r="BH131" s="222"/>
      <c r="BI131" s="222"/>
      <c r="BJ131" s="222"/>
      <c r="BK131" s="222"/>
      <c r="BL131" s="222"/>
      <c r="BM131" s="222"/>
      <c r="BN131" s="222"/>
      <c r="BO131" s="222"/>
      <c r="BP131" s="222"/>
      <c r="BQ131" s="222"/>
      <c r="BR131" s="222"/>
      <c r="BS131" s="223"/>
      <c r="BT131" s="223"/>
      <c r="BU131" s="223"/>
      <c r="BV131" s="223"/>
      <c r="BW131" s="223"/>
      <c r="BX131" s="223"/>
      <c r="BY131" s="223"/>
      <c r="BZ131" s="223"/>
      <c r="CA131" s="223"/>
      <c r="CB131" s="223"/>
      <c r="CC131" s="223"/>
      <c r="CD131" s="223"/>
      <c r="CE131" s="223"/>
      <c r="CF131" s="223"/>
      <c r="CG131" s="223"/>
      <c r="CH131" s="223"/>
      <c r="CI131" s="223"/>
      <c r="CJ131" s="223"/>
      <c r="CK131" s="223"/>
      <c r="CL131" s="223"/>
      <c r="CM131" s="223"/>
      <c r="CN131" s="223"/>
      <c r="CO131" s="223"/>
      <c r="CP131" s="223"/>
      <c r="CQ131" s="223"/>
      <c r="CR131" s="223"/>
      <c r="CS131" s="223"/>
      <c r="CT131" s="240"/>
      <c r="CU131" s="223"/>
      <c r="CV131" s="223"/>
      <c r="CW131" s="223"/>
      <c r="CX131" s="223"/>
      <c r="CY131" s="223"/>
      <c r="CZ131" s="223"/>
      <c r="DA131" s="223"/>
      <c r="DB131" s="223"/>
      <c r="DC131" s="241"/>
      <c r="DD131" s="241"/>
      <c r="DE131" s="241"/>
      <c r="DF131" s="241"/>
      <c r="DG131" s="241"/>
      <c r="DH131" s="225"/>
    </row>
    <row r="132" spans="1:115" s="220" customFormat="1" ht="20.100000000000001" customHeight="1">
      <c r="A132" s="226"/>
      <c r="C132" s="220" t="s">
        <v>550</v>
      </c>
      <c r="D132" s="231"/>
      <c r="E132" s="231"/>
      <c r="F132" s="236"/>
      <c r="G132" s="252"/>
      <c r="H132" s="252"/>
      <c r="I132" s="252"/>
      <c r="J132" s="252"/>
      <c r="K132" s="252"/>
      <c r="L132" s="252"/>
      <c r="M132" s="252"/>
      <c r="N132" s="252"/>
      <c r="O132" s="252"/>
      <c r="P132" s="252"/>
      <c r="Q132" s="252"/>
      <c r="R132" s="252"/>
      <c r="S132" s="252"/>
      <c r="T132" s="252"/>
      <c r="U132" s="252"/>
      <c r="V132" s="252"/>
      <c r="W132" s="252"/>
      <c r="X132" s="252"/>
      <c r="Y132" s="252"/>
      <c r="Z132" s="252"/>
      <c r="AA132" s="252"/>
      <c r="AB132" s="252"/>
      <c r="AC132" s="252"/>
      <c r="AD132" s="220" t="s">
        <v>551</v>
      </c>
      <c r="AE132" s="231"/>
      <c r="AF132" s="231"/>
      <c r="AG132" s="236"/>
      <c r="AH132" s="252"/>
      <c r="AI132" s="252"/>
      <c r="AJ132" s="252"/>
      <c r="AK132" s="252"/>
      <c r="AL132" s="252"/>
      <c r="AM132" s="252"/>
      <c r="AN132" s="252"/>
      <c r="AO132" s="252"/>
      <c r="AP132" s="252"/>
      <c r="AQ132" s="252"/>
      <c r="AR132" s="252"/>
      <c r="AS132" s="252"/>
      <c r="AT132" s="252"/>
      <c r="AU132" s="252"/>
      <c r="AV132" s="252"/>
      <c r="AW132" s="252"/>
      <c r="AX132" s="252"/>
      <c r="AY132" s="252"/>
      <c r="AZ132" s="252"/>
      <c r="BA132" s="252"/>
      <c r="BB132" s="252"/>
      <c r="BC132" s="252"/>
      <c r="BD132" s="252"/>
      <c r="BE132" s="220" t="s">
        <v>552</v>
      </c>
      <c r="DH132" s="229"/>
      <c r="DI132" s="228"/>
      <c r="DJ132" s="228"/>
      <c r="DK132" s="228"/>
    </row>
    <row r="133" spans="1:115" s="220" customFormat="1" ht="20.100000000000001" customHeight="1">
      <c r="A133" s="226"/>
      <c r="C133" s="481" t="s">
        <v>306</v>
      </c>
      <c r="D133" s="482"/>
      <c r="E133" s="483"/>
      <c r="F133" s="481" t="s">
        <v>553</v>
      </c>
      <c r="G133" s="579"/>
      <c r="H133" s="579"/>
      <c r="I133" s="579"/>
      <c r="J133" s="579"/>
      <c r="K133" s="579"/>
      <c r="L133" s="580"/>
      <c r="M133" s="481" t="s">
        <v>306</v>
      </c>
      <c r="N133" s="482"/>
      <c r="O133" s="483"/>
      <c r="P133" s="481" t="s">
        <v>553</v>
      </c>
      <c r="Q133" s="579"/>
      <c r="R133" s="579"/>
      <c r="S133" s="579"/>
      <c r="T133" s="579"/>
      <c r="U133" s="579"/>
      <c r="V133" s="580"/>
      <c r="AD133" s="481" t="s">
        <v>306</v>
      </c>
      <c r="AE133" s="482"/>
      <c r="AF133" s="483"/>
      <c r="AG133" s="481" t="s">
        <v>554</v>
      </c>
      <c r="AH133" s="579"/>
      <c r="AI133" s="579"/>
      <c r="AJ133" s="579"/>
      <c r="AK133" s="579"/>
      <c r="AL133" s="579"/>
      <c r="AM133" s="580"/>
      <c r="AN133" s="481" t="s">
        <v>306</v>
      </c>
      <c r="AO133" s="482"/>
      <c r="AP133" s="483"/>
      <c r="AQ133" s="481" t="s">
        <v>554</v>
      </c>
      <c r="AR133" s="579"/>
      <c r="AS133" s="579"/>
      <c r="AT133" s="579"/>
      <c r="AU133" s="579"/>
      <c r="AV133" s="579"/>
      <c r="AW133" s="580"/>
      <c r="BE133" s="481" t="s">
        <v>306</v>
      </c>
      <c r="BF133" s="482"/>
      <c r="BG133" s="483"/>
      <c r="BH133" s="484" t="s">
        <v>555</v>
      </c>
      <c r="BI133" s="485"/>
      <c r="BJ133" s="485"/>
      <c r="BK133" s="485"/>
      <c r="BL133" s="485"/>
      <c r="BM133" s="485"/>
      <c r="BN133" s="485"/>
      <c r="BO133" s="485"/>
      <c r="BP133" s="485"/>
      <c r="BQ133" s="485"/>
      <c r="BR133" s="485"/>
      <c r="BS133" s="485"/>
      <c r="BT133" s="485"/>
      <c r="BU133" s="485"/>
      <c r="BV133" s="485"/>
      <c r="BW133" s="485"/>
      <c r="BX133" s="485"/>
      <c r="BY133" s="485"/>
      <c r="BZ133" s="485"/>
      <c r="CA133" s="485"/>
      <c r="CB133" s="485"/>
      <c r="CC133" s="485"/>
      <c r="CD133" s="485"/>
      <c r="CE133" s="486"/>
      <c r="DH133" s="229"/>
      <c r="DI133" s="228"/>
      <c r="DJ133" s="228"/>
      <c r="DK133" s="228"/>
    </row>
    <row r="134" spans="1:115" s="220" customFormat="1" ht="20.100000000000001" customHeight="1">
      <c r="A134" s="226"/>
      <c r="B134" s="243"/>
      <c r="C134" s="581">
        <v>1</v>
      </c>
      <c r="D134" s="582"/>
      <c r="E134" s="583"/>
      <c r="F134" s="576" t="s">
        <v>556</v>
      </c>
      <c r="G134" s="584"/>
      <c r="H134" s="584"/>
      <c r="I134" s="584"/>
      <c r="J134" s="584"/>
      <c r="K134" s="584"/>
      <c r="L134" s="585"/>
      <c r="M134" s="581">
        <v>30</v>
      </c>
      <c r="N134" s="582"/>
      <c r="O134" s="583"/>
      <c r="P134" s="576" t="s">
        <v>557</v>
      </c>
      <c r="Q134" s="584"/>
      <c r="R134" s="584"/>
      <c r="S134" s="584"/>
      <c r="T134" s="584"/>
      <c r="U134" s="584"/>
      <c r="V134" s="585"/>
      <c r="AD134" s="586">
        <v>1</v>
      </c>
      <c r="AE134" s="587"/>
      <c r="AF134" s="588"/>
      <c r="AG134" s="570" t="s">
        <v>558</v>
      </c>
      <c r="AH134" s="571"/>
      <c r="AI134" s="571"/>
      <c r="AJ134" s="571"/>
      <c r="AK134" s="571"/>
      <c r="AL134" s="571"/>
      <c r="AM134" s="572"/>
      <c r="AN134" s="581">
        <v>30</v>
      </c>
      <c r="AO134" s="582"/>
      <c r="AP134" s="583"/>
      <c r="AQ134" s="576" t="s">
        <v>559</v>
      </c>
      <c r="AR134" s="577"/>
      <c r="AS134" s="577"/>
      <c r="AT134" s="577"/>
      <c r="AU134" s="577"/>
      <c r="AV134" s="577"/>
      <c r="AW134" s="578"/>
      <c r="BE134" s="511">
        <v>1</v>
      </c>
      <c r="BF134" s="512"/>
      <c r="BG134" s="512"/>
      <c r="BH134" s="513" t="s">
        <v>560</v>
      </c>
      <c r="BI134" s="513"/>
      <c r="BJ134" s="513"/>
      <c r="BK134" s="513"/>
      <c r="BL134" s="513"/>
      <c r="BM134" s="513"/>
      <c r="BN134" s="513"/>
      <c r="BO134" s="513"/>
      <c r="BP134" s="513"/>
      <c r="BQ134" s="513"/>
      <c r="BR134" s="513"/>
      <c r="BS134" s="513"/>
      <c r="BT134" s="513"/>
      <c r="BU134" s="513"/>
      <c r="BV134" s="513"/>
      <c r="BW134" s="513"/>
      <c r="BX134" s="513"/>
      <c r="BY134" s="513"/>
      <c r="BZ134" s="513"/>
      <c r="CA134" s="513"/>
      <c r="CB134" s="513"/>
      <c r="CC134" s="513"/>
      <c r="CD134" s="513"/>
      <c r="CE134" s="514"/>
      <c r="DH134" s="229"/>
      <c r="DI134" s="228"/>
      <c r="DJ134" s="228"/>
      <c r="DK134" s="228"/>
    </row>
    <row r="135" spans="1:115" s="220" customFormat="1" ht="20.100000000000001" customHeight="1">
      <c r="A135" s="226"/>
      <c r="B135" s="243"/>
      <c r="C135" s="567">
        <v>2</v>
      </c>
      <c r="D135" s="568"/>
      <c r="E135" s="569"/>
      <c r="F135" s="570" t="s">
        <v>558</v>
      </c>
      <c r="G135" s="571"/>
      <c r="H135" s="571"/>
      <c r="I135" s="571"/>
      <c r="J135" s="571"/>
      <c r="K135" s="571"/>
      <c r="L135" s="572"/>
      <c r="M135" s="567">
        <v>31</v>
      </c>
      <c r="N135" s="568"/>
      <c r="O135" s="569"/>
      <c r="P135" s="570" t="s">
        <v>561</v>
      </c>
      <c r="Q135" s="571"/>
      <c r="R135" s="571"/>
      <c r="S135" s="571"/>
      <c r="T135" s="571"/>
      <c r="U135" s="571"/>
      <c r="V135" s="572"/>
      <c r="W135" s="254"/>
      <c r="AD135" s="573">
        <v>2</v>
      </c>
      <c r="AE135" s="574"/>
      <c r="AF135" s="575"/>
      <c r="AG135" s="570" t="s">
        <v>562</v>
      </c>
      <c r="AH135" s="571"/>
      <c r="AI135" s="571"/>
      <c r="AJ135" s="571"/>
      <c r="AK135" s="571"/>
      <c r="AL135" s="571"/>
      <c r="AM135" s="572"/>
      <c r="AN135" s="567">
        <v>31</v>
      </c>
      <c r="AO135" s="568"/>
      <c r="AP135" s="569"/>
      <c r="AQ135" s="570" t="s">
        <v>563</v>
      </c>
      <c r="AR135" s="571"/>
      <c r="AS135" s="571"/>
      <c r="AT135" s="571"/>
      <c r="AU135" s="571"/>
      <c r="AV135" s="571"/>
      <c r="AW135" s="572"/>
      <c r="BE135" s="497">
        <v>2</v>
      </c>
      <c r="BF135" s="498"/>
      <c r="BG135" s="498"/>
      <c r="BH135" s="499" t="s">
        <v>564</v>
      </c>
      <c r="BI135" s="499"/>
      <c r="BJ135" s="499"/>
      <c r="BK135" s="499"/>
      <c r="BL135" s="499"/>
      <c r="BM135" s="499"/>
      <c r="BN135" s="499"/>
      <c r="BO135" s="499"/>
      <c r="BP135" s="499"/>
      <c r="BQ135" s="499"/>
      <c r="BR135" s="499"/>
      <c r="BS135" s="499"/>
      <c r="BT135" s="499"/>
      <c r="BU135" s="499"/>
      <c r="BV135" s="499"/>
      <c r="BW135" s="499"/>
      <c r="BX135" s="499"/>
      <c r="BY135" s="499"/>
      <c r="BZ135" s="499"/>
      <c r="CA135" s="499"/>
      <c r="CB135" s="499"/>
      <c r="CC135" s="499"/>
      <c r="CD135" s="499"/>
      <c r="CE135" s="500"/>
      <c r="DH135" s="229"/>
      <c r="DI135" s="228"/>
      <c r="DJ135" s="228"/>
      <c r="DK135" s="228"/>
    </row>
    <row r="136" spans="1:115" s="220" customFormat="1" ht="19.5" customHeight="1">
      <c r="A136" s="226"/>
      <c r="B136" s="243"/>
      <c r="C136" s="567">
        <v>3</v>
      </c>
      <c r="D136" s="568"/>
      <c r="E136" s="569"/>
      <c r="F136" s="570" t="s">
        <v>562</v>
      </c>
      <c r="G136" s="571"/>
      <c r="H136" s="571"/>
      <c r="I136" s="571"/>
      <c r="J136" s="571"/>
      <c r="K136" s="571"/>
      <c r="L136" s="572"/>
      <c r="M136" s="567">
        <v>32</v>
      </c>
      <c r="N136" s="568"/>
      <c r="O136" s="569"/>
      <c r="P136" s="570" t="s">
        <v>563</v>
      </c>
      <c r="Q136" s="571"/>
      <c r="R136" s="571"/>
      <c r="S136" s="571"/>
      <c r="T136" s="571"/>
      <c r="U136" s="571"/>
      <c r="V136" s="572"/>
      <c r="AD136" s="573">
        <v>3</v>
      </c>
      <c r="AE136" s="574"/>
      <c r="AF136" s="575"/>
      <c r="AG136" s="570" t="s">
        <v>565</v>
      </c>
      <c r="AH136" s="571"/>
      <c r="AI136" s="571"/>
      <c r="AJ136" s="571"/>
      <c r="AK136" s="571"/>
      <c r="AL136" s="571"/>
      <c r="AM136" s="572"/>
      <c r="AN136" s="567">
        <v>32</v>
      </c>
      <c r="AO136" s="568"/>
      <c r="AP136" s="569"/>
      <c r="AQ136" s="570" t="s">
        <v>566</v>
      </c>
      <c r="AR136" s="571"/>
      <c r="AS136" s="571"/>
      <c r="AT136" s="571"/>
      <c r="AU136" s="571"/>
      <c r="AV136" s="571"/>
      <c r="AW136" s="572"/>
      <c r="DH136" s="229"/>
      <c r="DI136" s="228"/>
      <c r="DJ136" s="228"/>
      <c r="DK136" s="228"/>
    </row>
    <row r="137" spans="1:115" s="220" customFormat="1" ht="20.100000000000001" customHeight="1">
      <c r="A137" s="226"/>
      <c r="B137" s="243"/>
      <c r="C137" s="567">
        <v>4</v>
      </c>
      <c r="D137" s="568"/>
      <c r="E137" s="569"/>
      <c r="F137" s="570" t="s">
        <v>565</v>
      </c>
      <c r="G137" s="571"/>
      <c r="H137" s="571"/>
      <c r="I137" s="571"/>
      <c r="J137" s="571"/>
      <c r="K137" s="571"/>
      <c r="L137" s="572"/>
      <c r="M137" s="567">
        <v>33</v>
      </c>
      <c r="N137" s="568"/>
      <c r="O137" s="569"/>
      <c r="P137" s="570" t="s">
        <v>566</v>
      </c>
      <c r="Q137" s="571"/>
      <c r="R137" s="571"/>
      <c r="S137" s="571"/>
      <c r="T137" s="571"/>
      <c r="U137" s="571"/>
      <c r="V137" s="572"/>
      <c r="AD137" s="573">
        <v>4</v>
      </c>
      <c r="AE137" s="574"/>
      <c r="AF137" s="575"/>
      <c r="AG137" s="570" t="s">
        <v>567</v>
      </c>
      <c r="AH137" s="571"/>
      <c r="AI137" s="571"/>
      <c r="AJ137" s="571"/>
      <c r="AK137" s="571"/>
      <c r="AL137" s="571"/>
      <c r="AM137" s="572"/>
      <c r="AN137" s="567">
        <v>33</v>
      </c>
      <c r="AO137" s="568"/>
      <c r="AP137" s="569"/>
      <c r="AQ137" s="570" t="s">
        <v>568</v>
      </c>
      <c r="AR137" s="571"/>
      <c r="AS137" s="571"/>
      <c r="AT137" s="571"/>
      <c r="AU137" s="571"/>
      <c r="AV137" s="571"/>
      <c r="AW137" s="572"/>
      <c r="BE137" s="220" t="s">
        <v>569</v>
      </c>
      <c r="DH137" s="229"/>
      <c r="DI137" s="228"/>
      <c r="DJ137" s="228"/>
      <c r="DK137" s="228"/>
    </row>
    <row r="138" spans="1:115" s="220" customFormat="1" ht="20.100000000000001" customHeight="1">
      <c r="A138" s="226"/>
      <c r="B138" s="243"/>
      <c r="C138" s="567">
        <v>5</v>
      </c>
      <c r="D138" s="568"/>
      <c r="E138" s="569"/>
      <c r="F138" s="570" t="s">
        <v>567</v>
      </c>
      <c r="G138" s="571"/>
      <c r="H138" s="571"/>
      <c r="I138" s="571"/>
      <c r="J138" s="571"/>
      <c r="K138" s="571"/>
      <c r="L138" s="572"/>
      <c r="M138" s="567">
        <v>34</v>
      </c>
      <c r="N138" s="568"/>
      <c r="O138" s="569"/>
      <c r="P138" s="570" t="s">
        <v>568</v>
      </c>
      <c r="Q138" s="571"/>
      <c r="R138" s="571"/>
      <c r="S138" s="571"/>
      <c r="T138" s="571"/>
      <c r="U138" s="571"/>
      <c r="V138" s="572"/>
      <c r="AD138" s="573">
        <v>5</v>
      </c>
      <c r="AE138" s="574"/>
      <c r="AF138" s="575"/>
      <c r="AG138" s="570" t="s">
        <v>570</v>
      </c>
      <c r="AH138" s="571"/>
      <c r="AI138" s="571"/>
      <c r="AJ138" s="571"/>
      <c r="AK138" s="571"/>
      <c r="AL138" s="571"/>
      <c r="AM138" s="572"/>
      <c r="AN138" s="567">
        <v>34</v>
      </c>
      <c r="AO138" s="568"/>
      <c r="AP138" s="569"/>
      <c r="AQ138" s="570" t="s">
        <v>571</v>
      </c>
      <c r="AR138" s="571"/>
      <c r="AS138" s="571"/>
      <c r="AT138" s="571"/>
      <c r="AU138" s="571"/>
      <c r="AV138" s="571"/>
      <c r="AW138" s="572"/>
      <c r="BE138" s="481" t="s">
        <v>306</v>
      </c>
      <c r="BF138" s="482"/>
      <c r="BG138" s="483"/>
      <c r="BH138" s="484" t="s">
        <v>572</v>
      </c>
      <c r="BI138" s="485"/>
      <c r="BJ138" s="485"/>
      <c r="BK138" s="485"/>
      <c r="BL138" s="485"/>
      <c r="BM138" s="485"/>
      <c r="BN138" s="485"/>
      <c r="BO138" s="485"/>
      <c r="BP138" s="485"/>
      <c r="BQ138" s="485"/>
      <c r="BR138" s="485"/>
      <c r="BS138" s="485"/>
      <c r="BT138" s="485"/>
      <c r="BU138" s="485"/>
      <c r="BV138" s="485"/>
      <c r="BW138" s="485"/>
      <c r="BX138" s="485"/>
      <c r="BY138" s="485"/>
      <c r="BZ138" s="485"/>
      <c r="CA138" s="485"/>
      <c r="CB138" s="485"/>
      <c r="CC138" s="485"/>
      <c r="CD138" s="485"/>
      <c r="CE138" s="486"/>
      <c r="DH138" s="229"/>
      <c r="DI138" s="228"/>
      <c r="DJ138" s="228"/>
      <c r="DK138" s="228"/>
    </row>
    <row r="139" spans="1:115" s="220" customFormat="1" ht="20.100000000000001" customHeight="1">
      <c r="A139" s="226"/>
      <c r="B139" s="243"/>
      <c r="C139" s="567">
        <v>6</v>
      </c>
      <c r="D139" s="568"/>
      <c r="E139" s="569"/>
      <c r="F139" s="570" t="s">
        <v>570</v>
      </c>
      <c r="G139" s="571"/>
      <c r="H139" s="571"/>
      <c r="I139" s="571"/>
      <c r="J139" s="571"/>
      <c r="K139" s="571"/>
      <c r="L139" s="572"/>
      <c r="M139" s="567">
        <v>35</v>
      </c>
      <c r="N139" s="568"/>
      <c r="O139" s="569"/>
      <c r="P139" s="570" t="s">
        <v>571</v>
      </c>
      <c r="Q139" s="571"/>
      <c r="R139" s="571"/>
      <c r="S139" s="571"/>
      <c r="T139" s="571"/>
      <c r="U139" s="571"/>
      <c r="V139" s="572"/>
      <c r="AD139" s="573">
        <v>6</v>
      </c>
      <c r="AE139" s="574"/>
      <c r="AF139" s="575"/>
      <c r="AG139" s="570" t="s">
        <v>573</v>
      </c>
      <c r="AH139" s="571"/>
      <c r="AI139" s="571"/>
      <c r="AJ139" s="571"/>
      <c r="AK139" s="571"/>
      <c r="AL139" s="571"/>
      <c r="AM139" s="572"/>
      <c r="AN139" s="567">
        <v>35</v>
      </c>
      <c r="AO139" s="568"/>
      <c r="AP139" s="569"/>
      <c r="AQ139" s="570" t="s">
        <v>574</v>
      </c>
      <c r="AR139" s="571"/>
      <c r="AS139" s="571"/>
      <c r="AT139" s="571"/>
      <c r="AU139" s="571"/>
      <c r="AV139" s="571"/>
      <c r="AW139" s="572"/>
      <c r="BE139" s="511">
        <v>1</v>
      </c>
      <c r="BF139" s="512"/>
      <c r="BG139" s="512"/>
      <c r="BH139" s="513" t="s">
        <v>575</v>
      </c>
      <c r="BI139" s="513"/>
      <c r="BJ139" s="513"/>
      <c r="BK139" s="513"/>
      <c r="BL139" s="513"/>
      <c r="BM139" s="513"/>
      <c r="BN139" s="513"/>
      <c r="BO139" s="513"/>
      <c r="BP139" s="513"/>
      <c r="BQ139" s="513"/>
      <c r="BR139" s="513"/>
      <c r="BS139" s="513"/>
      <c r="BT139" s="513"/>
      <c r="BU139" s="513"/>
      <c r="BV139" s="513"/>
      <c r="BW139" s="513"/>
      <c r="BX139" s="513"/>
      <c r="BY139" s="513"/>
      <c r="BZ139" s="513"/>
      <c r="CA139" s="513"/>
      <c r="CB139" s="513"/>
      <c r="CC139" s="513"/>
      <c r="CD139" s="513"/>
      <c r="CE139" s="514"/>
      <c r="DH139" s="229"/>
      <c r="DI139" s="228"/>
      <c r="DJ139" s="228"/>
      <c r="DK139" s="228"/>
    </row>
    <row r="140" spans="1:115" s="220" customFormat="1" ht="20.100000000000001" customHeight="1">
      <c r="A140" s="226"/>
      <c r="C140" s="567">
        <v>7</v>
      </c>
      <c r="D140" s="568"/>
      <c r="E140" s="569"/>
      <c r="F140" s="570" t="s">
        <v>573</v>
      </c>
      <c r="G140" s="571"/>
      <c r="H140" s="571"/>
      <c r="I140" s="571"/>
      <c r="J140" s="571"/>
      <c r="K140" s="571"/>
      <c r="L140" s="572"/>
      <c r="M140" s="567">
        <v>36</v>
      </c>
      <c r="N140" s="568"/>
      <c r="O140" s="569"/>
      <c r="P140" s="570" t="s">
        <v>574</v>
      </c>
      <c r="Q140" s="571"/>
      <c r="R140" s="571"/>
      <c r="S140" s="571"/>
      <c r="T140" s="571"/>
      <c r="U140" s="571"/>
      <c r="V140" s="572"/>
      <c r="AD140" s="573">
        <v>7</v>
      </c>
      <c r="AE140" s="574"/>
      <c r="AF140" s="575"/>
      <c r="AG140" s="570" t="s">
        <v>576</v>
      </c>
      <c r="AH140" s="571"/>
      <c r="AI140" s="571"/>
      <c r="AJ140" s="571"/>
      <c r="AK140" s="571"/>
      <c r="AL140" s="571"/>
      <c r="AM140" s="572"/>
      <c r="AN140" s="567">
        <v>36</v>
      </c>
      <c r="AO140" s="568"/>
      <c r="AP140" s="569"/>
      <c r="AQ140" s="570" t="s">
        <v>577</v>
      </c>
      <c r="AR140" s="571"/>
      <c r="AS140" s="571"/>
      <c r="AT140" s="571"/>
      <c r="AU140" s="571"/>
      <c r="AV140" s="571"/>
      <c r="AW140" s="572"/>
      <c r="BE140" s="493">
        <v>2</v>
      </c>
      <c r="BF140" s="494"/>
      <c r="BG140" s="494"/>
      <c r="BH140" s="495" t="s">
        <v>578</v>
      </c>
      <c r="BI140" s="495"/>
      <c r="BJ140" s="495"/>
      <c r="BK140" s="495"/>
      <c r="BL140" s="495"/>
      <c r="BM140" s="495"/>
      <c r="BN140" s="495"/>
      <c r="BO140" s="495"/>
      <c r="BP140" s="495"/>
      <c r="BQ140" s="495"/>
      <c r="BR140" s="495"/>
      <c r="BS140" s="495"/>
      <c r="BT140" s="495"/>
      <c r="BU140" s="495"/>
      <c r="BV140" s="495"/>
      <c r="BW140" s="495"/>
      <c r="BX140" s="495"/>
      <c r="BY140" s="495"/>
      <c r="BZ140" s="495"/>
      <c r="CA140" s="495"/>
      <c r="CB140" s="495"/>
      <c r="CC140" s="495"/>
      <c r="CD140" s="495"/>
      <c r="CE140" s="496"/>
      <c r="DH140" s="229"/>
      <c r="DI140" s="228"/>
      <c r="DJ140" s="228"/>
      <c r="DK140" s="228"/>
    </row>
    <row r="141" spans="1:115" s="220" customFormat="1" ht="20.100000000000001" customHeight="1">
      <c r="A141" s="226"/>
      <c r="C141" s="567">
        <v>8</v>
      </c>
      <c r="D141" s="568"/>
      <c r="E141" s="569"/>
      <c r="F141" s="570" t="s">
        <v>576</v>
      </c>
      <c r="G141" s="571"/>
      <c r="H141" s="571"/>
      <c r="I141" s="571"/>
      <c r="J141" s="571"/>
      <c r="K141" s="571"/>
      <c r="L141" s="572"/>
      <c r="M141" s="567">
        <v>37</v>
      </c>
      <c r="N141" s="568"/>
      <c r="O141" s="569"/>
      <c r="P141" s="570" t="s">
        <v>577</v>
      </c>
      <c r="Q141" s="571"/>
      <c r="R141" s="571"/>
      <c r="S141" s="571"/>
      <c r="T141" s="571"/>
      <c r="U141" s="571"/>
      <c r="V141" s="572"/>
      <c r="AD141" s="573">
        <v>8</v>
      </c>
      <c r="AE141" s="574"/>
      <c r="AF141" s="575"/>
      <c r="AG141" s="570" t="s">
        <v>579</v>
      </c>
      <c r="AH141" s="571"/>
      <c r="AI141" s="571"/>
      <c r="AJ141" s="571"/>
      <c r="AK141" s="571"/>
      <c r="AL141" s="571"/>
      <c r="AM141" s="572"/>
      <c r="AN141" s="567">
        <v>37</v>
      </c>
      <c r="AO141" s="568"/>
      <c r="AP141" s="569"/>
      <c r="AQ141" s="570" t="s">
        <v>580</v>
      </c>
      <c r="AR141" s="571"/>
      <c r="AS141" s="571"/>
      <c r="AT141" s="571"/>
      <c r="AU141" s="571"/>
      <c r="AV141" s="571"/>
      <c r="AW141" s="572"/>
      <c r="BE141" s="493">
        <v>3</v>
      </c>
      <c r="BF141" s="494"/>
      <c r="BG141" s="494"/>
      <c r="BH141" s="495" t="s">
        <v>581</v>
      </c>
      <c r="BI141" s="495"/>
      <c r="BJ141" s="495"/>
      <c r="BK141" s="495"/>
      <c r="BL141" s="495"/>
      <c r="BM141" s="495"/>
      <c r="BN141" s="495"/>
      <c r="BO141" s="495"/>
      <c r="BP141" s="495"/>
      <c r="BQ141" s="495"/>
      <c r="BR141" s="495"/>
      <c r="BS141" s="495"/>
      <c r="BT141" s="495"/>
      <c r="BU141" s="495"/>
      <c r="BV141" s="495"/>
      <c r="BW141" s="495"/>
      <c r="BX141" s="495"/>
      <c r="BY141" s="495"/>
      <c r="BZ141" s="495"/>
      <c r="CA141" s="495"/>
      <c r="CB141" s="495"/>
      <c r="CC141" s="495"/>
      <c r="CD141" s="495"/>
      <c r="CE141" s="496"/>
      <c r="DH141" s="229"/>
      <c r="DI141" s="228"/>
      <c r="DJ141" s="228"/>
      <c r="DK141" s="228"/>
    </row>
    <row r="142" spans="1:115" s="220" customFormat="1" ht="20.100000000000001" customHeight="1">
      <c r="A142" s="226"/>
      <c r="C142" s="567">
        <v>9</v>
      </c>
      <c r="D142" s="568"/>
      <c r="E142" s="569"/>
      <c r="F142" s="570" t="s">
        <v>579</v>
      </c>
      <c r="G142" s="571"/>
      <c r="H142" s="571"/>
      <c r="I142" s="571"/>
      <c r="J142" s="571"/>
      <c r="K142" s="571"/>
      <c r="L142" s="572"/>
      <c r="M142" s="567">
        <v>38</v>
      </c>
      <c r="N142" s="568"/>
      <c r="O142" s="569"/>
      <c r="P142" s="570" t="s">
        <v>580</v>
      </c>
      <c r="Q142" s="571"/>
      <c r="R142" s="571"/>
      <c r="S142" s="571"/>
      <c r="T142" s="571"/>
      <c r="U142" s="571"/>
      <c r="V142" s="572"/>
      <c r="AD142" s="573">
        <v>9</v>
      </c>
      <c r="AE142" s="574"/>
      <c r="AF142" s="575"/>
      <c r="AG142" s="570" t="s">
        <v>582</v>
      </c>
      <c r="AH142" s="571"/>
      <c r="AI142" s="571"/>
      <c r="AJ142" s="571"/>
      <c r="AK142" s="571"/>
      <c r="AL142" s="571"/>
      <c r="AM142" s="572"/>
      <c r="AN142" s="567">
        <v>38</v>
      </c>
      <c r="AO142" s="568"/>
      <c r="AP142" s="569"/>
      <c r="AQ142" s="570" t="s">
        <v>583</v>
      </c>
      <c r="AR142" s="571"/>
      <c r="AS142" s="571"/>
      <c r="AT142" s="571"/>
      <c r="AU142" s="571"/>
      <c r="AV142" s="571"/>
      <c r="AW142" s="572"/>
      <c r="BE142" s="497">
        <v>4</v>
      </c>
      <c r="BF142" s="498"/>
      <c r="BG142" s="498"/>
      <c r="BH142" s="499" t="s">
        <v>109</v>
      </c>
      <c r="BI142" s="499"/>
      <c r="BJ142" s="499"/>
      <c r="BK142" s="499"/>
      <c r="BL142" s="499"/>
      <c r="BM142" s="499"/>
      <c r="BN142" s="499"/>
      <c r="BO142" s="499"/>
      <c r="BP142" s="499"/>
      <c r="BQ142" s="499"/>
      <c r="BR142" s="499"/>
      <c r="BS142" s="499"/>
      <c r="BT142" s="499"/>
      <c r="BU142" s="499"/>
      <c r="BV142" s="499"/>
      <c r="BW142" s="499"/>
      <c r="BX142" s="499"/>
      <c r="BY142" s="499"/>
      <c r="BZ142" s="499"/>
      <c r="CA142" s="499"/>
      <c r="CB142" s="499"/>
      <c r="CC142" s="499"/>
      <c r="CD142" s="499"/>
      <c r="CE142" s="500"/>
      <c r="DH142" s="229"/>
      <c r="DI142" s="228"/>
      <c r="DJ142" s="228"/>
      <c r="DK142" s="228"/>
    </row>
    <row r="143" spans="1:115" s="220" customFormat="1" ht="20.100000000000001" customHeight="1">
      <c r="A143" s="226"/>
      <c r="C143" s="567">
        <v>10</v>
      </c>
      <c r="D143" s="568"/>
      <c r="E143" s="569"/>
      <c r="F143" s="570" t="s">
        <v>582</v>
      </c>
      <c r="G143" s="571"/>
      <c r="H143" s="571"/>
      <c r="I143" s="571"/>
      <c r="J143" s="571"/>
      <c r="K143" s="571"/>
      <c r="L143" s="572"/>
      <c r="M143" s="567">
        <v>39</v>
      </c>
      <c r="N143" s="568"/>
      <c r="O143" s="569"/>
      <c r="P143" s="570" t="s">
        <v>583</v>
      </c>
      <c r="Q143" s="571"/>
      <c r="R143" s="571"/>
      <c r="S143" s="571"/>
      <c r="T143" s="571"/>
      <c r="U143" s="571"/>
      <c r="V143" s="572"/>
      <c r="AD143" s="573">
        <v>10</v>
      </c>
      <c r="AE143" s="574"/>
      <c r="AF143" s="575"/>
      <c r="AG143" s="570" t="s">
        <v>584</v>
      </c>
      <c r="AH143" s="571"/>
      <c r="AI143" s="571"/>
      <c r="AJ143" s="571"/>
      <c r="AK143" s="571"/>
      <c r="AL143" s="571"/>
      <c r="AM143" s="572"/>
      <c r="AN143" s="567">
        <v>39</v>
      </c>
      <c r="AO143" s="568"/>
      <c r="AP143" s="569"/>
      <c r="AQ143" s="570" t="s">
        <v>585</v>
      </c>
      <c r="AR143" s="571"/>
      <c r="AS143" s="571"/>
      <c r="AT143" s="571"/>
      <c r="AU143" s="571"/>
      <c r="AV143" s="571"/>
      <c r="AW143" s="572"/>
      <c r="DH143" s="229"/>
      <c r="DI143" s="228"/>
      <c r="DJ143" s="228"/>
      <c r="DK143" s="228"/>
    </row>
    <row r="144" spans="1:115" s="220" customFormat="1" ht="20.100000000000001" customHeight="1">
      <c r="A144" s="226"/>
      <c r="C144" s="567">
        <v>11</v>
      </c>
      <c r="D144" s="568"/>
      <c r="E144" s="569"/>
      <c r="F144" s="570" t="s">
        <v>584</v>
      </c>
      <c r="G144" s="571"/>
      <c r="H144" s="571"/>
      <c r="I144" s="571"/>
      <c r="J144" s="571"/>
      <c r="K144" s="571"/>
      <c r="L144" s="572"/>
      <c r="M144" s="567">
        <v>40</v>
      </c>
      <c r="N144" s="568"/>
      <c r="O144" s="569"/>
      <c r="P144" s="570" t="s">
        <v>585</v>
      </c>
      <c r="Q144" s="571"/>
      <c r="R144" s="571"/>
      <c r="S144" s="571"/>
      <c r="T144" s="571"/>
      <c r="U144" s="571"/>
      <c r="V144" s="572"/>
      <c r="AD144" s="573">
        <v>11</v>
      </c>
      <c r="AE144" s="574"/>
      <c r="AF144" s="575"/>
      <c r="AG144" s="570" t="s">
        <v>586</v>
      </c>
      <c r="AH144" s="571"/>
      <c r="AI144" s="571"/>
      <c r="AJ144" s="571"/>
      <c r="AK144" s="571"/>
      <c r="AL144" s="571"/>
      <c r="AM144" s="572"/>
      <c r="AN144" s="567">
        <v>40</v>
      </c>
      <c r="AO144" s="568"/>
      <c r="AP144" s="569"/>
      <c r="AQ144" s="570" t="s">
        <v>587</v>
      </c>
      <c r="AR144" s="571"/>
      <c r="AS144" s="571"/>
      <c r="AT144" s="571"/>
      <c r="AU144" s="571"/>
      <c r="AV144" s="571"/>
      <c r="AW144" s="572"/>
      <c r="BE144" s="220" t="s">
        <v>588</v>
      </c>
      <c r="DH144" s="229"/>
      <c r="DI144" s="228"/>
      <c r="DJ144" s="228"/>
      <c r="DK144" s="228"/>
    </row>
    <row r="145" spans="1:115" s="220" customFormat="1" ht="20.100000000000001" customHeight="1">
      <c r="A145" s="226"/>
      <c r="C145" s="567">
        <v>12</v>
      </c>
      <c r="D145" s="568"/>
      <c r="E145" s="569"/>
      <c r="F145" s="570" t="s">
        <v>586</v>
      </c>
      <c r="G145" s="571"/>
      <c r="H145" s="571"/>
      <c r="I145" s="571"/>
      <c r="J145" s="571"/>
      <c r="K145" s="571"/>
      <c r="L145" s="572"/>
      <c r="M145" s="567">
        <v>41</v>
      </c>
      <c r="N145" s="568"/>
      <c r="O145" s="569"/>
      <c r="P145" s="570" t="s">
        <v>587</v>
      </c>
      <c r="Q145" s="571"/>
      <c r="R145" s="571"/>
      <c r="S145" s="571"/>
      <c r="T145" s="571"/>
      <c r="U145" s="571"/>
      <c r="V145" s="572"/>
      <c r="AD145" s="573">
        <v>12</v>
      </c>
      <c r="AE145" s="574"/>
      <c r="AF145" s="575"/>
      <c r="AG145" s="570" t="s">
        <v>589</v>
      </c>
      <c r="AH145" s="571"/>
      <c r="AI145" s="571"/>
      <c r="AJ145" s="571"/>
      <c r="AK145" s="571"/>
      <c r="AL145" s="571"/>
      <c r="AM145" s="572"/>
      <c r="AN145" s="567">
        <v>41</v>
      </c>
      <c r="AO145" s="568"/>
      <c r="AP145" s="569"/>
      <c r="AQ145" s="570" t="s">
        <v>590</v>
      </c>
      <c r="AR145" s="571"/>
      <c r="AS145" s="571"/>
      <c r="AT145" s="571"/>
      <c r="AU145" s="571"/>
      <c r="AV145" s="571"/>
      <c r="AW145" s="572"/>
      <c r="BE145" s="481" t="s">
        <v>306</v>
      </c>
      <c r="BF145" s="482"/>
      <c r="BG145" s="483"/>
      <c r="BH145" s="484" t="s">
        <v>591</v>
      </c>
      <c r="BI145" s="485"/>
      <c r="BJ145" s="485"/>
      <c r="BK145" s="485"/>
      <c r="BL145" s="485"/>
      <c r="BM145" s="485"/>
      <c r="BN145" s="485"/>
      <c r="BO145" s="485"/>
      <c r="BP145" s="485"/>
      <c r="BQ145" s="485"/>
      <c r="BR145" s="485"/>
      <c r="BS145" s="485"/>
      <c r="BT145" s="485"/>
      <c r="BU145" s="485"/>
      <c r="BV145" s="485"/>
      <c r="BW145" s="485"/>
      <c r="BX145" s="485"/>
      <c r="BY145" s="485"/>
      <c r="BZ145" s="485"/>
      <c r="CA145" s="485"/>
      <c r="CB145" s="485"/>
      <c r="CC145" s="485"/>
      <c r="CD145" s="485"/>
      <c r="CE145" s="486"/>
      <c r="CF145" s="482" t="s">
        <v>308</v>
      </c>
      <c r="CG145" s="482"/>
      <c r="CH145" s="482"/>
      <c r="CI145" s="482"/>
      <c r="CJ145" s="482"/>
      <c r="CK145" s="482"/>
      <c r="CL145" s="482"/>
      <c r="CM145" s="482"/>
      <c r="CN145" s="483"/>
      <c r="DH145" s="229"/>
      <c r="DI145" s="228"/>
      <c r="DJ145" s="228"/>
      <c r="DK145" s="228"/>
    </row>
    <row r="146" spans="1:115" s="220" customFormat="1" ht="20.100000000000001" customHeight="1">
      <c r="A146" s="226"/>
      <c r="C146" s="567">
        <v>13</v>
      </c>
      <c r="D146" s="568"/>
      <c r="E146" s="569"/>
      <c r="F146" s="570" t="s">
        <v>589</v>
      </c>
      <c r="G146" s="571"/>
      <c r="H146" s="571"/>
      <c r="I146" s="571"/>
      <c r="J146" s="571"/>
      <c r="K146" s="571"/>
      <c r="L146" s="572"/>
      <c r="M146" s="567">
        <v>42</v>
      </c>
      <c r="N146" s="568"/>
      <c r="O146" s="569"/>
      <c r="P146" s="570" t="s">
        <v>590</v>
      </c>
      <c r="Q146" s="571"/>
      <c r="R146" s="571"/>
      <c r="S146" s="571"/>
      <c r="T146" s="571"/>
      <c r="U146" s="571"/>
      <c r="V146" s="572"/>
      <c r="AD146" s="573">
        <v>13</v>
      </c>
      <c r="AE146" s="574"/>
      <c r="AF146" s="575"/>
      <c r="AG146" s="570" t="s">
        <v>592</v>
      </c>
      <c r="AH146" s="571"/>
      <c r="AI146" s="571"/>
      <c r="AJ146" s="571"/>
      <c r="AK146" s="571"/>
      <c r="AL146" s="571"/>
      <c r="AM146" s="572"/>
      <c r="AN146" s="567">
        <v>42</v>
      </c>
      <c r="AO146" s="568"/>
      <c r="AP146" s="569"/>
      <c r="AQ146" s="570" t="s">
        <v>593</v>
      </c>
      <c r="AR146" s="571"/>
      <c r="AS146" s="571"/>
      <c r="AT146" s="571"/>
      <c r="AU146" s="571"/>
      <c r="AV146" s="571"/>
      <c r="AW146" s="572"/>
      <c r="BE146" s="255">
        <v>1</v>
      </c>
      <c r="BF146" s="256"/>
      <c r="BG146" s="256"/>
      <c r="BH146" s="257" t="s">
        <v>594</v>
      </c>
      <c r="BI146" s="258"/>
      <c r="BJ146" s="258"/>
      <c r="BK146" s="258"/>
      <c r="BL146" s="258"/>
      <c r="BM146" s="258"/>
      <c r="BN146" s="258"/>
      <c r="BO146" s="258"/>
      <c r="BP146" s="258"/>
      <c r="BQ146" s="258"/>
      <c r="BR146" s="258"/>
      <c r="BS146" s="258"/>
      <c r="BT146" s="258"/>
      <c r="BU146" s="258"/>
      <c r="BV146" s="258"/>
      <c r="BW146" s="258"/>
      <c r="BX146" s="258"/>
      <c r="BY146" s="258"/>
      <c r="BZ146" s="258"/>
      <c r="CA146" s="258"/>
      <c r="CB146" s="258"/>
      <c r="CC146" s="258"/>
      <c r="CD146" s="258"/>
      <c r="CE146" s="259"/>
      <c r="CF146" s="260" t="s">
        <v>595</v>
      </c>
      <c r="CG146" s="261"/>
      <c r="CH146" s="261"/>
      <c r="CI146" s="261"/>
      <c r="CJ146" s="261"/>
      <c r="CK146" s="261"/>
      <c r="CL146" s="261"/>
      <c r="CM146" s="261"/>
      <c r="CN146" s="262"/>
      <c r="DH146" s="229"/>
      <c r="DI146" s="228"/>
      <c r="DJ146" s="228"/>
      <c r="DK146" s="228"/>
    </row>
    <row r="147" spans="1:115" s="220" customFormat="1" ht="20.100000000000001" customHeight="1">
      <c r="A147" s="226"/>
      <c r="C147" s="567">
        <v>14</v>
      </c>
      <c r="D147" s="568"/>
      <c r="E147" s="569"/>
      <c r="F147" s="570" t="s">
        <v>592</v>
      </c>
      <c r="G147" s="571"/>
      <c r="H147" s="571"/>
      <c r="I147" s="571"/>
      <c r="J147" s="571"/>
      <c r="K147" s="571"/>
      <c r="L147" s="572"/>
      <c r="M147" s="567">
        <v>43</v>
      </c>
      <c r="N147" s="568"/>
      <c r="O147" s="569"/>
      <c r="P147" s="570" t="s">
        <v>593</v>
      </c>
      <c r="Q147" s="571"/>
      <c r="R147" s="571"/>
      <c r="S147" s="571"/>
      <c r="T147" s="571"/>
      <c r="U147" s="571"/>
      <c r="V147" s="572"/>
      <c r="AD147" s="573">
        <v>14</v>
      </c>
      <c r="AE147" s="574"/>
      <c r="AF147" s="575"/>
      <c r="AG147" s="570" t="s">
        <v>596</v>
      </c>
      <c r="AH147" s="571"/>
      <c r="AI147" s="571"/>
      <c r="AJ147" s="571"/>
      <c r="AK147" s="571"/>
      <c r="AL147" s="571"/>
      <c r="AM147" s="572"/>
      <c r="AN147" s="567">
        <v>43</v>
      </c>
      <c r="AO147" s="568"/>
      <c r="AP147" s="569"/>
      <c r="AQ147" s="570" t="s">
        <v>597</v>
      </c>
      <c r="AR147" s="571"/>
      <c r="AS147" s="571"/>
      <c r="AT147" s="571"/>
      <c r="AU147" s="571"/>
      <c r="AV147" s="571"/>
      <c r="AW147" s="572"/>
      <c r="BE147" s="263">
        <v>2</v>
      </c>
      <c r="BF147" s="264"/>
      <c r="BG147" s="264"/>
      <c r="BH147" s="265" t="s">
        <v>598</v>
      </c>
      <c r="BI147" s="266"/>
      <c r="BJ147" s="266"/>
      <c r="BK147" s="266"/>
      <c r="BL147" s="266"/>
      <c r="BM147" s="266"/>
      <c r="BN147" s="266"/>
      <c r="BO147" s="266"/>
      <c r="BP147" s="266"/>
      <c r="BQ147" s="266"/>
      <c r="BR147" s="266"/>
      <c r="BS147" s="266"/>
      <c r="BT147" s="266"/>
      <c r="BU147" s="266"/>
      <c r="BV147" s="266"/>
      <c r="BW147" s="266"/>
      <c r="BX147" s="266"/>
      <c r="BY147" s="266"/>
      <c r="BZ147" s="266"/>
      <c r="CA147" s="266"/>
      <c r="CB147" s="266"/>
      <c r="CC147" s="266"/>
      <c r="CD147" s="266"/>
      <c r="CE147" s="267"/>
      <c r="CF147" s="268" t="s">
        <v>599</v>
      </c>
      <c r="CG147" s="269"/>
      <c r="CH147" s="269"/>
      <c r="CI147" s="269"/>
      <c r="CJ147" s="269"/>
      <c r="CK147" s="269"/>
      <c r="CL147" s="269"/>
      <c r="CM147" s="269"/>
      <c r="CN147" s="270"/>
      <c r="DH147" s="229"/>
      <c r="DI147" s="228"/>
      <c r="DJ147" s="228"/>
      <c r="DK147" s="228"/>
    </row>
    <row r="148" spans="1:115" s="220" customFormat="1" ht="20.100000000000001" customHeight="1">
      <c r="A148" s="226"/>
      <c r="C148" s="567">
        <v>15</v>
      </c>
      <c r="D148" s="568"/>
      <c r="E148" s="569"/>
      <c r="F148" s="570" t="s">
        <v>596</v>
      </c>
      <c r="G148" s="571"/>
      <c r="H148" s="571"/>
      <c r="I148" s="571"/>
      <c r="J148" s="571"/>
      <c r="K148" s="571"/>
      <c r="L148" s="572"/>
      <c r="M148" s="567">
        <v>44</v>
      </c>
      <c r="N148" s="568"/>
      <c r="O148" s="569"/>
      <c r="P148" s="570" t="s">
        <v>597</v>
      </c>
      <c r="Q148" s="571"/>
      <c r="R148" s="571"/>
      <c r="S148" s="571"/>
      <c r="T148" s="571"/>
      <c r="U148" s="571"/>
      <c r="V148" s="572"/>
      <c r="AD148" s="573">
        <v>15</v>
      </c>
      <c r="AE148" s="574"/>
      <c r="AF148" s="575"/>
      <c r="AG148" s="570" t="s">
        <v>600</v>
      </c>
      <c r="AH148" s="571"/>
      <c r="AI148" s="571"/>
      <c r="AJ148" s="571"/>
      <c r="AK148" s="571"/>
      <c r="AL148" s="571"/>
      <c r="AM148" s="572"/>
      <c r="AN148" s="567">
        <v>44</v>
      </c>
      <c r="AO148" s="568"/>
      <c r="AP148" s="569"/>
      <c r="AQ148" s="570" t="s">
        <v>601</v>
      </c>
      <c r="AR148" s="571"/>
      <c r="AS148" s="571"/>
      <c r="AT148" s="571"/>
      <c r="AU148" s="571"/>
      <c r="AV148" s="571"/>
      <c r="AW148" s="572"/>
      <c r="BE148" s="263">
        <v>3</v>
      </c>
      <c r="BF148" s="264"/>
      <c r="BG148" s="264"/>
      <c r="BH148" s="265" t="s">
        <v>602</v>
      </c>
      <c r="BI148" s="266"/>
      <c r="BJ148" s="266"/>
      <c r="BK148" s="266"/>
      <c r="BL148" s="266"/>
      <c r="BM148" s="266"/>
      <c r="BN148" s="266"/>
      <c r="BO148" s="266"/>
      <c r="BP148" s="266"/>
      <c r="BQ148" s="266"/>
      <c r="BR148" s="266"/>
      <c r="BS148" s="266"/>
      <c r="BT148" s="266"/>
      <c r="BU148" s="266"/>
      <c r="BV148" s="266"/>
      <c r="BW148" s="266"/>
      <c r="BX148" s="266"/>
      <c r="BY148" s="266"/>
      <c r="BZ148" s="266"/>
      <c r="CA148" s="266"/>
      <c r="CB148" s="266"/>
      <c r="CC148" s="266"/>
      <c r="CD148" s="266"/>
      <c r="CE148" s="267"/>
      <c r="CF148" s="268" t="s">
        <v>603</v>
      </c>
      <c r="CG148" s="269"/>
      <c r="CH148" s="269"/>
      <c r="CI148" s="269"/>
      <c r="CJ148" s="269"/>
      <c r="CK148" s="269"/>
      <c r="CL148" s="269"/>
      <c r="CM148" s="269"/>
      <c r="CN148" s="270"/>
      <c r="DH148" s="229"/>
      <c r="DI148" s="228"/>
      <c r="DJ148" s="228"/>
      <c r="DK148" s="228"/>
    </row>
    <row r="149" spans="1:115" ht="20.100000000000001" customHeight="1">
      <c r="A149" s="226"/>
      <c r="B149" s="220"/>
      <c r="C149" s="567">
        <v>16</v>
      </c>
      <c r="D149" s="568"/>
      <c r="E149" s="569"/>
      <c r="F149" s="570" t="s">
        <v>600</v>
      </c>
      <c r="G149" s="571"/>
      <c r="H149" s="571"/>
      <c r="I149" s="571"/>
      <c r="J149" s="571"/>
      <c r="K149" s="571"/>
      <c r="L149" s="572"/>
      <c r="M149" s="567">
        <v>45</v>
      </c>
      <c r="N149" s="568"/>
      <c r="O149" s="569"/>
      <c r="P149" s="570" t="s">
        <v>601</v>
      </c>
      <c r="Q149" s="571"/>
      <c r="R149" s="571"/>
      <c r="S149" s="571"/>
      <c r="T149" s="571"/>
      <c r="U149" s="571"/>
      <c r="V149" s="572"/>
      <c r="W149" s="220"/>
      <c r="X149" s="220"/>
      <c r="Y149" s="220"/>
      <c r="Z149" s="220"/>
      <c r="AA149" s="220"/>
      <c r="AB149" s="220"/>
      <c r="AC149" s="220"/>
      <c r="AD149" s="573">
        <v>16</v>
      </c>
      <c r="AE149" s="574"/>
      <c r="AF149" s="575"/>
      <c r="AG149" s="570" t="s">
        <v>604</v>
      </c>
      <c r="AH149" s="571"/>
      <c r="AI149" s="571"/>
      <c r="AJ149" s="571"/>
      <c r="AK149" s="571"/>
      <c r="AL149" s="571"/>
      <c r="AM149" s="572"/>
      <c r="AN149" s="567">
        <v>45</v>
      </c>
      <c r="AO149" s="568"/>
      <c r="AP149" s="569"/>
      <c r="AQ149" s="570" t="s">
        <v>605</v>
      </c>
      <c r="AR149" s="571"/>
      <c r="AS149" s="571"/>
      <c r="AT149" s="571"/>
      <c r="AU149" s="571"/>
      <c r="AV149" s="571"/>
      <c r="AW149" s="572"/>
      <c r="AX149" s="220"/>
      <c r="AY149" s="220"/>
      <c r="AZ149" s="220"/>
      <c r="BA149" s="220"/>
      <c r="BB149" s="220"/>
      <c r="BC149" s="220"/>
      <c r="BD149" s="220"/>
      <c r="BE149" s="271">
        <v>4</v>
      </c>
      <c r="BF149" s="272"/>
      <c r="BG149" s="272"/>
      <c r="BH149" s="273" t="s">
        <v>606</v>
      </c>
      <c r="BI149" s="274"/>
      <c r="BJ149" s="274"/>
      <c r="BK149" s="274"/>
      <c r="BL149" s="274"/>
      <c r="BM149" s="274"/>
      <c r="BN149" s="274"/>
      <c r="BO149" s="274"/>
      <c r="BP149" s="274"/>
      <c r="BQ149" s="274"/>
      <c r="BR149" s="274"/>
      <c r="BS149" s="274"/>
      <c r="BT149" s="274"/>
      <c r="BU149" s="274"/>
      <c r="BV149" s="274"/>
      <c r="BW149" s="274"/>
      <c r="BX149" s="274"/>
      <c r="BY149" s="274"/>
      <c r="BZ149" s="274"/>
      <c r="CA149" s="274"/>
      <c r="CB149" s="274"/>
      <c r="CC149" s="274"/>
      <c r="CD149" s="274"/>
      <c r="CE149" s="275"/>
      <c r="CF149" s="276" t="s">
        <v>607</v>
      </c>
      <c r="CG149" s="277"/>
      <c r="CH149" s="277"/>
      <c r="CI149" s="277"/>
      <c r="CJ149" s="277"/>
      <c r="CK149" s="277"/>
      <c r="CL149" s="277"/>
      <c r="CM149" s="277"/>
      <c r="CN149" s="278"/>
      <c r="CO149" s="220"/>
      <c r="CP149" s="220"/>
      <c r="CQ149" s="220"/>
      <c r="CR149" s="220"/>
      <c r="CS149" s="220"/>
      <c r="CT149" s="220"/>
      <c r="CU149" s="220"/>
      <c r="CV149" s="220"/>
      <c r="CW149" s="220"/>
      <c r="CX149" s="220"/>
      <c r="CY149" s="220"/>
      <c r="CZ149" s="220"/>
      <c r="DA149" s="220"/>
      <c r="DB149" s="220"/>
      <c r="DC149" s="220"/>
      <c r="DD149" s="220"/>
      <c r="DE149" s="220"/>
      <c r="DF149" s="220"/>
      <c r="DG149" s="220"/>
      <c r="DH149" s="248"/>
    </row>
    <row r="150" spans="1:115" ht="20.100000000000001" customHeight="1">
      <c r="A150" s="226"/>
      <c r="B150" s="243"/>
      <c r="C150" s="567">
        <v>17</v>
      </c>
      <c r="D150" s="568"/>
      <c r="E150" s="569"/>
      <c r="F150" s="570" t="s">
        <v>604</v>
      </c>
      <c r="G150" s="571"/>
      <c r="H150" s="571"/>
      <c r="I150" s="571"/>
      <c r="J150" s="571"/>
      <c r="K150" s="571"/>
      <c r="L150" s="572"/>
      <c r="M150" s="567">
        <v>46</v>
      </c>
      <c r="N150" s="568"/>
      <c r="O150" s="569"/>
      <c r="P150" s="570" t="s">
        <v>605</v>
      </c>
      <c r="Q150" s="571"/>
      <c r="R150" s="571"/>
      <c r="S150" s="571"/>
      <c r="T150" s="571"/>
      <c r="U150" s="571"/>
      <c r="V150" s="572"/>
      <c r="W150" s="220"/>
      <c r="X150" s="220"/>
      <c r="Y150" s="220"/>
      <c r="Z150" s="220"/>
      <c r="AA150" s="220"/>
      <c r="AB150" s="220"/>
      <c r="AC150" s="220"/>
      <c r="AD150" s="573">
        <v>17</v>
      </c>
      <c r="AE150" s="574"/>
      <c r="AF150" s="575"/>
      <c r="AG150" s="570" t="s">
        <v>608</v>
      </c>
      <c r="AH150" s="571"/>
      <c r="AI150" s="571"/>
      <c r="AJ150" s="571"/>
      <c r="AK150" s="571"/>
      <c r="AL150" s="571"/>
      <c r="AM150" s="572"/>
      <c r="AN150" s="567">
        <v>46</v>
      </c>
      <c r="AO150" s="568"/>
      <c r="AP150" s="569"/>
      <c r="AQ150" s="570" t="s">
        <v>609</v>
      </c>
      <c r="AR150" s="571"/>
      <c r="AS150" s="571"/>
      <c r="AT150" s="571"/>
      <c r="AU150" s="571"/>
      <c r="AV150" s="571"/>
      <c r="AW150" s="572"/>
      <c r="AX150" s="220"/>
      <c r="AY150" s="220"/>
      <c r="AZ150" s="220"/>
      <c r="BA150" s="220"/>
      <c r="BB150" s="220"/>
      <c r="BC150" s="220"/>
      <c r="BD150" s="220"/>
      <c r="CF150" s="220"/>
      <c r="CG150" s="220"/>
      <c r="CH150" s="220"/>
      <c r="CI150" s="220"/>
      <c r="CJ150" s="220"/>
      <c r="CK150" s="220"/>
      <c r="CL150" s="220"/>
      <c r="CM150" s="220"/>
      <c r="CN150" s="220"/>
      <c r="CO150" s="220"/>
      <c r="CP150" s="220"/>
      <c r="CQ150" s="220"/>
      <c r="CR150" s="220"/>
      <c r="CS150" s="220"/>
      <c r="CT150" s="220"/>
      <c r="CU150" s="220"/>
      <c r="CV150" s="220"/>
      <c r="CW150" s="220"/>
      <c r="CX150" s="220"/>
      <c r="CY150" s="220"/>
      <c r="CZ150" s="220"/>
      <c r="DA150" s="220"/>
      <c r="DB150" s="220"/>
      <c r="DC150" s="220"/>
      <c r="DD150" s="220"/>
      <c r="DE150" s="220"/>
      <c r="DF150" s="220"/>
      <c r="DG150" s="220"/>
      <c r="DH150" s="248"/>
    </row>
    <row r="151" spans="1:115" ht="20.100000000000001" customHeight="1">
      <c r="A151" s="226"/>
      <c r="B151" s="243"/>
      <c r="C151" s="567">
        <v>18</v>
      </c>
      <c r="D151" s="568"/>
      <c r="E151" s="569"/>
      <c r="F151" s="570" t="s">
        <v>608</v>
      </c>
      <c r="G151" s="571"/>
      <c r="H151" s="571"/>
      <c r="I151" s="571"/>
      <c r="J151" s="571"/>
      <c r="K151" s="571"/>
      <c r="L151" s="572"/>
      <c r="M151" s="567">
        <v>47</v>
      </c>
      <c r="N151" s="568"/>
      <c r="O151" s="569"/>
      <c r="P151" s="570" t="s">
        <v>609</v>
      </c>
      <c r="Q151" s="571"/>
      <c r="R151" s="571"/>
      <c r="S151" s="571"/>
      <c r="T151" s="571"/>
      <c r="U151" s="571"/>
      <c r="V151" s="572"/>
      <c r="W151" s="220"/>
      <c r="X151" s="220"/>
      <c r="Y151" s="220"/>
      <c r="Z151" s="220"/>
      <c r="AA151" s="220"/>
      <c r="AB151" s="220"/>
      <c r="AC151" s="220"/>
      <c r="AD151" s="573">
        <v>18</v>
      </c>
      <c r="AE151" s="574"/>
      <c r="AF151" s="575"/>
      <c r="AG151" s="570" t="s">
        <v>610</v>
      </c>
      <c r="AH151" s="571"/>
      <c r="AI151" s="571"/>
      <c r="AJ151" s="571"/>
      <c r="AK151" s="571"/>
      <c r="AL151" s="571"/>
      <c r="AM151" s="572"/>
      <c r="AN151" s="558">
        <v>47</v>
      </c>
      <c r="AO151" s="559"/>
      <c r="AP151" s="560"/>
      <c r="AQ151" s="561" t="s">
        <v>611</v>
      </c>
      <c r="AR151" s="562"/>
      <c r="AS151" s="562"/>
      <c r="AT151" s="562"/>
      <c r="AU151" s="562"/>
      <c r="AV151" s="562"/>
      <c r="AW151" s="563"/>
      <c r="AX151" s="220"/>
      <c r="AY151" s="220"/>
      <c r="AZ151" s="220"/>
      <c r="BA151" s="220"/>
      <c r="BB151" s="220"/>
      <c r="BC151" s="220"/>
      <c r="BD151" s="220"/>
      <c r="BE151" s="220" t="s">
        <v>612</v>
      </c>
      <c r="BF151" s="220"/>
      <c r="BG151" s="220"/>
      <c r="BH151" s="220"/>
      <c r="BI151" s="220"/>
      <c r="BJ151" s="220"/>
      <c r="BK151" s="220"/>
      <c r="BL151" s="220"/>
      <c r="BM151" s="220"/>
      <c r="BN151" s="220"/>
      <c r="BO151" s="220"/>
      <c r="BP151" s="220"/>
      <c r="BQ151" s="220"/>
      <c r="BR151" s="220"/>
      <c r="BS151" s="220"/>
      <c r="BT151" s="220"/>
      <c r="BU151" s="220"/>
      <c r="BV151" s="220"/>
      <c r="BW151" s="220"/>
      <c r="BX151" s="220"/>
      <c r="BY151" s="220"/>
      <c r="BZ151" s="220"/>
      <c r="CA151" s="220"/>
      <c r="CB151" s="220"/>
      <c r="CC151" s="220"/>
      <c r="CD151" s="220"/>
      <c r="CE151" s="220"/>
      <c r="CF151" s="220"/>
      <c r="CG151" s="220"/>
      <c r="CH151" s="220"/>
      <c r="CI151" s="220"/>
      <c r="CJ151" s="220"/>
      <c r="CK151" s="220"/>
      <c r="CL151" s="220"/>
      <c r="CM151" s="220"/>
      <c r="CN151" s="220"/>
      <c r="CO151" s="220"/>
      <c r="CP151" s="220"/>
      <c r="CQ151" s="220"/>
      <c r="CR151" s="220"/>
      <c r="CS151" s="220"/>
      <c r="CT151" s="220"/>
      <c r="CU151" s="220"/>
      <c r="CV151" s="220"/>
      <c r="CW151" s="220"/>
      <c r="CX151" s="220"/>
      <c r="CY151" s="220"/>
      <c r="CZ151" s="220"/>
      <c r="DA151" s="220"/>
      <c r="DB151" s="220"/>
      <c r="DC151" s="220"/>
      <c r="DD151" s="220"/>
      <c r="DE151" s="220"/>
      <c r="DF151" s="220"/>
      <c r="DG151" s="220"/>
      <c r="DH151" s="248"/>
    </row>
    <row r="152" spans="1:115" ht="20.100000000000001" customHeight="1">
      <c r="A152" s="226"/>
      <c r="B152" s="220"/>
      <c r="C152" s="567">
        <v>19</v>
      </c>
      <c r="D152" s="568"/>
      <c r="E152" s="569"/>
      <c r="F152" s="570" t="s">
        <v>610</v>
      </c>
      <c r="G152" s="571"/>
      <c r="H152" s="571"/>
      <c r="I152" s="571"/>
      <c r="J152" s="571"/>
      <c r="K152" s="571"/>
      <c r="L152" s="572"/>
      <c r="M152" s="558">
        <v>48</v>
      </c>
      <c r="N152" s="559"/>
      <c r="O152" s="560"/>
      <c r="P152" s="561" t="s">
        <v>611</v>
      </c>
      <c r="Q152" s="562"/>
      <c r="R152" s="562"/>
      <c r="S152" s="562"/>
      <c r="T152" s="562"/>
      <c r="U152" s="562"/>
      <c r="V152" s="563"/>
      <c r="W152" s="220"/>
      <c r="X152" s="220"/>
      <c r="Y152" s="220"/>
      <c r="Z152" s="220"/>
      <c r="AA152" s="220"/>
      <c r="AB152" s="220"/>
      <c r="AC152" s="220"/>
      <c r="AD152" s="573">
        <v>19</v>
      </c>
      <c r="AE152" s="574"/>
      <c r="AF152" s="575"/>
      <c r="AG152" s="570" t="s">
        <v>613</v>
      </c>
      <c r="AH152" s="571"/>
      <c r="AI152" s="571"/>
      <c r="AJ152" s="571"/>
      <c r="AK152" s="571"/>
      <c r="AL152" s="571"/>
      <c r="AM152" s="572"/>
      <c r="AN152" s="226"/>
      <c r="AO152" s="220"/>
      <c r="AP152" s="220"/>
      <c r="AQ152" s="220"/>
      <c r="AR152" s="220"/>
      <c r="AS152" s="220"/>
      <c r="AT152" s="220"/>
      <c r="AU152" s="220"/>
      <c r="AV152" s="220"/>
      <c r="AW152" s="220"/>
      <c r="AX152" s="220"/>
      <c r="AY152" s="220"/>
      <c r="AZ152" s="220"/>
      <c r="BA152" s="220"/>
      <c r="BB152" s="220"/>
      <c r="BC152" s="220"/>
      <c r="BD152" s="220"/>
      <c r="BE152" s="481" t="s">
        <v>306</v>
      </c>
      <c r="BF152" s="482"/>
      <c r="BG152" s="483"/>
      <c r="BH152" s="484" t="s">
        <v>614</v>
      </c>
      <c r="BI152" s="485"/>
      <c r="BJ152" s="485"/>
      <c r="BK152" s="485"/>
      <c r="BL152" s="485"/>
      <c r="BM152" s="485"/>
      <c r="BN152" s="485"/>
      <c r="BO152" s="485"/>
      <c r="BP152" s="485"/>
      <c r="BQ152" s="485"/>
      <c r="BR152" s="485"/>
      <c r="BS152" s="485"/>
      <c r="BT152" s="485"/>
      <c r="BU152" s="485"/>
      <c r="BV152" s="485"/>
      <c r="BW152" s="485"/>
      <c r="BX152" s="485"/>
      <c r="BY152" s="485"/>
      <c r="BZ152" s="485"/>
      <c r="CA152" s="485"/>
      <c r="CB152" s="485"/>
      <c r="CC152" s="485"/>
      <c r="CD152" s="485"/>
      <c r="CE152" s="486"/>
      <c r="CF152" s="220"/>
      <c r="CG152" s="220"/>
      <c r="CH152" s="220"/>
      <c r="CI152" s="220"/>
      <c r="CJ152" s="220"/>
      <c r="CK152" s="220"/>
      <c r="CL152" s="220"/>
      <c r="CM152" s="220"/>
      <c r="CN152" s="220"/>
      <c r="CO152" s="220"/>
      <c r="CP152" s="220"/>
      <c r="CQ152" s="220"/>
      <c r="CR152" s="220"/>
      <c r="CS152" s="220"/>
      <c r="CT152" s="220"/>
      <c r="CU152" s="220"/>
      <c r="CV152" s="220"/>
      <c r="CW152" s="220"/>
      <c r="CX152" s="220"/>
      <c r="CY152" s="220"/>
      <c r="CZ152" s="220"/>
      <c r="DA152" s="220"/>
      <c r="DB152" s="220"/>
      <c r="DC152" s="220"/>
      <c r="DD152" s="220"/>
      <c r="DE152" s="220"/>
      <c r="DF152" s="220"/>
      <c r="DG152" s="220"/>
      <c r="DH152" s="248"/>
    </row>
    <row r="153" spans="1:115" ht="20.100000000000001" customHeight="1">
      <c r="A153" s="226"/>
      <c r="B153" s="220"/>
      <c r="C153" s="567">
        <v>20</v>
      </c>
      <c r="D153" s="568"/>
      <c r="E153" s="569"/>
      <c r="F153" s="570" t="s">
        <v>613</v>
      </c>
      <c r="G153" s="571"/>
      <c r="H153" s="571"/>
      <c r="I153" s="571"/>
      <c r="J153" s="571"/>
      <c r="K153" s="571"/>
      <c r="L153" s="572"/>
      <c r="M153" s="226"/>
      <c r="N153" s="220"/>
      <c r="O153" s="220"/>
      <c r="P153" s="220"/>
      <c r="Q153" s="220"/>
      <c r="R153" s="220"/>
      <c r="S153" s="220"/>
      <c r="T153" s="220"/>
      <c r="U153" s="220"/>
      <c r="V153" s="220"/>
      <c r="W153" s="220"/>
      <c r="X153" s="220"/>
      <c r="Y153" s="220"/>
      <c r="Z153" s="220"/>
      <c r="AA153" s="220"/>
      <c r="AB153" s="220"/>
      <c r="AC153" s="220"/>
      <c r="AD153" s="573">
        <v>20</v>
      </c>
      <c r="AE153" s="574"/>
      <c r="AF153" s="575"/>
      <c r="AG153" s="570" t="s">
        <v>615</v>
      </c>
      <c r="AH153" s="571"/>
      <c r="AI153" s="571"/>
      <c r="AJ153" s="571"/>
      <c r="AK153" s="571"/>
      <c r="AL153" s="571"/>
      <c r="AM153" s="572"/>
      <c r="AN153" s="226"/>
      <c r="AO153" s="220"/>
      <c r="AP153" s="220"/>
      <c r="AQ153" s="220"/>
      <c r="AR153" s="220"/>
      <c r="AS153" s="220"/>
      <c r="AT153" s="220"/>
      <c r="AU153" s="220"/>
      <c r="AV153" s="220"/>
      <c r="AW153" s="220"/>
      <c r="AX153" s="220"/>
      <c r="AY153" s="220"/>
      <c r="AZ153" s="220"/>
      <c r="BA153" s="220"/>
      <c r="BB153" s="220"/>
      <c r="BC153" s="220"/>
      <c r="BD153" s="220"/>
      <c r="BE153" s="279">
        <v>1</v>
      </c>
      <c r="BF153" s="280"/>
      <c r="BG153" s="280"/>
      <c r="BH153" s="257" t="s">
        <v>616</v>
      </c>
      <c r="BI153" s="258"/>
      <c r="BJ153" s="258"/>
      <c r="BK153" s="258"/>
      <c r="BL153" s="258"/>
      <c r="BM153" s="258"/>
      <c r="BN153" s="258"/>
      <c r="BO153" s="258"/>
      <c r="BP153" s="258"/>
      <c r="BQ153" s="258"/>
      <c r="BR153" s="258"/>
      <c r="BS153" s="258"/>
      <c r="BT153" s="258"/>
      <c r="BU153" s="258"/>
      <c r="BV153" s="258"/>
      <c r="BW153" s="258"/>
      <c r="BX153" s="258"/>
      <c r="BY153" s="258"/>
      <c r="BZ153" s="258"/>
      <c r="CA153" s="258"/>
      <c r="CB153" s="258"/>
      <c r="CC153" s="258"/>
      <c r="CD153" s="258"/>
      <c r="CE153" s="259"/>
      <c r="CO153" s="220"/>
      <c r="CP153" s="220"/>
      <c r="CQ153" s="220"/>
      <c r="CR153" s="220"/>
      <c r="CS153" s="220"/>
      <c r="CT153" s="220"/>
      <c r="CU153" s="220"/>
      <c r="CV153" s="220"/>
      <c r="CW153" s="220"/>
      <c r="CX153" s="220"/>
      <c r="CY153" s="220"/>
      <c r="CZ153" s="220"/>
      <c r="DA153" s="220"/>
      <c r="DB153" s="220"/>
      <c r="DC153" s="220"/>
      <c r="DD153" s="220"/>
      <c r="DE153" s="220"/>
      <c r="DF153" s="220"/>
      <c r="DG153" s="220"/>
      <c r="DH153" s="248"/>
    </row>
    <row r="154" spans="1:115" ht="20.100000000000001" customHeight="1">
      <c r="A154" s="226"/>
      <c r="B154" s="220"/>
      <c r="C154" s="567">
        <v>21</v>
      </c>
      <c r="D154" s="568"/>
      <c r="E154" s="569"/>
      <c r="F154" s="570" t="s">
        <v>615</v>
      </c>
      <c r="G154" s="571"/>
      <c r="H154" s="571"/>
      <c r="I154" s="571"/>
      <c r="J154" s="571"/>
      <c r="K154" s="571"/>
      <c r="L154" s="572"/>
      <c r="M154" s="226"/>
      <c r="N154" s="220"/>
      <c r="O154" s="220"/>
      <c r="P154" s="220"/>
      <c r="Q154" s="220"/>
      <c r="R154" s="220"/>
      <c r="S154" s="220"/>
      <c r="T154" s="220"/>
      <c r="U154" s="220"/>
      <c r="V154" s="220"/>
      <c r="W154" s="220"/>
      <c r="X154" s="220"/>
      <c r="Y154" s="220"/>
      <c r="Z154" s="220"/>
      <c r="AA154" s="220"/>
      <c r="AB154" s="220"/>
      <c r="AC154" s="220"/>
      <c r="AD154" s="573">
        <v>21</v>
      </c>
      <c r="AE154" s="574"/>
      <c r="AF154" s="575"/>
      <c r="AG154" s="570" t="s">
        <v>617</v>
      </c>
      <c r="AH154" s="571"/>
      <c r="AI154" s="571"/>
      <c r="AJ154" s="571"/>
      <c r="AK154" s="571"/>
      <c r="AL154" s="571"/>
      <c r="AM154" s="572"/>
      <c r="AN154" s="226"/>
      <c r="AO154" s="220"/>
      <c r="AP154" s="220"/>
      <c r="AQ154" s="220"/>
      <c r="AR154" s="220"/>
      <c r="AS154" s="220"/>
      <c r="AT154" s="220"/>
      <c r="AU154" s="220"/>
      <c r="AV154" s="220"/>
      <c r="AW154" s="220"/>
      <c r="AX154" s="220"/>
      <c r="AY154" s="220"/>
      <c r="AZ154" s="220"/>
      <c r="BA154" s="220"/>
      <c r="BB154" s="220"/>
      <c r="BC154" s="220"/>
      <c r="BD154" s="220"/>
      <c r="BE154" s="281">
        <v>2</v>
      </c>
      <c r="BF154" s="282"/>
      <c r="BG154" s="282"/>
      <c r="BH154" s="273" t="s">
        <v>618</v>
      </c>
      <c r="BI154" s="274"/>
      <c r="BJ154" s="274"/>
      <c r="BK154" s="274"/>
      <c r="BL154" s="274"/>
      <c r="BM154" s="274"/>
      <c r="BN154" s="274"/>
      <c r="BO154" s="274"/>
      <c r="BP154" s="274"/>
      <c r="BQ154" s="274"/>
      <c r="BR154" s="274"/>
      <c r="BS154" s="274"/>
      <c r="BT154" s="274"/>
      <c r="BU154" s="274"/>
      <c r="BV154" s="274"/>
      <c r="BW154" s="274"/>
      <c r="BX154" s="274"/>
      <c r="BY154" s="274"/>
      <c r="BZ154" s="274"/>
      <c r="CA154" s="274"/>
      <c r="CB154" s="274"/>
      <c r="CC154" s="274"/>
      <c r="CD154" s="274"/>
      <c r="CE154" s="275"/>
      <c r="CO154" s="220"/>
      <c r="CP154" s="220"/>
      <c r="CQ154" s="220"/>
      <c r="CR154" s="220"/>
      <c r="CS154" s="220"/>
      <c r="CT154" s="220"/>
      <c r="CU154" s="220"/>
      <c r="CV154" s="220"/>
      <c r="CW154" s="220"/>
      <c r="CX154" s="220"/>
      <c r="CY154" s="220"/>
      <c r="CZ154" s="220"/>
      <c r="DA154" s="220"/>
      <c r="DB154" s="220"/>
      <c r="DC154" s="220"/>
      <c r="DD154" s="220"/>
      <c r="DE154" s="220"/>
      <c r="DF154" s="220"/>
      <c r="DG154" s="220"/>
      <c r="DH154" s="248"/>
    </row>
    <row r="155" spans="1:115" ht="20.100000000000001" customHeight="1">
      <c r="A155" s="226"/>
      <c r="B155" s="220"/>
      <c r="C155" s="567">
        <v>22</v>
      </c>
      <c r="D155" s="568"/>
      <c r="E155" s="569"/>
      <c r="F155" s="570" t="s">
        <v>617</v>
      </c>
      <c r="G155" s="571"/>
      <c r="H155" s="571"/>
      <c r="I155" s="571"/>
      <c r="J155" s="571"/>
      <c r="K155" s="571"/>
      <c r="L155" s="572"/>
      <c r="M155" s="226"/>
      <c r="N155" s="220"/>
      <c r="O155" s="220"/>
      <c r="P155" s="220"/>
      <c r="Q155" s="220"/>
      <c r="R155" s="220"/>
      <c r="S155" s="220"/>
      <c r="T155" s="220"/>
      <c r="U155" s="220"/>
      <c r="V155" s="220"/>
      <c r="W155" s="220"/>
      <c r="X155" s="220"/>
      <c r="Y155" s="220"/>
      <c r="Z155" s="220"/>
      <c r="AA155" s="220"/>
      <c r="AB155" s="220"/>
      <c r="AC155" s="220"/>
      <c r="AD155" s="573">
        <v>22</v>
      </c>
      <c r="AE155" s="574"/>
      <c r="AF155" s="575"/>
      <c r="AG155" s="570" t="s">
        <v>619</v>
      </c>
      <c r="AH155" s="571"/>
      <c r="AI155" s="571"/>
      <c r="AJ155" s="571"/>
      <c r="AK155" s="571"/>
      <c r="AL155" s="571"/>
      <c r="AM155" s="572"/>
      <c r="AN155" s="226"/>
      <c r="AO155" s="220"/>
      <c r="AP155" s="220"/>
      <c r="AQ155" s="220"/>
      <c r="AR155" s="220"/>
      <c r="AS155" s="220"/>
      <c r="AT155" s="220"/>
      <c r="AU155" s="220"/>
      <c r="AV155" s="220"/>
      <c r="AW155" s="220"/>
      <c r="AX155" s="220"/>
      <c r="AY155" s="220"/>
      <c r="AZ155" s="220"/>
      <c r="BA155" s="220"/>
      <c r="BB155" s="220"/>
      <c r="BC155" s="220"/>
      <c r="BD155" s="220"/>
      <c r="CO155" s="220"/>
      <c r="CP155" s="220"/>
      <c r="CQ155" s="220"/>
      <c r="CR155" s="220"/>
      <c r="CS155" s="220"/>
      <c r="CT155" s="220"/>
      <c r="CU155" s="220"/>
      <c r="CV155" s="220"/>
      <c r="CW155" s="220"/>
      <c r="CX155" s="220"/>
      <c r="CY155" s="220"/>
      <c r="CZ155" s="220"/>
      <c r="DA155" s="220"/>
      <c r="DB155" s="220"/>
      <c r="DC155" s="220"/>
      <c r="DD155" s="220"/>
      <c r="DE155" s="220"/>
      <c r="DF155" s="220"/>
      <c r="DG155" s="220"/>
      <c r="DH155" s="248"/>
    </row>
    <row r="156" spans="1:115" ht="20.100000000000001" customHeight="1">
      <c r="A156" s="226"/>
      <c r="B156" s="220"/>
      <c r="C156" s="567">
        <v>23</v>
      </c>
      <c r="D156" s="568"/>
      <c r="E156" s="569"/>
      <c r="F156" s="570" t="s">
        <v>619</v>
      </c>
      <c r="G156" s="571"/>
      <c r="H156" s="571"/>
      <c r="I156" s="571"/>
      <c r="J156" s="571"/>
      <c r="K156" s="571"/>
      <c r="L156" s="572"/>
      <c r="M156" s="226"/>
      <c r="N156" s="220"/>
      <c r="O156" s="220"/>
      <c r="P156" s="220"/>
      <c r="Q156" s="220"/>
      <c r="R156" s="220"/>
      <c r="S156" s="220"/>
      <c r="T156" s="220"/>
      <c r="U156" s="220"/>
      <c r="V156" s="220"/>
      <c r="W156" s="220"/>
      <c r="X156" s="220"/>
      <c r="Y156" s="220"/>
      <c r="Z156" s="220"/>
      <c r="AA156" s="220"/>
      <c r="AB156" s="220"/>
      <c r="AC156" s="220"/>
      <c r="AD156" s="573">
        <v>23</v>
      </c>
      <c r="AE156" s="574"/>
      <c r="AF156" s="575"/>
      <c r="AG156" s="570" t="s">
        <v>620</v>
      </c>
      <c r="AH156" s="571"/>
      <c r="AI156" s="571"/>
      <c r="AJ156" s="571"/>
      <c r="AK156" s="571"/>
      <c r="AL156" s="571"/>
      <c r="AM156" s="572"/>
      <c r="AN156" s="226"/>
      <c r="AO156" s="220"/>
      <c r="AP156" s="220"/>
      <c r="AQ156" s="220"/>
      <c r="AR156" s="220"/>
      <c r="AS156" s="220"/>
      <c r="AT156" s="220"/>
      <c r="AU156" s="220"/>
      <c r="AV156" s="220"/>
      <c r="AW156" s="220"/>
      <c r="AX156" s="220"/>
      <c r="AY156" s="220"/>
      <c r="AZ156" s="220"/>
      <c r="BA156" s="220"/>
      <c r="BB156" s="220"/>
      <c r="BC156" s="220"/>
      <c r="BD156" s="220"/>
      <c r="CO156" s="220"/>
      <c r="CP156" s="220"/>
      <c r="CQ156" s="220"/>
      <c r="CR156" s="220"/>
      <c r="CS156" s="220"/>
      <c r="CT156" s="220"/>
      <c r="CU156" s="220"/>
      <c r="CV156" s="220"/>
      <c r="CW156" s="220"/>
      <c r="CX156" s="220"/>
      <c r="CY156" s="220"/>
      <c r="CZ156" s="220"/>
      <c r="DA156" s="220"/>
      <c r="DB156" s="220"/>
      <c r="DC156" s="220"/>
      <c r="DD156" s="220"/>
      <c r="DE156" s="220"/>
      <c r="DF156" s="220"/>
      <c r="DG156" s="220"/>
      <c r="DH156" s="248"/>
    </row>
    <row r="157" spans="1:115" ht="20.100000000000001" customHeight="1">
      <c r="A157" s="226"/>
      <c r="B157" s="220"/>
      <c r="C157" s="567">
        <v>24</v>
      </c>
      <c r="D157" s="568"/>
      <c r="E157" s="569"/>
      <c r="F157" s="570" t="s">
        <v>620</v>
      </c>
      <c r="G157" s="571"/>
      <c r="H157" s="571"/>
      <c r="I157" s="571"/>
      <c r="J157" s="571"/>
      <c r="K157" s="571"/>
      <c r="L157" s="572"/>
      <c r="M157" s="226"/>
      <c r="N157" s="220"/>
      <c r="O157" s="220"/>
      <c r="P157" s="220"/>
      <c r="Q157" s="220"/>
      <c r="R157" s="220"/>
      <c r="S157" s="220"/>
      <c r="T157" s="220"/>
      <c r="U157" s="220"/>
      <c r="V157" s="220"/>
      <c r="W157" s="220"/>
      <c r="X157" s="220"/>
      <c r="Y157" s="220"/>
      <c r="Z157" s="220"/>
      <c r="AA157" s="220"/>
      <c r="AB157" s="220"/>
      <c r="AC157" s="220"/>
      <c r="AD157" s="573">
        <v>24</v>
      </c>
      <c r="AE157" s="574"/>
      <c r="AF157" s="575"/>
      <c r="AG157" s="570" t="s">
        <v>621</v>
      </c>
      <c r="AH157" s="571"/>
      <c r="AI157" s="571"/>
      <c r="AJ157" s="571"/>
      <c r="AK157" s="571"/>
      <c r="AL157" s="571"/>
      <c r="AM157" s="572"/>
      <c r="AN157" s="226"/>
      <c r="AO157" s="220"/>
      <c r="AP157" s="220"/>
      <c r="AQ157" s="220"/>
      <c r="AR157" s="220"/>
      <c r="AS157" s="220"/>
      <c r="AT157" s="220"/>
      <c r="AU157" s="220"/>
      <c r="AV157" s="220"/>
      <c r="AW157" s="220"/>
      <c r="AX157" s="220"/>
      <c r="AY157" s="220"/>
      <c r="AZ157" s="220"/>
      <c r="BA157" s="220"/>
      <c r="BB157" s="220"/>
      <c r="BC157" s="220"/>
      <c r="BD157" s="220"/>
      <c r="CO157" s="220"/>
      <c r="CP157" s="220"/>
      <c r="CQ157" s="220"/>
      <c r="CR157" s="220"/>
      <c r="CS157" s="220"/>
      <c r="CT157" s="220"/>
      <c r="CU157" s="220"/>
      <c r="CV157" s="220"/>
      <c r="CW157" s="220"/>
      <c r="CX157" s="220"/>
      <c r="CY157" s="220"/>
      <c r="CZ157" s="220"/>
      <c r="DA157" s="220"/>
      <c r="DB157" s="220"/>
      <c r="DC157" s="220"/>
      <c r="DD157" s="220"/>
      <c r="DE157" s="220"/>
      <c r="DF157" s="220"/>
      <c r="DG157" s="220"/>
      <c r="DH157" s="248"/>
    </row>
    <row r="158" spans="1:115" ht="20.100000000000001" customHeight="1">
      <c r="A158" s="226"/>
      <c r="B158" s="220"/>
      <c r="C158" s="567">
        <v>25</v>
      </c>
      <c r="D158" s="568"/>
      <c r="E158" s="569"/>
      <c r="F158" s="570" t="s">
        <v>621</v>
      </c>
      <c r="G158" s="571"/>
      <c r="H158" s="571"/>
      <c r="I158" s="571"/>
      <c r="J158" s="571"/>
      <c r="K158" s="571"/>
      <c r="L158" s="572"/>
      <c r="M158" s="226"/>
      <c r="N158" s="220"/>
      <c r="O158" s="220"/>
      <c r="P158" s="220"/>
      <c r="Q158" s="220"/>
      <c r="R158" s="220"/>
      <c r="S158" s="220"/>
      <c r="T158" s="220"/>
      <c r="U158" s="220"/>
      <c r="V158" s="220"/>
      <c r="W158" s="220"/>
      <c r="X158" s="220"/>
      <c r="Y158" s="220"/>
      <c r="Z158" s="220"/>
      <c r="AA158" s="220"/>
      <c r="AB158" s="220"/>
      <c r="AC158" s="220"/>
      <c r="AD158" s="573">
        <v>25</v>
      </c>
      <c r="AE158" s="574"/>
      <c r="AF158" s="575"/>
      <c r="AG158" s="570" t="s">
        <v>622</v>
      </c>
      <c r="AH158" s="571"/>
      <c r="AI158" s="571"/>
      <c r="AJ158" s="571"/>
      <c r="AK158" s="571"/>
      <c r="AL158" s="571"/>
      <c r="AM158" s="572"/>
      <c r="AN158" s="226"/>
      <c r="AO158" s="220"/>
      <c r="AP158" s="220"/>
      <c r="AQ158" s="220"/>
      <c r="AR158" s="220"/>
      <c r="AS158" s="220"/>
      <c r="AT158" s="220"/>
      <c r="AU158" s="220"/>
      <c r="AV158" s="220"/>
      <c r="AW158" s="220"/>
      <c r="AX158" s="220"/>
      <c r="AY158" s="220"/>
      <c r="AZ158" s="220"/>
      <c r="BA158" s="220"/>
      <c r="BB158" s="220"/>
      <c r="BC158" s="220"/>
      <c r="BD158" s="220"/>
      <c r="CO158" s="220"/>
      <c r="CP158" s="220"/>
      <c r="CQ158" s="220"/>
      <c r="CR158" s="220"/>
      <c r="CS158" s="220"/>
      <c r="CT158" s="220"/>
      <c r="CU158" s="220"/>
      <c r="CV158" s="220"/>
      <c r="CW158" s="220"/>
      <c r="CX158" s="220"/>
      <c r="CY158" s="220"/>
      <c r="CZ158" s="220"/>
      <c r="DA158" s="220"/>
      <c r="DB158" s="220"/>
      <c r="DC158" s="220"/>
      <c r="DD158" s="220"/>
      <c r="DE158" s="220"/>
      <c r="DF158" s="220"/>
      <c r="DG158" s="220"/>
      <c r="DH158" s="248"/>
    </row>
    <row r="159" spans="1:115" ht="20.100000000000001" customHeight="1">
      <c r="A159" s="226"/>
      <c r="B159" s="220"/>
      <c r="C159" s="567">
        <v>26</v>
      </c>
      <c r="D159" s="568"/>
      <c r="E159" s="569"/>
      <c r="F159" s="570" t="s">
        <v>622</v>
      </c>
      <c r="G159" s="571"/>
      <c r="H159" s="571"/>
      <c r="I159" s="571"/>
      <c r="J159" s="571"/>
      <c r="K159" s="571"/>
      <c r="L159" s="572"/>
      <c r="M159" s="226"/>
      <c r="N159" s="220"/>
      <c r="O159" s="220"/>
      <c r="P159" s="220"/>
      <c r="Q159" s="220"/>
      <c r="R159" s="220"/>
      <c r="S159" s="220"/>
      <c r="T159" s="220"/>
      <c r="U159" s="220"/>
      <c r="V159" s="220"/>
      <c r="W159" s="220"/>
      <c r="X159" s="220"/>
      <c r="Y159" s="220"/>
      <c r="Z159" s="220"/>
      <c r="AA159" s="220"/>
      <c r="AB159" s="220"/>
      <c r="AC159" s="220"/>
      <c r="AD159" s="573">
        <v>26</v>
      </c>
      <c r="AE159" s="574"/>
      <c r="AF159" s="575"/>
      <c r="AG159" s="570" t="s">
        <v>623</v>
      </c>
      <c r="AH159" s="571"/>
      <c r="AI159" s="571"/>
      <c r="AJ159" s="571"/>
      <c r="AK159" s="571"/>
      <c r="AL159" s="571"/>
      <c r="AM159" s="572"/>
      <c r="AN159" s="226"/>
      <c r="AO159" s="220"/>
      <c r="AP159" s="220"/>
      <c r="AQ159" s="220"/>
      <c r="AR159" s="220"/>
      <c r="AS159" s="220"/>
      <c r="AT159" s="220"/>
      <c r="AU159" s="220"/>
      <c r="AV159" s="220"/>
      <c r="AW159" s="220"/>
      <c r="AX159" s="220"/>
      <c r="AY159" s="220"/>
      <c r="AZ159" s="220"/>
      <c r="BA159" s="220"/>
      <c r="BB159" s="220"/>
      <c r="BC159" s="220"/>
      <c r="BD159" s="220"/>
      <c r="CF159" s="220"/>
      <c r="CG159" s="220"/>
      <c r="CH159" s="220"/>
      <c r="CI159" s="220"/>
      <c r="CJ159" s="220"/>
      <c r="CK159" s="220"/>
      <c r="CL159" s="220"/>
      <c r="CM159" s="220"/>
      <c r="CN159" s="220"/>
      <c r="CO159" s="220"/>
      <c r="CP159" s="220"/>
      <c r="CQ159" s="220"/>
      <c r="CR159" s="220"/>
      <c r="CS159" s="220"/>
      <c r="CT159" s="220"/>
      <c r="CU159" s="220"/>
      <c r="CV159" s="220"/>
      <c r="CW159" s="220"/>
      <c r="CX159" s="220"/>
      <c r="CY159" s="220"/>
      <c r="CZ159" s="220"/>
      <c r="DA159" s="220"/>
      <c r="DB159" s="220"/>
      <c r="DC159" s="220"/>
      <c r="DD159" s="220"/>
      <c r="DE159" s="220"/>
      <c r="DF159" s="220"/>
      <c r="DG159" s="220"/>
      <c r="DH159" s="248"/>
    </row>
    <row r="160" spans="1:115" ht="20.100000000000001" customHeight="1">
      <c r="A160" s="226"/>
      <c r="B160" s="220"/>
      <c r="C160" s="567">
        <v>27</v>
      </c>
      <c r="D160" s="568"/>
      <c r="E160" s="569"/>
      <c r="F160" s="570" t="s">
        <v>623</v>
      </c>
      <c r="G160" s="571"/>
      <c r="H160" s="571"/>
      <c r="I160" s="571"/>
      <c r="J160" s="571"/>
      <c r="K160" s="571"/>
      <c r="L160" s="572"/>
      <c r="M160" s="226"/>
      <c r="N160" s="220"/>
      <c r="O160" s="220"/>
      <c r="P160" s="220"/>
      <c r="Q160" s="220"/>
      <c r="R160" s="220"/>
      <c r="S160" s="220"/>
      <c r="T160" s="220"/>
      <c r="U160" s="220"/>
      <c r="V160" s="220"/>
      <c r="W160" s="220"/>
      <c r="X160" s="220"/>
      <c r="Y160" s="220"/>
      <c r="Z160" s="220"/>
      <c r="AA160" s="220"/>
      <c r="AB160" s="220"/>
      <c r="AC160" s="220"/>
      <c r="AD160" s="573">
        <v>27</v>
      </c>
      <c r="AE160" s="574"/>
      <c r="AF160" s="575"/>
      <c r="AG160" s="570" t="s">
        <v>624</v>
      </c>
      <c r="AH160" s="571"/>
      <c r="AI160" s="571"/>
      <c r="AJ160" s="571"/>
      <c r="AK160" s="571"/>
      <c r="AL160" s="571"/>
      <c r="AM160" s="572"/>
      <c r="AN160" s="226"/>
      <c r="AO160" s="220"/>
      <c r="AP160" s="220"/>
      <c r="AQ160" s="220"/>
      <c r="AR160" s="220"/>
      <c r="AS160" s="220"/>
      <c r="AT160" s="220"/>
      <c r="AU160" s="220"/>
      <c r="AV160" s="220"/>
      <c r="AW160" s="220"/>
      <c r="AX160" s="220"/>
      <c r="AY160" s="220"/>
      <c r="AZ160" s="220"/>
      <c r="BA160" s="220"/>
      <c r="BB160" s="220"/>
      <c r="BC160" s="220"/>
      <c r="BD160" s="220"/>
      <c r="CF160" s="220"/>
      <c r="CG160" s="220"/>
      <c r="CH160" s="220"/>
      <c r="CI160" s="220"/>
      <c r="CJ160" s="220"/>
      <c r="CK160" s="220"/>
      <c r="CL160" s="220"/>
      <c r="CM160" s="220"/>
      <c r="CN160" s="220"/>
      <c r="CO160" s="220"/>
      <c r="CP160" s="220"/>
      <c r="CQ160" s="220"/>
      <c r="CR160" s="220"/>
      <c r="CS160" s="220"/>
      <c r="CT160" s="220"/>
      <c r="CU160" s="220"/>
      <c r="CV160" s="220"/>
      <c r="CW160" s="220"/>
      <c r="CX160" s="220"/>
      <c r="CY160" s="220"/>
      <c r="CZ160" s="220"/>
      <c r="DA160" s="220"/>
      <c r="DB160" s="220"/>
      <c r="DC160" s="220"/>
      <c r="DD160" s="220"/>
      <c r="DE160" s="220"/>
      <c r="DF160" s="220"/>
      <c r="DG160" s="220"/>
      <c r="DH160" s="248"/>
    </row>
    <row r="161" spans="1:116" ht="20.100000000000001" customHeight="1">
      <c r="A161" s="226"/>
      <c r="B161" s="220"/>
      <c r="C161" s="567">
        <v>28</v>
      </c>
      <c r="D161" s="568"/>
      <c r="E161" s="569"/>
      <c r="F161" s="570" t="s">
        <v>624</v>
      </c>
      <c r="G161" s="571"/>
      <c r="H161" s="571"/>
      <c r="I161" s="571"/>
      <c r="J161" s="571"/>
      <c r="K161" s="571"/>
      <c r="L161" s="572"/>
      <c r="M161" s="226"/>
      <c r="N161" s="220"/>
      <c r="O161" s="220"/>
      <c r="P161" s="220"/>
      <c r="Q161" s="220"/>
      <c r="R161" s="220"/>
      <c r="S161" s="220"/>
      <c r="T161" s="220"/>
      <c r="U161" s="220"/>
      <c r="V161" s="220"/>
      <c r="W161" s="220"/>
      <c r="X161" s="220"/>
      <c r="Y161" s="220"/>
      <c r="Z161" s="220"/>
      <c r="AA161" s="220"/>
      <c r="AB161" s="220"/>
      <c r="AC161" s="220"/>
      <c r="AD161" s="573">
        <v>28</v>
      </c>
      <c r="AE161" s="574"/>
      <c r="AF161" s="575"/>
      <c r="AG161" s="570" t="s">
        <v>625</v>
      </c>
      <c r="AH161" s="571"/>
      <c r="AI161" s="571"/>
      <c r="AJ161" s="571"/>
      <c r="AK161" s="571"/>
      <c r="AL161" s="571"/>
      <c r="AM161" s="572"/>
      <c r="AN161" s="226"/>
      <c r="AO161" s="220"/>
      <c r="AP161" s="220"/>
      <c r="AQ161" s="220"/>
      <c r="AR161" s="220"/>
      <c r="AS161" s="220"/>
      <c r="AT161" s="220"/>
      <c r="AU161" s="220"/>
      <c r="AV161" s="220"/>
      <c r="AW161" s="220"/>
      <c r="AX161" s="220"/>
      <c r="AY161" s="220"/>
      <c r="AZ161" s="220"/>
      <c r="BA161" s="220"/>
      <c r="BB161" s="220"/>
      <c r="BC161" s="220"/>
      <c r="BD161" s="220"/>
      <c r="CF161" s="220"/>
      <c r="CG161" s="220"/>
      <c r="CH161" s="220"/>
      <c r="CI161" s="220"/>
      <c r="CJ161" s="220"/>
      <c r="CK161" s="220"/>
      <c r="CL161" s="220"/>
      <c r="CM161" s="220"/>
      <c r="CN161" s="220"/>
      <c r="CO161" s="220"/>
      <c r="CP161" s="220"/>
      <c r="CQ161" s="220"/>
      <c r="CR161" s="220"/>
      <c r="CS161" s="220"/>
      <c r="CT161" s="220"/>
      <c r="CU161" s="220"/>
      <c r="CV161" s="220"/>
      <c r="CW161" s="220"/>
      <c r="CX161" s="220"/>
      <c r="CY161" s="220"/>
      <c r="CZ161" s="220"/>
      <c r="DA161" s="220"/>
      <c r="DB161" s="220"/>
      <c r="DC161" s="220"/>
      <c r="DD161" s="220"/>
      <c r="DE161" s="220"/>
      <c r="DF161" s="220"/>
      <c r="DG161" s="220"/>
      <c r="DH161" s="248"/>
    </row>
    <row r="162" spans="1:116" ht="20.100000000000001" customHeight="1">
      <c r="A162" s="226"/>
      <c r="B162" s="220"/>
      <c r="C162" s="558">
        <v>29</v>
      </c>
      <c r="D162" s="559"/>
      <c r="E162" s="560"/>
      <c r="F162" s="561" t="s">
        <v>625</v>
      </c>
      <c r="G162" s="562"/>
      <c r="H162" s="562"/>
      <c r="I162" s="562"/>
      <c r="J162" s="562"/>
      <c r="K162" s="562"/>
      <c r="L162" s="563"/>
      <c r="M162" s="226"/>
      <c r="N162" s="220"/>
      <c r="O162" s="220"/>
      <c r="P162" s="228"/>
      <c r="Q162" s="283"/>
      <c r="R162" s="283"/>
      <c r="S162" s="283"/>
      <c r="T162" s="283"/>
      <c r="U162" s="283"/>
      <c r="V162" s="283"/>
      <c r="W162" s="220"/>
      <c r="X162" s="220"/>
      <c r="Y162" s="220"/>
      <c r="Z162" s="220"/>
      <c r="AA162" s="220"/>
      <c r="AB162" s="220"/>
      <c r="AC162" s="220"/>
      <c r="AD162" s="564">
        <v>29</v>
      </c>
      <c r="AE162" s="565"/>
      <c r="AF162" s="566"/>
      <c r="AG162" s="561" t="s">
        <v>557</v>
      </c>
      <c r="AH162" s="562"/>
      <c r="AI162" s="562"/>
      <c r="AJ162" s="562"/>
      <c r="AK162" s="562"/>
      <c r="AL162" s="562"/>
      <c r="AM162" s="563"/>
      <c r="AN162" s="226"/>
      <c r="AO162" s="220"/>
      <c r="AP162" s="220"/>
      <c r="AQ162" s="220"/>
      <c r="AR162" s="220"/>
      <c r="AS162" s="220"/>
      <c r="AT162" s="220"/>
      <c r="AU162" s="220"/>
      <c r="AV162" s="220"/>
      <c r="AW162" s="220"/>
      <c r="AX162" s="220"/>
      <c r="AY162" s="220"/>
      <c r="AZ162" s="220"/>
      <c r="BA162" s="220"/>
      <c r="BB162" s="220"/>
      <c r="BC162" s="220"/>
      <c r="BD162" s="220"/>
      <c r="CF162" s="220"/>
      <c r="CG162" s="220"/>
      <c r="CH162" s="220"/>
      <c r="CI162" s="220"/>
      <c r="CJ162" s="220"/>
      <c r="CK162" s="220"/>
      <c r="CL162" s="220"/>
      <c r="CM162" s="220"/>
      <c r="CN162" s="220"/>
      <c r="CO162" s="220"/>
      <c r="CP162" s="220"/>
      <c r="CQ162" s="220"/>
      <c r="CR162" s="220"/>
      <c r="CS162" s="220"/>
      <c r="CT162" s="220"/>
      <c r="CU162" s="220"/>
      <c r="CV162" s="220"/>
      <c r="CW162" s="220"/>
      <c r="CX162" s="220"/>
      <c r="CY162" s="220"/>
      <c r="CZ162" s="220"/>
      <c r="DA162" s="220"/>
      <c r="DB162" s="220"/>
      <c r="DC162" s="220"/>
      <c r="DD162" s="220"/>
      <c r="DE162" s="220"/>
      <c r="DF162" s="220"/>
      <c r="DG162" s="220"/>
      <c r="DH162" s="248"/>
    </row>
    <row r="163" spans="1:116" ht="20.100000000000001" customHeight="1">
      <c r="A163" s="226"/>
      <c r="B163" s="220"/>
      <c r="C163" s="231"/>
      <c r="D163" s="231"/>
      <c r="E163" s="231"/>
      <c r="F163" s="228"/>
      <c r="G163" s="228"/>
      <c r="H163" s="228"/>
      <c r="I163" s="228"/>
      <c r="J163" s="228"/>
      <c r="K163" s="228"/>
      <c r="L163" s="228"/>
      <c r="M163" s="220"/>
      <c r="N163" s="220"/>
      <c r="O163" s="220"/>
      <c r="P163" s="228"/>
      <c r="Q163" s="283"/>
      <c r="R163" s="283"/>
      <c r="S163" s="283"/>
      <c r="T163" s="283"/>
      <c r="U163" s="283"/>
      <c r="V163" s="283"/>
      <c r="W163" s="220"/>
      <c r="X163" s="220"/>
      <c r="Y163" s="220"/>
      <c r="Z163" s="220"/>
      <c r="AA163" s="220"/>
      <c r="AB163" s="220"/>
      <c r="AC163" s="220"/>
      <c r="AD163" s="228"/>
      <c r="AE163" s="228"/>
      <c r="AF163" s="228"/>
      <c r="AG163" s="228"/>
      <c r="AH163" s="228"/>
      <c r="AI163" s="228"/>
      <c r="AJ163" s="228"/>
      <c r="AK163" s="228"/>
      <c r="AL163" s="228"/>
      <c r="AM163" s="228"/>
      <c r="AN163" s="220"/>
      <c r="AO163" s="220"/>
      <c r="AP163" s="220"/>
      <c r="AQ163" s="220"/>
      <c r="AR163" s="220"/>
      <c r="AS163" s="220"/>
      <c r="AT163" s="220"/>
      <c r="AU163" s="220"/>
      <c r="AV163" s="220"/>
      <c r="AW163" s="220"/>
      <c r="AX163" s="220"/>
      <c r="AY163" s="220"/>
      <c r="AZ163" s="220"/>
      <c r="BA163" s="220"/>
      <c r="BB163" s="220"/>
      <c r="BC163" s="220"/>
      <c r="BD163" s="220"/>
      <c r="CF163" s="220"/>
      <c r="CG163" s="220"/>
      <c r="CH163" s="220"/>
      <c r="CI163" s="220"/>
      <c r="CJ163" s="220"/>
      <c r="CK163" s="220"/>
      <c r="CL163" s="220"/>
      <c r="CM163" s="220"/>
      <c r="CN163" s="220"/>
      <c r="CO163" s="220"/>
      <c r="CP163" s="220"/>
      <c r="CQ163" s="220"/>
      <c r="CR163" s="220"/>
      <c r="CS163" s="220"/>
      <c r="CT163" s="220"/>
      <c r="CU163" s="220"/>
      <c r="CV163" s="220"/>
      <c r="CW163" s="220"/>
      <c r="CX163" s="220"/>
      <c r="CY163" s="220"/>
      <c r="CZ163" s="220"/>
      <c r="DA163" s="220"/>
      <c r="DB163" s="220"/>
      <c r="DC163" s="220"/>
      <c r="DD163" s="220"/>
      <c r="DE163" s="220"/>
      <c r="DF163" s="220"/>
      <c r="DG163" s="220"/>
      <c r="DH163" s="248"/>
    </row>
    <row r="164" spans="1:116" ht="20.100000000000001" customHeight="1">
      <c r="A164" s="226"/>
      <c r="B164" s="220"/>
      <c r="C164" s="231"/>
      <c r="D164" s="231"/>
      <c r="E164" s="231"/>
      <c r="F164" s="228"/>
      <c r="G164" s="228"/>
      <c r="H164" s="228"/>
      <c r="I164" s="228"/>
      <c r="J164" s="228"/>
      <c r="K164" s="228"/>
      <c r="L164" s="228"/>
      <c r="M164" s="220"/>
      <c r="N164" s="220"/>
      <c r="O164" s="220"/>
      <c r="P164" s="228"/>
      <c r="Q164" s="283"/>
      <c r="R164" s="283"/>
      <c r="S164" s="283"/>
      <c r="T164" s="283"/>
      <c r="U164" s="283"/>
      <c r="V164" s="283"/>
      <c r="W164" s="220"/>
      <c r="X164" s="220"/>
      <c r="Y164" s="220"/>
      <c r="Z164" s="220"/>
      <c r="AA164" s="220"/>
      <c r="AB164" s="220"/>
      <c r="AC164" s="220"/>
      <c r="AD164" s="228"/>
      <c r="AE164" s="228"/>
      <c r="AF164" s="228"/>
      <c r="AG164" s="228"/>
      <c r="AH164" s="228"/>
      <c r="AI164" s="228"/>
      <c r="AJ164" s="228"/>
      <c r="AK164" s="228"/>
      <c r="AL164" s="228"/>
      <c r="AM164" s="228"/>
      <c r="AN164" s="220"/>
      <c r="AO164" s="220"/>
      <c r="AP164" s="220"/>
      <c r="AQ164" s="220"/>
      <c r="AR164" s="220"/>
      <c r="AS164" s="220"/>
      <c r="AT164" s="220"/>
      <c r="AU164" s="220"/>
      <c r="AV164" s="220"/>
      <c r="AW164" s="220"/>
      <c r="AX164" s="220"/>
      <c r="AY164" s="220"/>
      <c r="AZ164" s="220"/>
      <c r="BA164" s="220"/>
      <c r="BB164" s="220"/>
      <c r="BC164" s="220"/>
      <c r="BD164" s="220"/>
      <c r="CF164" s="220"/>
      <c r="CG164" s="220"/>
      <c r="CH164" s="220"/>
      <c r="CI164" s="220"/>
      <c r="CJ164" s="220"/>
      <c r="CK164" s="220"/>
      <c r="CL164" s="220"/>
      <c r="CM164" s="220"/>
      <c r="CN164" s="220"/>
      <c r="CO164" s="220"/>
      <c r="CP164" s="220"/>
      <c r="CQ164" s="220"/>
      <c r="CR164" s="220"/>
      <c r="CS164" s="220"/>
      <c r="CT164" s="220"/>
      <c r="CU164" s="220"/>
      <c r="CV164" s="220"/>
      <c r="CW164" s="220"/>
      <c r="CX164" s="220"/>
      <c r="CY164" s="220"/>
      <c r="CZ164" s="220"/>
      <c r="DA164" s="220"/>
      <c r="DB164" s="220"/>
      <c r="DC164" s="220"/>
      <c r="DD164" s="220"/>
      <c r="DE164" s="220"/>
      <c r="DF164" s="220"/>
      <c r="DG164" s="220"/>
      <c r="DH164" s="248"/>
    </row>
    <row r="165" spans="1:116" ht="20.100000000000001" customHeight="1">
      <c r="A165" s="237"/>
      <c r="B165" s="238"/>
      <c r="C165" s="238"/>
      <c r="D165" s="238"/>
      <c r="E165" s="238"/>
      <c r="F165" s="238"/>
      <c r="G165" s="238"/>
      <c r="H165" s="238"/>
      <c r="I165" s="238"/>
      <c r="J165" s="238"/>
      <c r="K165" s="238"/>
      <c r="L165" s="238"/>
      <c r="M165" s="238"/>
      <c r="N165" s="238"/>
      <c r="O165" s="238"/>
      <c r="P165" s="238"/>
      <c r="Q165" s="238"/>
      <c r="R165" s="238"/>
      <c r="S165" s="238"/>
      <c r="T165" s="238"/>
      <c r="U165" s="238"/>
      <c r="V165" s="238"/>
      <c r="W165" s="238"/>
      <c r="X165" s="238"/>
      <c r="Y165" s="238"/>
      <c r="Z165" s="238"/>
      <c r="AA165" s="238"/>
      <c r="AB165" s="238"/>
      <c r="AC165" s="238"/>
      <c r="AD165" s="238"/>
      <c r="AE165" s="238"/>
      <c r="AF165" s="238"/>
      <c r="AG165" s="238"/>
      <c r="AH165" s="238"/>
      <c r="AI165" s="238"/>
      <c r="AJ165" s="238"/>
      <c r="AK165" s="238"/>
      <c r="AL165" s="238"/>
      <c r="AM165" s="238"/>
      <c r="AN165" s="238"/>
      <c r="AO165" s="238"/>
      <c r="AP165" s="238"/>
      <c r="AQ165" s="238"/>
      <c r="AR165" s="238"/>
      <c r="AS165" s="238"/>
      <c r="AT165" s="238"/>
      <c r="AU165" s="238"/>
      <c r="AV165" s="238"/>
      <c r="AW165" s="238"/>
      <c r="AX165" s="238"/>
      <c r="AY165" s="238"/>
      <c r="AZ165" s="238"/>
      <c r="BA165" s="238"/>
      <c r="BB165" s="238"/>
      <c r="BC165" s="238"/>
      <c r="BD165" s="238"/>
      <c r="BE165" s="238"/>
      <c r="BF165" s="238"/>
      <c r="BG165" s="238"/>
      <c r="BH165" s="238"/>
      <c r="BI165" s="238"/>
      <c r="BJ165" s="238"/>
      <c r="BK165" s="238"/>
      <c r="BL165" s="238"/>
      <c r="BM165" s="238"/>
      <c r="BN165" s="238"/>
      <c r="BO165" s="238"/>
      <c r="BP165" s="238"/>
      <c r="BQ165" s="238"/>
      <c r="BR165" s="238"/>
      <c r="BS165" s="238"/>
      <c r="BT165" s="238"/>
      <c r="BU165" s="238"/>
      <c r="BV165" s="238"/>
      <c r="BW165" s="238"/>
      <c r="BX165" s="238"/>
      <c r="BY165" s="238"/>
      <c r="BZ165" s="238"/>
      <c r="CA165" s="238"/>
      <c r="CB165" s="238"/>
      <c r="CC165" s="238"/>
      <c r="CD165" s="238"/>
      <c r="CE165" s="238"/>
      <c r="CF165" s="238"/>
      <c r="CG165" s="238"/>
      <c r="CH165" s="238"/>
      <c r="CI165" s="238"/>
      <c r="CJ165" s="238"/>
      <c r="CK165" s="238"/>
      <c r="CL165" s="238"/>
      <c r="CM165" s="238"/>
      <c r="CN165" s="238"/>
      <c r="CO165" s="238"/>
      <c r="CP165" s="238"/>
      <c r="CQ165" s="238"/>
      <c r="CR165" s="238"/>
      <c r="CS165" s="238"/>
      <c r="CT165" s="238"/>
      <c r="CU165" s="238"/>
      <c r="CV165" s="238"/>
      <c r="CW165" s="238"/>
      <c r="CX165" s="238"/>
      <c r="CY165" s="238"/>
      <c r="CZ165" s="238"/>
      <c r="DA165" s="238"/>
      <c r="DB165" s="238"/>
      <c r="DC165" s="238"/>
      <c r="DD165" s="238"/>
      <c r="DE165" s="238"/>
      <c r="DF165" s="238"/>
      <c r="DG165" s="238"/>
      <c r="DH165" s="239"/>
    </row>
    <row r="166" spans="1:116" s="220" customFormat="1" ht="20.100000000000001" customHeight="1">
      <c r="A166" s="221"/>
      <c r="B166" s="222"/>
      <c r="C166" s="244"/>
      <c r="D166" s="244"/>
      <c r="E166" s="244"/>
      <c r="F166" s="253"/>
      <c r="G166" s="222"/>
      <c r="H166" s="222"/>
      <c r="I166" s="222"/>
      <c r="J166" s="222"/>
      <c r="K166" s="222"/>
      <c r="L166" s="222"/>
      <c r="M166" s="222"/>
      <c r="N166" s="222"/>
      <c r="O166" s="222"/>
      <c r="P166" s="222"/>
      <c r="Q166" s="222"/>
      <c r="R166" s="222"/>
      <c r="S166" s="222"/>
      <c r="T166" s="222"/>
      <c r="U166" s="222"/>
      <c r="V166" s="222"/>
      <c r="W166" s="222"/>
      <c r="X166" s="222"/>
      <c r="Y166" s="222"/>
      <c r="Z166" s="222"/>
      <c r="AA166" s="222"/>
      <c r="AB166" s="222"/>
      <c r="AC166" s="253"/>
      <c r="AD166" s="222"/>
      <c r="AE166" s="222"/>
      <c r="AF166" s="222"/>
      <c r="AG166" s="222"/>
      <c r="AH166" s="222"/>
      <c r="AI166" s="222"/>
      <c r="AJ166" s="222"/>
      <c r="AK166" s="222"/>
      <c r="AL166" s="222"/>
      <c r="AM166" s="253"/>
      <c r="AN166" s="222"/>
      <c r="AO166" s="222"/>
      <c r="AP166" s="222"/>
      <c r="AQ166" s="222"/>
      <c r="AR166" s="222"/>
      <c r="AS166" s="222"/>
      <c r="AT166" s="222"/>
      <c r="AU166" s="253"/>
      <c r="AV166" s="253"/>
      <c r="AW166" s="222"/>
      <c r="AX166" s="222"/>
      <c r="AY166" s="253"/>
      <c r="AZ166" s="253"/>
      <c r="BA166" s="222"/>
      <c r="BB166" s="222"/>
      <c r="BC166" s="253"/>
      <c r="BD166" s="222"/>
      <c r="BE166" s="222"/>
      <c r="BF166" s="253"/>
      <c r="BG166" s="222"/>
      <c r="BH166" s="222"/>
      <c r="BI166" s="222"/>
      <c r="BJ166" s="222"/>
      <c r="BK166" s="222"/>
      <c r="BL166" s="222"/>
      <c r="BM166" s="222"/>
      <c r="BN166" s="222"/>
      <c r="BO166" s="222"/>
      <c r="BP166" s="222"/>
      <c r="BQ166" s="222"/>
      <c r="BR166" s="222"/>
      <c r="BS166" s="223"/>
      <c r="BT166" s="223"/>
      <c r="BU166" s="223"/>
      <c r="BV166" s="223"/>
      <c r="BW166" s="223"/>
      <c r="BX166" s="223"/>
      <c r="BY166" s="223"/>
      <c r="BZ166" s="223"/>
      <c r="CA166" s="223"/>
      <c r="CB166" s="223"/>
      <c r="CC166" s="223"/>
      <c r="CD166" s="223"/>
      <c r="CE166" s="223"/>
      <c r="CF166" s="223"/>
      <c r="CG166" s="223"/>
      <c r="CH166" s="223"/>
      <c r="CI166" s="223"/>
      <c r="CJ166" s="223"/>
      <c r="CK166" s="223"/>
      <c r="CL166" s="223"/>
      <c r="CM166" s="223"/>
      <c r="CN166" s="223"/>
      <c r="CO166" s="223"/>
      <c r="CP166" s="223"/>
      <c r="CQ166" s="223"/>
      <c r="CR166" s="223"/>
      <c r="CS166" s="223"/>
      <c r="CT166" s="240"/>
      <c r="CU166" s="223"/>
      <c r="CV166" s="223"/>
      <c r="CW166" s="223"/>
      <c r="CX166" s="223"/>
      <c r="CY166" s="223"/>
      <c r="CZ166" s="223"/>
      <c r="DA166" s="223"/>
      <c r="DB166" s="223"/>
      <c r="DC166" s="241"/>
      <c r="DD166" s="241"/>
      <c r="DE166" s="241"/>
      <c r="DF166" s="241"/>
      <c r="DG166" s="241"/>
      <c r="DH166" s="225"/>
      <c r="DI166" s="228"/>
      <c r="DJ166" s="228"/>
      <c r="DK166" s="228"/>
      <c r="DL166" s="228"/>
    </row>
    <row r="167" spans="1:116" s="220" customFormat="1" ht="20.100000000000001" customHeight="1">
      <c r="A167" s="226"/>
      <c r="C167" s="220" t="s">
        <v>626</v>
      </c>
      <c r="BE167" s="220" t="s">
        <v>627</v>
      </c>
      <c r="DH167" s="243"/>
      <c r="DI167" s="228"/>
      <c r="DJ167" s="228"/>
      <c r="DK167" s="228"/>
      <c r="DL167" s="228"/>
    </row>
    <row r="168" spans="1:116" s="220" customFormat="1" ht="20.100000000000001" customHeight="1">
      <c r="A168" s="226"/>
      <c r="C168" s="481" t="s">
        <v>306</v>
      </c>
      <c r="D168" s="482"/>
      <c r="E168" s="483"/>
      <c r="F168" s="484" t="s">
        <v>628</v>
      </c>
      <c r="G168" s="485"/>
      <c r="H168" s="485"/>
      <c r="I168" s="485"/>
      <c r="J168" s="485"/>
      <c r="K168" s="485"/>
      <c r="L168" s="485"/>
      <c r="M168" s="485"/>
      <c r="N168" s="485"/>
      <c r="O168" s="485"/>
      <c r="P168" s="485"/>
      <c r="Q168" s="485"/>
      <c r="R168" s="485"/>
      <c r="S168" s="485"/>
      <c r="T168" s="485"/>
      <c r="U168" s="485"/>
      <c r="V168" s="485"/>
      <c r="W168" s="485"/>
      <c r="X168" s="485"/>
      <c r="Y168" s="485"/>
      <c r="Z168" s="485"/>
      <c r="AA168" s="485"/>
      <c r="AB168" s="485"/>
      <c r="AC168" s="486"/>
      <c r="BE168" s="481" t="s">
        <v>306</v>
      </c>
      <c r="BF168" s="482"/>
      <c r="BG168" s="483"/>
      <c r="BH168" s="484" t="s">
        <v>629</v>
      </c>
      <c r="BI168" s="485"/>
      <c r="BJ168" s="485"/>
      <c r="BK168" s="485"/>
      <c r="BL168" s="485"/>
      <c r="BM168" s="485"/>
      <c r="BN168" s="485"/>
      <c r="BO168" s="485"/>
      <c r="BP168" s="485"/>
      <c r="BQ168" s="485"/>
      <c r="BR168" s="485"/>
      <c r="BS168" s="485"/>
      <c r="BT168" s="485"/>
      <c r="BU168" s="485"/>
      <c r="BV168" s="485"/>
      <c r="BW168" s="485"/>
      <c r="BX168" s="485"/>
      <c r="BY168" s="485"/>
      <c r="BZ168" s="485"/>
      <c r="CA168" s="485"/>
      <c r="CB168" s="485"/>
      <c r="CC168" s="485"/>
      <c r="CD168" s="485"/>
      <c r="CE168" s="486"/>
      <c r="DH168" s="243"/>
      <c r="DI168" s="228"/>
      <c r="DJ168" s="228"/>
      <c r="DK168" s="228"/>
      <c r="DL168" s="228"/>
    </row>
    <row r="169" spans="1:116" s="220" customFormat="1" ht="20.100000000000001" customHeight="1">
      <c r="A169" s="226"/>
      <c r="C169" s="284">
        <v>1</v>
      </c>
      <c r="D169" s="285"/>
      <c r="E169" s="285"/>
      <c r="F169" s="286" t="s">
        <v>630</v>
      </c>
      <c r="G169" s="287"/>
      <c r="H169" s="287"/>
      <c r="I169" s="287"/>
      <c r="J169" s="287"/>
      <c r="K169" s="287"/>
      <c r="L169" s="287"/>
      <c r="M169" s="287"/>
      <c r="N169" s="287"/>
      <c r="O169" s="287"/>
      <c r="P169" s="287"/>
      <c r="Q169" s="287"/>
      <c r="R169" s="287"/>
      <c r="S169" s="287"/>
      <c r="T169" s="287"/>
      <c r="U169" s="287"/>
      <c r="V169" s="287"/>
      <c r="W169" s="287"/>
      <c r="X169" s="287"/>
      <c r="Y169" s="287"/>
      <c r="Z169" s="287"/>
      <c r="AA169" s="287"/>
      <c r="AB169" s="287"/>
      <c r="AC169" s="288"/>
      <c r="BE169" s="511">
        <v>1</v>
      </c>
      <c r="BF169" s="512"/>
      <c r="BG169" s="512"/>
      <c r="BH169" s="513" t="s">
        <v>631</v>
      </c>
      <c r="BI169" s="513"/>
      <c r="BJ169" s="513"/>
      <c r="BK169" s="513"/>
      <c r="BL169" s="513"/>
      <c r="BM169" s="513"/>
      <c r="BN169" s="513"/>
      <c r="BO169" s="513"/>
      <c r="BP169" s="513"/>
      <c r="BQ169" s="513"/>
      <c r="BR169" s="513"/>
      <c r="BS169" s="513"/>
      <c r="BT169" s="513"/>
      <c r="BU169" s="513"/>
      <c r="BV169" s="513"/>
      <c r="BW169" s="513"/>
      <c r="BX169" s="513"/>
      <c r="BY169" s="513"/>
      <c r="BZ169" s="513"/>
      <c r="CA169" s="513"/>
      <c r="CB169" s="513"/>
      <c r="CC169" s="513"/>
      <c r="CD169" s="513"/>
      <c r="CE169" s="514"/>
      <c r="DH169" s="243"/>
      <c r="DI169" s="228"/>
      <c r="DJ169" s="228"/>
      <c r="DK169" s="228"/>
      <c r="DL169" s="228"/>
    </row>
    <row r="170" spans="1:116" s="220" customFormat="1" ht="20.100000000000001" customHeight="1">
      <c r="A170" s="226"/>
      <c r="C170" s="284">
        <v>2</v>
      </c>
      <c r="D170" s="285"/>
      <c r="E170" s="285"/>
      <c r="F170" s="286" t="s">
        <v>632</v>
      </c>
      <c r="G170" s="287"/>
      <c r="H170" s="287"/>
      <c r="I170" s="287"/>
      <c r="J170" s="287"/>
      <c r="K170" s="287"/>
      <c r="L170" s="287"/>
      <c r="M170" s="287"/>
      <c r="N170" s="287"/>
      <c r="O170" s="287"/>
      <c r="P170" s="287"/>
      <c r="Q170" s="287"/>
      <c r="R170" s="287"/>
      <c r="S170" s="287"/>
      <c r="T170" s="287"/>
      <c r="U170" s="287"/>
      <c r="V170" s="287"/>
      <c r="W170" s="287"/>
      <c r="X170" s="287"/>
      <c r="Y170" s="287"/>
      <c r="Z170" s="287"/>
      <c r="AA170" s="287"/>
      <c r="AB170" s="287"/>
      <c r="AC170" s="288"/>
      <c r="BE170" s="493">
        <v>2</v>
      </c>
      <c r="BF170" s="494"/>
      <c r="BG170" s="494"/>
      <c r="BH170" s="495" t="s">
        <v>633</v>
      </c>
      <c r="BI170" s="495"/>
      <c r="BJ170" s="495"/>
      <c r="BK170" s="495"/>
      <c r="BL170" s="495"/>
      <c r="BM170" s="495"/>
      <c r="BN170" s="495"/>
      <c r="BO170" s="495"/>
      <c r="BP170" s="495"/>
      <c r="BQ170" s="495"/>
      <c r="BR170" s="495"/>
      <c r="BS170" s="495"/>
      <c r="BT170" s="495"/>
      <c r="BU170" s="495"/>
      <c r="BV170" s="495"/>
      <c r="BW170" s="495"/>
      <c r="BX170" s="495"/>
      <c r="BY170" s="495"/>
      <c r="BZ170" s="495"/>
      <c r="CA170" s="495"/>
      <c r="CB170" s="495"/>
      <c r="CC170" s="495"/>
      <c r="CD170" s="495"/>
      <c r="CE170" s="496"/>
      <c r="DH170" s="243"/>
      <c r="DI170" s="228"/>
      <c r="DJ170" s="228"/>
      <c r="DK170" s="228"/>
      <c r="DL170" s="228"/>
    </row>
    <row r="171" spans="1:116" s="220" customFormat="1" ht="20.100000000000001" customHeight="1">
      <c r="A171" s="226"/>
      <c r="C171" s="284">
        <v>3</v>
      </c>
      <c r="D171" s="285"/>
      <c r="E171" s="285"/>
      <c r="F171" s="286" t="s">
        <v>634</v>
      </c>
      <c r="G171" s="287"/>
      <c r="H171" s="287"/>
      <c r="I171" s="287"/>
      <c r="J171" s="287"/>
      <c r="K171" s="287"/>
      <c r="L171" s="287"/>
      <c r="M171" s="287"/>
      <c r="N171" s="287"/>
      <c r="O171" s="287"/>
      <c r="P171" s="287"/>
      <c r="Q171" s="287"/>
      <c r="R171" s="287"/>
      <c r="S171" s="287"/>
      <c r="T171" s="287"/>
      <c r="U171" s="287"/>
      <c r="V171" s="287"/>
      <c r="W171" s="287"/>
      <c r="X171" s="287"/>
      <c r="Y171" s="287"/>
      <c r="Z171" s="287"/>
      <c r="AA171" s="287"/>
      <c r="AB171" s="287"/>
      <c r="AC171" s="288"/>
      <c r="BE171" s="493">
        <v>3</v>
      </c>
      <c r="BF171" s="494"/>
      <c r="BG171" s="494"/>
      <c r="BH171" s="495" t="s">
        <v>635</v>
      </c>
      <c r="BI171" s="495"/>
      <c r="BJ171" s="495"/>
      <c r="BK171" s="495"/>
      <c r="BL171" s="495"/>
      <c r="BM171" s="495"/>
      <c r="BN171" s="495"/>
      <c r="BO171" s="495"/>
      <c r="BP171" s="495"/>
      <c r="BQ171" s="495"/>
      <c r="BR171" s="495"/>
      <c r="BS171" s="495"/>
      <c r="BT171" s="495"/>
      <c r="BU171" s="495"/>
      <c r="BV171" s="495"/>
      <c r="BW171" s="495"/>
      <c r="BX171" s="495"/>
      <c r="BY171" s="495"/>
      <c r="BZ171" s="495"/>
      <c r="CA171" s="495"/>
      <c r="CB171" s="495"/>
      <c r="CC171" s="495"/>
      <c r="CD171" s="495"/>
      <c r="CE171" s="496"/>
      <c r="DH171" s="243"/>
      <c r="DI171" s="228"/>
      <c r="DJ171" s="228"/>
      <c r="DK171" s="228"/>
      <c r="DL171" s="228"/>
    </row>
    <row r="172" spans="1:116" s="220" customFormat="1" ht="20.100000000000001" customHeight="1">
      <c r="A172" s="226"/>
      <c r="C172" s="284">
        <v>4</v>
      </c>
      <c r="D172" s="285"/>
      <c r="E172" s="285"/>
      <c r="F172" s="286" t="s">
        <v>636</v>
      </c>
      <c r="G172" s="287"/>
      <c r="H172" s="287"/>
      <c r="I172" s="287"/>
      <c r="J172" s="287"/>
      <c r="K172" s="287"/>
      <c r="L172" s="287"/>
      <c r="M172" s="287"/>
      <c r="N172" s="287"/>
      <c r="O172" s="287"/>
      <c r="P172" s="287"/>
      <c r="Q172" s="287"/>
      <c r="R172" s="287"/>
      <c r="S172" s="287"/>
      <c r="T172" s="287"/>
      <c r="U172" s="287"/>
      <c r="V172" s="287"/>
      <c r="W172" s="287"/>
      <c r="X172" s="287"/>
      <c r="Y172" s="287"/>
      <c r="Z172" s="287"/>
      <c r="AA172" s="287"/>
      <c r="AB172" s="287"/>
      <c r="AC172" s="288"/>
      <c r="BE172" s="493">
        <v>4</v>
      </c>
      <c r="BF172" s="494"/>
      <c r="BG172" s="494"/>
      <c r="BH172" s="495" t="s">
        <v>637</v>
      </c>
      <c r="BI172" s="495"/>
      <c r="BJ172" s="495"/>
      <c r="BK172" s="495"/>
      <c r="BL172" s="495"/>
      <c r="BM172" s="495"/>
      <c r="BN172" s="495"/>
      <c r="BO172" s="495"/>
      <c r="BP172" s="495"/>
      <c r="BQ172" s="495"/>
      <c r="BR172" s="495"/>
      <c r="BS172" s="495"/>
      <c r="BT172" s="495"/>
      <c r="BU172" s="495"/>
      <c r="BV172" s="495"/>
      <c r="BW172" s="495"/>
      <c r="BX172" s="495"/>
      <c r="BY172" s="495"/>
      <c r="BZ172" s="495"/>
      <c r="CA172" s="495"/>
      <c r="CB172" s="495"/>
      <c r="CC172" s="495"/>
      <c r="CD172" s="495"/>
      <c r="CE172" s="496"/>
      <c r="DH172" s="243"/>
      <c r="DI172" s="228"/>
      <c r="DJ172" s="228"/>
      <c r="DK172" s="228"/>
      <c r="DL172" s="228"/>
    </row>
    <row r="173" spans="1:116" s="220" customFormat="1" ht="20.100000000000001" customHeight="1">
      <c r="A173" s="226"/>
      <c r="C173" s="284">
        <v>5</v>
      </c>
      <c r="D173" s="285"/>
      <c r="E173" s="285"/>
      <c r="F173" s="286" t="s">
        <v>638</v>
      </c>
      <c r="G173" s="287"/>
      <c r="H173" s="287"/>
      <c r="I173" s="287"/>
      <c r="J173" s="287"/>
      <c r="K173" s="287"/>
      <c r="L173" s="287"/>
      <c r="M173" s="287"/>
      <c r="N173" s="287"/>
      <c r="O173" s="287"/>
      <c r="P173" s="287"/>
      <c r="Q173" s="287"/>
      <c r="R173" s="287"/>
      <c r="S173" s="287"/>
      <c r="T173" s="287"/>
      <c r="U173" s="287"/>
      <c r="V173" s="287"/>
      <c r="W173" s="287"/>
      <c r="X173" s="287"/>
      <c r="Y173" s="287"/>
      <c r="Z173" s="287"/>
      <c r="AA173" s="287"/>
      <c r="AB173" s="287"/>
      <c r="AC173" s="288"/>
      <c r="BE173" s="493">
        <v>5</v>
      </c>
      <c r="BF173" s="494"/>
      <c r="BG173" s="494"/>
      <c r="BH173" s="495" t="s">
        <v>639</v>
      </c>
      <c r="BI173" s="495"/>
      <c r="BJ173" s="495"/>
      <c r="BK173" s="495"/>
      <c r="BL173" s="495"/>
      <c r="BM173" s="495"/>
      <c r="BN173" s="495"/>
      <c r="BO173" s="495"/>
      <c r="BP173" s="495"/>
      <c r="BQ173" s="495"/>
      <c r="BR173" s="495"/>
      <c r="BS173" s="495"/>
      <c r="BT173" s="495"/>
      <c r="BU173" s="495"/>
      <c r="BV173" s="495"/>
      <c r="BW173" s="495"/>
      <c r="BX173" s="495"/>
      <c r="BY173" s="495"/>
      <c r="BZ173" s="495"/>
      <c r="CA173" s="495"/>
      <c r="CB173" s="495"/>
      <c r="CC173" s="495"/>
      <c r="CD173" s="495"/>
      <c r="CE173" s="496"/>
      <c r="DH173" s="243"/>
      <c r="DI173" s="228"/>
      <c r="DJ173" s="228"/>
      <c r="DK173" s="228"/>
      <c r="DL173" s="228"/>
    </row>
    <row r="174" spans="1:116" s="220" customFormat="1" ht="20.100000000000001" customHeight="1">
      <c r="A174" s="226"/>
      <c r="C174" s="284">
        <v>6</v>
      </c>
      <c r="D174" s="285"/>
      <c r="E174" s="285"/>
      <c r="F174" s="286" t="s">
        <v>640</v>
      </c>
      <c r="G174" s="287"/>
      <c r="H174" s="287"/>
      <c r="I174" s="287"/>
      <c r="J174" s="287"/>
      <c r="K174" s="287"/>
      <c r="L174" s="287"/>
      <c r="M174" s="287"/>
      <c r="N174" s="287"/>
      <c r="O174" s="287"/>
      <c r="P174" s="287"/>
      <c r="Q174" s="287"/>
      <c r="R174" s="287"/>
      <c r="S174" s="287"/>
      <c r="T174" s="287"/>
      <c r="U174" s="287"/>
      <c r="V174" s="287"/>
      <c r="W174" s="287"/>
      <c r="X174" s="287"/>
      <c r="Y174" s="287"/>
      <c r="Z174" s="287"/>
      <c r="AA174" s="287"/>
      <c r="AB174" s="287"/>
      <c r="AC174" s="288"/>
      <c r="BE174" s="497">
        <v>6</v>
      </c>
      <c r="BF174" s="498"/>
      <c r="BG174" s="498"/>
      <c r="BH174" s="499" t="s">
        <v>548</v>
      </c>
      <c r="BI174" s="499"/>
      <c r="BJ174" s="499"/>
      <c r="BK174" s="499"/>
      <c r="BL174" s="499"/>
      <c r="BM174" s="499"/>
      <c r="BN174" s="499"/>
      <c r="BO174" s="499"/>
      <c r="BP174" s="499"/>
      <c r="BQ174" s="499"/>
      <c r="BR174" s="499"/>
      <c r="BS174" s="499"/>
      <c r="BT174" s="499"/>
      <c r="BU174" s="499"/>
      <c r="BV174" s="499"/>
      <c r="BW174" s="499"/>
      <c r="BX174" s="499"/>
      <c r="BY174" s="499"/>
      <c r="BZ174" s="499"/>
      <c r="CA174" s="499"/>
      <c r="CB174" s="499"/>
      <c r="CC174" s="499"/>
      <c r="CD174" s="499"/>
      <c r="CE174" s="500"/>
      <c r="DH174" s="243"/>
      <c r="DI174" s="228"/>
      <c r="DJ174" s="228"/>
      <c r="DK174" s="228"/>
      <c r="DL174" s="228"/>
    </row>
    <row r="175" spans="1:116" s="220" customFormat="1" ht="20.100000000000001" customHeight="1">
      <c r="A175" s="226"/>
      <c r="C175" s="284">
        <v>7</v>
      </c>
      <c r="D175" s="285"/>
      <c r="E175" s="285"/>
      <c r="F175" s="286" t="s">
        <v>641</v>
      </c>
      <c r="G175" s="287"/>
      <c r="H175" s="287"/>
      <c r="I175" s="287"/>
      <c r="J175" s="287"/>
      <c r="K175" s="287"/>
      <c r="L175" s="287"/>
      <c r="M175" s="287"/>
      <c r="N175" s="287"/>
      <c r="O175" s="287"/>
      <c r="P175" s="287"/>
      <c r="Q175" s="287"/>
      <c r="R175" s="287"/>
      <c r="S175" s="287"/>
      <c r="T175" s="287"/>
      <c r="U175" s="287"/>
      <c r="V175" s="287"/>
      <c r="W175" s="287"/>
      <c r="X175" s="287"/>
      <c r="Y175" s="287"/>
      <c r="Z175" s="287"/>
      <c r="AA175" s="287"/>
      <c r="AB175" s="287"/>
      <c r="AC175" s="288"/>
      <c r="DH175" s="243"/>
      <c r="DI175" s="228"/>
      <c r="DJ175" s="228"/>
      <c r="DK175" s="228"/>
      <c r="DL175" s="228"/>
    </row>
    <row r="176" spans="1:116" s="220" customFormat="1" ht="20.100000000000001" customHeight="1">
      <c r="A176" s="226"/>
      <c r="C176" s="284">
        <v>8</v>
      </c>
      <c r="D176" s="285"/>
      <c r="E176" s="285"/>
      <c r="F176" s="286" t="s">
        <v>642</v>
      </c>
      <c r="G176" s="287"/>
      <c r="H176" s="287"/>
      <c r="I176" s="287"/>
      <c r="J176" s="287"/>
      <c r="K176" s="287"/>
      <c r="L176" s="287"/>
      <c r="M176" s="287"/>
      <c r="N176" s="287"/>
      <c r="O176" s="287"/>
      <c r="P176" s="287"/>
      <c r="Q176" s="287"/>
      <c r="R176" s="287"/>
      <c r="S176" s="287"/>
      <c r="T176" s="287"/>
      <c r="U176" s="287"/>
      <c r="V176" s="287"/>
      <c r="W176" s="287"/>
      <c r="X176" s="287"/>
      <c r="Y176" s="287"/>
      <c r="Z176" s="287"/>
      <c r="AA176" s="287"/>
      <c r="AB176" s="287"/>
      <c r="AC176" s="288"/>
      <c r="BE176" s="220" t="s">
        <v>643</v>
      </c>
      <c r="DH176" s="243"/>
      <c r="DI176" s="228"/>
      <c r="DJ176" s="228"/>
      <c r="DK176" s="228"/>
      <c r="DL176" s="228"/>
    </row>
    <row r="177" spans="1:116" s="220" customFormat="1" ht="20.100000000000001" customHeight="1">
      <c r="A177" s="226"/>
      <c r="BE177" s="481" t="s">
        <v>306</v>
      </c>
      <c r="BF177" s="482"/>
      <c r="BG177" s="483"/>
      <c r="BH177" s="484" t="s">
        <v>644</v>
      </c>
      <c r="BI177" s="485"/>
      <c r="BJ177" s="485"/>
      <c r="BK177" s="485"/>
      <c r="BL177" s="485"/>
      <c r="BM177" s="485"/>
      <c r="BN177" s="485"/>
      <c r="BO177" s="485"/>
      <c r="BP177" s="485"/>
      <c r="BQ177" s="485"/>
      <c r="BR177" s="485"/>
      <c r="BS177" s="485"/>
      <c r="BT177" s="485"/>
      <c r="BU177" s="485"/>
      <c r="BV177" s="485"/>
      <c r="BW177" s="485"/>
      <c r="BX177" s="485"/>
      <c r="BY177" s="485"/>
      <c r="BZ177" s="485"/>
      <c r="CA177" s="485"/>
      <c r="CB177" s="485"/>
      <c r="CC177" s="485"/>
      <c r="CD177" s="485"/>
      <c r="CE177" s="486"/>
      <c r="CF177" s="482" t="s">
        <v>308</v>
      </c>
      <c r="CG177" s="482"/>
      <c r="CH177" s="482"/>
      <c r="CI177" s="482"/>
      <c r="CJ177" s="482"/>
      <c r="CK177" s="482"/>
      <c r="CL177" s="482"/>
      <c r="CM177" s="482"/>
      <c r="CN177" s="483"/>
      <c r="DH177" s="243"/>
      <c r="DI177" s="228"/>
      <c r="DJ177" s="228"/>
      <c r="DK177" s="228"/>
      <c r="DL177" s="228"/>
    </row>
    <row r="178" spans="1:116" s="220" customFormat="1" ht="20.100000000000001" customHeight="1">
      <c r="A178" s="226"/>
      <c r="C178" s="220" t="s">
        <v>645</v>
      </c>
      <c r="BE178" s="511">
        <v>1</v>
      </c>
      <c r="BF178" s="512"/>
      <c r="BG178" s="512"/>
      <c r="BH178" s="513" t="s">
        <v>646</v>
      </c>
      <c r="BI178" s="513"/>
      <c r="BJ178" s="513"/>
      <c r="BK178" s="513"/>
      <c r="BL178" s="513"/>
      <c r="BM178" s="513"/>
      <c r="BN178" s="513"/>
      <c r="BO178" s="513"/>
      <c r="BP178" s="513"/>
      <c r="BQ178" s="513"/>
      <c r="BR178" s="513"/>
      <c r="BS178" s="513"/>
      <c r="BT178" s="513"/>
      <c r="BU178" s="513"/>
      <c r="BV178" s="513"/>
      <c r="BW178" s="513"/>
      <c r="BX178" s="513"/>
      <c r="BY178" s="513"/>
      <c r="BZ178" s="513"/>
      <c r="CA178" s="513"/>
      <c r="CB178" s="513"/>
      <c r="CC178" s="513"/>
      <c r="CD178" s="513"/>
      <c r="CE178" s="514"/>
      <c r="CF178" s="550" t="s">
        <v>595</v>
      </c>
      <c r="CG178" s="551"/>
      <c r="CH178" s="551"/>
      <c r="CI178" s="551"/>
      <c r="CJ178" s="551"/>
      <c r="CK178" s="551"/>
      <c r="CL178" s="551"/>
      <c r="CM178" s="551"/>
      <c r="CN178" s="551"/>
      <c r="DH178" s="243"/>
      <c r="DI178" s="228"/>
      <c r="DJ178" s="228"/>
      <c r="DK178" s="228"/>
      <c r="DL178" s="228"/>
    </row>
    <row r="179" spans="1:116" s="220" customFormat="1" ht="20.100000000000001" customHeight="1">
      <c r="A179" s="226"/>
      <c r="C179" s="481" t="s">
        <v>306</v>
      </c>
      <c r="D179" s="482"/>
      <c r="E179" s="483"/>
      <c r="F179" s="484" t="s">
        <v>647</v>
      </c>
      <c r="G179" s="485"/>
      <c r="H179" s="485"/>
      <c r="I179" s="485"/>
      <c r="J179" s="485"/>
      <c r="K179" s="485"/>
      <c r="L179" s="485"/>
      <c r="M179" s="485"/>
      <c r="N179" s="485"/>
      <c r="O179" s="485"/>
      <c r="P179" s="485"/>
      <c r="Q179" s="485"/>
      <c r="R179" s="485"/>
      <c r="S179" s="485"/>
      <c r="T179" s="485"/>
      <c r="U179" s="485"/>
      <c r="V179" s="485"/>
      <c r="W179" s="485"/>
      <c r="X179" s="485"/>
      <c r="Y179" s="485"/>
      <c r="Z179" s="485"/>
      <c r="AA179" s="485"/>
      <c r="AB179" s="485"/>
      <c r="AC179" s="486"/>
      <c r="BE179" s="497">
        <v>2</v>
      </c>
      <c r="BF179" s="498"/>
      <c r="BG179" s="498"/>
      <c r="BH179" s="499" t="s">
        <v>548</v>
      </c>
      <c r="BI179" s="499"/>
      <c r="BJ179" s="499"/>
      <c r="BK179" s="499"/>
      <c r="BL179" s="499"/>
      <c r="BM179" s="499"/>
      <c r="BN179" s="499"/>
      <c r="BO179" s="499"/>
      <c r="BP179" s="499"/>
      <c r="BQ179" s="499"/>
      <c r="BR179" s="499"/>
      <c r="BS179" s="499"/>
      <c r="BT179" s="499"/>
      <c r="BU179" s="499"/>
      <c r="BV179" s="499"/>
      <c r="BW179" s="499"/>
      <c r="BX179" s="499"/>
      <c r="BY179" s="499"/>
      <c r="BZ179" s="499"/>
      <c r="CA179" s="499"/>
      <c r="CB179" s="499"/>
      <c r="CC179" s="499"/>
      <c r="CD179" s="499"/>
      <c r="CE179" s="500"/>
      <c r="CF179" s="552" t="s">
        <v>648</v>
      </c>
      <c r="CG179" s="553"/>
      <c r="CH179" s="553"/>
      <c r="CI179" s="553"/>
      <c r="CJ179" s="553"/>
      <c r="CK179" s="553"/>
      <c r="CL179" s="553"/>
      <c r="CM179" s="553"/>
      <c r="CN179" s="553"/>
      <c r="DH179" s="243"/>
      <c r="DI179" s="228"/>
      <c r="DJ179" s="228"/>
      <c r="DK179" s="228"/>
      <c r="DL179" s="228"/>
    </row>
    <row r="180" spans="1:116" s="220" customFormat="1" ht="20.100000000000001" customHeight="1">
      <c r="A180" s="226"/>
      <c r="C180" s="554">
        <v>1</v>
      </c>
      <c r="D180" s="555"/>
      <c r="E180" s="555"/>
      <c r="F180" s="556" t="s">
        <v>649</v>
      </c>
      <c r="G180" s="556"/>
      <c r="H180" s="556"/>
      <c r="I180" s="556"/>
      <c r="J180" s="556"/>
      <c r="K180" s="556"/>
      <c r="L180" s="556"/>
      <c r="M180" s="556"/>
      <c r="N180" s="556"/>
      <c r="O180" s="556"/>
      <c r="P180" s="556"/>
      <c r="Q180" s="556"/>
      <c r="R180" s="556"/>
      <c r="S180" s="556"/>
      <c r="T180" s="556"/>
      <c r="U180" s="556"/>
      <c r="V180" s="556"/>
      <c r="W180" s="556"/>
      <c r="X180" s="556"/>
      <c r="Y180" s="556"/>
      <c r="Z180" s="556"/>
      <c r="AA180" s="556"/>
      <c r="AB180" s="556"/>
      <c r="AC180" s="557"/>
      <c r="DH180" s="243"/>
      <c r="DI180" s="228"/>
      <c r="DJ180" s="228"/>
      <c r="DK180" s="228"/>
      <c r="DL180" s="228"/>
    </row>
    <row r="181" spans="1:116" s="220" customFormat="1" ht="20.100000000000001" customHeight="1">
      <c r="A181" s="226"/>
      <c r="BE181" s="220" t="s">
        <v>650</v>
      </c>
      <c r="DH181" s="243"/>
      <c r="DI181" s="228"/>
      <c r="DJ181" s="228"/>
      <c r="DK181" s="228"/>
      <c r="DL181" s="228"/>
    </row>
    <row r="182" spans="1:116" s="220" customFormat="1" ht="20.100000000000001" customHeight="1">
      <c r="A182" s="226"/>
      <c r="C182" s="220" t="s">
        <v>651</v>
      </c>
      <c r="BE182" s="481" t="s">
        <v>306</v>
      </c>
      <c r="BF182" s="482"/>
      <c r="BG182" s="483"/>
      <c r="BH182" s="484" t="s">
        <v>652</v>
      </c>
      <c r="BI182" s="485"/>
      <c r="BJ182" s="485"/>
      <c r="BK182" s="485"/>
      <c r="BL182" s="485"/>
      <c r="BM182" s="485"/>
      <c r="BN182" s="485"/>
      <c r="BO182" s="485"/>
      <c r="BP182" s="485"/>
      <c r="BQ182" s="485"/>
      <c r="BR182" s="485"/>
      <c r="BS182" s="485"/>
      <c r="BT182" s="485"/>
      <c r="BU182" s="485"/>
      <c r="BV182" s="485"/>
      <c r="BW182" s="485"/>
      <c r="BX182" s="485"/>
      <c r="BY182" s="485"/>
      <c r="BZ182" s="485"/>
      <c r="CA182" s="485"/>
      <c r="CB182" s="485"/>
      <c r="CC182" s="485"/>
      <c r="CD182" s="485"/>
      <c r="CE182" s="486"/>
      <c r="DH182" s="243"/>
      <c r="DI182" s="228"/>
      <c r="DJ182" s="228"/>
      <c r="DK182" s="228"/>
      <c r="DL182" s="228"/>
    </row>
    <row r="183" spans="1:116" s="220" customFormat="1" ht="20.100000000000001" customHeight="1">
      <c r="A183" s="226"/>
      <c r="C183" s="481" t="s">
        <v>306</v>
      </c>
      <c r="D183" s="482"/>
      <c r="E183" s="483"/>
      <c r="F183" s="484" t="s">
        <v>653</v>
      </c>
      <c r="G183" s="485"/>
      <c r="H183" s="485"/>
      <c r="I183" s="485"/>
      <c r="J183" s="485"/>
      <c r="K183" s="485"/>
      <c r="L183" s="485"/>
      <c r="M183" s="485"/>
      <c r="N183" s="485"/>
      <c r="O183" s="485"/>
      <c r="P183" s="485"/>
      <c r="Q183" s="485"/>
      <c r="R183" s="485"/>
      <c r="S183" s="485"/>
      <c r="T183" s="485"/>
      <c r="U183" s="485"/>
      <c r="V183" s="485"/>
      <c r="W183" s="485"/>
      <c r="X183" s="485"/>
      <c r="Y183" s="485"/>
      <c r="Z183" s="485"/>
      <c r="AA183" s="485"/>
      <c r="AB183" s="485"/>
      <c r="AC183" s="486"/>
      <c r="BE183" s="511">
        <v>1</v>
      </c>
      <c r="BF183" s="512"/>
      <c r="BG183" s="512"/>
      <c r="BH183" s="513" t="s">
        <v>654</v>
      </c>
      <c r="BI183" s="513"/>
      <c r="BJ183" s="513"/>
      <c r="BK183" s="513"/>
      <c r="BL183" s="513"/>
      <c r="BM183" s="513"/>
      <c r="BN183" s="513"/>
      <c r="BO183" s="513"/>
      <c r="BP183" s="513"/>
      <c r="BQ183" s="513"/>
      <c r="BR183" s="513"/>
      <c r="BS183" s="513"/>
      <c r="BT183" s="513"/>
      <c r="BU183" s="513"/>
      <c r="BV183" s="513"/>
      <c r="BW183" s="513"/>
      <c r="BX183" s="513"/>
      <c r="BY183" s="513"/>
      <c r="BZ183" s="513"/>
      <c r="CA183" s="513"/>
      <c r="CB183" s="513"/>
      <c r="CC183" s="513"/>
      <c r="CD183" s="513"/>
      <c r="CE183" s="514"/>
      <c r="DH183" s="243"/>
      <c r="DI183" s="228"/>
      <c r="DJ183" s="228"/>
      <c r="DK183" s="228"/>
      <c r="DL183" s="228"/>
    </row>
    <row r="184" spans="1:116" s="220" customFormat="1" ht="20.100000000000001" customHeight="1">
      <c r="A184" s="226"/>
      <c r="C184" s="284">
        <v>1</v>
      </c>
      <c r="D184" s="285"/>
      <c r="E184" s="285"/>
      <c r="F184" s="286" t="s">
        <v>655</v>
      </c>
      <c r="G184" s="287"/>
      <c r="H184" s="287"/>
      <c r="I184" s="287"/>
      <c r="J184" s="287"/>
      <c r="K184" s="287"/>
      <c r="L184" s="287"/>
      <c r="M184" s="287"/>
      <c r="N184" s="287"/>
      <c r="O184" s="287"/>
      <c r="P184" s="287"/>
      <c r="Q184" s="287"/>
      <c r="R184" s="287"/>
      <c r="S184" s="287"/>
      <c r="T184" s="287"/>
      <c r="U184" s="287"/>
      <c r="V184" s="287"/>
      <c r="W184" s="287"/>
      <c r="X184" s="287"/>
      <c r="Y184" s="287"/>
      <c r="Z184" s="287"/>
      <c r="AA184" s="287"/>
      <c r="AB184" s="287"/>
      <c r="AC184" s="288"/>
      <c r="BE184" s="493">
        <v>2</v>
      </c>
      <c r="BF184" s="494"/>
      <c r="BG184" s="494"/>
      <c r="BH184" s="495" t="s">
        <v>656</v>
      </c>
      <c r="BI184" s="495"/>
      <c r="BJ184" s="495"/>
      <c r="BK184" s="495"/>
      <c r="BL184" s="495"/>
      <c r="BM184" s="495"/>
      <c r="BN184" s="495"/>
      <c r="BO184" s="495"/>
      <c r="BP184" s="495"/>
      <c r="BQ184" s="495"/>
      <c r="BR184" s="495"/>
      <c r="BS184" s="495"/>
      <c r="BT184" s="495"/>
      <c r="BU184" s="495"/>
      <c r="BV184" s="495"/>
      <c r="BW184" s="495"/>
      <c r="BX184" s="495"/>
      <c r="BY184" s="495"/>
      <c r="BZ184" s="495"/>
      <c r="CA184" s="495"/>
      <c r="CB184" s="495"/>
      <c r="CC184" s="495"/>
      <c r="CD184" s="495"/>
      <c r="CE184" s="496"/>
      <c r="DH184" s="243"/>
      <c r="DI184" s="228"/>
      <c r="DJ184" s="228"/>
      <c r="DK184" s="228"/>
      <c r="DL184" s="228"/>
    </row>
    <row r="185" spans="1:116" s="220" customFormat="1" ht="20.100000000000001" customHeight="1">
      <c r="A185" s="226"/>
      <c r="C185" s="284">
        <v>2</v>
      </c>
      <c r="D185" s="285"/>
      <c r="E185" s="285"/>
      <c r="F185" s="286" t="s">
        <v>657</v>
      </c>
      <c r="G185" s="287"/>
      <c r="H185" s="287"/>
      <c r="I185" s="287"/>
      <c r="J185" s="287"/>
      <c r="K185" s="287"/>
      <c r="L185" s="287"/>
      <c r="M185" s="287"/>
      <c r="N185" s="287"/>
      <c r="O185" s="287"/>
      <c r="P185" s="287"/>
      <c r="Q185" s="287"/>
      <c r="R185" s="287"/>
      <c r="S185" s="287"/>
      <c r="T185" s="287"/>
      <c r="U185" s="287"/>
      <c r="V185" s="287"/>
      <c r="W185" s="287"/>
      <c r="X185" s="287"/>
      <c r="Y185" s="287"/>
      <c r="Z185" s="287"/>
      <c r="AA185" s="287"/>
      <c r="AB185" s="287"/>
      <c r="AC185" s="288"/>
      <c r="BE185" s="497">
        <v>3</v>
      </c>
      <c r="BF185" s="498"/>
      <c r="BG185" s="498"/>
      <c r="BH185" s="499" t="s">
        <v>658</v>
      </c>
      <c r="BI185" s="499"/>
      <c r="BJ185" s="499"/>
      <c r="BK185" s="499"/>
      <c r="BL185" s="499"/>
      <c r="BM185" s="499"/>
      <c r="BN185" s="499"/>
      <c r="BO185" s="499"/>
      <c r="BP185" s="499"/>
      <c r="BQ185" s="499"/>
      <c r="BR185" s="499"/>
      <c r="BS185" s="499"/>
      <c r="BT185" s="499"/>
      <c r="BU185" s="499"/>
      <c r="BV185" s="499"/>
      <c r="BW185" s="499"/>
      <c r="BX185" s="499"/>
      <c r="BY185" s="499"/>
      <c r="BZ185" s="499"/>
      <c r="CA185" s="499"/>
      <c r="CB185" s="499"/>
      <c r="CC185" s="499"/>
      <c r="CD185" s="499"/>
      <c r="CE185" s="500"/>
      <c r="DH185" s="243"/>
      <c r="DI185" s="228"/>
      <c r="DJ185" s="228"/>
      <c r="DK185" s="228"/>
      <c r="DL185" s="228"/>
    </row>
    <row r="186" spans="1:116" s="220" customFormat="1" ht="20.100000000000001" customHeight="1">
      <c r="A186" s="226"/>
      <c r="C186" s="284">
        <v>3</v>
      </c>
      <c r="D186" s="285"/>
      <c r="E186" s="285"/>
      <c r="F186" s="286" t="s">
        <v>659</v>
      </c>
      <c r="G186" s="287"/>
      <c r="H186" s="287"/>
      <c r="I186" s="287"/>
      <c r="J186" s="287"/>
      <c r="K186" s="287"/>
      <c r="L186" s="287"/>
      <c r="M186" s="287"/>
      <c r="N186" s="287"/>
      <c r="O186" s="287"/>
      <c r="P186" s="287"/>
      <c r="Q186" s="287"/>
      <c r="R186" s="287"/>
      <c r="S186" s="287"/>
      <c r="T186" s="287"/>
      <c r="U186" s="287"/>
      <c r="V186" s="287"/>
      <c r="W186" s="287"/>
      <c r="X186" s="287"/>
      <c r="Y186" s="287"/>
      <c r="Z186" s="287"/>
      <c r="AA186" s="287"/>
      <c r="AB186" s="287"/>
      <c r="AC186" s="288"/>
      <c r="DH186" s="243"/>
      <c r="DI186" s="228"/>
      <c r="DJ186" s="228"/>
      <c r="DK186" s="228"/>
      <c r="DL186" s="228"/>
    </row>
    <row r="187" spans="1:116" s="220" customFormat="1" ht="20.100000000000001" customHeight="1">
      <c r="A187" s="226"/>
      <c r="C187" s="284">
        <v>4</v>
      </c>
      <c r="D187" s="285"/>
      <c r="E187" s="285"/>
      <c r="F187" s="286" t="s">
        <v>660</v>
      </c>
      <c r="G187" s="287"/>
      <c r="H187" s="287"/>
      <c r="I187" s="287"/>
      <c r="J187" s="287"/>
      <c r="K187" s="287"/>
      <c r="L187" s="287"/>
      <c r="M187" s="287"/>
      <c r="N187" s="287"/>
      <c r="O187" s="287"/>
      <c r="P187" s="287"/>
      <c r="Q187" s="287"/>
      <c r="R187" s="287"/>
      <c r="S187" s="287"/>
      <c r="T187" s="287"/>
      <c r="U187" s="287"/>
      <c r="V187" s="287"/>
      <c r="W187" s="287"/>
      <c r="X187" s="287"/>
      <c r="Y187" s="287"/>
      <c r="Z187" s="287"/>
      <c r="AA187" s="287"/>
      <c r="AB187" s="287"/>
      <c r="AC187" s="288"/>
      <c r="BE187" s="220" t="s">
        <v>661</v>
      </c>
      <c r="DH187" s="243"/>
      <c r="DI187" s="228"/>
      <c r="DJ187" s="228"/>
      <c r="DK187" s="228"/>
      <c r="DL187" s="228"/>
    </row>
    <row r="188" spans="1:116" s="220" customFormat="1" ht="20.100000000000001" customHeight="1">
      <c r="A188" s="226"/>
      <c r="C188" s="284">
        <v>5</v>
      </c>
      <c r="D188" s="285"/>
      <c r="E188" s="285"/>
      <c r="F188" s="286" t="s">
        <v>662</v>
      </c>
      <c r="G188" s="287"/>
      <c r="H188" s="287"/>
      <c r="I188" s="287"/>
      <c r="J188" s="287"/>
      <c r="K188" s="287"/>
      <c r="L188" s="287"/>
      <c r="M188" s="287"/>
      <c r="N188" s="287"/>
      <c r="O188" s="287"/>
      <c r="P188" s="287"/>
      <c r="Q188" s="287"/>
      <c r="R188" s="287"/>
      <c r="S188" s="287"/>
      <c r="T188" s="287"/>
      <c r="U188" s="287"/>
      <c r="V188" s="287"/>
      <c r="W188" s="287"/>
      <c r="X188" s="287"/>
      <c r="Y188" s="287"/>
      <c r="Z188" s="287"/>
      <c r="AA188" s="287"/>
      <c r="AB188" s="287"/>
      <c r="AC188" s="288"/>
      <c r="BE188" s="481" t="s">
        <v>306</v>
      </c>
      <c r="BF188" s="482"/>
      <c r="BG188" s="483"/>
      <c r="BH188" s="484" t="s">
        <v>663</v>
      </c>
      <c r="BI188" s="485"/>
      <c r="BJ188" s="485"/>
      <c r="BK188" s="485"/>
      <c r="BL188" s="485"/>
      <c r="BM188" s="485"/>
      <c r="BN188" s="485"/>
      <c r="BO188" s="485"/>
      <c r="BP188" s="485"/>
      <c r="BQ188" s="485"/>
      <c r="BR188" s="485"/>
      <c r="BS188" s="485"/>
      <c r="BT188" s="485"/>
      <c r="BU188" s="485"/>
      <c r="BV188" s="485"/>
      <c r="BW188" s="485"/>
      <c r="BX188" s="485"/>
      <c r="BY188" s="485"/>
      <c r="BZ188" s="485"/>
      <c r="CA188" s="485"/>
      <c r="CB188" s="485"/>
      <c r="CC188" s="485"/>
      <c r="CD188" s="485"/>
      <c r="CE188" s="486"/>
      <c r="DH188" s="243"/>
      <c r="DI188" s="228"/>
      <c r="DJ188" s="228"/>
      <c r="DK188" s="228"/>
      <c r="DL188" s="228"/>
    </row>
    <row r="189" spans="1:116" s="220" customFormat="1" ht="20.100000000000001" customHeight="1">
      <c r="A189" s="226"/>
      <c r="C189" s="284">
        <v>6</v>
      </c>
      <c r="D189" s="285"/>
      <c r="E189" s="285"/>
      <c r="F189" s="286" t="s">
        <v>664</v>
      </c>
      <c r="G189" s="287"/>
      <c r="H189" s="287"/>
      <c r="I189" s="287"/>
      <c r="J189" s="287"/>
      <c r="K189" s="287"/>
      <c r="L189" s="287"/>
      <c r="M189" s="287"/>
      <c r="N189" s="287"/>
      <c r="O189" s="287"/>
      <c r="P189" s="287"/>
      <c r="Q189" s="287"/>
      <c r="R189" s="287"/>
      <c r="S189" s="287"/>
      <c r="T189" s="287"/>
      <c r="U189" s="287"/>
      <c r="V189" s="287"/>
      <c r="W189" s="287"/>
      <c r="X189" s="287"/>
      <c r="Y189" s="287"/>
      <c r="Z189" s="287"/>
      <c r="AA189" s="287"/>
      <c r="AB189" s="287"/>
      <c r="AC189" s="288"/>
      <c r="BE189" s="511">
        <v>1</v>
      </c>
      <c r="BF189" s="512"/>
      <c r="BG189" s="512"/>
      <c r="BH189" s="513" t="s">
        <v>665</v>
      </c>
      <c r="BI189" s="513"/>
      <c r="BJ189" s="513"/>
      <c r="BK189" s="513"/>
      <c r="BL189" s="513"/>
      <c r="BM189" s="513"/>
      <c r="BN189" s="513"/>
      <c r="BO189" s="513"/>
      <c r="BP189" s="513"/>
      <c r="BQ189" s="513"/>
      <c r="BR189" s="513"/>
      <c r="BS189" s="513"/>
      <c r="BT189" s="513"/>
      <c r="BU189" s="513"/>
      <c r="BV189" s="513"/>
      <c r="BW189" s="513"/>
      <c r="BX189" s="513"/>
      <c r="BY189" s="513"/>
      <c r="BZ189" s="513"/>
      <c r="CA189" s="513"/>
      <c r="CB189" s="513"/>
      <c r="CC189" s="513"/>
      <c r="CD189" s="513"/>
      <c r="CE189" s="514"/>
      <c r="DH189" s="243"/>
      <c r="DI189" s="228"/>
      <c r="DJ189" s="228"/>
      <c r="DK189" s="228"/>
      <c r="DL189" s="228"/>
    </row>
    <row r="190" spans="1:116" s="220" customFormat="1" ht="20.100000000000001" customHeight="1">
      <c r="A190" s="226"/>
      <c r="BE190" s="493">
        <v>2</v>
      </c>
      <c r="BF190" s="494"/>
      <c r="BG190" s="494"/>
      <c r="BH190" s="495" t="s">
        <v>666</v>
      </c>
      <c r="BI190" s="495"/>
      <c r="BJ190" s="495"/>
      <c r="BK190" s="495"/>
      <c r="BL190" s="495"/>
      <c r="BM190" s="495"/>
      <c r="BN190" s="495"/>
      <c r="BO190" s="495"/>
      <c r="BP190" s="495"/>
      <c r="BQ190" s="495"/>
      <c r="BR190" s="495"/>
      <c r="BS190" s="495"/>
      <c r="BT190" s="495"/>
      <c r="BU190" s="495"/>
      <c r="BV190" s="495"/>
      <c r="BW190" s="495"/>
      <c r="BX190" s="495"/>
      <c r="BY190" s="495"/>
      <c r="BZ190" s="495"/>
      <c r="CA190" s="495"/>
      <c r="CB190" s="495"/>
      <c r="CC190" s="495"/>
      <c r="CD190" s="495"/>
      <c r="CE190" s="495"/>
      <c r="DH190" s="243"/>
      <c r="DI190" s="228"/>
      <c r="DJ190" s="228"/>
      <c r="DK190" s="228"/>
      <c r="DL190" s="228"/>
    </row>
    <row r="191" spans="1:116" s="220" customFormat="1" ht="20.100000000000001" customHeight="1">
      <c r="A191" s="226"/>
      <c r="BE191" s="497">
        <v>3</v>
      </c>
      <c r="BF191" s="498"/>
      <c r="BG191" s="498"/>
      <c r="BH191" s="499" t="s">
        <v>667</v>
      </c>
      <c r="BI191" s="499"/>
      <c r="BJ191" s="499"/>
      <c r="BK191" s="499"/>
      <c r="BL191" s="499"/>
      <c r="BM191" s="499"/>
      <c r="BN191" s="499"/>
      <c r="BO191" s="499"/>
      <c r="BP191" s="499"/>
      <c r="BQ191" s="499"/>
      <c r="BR191" s="499"/>
      <c r="BS191" s="499"/>
      <c r="BT191" s="499"/>
      <c r="BU191" s="499"/>
      <c r="BV191" s="499"/>
      <c r="BW191" s="499"/>
      <c r="BX191" s="499"/>
      <c r="BY191" s="499"/>
      <c r="BZ191" s="499"/>
      <c r="CA191" s="499"/>
      <c r="CB191" s="499"/>
      <c r="CC191" s="499"/>
      <c r="CD191" s="499"/>
      <c r="CE191" s="499"/>
      <c r="DH191" s="243"/>
      <c r="DI191" s="228"/>
      <c r="DJ191" s="228"/>
      <c r="DK191" s="228"/>
      <c r="DL191" s="228"/>
    </row>
    <row r="192" spans="1:116" s="220" customFormat="1" ht="20.100000000000001" customHeight="1">
      <c r="A192" s="226"/>
      <c r="BE192" s="289"/>
      <c r="BF192" s="289"/>
      <c r="BG192" s="289"/>
      <c r="BH192" s="290"/>
      <c r="BI192" s="290"/>
      <c r="BJ192" s="290"/>
      <c r="BK192" s="290"/>
      <c r="BL192" s="290"/>
      <c r="BM192" s="290"/>
      <c r="BN192" s="290"/>
      <c r="BO192" s="290"/>
      <c r="BP192" s="290"/>
      <c r="BQ192" s="290"/>
      <c r="BR192" s="290"/>
      <c r="BS192" s="290"/>
      <c r="BT192" s="290"/>
      <c r="BU192" s="290"/>
      <c r="BV192" s="290"/>
      <c r="BW192" s="290"/>
      <c r="BX192" s="290"/>
      <c r="BY192" s="290"/>
      <c r="BZ192" s="290"/>
      <c r="CA192" s="290"/>
      <c r="CB192" s="290"/>
      <c r="CC192" s="290"/>
      <c r="CD192" s="290"/>
      <c r="CE192" s="290"/>
      <c r="DH192" s="243"/>
      <c r="DI192" s="228"/>
      <c r="DJ192" s="228"/>
      <c r="DK192" s="228"/>
      <c r="DL192" s="228"/>
    </row>
    <row r="193" spans="1:116" s="220" customFormat="1" ht="20.100000000000001" customHeight="1">
      <c r="A193" s="226"/>
      <c r="BE193" s="220" t="s">
        <v>668</v>
      </c>
      <c r="DH193" s="243"/>
      <c r="DI193" s="228"/>
      <c r="DJ193" s="228"/>
      <c r="DK193" s="228"/>
      <c r="DL193" s="228"/>
    </row>
    <row r="194" spans="1:116" s="220" customFormat="1" ht="20.100000000000001" customHeight="1">
      <c r="A194" s="226"/>
      <c r="BE194" s="481" t="s">
        <v>306</v>
      </c>
      <c r="BF194" s="482"/>
      <c r="BG194" s="483"/>
      <c r="BH194" s="484" t="s">
        <v>669</v>
      </c>
      <c r="BI194" s="485"/>
      <c r="BJ194" s="485"/>
      <c r="BK194" s="485"/>
      <c r="BL194" s="485"/>
      <c r="BM194" s="485"/>
      <c r="BN194" s="485"/>
      <c r="BO194" s="485"/>
      <c r="BP194" s="485"/>
      <c r="BQ194" s="485"/>
      <c r="BR194" s="485"/>
      <c r="BS194" s="485"/>
      <c r="BT194" s="485"/>
      <c r="BU194" s="485"/>
      <c r="BV194" s="485"/>
      <c r="BW194" s="485"/>
      <c r="BX194" s="485"/>
      <c r="BY194" s="485"/>
      <c r="BZ194" s="485"/>
      <c r="CA194" s="485"/>
      <c r="CB194" s="485"/>
      <c r="CC194" s="485"/>
      <c r="CD194" s="485"/>
      <c r="CE194" s="504"/>
      <c r="DH194" s="243"/>
      <c r="DI194" s="228"/>
      <c r="DJ194" s="228"/>
      <c r="DK194" s="228"/>
      <c r="DL194" s="228"/>
    </row>
    <row r="195" spans="1:116" s="220" customFormat="1" ht="20.100000000000001" customHeight="1">
      <c r="A195" s="226"/>
      <c r="BE195" s="511">
        <v>1</v>
      </c>
      <c r="BF195" s="512"/>
      <c r="BG195" s="512"/>
      <c r="BH195" s="513" t="s">
        <v>670</v>
      </c>
      <c r="BI195" s="513"/>
      <c r="BJ195" s="513"/>
      <c r="BK195" s="513"/>
      <c r="BL195" s="513"/>
      <c r="BM195" s="513"/>
      <c r="BN195" s="513"/>
      <c r="BO195" s="513"/>
      <c r="BP195" s="513"/>
      <c r="BQ195" s="513"/>
      <c r="BR195" s="513"/>
      <c r="BS195" s="513"/>
      <c r="BT195" s="513"/>
      <c r="BU195" s="513"/>
      <c r="BV195" s="513"/>
      <c r="BW195" s="513"/>
      <c r="BX195" s="513"/>
      <c r="BY195" s="513"/>
      <c r="BZ195" s="513"/>
      <c r="CA195" s="513"/>
      <c r="CB195" s="513"/>
      <c r="CC195" s="513"/>
      <c r="CD195" s="513"/>
      <c r="CE195" s="513"/>
      <c r="DH195" s="243"/>
      <c r="DI195" s="228"/>
      <c r="DJ195" s="228"/>
      <c r="DK195" s="228"/>
      <c r="DL195" s="228"/>
    </row>
    <row r="196" spans="1:116" s="220" customFormat="1" ht="20.100000000000001" customHeight="1">
      <c r="A196" s="226"/>
      <c r="BE196" s="493">
        <v>2</v>
      </c>
      <c r="BF196" s="494"/>
      <c r="BG196" s="494"/>
      <c r="BH196" s="495" t="s">
        <v>671</v>
      </c>
      <c r="BI196" s="495"/>
      <c r="BJ196" s="495"/>
      <c r="BK196" s="495"/>
      <c r="BL196" s="495"/>
      <c r="BM196" s="495"/>
      <c r="BN196" s="495"/>
      <c r="BO196" s="495"/>
      <c r="BP196" s="495"/>
      <c r="BQ196" s="495"/>
      <c r="BR196" s="495"/>
      <c r="BS196" s="495"/>
      <c r="BT196" s="495"/>
      <c r="BU196" s="495"/>
      <c r="BV196" s="495"/>
      <c r="BW196" s="495"/>
      <c r="BX196" s="495"/>
      <c r="BY196" s="495"/>
      <c r="BZ196" s="495"/>
      <c r="CA196" s="495"/>
      <c r="CB196" s="495"/>
      <c r="CC196" s="495"/>
      <c r="CD196" s="495"/>
      <c r="CE196" s="495"/>
      <c r="DH196" s="243"/>
      <c r="DI196" s="228"/>
      <c r="DJ196" s="228"/>
      <c r="DK196" s="228"/>
      <c r="DL196" s="228"/>
    </row>
    <row r="197" spans="1:116" s="220" customFormat="1" ht="20.100000000000001" customHeight="1">
      <c r="A197" s="226"/>
      <c r="BE197" s="497">
        <v>3</v>
      </c>
      <c r="BF197" s="498"/>
      <c r="BG197" s="498"/>
      <c r="BH197" s="499" t="s">
        <v>672</v>
      </c>
      <c r="BI197" s="499"/>
      <c r="BJ197" s="499"/>
      <c r="BK197" s="499"/>
      <c r="BL197" s="499"/>
      <c r="BM197" s="499"/>
      <c r="BN197" s="499"/>
      <c r="BO197" s="499"/>
      <c r="BP197" s="499"/>
      <c r="BQ197" s="499"/>
      <c r="BR197" s="499"/>
      <c r="BS197" s="499"/>
      <c r="BT197" s="499"/>
      <c r="BU197" s="499"/>
      <c r="BV197" s="499"/>
      <c r="BW197" s="499"/>
      <c r="BX197" s="499"/>
      <c r="BY197" s="499"/>
      <c r="BZ197" s="499"/>
      <c r="CA197" s="499"/>
      <c r="CB197" s="499"/>
      <c r="CC197" s="499"/>
      <c r="CD197" s="499"/>
      <c r="CE197" s="499"/>
      <c r="DH197" s="243"/>
      <c r="DI197" s="228"/>
      <c r="DJ197" s="228"/>
      <c r="DK197" s="228"/>
      <c r="DL197" s="228"/>
    </row>
    <row r="198" spans="1:116" s="220" customFormat="1" ht="20.100000000000001" customHeight="1">
      <c r="A198" s="226"/>
      <c r="DH198" s="243"/>
      <c r="DI198" s="228"/>
      <c r="DJ198" s="228"/>
      <c r="DK198" s="228"/>
      <c r="DL198" s="228"/>
    </row>
    <row r="199" spans="1:116" s="220" customFormat="1" ht="20.100000000000001" customHeight="1">
      <c r="A199" s="226"/>
      <c r="DH199" s="243"/>
      <c r="DI199" s="228"/>
      <c r="DJ199" s="228"/>
      <c r="DK199" s="228"/>
      <c r="DL199" s="228"/>
    </row>
    <row r="200" spans="1:116" s="220" customFormat="1" ht="20.100000000000001" customHeight="1">
      <c r="A200" s="237"/>
      <c r="B200" s="238"/>
      <c r="C200" s="238"/>
      <c r="D200" s="238"/>
      <c r="E200" s="238"/>
      <c r="F200" s="238"/>
      <c r="G200" s="238"/>
      <c r="H200" s="238"/>
      <c r="I200" s="238"/>
      <c r="J200" s="238"/>
      <c r="K200" s="238"/>
      <c r="L200" s="238"/>
      <c r="M200" s="238"/>
      <c r="N200" s="238"/>
      <c r="O200" s="238"/>
      <c r="P200" s="238"/>
      <c r="Q200" s="238"/>
      <c r="R200" s="238"/>
      <c r="S200" s="238"/>
      <c r="T200" s="238"/>
      <c r="U200" s="238"/>
      <c r="V200" s="238"/>
      <c r="W200" s="238"/>
      <c r="X200" s="238"/>
      <c r="Y200" s="238"/>
      <c r="Z200" s="238"/>
      <c r="AA200" s="238"/>
      <c r="AB200" s="238"/>
      <c r="AC200" s="238"/>
      <c r="AD200" s="238"/>
      <c r="AE200" s="238"/>
      <c r="AF200" s="238"/>
      <c r="AG200" s="238"/>
      <c r="AH200" s="238"/>
      <c r="AI200" s="238"/>
      <c r="AJ200" s="238"/>
      <c r="AK200" s="238"/>
      <c r="AL200" s="238"/>
      <c r="AM200" s="238"/>
      <c r="AN200" s="238"/>
      <c r="AO200" s="238"/>
      <c r="AP200" s="238"/>
      <c r="AQ200" s="238"/>
      <c r="AR200" s="238"/>
      <c r="AS200" s="238"/>
      <c r="AT200" s="238"/>
      <c r="AU200" s="238"/>
      <c r="AV200" s="238"/>
      <c r="AW200" s="238"/>
      <c r="AX200" s="238"/>
      <c r="AY200" s="238"/>
      <c r="AZ200" s="238"/>
      <c r="BA200" s="238"/>
      <c r="BB200" s="238"/>
      <c r="BC200" s="238"/>
      <c r="BD200" s="238"/>
      <c r="BE200" s="238"/>
      <c r="BF200" s="238"/>
      <c r="BG200" s="238"/>
      <c r="BH200" s="238"/>
      <c r="BI200" s="238"/>
      <c r="BJ200" s="238"/>
      <c r="BK200" s="238"/>
      <c r="BL200" s="238"/>
      <c r="BM200" s="238"/>
      <c r="BN200" s="238"/>
      <c r="BO200" s="238"/>
      <c r="BP200" s="238"/>
      <c r="BQ200" s="238"/>
      <c r="BR200" s="238"/>
      <c r="BS200" s="238"/>
      <c r="BT200" s="238"/>
      <c r="BU200" s="238"/>
      <c r="BV200" s="238"/>
      <c r="BW200" s="238"/>
      <c r="BX200" s="238"/>
      <c r="BY200" s="238"/>
      <c r="BZ200" s="238"/>
      <c r="CA200" s="238"/>
      <c r="CB200" s="238"/>
      <c r="CC200" s="238"/>
      <c r="CD200" s="238"/>
      <c r="CE200" s="238"/>
      <c r="CF200" s="238"/>
      <c r="CG200" s="238"/>
      <c r="CH200" s="238"/>
      <c r="CI200" s="238"/>
      <c r="CJ200" s="238"/>
      <c r="CK200" s="238"/>
      <c r="CL200" s="238"/>
      <c r="CM200" s="238"/>
      <c r="CN200" s="238"/>
      <c r="CO200" s="238"/>
      <c r="CP200" s="238"/>
      <c r="CQ200" s="238"/>
      <c r="CR200" s="238"/>
      <c r="CS200" s="238"/>
      <c r="CT200" s="238"/>
      <c r="CU200" s="238"/>
      <c r="CV200" s="238"/>
      <c r="CW200" s="238"/>
      <c r="CX200" s="238"/>
      <c r="CY200" s="238"/>
      <c r="CZ200" s="238"/>
      <c r="DA200" s="238"/>
      <c r="DB200" s="238"/>
      <c r="DC200" s="238"/>
      <c r="DD200" s="238"/>
      <c r="DE200" s="238"/>
      <c r="DF200" s="238"/>
      <c r="DG200" s="238"/>
      <c r="DH200" s="239"/>
      <c r="DI200" s="228"/>
      <c r="DJ200" s="228"/>
      <c r="DK200" s="228"/>
      <c r="DL200" s="228"/>
    </row>
    <row r="201" spans="1:116" s="220" customFormat="1" ht="20.100000000000001" customHeight="1">
      <c r="A201" s="221"/>
      <c r="B201" s="222"/>
      <c r="C201" s="244"/>
      <c r="D201" s="244"/>
      <c r="E201" s="244"/>
      <c r="F201" s="253"/>
      <c r="G201" s="222"/>
      <c r="H201" s="222"/>
      <c r="I201" s="222"/>
      <c r="J201" s="222"/>
      <c r="K201" s="222"/>
      <c r="L201" s="222"/>
      <c r="M201" s="222"/>
      <c r="N201" s="222"/>
      <c r="O201" s="222"/>
      <c r="P201" s="222"/>
      <c r="Q201" s="222"/>
      <c r="R201" s="222"/>
      <c r="S201" s="222"/>
      <c r="T201" s="222"/>
      <c r="U201" s="222"/>
      <c r="V201" s="222"/>
      <c r="W201" s="222"/>
      <c r="X201" s="222"/>
      <c r="Y201" s="222"/>
      <c r="Z201" s="222"/>
      <c r="AA201" s="222"/>
      <c r="AB201" s="222"/>
      <c r="AC201" s="253"/>
      <c r="AD201" s="222"/>
      <c r="AE201" s="222"/>
      <c r="AF201" s="222"/>
      <c r="AG201" s="222"/>
      <c r="AH201" s="222"/>
      <c r="AI201" s="222"/>
      <c r="AJ201" s="222"/>
      <c r="AK201" s="222"/>
      <c r="AL201" s="222"/>
      <c r="AM201" s="253"/>
      <c r="AN201" s="222"/>
      <c r="AO201" s="222"/>
      <c r="AP201" s="222"/>
      <c r="AQ201" s="222"/>
      <c r="AR201" s="222"/>
      <c r="AS201" s="222"/>
      <c r="AT201" s="222"/>
      <c r="AU201" s="253"/>
      <c r="AV201" s="253"/>
      <c r="AW201" s="222"/>
      <c r="AX201" s="222"/>
      <c r="AY201" s="253"/>
      <c r="AZ201" s="253"/>
      <c r="BA201" s="222"/>
      <c r="BB201" s="222"/>
      <c r="BC201" s="253"/>
      <c r="BD201" s="222"/>
      <c r="BE201" s="222"/>
      <c r="BF201" s="253"/>
      <c r="BG201" s="222"/>
      <c r="BH201" s="222"/>
      <c r="BI201" s="222"/>
      <c r="BJ201" s="222"/>
      <c r="BK201" s="222"/>
      <c r="BL201" s="222"/>
      <c r="BM201" s="222"/>
      <c r="BN201" s="222"/>
      <c r="BO201" s="222"/>
      <c r="BP201" s="222"/>
      <c r="BQ201" s="222"/>
      <c r="BR201" s="222"/>
      <c r="BS201" s="223"/>
      <c r="BT201" s="223"/>
      <c r="BU201" s="223"/>
      <c r="BV201" s="223"/>
      <c r="BW201" s="223"/>
      <c r="BX201" s="223"/>
      <c r="BY201" s="223"/>
      <c r="BZ201" s="223"/>
      <c r="CA201" s="223"/>
      <c r="CB201" s="223"/>
      <c r="CC201" s="223"/>
      <c r="CD201" s="223"/>
      <c r="CE201" s="223"/>
      <c r="CF201" s="223"/>
      <c r="CG201" s="223"/>
      <c r="CH201" s="223"/>
      <c r="CI201" s="223"/>
      <c r="CJ201" s="223"/>
      <c r="CK201" s="223"/>
      <c r="CL201" s="223"/>
      <c r="CM201" s="223"/>
      <c r="CN201" s="223"/>
      <c r="CO201" s="223"/>
      <c r="CP201" s="223"/>
      <c r="CQ201" s="223"/>
      <c r="CR201" s="223"/>
      <c r="CS201" s="223"/>
      <c r="CT201" s="240"/>
      <c r="CU201" s="223"/>
      <c r="CV201" s="223"/>
      <c r="CW201" s="223"/>
      <c r="CX201" s="223"/>
      <c r="CY201" s="223"/>
      <c r="CZ201" s="223"/>
      <c r="DA201" s="223"/>
      <c r="DB201" s="223"/>
      <c r="DC201" s="241"/>
      <c r="DD201" s="241"/>
      <c r="DE201" s="241"/>
      <c r="DF201" s="241"/>
      <c r="DG201" s="241"/>
      <c r="DH201" s="225"/>
      <c r="DI201" s="228"/>
      <c r="DJ201" s="228"/>
      <c r="DK201" s="228"/>
      <c r="DL201" s="228"/>
    </row>
    <row r="202" spans="1:116" s="220" customFormat="1" ht="20.100000000000001" customHeight="1">
      <c r="A202" s="226"/>
      <c r="C202" s="220" t="s">
        <v>673</v>
      </c>
      <c r="BE202" s="220" t="s">
        <v>674</v>
      </c>
      <c r="DH202" s="243"/>
      <c r="DI202" s="228"/>
      <c r="DJ202" s="228"/>
      <c r="DK202" s="228"/>
      <c r="DL202" s="228"/>
    </row>
    <row r="203" spans="1:116" s="220" customFormat="1" ht="20.100000000000001" customHeight="1">
      <c r="A203" s="226"/>
      <c r="C203" s="481" t="s">
        <v>306</v>
      </c>
      <c r="D203" s="482"/>
      <c r="E203" s="483"/>
      <c r="F203" s="484" t="s">
        <v>675</v>
      </c>
      <c r="G203" s="485"/>
      <c r="H203" s="485"/>
      <c r="I203" s="485"/>
      <c r="J203" s="485"/>
      <c r="K203" s="485"/>
      <c r="L203" s="485"/>
      <c r="M203" s="485"/>
      <c r="N203" s="485"/>
      <c r="O203" s="485"/>
      <c r="P203" s="485"/>
      <c r="Q203" s="485"/>
      <c r="R203" s="485"/>
      <c r="S203" s="485"/>
      <c r="T203" s="485"/>
      <c r="U203" s="485"/>
      <c r="V203" s="485"/>
      <c r="W203" s="485"/>
      <c r="X203" s="485"/>
      <c r="Y203" s="485"/>
      <c r="Z203" s="485"/>
      <c r="AA203" s="485"/>
      <c r="AB203" s="485"/>
      <c r="AC203" s="486"/>
      <c r="BE203" s="481" t="s">
        <v>306</v>
      </c>
      <c r="BF203" s="482"/>
      <c r="BG203" s="483"/>
      <c r="BH203" s="484" t="s">
        <v>676</v>
      </c>
      <c r="BI203" s="485"/>
      <c r="BJ203" s="485"/>
      <c r="BK203" s="485"/>
      <c r="BL203" s="485"/>
      <c r="BM203" s="485"/>
      <c r="BN203" s="485"/>
      <c r="BO203" s="485"/>
      <c r="BP203" s="485"/>
      <c r="BQ203" s="485"/>
      <c r="BR203" s="485"/>
      <c r="BS203" s="485"/>
      <c r="BT203" s="485"/>
      <c r="BU203" s="485"/>
      <c r="BV203" s="485"/>
      <c r="BW203" s="485"/>
      <c r="BX203" s="485"/>
      <c r="BY203" s="485"/>
      <c r="BZ203" s="485"/>
      <c r="CA203" s="485"/>
      <c r="CB203" s="485"/>
      <c r="CC203" s="485"/>
      <c r="CD203" s="485"/>
      <c r="CE203" s="486"/>
      <c r="DH203" s="243"/>
      <c r="DI203" s="228"/>
      <c r="DJ203" s="228"/>
      <c r="DK203" s="228"/>
      <c r="DL203" s="228"/>
    </row>
    <row r="204" spans="1:116" s="220" customFormat="1" ht="20.100000000000001" customHeight="1">
      <c r="A204" s="226"/>
      <c r="C204" s="284">
        <v>1</v>
      </c>
      <c r="D204" s="285"/>
      <c r="E204" s="285"/>
      <c r="F204" s="286" t="s">
        <v>677</v>
      </c>
      <c r="G204" s="287"/>
      <c r="H204" s="287"/>
      <c r="I204" s="287"/>
      <c r="J204" s="287"/>
      <c r="K204" s="287"/>
      <c r="L204" s="287"/>
      <c r="M204" s="287"/>
      <c r="N204" s="287"/>
      <c r="O204" s="287"/>
      <c r="P204" s="287"/>
      <c r="Q204" s="287"/>
      <c r="R204" s="287"/>
      <c r="S204" s="287"/>
      <c r="T204" s="287"/>
      <c r="U204" s="287"/>
      <c r="V204" s="287"/>
      <c r="W204" s="287"/>
      <c r="X204" s="287"/>
      <c r="Y204" s="287"/>
      <c r="Z204" s="287"/>
      <c r="AA204" s="287"/>
      <c r="AB204" s="287"/>
      <c r="AC204" s="288"/>
      <c r="BE204" s="511">
        <v>1</v>
      </c>
      <c r="BF204" s="512"/>
      <c r="BG204" s="512"/>
      <c r="BH204" s="513" t="s">
        <v>678</v>
      </c>
      <c r="BI204" s="513"/>
      <c r="BJ204" s="513"/>
      <c r="BK204" s="513"/>
      <c r="BL204" s="513"/>
      <c r="BM204" s="513"/>
      <c r="BN204" s="513"/>
      <c r="BO204" s="513"/>
      <c r="BP204" s="513"/>
      <c r="BQ204" s="513"/>
      <c r="BR204" s="513"/>
      <c r="BS204" s="513"/>
      <c r="BT204" s="513"/>
      <c r="BU204" s="513"/>
      <c r="BV204" s="513"/>
      <c r="BW204" s="513"/>
      <c r="BX204" s="513"/>
      <c r="BY204" s="513"/>
      <c r="BZ204" s="513"/>
      <c r="CA204" s="513"/>
      <c r="CB204" s="513"/>
      <c r="CC204" s="513"/>
      <c r="CD204" s="513"/>
      <c r="CE204" s="514"/>
      <c r="DH204" s="243"/>
      <c r="DI204" s="228"/>
      <c r="DJ204" s="228"/>
      <c r="DK204" s="228"/>
      <c r="DL204" s="228"/>
    </row>
    <row r="205" spans="1:116" s="220" customFormat="1" ht="20.100000000000001" customHeight="1">
      <c r="A205" s="226"/>
      <c r="C205" s="284">
        <v>2</v>
      </c>
      <c r="D205" s="285"/>
      <c r="E205" s="285"/>
      <c r="F205" s="286" t="s">
        <v>679</v>
      </c>
      <c r="G205" s="287"/>
      <c r="H205" s="287"/>
      <c r="I205" s="287"/>
      <c r="J205" s="287"/>
      <c r="K205" s="287"/>
      <c r="L205" s="287"/>
      <c r="M205" s="287"/>
      <c r="N205" s="287"/>
      <c r="O205" s="287"/>
      <c r="P205" s="287"/>
      <c r="Q205" s="287"/>
      <c r="R205" s="287"/>
      <c r="S205" s="287"/>
      <c r="T205" s="287"/>
      <c r="U205" s="287"/>
      <c r="V205" s="287"/>
      <c r="W205" s="287"/>
      <c r="X205" s="287"/>
      <c r="Y205" s="287"/>
      <c r="Z205" s="287"/>
      <c r="AA205" s="287"/>
      <c r="AB205" s="287"/>
      <c r="AC205" s="288"/>
      <c r="BE205" s="493">
        <v>2</v>
      </c>
      <c r="BF205" s="494"/>
      <c r="BG205" s="494"/>
      <c r="BH205" s="495" t="s">
        <v>680</v>
      </c>
      <c r="BI205" s="495"/>
      <c r="BJ205" s="495"/>
      <c r="BK205" s="495"/>
      <c r="BL205" s="495"/>
      <c r="BM205" s="495"/>
      <c r="BN205" s="495"/>
      <c r="BO205" s="495"/>
      <c r="BP205" s="495"/>
      <c r="BQ205" s="495"/>
      <c r="BR205" s="495"/>
      <c r="BS205" s="495"/>
      <c r="BT205" s="495"/>
      <c r="BU205" s="495"/>
      <c r="BV205" s="495"/>
      <c r="BW205" s="495"/>
      <c r="BX205" s="495"/>
      <c r="BY205" s="495"/>
      <c r="BZ205" s="495"/>
      <c r="CA205" s="495"/>
      <c r="CB205" s="495"/>
      <c r="CC205" s="495"/>
      <c r="CD205" s="495"/>
      <c r="CE205" s="496"/>
      <c r="DH205" s="243"/>
      <c r="DI205" s="228"/>
      <c r="DJ205" s="228"/>
      <c r="DK205" s="228"/>
      <c r="DL205" s="228"/>
    </row>
    <row r="206" spans="1:116" s="220" customFormat="1" ht="20.100000000000001" customHeight="1">
      <c r="A206" s="226"/>
      <c r="C206" s="284">
        <v>3</v>
      </c>
      <c r="D206" s="285"/>
      <c r="E206" s="285"/>
      <c r="F206" s="286" t="s">
        <v>681</v>
      </c>
      <c r="G206" s="287"/>
      <c r="H206" s="287"/>
      <c r="I206" s="287"/>
      <c r="J206" s="287"/>
      <c r="K206" s="287"/>
      <c r="L206" s="287"/>
      <c r="M206" s="287"/>
      <c r="N206" s="287"/>
      <c r="O206" s="287"/>
      <c r="P206" s="287"/>
      <c r="Q206" s="287"/>
      <c r="R206" s="287"/>
      <c r="S206" s="287"/>
      <c r="T206" s="287"/>
      <c r="U206" s="287"/>
      <c r="V206" s="287"/>
      <c r="W206" s="287"/>
      <c r="X206" s="287"/>
      <c r="Y206" s="287"/>
      <c r="Z206" s="287"/>
      <c r="AA206" s="287"/>
      <c r="AB206" s="287"/>
      <c r="AC206" s="288"/>
      <c r="BE206" s="493">
        <v>3</v>
      </c>
      <c r="BF206" s="494"/>
      <c r="BG206" s="494"/>
      <c r="BH206" s="495" t="s">
        <v>682</v>
      </c>
      <c r="BI206" s="495"/>
      <c r="BJ206" s="495"/>
      <c r="BK206" s="495"/>
      <c r="BL206" s="495"/>
      <c r="BM206" s="495"/>
      <c r="BN206" s="495"/>
      <c r="BO206" s="495"/>
      <c r="BP206" s="495"/>
      <c r="BQ206" s="495"/>
      <c r="BR206" s="495"/>
      <c r="BS206" s="495"/>
      <c r="BT206" s="495"/>
      <c r="BU206" s="495"/>
      <c r="BV206" s="495"/>
      <c r="BW206" s="495"/>
      <c r="BX206" s="495"/>
      <c r="BY206" s="495"/>
      <c r="BZ206" s="495"/>
      <c r="CA206" s="495"/>
      <c r="CB206" s="495"/>
      <c r="CC206" s="495"/>
      <c r="CD206" s="495"/>
      <c r="CE206" s="496"/>
      <c r="DH206" s="243"/>
      <c r="DI206" s="228"/>
      <c r="DJ206" s="228"/>
      <c r="DK206" s="228"/>
      <c r="DL206" s="228"/>
    </row>
    <row r="207" spans="1:116" s="220" customFormat="1" ht="20.100000000000001" customHeight="1">
      <c r="A207" s="226"/>
      <c r="BE207" s="497">
        <v>4</v>
      </c>
      <c r="BF207" s="498"/>
      <c r="BG207" s="498"/>
      <c r="BH207" s="499" t="s">
        <v>548</v>
      </c>
      <c r="BI207" s="499"/>
      <c r="BJ207" s="499"/>
      <c r="BK207" s="499"/>
      <c r="BL207" s="499"/>
      <c r="BM207" s="499"/>
      <c r="BN207" s="499"/>
      <c r="BO207" s="499"/>
      <c r="BP207" s="499"/>
      <c r="BQ207" s="499"/>
      <c r="BR207" s="499"/>
      <c r="BS207" s="499"/>
      <c r="BT207" s="499"/>
      <c r="BU207" s="499"/>
      <c r="BV207" s="499"/>
      <c r="BW207" s="499"/>
      <c r="BX207" s="499"/>
      <c r="BY207" s="499"/>
      <c r="BZ207" s="499"/>
      <c r="CA207" s="499"/>
      <c r="CB207" s="499"/>
      <c r="CC207" s="499"/>
      <c r="CD207" s="499"/>
      <c r="CE207" s="500"/>
      <c r="DH207" s="243"/>
      <c r="DI207" s="228"/>
      <c r="DJ207" s="228"/>
      <c r="DK207" s="228"/>
      <c r="DL207" s="228"/>
    </row>
    <row r="208" spans="1:116" s="220" customFormat="1" ht="20.25" customHeight="1">
      <c r="A208" s="226"/>
      <c r="C208" s="220" t="s">
        <v>683</v>
      </c>
      <c r="DH208" s="243"/>
      <c r="DI208" s="228"/>
      <c r="DJ208" s="228"/>
      <c r="DK208" s="228"/>
      <c r="DL208" s="228"/>
    </row>
    <row r="209" spans="1:116" s="220" customFormat="1" ht="20.100000000000001" customHeight="1">
      <c r="A209" s="226"/>
      <c r="C209" s="481" t="s">
        <v>306</v>
      </c>
      <c r="D209" s="482"/>
      <c r="E209" s="483"/>
      <c r="F209" s="484" t="s">
        <v>684</v>
      </c>
      <c r="G209" s="485"/>
      <c r="H209" s="485"/>
      <c r="I209" s="485"/>
      <c r="J209" s="485"/>
      <c r="K209" s="485"/>
      <c r="L209" s="485"/>
      <c r="M209" s="485"/>
      <c r="N209" s="485"/>
      <c r="O209" s="485"/>
      <c r="P209" s="485"/>
      <c r="Q209" s="485"/>
      <c r="R209" s="485"/>
      <c r="S209" s="485"/>
      <c r="T209" s="485"/>
      <c r="U209" s="485"/>
      <c r="V209" s="485"/>
      <c r="W209" s="485"/>
      <c r="X209" s="485"/>
      <c r="Y209" s="485"/>
      <c r="Z209" s="485"/>
      <c r="AA209" s="485"/>
      <c r="AB209" s="485"/>
      <c r="AC209" s="486"/>
      <c r="BE209" s="220" t="s">
        <v>685</v>
      </c>
      <c r="DH209" s="243"/>
      <c r="DI209" s="228"/>
      <c r="DJ209" s="228"/>
      <c r="DK209" s="228"/>
      <c r="DL209" s="228"/>
    </row>
    <row r="210" spans="1:116" s="220" customFormat="1" ht="20.100000000000001" customHeight="1">
      <c r="A210" s="226"/>
      <c r="C210" s="512" t="s">
        <v>686</v>
      </c>
      <c r="D210" s="512"/>
      <c r="E210" s="512"/>
      <c r="F210" s="513" t="s">
        <v>687</v>
      </c>
      <c r="G210" s="513"/>
      <c r="H210" s="513"/>
      <c r="I210" s="513"/>
      <c r="J210" s="513"/>
      <c r="K210" s="513"/>
      <c r="L210" s="513"/>
      <c r="M210" s="513"/>
      <c r="N210" s="513"/>
      <c r="O210" s="513"/>
      <c r="P210" s="513"/>
      <c r="Q210" s="513"/>
      <c r="R210" s="513"/>
      <c r="S210" s="513"/>
      <c r="T210" s="513"/>
      <c r="U210" s="513"/>
      <c r="V210" s="513"/>
      <c r="W210" s="513"/>
      <c r="X210" s="513"/>
      <c r="Y210" s="513"/>
      <c r="Z210" s="513"/>
      <c r="AA210" s="513"/>
      <c r="AB210" s="513"/>
      <c r="AC210" s="514"/>
      <c r="BE210" s="481" t="s">
        <v>306</v>
      </c>
      <c r="BF210" s="482"/>
      <c r="BG210" s="483"/>
      <c r="BH210" s="484" t="s">
        <v>688</v>
      </c>
      <c r="BI210" s="485"/>
      <c r="BJ210" s="485"/>
      <c r="BK210" s="485"/>
      <c r="BL210" s="485"/>
      <c r="BM210" s="485"/>
      <c r="BN210" s="485"/>
      <c r="BO210" s="485"/>
      <c r="BP210" s="485"/>
      <c r="BQ210" s="485"/>
      <c r="BR210" s="485"/>
      <c r="BS210" s="485"/>
      <c r="BT210" s="485"/>
      <c r="BU210" s="485"/>
      <c r="BV210" s="485"/>
      <c r="BW210" s="485"/>
      <c r="BX210" s="485"/>
      <c r="BY210" s="485"/>
      <c r="BZ210" s="485"/>
      <c r="CA210" s="485"/>
      <c r="CB210" s="485"/>
      <c r="CC210" s="485"/>
      <c r="CD210" s="485"/>
      <c r="CE210" s="486"/>
      <c r="DH210" s="243"/>
      <c r="DI210" s="228"/>
      <c r="DJ210" s="228"/>
      <c r="DK210" s="228"/>
      <c r="DL210" s="228"/>
    </row>
    <row r="211" spans="1:116" s="220" customFormat="1" ht="20.100000000000001" customHeight="1">
      <c r="A211" s="226"/>
      <c r="C211" s="494" t="s">
        <v>689</v>
      </c>
      <c r="D211" s="494"/>
      <c r="E211" s="494"/>
      <c r="F211" s="495" t="s">
        <v>690</v>
      </c>
      <c r="G211" s="495"/>
      <c r="H211" s="495"/>
      <c r="I211" s="495"/>
      <c r="J211" s="495"/>
      <c r="K211" s="495"/>
      <c r="L211" s="495"/>
      <c r="M211" s="495"/>
      <c r="N211" s="495"/>
      <c r="O211" s="495"/>
      <c r="P211" s="495"/>
      <c r="Q211" s="495"/>
      <c r="R211" s="495"/>
      <c r="S211" s="495"/>
      <c r="T211" s="495"/>
      <c r="U211" s="495"/>
      <c r="V211" s="495"/>
      <c r="W211" s="495"/>
      <c r="X211" s="495"/>
      <c r="Y211" s="495"/>
      <c r="Z211" s="495"/>
      <c r="AA211" s="495"/>
      <c r="AB211" s="495"/>
      <c r="AC211" s="496"/>
      <c r="BE211" s="511">
        <v>1</v>
      </c>
      <c r="BF211" s="512"/>
      <c r="BG211" s="512"/>
      <c r="BH211" s="513" t="s">
        <v>691</v>
      </c>
      <c r="BI211" s="513"/>
      <c r="BJ211" s="513"/>
      <c r="BK211" s="513"/>
      <c r="BL211" s="513"/>
      <c r="BM211" s="513"/>
      <c r="BN211" s="513"/>
      <c r="BO211" s="513"/>
      <c r="BP211" s="513"/>
      <c r="BQ211" s="513"/>
      <c r="BR211" s="513"/>
      <c r="BS211" s="513"/>
      <c r="BT211" s="513"/>
      <c r="BU211" s="513"/>
      <c r="BV211" s="513"/>
      <c r="BW211" s="513"/>
      <c r="BX211" s="513"/>
      <c r="BY211" s="513"/>
      <c r="BZ211" s="513"/>
      <c r="CA211" s="513"/>
      <c r="CB211" s="513"/>
      <c r="CC211" s="513"/>
      <c r="CD211" s="513"/>
      <c r="CE211" s="514"/>
      <c r="DH211" s="243"/>
      <c r="DI211" s="228"/>
      <c r="DJ211" s="228"/>
      <c r="DK211" s="228"/>
      <c r="DL211" s="228"/>
    </row>
    <row r="212" spans="1:116" s="220" customFormat="1" ht="20.100000000000001" customHeight="1">
      <c r="A212" s="226"/>
      <c r="C212" s="494" t="s">
        <v>692</v>
      </c>
      <c r="D212" s="494"/>
      <c r="E212" s="494"/>
      <c r="F212" s="495" t="s">
        <v>693</v>
      </c>
      <c r="G212" s="495"/>
      <c r="H212" s="495"/>
      <c r="I212" s="495"/>
      <c r="J212" s="495"/>
      <c r="K212" s="495"/>
      <c r="L212" s="495"/>
      <c r="M212" s="495"/>
      <c r="N212" s="495"/>
      <c r="O212" s="495"/>
      <c r="P212" s="495"/>
      <c r="Q212" s="495"/>
      <c r="R212" s="495"/>
      <c r="S212" s="495"/>
      <c r="T212" s="495"/>
      <c r="U212" s="495"/>
      <c r="V212" s="495"/>
      <c r="W212" s="495"/>
      <c r="X212" s="495"/>
      <c r="Y212" s="495"/>
      <c r="Z212" s="495"/>
      <c r="AA212" s="495"/>
      <c r="AB212" s="495"/>
      <c r="AC212" s="496"/>
      <c r="BE212" s="493">
        <v>2</v>
      </c>
      <c r="BF212" s="494"/>
      <c r="BG212" s="494"/>
      <c r="BH212" s="495" t="s">
        <v>694</v>
      </c>
      <c r="BI212" s="495"/>
      <c r="BJ212" s="495"/>
      <c r="BK212" s="495"/>
      <c r="BL212" s="495"/>
      <c r="BM212" s="495"/>
      <c r="BN212" s="495"/>
      <c r="BO212" s="495"/>
      <c r="BP212" s="495"/>
      <c r="BQ212" s="495"/>
      <c r="BR212" s="495"/>
      <c r="BS212" s="495"/>
      <c r="BT212" s="495"/>
      <c r="BU212" s="495"/>
      <c r="BV212" s="495"/>
      <c r="BW212" s="495"/>
      <c r="BX212" s="495"/>
      <c r="BY212" s="495"/>
      <c r="BZ212" s="495"/>
      <c r="CA212" s="495"/>
      <c r="CB212" s="495"/>
      <c r="CC212" s="495"/>
      <c r="CD212" s="495"/>
      <c r="CE212" s="496"/>
      <c r="DH212" s="243"/>
      <c r="DI212" s="228"/>
      <c r="DJ212" s="228"/>
      <c r="DK212" s="228"/>
      <c r="DL212" s="228"/>
    </row>
    <row r="213" spans="1:116" s="220" customFormat="1" ht="20.100000000000001" customHeight="1">
      <c r="A213" s="226"/>
      <c r="C213" s="494" t="s">
        <v>695</v>
      </c>
      <c r="D213" s="494"/>
      <c r="E213" s="494"/>
      <c r="F213" s="495" t="s">
        <v>696</v>
      </c>
      <c r="G213" s="495"/>
      <c r="H213" s="495"/>
      <c r="I213" s="495"/>
      <c r="J213" s="495"/>
      <c r="K213" s="495"/>
      <c r="L213" s="495"/>
      <c r="M213" s="495"/>
      <c r="N213" s="495"/>
      <c r="O213" s="495"/>
      <c r="P213" s="495"/>
      <c r="Q213" s="495"/>
      <c r="R213" s="495"/>
      <c r="S213" s="495"/>
      <c r="T213" s="495"/>
      <c r="U213" s="495"/>
      <c r="V213" s="495"/>
      <c r="W213" s="495"/>
      <c r="X213" s="495"/>
      <c r="Y213" s="495"/>
      <c r="Z213" s="495"/>
      <c r="AA213" s="495"/>
      <c r="AB213" s="495"/>
      <c r="AC213" s="496"/>
      <c r="BE213" s="493">
        <v>3</v>
      </c>
      <c r="BF213" s="494"/>
      <c r="BG213" s="494"/>
      <c r="BH213" s="495" t="s">
        <v>697</v>
      </c>
      <c r="BI213" s="495"/>
      <c r="BJ213" s="495"/>
      <c r="BK213" s="495"/>
      <c r="BL213" s="495"/>
      <c r="BM213" s="495"/>
      <c r="BN213" s="495"/>
      <c r="BO213" s="495"/>
      <c r="BP213" s="495"/>
      <c r="BQ213" s="495"/>
      <c r="BR213" s="495"/>
      <c r="BS213" s="495"/>
      <c r="BT213" s="495"/>
      <c r="BU213" s="495"/>
      <c r="BV213" s="495"/>
      <c r="BW213" s="495"/>
      <c r="BX213" s="495"/>
      <c r="BY213" s="495"/>
      <c r="BZ213" s="495"/>
      <c r="CA213" s="495"/>
      <c r="CB213" s="495"/>
      <c r="CC213" s="495"/>
      <c r="CD213" s="495"/>
      <c r="CE213" s="496"/>
      <c r="DH213" s="243"/>
      <c r="DI213" s="228"/>
      <c r="DJ213" s="228"/>
      <c r="DK213" s="228"/>
      <c r="DL213" s="228"/>
    </row>
    <row r="214" spans="1:116" s="220" customFormat="1" ht="20.100000000000001" customHeight="1">
      <c r="A214" s="226"/>
      <c r="C214" s="494" t="s">
        <v>698</v>
      </c>
      <c r="D214" s="494"/>
      <c r="E214" s="494"/>
      <c r="F214" s="495" t="s">
        <v>699</v>
      </c>
      <c r="G214" s="495"/>
      <c r="H214" s="495"/>
      <c r="I214" s="495"/>
      <c r="J214" s="495"/>
      <c r="K214" s="495"/>
      <c r="L214" s="495"/>
      <c r="M214" s="495"/>
      <c r="N214" s="495"/>
      <c r="O214" s="495"/>
      <c r="P214" s="495"/>
      <c r="Q214" s="495"/>
      <c r="R214" s="495"/>
      <c r="S214" s="495"/>
      <c r="T214" s="495"/>
      <c r="U214" s="495"/>
      <c r="V214" s="495"/>
      <c r="W214" s="495"/>
      <c r="X214" s="495"/>
      <c r="Y214" s="495"/>
      <c r="Z214" s="495"/>
      <c r="AA214" s="495"/>
      <c r="AB214" s="495"/>
      <c r="AC214" s="496"/>
      <c r="BE214" s="497">
        <v>4</v>
      </c>
      <c r="BF214" s="498"/>
      <c r="BG214" s="498"/>
      <c r="BH214" s="499" t="s">
        <v>700</v>
      </c>
      <c r="BI214" s="499"/>
      <c r="BJ214" s="499"/>
      <c r="BK214" s="499"/>
      <c r="BL214" s="499"/>
      <c r="BM214" s="499"/>
      <c r="BN214" s="499"/>
      <c r="BO214" s="499"/>
      <c r="BP214" s="499"/>
      <c r="BQ214" s="499"/>
      <c r="BR214" s="499"/>
      <c r="BS214" s="499"/>
      <c r="BT214" s="499"/>
      <c r="BU214" s="499"/>
      <c r="BV214" s="499"/>
      <c r="BW214" s="499"/>
      <c r="BX214" s="499"/>
      <c r="BY214" s="499"/>
      <c r="BZ214" s="499"/>
      <c r="CA214" s="499"/>
      <c r="CB214" s="499"/>
      <c r="CC214" s="499"/>
      <c r="CD214" s="499"/>
      <c r="CE214" s="500"/>
      <c r="DH214" s="243"/>
      <c r="DI214" s="228"/>
      <c r="DJ214" s="228"/>
      <c r="DK214" s="228"/>
      <c r="DL214" s="228"/>
    </row>
    <row r="215" spans="1:116" s="220" customFormat="1" ht="20.100000000000001" customHeight="1">
      <c r="A215" s="226"/>
      <c r="C215" s="494" t="s">
        <v>701</v>
      </c>
      <c r="D215" s="494"/>
      <c r="E215" s="494"/>
      <c r="F215" s="495" t="s">
        <v>702</v>
      </c>
      <c r="G215" s="495"/>
      <c r="H215" s="495"/>
      <c r="I215" s="495"/>
      <c r="J215" s="495"/>
      <c r="K215" s="495"/>
      <c r="L215" s="495"/>
      <c r="M215" s="495"/>
      <c r="N215" s="495"/>
      <c r="O215" s="495"/>
      <c r="P215" s="495"/>
      <c r="Q215" s="495"/>
      <c r="R215" s="495"/>
      <c r="S215" s="495"/>
      <c r="T215" s="495"/>
      <c r="U215" s="495"/>
      <c r="V215" s="495"/>
      <c r="W215" s="495"/>
      <c r="X215" s="495"/>
      <c r="Y215" s="495"/>
      <c r="Z215" s="495"/>
      <c r="AA215" s="495"/>
      <c r="AB215" s="495"/>
      <c r="AC215" s="496"/>
      <c r="DH215" s="243"/>
      <c r="DI215" s="228"/>
      <c r="DJ215" s="228"/>
      <c r="DK215" s="228"/>
      <c r="DL215" s="228"/>
    </row>
    <row r="216" spans="1:116" s="220" customFormat="1" ht="20.100000000000001" customHeight="1">
      <c r="A216" s="226"/>
      <c r="C216" s="494" t="s">
        <v>703</v>
      </c>
      <c r="D216" s="494"/>
      <c r="E216" s="494"/>
      <c r="F216" s="495" t="s">
        <v>704</v>
      </c>
      <c r="G216" s="495"/>
      <c r="H216" s="495"/>
      <c r="I216" s="495"/>
      <c r="J216" s="495"/>
      <c r="K216" s="495"/>
      <c r="L216" s="495"/>
      <c r="M216" s="495"/>
      <c r="N216" s="495"/>
      <c r="O216" s="495"/>
      <c r="P216" s="495"/>
      <c r="Q216" s="495"/>
      <c r="R216" s="495"/>
      <c r="S216" s="495"/>
      <c r="T216" s="495"/>
      <c r="U216" s="495"/>
      <c r="V216" s="495"/>
      <c r="W216" s="495"/>
      <c r="X216" s="495"/>
      <c r="Y216" s="495"/>
      <c r="Z216" s="495"/>
      <c r="AA216" s="495"/>
      <c r="AB216" s="495"/>
      <c r="AC216" s="496"/>
      <c r="BE216" s="216" t="s">
        <v>705</v>
      </c>
      <c r="BF216" s="216"/>
      <c r="BG216" s="216"/>
      <c r="BH216" s="216"/>
      <c r="BI216" s="216"/>
      <c r="BJ216" s="216"/>
      <c r="BK216" s="216"/>
      <c r="BL216" s="216"/>
      <c r="BM216" s="216"/>
      <c r="BN216" s="216"/>
      <c r="BO216" s="216"/>
      <c r="BP216" s="216"/>
      <c r="BQ216" s="216"/>
      <c r="BR216" s="216"/>
      <c r="BS216" s="216"/>
      <c r="BT216" s="216"/>
      <c r="BU216" s="216"/>
      <c r="BV216" s="216"/>
      <c r="BW216" s="216"/>
      <c r="BX216" s="216"/>
      <c r="BY216" s="216"/>
      <c r="BZ216" s="216"/>
      <c r="CA216" s="216"/>
      <c r="CB216" s="216"/>
      <c r="CC216" s="216"/>
      <c r="CD216" s="216"/>
      <c r="CE216" s="216"/>
      <c r="DH216" s="243"/>
      <c r="DI216" s="228"/>
      <c r="DJ216" s="228"/>
      <c r="DK216" s="228"/>
      <c r="DL216" s="228"/>
    </row>
    <row r="217" spans="1:116" s="220" customFormat="1" ht="20.100000000000001" customHeight="1">
      <c r="A217" s="226"/>
      <c r="C217" s="468" t="s">
        <v>706</v>
      </c>
      <c r="D217" s="468"/>
      <c r="E217" s="468"/>
      <c r="F217" s="469" t="s">
        <v>707</v>
      </c>
      <c r="G217" s="469"/>
      <c r="H217" s="469"/>
      <c r="I217" s="469"/>
      <c r="J217" s="469"/>
      <c r="K217" s="469"/>
      <c r="L217" s="469"/>
      <c r="M217" s="469"/>
      <c r="N217" s="469"/>
      <c r="O217" s="469"/>
      <c r="P217" s="469"/>
      <c r="Q217" s="469"/>
      <c r="R217" s="469"/>
      <c r="S217" s="469"/>
      <c r="T217" s="469"/>
      <c r="U217" s="469"/>
      <c r="V217" s="469"/>
      <c r="W217" s="469"/>
      <c r="X217" s="469"/>
      <c r="Y217" s="469"/>
      <c r="Z217" s="469"/>
      <c r="AA217" s="469"/>
      <c r="AB217" s="469"/>
      <c r="AC217" s="470"/>
      <c r="BE217" s="481" t="s">
        <v>306</v>
      </c>
      <c r="BF217" s="482"/>
      <c r="BG217" s="483"/>
      <c r="BH217" s="484" t="s">
        <v>708</v>
      </c>
      <c r="BI217" s="485"/>
      <c r="BJ217" s="485"/>
      <c r="BK217" s="485"/>
      <c r="BL217" s="485"/>
      <c r="BM217" s="485"/>
      <c r="BN217" s="485"/>
      <c r="BO217" s="485"/>
      <c r="BP217" s="485"/>
      <c r="BQ217" s="485"/>
      <c r="BR217" s="485"/>
      <c r="BS217" s="485"/>
      <c r="BT217" s="485"/>
      <c r="BU217" s="485"/>
      <c r="BV217" s="485"/>
      <c r="BW217" s="485"/>
      <c r="BX217" s="485"/>
      <c r="BY217" s="485"/>
      <c r="BZ217" s="485"/>
      <c r="CA217" s="485"/>
      <c r="CB217" s="485"/>
      <c r="CC217" s="485"/>
      <c r="CD217" s="485"/>
      <c r="CE217" s="486"/>
      <c r="DH217" s="243"/>
      <c r="DI217" s="228"/>
      <c r="DJ217" s="228"/>
      <c r="DK217" s="228"/>
      <c r="DL217" s="228"/>
    </row>
    <row r="218" spans="1:116" s="220" customFormat="1" ht="20.100000000000001" customHeight="1">
      <c r="A218" s="226"/>
      <c r="C218" s="468" t="s">
        <v>709</v>
      </c>
      <c r="D218" s="468"/>
      <c r="E218" s="468"/>
      <c r="F218" s="495" t="s">
        <v>710</v>
      </c>
      <c r="G218" s="495"/>
      <c r="H218" s="495"/>
      <c r="I218" s="495"/>
      <c r="J218" s="495"/>
      <c r="K218" s="495"/>
      <c r="L218" s="495"/>
      <c r="M218" s="495"/>
      <c r="N218" s="495"/>
      <c r="O218" s="495"/>
      <c r="P218" s="495"/>
      <c r="Q218" s="495"/>
      <c r="R218" s="495"/>
      <c r="S218" s="495"/>
      <c r="T218" s="495"/>
      <c r="U218" s="495"/>
      <c r="V218" s="495"/>
      <c r="W218" s="495"/>
      <c r="X218" s="495"/>
      <c r="Y218" s="495"/>
      <c r="Z218" s="495"/>
      <c r="AA218" s="495"/>
      <c r="AB218" s="495"/>
      <c r="AC218" s="496"/>
      <c r="BE218" s="511">
        <v>1</v>
      </c>
      <c r="BF218" s="512"/>
      <c r="BG218" s="512"/>
      <c r="BH218" s="513" t="s">
        <v>711</v>
      </c>
      <c r="BI218" s="513"/>
      <c r="BJ218" s="513"/>
      <c r="BK218" s="513"/>
      <c r="BL218" s="513"/>
      <c r="BM218" s="513"/>
      <c r="BN218" s="513"/>
      <c r="BO218" s="513"/>
      <c r="BP218" s="513"/>
      <c r="BQ218" s="513"/>
      <c r="BR218" s="513"/>
      <c r="BS218" s="513"/>
      <c r="BT218" s="513"/>
      <c r="BU218" s="513"/>
      <c r="BV218" s="513"/>
      <c r="BW218" s="513"/>
      <c r="BX218" s="513"/>
      <c r="BY218" s="513"/>
      <c r="BZ218" s="513"/>
      <c r="CA218" s="513"/>
      <c r="CB218" s="513"/>
      <c r="CC218" s="513"/>
      <c r="CD218" s="513"/>
      <c r="CE218" s="514"/>
      <c r="DH218" s="243"/>
      <c r="DI218" s="228"/>
      <c r="DJ218" s="228"/>
      <c r="DK218" s="228"/>
      <c r="DL218" s="228"/>
    </row>
    <row r="219" spans="1:116" s="220" customFormat="1" ht="20.100000000000001" customHeight="1">
      <c r="A219" s="226"/>
      <c r="C219" s="468" t="s">
        <v>356</v>
      </c>
      <c r="D219" s="468"/>
      <c r="E219" s="468"/>
      <c r="F219" s="495" t="s">
        <v>712</v>
      </c>
      <c r="G219" s="495"/>
      <c r="H219" s="495"/>
      <c r="I219" s="495"/>
      <c r="J219" s="495"/>
      <c r="K219" s="495"/>
      <c r="L219" s="495"/>
      <c r="M219" s="495"/>
      <c r="N219" s="495"/>
      <c r="O219" s="495"/>
      <c r="P219" s="495"/>
      <c r="Q219" s="495"/>
      <c r="R219" s="495"/>
      <c r="S219" s="495"/>
      <c r="T219" s="495"/>
      <c r="U219" s="495"/>
      <c r="V219" s="495"/>
      <c r="W219" s="495"/>
      <c r="X219" s="495"/>
      <c r="Y219" s="495"/>
      <c r="Z219" s="495"/>
      <c r="AA219" s="495"/>
      <c r="AB219" s="495"/>
      <c r="AC219" s="496"/>
      <c r="BE219" s="493">
        <v>2</v>
      </c>
      <c r="BF219" s="494"/>
      <c r="BG219" s="494"/>
      <c r="BH219" s="495" t="s">
        <v>713</v>
      </c>
      <c r="BI219" s="495"/>
      <c r="BJ219" s="495"/>
      <c r="BK219" s="495"/>
      <c r="BL219" s="495"/>
      <c r="BM219" s="495"/>
      <c r="BN219" s="495"/>
      <c r="BO219" s="495"/>
      <c r="BP219" s="495"/>
      <c r="BQ219" s="495"/>
      <c r="BR219" s="495"/>
      <c r="BS219" s="495"/>
      <c r="BT219" s="495"/>
      <c r="BU219" s="495"/>
      <c r="BV219" s="495"/>
      <c r="BW219" s="495"/>
      <c r="BX219" s="495"/>
      <c r="BY219" s="495"/>
      <c r="BZ219" s="495"/>
      <c r="CA219" s="495"/>
      <c r="CB219" s="495"/>
      <c r="CC219" s="495"/>
      <c r="CD219" s="495"/>
      <c r="CE219" s="496"/>
      <c r="DH219" s="243"/>
      <c r="DI219" s="228"/>
      <c r="DJ219" s="228"/>
      <c r="DK219" s="228"/>
      <c r="DL219" s="228"/>
    </row>
    <row r="220" spans="1:116" s="220" customFormat="1" ht="20.100000000000001" customHeight="1">
      <c r="A220" s="226"/>
      <c r="C220" s="468" t="s">
        <v>359</v>
      </c>
      <c r="D220" s="468"/>
      <c r="E220" s="468"/>
      <c r="F220" s="495" t="s">
        <v>714</v>
      </c>
      <c r="G220" s="495"/>
      <c r="H220" s="495"/>
      <c r="I220" s="495"/>
      <c r="J220" s="495"/>
      <c r="K220" s="495"/>
      <c r="L220" s="495"/>
      <c r="M220" s="495"/>
      <c r="N220" s="495"/>
      <c r="O220" s="495"/>
      <c r="P220" s="495"/>
      <c r="Q220" s="495"/>
      <c r="R220" s="495"/>
      <c r="S220" s="495"/>
      <c r="T220" s="495"/>
      <c r="U220" s="495"/>
      <c r="V220" s="495"/>
      <c r="W220" s="495"/>
      <c r="X220" s="495"/>
      <c r="Y220" s="495"/>
      <c r="Z220" s="495"/>
      <c r="AA220" s="495"/>
      <c r="AB220" s="495"/>
      <c r="AC220" s="496"/>
      <c r="BE220" s="493">
        <v>3</v>
      </c>
      <c r="BF220" s="494"/>
      <c r="BG220" s="494"/>
      <c r="BH220" s="495" t="s">
        <v>715</v>
      </c>
      <c r="BI220" s="495"/>
      <c r="BJ220" s="495"/>
      <c r="BK220" s="495"/>
      <c r="BL220" s="495"/>
      <c r="BM220" s="495"/>
      <c r="BN220" s="495"/>
      <c r="BO220" s="495"/>
      <c r="BP220" s="495"/>
      <c r="BQ220" s="495"/>
      <c r="BR220" s="495"/>
      <c r="BS220" s="495"/>
      <c r="BT220" s="495"/>
      <c r="BU220" s="495"/>
      <c r="BV220" s="495"/>
      <c r="BW220" s="495"/>
      <c r="BX220" s="495"/>
      <c r="BY220" s="495"/>
      <c r="BZ220" s="495"/>
      <c r="CA220" s="495"/>
      <c r="CB220" s="495"/>
      <c r="CC220" s="495"/>
      <c r="CD220" s="495"/>
      <c r="CE220" s="496"/>
      <c r="DH220" s="243"/>
      <c r="DI220" s="228"/>
      <c r="DJ220" s="228"/>
      <c r="DK220" s="228"/>
      <c r="DL220" s="228"/>
    </row>
    <row r="221" spans="1:116" s="220" customFormat="1" ht="20.100000000000001" customHeight="1">
      <c r="A221" s="226"/>
      <c r="C221" s="468" t="s">
        <v>362</v>
      </c>
      <c r="D221" s="468"/>
      <c r="E221" s="468"/>
      <c r="F221" s="495" t="s">
        <v>716</v>
      </c>
      <c r="G221" s="495"/>
      <c r="H221" s="495"/>
      <c r="I221" s="495"/>
      <c r="J221" s="495"/>
      <c r="K221" s="495"/>
      <c r="L221" s="495"/>
      <c r="M221" s="495"/>
      <c r="N221" s="495"/>
      <c r="O221" s="495"/>
      <c r="P221" s="495"/>
      <c r="Q221" s="495"/>
      <c r="R221" s="495"/>
      <c r="S221" s="495"/>
      <c r="T221" s="495"/>
      <c r="U221" s="495"/>
      <c r="V221" s="495"/>
      <c r="W221" s="495"/>
      <c r="X221" s="495"/>
      <c r="Y221" s="495"/>
      <c r="Z221" s="495"/>
      <c r="AA221" s="495"/>
      <c r="AB221" s="495"/>
      <c r="AC221" s="496"/>
      <c r="BE221" s="468"/>
      <c r="BF221" s="468"/>
      <c r="BG221" s="468"/>
      <c r="BH221" s="530" t="s">
        <v>717</v>
      </c>
      <c r="BI221" s="530"/>
      <c r="BJ221" s="530"/>
      <c r="BK221" s="530"/>
      <c r="BL221" s="530"/>
      <c r="BM221" s="530"/>
      <c r="BN221" s="530"/>
      <c r="BO221" s="530"/>
      <c r="BP221" s="530"/>
      <c r="BQ221" s="530"/>
      <c r="BR221" s="530"/>
      <c r="BS221" s="530"/>
      <c r="BT221" s="530"/>
      <c r="BU221" s="530"/>
      <c r="BV221" s="530"/>
      <c r="BW221" s="530"/>
      <c r="BX221" s="530"/>
      <c r="BY221" s="530"/>
      <c r="BZ221" s="530"/>
      <c r="CA221" s="530"/>
      <c r="CB221" s="530"/>
      <c r="CC221" s="530"/>
      <c r="CD221" s="530"/>
      <c r="CE221" s="531"/>
      <c r="DH221" s="243"/>
      <c r="DI221" s="228"/>
      <c r="DJ221" s="228"/>
      <c r="DK221" s="228"/>
      <c r="DL221" s="228"/>
    </row>
    <row r="222" spans="1:116" s="220" customFormat="1" ht="20.100000000000001" customHeight="1">
      <c r="A222" s="226"/>
      <c r="C222" s="468" t="s">
        <v>365</v>
      </c>
      <c r="D222" s="468"/>
      <c r="E222" s="468"/>
      <c r="F222" s="495" t="s">
        <v>718</v>
      </c>
      <c r="G222" s="495"/>
      <c r="H222" s="495"/>
      <c r="I222" s="495"/>
      <c r="J222" s="495"/>
      <c r="K222" s="495"/>
      <c r="L222" s="495"/>
      <c r="M222" s="495"/>
      <c r="N222" s="495"/>
      <c r="O222" s="495"/>
      <c r="P222" s="495"/>
      <c r="Q222" s="495"/>
      <c r="R222" s="495"/>
      <c r="S222" s="495"/>
      <c r="T222" s="495"/>
      <c r="U222" s="495"/>
      <c r="V222" s="495"/>
      <c r="W222" s="495"/>
      <c r="X222" s="495"/>
      <c r="Y222" s="495"/>
      <c r="Z222" s="495"/>
      <c r="AA222" s="495"/>
      <c r="AB222" s="495"/>
      <c r="AC222" s="496"/>
      <c r="BE222" s="471">
        <v>4</v>
      </c>
      <c r="BF222" s="472"/>
      <c r="BG222" s="472"/>
      <c r="BH222" s="473" t="s">
        <v>719</v>
      </c>
      <c r="BI222" s="473"/>
      <c r="BJ222" s="473"/>
      <c r="BK222" s="473"/>
      <c r="BL222" s="473"/>
      <c r="BM222" s="473"/>
      <c r="BN222" s="473"/>
      <c r="BO222" s="473"/>
      <c r="BP222" s="473"/>
      <c r="BQ222" s="473"/>
      <c r="BR222" s="473"/>
      <c r="BS222" s="473"/>
      <c r="BT222" s="473"/>
      <c r="BU222" s="473"/>
      <c r="BV222" s="473"/>
      <c r="BW222" s="473"/>
      <c r="BX222" s="473"/>
      <c r="BY222" s="473"/>
      <c r="BZ222" s="473"/>
      <c r="CA222" s="473"/>
      <c r="CB222" s="473"/>
      <c r="CC222" s="473"/>
      <c r="CD222" s="473"/>
      <c r="CE222" s="474"/>
      <c r="DH222" s="243"/>
      <c r="DI222" s="228"/>
      <c r="DJ222" s="228"/>
      <c r="DK222" s="228"/>
      <c r="DL222" s="228"/>
    </row>
    <row r="223" spans="1:116" s="220" customFormat="1" ht="20.100000000000001" customHeight="1">
      <c r="A223" s="226"/>
      <c r="C223" s="468" t="s">
        <v>368</v>
      </c>
      <c r="D223" s="468"/>
      <c r="E223" s="468"/>
      <c r="F223" s="495" t="s">
        <v>720</v>
      </c>
      <c r="G223" s="495"/>
      <c r="H223" s="495"/>
      <c r="I223" s="495"/>
      <c r="J223" s="495"/>
      <c r="K223" s="495"/>
      <c r="L223" s="495"/>
      <c r="M223" s="495"/>
      <c r="N223" s="495"/>
      <c r="O223" s="495"/>
      <c r="P223" s="495"/>
      <c r="Q223" s="495"/>
      <c r="R223" s="495"/>
      <c r="S223" s="495"/>
      <c r="T223" s="495"/>
      <c r="U223" s="495"/>
      <c r="V223" s="495"/>
      <c r="W223" s="495"/>
      <c r="X223" s="495"/>
      <c r="Y223" s="495"/>
      <c r="Z223" s="495"/>
      <c r="AA223" s="495"/>
      <c r="AB223" s="495"/>
      <c r="AC223" s="496"/>
      <c r="DH223" s="243"/>
      <c r="DI223" s="228"/>
      <c r="DJ223" s="228"/>
      <c r="DK223" s="228"/>
      <c r="DL223" s="228"/>
    </row>
    <row r="224" spans="1:116" s="220" customFormat="1" ht="20.100000000000001" customHeight="1">
      <c r="A224" s="226"/>
      <c r="C224" s="472" t="s">
        <v>371</v>
      </c>
      <c r="D224" s="472"/>
      <c r="E224" s="472"/>
      <c r="F224" s="499" t="s">
        <v>109</v>
      </c>
      <c r="G224" s="499"/>
      <c r="H224" s="499"/>
      <c r="I224" s="499"/>
      <c r="J224" s="499"/>
      <c r="K224" s="499"/>
      <c r="L224" s="499"/>
      <c r="M224" s="499"/>
      <c r="N224" s="499"/>
      <c r="O224" s="499"/>
      <c r="P224" s="499"/>
      <c r="Q224" s="499"/>
      <c r="R224" s="499"/>
      <c r="S224" s="499"/>
      <c r="T224" s="499"/>
      <c r="U224" s="499"/>
      <c r="V224" s="499"/>
      <c r="W224" s="499"/>
      <c r="X224" s="499"/>
      <c r="Y224" s="499"/>
      <c r="Z224" s="499"/>
      <c r="AA224" s="499"/>
      <c r="AB224" s="499"/>
      <c r="AC224" s="500"/>
      <c r="BE224" s="220" t="s">
        <v>721</v>
      </c>
      <c r="DH224" s="243"/>
    </row>
    <row r="225" spans="1:116" s="220" customFormat="1" ht="20.100000000000001" customHeight="1">
      <c r="A225" s="226"/>
      <c r="BE225" s="481" t="s">
        <v>306</v>
      </c>
      <c r="BF225" s="482"/>
      <c r="BG225" s="483"/>
      <c r="BH225" s="484" t="s">
        <v>653</v>
      </c>
      <c r="BI225" s="485"/>
      <c r="BJ225" s="485"/>
      <c r="BK225" s="485"/>
      <c r="BL225" s="485"/>
      <c r="BM225" s="485"/>
      <c r="BN225" s="485"/>
      <c r="BO225" s="485"/>
      <c r="BP225" s="485"/>
      <c r="BQ225" s="485"/>
      <c r="BR225" s="485"/>
      <c r="BS225" s="485"/>
      <c r="BT225" s="485"/>
      <c r="BU225" s="485"/>
      <c r="BV225" s="485"/>
      <c r="BW225" s="485"/>
      <c r="BX225" s="485"/>
      <c r="BY225" s="485"/>
      <c r="BZ225" s="485"/>
      <c r="CA225" s="485"/>
      <c r="CB225" s="485"/>
      <c r="CC225" s="485"/>
      <c r="CD225" s="485"/>
      <c r="CE225" s="486"/>
      <c r="DH225" s="243"/>
    </row>
    <row r="226" spans="1:116" s="220" customFormat="1" ht="20.100000000000001" customHeight="1">
      <c r="A226" s="226"/>
      <c r="C226" s="220" t="s">
        <v>722</v>
      </c>
      <c r="BE226" s="511">
        <v>1</v>
      </c>
      <c r="BF226" s="512"/>
      <c r="BG226" s="512"/>
      <c r="BH226" s="513" t="s">
        <v>723</v>
      </c>
      <c r="BI226" s="513"/>
      <c r="BJ226" s="513"/>
      <c r="BK226" s="513"/>
      <c r="BL226" s="513"/>
      <c r="BM226" s="513"/>
      <c r="BN226" s="513"/>
      <c r="BO226" s="513"/>
      <c r="BP226" s="513"/>
      <c r="BQ226" s="513"/>
      <c r="BR226" s="513"/>
      <c r="BS226" s="513"/>
      <c r="BT226" s="513"/>
      <c r="BU226" s="513"/>
      <c r="BV226" s="513"/>
      <c r="BW226" s="513"/>
      <c r="BX226" s="513"/>
      <c r="BY226" s="513"/>
      <c r="BZ226" s="513"/>
      <c r="CA226" s="513"/>
      <c r="CB226" s="513"/>
      <c r="CC226" s="513"/>
      <c r="CD226" s="513"/>
      <c r="CE226" s="514"/>
      <c r="DH226" s="243"/>
    </row>
    <row r="227" spans="1:116" s="220" customFormat="1" ht="20.100000000000001" customHeight="1">
      <c r="A227" s="226"/>
      <c r="C227" s="481" t="s">
        <v>306</v>
      </c>
      <c r="D227" s="482"/>
      <c r="E227" s="483"/>
      <c r="F227" s="484" t="s">
        <v>724</v>
      </c>
      <c r="G227" s="485"/>
      <c r="H227" s="485"/>
      <c r="I227" s="485"/>
      <c r="J227" s="485"/>
      <c r="K227" s="485"/>
      <c r="L227" s="485"/>
      <c r="M227" s="485"/>
      <c r="N227" s="485"/>
      <c r="O227" s="485"/>
      <c r="P227" s="485"/>
      <c r="Q227" s="485"/>
      <c r="R227" s="485"/>
      <c r="S227" s="485"/>
      <c r="T227" s="485"/>
      <c r="U227" s="485"/>
      <c r="V227" s="485"/>
      <c r="W227" s="485"/>
      <c r="X227" s="485"/>
      <c r="Y227" s="485"/>
      <c r="Z227" s="485"/>
      <c r="AA227" s="485"/>
      <c r="AB227" s="485"/>
      <c r="AC227" s="486"/>
      <c r="AD227" s="482" t="s">
        <v>308</v>
      </c>
      <c r="AE227" s="482"/>
      <c r="AF227" s="482"/>
      <c r="AG227" s="482"/>
      <c r="AH227" s="482"/>
      <c r="AI227" s="482"/>
      <c r="AJ227" s="482"/>
      <c r="AK227" s="482"/>
      <c r="AL227" s="483"/>
      <c r="BE227" s="493">
        <v>2</v>
      </c>
      <c r="BF227" s="494"/>
      <c r="BG227" s="494"/>
      <c r="BH227" s="495" t="s">
        <v>725</v>
      </c>
      <c r="BI227" s="495"/>
      <c r="BJ227" s="495"/>
      <c r="BK227" s="495"/>
      <c r="BL227" s="495"/>
      <c r="BM227" s="495"/>
      <c r="BN227" s="495"/>
      <c r="BO227" s="495"/>
      <c r="BP227" s="495"/>
      <c r="BQ227" s="495"/>
      <c r="BR227" s="495"/>
      <c r="BS227" s="495"/>
      <c r="BT227" s="495"/>
      <c r="BU227" s="495"/>
      <c r="BV227" s="495"/>
      <c r="BW227" s="495"/>
      <c r="BX227" s="495"/>
      <c r="BY227" s="495"/>
      <c r="BZ227" s="495"/>
      <c r="CA227" s="495"/>
      <c r="CB227" s="495"/>
      <c r="CC227" s="495"/>
      <c r="CD227" s="495"/>
      <c r="CE227" s="496"/>
      <c r="DH227" s="243"/>
      <c r="DI227" s="228"/>
      <c r="DJ227" s="228"/>
      <c r="DK227" s="228"/>
      <c r="DL227" s="228"/>
    </row>
    <row r="228" spans="1:116" s="220" customFormat="1" ht="20.100000000000001" customHeight="1">
      <c r="A228" s="226"/>
      <c r="C228" s="512" t="s">
        <v>686</v>
      </c>
      <c r="D228" s="512"/>
      <c r="E228" s="512"/>
      <c r="F228" s="513" t="s">
        <v>726</v>
      </c>
      <c r="G228" s="513"/>
      <c r="H228" s="513"/>
      <c r="I228" s="513"/>
      <c r="J228" s="513"/>
      <c r="K228" s="513"/>
      <c r="L228" s="513"/>
      <c r="M228" s="513"/>
      <c r="N228" s="513"/>
      <c r="O228" s="513"/>
      <c r="P228" s="513"/>
      <c r="Q228" s="513"/>
      <c r="R228" s="513"/>
      <c r="S228" s="513"/>
      <c r="T228" s="513"/>
      <c r="U228" s="513"/>
      <c r="V228" s="513"/>
      <c r="W228" s="513"/>
      <c r="X228" s="513"/>
      <c r="Y228" s="513"/>
      <c r="Z228" s="513"/>
      <c r="AA228" s="513"/>
      <c r="AB228" s="513"/>
      <c r="AC228" s="514"/>
      <c r="AD228" s="550" t="s">
        <v>727</v>
      </c>
      <c r="AE228" s="551"/>
      <c r="AF228" s="551"/>
      <c r="AG228" s="551"/>
      <c r="AH228" s="551"/>
      <c r="AI228" s="551"/>
      <c r="AJ228" s="551"/>
      <c r="AK228" s="551"/>
      <c r="AL228" s="551"/>
      <c r="BE228" s="497">
        <v>3</v>
      </c>
      <c r="BF228" s="498"/>
      <c r="BG228" s="498"/>
      <c r="BH228" s="499" t="s">
        <v>700</v>
      </c>
      <c r="BI228" s="499"/>
      <c r="BJ228" s="499"/>
      <c r="BK228" s="499"/>
      <c r="BL228" s="499"/>
      <c r="BM228" s="499"/>
      <c r="BN228" s="499"/>
      <c r="BO228" s="499"/>
      <c r="BP228" s="499"/>
      <c r="BQ228" s="499"/>
      <c r="BR228" s="499"/>
      <c r="BS228" s="499"/>
      <c r="BT228" s="499"/>
      <c r="BU228" s="499"/>
      <c r="BV228" s="499"/>
      <c r="BW228" s="499"/>
      <c r="BX228" s="499"/>
      <c r="BY228" s="499"/>
      <c r="BZ228" s="499"/>
      <c r="CA228" s="499"/>
      <c r="CB228" s="499"/>
      <c r="CC228" s="499"/>
      <c r="CD228" s="499"/>
      <c r="CE228" s="500"/>
      <c r="DH228" s="243"/>
      <c r="DI228" s="228"/>
      <c r="DJ228" s="228"/>
      <c r="DK228" s="228"/>
      <c r="DL228" s="228"/>
    </row>
    <row r="229" spans="1:116" s="220" customFormat="1" ht="20.100000000000001" customHeight="1">
      <c r="A229" s="226"/>
      <c r="C229" s="498" t="s">
        <v>689</v>
      </c>
      <c r="D229" s="498"/>
      <c r="E229" s="498"/>
      <c r="F229" s="499" t="s">
        <v>728</v>
      </c>
      <c r="G229" s="499"/>
      <c r="H229" s="499"/>
      <c r="I229" s="499"/>
      <c r="J229" s="499"/>
      <c r="K229" s="499"/>
      <c r="L229" s="499"/>
      <c r="M229" s="499"/>
      <c r="N229" s="499"/>
      <c r="O229" s="499"/>
      <c r="P229" s="499"/>
      <c r="Q229" s="499"/>
      <c r="R229" s="499"/>
      <c r="S229" s="499"/>
      <c r="T229" s="499"/>
      <c r="U229" s="499"/>
      <c r="V229" s="499"/>
      <c r="W229" s="499"/>
      <c r="X229" s="499"/>
      <c r="Y229" s="499"/>
      <c r="Z229" s="499"/>
      <c r="AA229" s="499"/>
      <c r="AB229" s="499"/>
      <c r="AC229" s="500"/>
      <c r="AD229" s="552" t="s">
        <v>686</v>
      </c>
      <c r="AE229" s="553"/>
      <c r="AF229" s="553"/>
      <c r="AG229" s="553"/>
      <c r="AH229" s="553"/>
      <c r="AI229" s="553"/>
      <c r="AJ229" s="553"/>
      <c r="AK229" s="553"/>
      <c r="AL229" s="553"/>
      <c r="DH229" s="243"/>
      <c r="DI229" s="228"/>
      <c r="DJ229" s="228"/>
      <c r="DK229" s="228"/>
      <c r="DL229" s="228"/>
    </row>
    <row r="230" spans="1:116" s="220" customFormat="1" ht="20.100000000000001" customHeight="1">
      <c r="A230" s="226"/>
      <c r="DH230" s="243"/>
      <c r="DI230" s="228"/>
      <c r="DJ230" s="228"/>
      <c r="DK230" s="228"/>
      <c r="DL230" s="228"/>
    </row>
    <row r="231" spans="1:116" s="220" customFormat="1" ht="20.100000000000001" customHeight="1">
      <c r="A231" s="226"/>
      <c r="DH231" s="243"/>
      <c r="DI231" s="228"/>
      <c r="DJ231" s="228"/>
      <c r="DK231" s="228"/>
      <c r="DL231" s="228"/>
    </row>
    <row r="232" spans="1:116" s="220" customFormat="1" ht="20.100000000000001" customHeight="1">
      <c r="A232" s="226"/>
      <c r="DH232" s="243"/>
      <c r="DI232" s="228"/>
      <c r="DJ232" s="228"/>
      <c r="DK232" s="228"/>
      <c r="DL232" s="228"/>
    </row>
    <row r="233" spans="1:116" s="220" customFormat="1" ht="20.100000000000001" customHeight="1">
      <c r="A233" s="226"/>
      <c r="DH233" s="243"/>
      <c r="DI233" s="228"/>
      <c r="DJ233" s="228"/>
      <c r="DK233" s="228"/>
      <c r="DL233" s="228"/>
    </row>
    <row r="234" spans="1:116" s="220" customFormat="1" ht="20.100000000000001" customHeight="1">
      <c r="A234" s="226"/>
      <c r="DH234" s="243"/>
      <c r="DI234" s="228"/>
      <c r="DJ234" s="228"/>
      <c r="DK234" s="228"/>
      <c r="DL234" s="228"/>
    </row>
    <row r="235" spans="1:116" s="220" customFormat="1" ht="20.100000000000001" customHeight="1">
      <c r="A235" s="237"/>
      <c r="B235" s="238"/>
      <c r="C235" s="291"/>
      <c r="D235" s="291"/>
      <c r="E235" s="291"/>
      <c r="F235" s="291"/>
      <c r="G235" s="291"/>
      <c r="H235" s="291"/>
      <c r="I235" s="291"/>
      <c r="J235" s="291"/>
      <c r="K235" s="291"/>
      <c r="L235" s="291"/>
      <c r="M235" s="291"/>
      <c r="N235" s="291"/>
      <c r="O235" s="291"/>
      <c r="P235" s="291"/>
      <c r="Q235" s="291"/>
      <c r="R235" s="291"/>
      <c r="S235" s="291"/>
      <c r="T235" s="291"/>
      <c r="U235" s="291"/>
      <c r="V235" s="291"/>
      <c r="W235" s="291"/>
      <c r="X235" s="291"/>
      <c r="Y235" s="291"/>
      <c r="Z235" s="291"/>
      <c r="AA235" s="291"/>
      <c r="AB235" s="291"/>
      <c r="AC235" s="291"/>
      <c r="AD235" s="291"/>
      <c r="AE235" s="291"/>
      <c r="AF235" s="291"/>
      <c r="AG235" s="291"/>
      <c r="AH235" s="291"/>
      <c r="AI235" s="291"/>
      <c r="AJ235" s="291"/>
      <c r="AK235" s="291"/>
      <c r="AL235" s="291"/>
      <c r="AM235" s="238"/>
      <c r="AN235" s="238"/>
      <c r="AO235" s="238"/>
      <c r="AP235" s="238"/>
      <c r="AQ235" s="238"/>
      <c r="AR235" s="238"/>
      <c r="AS235" s="238"/>
      <c r="AT235" s="238"/>
      <c r="AU235" s="238"/>
      <c r="AV235" s="238"/>
      <c r="AW235" s="238"/>
      <c r="AX235" s="238"/>
      <c r="AY235" s="238"/>
      <c r="AZ235" s="238"/>
      <c r="BA235" s="238"/>
      <c r="BB235" s="238"/>
      <c r="BC235" s="238"/>
      <c r="BD235" s="238"/>
      <c r="BE235" s="238"/>
      <c r="BF235" s="238"/>
      <c r="BG235" s="238"/>
      <c r="BH235" s="238"/>
      <c r="BI235" s="238"/>
      <c r="BJ235" s="238"/>
      <c r="BK235" s="238"/>
      <c r="BL235" s="238"/>
      <c r="BM235" s="238"/>
      <c r="BN235" s="238"/>
      <c r="BO235" s="238"/>
      <c r="BP235" s="238"/>
      <c r="BQ235" s="238"/>
      <c r="BR235" s="238"/>
      <c r="BS235" s="238"/>
      <c r="BT235" s="238"/>
      <c r="BU235" s="238"/>
      <c r="BV235" s="238"/>
      <c r="BW235" s="238"/>
      <c r="BX235" s="238"/>
      <c r="BY235" s="238"/>
      <c r="BZ235" s="238"/>
      <c r="CA235" s="238"/>
      <c r="CB235" s="238"/>
      <c r="CC235" s="238"/>
      <c r="CD235" s="238"/>
      <c r="CE235" s="238"/>
      <c r="CF235" s="238"/>
      <c r="CG235" s="238"/>
      <c r="CH235" s="238"/>
      <c r="CI235" s="238"/>
      <c r="CJ235" s="238"/>
      <c r="CK235" s="238"/>
      <c r="CL235" s="238"/>
      <c r="CM235" s="238"/>
      <c r="CN235" s="238"/>
      <c r="CO235" s="238"/>
      <c r="CP235" s="238"/>
      <c r="CQ235" s="238"/>
      <c r="CR235" s="238"/>
      <c r="CS235" s="238"/>
      <c r="CT235" s="238"/>
      <c r="CU235" s="238"/>
      <c r="CV235" s="238"/>
      <c r="CW235" s="238"/>
      <c r="CX235" s="238"/>
      <c r="CY235" s="238"/>
      <c r="CZ235" s="238"/>
      <c r="DA235" s="238"/>
      <c r="DB235" s="238"/>
      <c r="DC235" s="238"/>
      <c r="DD235" s="238"/>
      <c r="DE235" s="238"/>
      <c r="DF235" s="238"/>
      <c r="DG235" s="238"/>
      <c r="DH235" s="239"/>
      <c r="DI235" s="228"/>
      <c r="DJ235" s="228"/>
      <c r="DK235" s="228"/>
      <c r="DL235" s="228"/>
    </row>
    <row r="236" spans="1:116" s="220" customFormat="1" ht="20.100000000000001" customHeight="1">
      <c r="A236" s="221"/>
      <c r="B236" s="222"/>
      <c r="C236" s="241"/>
      <c r="D236" s="241"/>
      <c r="E236" s="241"/>
      <c r="F236" s="241"/>
      <c r="G236" s="241"/>
      <c r="H236" s="241"/>
      <c r="I236" s="241"/>
      <c r="J236" s="241"/>
      <c r="K236" s="241"/>
      <c r="L236" s="241"/>
      <c r="M236" s="241"/>
      <c r="N236" s="241"/>
      <c r="O236" s="241"/>
      <c r="P236" s="241"/>
      <c r="Q236" s="241"/>
      <c r="R236" s="241"/>
      <c r="S236" s="241"/>
      <c r="T236" s="241"/>
      <c r="U236" s="241"/>
      <c r="V236" s="241"/>
      <c r="W236" s="241"/>
      <c r="X236" s="241"/>
      <c r="Y236" s="241"/>
      <c r="Z236" s="241"/>
      <c r="AA236" s="241"/>
      <c r="AB236" s="241"/>
      <c r="AC236" s="241"/>
      <c r="AD236" s="222"/>
      <c r="AE236" s="222"/>
      <c r="AF236" s="222"/>
      <c r="AG236" s="222"/>
      <c r="AH236" s="222"/>
      <c r="AI236" s="222"/>
      <c r="AJ236" s="222"/>
      <c r="AK236" s="222"/>
      <c r="AL236" s="222"/>
      <c r="AM236" s="253"/>
      <c r="AN236" s="222"/>
      <c r="AO236" s="222"/>
      <c r="AP236" s="222"/>
      <c r="AQ236" s="222"/>
      <c r="AR236" s="222"/>
      <c r="AS236" s="222"/>
      <c r="AT236" s="222"/>
      <c r="AU236" s="253"/>
      <c r="AV236" s="253"/>
      <c r="AW236" s="222"/>
      <c r="AX236" s="222"/>
      <c r="AY236" s="253"/>
      <c r="AZ236" s="253"/>
      <c r="BA236" s="222"/>
      <c r="BB236" s="222"/>
      <c r="BC236" s="253"/>
      <c r="BD236" s="222"/>
      <c r="BE236" s="222"/>
      <c r="BF236" s="253"/>
      <c r="BG236" s="222"/>
      <c r="BH236" s="222"/>
      <c r="BI236" s="222"/>
      <c r="BJ236" s="222"/>
      <c r="BK236" s="222"/>
      <c r="BL236" s="222"/>
      <c r="BM236" s="222"/>
      <c r="BN236" s="222"/>
      <c r="BO236" s="222"/>
      <c r="BP236" s="222"/>
      <c r="BQ236" s="222"/>
      <c r="BR236" s="222"/>
      <c r="BS236" s="222"/>
      <c r="BT236" s="222"/>
      <c r="BU236" s="222"/>
      <c r="BV236" s="222"/>
      <c r="BW236" s="222"/>
      <c r="BX236" s="222"/>
      <c r="BY236" s="222"/>
      <c r="BZ236" s="222"/>
      <c r="CA236" s="222"/>
      <c r="CB236" s="222"/>
      <c r="CC236" s="222"/>
      <c r="CD236" s="222"/>
      <c r="CE236" s="222"/>
      <c r="CF236" s="222"/>
      <c r="CG236" s="222"/>
      <c r="CH236" s="222"/>
      <c r="CI236" s="222"/>
      <c r="CJ236" s="222"/>
      <c r="CK236" s="222"/>
      <c r="CL236" s="222"/>
      <c r="CM236" s="222"/>
      <c r="CN236" s="222"/>
      <c r="CO236" s="222"/>
      <c r="CP236" s="222"/>
      <c r="CQ236" s="222"/>
      <c r="CR236" s="222"/>
      <c r="CS236" s="222"/>
      <c r="CT236" s="222"/>
      <c r="CU236" s="222"/>
      <c r="CV236" s="222"/>
      <c r="CW236" s="222"/>
      <c r="CX236" s="222"/>
      <c r="CY236" s="222"/>
      <c r="CZ236" s="222"/>
      <c r="DA236" s="222"/>
      <c r="DB236" s="222"/>
      <c r="DC236" s="222"/>
      <c r="DD236" s="222"/>
      <c r="DE236" s="222"/>
      <c r="DF236" s="222"/>
      <c r="DG236" s="222"/>
      <c r="DH236" s="225"/>
      <c r="DI236" s="228"/>
      <c r="DJ236" s="228"/>
      <c r="DK236" s="228"/>
      <c r="DL236" s="228"/>
    </row>
    <row r="237" spans="1:116" s="220" customFormat="1" ht="20.100000000000001" customHeight="1">
      <c r="A237" s="226"/>
      <c r="C237" s="220" t="s">
        <v>729</v>
      </c>
      <c r="BE237" s="220" t="s">
        <v>730</v>
      </c>
      <c r="DH237" s="229"/>
      <c r="DI237" s="228"/>
      <c r="DJ237" s="228"/>
      <c r="DK237" s="228"/>
      <c r="DL237" s="228"/>
    </row>
    <row r="238" spans="1:116" s="220" customFormat="1" ht="20.100000000000001" customHeight="1">
      <c r="A238" s="226"/>
      <c r="C238" s="481" t="s">
        <v>306</v>
      </c>
      <c r="D238" s="482"/>
      <c r="E238" s="483"/>
      <c r="F238" s="484" t="s">
        <v>731</v>
      </c>
      <c r="G238" s="485"/>
      <c r="H238" s="485"/>
      <c r="I238" s="485"/>
      <c r="J238" s="485"/>
      <c r="K238" s="485"/>
      <c r="L238" s="485"/>
      <c r="M238" s="485"/>
      <c r="N238" s="485"/>
      <c r="O238" s="485"/>
      <c r="P238" s="485"/>
      <c r="Q238" s="485"/>
      <c r="R238" s="485"/>
      <c r="S238" s="485"/>
      <c r="T238" s="485"/>
      <c r="U238" s="485"/>
      <c r="V238" s="485"/>
      <c r="W238" s="485"/>
      <c r="X238" s="485"/>
      <c r="Y238" s="485"/>
      <c r="Z238" s="485"/>
      <c r="AA238" s="485"/>
      <c r="AB238" s="485"/>
      <c r="AC238" s="486"/>
      <c r="BE238" s="481" t="s">
        <v>306</v>
      </c>
      <c r="BF238" s="482"/>
      <c r="BG238" s="483"/>
      <c r="BH238" s="484" t="s">
        <v>653</v>
      </c>
      <c r="BI238" s="485"/>
      <c r="BJ238" s="485"/>
      <c r="BK238" s="485"/>
      <c r="BL238" s="485"/>
      <c r="BM238" s="485"/>
      <c r="BN238" s="485"/>
      <c r="BO238" s="485"/>
      <c r="BP238" s="485"/>
      <c r="BQ238" s="485"/>
      <c r="BR238" s="485"/>
      <c r="BS238" s="485"/>
      <c r="BT238" s="485"/>
      <c r="BU238" s="485"/>
      <c r="BV238" s="485"/>
      <c r="BW238" s="485"/>
      <c r="BX238" s="485"/>
      <c r="BY238" s="485"/>
      <c r="BZ238" s="485"/>
      <c r="CA238" s="485"/>
      <c r="CB238" s="485"/>
      <c r="CC238" s="485"/>
      <c r="CD238" s="485"/>
      <c r="CE238" s="486"/>
      <c r="DH238" s="243"/>
      <c r="DI238" s="228"/>
      <c r="DJ238" s="228"/>
      <c r="DK238" s="228"/>
      <c r="DL238" s="228"/>
    </row>
    <row r="239" spans="1:116" s="220" customFormat="1" ht="20.100000000000001" customHeight="1">
      <c r="A239" s="226"/>
      <c r="C239" s="511">
        <v>1</v>
      </c>
      <c r="D239" s="512"/>
      <c r="E239" s="512"/>
      <c r="F239" s="513" t="s">
        <v>670</v>
      </c>
      <c r="G239" s="513"/>
      <c r="H239" s="513"/>
      <c r="I239" s="513"/>
      <c r="J239" s="513"/>
      <c r="K239" s="513"/>
      <c r="L239" s="513"/>
      <c r="M239" s="513"/>
      <c r="N239" s="513"/>
      <c r="O239" s="513"/>
      <c r="P239" s="513"/>
      <c r="Q239" s="513"/>
      <c r="R239" s="513"/>
      <c r="S239" s="513"/>
      <c r="T239" s="513"/>
      <c r="U239" s="513"/>
      <c r="V239" s="513"/>
      <c r="W239" s="513"/>
      <c r="X239" s="513"/>
      <c r="Y239" s="513"/>
      <c r="Z239" s="513"/>
      <c r="AA239" s="513"/>
      <c r="AB239" s="513"/>
      <c r="AC239" s="514"/>
      <c r="BE239" s="511">
        <v>1</v>
      </c>
      <c r="BF239" s="512"/>
      <c r="BG239" s="512"/>
      <c r="BH239" s="513" t="s">
        <v>723</v>
      </c>
      <c r="BI239" s="513"/>
      <c r="BJ239" s="513"/>
      <c r="BK239" s="513"/>
      <c r="BL239" s="513"/>
      <c r="BM239" s="513"/>
      <c r="BN239" s="513"/>
      <c r="BO239" s="513"/>
      <c r="BP239" s="513"/>
      <c r="BQ239" s="513"/>
      <c r="BR239" s="513"/>
      <c r="BS239" s="513"/>
      <c r="BT239" s="513"/>
      <c r="BU239" s="513"/>
      <c r="BV239" s="513"/>
      <c r="BW239" s="513"/>
      <c r="BX239" s="513"/>
      <c r="BY239" s="513"/>
      <c r="BZ239" s="513"/>
      <c r="CA239" s="513"/>
      <c r="CB239" s="513"/>
      <c r="CC239" s="513"/>
      <c r="CD239" s="513"/>
      <c r="CE239" s="514"/>
      <c r="DH239" s="243"/>
      <c r="DI239" s="228"/>
      <c r="DJ239" s="228"/>
      <c r="DK239" s="228"/>
      <c r="DL239" s="228"/>
    </row>
    <row r="240" spans="1:116" s="220" customFormat="1" ht="20.100000000000001" customHeight="1">
      <c r="A240" s="226"/>
      <c r="C240" s="493">
        <v>2</v>
      </c>
      <c r="D240" s="494"/>
      <c r="E240" s="494"/>
      <c r="F240" s="495" t="s">
        <v>671</v>
      </c>
      <c r="G240" s="495"/>
      <c r="H240" s="495"/>
      <c r="I240" s="495"/>
      <c r="J240" s="495"/>
      <c r="K240" s="495"/>
      <c r="L240" s="495"/>
      <c r="M240" s="495"/>
      <c r="N240" s="495"/>
      <c r="O240" s="495"/>
      <c r="P240" s="495"/>
      <c r="Q240" s="495"/>
      <c r="R240" s="495"/>
      <c r="S240" s="495"/>
      <c r="T240" s="495"/>
      <c r="U240" s="495"/>
      <c r="V240" s="495"/>
      <c r="W240" s="495"/>
      <c r="X240" s="495"/>
      <c r="Y240" s="495"/>
      <c r="Z240" s="495"/>
      <c r="AA240" s="495"/>
      <c r="AB240" s="495"/>
      <c r="AC240" s="496"/>
      <c r="BE240" s="493">
        <v>2</v>
      </c>
      <c r="BF240" s="494"/>
      <c r="BG240" s="494"/>
      <c r="BH240" s="495" t="s">
        <v>725</v>
      </c>
      <c r="BI240" s="495"/>
      <c r="BJ240" s="495"/>
      <c r="BK240" s="495"/>
      <c r="BL240" s="495"/>
      <c r="BM240" s="495"/>
      <c r="BN240" s="495"/>
      <c r="BO240" s="495"/>
      <c r="BP240" s="495"/>
      <c r="BQ240" s="495"/>
      <c r="BR240" s="495"/>
      <c r="BS240" s="495"/>
      <c r="BT240" s="495"/>
      <c r="BU240" s="495"/>
      <c r="BV240" s="495"/>
      <c r="BW240" s="495"/>
      <c r="BX240" s="495"/>
      <c r="BY240" s="495"/>
      <c r="BZ240" s="495"/>
      <c r="CA240" s="495"/>
      <c r="CB240" s="495"/>
      <c r="CC240" s="495"/>
      <c r="CD240" s="495"/>
      <c r="CE240" s="496"/>
      <c r="DH240" s="229"/>
      <c r="DI240" s="228"/>
      <c r="DJ240" s="228"/>
      <c r="DK240" s="228"/>
      <c r="DL240" s="228"/>
    </row>
    <row r="241" spans="1:116" s="220" customFormat="1" ht="20.100000000000001" customHeight="1">
      <c r="A241" s="226"/>
      <c r="C241" s="497">
        <v>3</v>
      </c>
      <c r="D241" s="498"/>
      <c r="E241" s="498"/>
      <c r="F241" s="499" t="s">
        <v>672</v>
      </c>
      <c r="G241" s="499"/>
      <c r="H241" s="499"/>
      <c r="I241" s="499"/>
      <c r="J241" s="499"/>
      <c r="K241" s="499"/>
      <c r="L241" s="499"/>
      <c r="M241" s="499"/>
      <c r="N241" s="499"/>
      <c r="O241" s="499"/>
      <c r="P241" s="499"/>
      <c r="Q241" s="499"/>
      <c r="R241" s="499"/>
      <c r="S241" s="499"/>
      <c r="T241" s="499"/>
      <c r="U241" s="499"/>
      <c r="V241" s="499"/>
      <c r="W241" s="499"/>
      <c r="X241" s="499"/>
      <c r="Y241" s="499"/>
      <c r="Z241" s="499"/>
      <c r="AA241" s="499"/>
      <c r="AB241" s="499"/>
      <c r="AC241" s="500"/>
      <c r="BE241" s="493">
        <v>3</v>
      </c>
      <c r="BF241" s="494"/>
      <c r="BG241" s="494"/>
      <c r="BH241" s="495" t="s">
        <v>732</v>
      </c>
      <c r="BI241" s="495"/>
      <c r="BJ241" s="495"/>
      <c r="BK241" s="495"/>
      <c r="BL241" s="495"/>
      <c r="BM241" s="495"/>
      <c r="BN241" s="495"/>
      <c r="BO241" s="495"/>
      <c r="BP241" s="495"/>
      <c r="BQ241" s="495"/>
      <c r="BR241" s="495"/>
      <c r="BS241" s="495"/>
      <c r="BT241" s="495"/>
      <c r="BU241" s="495"/>
      <c r="BV241" s="495"/>
      <c r="BW241" s="495"/>
      <c r="BX241" s="495"/>
      <c r="BY241" s="495"/>
      <c r="BZ241" s="495"/>
      <c r="CA241" s="495"/>
      <c r="CB241" s="495"/>
      <c r="CC241" s="495"/>
      <c r="CD241" s="495"/>
      <c r="CE241" s="496"/>
      <c r="DH241" s="229"/>
      <c r="DI241" s="228"/>
      <c r="DJ241" s="228"/>
      <c r="DK241" s="228"/>
      <c r="DL241" s="228"/>
    </row>
    <row r="242" spans="1:116" s="220" customFormat="1" ht="20.100000000000001" customHeight="1">
      <c r="A242" s="226"/>
      <c r="BE242" s="493">
        <v>4</v>
      </c>
      <c r="BF242" s="494"/>
      <c r="BG242" s="494"/>
      <c r="BH242" s="495" t="s">
        <v>733</v>
      </c>
      <c r="BI242" s="495"/>
      <c r="BJ242" s="495"/>
      <c r="BK242" s="495"/>
      <c r="BL242" s="495"/>
      <c r="BM242" s="495"/>
      <c r="BN242" s="495"/>
      <c r="BO242" s="495"/>
      <c r="BP242" s="495"/>
      <c r="BQ242" s="495"/>
      <c r="BR242" s="495"/>
      <c r="BS242" s="495"/>
      <c r="BT242" s="495"/>
      <c r="BU242" s="495"/>
      <c r="BV242" s="495"/>
      <c r="BW242" s="495"/>
      <c r="BX242" s="495"/>
      <c r="BY242" s="495"/>
      <c r="BZ242" s="495"/>
      <c r="CA242" s="495"/>
      <c r="CB242" s="495"/>
      <c r="CC242" s="495"/>
      <c r="CD242" s="495"/>
      <c r="CE242" s="496"/>
      <c r="DH242" s="229"/>
      <c r="DI242" s="228"/>
      <c r="DJ242" s="228"/>
      <c r="DK242" s="228"/>
      <c r="DL242" s="228"/>
    </row>
    <row r="243" spans="1:116" s="220" customFormat="1" ht="20.100000000000001" customHeight="1">
      <c r="A243" s="226"/>
      <c r="C243" s="220" t="s">
        <v>734</v>
      </c>
      <c r="BE243" s="493">
        <v>5</v>
      </c>
      <c r="BF243" s="494"/>
      <c r="BG243" s="494"/>
      <c r="BH243" s="495" t="s">
        <v>735</v>
      </c>
      <c r="BI243" s="495"/>
      <c r="BJ243" s="495"/>
      <c r="BK243" s="495"/>
      <c r="BL243" s="495"/>
      <c r="BM243" s="495"/>
      <c r="BN243" s="495"/>
      <c r="BO243" s="495"/>
      <c r="BP243" s="495"/>
      <c r="BQ243" s="495"/>
      <c r="BR243" s="495"/>
      <c r="BS243" s="495"/>
      <c r="BT243" s="495"/>
      <c r="BU243" s="495"/>
      <c r="BV243" s="495"/>
      <c r="BW243" s="495"/>
      <c r="BX243" s="495"/>
      <c r="BY243" s="495"/>
      <c r="BZ243" s="495"/>
      <c r="CA243" s="495"/>
      <c r="CB243" s="495"/>
      <c r="CC243" s="495"/>
      <c r="CD243" s="495"/>
      <c r="CE243" s="496"/>
      <c r="DH243" s="229"/>
      <c r="DI243" s="228"/>
      <c r="DJ243" s="228"/>
      <c r="DK243" s="228"/>
      <c r="DL243" s="228"/>
    </row>
    <row r="244" spans="1:116" s="220" customFormat="1" ht="20.100000000000001" customHeight="1">
      <c r="A244" s="226"/>
      <c r="C244" s="481" t="s">
        <v>306</v>
      </c>
      <c r="D244" s="482"/>
      <c r="E244" s="483"/>
      <c r="F244" s="484" t="s">
        <v>736</v>
      </c>
      <c r="G244" s="485"/>
      <c r="H244" s="485"/>
      <c r="I244" s="485"/>
      <c r="J244" s="485"/>
      <c r="K244" s="485"/>
      <c r="L244" s="485"/>
      <c r="M244" s="485"/>
      <c r="N244" s="485"/>
      <c r="O244" s="485"/>
      <c r="P244" s="485"/>
      <c r="Q244" s="485"/>
      <c r="R244" s="485"/>
      <c r="S244" s="485"/>
      <c r="T244" s="485"/>
      <c r="U244" s="485"/>
      <c r="V244" s="485"/>
      <c r="W244" s="485"/>
      <c r="X244" s="485"/>
      <c r="Y244" s="485"/>
      <c r="Z244" s="485"/>
      <c r="AA244" s="485"/>
      <c r="AB244" s="485"/>
      <c r="AC244" s="486"/>
      <c r="BE244" s="497">
        <v>6</v>
      </c>
      <c r="BF244" s="498"/>
      <c r="BG244" s="498"/>
      <c r="BH244" s="499" t="s">
        <v>737</v>
      </c>
      <c r="BI244" s="499"/>
      <c r="BJ244" s="499"/>
      <c r="BK244" s="499"/>
      <c r="BL244" s="499"/>
      <c r="BM244" s="499"/>
      <c r="BN244" s="499"/>
      <c r="BO244" s="499"/>
      <c r="BP244" s="499"/>
      <c r="BQ244" s="499"/>
      <c r="BR244" s="499"/>
      <c r="BS244" s="499"/>
      <c r="BT244" s="499"/>
      <c r="BU244" s="499"/>
      <c r="BV244" s="499"/>
      <c r="BW244" s="499"/>
      <c r="BX244" s="499"/>
      <c r="BY244" s="499"/>
      <c r="BZ244" s="499"/>
      <c r="CA244" s="499"/>
      <c r="CB244" s="499"/>
      <c r="CC244" s="499"/>
      <c r="CD244" s="499"/>
      <c r="CE244" s="500"/>
      <c r="DH244" s="243"/>
      <c r="DI244" s="228"/>
      <c r="DJ244" s="228"/>
      <c r="DK244" s="228"/>
      <c r="DL244" s="228"/>
    </row>
    <row r="245" spans="1:116" s="220" customFormat="1" ht="20.100000000000001" customHeight="1">
      <c r="A245" s="226"/>
      <c r="C245" s="511">
        <v>1</v>
      </c>
      <c r="D245" s="512"/>
      <c r="E245" s="512"/>
      <c r="F245" s="513" t="s">
        <v>738</v>
      </c>
      <c r="G245" s="513"/>
      <c r="H245" s="513"/>
      <c r="I245" s="513"/>
      <c r="J245" s="513"/>
      <c r="K245" s="513"/>
      <c r="L245" s="513"/>
      <c r="M245" s="513"/>
      <c r="N245" s="513"/>
      <c r="O245" s="513"/>
      <c r="P245" s="513"/>
      <c r="Q245" s="513"/>
      <c r="R245" s="513"/>
      <c r="S245" s="513"/>
      <c r="T245" s="513"/>
      <c r="U245" s="513"/>
      <c r="V245" s="513"/>
      <c r="W245" s="513"/>
      <c r="X245" s="513"/>
      <c r="Y245" s="513"/>
      <c r="Z245" s="513"/>
      <c r="AA245" s="513"/>
      <c r="AB245" s="513"/>
      <c r="AC245" s="514"/>
      <c r="DH245" s="243"/>
      <c r="DI245" s="228"/>
      <c r="DJ245" s="228"/>
      <c r="DK245" s="228"/>
      <c r="DL245" s="228"/>
    </row>
    <row r="246" spans="1:116" s="220" customFormat="1" ht="20.100000000000001" customHeight="1">
      <c r="A246" s="226"/>
      <c r="C246" s="493">
        <v>2</v>
      </c>
      <c r="D246" s="494"/>
      <c r="E246" s="494"/>
      <c r="F246" s="495" t="s">
        <v>739</v>
      </c>
      <c r="G246" s="495"/>
      <c r="H246" s="495"/>
      <c r="I246" s="495"/>
      <c r="J246" s="495"/>
      <c r="K246" s="495"/>
      <c r="L246" s="495"/>
      <c r="M246" s="495"/>
      <c r="N246" s="495"/>
      <c r="O246" s="495"/>
      <c r="P246" s="495"/>
      <c r="Q246" s="495"/>
      <c r="R246" s="495"/>
      <c r="S246" s="495"/>
      <c r="T246" s="495"/>
      <c r="U246" s="495"/>
      <c r="V246" s="495"/>
      <c r="W246" s="495"/>
      <c r="X246" s="495"/>
      <c r="Y246" s="495"/>
      <c r="Z246" s="495"/>
      <c r="AA246" s="495"/>
      <c r="AB246" s="495"/>
      <c r="AC246" s="496"/>
      <c r="BE246" s="216" t="s">
        <v>740</v>
      </c>
      <c r="BF246" s="216"/>
      <c r="BG246" s="216"/>
      <c r="BH246" s="216"/>
      <c r="BI246" s="216"/>
      <c r="BJ246" s="216"/>
      <c r="BK246" s="216"/>
      <c r="BL246" s="216"/>
      <c r="BM246" s="216"/>
      <c r="BN246" s="216"/>
      <c r="DH246" s="243"/>
      <c r="DI246" s="228"/>
      <c r="DJ246" s="228"/>
      <c r="DK246" s="228"/>
      <c r="DL246" s="228"/>
    </row>
    <row r="247" spans="1:116" s="220" customFormat="1" ht="20.100000000000001" customHeight="1">
      <c r="A247" s="226"/>
      <c r="C247" s="493">
        <v>3</v>
      </c>
      <c r="D247" s="494"/>
      <c r="E247" s="494"/>
      <c r="F247" s="495" t="s">
        <v>741</v>
      </c>
      <c r="G247" s="495"/>
      <c r="H247" s="495"/>
      <c r="I247" s="495"/>
      <c r="J247" s="495"/>
      <c r="K247" s="495"/>
      <c r="L247" s="495"/>
      <c r="M247" s="495"/>
      <c r="N247" s="495"/>
      <c r="O247" s="495"/>
      <c r="P247" s="495"/>
      <c r="Q247" s="495"/>
      <c r="R247" s="495"/>
      <c r="S247" s="495"/>
      <c r="T247" s="495"/>
      <c r="U247" s="495"/>
      <c r="V247" s="495"/>
      <c r="W247" s="495"/>
      <c r="X247" s="495"/>
      <c r="Y247" s="495"/>
      <c r="Z247" s="495"/>
      <c r="AA247" s="495"/>
      <c r="AB247" s="495"/>
      <c r="AC247" s="496"/>
      <c r="BE247" s="481" t="s">
        <v>306</v>
      </c>
      <c r="BF247" s="482"/>
      <c r="BG247" s="483"/>
      <c r="BH247" s="484" t="s">
        <v>742</v>
      </c>
      <c r="BI247" s="485"/>
      <c r="BJ247" s="485"/>
      <c r="BK247" s="485"/>
      <c r="BL247" s="485"/>
      <c r="BM247" s="485"/>
      <c r="BN247" s="485"/>
      <c r="BO247" s="485"/>
      <c r="BP247" s="485"/>
      <c r="BQ247" s="485"/>
      <c r="BR247" s="485"/>
      <c r="BS247" s="485"/>
      <c r="BT247" s="485"/>
      <c r="BU247" s="485"/>
      <c r="BV247" s="485"/>
      <c r="BW247" s="485"/>
      <c r="BX247" s="485"/>
      <c r="BY247" s="485"/>
      <c r="BZ247" s="485"/>
      <c r="CA247" s="485"/>
      <c r="CB247" s="485"/>
      <c r="CC247" s="485"/>
      <c r="CD247" s="485"/>
      <c r="CE247" s="486"/>
      <c r="DH247" s="243"/>
      <c r="DI247" s="228"/>
      <c r="DJ247" s="228"/>
      <c r="DK247" s="228"/>
      <c r="DL247" s="228"/>
    </row>
    <row r="248" spans="1:116" s="220" customFormat="1" ht="20.100000000000001" customHeight="1">
      <c r="A248" s="226"/>
      <c r="C248" s="493">
        <v>4</v>
      </c>
      <c r="D248" s="494"/>
      <c r="E248" s="494"/>
      <c r="F248" s="495" t="s">
        <v>743</v>
      </c>
      <c r="G248" s="495"/>
      <c r="H248" s="495"/>
      <c r="I248" s="495"/>
      <c r="J248" s="495"/>
      <c r="K248" s="495"/>
      <c r="L248" s="495"/>
      <c r="M248" s="495"/>
      <c r="N248" s="495"/>
      <c r="O248" s="495"/>
      <c r="P248" s="495"/>
      <c r="Q248" s="495"/>
      <c r="R248" s="495"/>
      <c r="S248" s="495"/>
      <c r="T248" s="495"/>
      <c r="U248" s="495"/>
      <c r="V248" s="495"/>
      <c r="W248" s="495"/>
      <c r="X248" s="495"/>
      <c r="Y248" s="495"/>
      <c r="Z248" s="495"/>
      <c r="AA248" s="495"/>
      <c r="AB248" s="495"/>
      <c r="AC248" s="496"/>
      <c r="BE248" s="511">
        <v>1</v>
      </c>
      <c r="BF248" s="512"/>
      <c r="BG248" s="512"/>
      <c r="BH248" s="513" t="s">
        <v>744</v>
      </c>
      <c r="BI248" s="513"/>
      <c r="BJ248" s="513"/>
      <c r="BK248" s="513"/>
      <c r="BL248" s="513"/>
      <c r="BM248" s="513"/>
      <c r="BN248" s="513"/>
      <c r="BO248" s="513"/>
      <c r="BP248" s="513"/>
      <c r="BQ248" s="513"/>
      <c r="BR248" s="513"/>
      <c r="BS248" s="513"/>
      <c r="BT248" s="513"/>
      <c r="BU248" s="513"/>
      <c r="BV248" s="513"/>
      <c r="BW248" s="513"/>
      <c r="BX248" s="513"/>
      <c r="BY248" s="513"/>
      <c r="BZ248" s="513"/>
      <c r="CA248" s="513"/>
      <c r="CB248" s="513"/>
      <c r="CC248" s="513"/>
      <c r="CD248" s="513"/>
      <c r="CE248" s="514"/>
      <c r="DH248" s="243"/>
      <c r="DI248" s="228"/>
      <c r="DJ248" s="228"/>
      <c r="DK248" s="228"/>
      <c r="DL248" s="228"/>
    </row>
    <row r="249" spans="1:116" s="220" customFormat="1" ht="20.100000000000001" customHeight="1">
      <c r="A249" s="226"/>
      <c r="C249" s="497">
        <v>5</v>
      </c>
      <c r="D249" s="498"/>
      <c r="E249" s="498"/>
      <c r="F249" s="499" t="s">
        <v>745</v>
      </c>
      <c r="G249" s="499"/>
      <c r="H249" s="499"/>
      <c r="I249" s="499"/>
      <c r="J249" s="499"/>
      <c r="K249" s="499"/>
      <c r="L249" s="499"/>
      <c r="M249" s="499"/>
      <c r="N249" s="499"/>
      <c r="O249" s="499"/>
      <c r="P249" s="499"/>
      <c r="Q249" s="499"/>
      <c r="R249" s="499"/>
      <c r="S249" s="499"/>
      <c r="T249" s="499"/>
      <c r="U249" s="499"/>
      <c r="V249" s="499"/>
      <c r="W249" s="499"/>
      <c r="X249" s="499"/>
      <c r="Y249" s="499"/>
      <c r="Z249" s="499"/>
      <c r="AA249" s="499"/>
      <c r="AB249" s="499"/>
      <c r="AC249" s="500"/>
      <c r="BB249" s="216"/>
      <c r="BC249" s="216"/>
      <c r="BD249" s="216"/>
      <c r="BE249" s="493">
        <v>2</v>
      </c>
      <c r="BF249" s="494"/>
      <c r="BG249" s="494"/>
      <c r="BH249" s="495" t="s">
        <v>746</v>
      </c>
      <c r="BI249" s="495"/>
      <c r="BJ249" s="495"/>
      <c r="BK249" s="495"/>
      <c r="BL249" s="495"/>
      <c r="BM249" s="495"/>
      <c r="BN249" s="495"/>
      <c r="BO249" s="495"/>
      <c r="BP249" s="495"/>
      <c r="BQ249" s="495"/>
      <c r="BR249" s="495"/>
      <c r="BS249" s="495"/>
      <c r="BT249" s="495"/>
      <c r="BU249" s="495"/>
      <c r="BV249" s="495"/>
      <c r="BW249" s="495"/>
      <c r="BX249" s="495"/>
      <c r="BY249" s="495"/>
      <c r="BZ249" s="495"/>
      <c r="CA249" s="495"/>
      <c r="CB249" s="495"/>
      <c r="CC249" s="495"/>
      <c r="CD249" s="495"/>
      <c r="CE249" s="496"/>
      <c r="DH249" s="243"/>
      <c r="DI249" s="228"/>
      <c r="DJ249" s="228"/>
      <c r="DK249" s="228"/>
      <c r="DL249" s="228"/>
    </row>
    <row r="250" spans="1:116" s="220" customFormat="1" ht="20.100000000000001" customHeight="1">
      <c r="A250" s="226"/>
      <c r="BB250" s="216"/>
      <c r="BC250" s="216"/>
      <c r="BD250" s="216"/>
      <c r="BE250" s="497">
        <v>3</v>
      </c>
      <c r="BF250" s="498"/>
      <c r="BG250" s="498"/>
      <c r="BH250" s="499" t="s">
        <v>548</v>
      </c>
      <c r="BI250" s="499"/>
      <c r="BJ250" s="499"/>
      <c r="BK250" s="499"/>
      <c r="BL250" s="499"/>
      <c r="BM250" s="499"/>
      <c r="BN250" s="499"/>
      <c r="BO250" s="499"/>
      <c r="BP250" s="499"/>
      <c r="BQ250" s="499"/>
      <c r="BR250" s="499"/>
      <c r="BS250" s="499"/>
      <c r="BT250" s="499"/>
      <c r="BU250" s="499"/>
      <c r="BV250" s="499"/>
      <c r="BW250" s="499"/>
      <c r="BX250" s="499"/>
      <c r="BY250" s="499"/>
      <c r="BZ250" s="499"/>
      <c r="CA250" s="499"/>
      <c r="CB250" s="499"/>
      <c r="CC250" s="499"/>
      <c r="CD250" s="499"/>
      <c r="CE250" s="500"/>
      <c r="DH250" s="229"/>
      <c r="DI250" s="228"/>
      <c r="DJ250" s="228"/>
      <c r="DK250" s="228"/>
      <c r="DL250" s="228"/>
    </row>
    <row r="251" spans="1:116" s="220" customFormat="1" ht="20.100000000000001" customHeight="1">
      <c r="A251" s="226"/>
      <c r="C251" s="220" t="s">
        <v>747</v>
      </c>
      <c r="BF251" s="216"/>
      <c r="BG251" s="216"/>
      <c r="BH251" s="216"/>
      <c r="BI251" s="216"/>
      <c r="BJ251" s="216"/>
      <c r="BK251" s="216"/>
      <c r="BL251" s="216"/>
      <c r="BM251" s="216"/>
      <c r="BN251" s="216"/>
      <c r="DH251" s="229"/>
      <c r="DI251" s="228"/>
      <c r="DJ251" s="228"/>
      <c r="DK251" s="228"/>
      <c r="DL251" s="228"/>
    </row>
    <row r="252" spans="1:116" s="220" customFormat="1" ht="20.100000000000001" customHeight="1">
      <c r="A252" s="226"/>
      <c r="C252" s="481" t="s">
        <v>306</v>
      </c>
      <c r="D252" s="482"/>
      <c r="E252" s="483"/>
      <c r="F252" s="484" t="s">
        <v>736</v>
      </c>
      <c r="G252" s="485"/>
      <c r="H252" s="485"/>
      <c r="I252" s="485"/>
      <c r="J252" s="485"/>
      <c r="K252" s="485"/>
      <c r="L252" s="485"/>
      <c r="M252" s="485"/>
      <c r="N252" s="485"/>
      <c r="O252" s="485"/>
      <c r="P252" s="485"/>
      <c r="Q252" s="485"/>
      <c r="R252" s="485"/>
      <c r="S252" s="485"/>
      <c r="T252" s="485"/>
      <c r="U252" s="485"/>
      <c r="V252" s="485"/>
      <c r="W252" s="485"/>
      <c r="X252" s="485"/>
      <c r="Y252" s="485"/>
      <c r="Z252" s="485"/>
      <c r="AA252" s="485"/>
      <c r="AB252" s="485"/>
      <c r="AC252" s="486"/>
      <c r="BE252" s="220" t="s">
        <v>748</v>
      </c>
      <c r="BF252" s="216"/>
      <c r="BG252" s="216"/>
      <c r="BH252" s="216"/>
      <c r="BI252" s="216"/>
      <c r="BJ252" s="216"/>
      <c r="BK252" s="216"/>
      <c r="BL252" s="216"/>
      <c r="BM252" s="216"/>
      <c r="BN252" s="216"/>
      <c r="DH252" s="243"/>
      <c r="DI252" s="228"/>
      <c r="DJ252" s="228"/>
      <c r="DK252" s="228"/>
      <c r="DL252" s="228"/>
    </row>
    <row r="253" spans="1:116" s="220" customFormat="1" ht="20.100000000000001" customHeight="1">
      <c r="A253" s="226"/>
      <c r="C253" s="511">
        <v>1</v>
      </c>
      <c r="D253" s="512"/>
      <c r="E253" s="512"/>
      <c r="F253" s="513" t="s">
        <v>738</v>
      </c>
      <c r="G253" s="513"/>
      <c r="H253" s="513"/>
      <c r="I253" s="513"/>
      <c r="J253" s="513"/>
      <c r="K253" s="513"/>
      <c r="L253" s="513"/>
      <c r="M253" s="513"/>
      <c r="N253" s="513"/>
      <c r="O253" s="513"/>
      <c r="P253" s="513"/>
      <c r="Q253" s="513"/>
      <c r="R253" s="513"/>
      <c r="S253" s="513"/>
      <c r="T253" s="513"/>
      <c r="U253" s="513"/>
      <c r="V253" s="513"/>
      <c r="W253" s="513"/>
      <c r="X253" s="513"/>
      <c r="Y253" s="513"/>
      <c r="Z253" s="513"/>
      <c r="AA253" s="513"/>
      <c r="AB253" s="513"/>
      <c r="AC253" s="514"/>
      <c r="BE253" s="481" t="s">
        <v>306</v>
      </c>
      <c r="BF253" s="482"/>
      <c r="BG253" s="483"/>
      <c r="BH253" s="484" t="s">
        <v>749</v>
      </c>
      <c r="BI253" s="485"/>
      <c r="BJ253" s="485"/>
      <c r="BK253" s="485"/>
      <c r="BL253" s="485"/>
      <c r="BM253" s="485"/>
      <c r="BN253" s="485"/>
      <c r="BO253" s="485"/>
      <c r="BP253" s="485"/>
      <c r="BQ253" s="485"/>
      <c r="BR253" s="485"/>
      <c r="BS253" s="485"/>
      <c r="BT253" s="485"/>
      <c r="BU253" s="485"/>
      <c r="BV253" s="485"/>
      <c r="BW253" s="485"/>
      <c r="BX253" s="485"/>
      <c r="BY253" s="485"/>
      <c r="BZ253" s="485"/>
      <c r="CA253" s="485"/>
      <c r="CB253" s="485"/>
      <c r="CC253" s="485"/>
      <c r="CD253" s="485"/>
      <c r="CE253" s="486"/>
      <c r="DH253" s="243"/>
      <c r="DI253" s="228"/>
      <c r="DJ253" s="228"/>
      <c r="DK253" s="228"/>
      <c r="DL253" s="228"/>
    </row>
    <row r="254" spans="1:116" s="220" customFormat="1" ht="20.100000000000001" customHeight="1">
      <c r="A254" s="226"/>
      <c r="C254" s="493">
        <v>2</v>
      </c>
      <c r="D254" s="494"/>
      <c r="E254" s="494"/>
      <c r="F254" s="495" t="s">
        <v>739</v>
      </c>
      <c r="G254" s="495"/>
      <c r="H254" s="495"/>
      <c r="I254" s="495"/>
      <c r="J254" s="495"/>
      <c r="K254" s="495"/>
      <c r="L254" s="495"/>
      <c r="M254" s="495"/>
      <c r="N254" s="495"/>
      <c r="O254" s="495"/>
      <c r="P254" s="495"/>
      <c r="Q254" s="495"/>
      <c r="R254" s="495"/>
      <c r="S254" s="495"/>
      <c r="T254" s="495"/>
      <c r="U254" s="495"/>
      <c r="V254" s="495"/>
      <c r="W254" s="495"/>
      <c r="X254" s="495"/>
      <c r="Y254" s="495"/>
      <c r="Z254" s="495"/>
      <c r="AA254" s="495"/>
      <c r="AB254" s="495"/>
      <c r="AC254" s="496"/>
      <c r="BE254" s="511">
        <v>1</v>
      </c>
      <c r="BF254" s="512"/>
      <c r="BG254" s="512"/>
      <c r="BH254" s="513" t="s">
        <v>750</v>
      </c>
      <c r="BI254" s="513"/>
      <c r="BJ254" s="513"/>
      <c r="BK254" s="513"/>
      <c r="BL254" s="513"/>
      <c r="BM254" s="513"/>
      <c r="BN254" s="513"/>
      <c r="BO254" s="513"/>
      <c r="BP254" s="513"/>
      <c r="BQ254" s="513"/>
      <c r="BR254" s="513"/>
      <c r="BS254" s="513"/>
      <c r="BT254" s="513"/>
      <c r="BU254" s="513"/>
      <c r="BV254" s="513"/>
      <c r="BW254" s="513"/>
      <c r="BX254" s="513"/>
      <c r="BY254" s="513"/>
      <c r="BZ254" s="513"/>
      <c r="CA254" s="513"/>
      <c r="CB254" s="513"/>
      <c r="CC254" s="513"/>
      <c r="CD254" s="513"/>
      <c r="CE254" s="514"/>
      <c r="DH254" s="243"/>
      <c r="DI254" s="228"/>
      <c r="DJ254" s="228"/>
      <c r="DK254" s="228"/>
      <c r="DL254" s="228"/>
    </row>
    <row r="255" spans="1:116" s="220" customFormat="1" ht="20.100000000000001" customHeight="1">
      <c r="A255" s="226"/>
      <c r="C255" s="493">
        <v>3</v>
      </c>
      <c r="D255" s="494"/>
      <c r="E255" s="494"/>
      <c r="F255" s="495" t="s">
        <v>741</v>
      </c>
      <c r="G255" s="495"/>
      <c r="H255" s="495"/>
      <c r="I255" s="495"/>
      <c r="J255" s="495"/>
      <c r="K255" s="495"/>
      <c r="L255" s="495"/>
      <c r="M255" s="495"/>
      <c r="N255" s="495"/>
      <c r="O255" s="495"/>
      <c r="P255" s="495"/>
      <c r="Q255" s="495"/>
      <c r="R255" s="495"/>
      <c r="S255" s="495"/>
      <c r="T255" s="495"/>
      <c r="U255" s="495"/>
      <c r="V255" s="495"/>
      <c r="W255" s="495"/>
      <c r="X255" s="495"/>
      <c r="Y255" s="495"/>
      <c r="Z255" s="495"/>
      <c r="AA255" s="495"/>
      <c r="AB255" s="495"/>
      <c r="AC255" s="496"/>
      <c r="BE255" s="493">
        <v>2</v>
      </c>
      <c r="BF255" s="494"/>
      <c r="BG255" s="494"/>
      <c r="BH255" s="495" t="s">
        <v>751</v>
      </c>
      <c r="BI255" s="495"/>
      <c r="BJ255" s="495"/>
      <c r="BK255" s="495"/>
      <c r="BL255" s="495"/>
      <c r="BM255" s="495"/>
      <c r="BN255" s="495"/>
      <c r="BO255" s="495"/>
      <c r="BP255" s="495"/>
      <c r="BQ255" s="495"/>
      <c r="BR255" s="495"/>
      <c r="BS255" s="495"/>
      <c r="BT255" s="495"/>
      <c r="BU255" s="495"/>
      <c r="BV255" s="495"/>
      <c r="BW255" s="495"/>
      <c r="BX255" s="495"/>
      <c r="BY255" s="495"/>
      <c r="BZ255" s="495"/>
      <c r="CA255" s="495"/>
      <c r="CB255" s="495"/>
      <c r="CC255" s="495"/>
      <c r="CD255" s="495"/>
      <c r="CE255" s="496"/>
      <c r="DH255" s="243"/>
      <c r="DI255" s="228"/>
      <c r="DJ255" s="228"/>
      <c r="DK255" s="228"/>
      <c r="DL255" s="228"/>
    </row>
    <row r="256" spans="1:116" s="220" customFormat="1" ht="20.100000000000001" customHeight="1">
      <c r="A256" s="226"/>
      <c r="C256" s="493">
        <v>4</v>
      </c>
      <c r="D256" s="494"/>
      <c r="E256" s="494"/>
      <c r="F256" s="495" t="s">
        <v>743</v>
      </c>
      <c r="G256" s="495"/>
      <c r="H256" s="495"/>
      <c r="I256" s="495"/>
      <c r="J256" s="495"/>
      <c r="K256" s="495"/>
      <c r="L256" s="495"/>
      <c r="M256" s="495"/>
      <c r="N256" s="495"/>
      <c r="O256" s="495"/>
      <c r="P256" s="495"/>
      <c r="Q256" s="495"/>
      <c r="R256" s="495"/>
      <c r="S256" s="495"/>
      <c r="T256" s="495"/>
      <c r="U256" s="495"/>
      <c r="V256" s="495"/>
      <c r="W256" s="495"/>
      <c r="X256" s="495"/>
      <c r="Y256" s="495"/>
      <c r="Z256" s="495"/>
      <c r="AA256" s="495"/>
      <c r="AB256" s="495"/>
      <c r="AC256" s="496"/>
      <c r="BE256" s="497">
        <v>3</v>
      </c>
      <c r="BF256" s="498"/>
      <c r="BG256" s="498"/>
      <c r="BH256" s="499" t="s">
        <v>752</v>
      </c>
      <c r="BI256" s="499"/>
      <c r="BJ256" s="499"/>
      <c r="BK256" s="499"/>
      <c r="BL256" s="499"/>
      <c r="BM256" s="499"/>
      <c r="BN256" s="499"/>
      <c r="BO256" s="499"/>
      <c r="BP256" s="499"/>
      <c r="BQ256" s="499"/>
      <c r="BR256" s="499"/>
      <c r="BS256" s="499"/>
      <c r="BT256" s="499"/>
      <c r="BU256" s="499"/>
      <c r="BV256" s="499"/>
      <c r="BW256" s="499"/>
      <c r="BX256" s="499"/>
      <c r="BY256" s="499"/>
      <c r="BZ256" s="499"/>
      <c r="CA256" s="499"/>
      <c r="CB256" s="499"/>
      <c r="CC256" s="499"/>
      <c r="CD256" s="499"/>
      <c r="CE256" s="500"/>
      <c r="DH256" s="243"/>
      <c r="DI256" s="228"/>
      <c r="DJ256" s="228"/>
      <c r="DK256" s="228"/>
      <c r="DL256" s="228"/>
    </row>
    <row r="257" spans="1:116" s="220" customFormat="1" ht="20.100000000000001" customHeight="1">
      <c r="A257" s="226"/>
      <c r="C257" s="493">
        <v>5</v>
      </c>
      <c r="D257" s="494"/>
      <c r="E257" s="494"/>
      <c r="F257" s="495" t="s">
        <v>745</v>
      </c>
      <c r="G257" s="495"/>
      <c r="H257" s="495"/>
      <c r="I257" s="495"/>
      <c r="J257" s="495"/>
      <c r="K257" s="495"/>
      <c r="L257" s="495"/>
      <c r="M257" s="495"/>
      <c r="N257" s="495"/>
      <c r="O257" s="495"/>
      <c r="P257" s="495"/>
      <c r="Q257" s="495"/>
      <c r="R257" s="495"/>
      <c r="S257" s="495"/>
      <c r="T257" s="495"/>
      <c r="U257" s="495"/>
      <c r="V257" s="495"/>
      <c r="W257" s="495"/>
      <c r="X257" s="495"/>
      <c r="Y257" s="495"/>
      <c r="Z257" s="495"/>
      <c r="AA257" s="495"/>
      <c r="AB257" s="495"/>
      <c r="AC257" s="496"/>
      <c r="BF257" s="216"/>
      <c r="BG257" s="216"/>
      <c r="BH257" s="216"/>
      <c r="BI257" s="216"/>
      <c r="BJ257" s="216"/>
      <c r="BK257" s="216"/>
      <c r="BL257" s="216"/>
      <c r="BM257" s="216"/>
      <c r="BN257" s="216"/>
      <c r="DH257" s="243"/>
      <c r="DI257" s="228"/>
      <c r="DJ257" s="228"/>
      <c r="DK257" s="228"/>
      <c r="DL257" s="228"/>
    </row>
    <row r="258" spans="1:116" s="220" customFormat="1" ht="20.100000000000001" customHeight="1">
      <c r="A258" s="226"/>
      <c r="C258" s="497">
        <v>6</v>
      </c>
      <c r="D258" s="498"/>
      <c r="E258" s="498"/>
      <c r="F258" s="499" t="s">
        <v>753</v>
      </c>
      <c r="G258" s="499"/>
      <c r="H258" s="499"/>
      <c r="I258" s="499"/>
      <c r="J258" s="499"/>
      <c r="K258" s="499"/>
      <c r="L258" s="499"/>
      <c r="M258" s="499"/>
      <c r="N258" s="499"/>
      <c r="O258" s="499"/>
      <c r="P258" s="499"/>
      <c r="Q258" s="499"/>
      <c r="R258" s="499"/>
      <c r="S258" s="499"/>
      <c r="T258" s="499"/>
      <c r="U258" s="499"/>
      <c r="V258" s="499"/>
      <c r="W258" s="499"/>
      <c r="X258" s="499"/>
      <c r="Y258" s="499"/>
      <c r="Z258" s="499"/>
      <c r="AA258" s="499"/>
      <c r="AB258" s="499"/>
      <c r="AC258" s="500"/>
      <c r="BB258" s="216"/>
      <c r="BC258" s="216"/>
      <c r="BD258" s="216"/>
      <c r="BE258" s="220" t="s">
        <v>754</v>
      </c>
      <c r="BF258" s="216"/>
      <c r="BG258" s="216"/>
      <c r="BH258" s="216"/>
      <c r="BI258" s="216"/>
      <c r="BJ258" s="216"/>
      <c r="BK258" s="216"/>
      <c r="BL258" s="216"/>
      <c r="BM258" s="216"/>
      <c r="BN258" s="216"/>
      <c r="DH258" s="243"/>
      <c r="DI258" s="228"/>
      <c r="DJ258" s="228"/>
      <c r="DK258" s="228"/>
      <c r="DL258" s="228"/>
    </row>
    <row r="259" spans="1:116" s="220" customFormat="1" ht="20.100000000000001" customHeight="1">
      <c r="A259" s="226"/>
      <c r="BB259" s="216"/>
      <c r="BC259" s="216"/>
      <c r="BD259" s="216"/>
      <c r="BE259" s="481" t="s">
        <v>306</v>
      </c>
      <c r="BF259" s="482"/>
      <c r="BG259" s="483"/>
      <c r="BH259" s="484" t="s">
        <v>755</v>
      </c>
      <c r="BI259" s="485"/>
      <c r="BJ259" s="485"/>
      <c r="BK259" s="485"/>
      <c r="BL259" s="485"/>
      <c r="BM259" s="485"/>
      <c r="BN259" s="485"/>
      <c r="BO259" s="485"/>
      <c r="BP259" s="485"/>
      <c r="BQ259" s="485"/>
      <c r="BR259" s="485"/>
      <c r="BS259" s="485"/>
      <c r="BT259" s="485"/>
      <c r="BU259" s="485"/>
      <c r="BV259" s="485"/>
      <c r="BW259" s="485"/>
      <c r="BX259" s="485"/>
      <c r="BY259" s="485"/>
      <c r="BZ259" s="485"/>
      <c r="CA259" s="485"/>
      <c r="CB259" s="485"/>
      <c r="CC259" s="485"/>
      <c r="CD259" s="485"/>
      <c r="CE259" s="486"/>
      <c r="DH259" s="229"/>
      <c r="DI259" s="228"/>
      <c r="DJ259" s="228"/>
      <c r="DK259" s="228"/>
      <c r="DL259" s="228"/>
    </row>
    <row r="260" spans="1:116" s="220" customFormat="1" ht="20.100000000000001" customHeight="1">
      <c r="A260" s="226"/>
      <c r="BB260" s="216"/>
      <c r="BC260" s="216"/>
      <c r="BD260" s="216"/>
      <c r="BE260" s="549">
        <v>1</v>
      </c>
      <c r="BF260" s="546"/>
      <c r="BG260" s="546"/>
      <c r="BH260" s="547" t="s">
        <v>756</v>
      </c>
      <c r="BI260" s="547"/>
      <c r="BJ260" s="547"/>
      <c r="BK260" s="547"/>
      <c r="BL260" s="547"/>
      <c r="BM260" s="547"/>
      <c r="BN260" s="547"/>
      <c r="BO260" s="547"/>
      <c r="BP260" s="547"/>
      <c r="BQ260" s="547"/>
      <c r="BR260" s="547"/>
      <c r="BS260" s="547"/>
      <c r="BT260" s="547"/>
      <c r="BU260" s="547"/>
      <c r="BV260" s="547"/>
      <c r="BW260" s="547"/>
      <c r="BX260" s="547"/>
      <c r="BY260" s="547"/>
      <c r="BZ260" s="547"/>
      <c r="CA260" s="547"/>
      <c r="CB260" s="547"/>
      <c r="CC260" s="547"/>
      <c r="CD260" s="547"/>
      <c r="CE260" s="548"/>
      <c r="DH260" s="229"/>
      <c r="DI260" s="228"/>
      <c r="DJ260" s="228"/>
      <c r="DK260" s="228"/>
      <c r="DL260" s="228"/>
    </row>
    <row r="261" spans="1:116" s="220" customFormat="1" ht="20.100000000000001" customHeight="1">
      <c r="A261" s="226"/>
      <c r="BB261" s="216"/>
      <c r="BC261" s="216"/>
      <c r="BD261" s="216"/>
      <c r="BF261" s="216"/>
      <c r="BG261" s="216"/>
      <c r="BH261" s="216"/>
      <c r="BI261" s="216"/>
      <c r="BJ261" s="216"/>
      <c r="BK261" s="216"/>
      <c r="BL261" s="216"/>
      <c r="BM261" s="216"/>
      <c r="BN261" s="216"/>
      <c r="DH261" s="229"/>
      <c r="DI261" s="228"/>
      <c r="DJ261" s="228"/>
      <c r="DK261" s="228"/>
      <c r="DL261" s="228"/>
    </row>
    <row r="262" spans="1:116" s="220" customFormat="1" ht="20.100000000000001" customHeight="1">
      <c r="A262" s="226"/>
      <c r="BB262" s="216"/>
      <c r="BC262" s="216"/>
      <c r="BD262" s="216"/>
      <c r="BE262" s="216" t="s">
        <v>757</v>
      </c>
      <c r="BF262" s="216"/>
      <c r="BG262" s="216"/>
      <c r="BH262" s="216"/>
      <c r="BI262" s="216"/>
      <c r="BJ262" s="216"/>
      <c r="BK262" s="216"/>
      <c r="BL262" s="216"/>
      <c r="BM262" s="216"/>
      <c r="BN262" s="216"/>
      <c r="BO262" s="216"/>
      <c r="BP262" s="216"/>
      <c r="BQ262" s="216"/>
      <c r="BR262" s="216"/>
      <c r="BS262" s="216"/>
      <c r="BT262" s="216"/>
      <c r="BU262" s="216"/>
      <c r="BV262" s="216"/>
      <c r="BW262" s="216"/>
      <c r="BX262" s="216"/>
      <c r="BY262" s="216"/>
      <c r="BZ262" s="216"/>
      <c r="CA262" s="216"/>
      <c r="CB262" s="216"/>
      <c r="CC262" s="216"/>
      <c r="CD262" s="216"/>
      <c r="CE262" s="216"/>
      <c r="DH262" s="229"/>
      <c r="DI262" s="228"/>
      <c r="DJ262" s="228"/>
      <c r="DK262" s="228"/>
      <c r="DL262" s="228"/>
    </row>
    <row r="263" spans="1:116" s="220" customFormat="1" ht="20.100000000000001" customHeight="1">
      <c r="A263" s="226"/>
      <c r="BB263" s="216"/>
      <c r="BC263" s="216"/>
      <c r="BD263" s="216"/>
      <c r="BE263" s="481" t="s">
        <v>306</v>
      </c>
      <c r="BF263" s="482"/>
      <c r="BG263" s="483"/>
      <c r="BH263" s="484" t="s">
        <v>758</v>
      </c>
      <c r="BI263" s="485"/>
      <c r="BJ263" s="485"/>
      <c r="BK263" s="485"/>
      <c r="BL263" s="485"/>
      <c r="BM263" s="485"/>
      <c r="BN263" s="485"/>
      <c r="BO263" s="485"/>
      <c r="BP263" s="485"/>
      <c r="BQ263" s="485"/>
      <c r="BR263" s="485"/>
      <c r="BS263" s="485"/>
      <c r="BT263" s="485"/>
      <c r="BU263" s="485"/>
      <c r="BV263" s="485"/>
      <c r="BW263" s="485"/>
      <c r="BX263" s="485"/>
      <c r="BY263" s="485"/>
      <c r="BZ263" s="485"/>
      <c r="CA263" s="485"/>
      <c r="CB263" s="485"/>
      <c r="CC263" s="485"/>
      <c r="CD263" s="485"/>
      <c r="CE263" s="486"/>
      <c r="DH263" s="229"/>
      <c r="DI263" s="228"/>
      <c r="DJ263" s="228"/>
      <c r="DK263" s="228"/>
      <c r="DL263" s="228"/>
    </row>
    <row r="264" spans="1:116" s="220" customFormat="1" ht="20.100000000000001" customHeight="1">
      <c r="A264" s="226"/>
      <c r="BB264" s="216"/>
      <c r="BC264" s="216"/>
      <c r="BD264" s="216"/>
      <c r="BE264" s="511">
        <v>1</v>
      </c>
      <c r="BF264" s="512"/>
      <c r="BG264" s="512"/>
      <c r="BH264" s="513" t="s">
        <v>759</v>
      </c>
      <c r="BI264" s="513"/>
      <c r="BJ264" s="513"/>
      <c r="BK264" s="513"/>
      <c r="BL264" s="513"/>
      <c r="BM264" s="513"/>
      <c r="BN264" s="513"/>
      <c r="BO264" s="513"/>
      <c r="BP264" s="513"/>
      <c r="BQ264" s="513"/>
      <c r="BR264" s="513"/>
      <c r="BS264" s="513"/>
      <c r="BT264" s="513"/>
      <c r="BU264" s="513"/>
      <c r="BV264" s="513"/>
      <c r="BW264" s="513"/>
      <c r="BX264" s="513"/>
      <c r="BY264" s="513"/>
      <c r="BZ264" s="513"/>
      <c r="CA264" s="513"/>
      <c r="CB264" s="513"/>
      <c r="CC264" s="513"/>
      <c r="CD264" s="513"/>
      <c r="CE264" s="514"/>
      <c r="DH264" s="229"/>
      <c r="DI264" s="228"/>
      <c r="DJ264" s="228"/>
      <c r="DK264" s="228"/>
      <c r="DL264" s="228"/>
    </row>
    <row r="265" spans="1:116" s="220" customFormat="1" ht="20.100000000000001" customHeight="1">
      <c r="A265" s="226"/>
      <c r="BB265" s="216"/>
      <c r="BC265" s="216"/>
      <c r="BD265" s="216"/>
      <c r="BE265" s="493">
        <v>2</v>
      </c>
      <c r="BF265" s="494"/>
      <c r="BG265" s="494"/>
      <c r="BH265" s="495" t="s">
        <v>760</v>
      </c>
      <c r="BI265" s="495"/>
      <c r="BJ265" s="495"/>
      <c r="BK265" s="495"/>
      <c r="BL265" s="495"/>
      <c r="BM265" s="495"/>
      <c r="BN265" s="495"/>
      <c r="BO265" s="495"/>
      <c r="BP265" s="495"/>
      <c r="BQ265" s="495"/>
      <c r="BR265" s="495"/>
      <c r="BS265" s="495"/>
      <c r="BT265" s="495"/>
      <c r="BU265" s="495"/>
      <c r="BV265" s="495"/>
      <c r="BW265" s="495"/>
      <c r="BX265" s="495"/>
      <c r="BY265" s="495"/>
      <c r="BZ265" s="495"/>
      <c r="CA265" s="495"/>
      <c r="CB265" s="495"/>
      <c r="CC265" s="495"/>
      <c r="CD265" s="495"/>
      <c r="CE265" s="496"/>
      <c r="DH265" s="229"/>
      <c r="DI265" s="228"/>
      <c r="DJ265" s="228"/>
      <c r="DK265" s="228"/>
      <c r="DL265" s="228"/>
    </row>
    <row r="266" spans="1:116" s="220" customFormat="1" ht="20.100000000000001" customHeight="1">
      <c r="A266" s="226"/>
      <c r="BB266" s="216"/>
      <c r="BC266" s="216"/>
      <c r="BD266" s="216"/>
      <c r="BE266" s="497">
        <v>3</v>
      </c>
      <c r="BF266" s="498"/>
      <c r="BG266" s="498"/>
      <c r="BH266" s="499" t="s">
        <v>717</v>
      </c>
      <c r="BI266" s="499"/>
      <c r="BJ266" s="499"/>
      <c r="BK266" s="499"/>
      <c r="BL266" s="499"/>
      <c r="BM266" s="499"/>
      <c r="BN266" s="499"/>
      <c r="BO266" s="499"/>
      <c r="BP266" s="499"/>
      <c r="BQ266" s="499"/>
      <c r="BR266" s="499"/>
      <c r="BS266" s="499"/>
      <c r="BT266" s="499"/>
      <c r="BU266" s="499"/>
      <c r="BV266" s="499"/>
      <c r="BW266" s="499"/>
      <c r="BX266" s="499"/>
      <c r="BY266" s="499"/>
      <c r="BZ266" s="499"/>
      <c r="CA266" s="499"/>
      <c r="CB266" s="499"/>
      <c r="CC266" s="499"/>
      <c r="CD266" s="499"/>
      <c r="CE266" s="500"/>
      <c r="DH266" s="229"/>
      <c r="DI266" s="228"/>
      <c r="DJ266" s="228"/>
      <c r="DK266" s="228"/>
      <c r="DL266" s="228"/>
    </row>
    <row r="267" spans="1:116" s="220" customFormat="1" ht="20.100000000000001" customHeight="1">
      <c r="A267" s="226"/>
      <c r="BB267" s="216"/>
      <c r="BC267" s="216"/>
      <c r="BD267" s="216"/>
      <c r="DH267" s="229"/>
      <c r="DI267" s="228"/>
      <c r="DJ267" s="228"/>
      <c r="DK267" s="228"/>
      <c r="DL267" s="228"/>
    </row>
    <row r="268" spans="1:116" s="220" customFormat="1" ht="20.100000000000001" customHeight="1">
      <c r="A268" s="226"/>
      <c r="BB268" s="216"/>
      <c r="BC268" s="216"/>
      <c r="BD268" s="216"/>
      <c r="DH268" s="229"/>
      <c r="DI268" s="228"/>
      <c r="DJ268" s="228"/>
      <c r="DK268" s="228"/>
      <c r="DL268" s="228"/>
    </row>
    <row r="269" spans="1:116" s="220" customFormat="1" ht="20.100000000000001" customHeight="1">
      <c r="A269" s="226"/>
      <c r="BB269" s="216"/>
      <c r="BC269" s="216"/>
      <c r="BD269" s="216"/>
      <c r="DH269" s="229"/>
      <c r="DI269" s="228"/>
      <c r="DJ269" s="228"/>
      <c r="DK269" s="228"/>
      <c r="DL269" s="228"/>
    </row>
    <row r="270" spans="1:116" s="220" customFormat="1" ht="20.100000000000001" customHeight="1">
      <c r="A270" s="237"/>
      <c r="B270" s="238"/>
      <c r="C270" s="238"/>
      <c r="D270" s="238"/>
      <c r="E270" s="238"/>
      <c r="F270" s="238"/>
      <c r="G270" s="238"/>
      <c r="H270" s="238"/>
      <c r="I270" s="238"/>
      <c r="J270" s="238"/>
      <c r="K270" s="238"/>
      <c r="L270" s="238"/>
      <c r="M270" s="238"/>
      <c r="N270" s="238"/>
      <c r="O270" s="238"/>
      <c r="P270" s="238"/>
      <c r="Q270" s="238"/>
      <c r="R270" s="238"/>
      <c r="S270" s="238"/>
      <c r="T270" s="238"/>
      <c r="U270" s="238"/>
      <c r="V270" s="238"/>
      <c r="W270" s="238"/>
      <c r="X270" s="238"/>
      <c r="Y270" s="238"/>
      <c r="Z270" s="238"/>
      <c r="AA270" s="238"/>
      <c r="AB270" s="238"/>
      <c r="AC270" s="238"/>
      <c r="AD270" s="291"/>
      <c r="AE270" s="291"/>
      <c r="AF270" s="291"/>
      <c r="AG270" s="291"/>
      <c r="AH270" s="291"/>
      <c r="AI270" s="291"/>
      <c r="AJ270" s="291"/>
      <c r="AK270" s="291"/>
      <c r="AL270" s="291"/>
      <c r="AM270" s="238"/>
      <c r="AN270" s="238"/>
      <c r="AO270" s="238"/>
      <c r="AP270" s="238"/>
      <c r="AQ270" s="238"/>
      <c r="AR270" s="238"/>
      <c r="AS270" s="238"/>
      <c r="AT270" s="238"/>
      <c r="AU270" s="238"/>
      <c r="AV270" s="238"/>
      <c r="AW270" s="238"/>
      <c r="AX270" s="238"/>
      <c r="AY270" s="238"/>
      <c r="AZ270" s="238"/>
      <c r="BA270" s="238"/>
      <c r="BB270" s="238"/>
      <c r="BC270" s="238"/>
      <c r="BD270" s="238"/>
      <c r="BE270" s="238"/>
      <c r="BF270" s="238"/>
      <c r="BG270" s="238"/>
      <c r="BH270" s="238"/>
      <c r="BI270" s="238"/>
      <c r="BJ270" s="238"/>
      <c r="BK270" s="238"/>
      <c r="BL270" s="238"/>
      <c r="BM270" s="238"/>
      <c r="BN270" s="238"/>
      <c r="BO270" s="238"/>
      <c r="BP270" s="238"/>
      <c r="BQ270" s="238"/>
      <c r="BR270" s="238"/>
      <c r="BS270" s="238"/>
      <c r="BT270" s="238"/>
      <c r="BU270" s="238"/>
      <c r="BV270" s="238"/>
      <c r="BW270" s="238"/>
      <c r="BX270" s="238"/>
      <c r="BY270" s="238"/>
      <c r="BZ270" s="238"/>
      <c r="CA270" s="238"/>
      <c r="CB270" s="238"/>
      <c r="CC270" s="238"/>
      <c r="CD270" s="238"/>
      <c r="CE270" s="238"/>
      <c r="CF270" s="238"/>
      <c r="CG270" s="238"/>
      <c r="CH270" s="238"/>
      <c r="CI270" s="238"/>
      <c r="CJ270" s="238"/>
      <c r="CK270" s="238"/>
      <c r="CL270" s="238"/>
      <c r="CM270" s="238"/>
      <c r="CN270" s="238"/>
      <c r="CO270" s="238"/>
      <c r="CP270" s="238"/>
      <c r="CQ270" s="238"/>
      <c r="CR270" s="238"/>
      <c r="CS270" s="238"/>
      <c r="CT270" s="238"/>
      <c r="CU270" s="238"/>
      <c r="CV270" s="238"/>
      <c r="CW270" s="238"/>
      <c r="CX270" s="238"/>
      <c r="CY270" s="238"/>
      <c r="CZ270" s="238"/>
      <c r="DA270" s="238"/>
      <c r="DB270" s="238"/>
      <c r="DC270" s="238"/>
      <c r="DD270" s="238"/>
      <c r="DE270" s="238"/>
      <c r="DF270" s="238"/>
      <c r="DG270" s="238"/>
      <c r="DH270" s="239"/>
      <c r="DI270" s="228"/>
      <c r="DJ270" s="228"/>
      <c r="DK270" s="228"/>
      <c r="DL270" s="228"/>
    </row>
    <row r="271" spans="1:116" ht="20.100000000000001" customHeight="1">
      <c r="A271" s="221"/>
      <c r="B271" s="222"/>
      <c r="C271" s="222"/>
      <c r="D271" s="222"/>
      <c r="E271" s="222"/>
      <c r="F271" s="253"/>
      <c r="G271" s="222"/>
      <c r="H271" s="222"/>
      <c r="I271" s="222"/>
      <c r="J271" s="222"/>
      <c r="K271" s="222"/>
      <c r="L271" s="222"/>
      <c r="M271" s="222"/>
      <c r="N271" s="222"/>
      <c r="O271" s="222"/>
      <c r="P271" s="222"/>
      <c r="Q271" s="222"/>
      <c r="R271" s="222"/>
      <c r="S271" s="222"/>
      <c r="T271" s="222"/>
      <c r="U271" s="222"/>
      <c r="V271" s="222"/>
      <c r="W271" s="222"/>
      <c r="X271" s="222"/>
      <c r="Y271" s="222"/>
      <c r="Z271" s="222"/>
      <c r="AA271" s="222"/>
      <c r="AB271" s="222"/>
      <c r="AC271" s="253"/>
      <c r="AD271" s="222"/>
      <c r="AE271" s="222"/>
      <c r="AF271" s="222"/>
      <c r="AG271" s="222"/>
      <c r="AH271" s="222"/>
      <c r="AI271" s="222"/>
      <c r="AJ271" s="222"/>
      <c r="AK271" s="222"/>
      <c r="AL271" s="222"/>
      <c r="AM271" s="253"/>
      <c r="AN271" s="222"/>
      <c r="AO271" s="222"/>
      <c r="AP271" s="222"/>
      <c r="AQ271" s="222"/>
      <c r="AR271" s="222"/>
      <c r="AS271" s="222"/>
      <c r="AT271" s="222"/>
      <c r="AU271" s="253"/>
      <c r="AV271" s="253"/>
      <c r="AW271" s="222"/>
      <c r="AX271" s="222"/>
      <c r="AY271" s="253"/>
      <c r="AZ271" s="253"/>
      <c r="BA271" s="222"/>
      <c r="BB271" s="222"/>
      <c r="BC271" s="253"/>
      <c r="BD271" s="222"/>
      <c r="BE271" s="222"/>
      <c r="BF271" s="253"/>
      <c r="BG271" s="222"/>
      <c r="BH271" s="222"/>
      <c r="BI271" s="222"/>
      <c r="BJ271" s="222"/>
      <c r="BK271" s="222"/>
      <c r="BL271" s="222"/>
      <c r="BM271" s="222"/>
      <c r="BN271" s="222"/>
      <c r="BO271" s="222"/>
      <c r="BP271" s="222"/>
      <c r="BQ271" s="222"/>
      <c r="BR271" s="222"/>
      <c r="BS271" s="222"/>
      <c r="BT271" s="222"/>
      <c r="BU271" s="222"/>
      <c r="BV271" s="222"/>
      <c r="BW271" s="222"/>
      <c r="BX271" s="222"/>
      <c r="BY271" s="222"/>
      <c r="BZ271" s="222"/>
      <c r="CA271" s="222"/>
      <c r="CB271" s="222"/>
      <c r="CC271" s="222"/>
      <c r="CD271" s="222"/>
      <c r="CE271" s="222"/>
      <c r="CF271" s="222"/>
      <c r="CG271" s="222"/>
      <c r="CH271" s="222"/>
      <c r="CI271" s="222"/>
      <c r="CJ271" s="222"/>
      <c r="CK271" s="222"/>
      <c r="CL271" s="222"/>
      <c r="CM271" s="222"/>
      <c r="CN271" s="222"/>
      <c r="CO271" s="222"/>
      <c r="CP271" s="222"/>
      <c r="CQ271" s="222"/>
      <c r="CR271" s="222"/>
      <c r="CS271" s="222"/>
      <c r="CT271" s="222"/>
      <c r="CU271" s="222"/>
      <c r="CV271" s="222"/>
      <c r="CW271" s="222"/>
      <c r="CX271" s="222"/>
      <c r="CY271" s="222"/>
      <c r="CZ271" s="222"/>
      <c r="DA271" s="222"/>
      <c r="DB271" s="222"/>
      <c r="DC271" s="222"/>
      <c r="DD271" s="222"/>
      <c r="DE271" s="222"/>
      <c r="DF271" s="222"/>
      <c r="DG271" s="222"/>
      <c r="DH271" s="225"/>
    </row>
    <row r="272" spans="1:116" ht="20.100000000000001" customHeight="1">
      <c r="A272" s="226"/>
      <c r="B272" s="220"/>
      <c r="C272" s="216" t="s">
        <v>761</v>
      </c>
      <c r="M272" s="220"/>
      <c r="N272" s="220"/>
      <c r="O272" s="220"/>
      <c r="P272" s="220"/>
      <c r="Q272" s="220"/>
      <c r="R272" s="220"/>
      <c r="S272" s="220"/>
      <c r="T272" s="220"/>
      <c r="U272" s="220"/>
      <c r="V272" s="220"/>
      <c r="W272" s="220"/>
      <c r="X272" s="220"/>
      <c r="Y272" s="220"/>
      <c r="Z272" s="220"/>
      <c r="AA272" s="220"/>
      <c r="AB272" s="220"/>
      <c r="AC272" s="220"/>
      <c r="AD272" s="220"/>
      <c r="AE272" s="220"/>
      <c r="AP272" s="220"/>
      <c r="AQ272" s="220"/>
      <c r="AR272" s="220"/>
      <c r="AS272" s="220"/>
      <c r="AT272" s="220"/>
      <c r="AU272" s="220"/>
      <c r="AV272" s="220"/>
      <c r="AW272" s="220"/>
      <c r="AX272" s="220"/>
      <c r="AY272" s="220"/>
      <c r="AZ272" s="220"/>
      <c r="BA272" s="220"/>
      <c r="BE272" s="216" t="s">
        <v>762</v>
      </c>
      <c r="BO272" s="220"/>
      <c r="BP272" s="220"/>
      <c r="BQ272" s="220"/>
      <c r="BR272" s="220"/>
      <c r="BS272" s="220"/>
      <c r="BT272" s="220"/>
      <c r="BU272" s="220"/>
      <c r="BV272" s="220"/>
      <c r="BW272" s="220"/>
      <c r="BX272" s="220"/>
      <c r="BY272" s="220"/>
      <c r="BZ272" s="220"/>
      <c r="CA272" s="220"/>
      <c r="CB272" s="220"/>
      <c r="CC272" s="220"/>
      <c r="CD272" s="220"/>
      <c r="CE272" s="220"/>
      <c r="CF272" s="220"/>
      <c r="CG272" s="220"/>
      <c r="CH272" s="220"/>
      <c r="CI272" s="220"/>
      <c r="CJ272" s="220"/>
      <c r="CK272" s="220"/>
      <c r="CL272" s="220"/>
      <c r="CM272" s="220"/>
      <c r="CN272" s="220"/>
      <c r="CO272" s="220"/>
      <c r="CP272" s="220"/>
      <c r="CQ272" s="220"/>
      <c r="CR272" s="220"/>
      <c r="CS272" s="220"/>
      <c r="CT272" s="220"/>
      <c r="CU272" s="220"/>
      <c r="CV272" s="220"/>
      <c r="CW272" s="220"/>
      <c r="CX272" s="220"/>
      <c r="CY272" s="220"/>
      <c r="CZ272" s="220"/>
      <c r="DA272" s="220"/>
      <c r="DB272" s="220"/>
      <c r="DC272" s="220"/>
      <c r="DD272" s="220"/>
      <c r="DE272" s="220"/>
      <c r="DF272" s="220"/>
      <c r="DG272" s="220"/>
      <c r="DH272" s="229"/>
    </row>
    <row r="273" spans="1:112" ht="20.100000000000001" customHeight="1">
      <c r="A273" s="226"/>
      <c r="B273" s="220"/>
      <c r="C273" s="481" t="s">
        <v>306</v>
      </c>
      <c r="D273" s="482"/>
      <c r="E273" s="483"/>
      <c r="F273" s="484" t="s">
        <v>763</v>
      </c>
      <c r="G273" s="485"/>
      <c r="H273" s="485"/>
      <c r="I273" s="485"/>
      <c r="J273" s="485"/>
      <c r="K273" s="485"/>
      <c r="L273" s="485"/>
      <c r="M273" s="485"/>
      <c r="N273" s="485"/>
      <c r="O273" s="485"/>
      <c r="P273" s="485"/>
      <c r="Q273" s="485"/>
      <c r="R273" s="485"/>
      <c r="S273" s="485"/>
      <c r="T273" s="485"/>
      <c r="U273" s="485"/>
      <c r="V273" s="485"/>
      <c r="W273" s="485"/>
      <c r="X273" s="485"/>
      <c r="Y273" s="485"/>
      <c r="Z273" s="485"/>
      <c r="AA273" s="485"/>
      <c r="AB273" s="485"/>
      <c r="AC273" s="486"/>
      <c r="AD273" s="220"/>
      <c r="AE273" s="220"/>
      <c r="AP273" s="220"/>
      <c r="AQ273" s="220"/>
      <c r="AR273" s="220"/>
      <c r="AS273" s="220"/>
      <c r="AT273" s="220"/>
      <c r="AU273" s="220"/>
      <c r="AV273" s="220"/>
      <c r="AW273" s="220"/>
      <c r="AX273" s="220"/>
      <c r="AY273" s="220"/>
      <c r="AZ273" s="220"/>
      <c r="BA273" s="220"/>
      <c r="BE273" s="481" t="s">
        <v>306</v>
      </c>
      <c r="BF273" s="482"/>
      <c r="BG273" s="483"/>
      <c r="BH273" s="484" t="s">
        <v>764</v>
      </c>
      <c r="BI273" s="485"/>
      <c r="BJ273" s="485"/>
      <c r="BK273" s="485"/>
      <c r="BL273" s="485"/>
      <c r="BM273" s="485"/>
      <c r="BN273" s="485"/>
      <c r="BO273" s="485"/>
      <c r="BP273" s="485"/>
      <c r="BQ273" s="485"/>
      <c r="BR273" s="485"/>
      <c r="BS273" s="485"/>
      <c r="BT273" s="485"/>
      <c r="BU273" s="485"/>
      <c r="BV273" s="485"/>
      <c r="BW273" s="485"/>
      <c r="BX273" s="485"/>
      <c r="BY273" s="485"/>
      <c r="BZ273" s="485"/>
      <c r="CA273" s="485"/>
      <c r="CB273" s="485"/>
      <c r="CC273" s="485"/>
      <c r="CD273" s="485"/>
      <c r="CE273" s="486"/>
      <c r="CF273" s="220"/>
      <c r="CG273" s="220"/>
      <c r="CH273" s="220"/>
      <c r="CI273" s="220"/>
      <c r="CJ273" s="220"/>
      <c r="CK273" s="220"/>
      <c r="CL273" s="220"/>
      <c r="CM273" s="220"/>
      <c r="CN273" s="220"/>
      <c r="CO273" s="220"/>
      <c r="CP273" s="220"/>
      <c r="CQ273" s="220"/>
      <c r="CR273" s="220"/>
      <c r="CS273" s="220"/>
      <c r="CT273" s="220"/>
      <c r="CU273" s="220"/>
      <c r="CV273" s="220"/>
      <c r="CW273" s="220"/>
      <c r="CX273" s="220"/>
      <c r="CY273" s="220"/>
      <c r="CZ273" s="220"/>
      <c r="DA273" s="220"/>
      <c r="DB273" s="220"/>
      <c r="DC273" s="220"/>
      <c r="DD273" s="220"/>
      <c r="DE273" s="220"/>
      <c r="DF273" s="220"/>
      <c r="DG273" s="220"/>
      <c r="DH273" s="243"/>
    </row>
    <row r="274" spans="1:112" ht="20.100000000000001" customHeight="1">
      <c r="A274" s="226"/>
      <c r="B274" s="220"/>
      <c r="C274" s="511">
        <v>1</v>
      </c>
      <c r="D274" s="512"/>
      <c r="E274" s="512"/>
      <c r="F274" s="513" t="s">
        <v>765</v>
      </c>
      <c r="G274" s="513"/>
      <c r="H274" s="513"/>
      <c r="I274" s="513"/>
      <c r="J274" s="513"/>
      <c r="K274" s="513"/>
      <c r="L274" s="513"/>
      <c r="M274" s="513"/>
      <c r="N274" s="513"/>
      <c r="O274" s="513"/>
      <c r="P274" s="513"/>
      <c r="Q274" s="513"/>
      <c r="R274" s="513"/>
      <c r="S274" s="513"/>
      <c r="T274" s="513"/>
      <c r="U274" s="513"/>
      <c r="V274" s="513"/>
      <c r="W274" s="513"/>
      <c r="X274" s="513"/>
      <c r="Y274" s="513"/>
      <c r="Z274" s="513"/>
      <c r="AA274" s="513"/>
      <c r="AB274" s="513"/>
      <c r="AC274" s="514"/>
      <c r="AD274" s="220"/>
      <c r="AE274" s="220"/>
      <c r="AP274" s="220"/>
      <c r="AQ274" s="220"/>
      <c r="AR274" s="220"/>
      <c r="AS274" s="220"/>
      <c r="AT274" s="220"/>
      <c r="AU274" s="220"/>
      <c r="AV274" s="220"/>
      <c r="AW274" s="220"/>
      <c r="AX274" s="220"/>
      <c r="AY274" s="220"/>
      <c r="AZ274" s="220"/>
      <c r="BA274" s="220"/>
      <c r="BE274" s="511">
        <v>1</v>
      </c>
      <c r="BF274" s="512"/>
      <c r="BG274" s="512"/>
      <c r="BH274" s="513" t="s">
        <v>766</v>
      </c>
      <c r="BI274" s="513"/>
      <c r="BJ274" s="513"/>
      <c r="BK274" s="513"/>
      <c r="BL274" s="513"/>
      <c r="BM274" s="513"/>
      <c r="BN274" s="513"/>
      <c r="BO274" s="513"/>
      <c r="BP274" s="513"/>
      <c r="BQ274" s="513"/>
      <c r="BR274" s="513"/>
      <c r="BS274" s="513"/>
      <c r="BT274" s="513"/>
      <c r="BU274" s="513"/>
      <c r="BV274" s="513"/>
      <c r="BW274" s="513"/>
      <c r="BX274" s="513"/>
      <c r="BY274" s="513"/>
      <c r="BZ274" s="513"/>
      <c r="CA274" s="513"/>
      <c r="CB274" s="513"/>
      <c r="CC274" s="513"/>
      <c r="CD274" s="513"/>
      <c r="CE274" s="514"/>
      <c r="CF274" s="220"/>
      <c r="CG274" s="220"/>
      <c r="CH274" s="220"/>
      <c r="CI274" s="220"/>
      <c r="CJ274" s="220"/>
      <c r="CK274" s="220"/>
      <c r="CL274" s="220"/>
      <c r="CM274" s="220"/>
      <c r="CN274" s="220"/>
      <c r="CO274" s="220"/>
      <c r="CP274" s="220"/>
      <c r="CQ274" s="220"/>
      <c r="CR274" s="220"/>
      <c r="CS274" s="220"/>
      <c r="CT274" s="220"/>
      <c r="CU274" s="220"/>
      <c r="CV274" s="220"/>
      <c r="CW274" s="220"/>
      <c r="CX274" s="220"/>
      <c r="CY274" s="220"/>
      <c r="CZ274" s="220"/>
      <c r="DA274" s="220"/>
      <c r="DB274" s="220"/>
      <c r="DC274" s="220"/>
      <c r="DD274" s="220"/>
      <c r="DE274" s="220"/>
      <c r="DF274" s="220"/>
      <c r="DG274" s="220"/>
      <c r="DH274" s="243"/>
    </row>
    <row r="275" spans="1:112" ht="20.100000000000001" customHeight="1">
      <c r="A275" s="226"/>
      <c r="B275" s="220"/>
      <c r="C275" s="497">
        <v>2</v>
      </c>
      <c r="D275" s="498"/>
      <c r="E275" s="498"/>
      <c r="F275" s="499" t="s">
        <v>767</v>
      </c>
      <c r="G275" s="499"/>
      <c r="H275" s="499"/>
      <c r="I275" s="499"/>
      <c r="J275" s="499"/>
      <c r="K275" s="499"/>
      <c r="L275" s="499"/>
      <c r="M275" s="499"/>
      <c r="N275" s="499"/>
      <c r="O275" s="499"/>
      <c r="P275" s="499"/>
      <c r="Q275" s="499"/>
      <c r="R275" s="499"/>
      <c r="S275" s="499"/>
      <c r="T275" s="499"/>
      <c r="U275" s="499"/>
      <c r="V275" s="499"/>
      <c r="W275" s="499"/>
      <c r="X275" s="499"/>
      <c r="Y275" s="499"/>
      <c r="Z275" s="499"/>
      <c r="AA275" s="499"/>
      <c r="AB275" s="499"/>
      <c r="AC275" s="500"/>
      <c r="AD275" s="220"/>
      <c r="AE275" s="220"/>
      <c r="AP275" s="220"/>
      <c r="AQ275" s="220"/>
      <c r="AR275" s="220"/>
      <c r="AS275" s="220"/>
      <c r="AT275" s="220"/>
      <c r="AU275" s="220"/>
      <c r="AV275" s="220"/>
      <c r="AW275" s="220"/>
      <c r="AX275" s="220"/>
      <c r="AY275" s="220"/>
      <c r="AZ275" s="220"/>
      <c r="BA275" s="220"/>
      <c r="BE275" s="493">
        <v>2</v>
      </c>
      <c r="BF275" s="494"/>
      <c r="BG275" s="494"/>
      <c r="BH275" s="495" t="s">
        <v>768</v>
      </c>
      <c r="BI275" s="495"/>
      <c r="BJ275" s="495"/>
      <c r="BK275" s="495"/>
      <c r="BL275" s="495"/>
      <c r="BM275" s="495"/>
      <c r="BN275" s="495"/>
      <c r="BO275" s="495"/>
      <c r="BP275" s="495"/>
      <c r="BQ275" s="495"/>
      <c r="BR275" s="495"/>
      <c r="BS275" s="495"/>
      <c r="BT275" s="495"/>
      <c r="BU275" s="495"/>
      <c r="BV275" s="495"/>
      <c r="BW275" s="495"/>
      <c r="BX275" s="495"/>
      <c r="BY275" s="495"/>
      <c r="BZ275" s="495"/>
      <c r="CA275" s="495"/>
      <c r="CB275" s="495"/>
      <c r="CC275" s="495"/>
      <c r="CD275" s="495"/>
      <c r="CE275" s="496"/>
      <c r="CF275" s="220"/>
      <c r="CG275" s="220"/>
      <c r="CH275" s="220"/>
      <c r="CI275" s="220"/>
      <c r="CJ275" s="220"/>
      <c r="CK275" s="220"/>
      <c r="CL275" s="220"/>
      <c r="CM275" s="220"/>
      <c r="CN275" s="220"/>
      <c r="CO275" s="220"/>
      <c r="CP275" s="220"/>
      <c r="CQ275" s="220"/>
      <c r="CR275" s="220"/>
      <c r="CS275" s="220"/>
      <c r="CT275" s="220"/>
      <c r="CU275" s="220"/>
      <c r="CV275" s="220"/>
      <c r="CW275" s="220"/>
      <c r="CX275" s="220"/>
      <c r="CY275" s="220"/>
      <c r="CZ275" s="220"/>
      <c r="DA275" s="220"/>
      <c r="DB275" s="220"/>
      <c r="DC275" s="220"/>
      <c r="DD275" s="220"/>
      <c r="DE275" s="220"/>
      <c r="DF275" s="220"/>
      <c r="DG275" s="220"/>
      <c r="DH275" s="229"/>
    </row>
    <row r="276" spans="1:112" ht="20.100000000000001" customHeight="1">
      <c r="A276" s="226"/>
      <c r="B276" s="220"/>
      <c r="M276" s="220"/>
      <c r="N276" s="220"/>
      <c r="O276" s="220"/>
      <c r="P276" s="220"/>
      <c r="Q276" s="220"/>
      <c r="R276" s="220"/>
      <c r="S276" s="220"/>
      <c r="T276" s="220"/>
      <c r="U276" s="220"/>
      <c r="V276" s="220"/>
      <c r="W276" s="220"/>
      <c r="X276" s="220"/>
      <c r="Y276" s="220"/>
      <c r="Z276" s="220"/>
      <c r="AA276" s="220"/>
      <c r="AB276" s="220"/>
      <c r="AC276" s="220"/>
      <c r="AD276" s="220"/>
      <c r="AE276" s="220"/>
      <c r="AP276" s="220"/>
      <c r="AQ276" s="220"/>
      <c r="AR276" s="220"/>
      <c r="AS276" s="220"/>
      <c r="AT276" s="220"/>
      <c r="AU276" s="220"/>
      <c r="AV276" s="220"/>
      <c r="AW276" s="220"/>
      <c r="AX276" s="220"/>
      <c r="AY276" s="220"/>
      <c r="AZ276" s="220"/>
      <c r="BA276" s="220"/>
      <c r="BE276" s="497">
        <v>3</v>
      </c>
      <c r="BF276" s="498"/>
      <c r="BG276" s="498"/>
      <c r="BH276" s="499" t="s">
        <v>548</v>
      </c>
      <c r="BI276" s="499"/>
      <c r="BJ276" s="499"/>
      <c r="BK276" s="499"/>
      <c r="BL276" s="499"/>
      <c r="BM276" s="499"/>
      <c r="BN276" s="499"/>
      <c r="BO276" s="499"/>
      <c r="BP276" s="499"/>
      <c r="BQ276" s="499"/>
      <c r="BR276" s="499"/>
      <c r="BS276" s="499"/>
      <c r="BT276" s="499"/>
      <c r="BU276" s="499"/>
      <c r="BV276" s="499"/>
      <c r="BW276" s="499"/>
      <c r="BX276" s="499"/>
      <c r="BY276" s="499"/>
      <c r="BZ276" s="499"/>
      <c r="CA276" s="499"/>
      <c r="CB276" s="499"/>
      <c r="CC276" s="499"/>
      <c r="CD276" s="499"/>
      <c r="CE276" s="500"/>
      <c r="CF276" s="220"/>
      <c r="CG276" s="220"/>
      <c r="CH276" s="220"/>
      <c r="CI276" s="220"/>
      <c r="CJ276" s="220"/>
      <c r="CK276" s="220"/>
      <c r="CL276" s="220"/>
      <c r="CM276" s="220"/>
      <c r="CN276" s="220"/>
      <c r="CO276" s="220"/>
      <c r="CP276" s="220"/>
      <c r="CQ276" s="220"/>
      <c r="CR276" s="220"/>
      <c r="CS276" s="220"/>
      <c r="CT276" s="220"/>
      <c r="CU276" s="220"/>
      <c r="CV276" s="220"/>
      <c r="CW276" s="220"/>
      <c r="CX276" s="220"/>
      <c r="CY276" s="220"/>
      <c r="CZ276" s="220"/>
      <c r="DA276" s="220"/>
      <c r="DB276" s="220"/>
      <c r="DC276" s="220"/>
      <c r="DD276" s="220"/>
      <c r="DE276" s="220"/>
      <c r="DF276" s="220"/>
      <c r="DG276" s="220"/>
      <c r="DH276" s="229"/>
    </row>
    <row r="277" spans="1:112" ht="20.100000000000001" customHeight="1">
      <c r="A277" s="226"/>
      <c r="B277" s="220"/>
      <c r="C277" s="216" t="s">
        <v>769</v>
      </c>
      <c r="M277" s="220"/>
      <c r="N277" s="220"/>
      <c r="O277" s="220"/>
      <c r="P277" s="220"/>
      <c r="Q277" s="220"/>
      <c r="R277" s="220"/>
      <c r="S277" s="220"/>
      <c r="T277" s="220"/>
      <c r="U277" s="220"/>
      <c r="V277" s="220"/>
      <c r="W277" s="220"/>
      <c r="X277" s="220"/>
      <c r="Y277" s="220"/>
      <c r="Z277" s="220"/>
      <c r="AA277" s="220"/>
      <c r="AB277" s="220"/>
      <c r="AC277" s="220"/>
      <c r="AD277" s="220"/>
      <c r="AE277" s="220"/>
      <c r="AP277" s="220"/>
      <c r="AQ277" s="220"/>
      <c r="AR277" s="220"/>
      <c r="AS277" s="220"/>
      <c r="AT277" s="220"/>
      <c r="AU277" s="220"/>
      <c r="AV277" s="220"/>
      <c r="AW277" s="220"/>
      <c r="AX277" s="220"/>
      <c r="AY277" s="220"/>
      <c r="AZ277" s="220"/>
      <c r="BA277" s="220"/>
      <c r="BO277" s="220"/>
      <c r="BP277" s="220"/>
      <c r="BQ277" s="220"/>
      <c r="BR277" s="220"/>
      <c r="BS277" s="220"/>
      <c r="BT277" s="220"/>
      <c r="BU277" s="220"/>
      <c r="BV277" s="220"/>
      <c r="BW277" s="220"/>
      <c r="BX277" s="220"/>
      <c r="BY277" s="220"/>
      <c r="BZ277" s="220"/>
      <c r="CA277" s="220"/>
      <c r="CB277" s="220"/>
      <c r="CC277" s="220"/>
      <c r="CD277" s="220"/>
      <c r="CE277" s="220"/>
      <c r="CF277" s="220"/>
      <c r="CG277" s="220"/>
      <c r="CH277" s="220"/>
      <c r="CI277" s="220"/>
      <c r="CJ277" s="220"/>
      <c r="CK277" s="220"/>
      <c r="CL277" s="220"/>
      <c r="CM277" s="220"/>
      <c r="CN277" s="220"/>
      <c r="CO277" s="220"/>
      <c r="CP277" s="220"/>
      <c r="CQ277" s="220"/>
      <c r="CR277" s="220"/>
      <c r="CS277" s="220"/>
      <c r="CT277" s="220"/>
      <c r="CU277" s="220"/>
      <c r="CV277" s="220"/>
      <c r="CW277" s="220"/>
      <c r="CX277" s="220"/>
      <c r="CY277" s="220"/>
      <c r="CZ277" s="220"/>
      <c r="DA277" s="220"/>
      <c r="DB277" s="220"/>
      <c r="DC277" s="220"/>
      <c r="DD277" s="220"/>
      <c r="DE277" s="220"/>
      <c r="DF277" s="220"/>
      <c r="DG277" s="220"/>
      <c r="DH277" s="229"/>
    </row>
    <row r="278" spans="1:112" ht="20.100000000000001" customHeight="1">
      <c r="A278" s="226"/>
      <c r="B278" s="220"/>
      <c r="C278" s="481" t="s">
        <v>306</v>
      </c>
      <c r="D278" s="482"/>
      <c r="E278" s="483"/>
      <c r="F278" s="484" t="s">
        <v>763</v>
      </c>
      <c r="G278" s="485"/>
      <c r="H278" s="485"/>
      <c r="I278" s="485"/>
      <c r="J278" s="485"/>
      <c r="K278" s="485"/>
      <c r="L278" s="485"/>
      <c r="M278" s="485"/>
      <c r="N278" s="485"/>
      <c r="O278" s="485"/>
      <c r="P278" s="485"/>
      <c r="Q278" s="485"/>
      <c r="R278" s="485"/>
      <c r="S278" s="485"/>
      <c r="T278" s="485"/>
      <c r="U278" s="485"/>
      <c r="V278" s="485"/>
      <c r="W278" s="485"/>
      <c r="X278" s="485"/>
      <c r="Y278" s="485"/>
      <c r="Z278" s="485"/>
      <c r="AA278" s="485"/>
      <c r="AB278" s="485"/>
      <c r="AC278" s="486"/>
      <c r="AD278" s="220"/>
      <c r="AE278" s="220"/>
      <c r="AP278" s="220"/>
      <c r="AQ278" s="220"/>
      <c r="AR278" s="220"/>
      <c r="AS278" s="220"/>
      <c r="AT278" s="220"/>
      <c r="AU278" s="220"/>
      <c r="AV278" s="220"/>
      <c r="AW278" s="220"/>
      <c r="AX278" s="220"/>
      <c r="AY278" s="220"/>
      <c r="AZ278" s="220"/>
      <c r="BA278" s="220"/>
      <c r="BE278" s="216" t="s">
        <v>770</v>
      </c>
      <c r="BO278" s="220"/>
      <c r="BP278" s="220"/>
      <c r="BQ278" s="220"/>
      <c r="BR278" s="220"/>
      <c r="BS278" s="220"/>
      <c r="BT278" s="220"/>
      <c r="BU278" s="220"/>
      <c r="BV278" s="220"/>
      <c r="BW278" s="220"/>
      <c r="BX278" s="220"/>
      <c r="BY278" s="220"/>
      <c r="BZ278" s="220"/>
      <c r="CA278" s="220"/>
      <c r="CB278" s="220"/>
      <c r="CC278" s="220"/>
      <c r="CD278" s="220"/>
      <c r="CE278" s="220"/>
      <c r="CF278" s="220"/>
      <c r="CG278" s="220"/>
      <c r="CH278" s="220"/>
      <c r="CI278" s="220"/>
      <c r="CJ278" s="220"/>
      <c r="CK278" s="220"/>
      <c r="CL278" s="220"/>
      <c r="CM278" s="220"/>
      <c r="CN278" s="220"/>
      <c r="CO278" s="220"/>
      <c r="CP278" s="220"/>
      <c r="CQ278" s="220"/>
      <c r="CR278" s="220"/>
      <c r="CS278" s="220"/>
      <c r="CT278" s="220"/>
      <c r="CU278" s="220"/>
      <c r="CV278" s="220"/>
      <c r="CW278" s="220"/>
      <c r="CX278" s="220"/>
      <c r="CY278" s="220"/>
      <c r="CZ278" s="220"/>
      <c r="DA278" s="220"/>
      <c r="DB278" s="220"/>
      <c r="DC278" s="220"/>
      <c r="DD278" s="220"/>
      <c r="DE278" s="220"/>
      <c r="DF278" s="220"/>
      <c r="DG278" s="220"/>
      <c r="DH278" s="229"/>
    </row>
    <row r="279" spans="1:112" ht="20.100000000000001" customHeight="1">
      <c r="A279" s="226"/>
      <c r="B279" s="220"/>
      <c r="C279" s="549">
        <v>1</v>
      </c>
      <c r="D279" s="546"/>
      <c r="E279" s="546"/>
      <c r="F279" s="547" t="s">
        <v>771</v>
      </c>
      <c r="G279" s="547"/>
      <c r="H279" s="547"/>
      <c r="I279" s="547"/>
      <c r="J279" s="547"/>
      <c r="K279" s="547"/>
      <c r="L279" s="547"/>
      <c r="M279" s="547"/>
      <c r="N279" s="547"/>
      <c r="O279" s="547"/>
      <c r="P279" s="547"/>
      <c r="Q279" s="547"/>
      <c r="R279" s="547"/>
      <c r="S279" s="547"/>
      <c r="T279" s="547"/>
      <c r="U279" s="547"/>
      <c r="V279" s="547"/>
      <c r="W279" s="547"/>
      <c r="X279" s="547"/>
      <c r="Y279" s="547"/>
      <c r="Z279" s="547"/>
      <c r="AA279" s="547"/>
      <c r="AB279" s="547"/>
      <c r="AC279" s="548"/>
      <c r="AD279" s="220"/>
      <c r="AE279" s="220"/>
      <c r="AP279" s="220"/>
      <c r="AQ279" s="220"/>
      <c r="AR279" s="220"/>
      <c r="AS279" s="220"/>
      <c r="AT279" s="220"/>
      <c r="AU279" s="220"/>
      <c r="AV279" s="220"/>
      <c r="AW279" s="220"/>
      <c r="AX279" s="220"/>
      <c r="AY279" s="220"/>
      <c r="AZ279" s="220"/>
      <c r="BA279" s="220"/>
      <c r="BE279" s="481" t="s">
        <v>306</v>
      </c>
      <c r="BF279" s="482"/>
      <c r="BG279" s="483"/>
      <c r="BH279" s="484" t="s">
        <v>772</v>
      </c>
      <c r="BI279" s="485"/>
      <c r="BJ279" s="485"/>
      <c r="BK279" s="485"/>
      <c r="BL279" s="485"/>
      <c r="BM279" s="485"/>
      <c r="BN279" s="485"/>
      <c r="BO279" s="485"/>
      <c r="BP279" s="485"/>
      <c r="BQ279" s="485"/>
      <c r="BR279" s="485"/>
      <c r="BS279" s="485"/>
      <c r="BT279" s="485"/>
      <c r="BU279" s="485"/>
      <c r="BV279" s="485"/>
      <c r="BW279" s="485"/>
      <c r="BX279" s="485"/>
      <c r="BY279" s="485"/>
      <c r="BZ279" s="485"/>
      <c r="CA279" s="485"/>
      <c r="CB279" s="485"/>
      <c r="CC279" s="485"/>
      <c r="CD279" s="485"/>
      <c r="CE279" s="486"/>
      <c r="CF279" s="220"/>
      <c r="CG279" s="220"/>
      <c r="CH279" s="220"/>
      <c r="CI279" s="220"/>
      <c r="CJ279" s="220"/>
      <c r="CK279" s="220"/>
      <c r="CL279" s="220"/>
      <c r="CM279" s="220"/>
      <c r="CN279" s="220"/>
      <c r="CO279" s="220"/>
      <c r="CP279" s="220"/>
      <c r="CQ279" s="220"/>
      <c r="CR279" s="220"/>
      <c r="CS279" s="220"/>
      <c r="CT279" s="220"/>
      <c r="CU279" s="220"/>
      <c r="CV279" s="220"/>
      <c r="CW279" s="220"/>
      <c r="CX279" s="220"/>
      <c r="CY279" s="220"/>
      <c r="CZ279" s="220"/>
      <c r="DA279" s="220"/>
      <c r="DB279" s="220"/>
      <c r="DC279" s="220"/>
      <c r="DD279" s="220"/>
      <c r="DE279" s="220"/>
      <c r="DF279" s="220"/>
      <c r="DG279" s="220"/>
      <c r="DH279" s="243"/>
    </row>
    <row r="280" spans="1:112" ht="20.100000000000001" customHeight="1">
      <c r="A280" s="226"/>
      <c r="B280" s="220"/>
      <c r="M280" s="220"/>
      <c r="N280" s="220"/>
      <c r="O280" s="220"/>
      <c r="P280" s="220"/>
      <c r="Q280" s="220"/>
      <c r="R280" s="220"/>
      <c r="S280" s="220"/>
      <c r="T280" s="220"/>
      <c r="U280" s="220"/>
      <c r="V280" s="220"/>
      <c r="W280" s="220"/>
      <c r="X280" s="220"/>
      <c r="Y280" s="220"/>
      <c r="Z280" s="220"/>
      <c r="AA280" s="220"/>
      <c r="AB280" s="220"/>
      <c r="AC280" s="220"/>
      <c r="AD280" s="220"/>
      <c r="AE280" s="220"/>
      <c r="AP280" s="220"/>
      <c r="AQ280" s="220"/>
      <c r="AR280" s="220"/>
      <c r="AS280" s="220"/>
      <c r="AT280" s="220"/>
      <c r="AU280" s="220"/>
      <c r="AV280" s="220"/>
      <c r="AW280" s="220"/>
      <c r="AX280" s="220"/>
      <c r="AY280" s="220"/>
      <c r="AZ280" s="220"/>
      <c r="BA280" s="220"/>
      <c r="BE280" s="511">
        <v>1</v>
      </c>
      <c r="BF280" s="512"/>
      <c r="BG280" s="512"/>
      <c r="BH280" s="513" t="s">
        <v>773</v>
      </c>
      <c r="BI280" s="513"/>
      <c r="BJ280" s="513"/>
      <c r="BK280" s="513"/>
      <c r="BL280" s="513"/>
      <c r="BM280" s="513"/>
      <c r="BN280" s="513"/>
      <c r="BO280" s="513"/>
      <c r="BP280" s="513"/>
      <c r="BQ280" s="513"/>
      <c r="BR280" s="513"/>
      <c r="BS280" s="513"/>
      <c r="BT280" s="513"/>
      <c r="BU280" s="513"/>
      <c r="BV280" s="513"/>
      <c r="BW280" s="513"/>
      <c r="BX280" s="513"/>
      <c r="BY280" s="513"/>
      <c r="BZ280" s="513"/>
      <c r="CA280" s="513"/>
      <c r="CB280" s="513"/>
      <c r="CC280" s="513"/>
      <c r="CD280" s="513"/>
      <c r="CE280" s="514"/>
      <c r="CF280" s="220"/>
      <c r="CG280" s="220"/>
      <c r="CH280" s="220"/>
      <c r="CI280" s="220"/>
      <c r="CJ280" s="220"/>
      <c r="CK280" s="220"/>
      <c r="CL280" s="220"/>
      <c r="CM280" s="220"/>
      <c r="CN280" s="220"/>
      <c r="CO280" s="220"/>
      <c r="CP280" s="220"/>
      <c r="CQ280" s="220"/>
      <c r="CR280" s="220"/>
      <c r="CS280" s="220"/>
      <c r="CT280" s="220"/>
      <c r="CU280" s="220"/>
      <c r="CV280" s="220"/>
      <c r="CW280" s="220"/>
      <c r="CX280" s="220"/>
      <c r="CY280" s="220"/>
      <c r="CZ280" s="220"/>
      <c r="DA280" s="220"/>
      <c r="DB280" s="220"/>
      <c r="DC280" s="220"/>
      <c r="DD280" s="220"/>
      <c r="DE280" s="220"/>
      <c r="DF280" s="220"/>
      <c r="DG280" s="220"/>
      <c r="DH280" s="243"/>
    </row>
    <row r="281" spans="1:112" ht="20.100000000000001" customHeight="1">
      <c r="A281" s="226"/>
      <c r="B281" s="220"/>
      <c r="C281" s="216" t="s">
        <v>774</v>
      </c>
      <c r="M281" s="220"/>
      <c r="N281" s="220"/>
      <c r="O281" s="220"/>
      <c r="P281" s="220"/>
      <c r="Q281" s="220"/>
      <c r="R281" s="220"/>
      <c r="S281" s="220"/>
      <c r="T281" s="220"/>
      <c r="U281" s="220"/>
      <c r="V281" s="220"/>
      <c r="W281" s="220"/>
      <c r="X281" s="220"/>
      <c r="Y281" s="220"/>
      <c r="Z281" s="220"/>
      <c r="AA281" s="220"/>
      <c r="AB281" s="220"/>
      <c r="AC281" s="220"/>
      <c r="AD281" s="220"/>
      <c r="AE281" s="220"/>
      <c r="AP281" s="220"/>
      <c r="AQ281" s="220"/>
      <c r="AR281" s="220"/>
      <c r="AS281" s="220"/>
      <c r="AT281" s="220"/>
      <c r="AU281" s="220"/>
      <c r="AV281" s="220"/>
      <c r="AW281" s="220"/>
      <c r="AX281" s="220"/>
      <c r="AY281" s="220"/>
      <c r="AZ281" s="220"/>
      <c r="BA281" s="220"/>
      <c r="BE281" s="493">
        <v>2</v>
      </c>
      <c r="BF281" s="494"/>
      <c r="BG281" s="494"/>
      <c r="BH281" s="495" t="s">
        <v>775</v>
      </c>
      <c r="BI281" s="495"/>
      <c r="BJ281" s="495"/>
      <c r="BK281" s="495"/>
      <c r="BL281" s="495"/>
      <c r="BM281" s="495"/>
      <c r="BN281" s="495"/>
      <c r="BO281" s="495"/>
      <c r="BP281" s="495"/>
      <c r="BQ281" s="495"/>
      <c r="BR281" s="495"/>
      <c r="BS281" s="495"/>
      <c r="BT281" s="495"/>
      <c r="BU281" s="495"/>
      <c r="BV281" s="495"/>
      <c r="BW281" s="495"/>
      <c r="BX281" s="495"/>
      <c r="BY281" s="495"/>
      <c r="BZ281" s="495"/>
      <c r="CA281" s="495"/>
      <c r="CB281" s="495"/>
      <c r="CC281" s="495"/>
      <c r="CD281" s="495"/>
      <c r="CE281" s="496"/>
      <c r="CF281" s="220"/>
      <c r="CG281" s="220"/>
      <c r="CH281" s="220"/>
      <c r="CI281" s="220"/>
      <c r="CJ281" s="220"/>
      <c r="CK281" s="220"/>
      <c r="CL281" s="220"/>
      <c r="CM281" s="220"/>
      <c r="CN281" s="220"/>
      <c r="CO281" s="220"/>
      <c r="CP281" s="220"/>
      <c r="CQ281" s="220"/>
      <c r="CR281" s="220"/>
      <c r="CS281" s="220"/>
      <c r="CT281" s="220"/>
      <c r="CU281" s="220"/>
      <c r="CV281" s="220"/>
      <c r="CW281" s="220"/>
      <c r="CX281" s="220"/>
      <c r="CY281" s="220"/>
      <c r="CZ281" s="220"/>
      <c r="DA281" s="220"/>
      <c r="DB281" s="220"/>
      <c r="DC281" s="220"/>
      <c r="DD281" s="220"/>
      <c r="DE281" s="220"/>
      <c r="DF281" s="220"/>
      <c r="DG281" s="220"/>
      <c r="DH281" s="243"/>
    </row>
    <row r="282" spans="1:112" ht="20.100000000000001" customHeight="1">
      <c r="A282" s="226"/>
      <c r="B282" s="220"/>
      <c r="C282" s="481" t="s">
        <v>306</v>
      </c>
      <c r="D282" s="482"/>
      <c r="E282" s="483"/>
      <c r="F282" s="484" t="s">
        <v>776</v>
      </c>
      <c r="G282" s="485"/>
      <c r="H282" s="485"/>
      <c r="I282" s="485"/>
      <c r="J282" s="485"/>
      <c r="K282" s="485"/>
      <c r="L282" s="485"/>
      <c r="M282" s="485"/>
      <c r="N282" s="485"/>
      <c r="O282" s="485"/>
      <c r="P282" s="485"/>
      <c r="Q282" s="485"/>
      <c r="R282" s="485"/>
      <c r="S282" s="485"/>
      <c r="T282" s="485"/>
      <c r="U282" s="485"/>
      <c r="V282" s="485"/>
      <c r="W282" s="485"/>
      <c r="X282" s="485"/>
      <c r="Y282" s="485"/>
      <c r="Z282" s="485"/>
      <c r="AA282" s="485"/>
      <c r="AB282" s="485"/>
      <c r="AC282" s="486"/>
      <c r="AD282" s="220"/>
      <c r="AE282" s="220"/>
      <c r="AP282" s="220"/>
      <c r="AQ282" s="220"/>
      <c r="AR282" s="220"/>
      <c r="AS282" s="220"/>
      <c r="AT282" s="220"/>
      <c r="AU282" s="220"/>
      <c r="AV282" s="220"/>
      <c r="AW282" s="220"/>
      <c r="AX282" s="220"/>
      <c r="AY282" s="220"/>
      <c r="AZ282" s="220"/>
      <c r="BA282" s="220"/>
      <c r="BE282" s="493">
        <v>3</v>
      </c>
      <c r="BF282" s="494"/>
      <c r="BG282" s="494"/>
      <c r="BH282" s="495" t="s">
        <v>777</v>
      </c>
      <c r="BI282" s="495"/>
      <c r="BJ282" s="495"/>
      <c r="BK282" s="495"/>
      <c r="BL282" s="495"/>
      <c r="BM282" s="495"/>
      <c r="BN282" s="495"/>
      <c r="BO282" s="495"/>
      <c r="BP282" s="495"/>
      <c r="BQ282" s="495"/>
      <c r="BR282" s="495"/>
      <c r="BS282" s="495"/>
      <c r="BT282" s="495"/>
      <c r="BU282" s="495"/>
      <c r="BV282" s="495"/>
      <c r="BW282" s="495"/>
      <c r="BX282" s="495"/>
      <c r="BY282" s="495"/>
      <c r="BZ282" s="495"/>
      <c r="CA282" s="495"/>
      <c r="CB282" s="495"/>
      <c r="CC282" s="495"/>
      <c r="CD282" s="495"/>
      <c r="CE282" s="496"/>
      <c r="CF282" s="220"/>
      <c r="CG282" s="220"/>
      <c r="CH282" s="220"/>
      <c r="CI282" s="220"/>
      <c r="CJ282" s="220"/>
      <c r="CK282" s="220"/>
      <c r="CL282" s="220"/>
      <c r="CM282" s="220"/>
      <c r="CN282" s="220"/>
      <c r="CO282" s="220"/>
      <c r="CP282" s="220"/>
      <c r="CQ282" s="220"/>
      <c r="CR282" s="220"/>
      <c r="CS282" s="220"/>
      <c r="CT282" s="220"/>
      <c r="CU282" s="220"/>
      <c r="CV282" s="220"/>
      <c r="CW282" s="220"/>
      <c r="CX282" s="220"/>
      <c r="CY282" s="220"/>
      <c r="CZ282" s="220"/>
      <c r="DA282" s="220"/>
      <c r="DB282" s="220"/>
      <c r="DC282" s="220"/>
      <c r="DD282" s="220"/>
      <c r="DE282" s="220"/>
      <c r="DF282" s="220"/>
      <c r="DG282" s="220"/>
      <c r="DH282" s="243"/>
    </row>
    <row r="283" spans="1:112" ht="20.100000000000001" customHeight="1">
      <c r="A283" s="226"/>
      <c r="B283" s="220"/>
      <c r="C283" s="511">
        <v>1</v>
      </c>
      <c r="D283" s="512"/>
      <c r="E283" s="512"/>
      <c r="F283" s="513" t="s">
        <v>778</v>
      </c>
      <c r="G283" s="513"/>
      <c r="H283" s="513"/>
      <c r="I283" s="513"/>
      <c r="J283" s="513"/>
      <c r="K283" s="513"/>
      <c r="L283" s="513"/>
      <c r="M283" s="513"/>
      <c r="N283" s="513"/>
      <c r="O283" s="513"/>
      <c r="P283" s="513"/>
      <c r="Q283" s="513"/>
      <c r="R283" s="513"/>
      <c r="S283" s="513"/>
      <c r="T283" s="513"/>
      <c r="U283" s="513"/>
      <c r="V283" s="513"/>
      <c r="W283" s="513"/>
      <c r="X283" s="513"/>
      <c r="Y283" s="513"/>
      <c r="Z283" s="513"/>
      <c r="AA283" s="513"/>
      <c r="AB283" s="513"/>
      <c r="AC283" s="514"/>
      <c r="AD283" s="220"/>
      <c r="AE283" s="220"/>
      <c r="AP283" s="220"/>
      <c r="AQ283" s="220"/>
      <c r="AR283" s="220"/>
      <c r="AS283" s="220"/>
      <c r="AT283" s="220"/>
      <c r="AU283" s="220"/>
      <c r="AV283" s="220"/>
      <c r="AW283" s="220"/>
      <c r="AX283" s="220"/>
      <c r="AY283" s="220"/>
      <c r="AZ283" s="220"/>
      <c r="BA283" s="220"/>
      <c r="BE283" s="493">
        <v>4</v>
      </c>
      <c r="BF283" s="494"/>
      <c r="BG283" s="494"/>
      <c r="BH283" s="495" t="s">
        <v>779</v>
      </c>
      <c r="BI283" s="495"/>
      <c r="BJ283" s="495"/>
      <c r="BK283" s="495"/>
      <c r="BL283" s="495"/>
      <c r="BM283" s="495"/>
      <c r="BN283" s="495"/>
      <c r="BO283" s="495"/>
      <c r="BP283" s="495"/>
      <c r="BQ283" s="495"/>
      <c r="BR283" s="495"/>
      <c r="BS283" s="495"/>
      <c r="BT283" s="495"/>
      <c r="BU283" s="495"/>
      <c r="BV283" s="495"/>
      <c r="BW283" s="495"/>
      <c r="BX283" s="495"/>
      <c r="BY283" s="495"/>
      <c r="BZ283" s="495"/>
      <c r="CA283" s="495"/>
      <c r="CB283" s="495"/>
      <c r="CC283" s="495"/>
      <c r="CD283" s="495"/>
      <c r="CE283" s="496"/>
      <c r="CF283" s="220"/>
      <c r="CG283" s="220"/>
      <c r="CH283" s="220"/>
      <c r="CI283" s="220"/>
      <c r="CJ283" s="220"/>
      <c r="CK283" s="220"/>
      <c r="CL283" s="220"/>
      <c r="CM283" s="220"/>
      <c r="CN283" s="220"/>
      <c r="CO283" s="220"/>
      <c r="CP283" s="220"/>
      <c r="CQ283" s="220"/>
      <c r="CR283" s="220"/>
      <c r="CS283" s="220"/>
      <c r="CT283" s="220"/>
      <c r="CU283" s="220"/>
      <c r="CV283" s="220"/>
      <c r="CW283" s="220"/>
      <c r="CX283" s="220"/>
      <c r="CY283" s="220"/>
      <c r="CZ283" s="220"/>
      <c r="DA283" s="220"/>
      <c r="DB283" s="220"/>
      <c r="DC283" s="220"/>
      <c r="DD283" s="220"/>
      <c r="DE283" s="220"/>
      <c r="DF283" s="220"/>
      <c r="DG283" s="220"/>
      <c r="DH283" s="243"/>
    </row>
    <row r="284" spans="1:112" ht="20.100000000000001" customHeight="1">
      <c r="A284" s="226"/>
      <c r="B284" s="220"/>
      <c r="C284" s="497">
        <v>2</v>
      </c>
      <c r="D284" s="498"/>
      <c r="E284" s="498"/>
      <c r="F284" s="499" t="s">
        <v>780</v>
      </c>
      <c r="G284" s="499"/>
      <c r="H284" s="499"/>
      <c r="I284" s="499"/>
      <c r="J284" s="499"/>
      <c r="K284" s="499"/>
      <c r="L284" s="499"/>
      <c r="M284" s="499"/>
      <c r="N284" s="499"/>
      <c r="O284" s="499"/>
      <c r="P284" s="499"/>
      <c r="Q284" s="499"/>
      <c r="R284" s="499"/>
      <c r="S284" s="499"/>
      <c r="T284" s="499"/>
      <c r="U284" s="499"/>
      <c r="V284" s="499"/>
      <c r="W284" s="499"/>
      <c r="X284" s="499"/>
      <c r="Y284" s="499"/>
      <c r="Z284" s="499"/>
      <c r="AA284" s="499"/>
      <c r="AB284" s="499"/>
      <c r="AC284" s="500"/>
      <c r="AD284" s="220"/>
      <c r="AE284" s="220"/>
      <c r="AP284" s="220"/>
      <c r="AQ284" s="220"/>
      <c r="AR284" s="220"/>
      <c r="AS284" s="220"/>
      <c r="AT284" s="220"/>
      <c r="AU284" s="220"/>
      <c r="AV284" s="220"/>
      <c r="AW284" s="220"/>
      <c r="AX284" s="220"/>
      <c r="AY284" s="220"/>
      <c r="AZ284" s="220"/>
      <c r="BA284" s="220"/>
      <c r="BE284" s="497">
        <v>5</v>
      </c>
      <c r="BF284" s="498"/>
      <c r="BG284" s="498"/>
      <c r="BH284" s="499" t="s">
        <v>548</v>
      </c>
      <c r="BI284" s="499"/>
      <c r="BJ284" s="499"/>
      <c r="BK284" s="499"/>
      <c r="BL284" s="499"/>
      <c r="BM284" s="499"/>
      <c r="BN284" s="499"/>
      <c r="BO284" s="499"/>
      <c r="BP284" s="499"/>
      <c r="BQ284" s="499"/>
      <c r="BR284" s="499"/>
      <c r="BS284" s="499"/>
      <c r="BT284" s="499"/>
      <c r="BU284" s="499"/>
      <c r="BV284" s="499"/>
      <c r="BW284" s="499"/>
      <c r="BX284" s="499"/>
      <c r="BY284" s="499"/>
      <c r="BZ284" s="499"/>
      <c r="CA284" s="499"/>
      <c r="CB284" s="499"/>
      <c r="CC284" s="499"/>
      <c r="CD284" s="499"/>
      <c r="CE284" s="500"/>
      <c r="CF284" s="220"/>
      <c r="CG284" s="220"/>
      <c r="CH284" s="220"/>
      <c r="CI284" s="220"/>
      <c r="CJ284" s="220"/>
      <c r="CK284" s="220"/>
      <c r="CL284" s="220"/>
      <c r="CM284" s="220"/>
      <c r="CN284" s="220"/>
      <c r="CO284" s="220"/>
      <c r="CP284" s="220"/>
      <c r="CQ284" s="220"/>
      <c r="CR284" s="220"/>
      <c r="CS284" s="220"/>
      <c r="CT284" s="220"/>
      <c r="CU284" s="220"/>
      <c r="CV284" s="220"/>
      <c r="CW284" s="220"/>
      <c r="CX284" s="220"/>
      <c r="CY284" s="220"/>
      <c r="CZ284" s="220"/>
      <c r="DA284" s="220"/>
      <c r="DB284" s="220"/>
      <c r="DC284" s="220"/>
      <c r="DD284" s="220"/>
      <c r="DE284" s="220"/>
      <c r="DF284" s="220"/>
      <c r="DG284" s="220"/>
      <c r="DH284" s="243"/>
    </row>
    <row r="285" spans="1:112" ht="20.100000000000001" customHeight="1">
      <c r="A285" s="226"/>
      <c r="B285" s="220"/>
      <c r="M285" s="220"/>
      <c r="N285" s="220"/>
      <c r="O285" s="220"/>
      <c r="P285" s="220"/>
      <c r="Q285" s="220"/>
      <c r="R285" s="220"/>
      <c r="S285" s="220"/>
      <c r="T285" s="220"/>
      <c r="U285" s="220"/>
      <c r="V285" s="220"/>
      <c r="W285" s="220"/>
      <c r="X285" s="220"/>
      <c r="Y285" s="220"/>
      <c r="Z285" s="220"/>
      <c r="AA285" s="220"/>
      <c r="AB285" s="220"/>
      <c r="AC285" s="220"/>
      <c r="AD285" s="220"/>
      <c r="AE285" s="220"/>
      <c r="AP285" s="220"/>
      <c r="AQ285" s="220"/>
      <c r="AR285" s="220"/>
      <c r="AS285" s="220"/>
      <c r="AT285" s="220"/>
      <c r="AU285" s="220"/>
      <c r="AV285" s="220"/>
      <c r="AW285" s="220"/>
      <c r="AX285" s="220"/>
      <c r="AY285" s="220"/>
      <c r="AZ285" s="220"/>
      <c r="BA285" s="220"/>
      <c r="BO285" s="220"/>
      <c r="BP285" s="220"/>
      <c r="BQ285" s="220"/>
      <c r="BR285" s="220"/>
      <c r="BS285" s="220"/>
      <c r="BT285" s="220"/>
      <c r="BU285" s="220"/>
      <c r="BV285" s="220"/>
      <c r="BW285" s="220"/>
      <c r="BX285" s="220"/>
      <c r="BY285" s="220"/>
      <c r="BZ285" s="220"/>
      <c r="CA285" s="220"/>
      <c r="CB285" s="220"/>
      <c r="CC285" s="220"/>
      <c r="CD285" s="220"/>
      <c r="CE285" s="220"/>
      <c r="CF285" s="220"/>
      <c r="CG285" s="220"/>
      <c r="CH285" s="220"/>
      <c r="CI285" s="220"/>
      <c r="CJ285" s="220"/>
      <c r="CK285" s="220"/>
      <c r="CL285" s="220"/>
      <c r="CM285" s="220"/>
      <c r="CN285" s="220"/>
      <c r="CO285" s="220"/>
      <c r="CP285" s="220"/>
      <c r="CQ285" s="220"/>
      <c r="CR285" s="220"/>
      <c r="CS285" s="220"/>
      <c r="CT285" s="220"/>
      <c r="CU285" s="220"/>
      <c r="CV285" s="220"/>
      <c r="CW285" s="220"/>
      <c r="CX285" s="220"/>
      <c r="CY285" s="220"/>
      <c r="CZ285" s="220"/>
      <c r="DA285" s="220"/>
      <c r="DB285" s="220"/>
      <c r="DC285" s="220"/>
      <c r="DD285" s="220"/>
      <c r="DE285" s="220"/>
      <c r="DF285" s="220"/>
      <c r="DG285" s="220"/>
      <c r="DH285" s="229"/>
    </row>
    <row r="286" spans="1:112" ht="20.100000000000001" customHeight="1">
      <c r="A286" s="226"/>
      <c r="B286" s="220"/>
      <c r="C286" s="216" t="s">
        <v>781</v>
      </c>
      <c r="M286" s="220"/>
      <c r="N286" s="220"/>
      <c r="O286" s="220"/>
      <c r="P286" s="220"/>
      <c r="Q286" s="220"/>
      <c r="R286" s="220"/>
      <c r="S286" s="220"/>
      <c r="T286" s="220"/>
      <c r="U286" s="220"/>
      <c r="V286" s="220"/>
      <c r="W286" s="220"/>
      <c r="X286" s="220"/>
      <c r="Y286" s="220"/>
      <c r="Z286" s="220"/>
      <c r="AA286" s="220"/>
      <c r="AB286" s="220"/>
      <c r="AC286" s="220"/>
      <c r="AD286" s="220"/>
      <c r="AE286" s="220"/>
      <c r="AP286" s="220"/>
      <c r="AQ286" s="220"/>
      <c r="AR286" s="220"/>
      <c r="AS286" s="220"/>
      <c r="AT286" s="220"/>
      <c r="AU286" s="220"/>
      <c r="AV286" s="220"/>
      <c r="AW286" s="220"/>
      <c r="AX286" s="220"/>
      <c r="AY286" s="220"/>
      <c r="AZ286" s="220"/>
      <c r="BA286" s="220"/>
      <c r="BE286" s="216" t="s">
        <v>782</v>
      </c>
      <c r="BO286" s="220"/>
      <c r="BP286" s="220"/>
      <c r="BQ286" s="220"/>
      <c r="BR286" s="220"/>
      <c r="BS286" s="220"/>
      <c r="BT286" s="220"/>
      <c r="BU286" s="220"/>
      <c r="BV286" s="220"/>
      <c r="BW286" s="220"/>
      <c r="BX286" s="220"/>
      <c r="BY286" s="220"/>
      <c r="BZ286" s="220"/>
      <c r="CA286" s="220"/>
      <c r="CB286" s="220"/>
      <c r="CC286" s="220"/>
      <c r="CD286" s="220"/>
      <c r="CE286" s="220"/>
      <c r="CF286" s="220"/>
      <c r="CG286" s="220"/>
      <c r="CH286" s="220"/>
      <c r="CI286" s="220"/>
      <c r="CJ286" s="220"/>
      <c r="CK286" s="220"/>
      <c r="CL286" s="220"/>
      <c r="CM286" s="220"/>
      <c r="CN286" s="220"/>
      <c r="CO286" s="220"/>
      <c r="CP286" s="220"/>
      <c r="CQ286" s="220"/>
      <c r="CR286" s="220"/>
      <c r="CS286" s="220"/>
      <c r="CT286" s="220"/>
      <c r="CU286" s="220"/>
      <c r="CV286" s="220"/>
      <c r="CW286" s="220"/>
      <c r="CX286" s="220"/>
      <c r="CY286" s="220"/>
      <c r="CZ286" s="220"/>
      <c r="DA286" s="220"/>
      <c r="DB286" s="220"/>
      <c r="DC286" s="220"/>
      <c r="DD286" s="220"/>
      <c r="DE286" s="220"/>
      <c r="DF286" s="220"/>
      <c r="DG286" s="220"/>
      <c r="DH286" s="229"/>
    </row>
    <row r="287" spans="1:112" ht="20.100000000000001" customHeight="1">
      <c r="A287" s="226"/>
      <c r="B287" s="220"/>
      <c r="C287" s="481" t="s">
        <v>306</v>
      </c>
      <c r="D287" s="482"/>
      <c r="E287" s="483"/>
      <c r="F287" s="484" t="s">
        <v>783</v>
      </c>
      <c r="G287" s="485"/>
      <c r="H287" s="485"/>
      <c r="I287" s="485"/>
      <c r="J287" s="485"/>
      <c r="K287" s="485"/>
      <c r="L287" s="485"/>
      <c r="M287" s="485"/>
      <c r="N287" s="485"/>
      <c r="O287" s="485"/>
      <c r="P287" s="485"/>
      <c r="Q287" s="485"/>
      <c r="R287" s="485"/>
      <c r="S287" s="485"/>
      <c r="T287" s="485"/>
      <c r="U287" s="485"/>
      <c r="V287" s="485"/>
      <c r="W287" s="485"/>
      <c r="X287" s="485"/>
      <c r="Y287" s="485"/>
      <c r="Z287" s="485"/>
      <c r="AA287" s="485"/>
      <c r="AB287" s="485"/>
      <c r="AC287" s="486"/>
      <c r="AD287" s="220"/>
      <c r="AE287" s="220"/>
      <c r="AP287" s="220"/>
      <c r="AQ287" s="220"/>
      <c r="AR287" s="220"/>
      <c r="AS287" s="220"/>
      <c r="AT287" s="220"/>
      <c r="AU287" s="220"/>
      <c r="AV287" s="220"/>
      <c r="AW287" s="220"/>
      <c r="AX287" s="220"/>
      <c r="AY287" s="220"/>
      <c r="AZ287" s="220"/>
      <c r="BA287" s="220"/>
      <c r="BE287" s="481" t="s">
        <v>306</v>
      </c>
      <c r="BF287" s="482"/>
      <c r="BG287" s="483"/>
      <c r="BH287" s="484" t="s">
        <v>784</v>
      </c>
      <c r="BI287" s="485"/>
      <c r="BJ287" s="485"/>
      <c r="BK287" s="485"/>
      <c r="BL287" s="485"/>
      <c r="BM287" s="485"/>
      <c r="BN287" s="485"/>
      <c r="BO287" s="485"/>
      <c r="BP287" s="485"/>
      <c r="BQ287" s="485"/>
      <c r="BR287" s="485"/>
      <c r="BS287" s="485"/>
      <c r="BT287" s="485"/>
      <c r="BU287" s="485"/>
      <c r="BV287" s="485"/>
      <c r="BW287" s="485"/>
      <c r="BX287" s="485"/>
      <c r="BY287" s="485"/>
      <c r="BZ287" s="485"/>
      <c r="CA287" s="485"/>
      <c r="CB287" s="485"/>
      <c r="CC287" s="485"/>
      <c r="CD287" s="485"/>
      <c r="CE287" s="486"/>
      <c r="CF287" s="220"/>
      <c r="CG287" s="220"/>
      <c r="CH287" s="220"/>
      <c r="CI287" s="220"/>
      <c r="CJ287" s="220"/>
      <c r="CK287" s="220"/>
      <c r="CL287" s="220"/>
      <c r="CM287" s="220"/>
      <c r="CN287" s="220"/>
      <c r="CO287" s="220"/>
      <c r="CP287" s="220"/>
      <c r="CQ287" s="220"/>
      <c r="CR287" s="220"/>
      <c r="CS287" s="220"/>
      <c r="CT287" s="220"/>
      <c r="CU287" s="220"/>
      <c r="CV287" s="220"/>
      <c r="CW287" s="220"/>
      <c r="CX287" s="220"/>
      <c r="CY287" s="220"/>
      <c r="CZ287" s="220"/>
      <c r="DA287" s="220"/>
      <c r="DB287" s="220"/>
      <c r="DC287" s="220"/>
      <c r="DD287" s="220"/>
      <c r="DE287" s="220"/>
      <c r="DF287" s="220"/>
      <c r="DG287" s="220"/>
      <c r="DH287" s="243"/>
    </row>
    <row r="288" spans="1:112" ht="20.100000000000001" customHeight="1">
      <c r="A288" s="226"/>
      <c r="B288" s="220"/>
      <c r="C288" s="511">
        <v>1</v>
      </c>
      <c r="D288" s="512"/>
      <c r="E288" s="512"/>
      <c r="F288" s="513" t="s">
        <v>785</v>
      </c>
      <c r="G288" s="513"/>
      <c r="H288" s="513"/>
      <c r="I288" s="513"/>
      <c r="J288" s="513"/>
      <c r="K288" s="513"/>
      <c r="L288" s="513"/>
      <c r="M288" s="513"/>
      <c r="N288" s="513"/>
      <c r="O288" s="513"/>
      <c r="P288" s="513"/>
      <c r="Q288" s="513"/>
      <c r="R288" s="513"/>
      <c r="S288" s="513"/>
      <c r="T288" s="513"/>
      <c r="U288" s="513"/>
      <c r="V288" s="513"/>
      <c r="W288" s="513"/>
      <c r="X288" s="513"/>
      <c r="Y288" s="513"/>
      <c r="Z288" s="513"/>
      <c r="AA288" s="513"/>
      <c r="AB288" s="513"/>
      <c r="AC288" s="514"/>
      <c r="AD288" s="220"/>
      <c r="AE288" s="220"/>
      <c r="AP288" s="220"/>
      <c r="AQ288" s="220"/>
      <c r="AR288" s="220"/>
      <c r="AS288" s="220"/>
      <c r="AT288" s="220"/>
      <c r="AU288" s="220"/>
      <c r="AV288" s="220"/>
      <c r="AW288" s="220"/>
      <c r="AX288" s="220"/>
      <c r="AY288" s="220"/>
      <c r="AZ288" s="220"/>
      <c r="BA288" s="220"/>
      <c r="BE288" s="511">
        <v>1</v>
      </c>
      <c r="BF288" s="512"/>
      <c r="BG288" s="512"/>
      <c r="BH288" s="513" t="s">
        <v>786</v>
      </c>
      <c r="BI288" s="513"/>
      <c r="BJ288" s="513"/>
      <c r="BK288" s="513"/>
      <c r="BL288" s="513"/>
      <c r="BM288" s="513"/>
      <c r="BN288" s="513"/>
      <c r="BO288" s="513"/>
      <c r="BP288" s="513"/>
      <c r="BQ288" s="513"/>
      <c r="BR288" s="513"/>
      <c r="BS288" s="513"/>
      <c r="BT288" s="513"/>
      <c r="BU288" s="513"/>
      <c r="BV288" s="513"/>
      <c r="BW288" s="513"/>
      <c r="BX288" s="513"/>
      <c r="BY288" s="513"/>
      <c r="BZ288" s="513"/>
      <c r="CA288" s="513"/>
      <c r="CB288" s="513"/>
      <c r="CC288" s="513"/>
      <c r="CD288" s="513"/>
      <c r="CE288" s="514"/>
      <c r="CF288" s="220"/>
      <c r="CG288" s="220"/>
      <c r="CH288" s="220"/>
      <c r="CI288" s="220"/>
      <c r="CJ288" s="220"/>
      <c r="CK288" s="220"/>
      <c r="CL288" s="220"/>
      <c r="CM288" s="220"/>
      <c r="CN288" s="220"/>
      <c r="CO288" s="220"/>
      <c r="CP288" s="220"/>
      <c r="CQ288" s="220"/>
      <c r="CR288" s="220"/>
      <c r="CS288" s="220"/>
      <c r="CT288" s="220"/>
      <c r="CU288" s="220"/>
      <c r="CV288" s="220"/>
      <c r="CW288" s="220"/>
      <c r="CX288" s="220"/>
      <c r="CY288" s="220"/>
      <c r="CZ288" s="220"/>
      <c r="DA288" s="220"/>
      <c r="DB288" s="220"/>
      <c r="DC288" s="220"/>
      <c r="DD288" s="220"/>
      <c r="DE288" s="220"/>
      <c r="DF288" s="220"/>
      <c r="DG288" s="220"/>
      <c r="DH288" s="243"/>
    </row>
    <row r="289" spans="1:112" ht="20.100000000000001" customHeight="1">
      <c r="A289" s="226"/>
      <c r="B289" s="220"/>
      <c r="C289" s="493">
        <v>2</v>
      </c>
      <c r="D289" s="494"/>
      <c r="E289" s="494"/>
      <c r="F289" s="495" t="s">
        <v>787</v>
      </c>
      <c r="G289" s="495"/>
      <c r="H289" s="495"/>
      <c r="I289" s="495"/>
      <c r="J289" s="495"/>
      <c r="K289" s="495"/>
      <c r="L289" s="495"/>
      <c r="M289" s="495"/>
      <c r="N289" s="495"/>
      <c r="O289" s="495"/>
      <c r="P289" s="495"/>
      <c r="Q289" s="495"/>
      <c r="R289" s="495"/>
      <c r="S289" s="495"/>
      <c r="T289" s="495"/>
      <c r="U289" s="495"/>
      <c r="V289" s="495"/>
      <c r="W289" s="495"/>
      <c r="X289" s="495"/>
      <c r="Y289" s="495"/>
      <c r="Z289" s="495"/>
      <c r="AA289" s="495"/>
      <c r="AB289" s="495"/>
      <c r="AC289" s="496"/>
      <c r="AD289" s="220"/>
      <c r="AE289" s="220"/>
      <c r="AP289" s="220"/>
      <c r="AQ289" s="220"/>
      <c r="AR289" s="220"/>
      <c r="AS289" s="220"/>
      <c r="AT289" s="220"/>
      <c r="AU289" s="220"/>
      <c r="AV289" s="220"/>
      <c r="AW289" s="220"/>
      <c r="AX289" s="220"/>
      <c r="AY289" s="220"/>
      <c r="AZ289" s="220"/>
      <c r="BA289" s="220"/>
      <c r="BE289" s="493">
        <v>2</v>
      </c>
      <c r="BF289" s="494"/>
      <c r="BG289" s="494"/>
      <c r="BH289" s="495" t="s">
        <v>788</v>
      </c>
      <c r="BI289" s="495"/>
      <c r="BJ289" s="495"/>
      <c r="BK289" s="495"/>
      <c r="BL289" s="495"/>
      <c r="BM289" s="495"/>
      <c r="BN289" s="495"/>
      <c r="BO289" s="495"/>
      <c r="BP289" s="495"/>
      <c r="BQ289" s="495"/>
      <c r="BR289" s="495"/>
      <c r="BS289" s="495"/>
      <c r="BT289" s="495"/>
      <c r="BU289" s="495"/>
      <c r="BV289" s="495"/>
      <c r="BW289" s="495"/>
      <c r="BX289" s="495"/>
      <c r="BY289" s="495"/>
      <c r="BZ289" s="495"/>
      <c r="CA289" s="495"/>
      <c r="CB289" s="495"/>
      <c r="CC289" s="495"/>
      <c r="CD289" s="495"/>
      <c r="CE289" s="496"/>
      <c r="CF289" s="220"/>
      <c r="CG289" s="220"/>
      <c r="CH289" s="220"/>
      <c r="CI289" s="220"/>
      <c r="CJ289" s="220"/>
      <c r="CK289" s="220"/>
      <c r="CL289" s="220"/>
      <c r="CM289" s="220"/>
      <c r="CN289" s="220"/>
      <c r="CO289" s="220"/>
      <c r="CP289" s="220"/>
      <c r="CQ289" s="220"/>
      <c r="CR289" s="220"/>
      <c r="CS289" s="220"/>
      <c r="CT289" s="220"/>
      <c r="CU289" s="220"/>
      <c r="CV289" s="220"/>
      <c r="CW289" s="220"/>
      <c r="CX289" s="220"/>
      <c r="CY289" s="220"/>
      <c r="CZ289" s="220"/>
      <c r="DA289" s="220"/>
      <c r="DB289" s="220"/>
      <c r="DC289" s="220"/>
      <c r="DD289" s="220"/>
      <c r="DE289" s="220"/>
      <c r="DF289" s="220"/>
      <c r="DG289" s="220"/>
      <c r="DH289" s="243"/>
    </row>
    <row r="290" spans="1:112" ht="20.100000000000001" customHeight="1">
      <c r="A290" s="226"/>
      <c r="B290" s="220"/>
      <c r="C290" s="493">
        <v>3</v>
      </c>
      <c r="D290" s="494"/>
      <c r="E290" s="494"/>
      <c r="F290" s="495" t="s">
        <v>789</v>
      </c>
      <c r="G290" s="495"/>
      <c r="H290" s="495"/>
      <c r="I290" s="495"/>
      <c r="J290" s="495"/>
      <c r="K290" s="495"/>
      <c r="L290" s="495"/>
      <c r="M290" s="495"/>
      <c r="N290" s="495"/>
      <c r="O290" s="495"/>
      <c r="P290" s="495"/>
      <c r="Q290" s="495"/>
      <c r="R290" s="495"/>
      <c r="S290" s="495"/>
      <c r="T290" s="495"/>
      <c r="U290" s="495"/>
      <c r="V290" s="495"/>
      <c r="W290" s="495"/>
      <c r="X290" s="495"/>
      <c r="Y290" s="495"/>
      <c r="Z290" s="495"/>
      <c r="AA290" s="495"/>
      <c r="AB290" s="495"/>
      <c r="AC290" s="496"/>
      <c r="AD290" s="220"/>
      <c r="AE290" s="220"/>
      <c r="AP290" s="220"/>
      <c r="AQ290" s="220"/>
      <c r="AR290" s="220"/>
      <c r="AS290" s="220"/>
      <c r="AT290" s="220"/>
      <c r="AU290" s="220"/>
      <c r="AV290" s="220"/>
      <c r="AW290" s="220"/>
      <c r="AX290" s="220"/>
      <c r="AY290" s="220"/>
      <c r="AZ290" s="220"/>
      <c r="BA290" s="220"/>
      <c r="BE290" s="493">
        <v>3</v>
      </c>
      <c r="BF290" s="494"/>
      <c r="BG290" s="494"/>
      <c r="BH290" s="495" t="s">
        <v>790</v>
      </c>
      <c r="BI290" s="495"/>
      <c r="BJ290" s="495"/>
      <c r="BK290" s="495"/>
      <c r="BL290" s="495"/>
      <c r="BM290" s="495"/>
      <c r="BN290" s="495"/>
      <c r="BO290" s="495"/>
      <c r="BP290" s="495"/>
      <c r="BQ290" s="495"/>
      <c r="BR290" s="495"/>
      <c r="BS290" s="495"/>
      <c r="BT290" s="495"/>
      <c r="BU290" s="495"/>
      <c r="BV290" s="495"/>
      <c r="BW290" s="495"/>
      <c r="BX290" s="495"/>
      <c r="BY290" s="495"/>
      <c r="BZ290" s="495"/>
      <c r="CA290" s="495"/>
      <c r="CB290" s="495"/>
      <c r="CC290" s="495"/>
      <c r="CD290" s="495"/>
      <c r="CE290" s="496"/>
      <c r="CF290" s="220"/>
      <c r="CG290" s="220"/>
      <c r="CH290" s="220"/>
      <c r="CI290" s="220"/>
      <c r="CJ290" s="220"/>
      <c r="CK290" s="220"/>
      <c r="CL290" s="220"/>
      <c r="CM290" s="220"/>
      <c r="CN290" s="220"/>
      <c r="CO290" s="220"/>
      <c r="CP290" s="220"/>
      <c r="CQ290" s="220"/>
      <c r="CR290" s="220"/>
      <c r="CS290" s="220"/>
      <c r="CT290" s="220"/>
      <c r="CU290" s="220"/>
      <c r="CV290" s="220"/>
      <c r="CW290" s="220"/>
      <c r="CX290" s="220"/>
      <c r="CY290" s="220"/>
      <c r="CZ290" s="220"/>
      <c r="DA290" s="220"/>
      <c r="DB290" s="220"/>
      <c r="DC290" s="220"/>
      <c r="DD290" s="220"/>
      <c r="DE290" s="220"/>
      <c r="DF290" s="220"/>
      <c r="DG290" s="220"/>
      <c r="DH290" s="243"/>
    </row>
    <row r="291" spans="1:112" ht="20.100000000000001" customHeight="1">
      <c r="A291" s="226"/>
      <c r="B291" s="220"/>
      <c r="C291" s="493">
        <v>4</v>
      </c>
      <c r="D291" s="494"/>
      <c r="E291" s="494"/>
      <c r="F291" s="495" t="s">
        <v>548</v>
      </c>
      <c r="G291" s="495"/>
      <c r="H291" s="495"/>
      <c r="I291" s="495"/>
      <c r="J291" s="495"/>
      <c r="K291" s="495"/>
      <c r="L291" s="495"/>
      <c r="M291" s="495"/>
      <c r="N291" s="495"/>
      <c r="O291" s="495"/>
      <c r="P291" s="495"/>
      <c r="Q291" s="495"/>
      <c r="R291" s="495"/>
      <c r="S291" s="495"/>
      <c r="T291" s="495"/>
      <c r="U291" s="495"/>
      <c r="V291" s="495"/>
      <c r="W291" s="495"/>
      <c r="X291" s="495"/>
      <c r="Y291" s="495"/>
      <c r="Z291" s="495"/>
      <c r="AA291" s="495"/>
      <c r="AB291" s="495"/>
      <c r="AC291" s="496"/>
      <c r="AD291" s="220"/>
      <c r="AE291" s="220"/>
      <c r="AP291" s="220"/>
      <c r="AQ291" s="220"/>
      <c r="AR291" s="220"/>
      <c r="AS291" s="220"/>
      <c r="AT291" s="220"/>
      <c r="AU291" s="220"/>
      <c r="AV291" s="220"/>
      <c r="AW291" s="220"/>
      <c r="AX291" s="220"/>
      <c r="AY291" s="220"/>
      <c r="AZ291" s="220"/>
      <c r="BA291" s="220"/>
      <c r="BE291" s="497">
        <v>4</v>
      </c>
      <c r="BF291" s="498"/>
      <c r="BG291" s="498"/>
      <c r="BH291" s="499" t="s">
        <v>791</v>
      </c>
      <c r="BI291" s="499"/>
      <c r="BJ291" s="499"/>
      <c r="BK291" s="499"/>
      <c r="BL291" s="499"/>
      <c r="BM291" s="499"/>
      <c r="BN291" s="499"/>
      <c r="BO291" s="499"/>
      <c r="BP291" s="499"/>
      <c r="BQ291" s="499"/>
      <c r="BR291" s="499"/>
      <c r="BS291" s="499"/>
      <c r="BT291" s="499"/>
      <c r="BU291" s="499"/>
      <c r="BV291" s="499"/>
      <c r="BW291" s="499"/>
      <c r="BX291" s="499"/>
      <c r="BY291" s="499"/>
      <c r="BZ291" s="499"/>
      <c r="CA291" s="499"/>
      <c r="CB291" s="499"/>
      <c r="CC291" s="499"/>
      <c r="CD291" s="499"/>
      <c r="CE291" s="500"/>
      <c r="CF291" s="220"/>
      <c r="CG291" s="220"/>
      <c r="CH291" s="220"/>
      <c r="CI291" s="220"/>
      <c r="CJ291" s="220"/>
      <c r="CK291" s="220"/>
      <c r="CL291" s="220"/>
      <c r="CM291" s="220"/>
      <c r="CN291" s="220"/>
      <c r="CO291" s="220"/>
      <c r="CP291" s="220"/>
      <c r="CQ291" s="220"/>
      <c r="CR291" s="220"/>
      <c r="CS291" s="220"/>
      <c r="CT291" s="220"/>
      <c r="CU291" s="220"/>
      <c r="CV291" s="220"/>
      <c r="CW291" s="220"/>
      <c r="CX291" s="220"/>
      <c r="CY291" s="220"/>
      <c r="CZ291" s="220"/>
      <c r="DA291" s="220"/>
      <c r="DB291" s="220"/>
      <c r="DC291" s="220"/>
      <c r="DD291" s="220"/>
      <c r="DE291" s="220"/>
      <c r="DF291" s="220"/>
      <c r="DG291" s="220"/>
      <c r="DH291" s="243"/>
    </row>
    <row r="292" spans="1:112" ht="20.100000000000001" customHeight="1">
      <c r="A292" s="226"/>
      <c r="B292" s="220"/>
      <c r="C292" s="497">
        <v>5</v>
      </c>
      <c r="D292" s="498"/>
      <c r="E292" s="498"/>
      <c r="F292" s="499" t="s">
        <v>717</v>
      </c>
      <c r="G292" s="499"/>
      <c r="H292" s="499"/>
      <c r="I292" s="499"/>
      <c r="J292" s="499"/>
      <c r="K292" s="499"/>
      <c r="L292" s="499"/>
      <c r="M292" s="499"/>
      <c r="N292" s="499"/>
      <c r="O292" s="499"/>
      <c r="P292" s="499"/>
      <c r="Q292" s="499"/>
      <c r="R292" s="499"/>
      <c r="S292" s="499"/>
      <c r="T292" s="499"/>
      <c r="U292" s="499"/>
      <c r="V292" s="499"/>
      <c r="W292" s="499"/>
      <c r="X292" s="499"/>
      <c r="Y292" s="499"/>
      <c r="Z292" s="499"/>
      <c r="AA292" s="499"/>
      <c r="AB292" s="499"/>
      <c r="AC292" s="500"/>
      <c r="AD292" s="220"/>
      <c r="AE292" s="220"/>
      <c r="AP292" s="220"/>
      <c r="AQ292" s="220"/>
      <c r="AR292" s="220"/>
      <c r="AS292" s="220"/>
      <c r="AT292" s="220"/>
      <c r="AU292" s="220"/>
      <c r="AV292" s="220"/>
      <c r="AW292" s="220"/>
      <c r="AX292" s="220"/>
      <c r="AY292" s="220"/>
      <c r="AZ292" s="220"/>
      <c r="BA292" s="220"/>
      <c r="BO292" s="220"/>
      <c r="BP292" s="220"/>
      <c r="BQ292" s="220"/>
      <c r="BR292" s="220"/>
      <c r="BS292" s="220"/>
      <c r="BT292" s="220"/>
      <c r="BU292" s="220"/>
      <c r="BV292" s="220"/>
      <c r="BW292" s="220"/>
      <c r="BX292" s="220"/>
      <c r="BY292" s="220"/>
      <c r="BZ292" s="220"/>
      <c r="CA292" s="220"/>
      <c r="CB292" s="220"/>
      <c r="CC292" s="220"/>
      <c r="CD292" s="220"/>
      <c r="CE292" s="220"/>
      <c r="CF292" s="220"/>
      <c r="CG292" s="220"/>
      <c r="CH292" s="220"/>
      <c r="CI292" s="220"/>
      <c r="CJ292" s="220"/>
      <c r="CK292" s="220"/>
      <c r="CL292" s="220"/>
      <c r="CM292" s="220"/>
      <c r="CN292" s="220"/>
      <c r="CO292" s="220"/>
      <c r="CP292" s="220"/>
      <c r="CQ292" s="220"/>
      <c r="CR292" s="220"/>
      <c r="CS292" s="220"/>
      <c r="CT292" s="220"/>
      <c r="CU292" s="220"/>
      <c r="CV292" s="220"/>
      <c r="CW292" s="220"/>
      <c r="CX292" s="220"/>
      <c r="CY292" s="220"/>
      <c r="CZ292" s="220"/>
      <c r="DA292" s="220"/>
      <c r="DB292" s="220"/>
      <c r="DC292" s="220"/>
      <c r="DD292" s="220"/>
      <c r="DE292" s="220"/>
      <c r="DF292" s="220"/>
      <c r="DG292" s="220"/>
      <c r="DH292" s="243"/>
    </row>
    <row r="293" spans="1:112" ht="20.100000000000001" customHeight="1">
      <c r="A293" s="226"/>
      <c r="B293" s="220"/>
      <c r="C293" s="292"/>
      <c r="D293" s="292"/>
      <c r="E293" s="292"/>
      <c r="M293" s="220"/>
      <c r="N293" s="220"/>
      <c r="O293" s="220"/>
      <c r="P293" s="220"/>
      <c r="Q293" s="220"/>
      <c r="R293" s="220"/>
      <c r="S293" s="220"/>
      <c r="T293" s="220"/>
      <c r="U293" s="220"/>
      <c r="V293" s="220"/>
      <c r="W293" s="220"/>
      <c r="X293" s="220"/>
      <c r="Y293" s="220"/>
      <c r="Z293" s="220"/>
      <c r="AA293" s="220"/>
      <c r="AB293" s="220"/>
      <c r="AC293" s="220"/>
      <c r="AD293" s="220"/>
      <c r="AE293" s="220"/>
      <c r="AP293" s="220"/>
      <c r="AQ293" s="220"/>
      <c r="AR293" s="220"/>
      <c r="AS293" s="220"/>
      <c r="AT293" s="220"/>
      <c r="AU293" s="220"/>
      <c r="AV293" s="220"/>
      <c r="AW293" s="220"/>
      <c r="AX293" s="220"/>
      <c r="AY293" s="220"/>
      <c r="AZ293" s="220"/>
      <c r="BA293" s="220"/>
      <c r="BE293" s="216" t="s">
        <v>792</v>
      </c>
      <c r="BO293" s="220"/>
      <c r="BP293" s="220"/>
      <c r="BQ293" s="220"/>
      <c r="BR293" s="220"/>
      <c r="BS293" s="220"/>
      <c r="BT293" s="220"/>
      <c r="BU293" s="220"/>
      <c r="BV293" s="220"/>
      <c r="BW293" s="220"/>
      <c r="BX293" s="220"/>
      <c r="BY293" s="220"/>
      <c r="BZ293" s="220"/>
      <c r="CA293" s="220"/>
      <c r="CB293" s="220"/>
      <c r="CC293" s="220"/>
      <c r="CD293" s="220"/>
      <c r="CE293" s="220"/>
      <c r="CF293" s="220"/>
      <c r="CG293" s="220"/>
      <c r="CH293" s="220"/>
      <c r="CI293" s="220"/>
      <c r="CJ293" s="220"/>
      <c r="CK293" s="220"/>
      <c r="CL293" s="220"/>
      <c r="CM293" s="220"/>
      <c r="CN293" s="220"/>
      <c r="CO293" s="220"/>
      <c r="CP293" s="220"/>
      <c r="CQ293" s="220"/>
      <c r="CR293" s="220"/>
      <c r="CS293" s="220"/>
      <c r="CT293" s="220"/>
      <c r="CU293" s="220"/>
      <c r="CV293" s="220"/>
      <c r="CW293" s="220"/>
      <c r="CX293" s="220"/>
      <c r="CY293" s="220"/>
      <c r="CZ293" s="220"/>
      <c r="DA293" s="220"/>
      <c r="DB293" s="220"/>
      <c r="DC293" s="220"/>
      <c r="DD293" s="220"/>
      <c r="DE293" s="220"/>
      <c r="DF293" s="220"/>
      <c r="DG293" s="220"/>
      <c r="DH293" s="243"/>
    </row>
    <row r="294" spans="1:112" ht="20.100000000000001" customHeight="1">
      <c r="A294" s="226"/>
      <c r="B294" s="220"/>
      <c r="C294" s="216" t="s">
        <v>793</v>
      </c>
      <c r="M294" s="220"/>
      <c r="N294" s="220"/>
      <c r="O294" s="220"/>
      <c r="P294" s="220"/>
      <c r="Q294" s="220"/>
      <c r="R294" s="220"/>
      <c r="S294" s="220"/>
      <c r="T294" s="220"/>
      <c r="U294" s="220"/>
      <c r="V294" s="220"/>
      <c r="W294" s="220"/>
      <c r="X294" s="220"/>
      <c r="Y294" s="220"/>
      <c r="Z294" s="220"/>
      <c r="AA294" s="220"/>
      <c r="AB294" s="220"/>
      <c r="AC294" s="220"/>
      <c r="BE294" s="481" t="s">
        <v>306</v>
      </c>
      <c r="BF294" s="482"/>
      <c r="BG294" s="483"/>
      <c r="BH294" s="484" t="s">
        <v>794</v>
      </c>
      <c r="BI294" s="485"/>
      <c r="BJ294" s="485"/>
      <c r="BK294" s="485"/>
      <c r="BL294" s="485"/>
      <c r="BM294" s="485"/>
      <c r="BN294" s="485"/>
      <c r="BO294" s="485"/>
      <c r="BP294" s="485"/>
      <c r="BQ294" s="485"/>
      <c r="BR294" s="485"/>
      <c r="BS294" s="485"/>
      <c r="BT294" s="485"/>
      <c r="BU294" s="485"/>
      <c r="BV294" s="485"/>
      <c r="BW294" s="485"/>
      <c r="BX294" s="485"/>
      <c r="BY294" s="485"/>
      <c r="BZ294" s="485"/>
      <c r="CA294" s="485"/>
      <c r="CB294" s="485"/>
      <c r="CC294" s="485"/>
      <c r="CD294" s="485"/>
      <c r="CE294" s="486"/>
      <c r="CF294" s="220"/>
      <c r="CG294" s="220"/>
      <c r="CH294" s="220"/>
      <c r="CI294" s="220"/>
      <c r="CJ294" s="220"/>
      <c r="CK294" s="220"/>
      <c r="CL294" s="220"/>
      <c r="CM294" s="220"/>
      <c r="CN294" s="220"/>
      <c r="CO294" s="220"/>
      <c r="CP294" s="220"/>
      <c r="CQ294" s="220"/>
      <c r="CR294" s="220"/>
      <c r="CS294" s="220"/>
      <c r="CT294" s="220"/>
      <c r="CU294" s="220"/>
      <c r="CV294" s="220"/>
      <c r="CW294" s="220"/>
      <c r="CX294" s="220"/>
      <c r="CY294" s="220"/>
      <c r="CZ294" s="220"/>
      <c r="DA294" s="220"/>
      <c r="DB294" s="220"/>
      <c r="DC294" s="220"/>
      <c r="DD294" s="220"/>
      <c r="DE294" s="220"/>
      <c r="DF294" s="220"/>
      <c r="DG294" s="220"/>
      <c r="DH294" s="229"/>
    </row>
    <row r="295" spans="1:112" ht="20.100000000000001" customHeight="1">
      <c r="A295" s="226"/>
      <c r="B295" s="220"/>
      <c r="C295" s="481" t="s">
        <v>306</v>
      </c>
      <c r="D295" s="482"/>
      <c r="E295" s="483"/>
      <c r="F295" s="484" t="s">
        <v>783</v>
      </c>
      <c r="G295" s="485"/>
      <c r="H295" s="485"/>
      <c r="I295" s="485"/>
      <c r="J295" s="485"/>
      <c r="K295" s="485"/>
      <c r="L295" s="485"/>
      <c r="M295" s="485"/>
      <c r="N295" s="485"/>
      <c r="O295" s="485"/>
      <c r="P295" s="485"/>
      <c r="Q295" s="485"/>
      <c r="R295" s="485"/>
      <c r="S295" s="485"/>
      <c r="T295" s="485"/>
      <c r="U295" s="485"/>
      <c r="V295" s="485"/>
      <c r="W295" s="485"/>
      <c r="X295" s="485"/>
      <c r="Y295" s="485"/>
      <c r="Z295" s="485"/>
      <c r="AA295" s="485"/>
      <c r="AB295" s="485"/>
      <c r="AC295" s="486"/>
      <c r="BE295" s="511">
        <v>1</v>
      </c>
      <c r="BF295" s="512"/>
      <c r="BG295" s="512"/>
      <c r="BH295" s="513" t="s">
        <v>795</v>
      </c>
      <c r="BI295" s="513"/>
      <c r="BJ295" s="513"/>
      <c r="BK295" s="513"/>
      <c r="BL295" s="513"/>
      <c r="BM295" s="513"/>
      <c r="BN295" s="513"/>
      <c r="BO295" s="513"/>
      <c r="BP295" s="513"/>
      <c r="BQ295" s="513"/>
      <c r="BR295" s="513"/>
      <c r="BS295" s="513"/>
      <c r="BT295" s="513"/>
      <c r="BU295" s="513"/>
      <c r="BV295" s="513"/>
      <c r="BW295" s="513"/>
      <c r="BX295" s="513"/>
      <c r="BY295" s="513"/>
      <c r="BZ295" s="513"/>
      <c r="CA295" s="513"/>
      <c r="CB295" s="513"/>
      <c r="CC295" s="513"/>
      <c r="CD295" s="513"/>
      <c r="CE295" s="514"/>
      <c r="CF295" s="220"/>
      <c r="CG295" s="220"/>
      <c r="CH295" s="220"/>
      <c r="CI295" s="220"/>
      <c r="CJ295" s="220"/>
      <c r="CK295" s="220"/>
      <c r="CL295" s="220"/>
      <c r="CM295" s="220"/>
      <c r="CN295" s="220"/>
      <c r="CO295" s="220"/>
      <c r="CP295" s="220"/>
      <c r="CQ295" s="220"/>
      <c r="CR295" s="220"/>
      <c r="CS295" s="220"/>
      <c r="CT295" s="220"/>
      <c r="CU295" s="220"/>
      <c r="CV295" s="220"/>
      <c r="CW295" s="220"/>
      <c r="CX295" s="220"/>
      <c r="CY295" s="220"/>
      <c r="CZ295" s="220"/>
      <c r="DA295" s="220"/>
      <c r="DB295" s="220"/>
      <c r="DC295" s="220"/>
      <c r="DD295" s="220"/>
      <c r="DE295" s="220"/>
      <c r="DF295" s="220"/>
      <c r="DG295" s="220"/>
      <c r="DH295" s="229"/>
    </row>
    <row r="296" spans="1:112" ht="20.100000000000001" customHeight="1">
      <c r="A296" s="226"/>
      <c r="B296" s="220"/>
      <c r="C296" s="511">
        <v>1</v>
      </c>
      <c r="D296" s="512"/>
      <c r="E296" s="512"/>
      <c r="F296" s="513" t="s">
        <v>796</v>
      </c>
      <c r="G296" s="513"/>
      <c r="H296" s="513"/>
      <c r="I296" s="513"/>
      <c r="J296" s="513"/>
      <c r="K296" s="513"/>
      <c r="L296" s="513"/>
      <c r="M296" s="513"/>
      <c r="N296" s="513"/>
      <c r="O296" s="513"/>
      <c r="P296" s="513"/>
      <c r="Q296" s="513"/>
      <c r="R296" s="513"/>
      <c r="S296" s="513"/>
      <c r="T296" s="513"/>
      <c r="U296" s="513"/>
      <c r="V296" s="513"/>
      <c r="W296" s="513"/>
      <c r="X296" s="513"/>
      <c r="Y296" s="513"/>
      <c r="Z296" s="513"/>
      <c r="AA296" s="513"/>
      <c r="AB296" s="513"/>
      <c r="AC296" s="514"/>
      <c r="BE296" s="497">
        <v>2</v>
      </c>
      <c r="BF296" s="498"/>
      <c r="BG296" s="498"/>
      <c r="BH296" s="499" t="s">
        <v>797</v>
      </c>
      <c r="BI296" s="499"/>
      <c r="BJ296" s="499"/>
      <c r="BK296" s="499"/>
      <c r="BL296" s="499"/>
      <c r="BM296" s="499"/>
      <c r="BN296" s="499"/>
      <c r="BO296" s="499"/>
      <c r="BP296" s="499"/>
      <c r="BQ296" s="499"/>
      <c r="BR296" s="499"/>
      <c r="BS296" s="499"/>
      <c r="BT296" s="499"/>
      <c r="BU296" s="499"/>
      <c r="BV296" s="499"/>
      <c r="BW296" s="499"/>
      <c r="BX296" s="499"/>
      <c r="BY296" s="499"/>
      <c r="BZ296" s="499"/>
      <c r="CA296" s="499"/>
      <c r="CB296" s="499"/>
      <c r="CC296" s="499"/>
      <c r="CD296" s="499"/>
      <c r="CE296" s="500"/>
      <c r="CF296" s="220"/>
      <c r="CG296" s="220"/>
      <c r="CH296" s="220"/>
      <c r="CI296" s="220"/>
      <c r="CJ296" s="220"/>
      <c r="CK296" s="220"/>
      <c r="CL296" s="220"/>
      <c r="CM296" s="220"/>
      <c r="CN296" s="220"/>
      <c r="CO296" s="220"/>
      <c r="CP296" s="220"/>
      <c r="CQ296" s="220"/>
      <c r="CR296" s="220"/>
      <c r="CS296" s="220"/>
      <c r="CT296" s="220"/>
      <c r="CU296" s="220"/>
      <c r="CV296" s="220"/>
      <c r="CW296" s="220"/>
      <c r="CX296" s="220"/>
      <c r="CY296" s="220"/>
      <c r="CZ296" s="220"/>
      <c r="DA296" s="220"/>
      <c r="DB296" s="220"/>
      <c r="DC296" s="220"/>
      <c r="DD296" s="220"/>
      <c r="DE296" s="220"/>
      <c r="DF296" s="220"/>
      <c r="DG296" s="220"/>
      <c r="DH296" s="229"/>
    </row>
    <row r="297" spans="1:112" ht="20.100000000000001" customHeight="1">
      <c r="A297" s="226"/>
      <c r="B297" s="220"/>
      <c r="C297" s="493">
        <v>2</v>
      </c>
      <c r="D297" s="494"/>
      <c r="E297" s="494"/>
      <c r="F297" s="495" t="s">
        <v>798</v>
      </c>
      <c r="G297" s="495"/>
      <c r="H297" s="495"/>
      <c r="I297" s="495"/>
      <c r="J297" s="495"/>
      <c r="K297" s="495"/>
      <c r="L297" s="495"/>
      <c r="M297" s="495"/>
      <c r="N297" s="495"/>
      <c r="O297" s="495"/>
      <c r="P297" s="495"/>
      <c r="Q297" s="495"/>
      <c r="R297" s="495"/>
      <c r="S297" s="495"/>
      <c r="T297" s="495"/>
      <c r="U297" s="495"/>
      <c r="V297" s="495"/>
      <c r="W297" s="495"/>
      <c r="X297" s="495"/>
      <c r="Y297" s="495"/>
      <c r="Z297" s="495"/>
      <c r="AA297" s="495"/>
      <c r="AB297" s="495"/>
      <c r="AC297" s="496"/>
      <c r="BO297" s="220"/>
      <c r="BP297" s="220"/>
      <c r="BQ297" s="220"/>
      <c r="BR297" s="220"/>
      <c r="BS297" s="220"/>
      <c r="BT297" s="220"/>
      <c r="BU297" s="220"/>
      <c r="BV297" s="220"/>
      <c r="BW297" s="220"/>
      <c r="BX297" s="220"/>
      <c r="BY297" s="220"/>
      <c r="BZ297" s="220"/>
      <c r="CA297" s="220"/>
      <c r="CB297" s="220"/>
      <c r="CC297" s="220"/>
      <c r="CD297" s="220"/>
      <c r="CE297" s="220"/>
      <c r="CF297" s="220"/>
      <c r="CG297" s="220"/>
      <c r="CH297" s="220"/>
      <c r="CI297" s="220"/>
      <c r="CJ297" s="220"/>
      <c r="CK297" s="220"/>
      <c r="CL297" s="220"/>
      <c r="CM297" s="220"/>
      <c r="CN297" s="220"/>
      <c r="CO297" s="220"/>
      <c r="CP297" s="220"/>
      <c r="CQ297" s="220"/>
      <c r="CR297" s="220"/>
      <c r="CS297" s="220"/>
      <c r="CT297" s="220"/>
      <c r="CU297" s="220"/>
      <c r="CV297" s="220"/>
      <c r="CW297" s="220"/>
      <c r="CX297" s="220"/>
      <c r="CY297" s="220"/>
      <c r="CZ297" s="220"/>
      <c r="DA297" s="220"/>
      <c r="DB297" s="220"/>
      <c r="DC297" s="220"/>
      <c r="DD297" s="220"/>
      <c r="DE297" s="220"/>
      <c r="DF297" s="220"/>
      <c r="DG297" s="220"/>
      <c r="DH297" s="229"/>
    </row>
    <row r="298" spans="1:112" ht="20.100000000000001" customHeight="1">
      <c r="A298" s="226"/>
      <c r="B298" s="220"/>
      <c r="C298" s="467">
        <v>3</v>
      </c>
      <c r="D298" s="468"/>
      <c r="E298" s="468"/>
      <c r="F298" s="469" t="s">
        <v>799</v>
      </c>
      <c r="G298" s="469"/>
      <c r="H298" s="469"/>
      <c r="I298" s="469"/>
      <c r="J298" s="469"/>
      <c r="K298" s="469"/>
      <c r="L298" s="469"/>
      <c r="M298" s="469"/>
      <c r="N298" s="469"/>
      <c r="O298" s="469"/>
      <c r="P298" s="469"/>
      <c r="Q298" s="469"/>
      <c r="R298" s="469"/>
      <c r="S298" s="469"/>
      <c r="T298" s="469"/>
      <c r="U298" s="469"/>
      <c r="V298" s="469"/>
      <c r="W298" s="469"/>
      <c r="X298" s="469"/>
      <c r="Y298" s="469"/>
      <c r="Z298" s="469"/>
      <c r="AA298" s="469"/>
      <c r="AB298" s="469"/>
      <c r="AC298" s="470"/>
      <c r="BK298" s="220"/>
      <c r="BL298" s="220"/>
      <c r="BQ298" s="220"/>
      <c r="BR298" s="220"/>
      <c r="CG298" s="220"/>
      <c r="CH298" s="220"/>
      <c r="CI298" s="220"/>
      <c r="CJ298" s="220"/>
      <c r="CK298" s="220"/>
      <c r="CL298" s="220"/>
      <c r="CM298" s="220"/>
      <c r="CN298" s="220"/>
      <c r="CO298" s="220"/>
      <c r="CP298" s="220"/>
      <c r="CQ298" s="220"/>
      <c r="CR298" s="220"/>
      <c r="CS298" s="220"/>
      <c r="CT298" s="220"/>
      <c r="CU298" s="220"/>
      <c r="CV298" s="220"/>
      <c r="CW298" s="220"/>
      <c r="CX298" s="220"/>
      <c r="CY298" s="220"/>
      <c r="CZ298" s="220"/>
      <c r="DA298" s="220"/>
      <c r="DB298" s="220"/>
      <c r="DC298" s="220"/>
      <c r="DD298" s="220"/>
      <c r="DE298" s="220"/>
      <c r="DF298" s="220"/>
      <c r="DG298" s="220"/>
      <c r="DH298" s="229"/>
    </row>
    <row r="299" spans="1:112" ht="20.100000000000001" customHeight="1">
      <c r="A299" s="226"/>
      <c r="B299" s="220"/>
      <c r="C299" s="471">
        <v>4</v>
      </c>
      <c r="D299" s="472"/>
      <c r="E299" s="472"/>
      <c r="F299" s="473" t="s">
        <v>717</v>
      </c>
      <c r="G299" s="473"/>
      <c r="H299" s="473"/>
      <c r="I299" s="473"/>
      <c r="J299" s="473"/>
      <c r="K299" s="473"/>
      <c r="L299" s="473"/>
      <c r="M299" s="473"/>
      <c r="N299" s="473"/>
      <c r="O299" s="473"/>
      <c r="P299" s="473"/>
      <c r="Q299" s="473"/>
      <c r="R299" s="473"/>
      <c r="S299" s="473"/>
      <c r="T299" s="473"/>
      <c r="U299" s="473"/>
      <c r="V299" s="473"/>
      <c r="W299" s="473"/>
      <c r="X299" s="473"/>
      <c r="Y299" s="473"/>
      <c r="Z299" s="473"/>
      <c r="AA299" s="473"/>
      <c r="AB299" s="473"/>
      <c r="AC299" s="474"/>
      <c r="AD299" s="220"/>
      <c r="AE299" s="220"/>
      <c r="AP299" s="220"/>
      <c r="AQ299" s="220"/>
      <c r="AR299" s="220"/>
      <c r="AS299" s="220"/>
      <c r="AT299" s="220"/>
      <c r="AU299" s="220"/>
      <c r="AV299" s="220"/>
      <c r="AW299" s="220"/>
      <c r="AX299" s="220"/>
      <c r="AY299" s="220"/>
      <c r="AZ299" s="220"/>
      <c r="BA299" s="220"/>
      <c r="BK299" s="220"/>
      <c r="BL299" s="220"/>
      <c r="BQ299" s="220"/>
      <c r="BR299" s="220"/>
      <c r="CG299" s="220"/>
      <c r="CH299" s="220"/>
      <c r="CI299" s="220"/>
      <c r="CJ299" s="220"/>
      <c r="CK299" s="220"/>
      <c r="CL299" s="220"/>
      <c r="CM299" s="220"/>
      <c r="CN299" s="220"/>
      <c r="CO299" s="220"/>
      <c r="CP299" s="220"/>
      <c r="CQ299" s="220"/>
      <c r="CR299" s="220"/>
      <c r="CS299" s="220"/>
      <c r="CT299" s="220"/>
      <c r="CU299" s="220"/>
      <c r="CV299" s="220"/>
      <c r="CW299" s="220"/>
      <c r="CX299" s="220"/>
      <c r="CY299" s="220"/>
      <c r="CZ299" s="220"/>
      <c r="DA299" s="220"/>
      <c r="DB299" s="220"/>
      <c r="DC299" s="220"/>
      <c r="DD299" s="220"/>
      <c r="DE299" s="220"/>
      <c r="DF299" s="220"/>
      <c r="DG299" s="220"/>
      <c r="DH299" s="229"/>
    </row>
    <row r="300" spans="1:112" ht="20.100000000000001" customHeight="1">
      <c r="A300" s="226"/>
      <c r="B300" s="220"/>
      <c r="AD300" s="220"/>
      <c r="AE300" s="220"/>
      <c r="AP300" s="220"/>
      <c r="AQ300" s="220"/>
      <c r="AR300" s="220"/>
      <c r="AS300" s="220"/>
      <c r="AT300" s="220"/>
      <c r="AU300" s="220"/>
      <c r="AV300" s="220"/>
      <c r="AW300" s="220"/>
      <c r="AX300" s="220"/>
      <c r="AY300" s="220"/>
      <c r="AZ300" s="220"/>
      <c r="BA300" s="220"/>
      <c r="BK300" s="220"/>
      <c r="BL300" s="220"/>
      <c r="BQ300" s="220"/>
      <c r="BR300" s="220"/>
      <c r="CG300" s="220"/>
      <c r="CH300" s="220"/>
      <c r="CI300" s="220"/>
      <c r="CJ300" s="220"/>
      <c r="CK300" s="220"/>
      <c r="CL300" s="220"/>
      <c r="CM300" s="220"/>
      <c r="CN300" s="220"/>
      <c r="CO300" s="220"/>
      <c r="CP300" s="220"/>
      <c r="CQ300" s="220"/>
      <c r="CR300" s="220"/>
      <c r="CS300" s="220"/>
      <c r="CT300" s="220"/>
      <c r="CU300" s="220"/>
      <c r="CV300" s="220"/>
      <c r="CW300" s="220"/>
      <c r="CX300" s="220"/>
      <c r="CY300" s="220"/>
      <c r="CZ300" s="220"/>
      <c r="DA300" s="220"/>
      <c r="DB300" s="220"/>
      <c r="DC300" s="220"/>
      <c r="DD300" s="220"/>
      <c r="DE300" s="220"/>
      <c r="DF300" s="220"/>
      <c r="DG300" s="220"/>
      <c r="DH300" s="229"/>
    </row>
    <row r="301" spans="1:112" ht="20.100000000000001" customHeight="1">
      <c r="A301" s="226"/>
      <c r="B301" s="220"/>
      <c r="M301" s="220"/>
      <c r="N301" s="220"/>
      <c r="O301" s="220"/>
      <c r="P301" s="220"/>
      <c r="Q301" s="220"/>
      <c r="R301" s="220"/>
      <c r="S301" s="220"/>
      <c r="T301" s="220"/>
      <c r="U301" s="220"/>
      <c r="V301" s="220"/>
      <c r="W301" s="220"/>
      <c r="X301" s="220"/>
      <c r="Y301" s="220"/>
      <c r="Z301" s="220"/>
      <c r="AA301" s="220"/>
      <c r="AB301" s="220"/>
      <c r="AC301" s="220"/>
      <c r="AD301" s="220"/>
      <c r="AE301" s="220"/>
      <c r="AP301" s="220"/>
      <c r="AQ301" s="220"/>
      <c r="AR301" s="220"/>
      <c r="AS301" s="220"/>
      <c r="AT301" s="220"/>
      <c r="AU301" s="220"/>
      <c r="AV301" s="220"/>
      <c r="AW301" s="220"/>
      <c r="AX301" s="220"/>
      <c r="AY301" s="220"/>
      <c r="AZ301" s="220"/>
      <c r="BA301" s="220"/>
      <c r="BK301" s="220"/>
      <c r="BL301" s="220"/>
      <c r="BQ301" s="220"/>
      <c r="BR301" s="220"/>
      <c r="CG301" s="220"/>
      <c r="CH301" s="220"/>
      <c r="CI301" s="220"/>
      <c r="CJ301" s="220"/>
      <c r="CK301" s="220"/>
      <c r="CL301" s="220"/>
      <c r="CM301" s="220"/>
      <c r="CN301" s="220"/>
      <c r="CO301" s="220"/>
      <c r="CP301" s="220"/>
      <c r="CQ301" s="220"/>
      <c r="CR301" s="220"/>
      <c r="CS301" s="220"/>
      <c r="CT301" s="220"/>
      <c r="CU301" s="220"/>
      <c r="CV301" s="220"/>
      <c r="CW301" s="220"/>
      <c r="CX301" s="220"/>
      <c r="CY301" s="220"/>
      <c r="CZ301" s="220"/>
      <c r="DA301" s="220"/>
      <c r="DB301" s="220"/>
      <c r="DC301" s="220"/>
      <c r="DD301" s="220"/>
      <c r="DE301" s="220"/>
      <c r="DF301" s="220"/>
      <c r="DG301" s="220"/>
      <c r="DH301" s="229"/>
    </row>
    <row r="302" spans="1:112" ht="20.100000000000001" customHeight="1">
      <c r="A302" s="226"/>
      <c r="B302" s="220"/>
      <c r="M302" s="220"/>
      <c r="N302" s="220"/>
      <c r="O302" s="220"/>
      <c r="P302" s="220"/>
      <c r="Q302" s="220"/>
      <c r="R302" s="220"/>
      <c r="S302" s="220"/>
      <c r="T302" s="220"/>
      <c r="U302" s="220"/>
      <c r="V302" s="220"/>
      <c r="W302" s="220"/>
      <c r="X302" s="220"/>
      <c r="Y302" s="220"/>
      <c r="Z302" s="220"/>
      <c r="AA302" s="220"/>
      <c r="AB302" s="220"/>
      <c r="AC302" s="220"/>
      <c r="AD302" s="220"/>
      <c r="AE302" s="220"/>
      <c r="AP302" s="220"/>
      <c r="AQ302" s="220"/>
      <c r="AR302" s="220"/>
      <c r="AS302" s="220"/>
      <c r="AT302" s="220"/>
      <c r="AU302" s="220"/>
      <c r="AV302" s="220"/>
      <c r="AW302" s="220"/>
      <c r="AX302" s="220"/>
      <c r="AY302" s="220"/>
      <c r="AZ302" s="220"/>
      <c r="BA302" s="220"/>
      <c r="BK302" s="220"/>
      <c r="BL302" s="220"/>
      <c r="BQ302" s="220"/>
      <c r="BR302" s="220"/>
      <c r="CG302" s="220"/>
      <c r="CH302" s="220"/>
      <c r="CI302" s="220"/>
      <c r="CJ302" s="220"/>
      <c r="CK302" s="220"/>
      <c r="CL302" s="220"/>
      <c r="CM302" s="220"/>
      <c r="CN302" s="220"/>
      <c r="CO302" s="220"/>
      <c r="CP302" s="220"/>
      <c r="CQ302" s="220"/>
      <c r="CR302" s="220"/>
      <c r="CS302" s="220"/>
      <c r="CT302" s="220"/>
      <c r="CU302" s="220"/>
      <c r="CV302" s="220"/>
      <c r="CW302" s="220"/>
      <c r="CX302" s="220"/>
      <c r="CY302" s="220"/>
      <c r="CZ302" s="220"/>
      <c r="DA302" s="220"/>
      <c r="DB302" s="220"/>
      <c r="DC302" s="220"/>
      <c r="DD302" s="220"/>
      <c r="DE302" s="220"/>
      <c r="DF302" s="220"/>
      <c r="DG302" s="220"/>
      <c r="DH302" s="229"/>
    </row>
    <row r="303" spans="1:112" ht="20.100000000000001" customHeight="1">
      <c r="A303" s="226"/>
      <c r="B303" s="220"/>
      <c r="M303" s="220"/>
      <c r="N303" s="220"/>
      <c r="O303" s="220"/>
      <c r="P303" s="220"/>
      <c r="Q303" s="220"/>
      <c r="R303" s="220"/>
      <c r="S303" s="220"/>
      <c r="T303" s="220"/>
      <c r="U303" s="220"/>
      <c r="V303" s="220"/>
      <c r="W303" s="220"/>
      <c r="X303" s="220"/>
      <c r="Y303" s="220"/>
      <c r="Z303" s="220"/>
      <c r="AA303" s="220"/>
      <c r="AB303" s="220"/>
      <c r="AC303" s="220"/>
      <c r="AD303" s="220"/>
      <c r="AE303" s="220"/>
      <c r="AP303" s="220"/>
      <c r="AQ303" s="220"/>
      <c r="AR303" s="220"/>
      <c r="AS303" s="220"/>
      <c r="AT303" s="220"/>
      <c r="AU303" s="220"/>
      <c r="AV303" s="220"/>
      <c r="AW303" s="220"/>
      <c r="AX303" s="220"/>
      <c r="AY303" s="220"/>
      <c r="AZ303" s="220"/>
      <c r="BA303" s="220"/>
      <c r="BK303" s="220"/>
      <c r="BL303" s="220"/>
      <c r="BQ303" s="220"/>
      <c r="BR303" s="220"/>
      <c r="CG303" s="220"/>
      <c r="CH303" s="220"/>
      <c r="CI303" s="220"/>
      <c r="CJ303" s="220"/>
      <c r="CK303" s="220"/>
      <c r="CL303" s="220"/>
      <c r="CM303" s="220"/>
      <c r="CN303" s="220"/>
      <c r="CO303" s="220"/>
      <c r="CP303" s="220"/>
      <c r="CQ303" s="220"/>
      <c r="CR303" s="220"/>
      <c r="CS303" s="220"/>
      <c r="CT303" s="220"/>
      <c r="CU303" s="220"/>
      <c r="CV303" s="220"/>
      <c r="CW303" s="220"/>
      <c r="CX303" s="220"/>
      <c r="CY303" s="220"/>
      <c r="CZ303" s="220"/>
      <c r="DA303" s="220"/>
      <c r="DB303" s="220"/>
      <c r="DC303" s="220"/>
      <c r="DD303" s="220"/>
      <c r="DE303" s="220"/>
      <c r="DF303" s="220"/>
      <c r="DG303" s="220"/>
      <c r="DH303" s="229"/>
    </row>
    <row r="304" spans="1:112" ht="20.100000000000001" customHeight="1">
      <c r="A304" s="226"/>
      <c r="B304" s="220"/>
      <c r="M304" s="220"/>
      <c r="N304" s="220"/>
      <c r="O304" s="220"/>
      <c r="P304" s="220"/>
      <c r="Q304" s="220"/>
      <c r="R304" s="220"/>
      <c r="S304" s="220"/>
      <c r="T304" s="220"/>
      <c r="U304" s="220"/>
      <c r="V304" s="220"/>
      <c r="W304" s="220"/>
      <c r="X304" s="220"/>
      <c r="Y304" s="220"/>
      <c r="Z304" s="220"/>
      <c r="AA304" s="220"/>
      <c r="AB304" s="220"/>
      <c r="AC304" s="220"/>
      <c r="AD304" s="220"/>
      <c r="AE304" s="220"/>
      <c r="AP304" s="220"/>
      <c r="AQ304" s="220"/>
      <c r="AR304" s="220"/>
      <c r="AS304" s="220"/>
      <c r="AT304" s="220"/>
      <c r="AU304" s="220"/>
      <c r="AV304" s="220"/>
      <c r="AW304" s="220"/>
      <c r="AX304" s="220"/>
      <c r="AY304" s="220"/>
      <c r="AZ304" s="220"/>
      <c r="BA304" s="220"/>
      <c r="BK304" s="220"/>
      <c r="BL304" s="220"/>
      <c r="BQ304" s="220"/>
      <c r="BR304" s="220"/>
      <c r="CG304" s="220"/>
      <c r="CH304" s="220"/>
      <c r="CI304" s="220"/>
      <c r="CJ304" s="220"/>
      <c r="CK304" s="220"/>
      <c r="CL304" s="220"/>
      <c r="CM304" s="220"/>
      <c r="CN304" s="220"/>
      <c r="CO304" s="220"/>
      <c r="CP304" s="220"/>
      <c r="CQ304" s="220"/>
      <c r="CR304" s="220"/>
      <c r="CS304" s="220"/>
      <c r="CT304" s="220"/>
      <c r="CU304" s="220"/>
      <c r="CV304" s="220"/>
      <c r="CW304" s="220"/>
      <c r="CX304" s="220"/>
      <c r="CY304" s="220"/>
      <c r="CZ304" s="220"/>
      <c r="DA304" s="220"/>
      <c r="DB304" s="220"/>
      <c r="DC304" s="220"/>
      <c r="DD304" s="220"/>
      <c r="DE304" s="220"/>
      <c r="DF304" s="220"/>
      <c r="DG304" s="220"/>
      <c r="DH304" s="229"/>
    </row>
    <row r="305" spans="1:112" ht="20.100000000000001" customHeight="1">
      <c r="A305" s="237"/>
      <c r="B305" s="238"/>
      <c r="C305" s="238"/>
      <c r="D305" s="238"/>
      <c r="E305" s="238"/>
      <c r="F305" s="238"/>
      <c r="G305" s="238"/>
      <c r="H305" s="238"/>
      <c r="I305" s="238"/>
      <c r="J305" s="238"/>
      <c r="K305" s="238"/>
      <c r="L305" s="238"/>
      <c r="M305" s="238"/>
      <c r="N305" s="238"/>
      <c r="O305" s="238"/>
      <c r="P305" s="238"/>
      <c r="Q305" s="238"/>
      <c r="R305" s="238"/>
      <c r="S305" s="238"/>
      <c r="T305" s="238"/>
      <c r="U305" s="238"/>
      <c r="V305" s="238"/>
      <c r="W305" s="238"/>
      <c r="X305" s="238"/>
      <c r="Y305" s="238"/>
      <c r="Z305" s="238"/>
      <c r="AA305" s="238"/>
      <c r="AB305" s="238"/>
      <c r="AC305" s="238"/>
      <c r="AD305" s="291"/>
      <c r="AE305" s="291"/>
      <c r="AF305" s="291"/>
      <c r="AG305" s="291"/>
      <c r="AH305" s="291"/>
      <c r="AI305" s="291"/>
      <c r="AJ305" s="291"/>
      <c r="AK305" s="291"/>
      <c r="AL305" s="291"/>
      <c r="AM305" s="238"/>
      <c r="AN305" s="238"/>
      <c r="AO305" s="238"/>
      <c r="AP305" s="238"/>
      <c r="AQ305" s="238"/>
      <c r="AR305" s="238"/>
      <c r="AS305" s="238"/>
      <c r="AT305" s="238"/>
      <c r="AU305" s="238"/>
      <c r="AV305" s="238"/>
      <c r="AW305" s="238"/>
      <c r="AX305" s="238"/>
      <c r="AY305" s="238"/>
      <c r="AZ305" s="238"/>
      <c r="BA305" s="238"/>
      <c r="BB305" s="238"/>
      <c r="BC305" s="238"/>
      <c r="BD305" s="238"/>
      <c r="BE305" s="238"/>
      <c r="BF305" s="238"/>
      <c r="BG305" s="238"/>
      <c r="BH305" s="238"/>
      <c r="BI305" s="238"/>
      <c r="BJ305" s="238"/>
      <c r="BK305" s="238"/>
      <c r="BL305" s="238"/>
      <c r="BM305" s="238"/>
      <c r="BN305" s="238"/>
      <c r="BO305" s="238"/>
      <c r="BP305" s="238"/>
      <c r="BQ305" s="238"/>
      <c r="BR305" s="238"/>
      <c r="BS305" s="238"/>
      <c r="BT305" s="238"/>
      <c r="BU305" s="238"/>
      <c r="BV305" s="238"/>
      <c r="BW305" s="238"/>
      <c r="BX305" s="238"/>
      <c r="BY305" s="238"/>
      <c r="BZ305" s="238"/>
      <c r="CA305" s="238"/>
      <c r="CB305" s="238"/>
      <c r="CC305" s="238"/>
      <c r="CD305" s="238"/>
      <c r="CE305" s="238"/>
      <c r="CF305" s="238"/>
      <c r="CG305" s="238"/>
      <c r="CH305" s="238"/>
      <c r="CI305" s="238"/>
      <c r="CJ305" s="238"/>
      <c r="CK305" s="238"/>
      <c r="CL305" s="238"/>
      <c r="CM305" s="238"/>
      <c r="CN305" s="238"/>
      <c r="CO305" s="238"/>
      <c r="CP305" s="238"/>
      <c r="CQ305" s="238"/>
      <c r="CR305" s="238"/>
      <c r="CS305" s="238"/>
      <c r="CT305" s="238"/>
      <c r="CU305" s="238"/>
      <c r="CV305" s="238"/>
      <c r="CW305" s="238"/>
      <c r="CX305" s="238"/>
      <c r="CY305" s="238"/>
      <c r="CZ305" s="238"/>
      <c r="DA305" s="238"/>
      <c r="DB305" s="238"/>
      <c r="DC305" s="238"/>
      <c r="DD305" s="238"/>
      <c r="DE305" s="238"/>
      <c r="DF305" s="238"/>
      <c r="DG305" s="238"/>
      <c r="DH305" s="239"/>
    </row>
    <row r="306" spans="1:112" ht="20.100000000000001" customHeight="1">
      <c r="A306" s="221"/>
      <c r="B306" s="222"/>
      <c r="C306" s="222"/>
      <c r="D306" s="222"/>
      <c r="E306" s="222"/>
      <c r="F306" s="253"/>
      <c r="G306" s="222"/>
      <c r="H306" s="222"/>
      <c r="I306" s="222"/>
      <c r="J306" s="222"/>
      <c r="K306" s="222"/>
      <c r="L306" s="222"/>
      <c r="M306" s="222"/>
      <c r="N306" s="222"/>
      <c r="O306" s="222"/>
      <c r="P306" s="222"/>
      <c r="Q306" s="222"/>
      <c r="R306" s="222"/>
      <c r="S306" s="222"/>
      <c r="T306" s="222"/>
      <c r="U306" s="222"/>
      <c r="V306" s="222"/>
      <c r="W306" s="222"/>
      <c r="X306" s="222"/>
      <c r="Y306" s="222"/>
      <c r="Z306" s="222"/>
      <c r="AA306" s="222"/>
      <c r="AB306" s="222"/>
      <c r="AC306" s="253"/>
      <c r="AD306" s="222"/>
      <c r="AE306" s="222"/>
      <c r="AF306" s="222"/>
      <c r="AG306" s="222"/>
      <c r="AH306" s="222"/>
      <c r="AI306" s="222"/>
      <c r="AJ306" s="222"/>
      <c r="AK306" s="222"/>
      <c r="AL306" s="222"/>
      <c r="AM306" s="253"/>
      <c r="AN306" s="222"/>
      <c r="AO306" s="222"/>
      <c r="AP306" s="222"/>
      <c r="AQ306" s="222"/>
      <c r="AR306" s="222"/>
      <c r="AS306" s="222"/>
      <c r="AT306" s="222"/>
      <c r="AU306" s="253"/>
      <c r="AV306" s="253"/>
      <c r="AW306" s="222"/>
      <c r="AX306" s="222"/>
      <c r="AY306" s="253"/>
      <c r="AZ306" s="253"/>
      <c r="BA306" s="222"/>
      <c r="BB306" s="222"/>
      <c r="BC306" s="253"/>
      <c r="BD306" s="222"/>
      <c r="BE306" s="222"/>
      <c r="BF306" s="253"/>
      <c r="BG306" s="222"/>
      <c r="BH306" s="222"/>
      <c r="BI306" s="222"/>
      <c r="BJ306" s="222"/>
      <c r="BK306" s="222"/>
      <c r="BL306" s="222"/>
      <c r="BM306" s="222"/>
      <c r="BN306" s="222"/>
      <c r="BO306" s="222"/>
      <c r="BP306" s="222"/>
      <c r="BQ306" s="222"/>
      <c r="BR306" s="222"/>
      <c r="BS306" s="222"/>
      <c r="BT306" s="222"/>
      <c r="BU306" s="222"/>
      <c r="BV306" s="222"/>
      <c r="BW306" s="222"/>
      <c r="BX306" s="222"/>
      <c r="BY306" s="222"/>
      <c r="BZ306" s="222"/>
      <c r="CA306" s="222"/>
      <c r="CB306" s="222"/>
      <c r="CC306" s="222"/>
      <c r="CD306" s="222"/>
      <c r="CE306" s="222"/>
      <c r="CF306" s="222"/>
      <c r="CG306" s="222"/>
      <c r="CH306" s="222"/>
      <c r="CI306" s="222"/>
      <c r="CJ306" s="222"/>
      <c r="CK306" s="222"/>
      <c r="CL306" s="222"/>
      <c r="CM306" s="222"/>
      <c r="CN306" s="222"/>
      <c r="CO306" s="222"/>
      <c r="CP306" s="222"/>
      <c r="CQ306" s="222"/>
      <c r="CR306" s="222"/>
      <c r="CS306" s="222"/>
      <c r="CT306" s="222"/>
      <c r="CU306" s="222"/>
      <c r="CV306" s="222"/>
      <c r="CW306" s="222"/>
      <c r="CX306" s="222"/>
      <c r="CY306" s="222"/>
      <c r="CZ306" s="222"/>
      <c r="DA306" s="222"/>
      <c r="DB306" s="222"/>
      <c r="DC306" s="222"/>
      <c r="DD306" s="222"/>
      <c r="DE306" s="222"/>
      <c r="DF306" s="222"/>
      <c r="DG306" s="222"/>
      <c r="DH306" s="225"/>
    </row>
    <row r="307" spans="1:112" ht="20.100000000000001" customHeight="1">
      <c r="A307" s="226"/>
      <c r="B307" s="220"/>
      <c r="C307" s="216" t="s">
        <v>800</v>
      </c>
      <c r="M307" s="220"/>
      <c r="N307" s="220"/>
      <c r="O307" s="220"/>
      <c r="P307" s="220"/>
      <c r="Q307" s="220"/>
      <c r="R307" s="220"/>
      <c r="S307" s="220"/>
      <c r="T307" s="220"/>
      <c r="U307" s="220"/>
      <c r="V307" s="220"/>
      <c r="W307" s="220"/>
      <c r="X307" s="220"/>
      <c r="Y307" s="220"/>
      <c r="Z307" s="220"/>
      <c r="AA307" s="220"/>
      <c r="AB307" s="220"/>
      <c r="AC307" s="220"/>
      <c r="AD307" s="220"/>
      <c r="AE307" s="220"/>
      <c r="AP307" s="220"/>
      <c r="AQ307" s="220"/>
      <c r="AR307" s="220"/>
      <c r="AS307" s="220"/>
      <c r="AT307" s="220"/>
      <c r="AU307" s="220"/>
      <c r="AV307" s="220"/>
      <c r="AW307" s="220"/>
      <c r="AX307" s="220"/>
      <c r="AY307" s="220"/>
      <c r="AZ307" s="220"/>
      <c r="BA307" s="220"/>
      <c r="BE307" s="216" t="s">
        <v>801</v>
      </c>
      <c r="BO307" s="220"/>
      <c r="BP307" s="220"/>
      <c r="BQ307" s="220"/>
      <c r="BR307" s="220"/>
      <c r="BS307" s="220"/>
      <c r="BT307" s="220"/>
      <c r="BU307" s="220"/>
      <c r="BV307" s="220"/>
      <c r="BW307" s="220"/>
      <c r="BX307" s="220"/>
      <c r="BY307" s="220"/>
      <c r="BZ307" s="220"/>
      <c r="CA307" s="220"/>
      <c r="CB307" s="220"/>
      <c r="CC307" s="220"/>
      <c r="CD307" s="220"/>
      <c r="CE307" s="220"/>
      <c r="CF307" s="220"/>
      <c r="CG307" s="220"/>
      <c r="CR307" s="220"/>
      <c r="CS307" s="220"/>
      <c r="CT307" s="220"/>
      <c r="CU307" s="220"/>
      <c r="CV307" s="220"/>
      <c r="CW307" s="220"/>
      <c r="CX307" s="220"/>
      <c r="CY307" s="220"/>
      <c r="CZ307" s="220"/>
      <c r="DA307" s="220"/>
      <c r="DB307" s="220"/>
      <c r="DC307" s="220"/>
      <c r="DH307" s="248"/>
    </row>
    <row r="308" spans="1:112" ht="20.100000000000001" customHeight="1">
      <c r="A308" s="226"/>
      <c r="B308" s="220"/>
      <c r="C308" s="481" t="s">
        <v>306</v>
      </c>
      <c r="D308" s="482"/>
      <c r="E308" s="483"/>
      <c r="F308" s="484" t="s">
        <v>802</v>
      </c>
      <c r="G308" s="485"/>
      <c r="H308" s="485"/>
      <c r="I308" s="485"/>
      <c r="J308" s="485"/>
      <c r="K308" s="485"/>
      <c r="L308" s="485"/>
      <c r="M308" s="485"/>
      <c r="N308" s="485"/>
      <c r="O308" s="485"/>
      <c r="P308" s="485"/>
      <c r="Q308" s="485"/>
      <c r="R308" s="485"/>
      <c r="S308" s="485"/>
      <c r="T308" s="485"/>
      <c r="U308" s="485"/>
      <c r="V308" s="485"/>
      <c r="W308" s="485"/>
      <c r="X308" s="485"/>
      <c r="Y308" s="485"/>
      <c r="Z308" s="485"/>
      <c r="AA308" s="485"/>
      <c r="AB308" s="485"/>
      <c r="AC308" s="486"/>
      <c r="AD308" s="220"/>
      <c r="AE308" s="220"/>
      <c r="AP308" s="220"/>
      <c r="AQ308" s="220"/>
      <c r="AR308" s="220"/>
      <c r="AS308" s="220"/>
      <c r="AT308" s="220"/>
      <c r="AU308" s="220"/>
      <c r="AV308" s="220"/>
      <c r="AW308" s="220"/>
      <c r="AX308" s="220"/>
      <c r="AY308" s="220"/>
      <c r="AZ308" s="220"/>
      <c r="BA308" s="220"/>
      <c r="BE308" s="481" t="s">
        <v>306</v>
      </c>
      <c r="BF308" s="482"/>
      <c r="BG308" s="483"/>
      <c r="BH308" s="484" t="s">
        <v>803</v>
      </c>
      <c r="BI308" s="485"/>
      <c r="BJ308" s="485"/>
      <c r="BK308" s="485"/>
      <c r="BL308" s="485"/>
      <c r="BM308" s="485"/>
      <c r="BN308" s="485"/>
      <c r="BO308" s="485"/>
      <c r="BP308" s="485"/>
      <c r="BQ308" s="485"/>
      <c r="BR308" s="485"/>
      <c r="BS308" s="485"/>
      <c r="BT308" s="485"/>
      <c r="BU308" s="485"/>
      <c r="BV308" s="485"/>
      <c r="BW308" s="485"/>
      <c r="BX308" s="485"/>
      <c r="BY308" s="485"/>
      <c r="BZ308" s="485"/>
      <c r="CA308" s="485"/>
      <c r="CB308" s="485"/>
      <c r="CC308" s="485"/>
      <c r="CD308" s="485"/>
      <c r="CE308" s="486"/>
      <c r="CF308" s="220"/>
      <c r="CG308" s="220"/>
      <c r="CR308" s="220"/>
      <c r="CS308" s="220"/>
      <c r="CT308" s="220"/>
      <c r="CU308" s="220"/>
      <c r="CV308" s="220"/>
      <c r="CW308" s="220"/>
      <c r="CX308" s="220"/>
      <c r="CY308" s="220"/>
      <c r="CZ308" s="220"/>
      <c r="DA308" s="220"/>
      <c r="DB308" s="220"/>
      <c r="DC308" s="220"/>
      <c r="DH308" s="248"/>
    </row>
    <row r="309" spans="1:112" ht="20.100000000000001" customHeight="1">
      <c r="A309" s="226"/>
      <c r="B309" s="220"/>
      <c r="C309" s="512" t="s">
        <v>686</v>
      </c>
      <c r="D309" s="512"/>
      <c r="E309" s="512"/>
      <c r="F309" s="513" t="s">
        <v>804</v>
      </c>
      <c r="G309" s="513"/>
      <c r="H309" s="513"/>
      <c r="I309" s="513"/>
      <c r="J309" s="513"/>
      <c r="K309" s="513"/>
      <c r="L309" s="513"/>
      <c r="M309" s="513"/>
      <c r="N309" s="513"/>
      <c r="O309" s="513"/>
      <c r="P309" s="513"/>
      <c r="Q309" s="513"/>
      <c r="R309" s="513"/>
      <c r="S309" s="513"/>
      <c r="T309" s="513"/>
      <c r="U309" s="513"/>
      <c r="V309" s="513"/>
      <c r="W309" s="513"/>
      <c r="X309" s="513"/>
      <c r="Y309" s="513"/>
      <c r="Z309" s="513"/>
      <c r="AA309" s="513"/>
      <c r="AB309" s="513"/>
      <c r="AC309" s="514"/>
      <c r="AD309" s="220"/>
      <c r="AE309" s="220"/>
      <c r="AP309" s="220"/>
      <c r="AQ309" s="220"/>
      <c r="AR309" s="220"/>
      <c r="AS309" s="220"/>
      <c r="AT309" s="220"/>
      <c r="AU309" s="220"/>
      <c r="AV309" s="220"/>
      <c r="AW309" s="220"/>
      <c r="AX309" s="220"/>
      <c r="AY309" s="220"/>
      <c r="AZ309" s="220"/>
      <c r="BA309" s="220"/>
      <c r="BE309" s="546" t="s">
        <v>686</v>
      </c>
      <c r="BF309" s="546"/>
      <c r="BG309" s="546"/>
      <c r="BH309" s="547" t="s">
        <v>805</v>
      </c>
      <c r="BI309" s="547"/>
      <c r="BJ309" s="547"/>
      <c r="BK309" s="547"/>
      <c r="BL309" s="547"/>
      <c r="BM309" s="547"/>
      <c r="BN309" s="547"/>
      <c r="BO309" s="547"/>
      <c r="BP309" s="547"/>
      <c r="BQ309" s="547"/>
      <c r="BR309" s="547"/>
      <c r="BS309" s="547"/>
      <c r="BT309" s="547"/>
      <c r="BU309" s="547"/>
      <c r="BV309" s="547"/>
      <c r="BW309" s="547"/>
      <c r="BX309" s="547"/>
      <c r="BY309" s="547"/>
      <c r="BZ309" s="547"/>
      <c r="CA309" s="547"/>
      <c r="CB309" s="547"/>
      <c r="CC309" s="547"/>
      <c r="CD309" s="547"/>
      <c r="CE309" s="548"/>
      <c r="CF309" s="220"/>
      <c r="CG309" s="220"/>
      <c r="CR309" s="220"/>
      <c r="CS309" s="220"/>
      <c r="CT309" s="220"/>
      <c r="CU309" s="220"/>
      <c r="CV309" s="220"/>
      <c r="CW309" s="220"/>
      <c r="CX309" s="220"/>
      <c r="CY309" s="220"/>
      <c r="CZ309" s="220"/>
      <c r="DA309" s="220"/>
      <c r="DB309" s="220"/>
      <c r="DC309" s="220"/>
      <c r="DH309" s="248"/>
    </row>
    <row r="310" spans="1:112" ht="20.100000000000001" customHeight="1">
      <c r="A310" s="226"/>
      <c r="B310" s="220"/>
      <c r="C310" s="494" t="s">
        <v>689</v>
      </c>
      <c r="D310" s="494"/>
      <c r="E310" s="494"/>
      <c r="F310" s="495" t="s">
        <v>806</v>
      </c>
      <c r="G310" s="495"/>
      <c r="H310" s="495"/>
      <c r="I310" s="495"/>
      <c r="J310" s="495"/>
      <c r="K310" s="495"/>
      <c r="L310" s="495"/>
      <c r="M310" s="495"/>
      <c r="N310" s="495"/>
      <c r="O310" s="495"/>
      <c r="P310" s="495"/>
      <c r="Q310" s="495"/>
      <c r="R310" s="495"/>
      <c r="S310" s="495"/>
      <c r="T310" s="495"/>
      <c r="U310" s="495"/>
      <c r="V310" s="495"/>
      <c r="W310" s="495"/>
      <c r="X310" s="495"/>
      <c r="Y310" s="495"/>
      <c r="Z310" s="495"/>
      <c r="AA310" s="495"/>
      <c r="AB310" s="495"/>
      <c r="AC310" s="496"/>
      <c r="AD310" s="220"/>
      <c r="AE310" s="220"/>
      <c r="AP310" s="220"/>
      <c r="AQ310" s="220"/>
      <c r="AR310" s="220"/>
      <c r="AS310" s="220"/>
      <c r="AT310" s="220"/>
      <c r="AU310" s="220"/>
      <c r="AV310" s="220"/>
      <c r="AW310" s="220"/>
      <c r="AX310" s="220"/>
      <c r="AY310" s="220"/>
      <c r="AZ310" s="220"/>
      <c r="BA310" s="220"/>
      <c r="BO310" s="220"/>
      <c r="BP310" s="220"/>
      <c r="BQ310" s="220"/>
      <c r="BR310" s="220"/>
      <c r="BS310" s="220"/>
      <c r="BT310" s="220"/>
      <c r="BU310" s="220"/>
      <c r="BV310" s="220"/>
      <c r="BW310" s="220"/>
      <c r="BX310" s="220"/>
      <c r="BY310" s="220"/>
      <c r="BZ310" s="220"/>
      <c r="CA310" s="220"/>
      <c r="CB310" s="220"/>
      <c r="CC310" s="220"/>
      <c r="CD310" s="220"/>
      <c r="CE310" s="220"/>
      <c r="CF310" s="220"/>
      <c r="CG310" s="220"/>
      <c r="CR310" s="220"/>
      <c r="CS310" s="220"/>
      <c r="CT310" s="220"/>
      <c r="CU310" s="220"/>
      <c r="CV310" s="220"/>
      <c r="CW310" s="220"/>
      <c r="CX310" s="220"/>
      <c r="CY310" s="220"/>
      <c r="CZ310" s="220"/>
      <c r="DA310" s="220"/>
      <c r="DB310" s="220"/>
      <c r="DC310" s="220"/>
      <c r="DH310" s="248"/>
    </row>
    <row r="311" spans="1:112" ht="20.100000000000001" customHeight="1">
      <c r="A311" s="226"/>
      <c r="B311" s="220"/>
      <c r="C311" s="494" t="s">
        <v>692</v>
      </c>
      <c r="D311" s="494"/>
      <c r="E311" s="494"/>
      <c r="F311" s="495" t="s">
        <v>807</v>
      </c>
      <c r="G311" s="495"/>
      <c r="H311" s="495"/>
      <c r="I311" s="495"/>
      <c r="J311" s="495"/>
      <c r="K311" s="495"/>
      <c r="L311" s="495"/>
      <c r="M311" s="495"/>
      <c r="N311" s="495"/>
      <c r="O311" s="495"/>
      <c r="P311" s="495"/>
      <c r="Q311" s="495"/>
      <c r="R311" s="495"/>
      <c r="S311" s="495"/>
      <c r="T311" s="495"/>
      <c r="U311" s="495"/>
      <c r="V311" s="495"/>
      <c r="W311" s="495"/>
      <c r="X311" s="495"/>
      <c r="Y311" s="495"/>
      <c r="Z311" s="495"/>
      <c r="AA311" s="495"/>
      <c r="AB311" s="495"/>
      <c r="AC311" s="496"/>
      <c r="AD311" s="220"/>
      <c r="AE311" s="220"/>
      <c r="AP311" s="220"/>
      <c r="AQ311" s="220"/>
      <c r="AR311" s="220"/>
      <c r="AS311" s="220"/>
      <c r="AT311" s="220"/>
      <c r="AU311" s="220"/>
      <c r="AV311" s="220"/>
      <c r="AW311" s="220"/>
      <c r="AX311" s="220"/>
      <c r="AY311" s="220"/>
      <c r="AZ311" s="220"/>
      <c r="BA311" s="220"/>
      <c r="BE311" s="216" t="s">
        <v>808</v>
      </c>
      <c r="BO311" s="220"/>
      <c r="BP311" s="220"/>
      <c r="BQ311" s="220"/>
      <c r="BR311" s="220"/>
      <c r="BS311" s="220"/>
      <c r="BT311" s="220"/>
      <c r="BU311" s="220"/>
      <c r="BV311" s="220"/>
      <c r="BW311" s="220"/>
      <c r="BX311" s="220"/>
      <c r="BY311" s="220"/>
      <c r="BZ311" s="220"/>
      <c r="CA311" s="220"/>
      <c r="CB311" s="220"/>
      <c r="CC311" s="220"/>
      <c r="CD311" s="220"/>
      <c r="CE311" s="220"/>
      <c r="CF311" s="220"/>
      <c r="CG311" s="220"/>
      <c r="CR311" s="220"/>
      <c r="CS311" s="220"/>
      <c r="CT311" s="220"/>
      <c r="CU311" s="220"/>
      <c r="CV311" s="220"/>
      <c r="CW311" s="220"/>
      <c r="CX311" s="220"/>
      <c r="CY311" s="220"/>
      <c r="CZ311" s="220"/>
      <c r="DA311" s="220"/>
      <c r="DB311" s="220"/>
      <c r="DC311" s="220"/>
      <c r="DH311" s="248"/>
    </row>
    <row r="312" spans="1:112" ht="20.100000000000001" customHeight="1">
      <c r="A312" s="226"/>
      <c r="B312" s="220"/>
      <c r="C312" s="498" t="s">
        <v>695</v>
      </c>
      <c r="D312" s="498"/>
      <c r="E312" s="498"/>
      <c r="F312" s="499" t="s">
        <v>548</v>
      </c>
      <c r="G312" s="499"/>
      <c r="H312" s="499"/>
      <c r="I312" s="499"/>
      <c r="J312" s="499"/>
      <c r="K312" s="499"/>
      <c r="L312" s="499"/>
      <c r="M312" s="499"/>
      <c r="N312" s="499"/>
      <c r="O312" s="499"/>
      <c r="P312" s="499"/>
      <c r="Q312" s="499"/>
      <c r="R312" s="499"/>
      <c r="S312" s="499"/>
      <c r="T312" s="499"/>
      <c r="U312" s="499"/>
      <c r="V312" s="499"/>
      <c r="W312" s="499"/>
      <c r="X312" s="499"/>
      <c r="Y312" s="499"/>
      <c r="Z312" s="499"/>
      <c r="AA312" s="499"/>
      <c r="AB312" s="499"/>
      <c r="AC312" s="500"/>
      <c r="AD312" s="220"/>
      <c r="AE312" s="220"/>
      <c r="AP312" s="220"/>
      <c r="AQ312" s="220"/>
      <c r="AR312" s="220"/>
      <c r="AS312" s="220"/>
      <c r="AT312" s="220"/>
      <c r="AU312" s="220"/>
      <c r="AV312" s="220"/>
      <c r="AW312" s="220"/>
      <c r="AX312" s="220"/>
      <c r="AY312" s="220"/>
      <c r="AZ312" s="220"/>
      <c r="BA312" s="220"/>
      <c r="BE312" s="481" t="s">
        <v>306</v>
      </c>
      <c r="BF312" s="482"/>
      <c r="BG312" s="483"/>
      <c r="BH312" s="484" t="s">
        <v>809</v>
      </c>
      <c r="BI312" s="485"/>
      <c r="BJ312" s="485"/>
      <c r="BK312" s="485"/>
      <c r="BL312" s="485"/>
      <c r="BM312" s="485"/>
      <c r="BN312" s="485"/>
      <c r="BO312" s="485"/>
      <c r="BP312" s="485"/>
      <c r="BQ312" s="485"/>
      <c r="BR312" s="485"/>
      <c r="BS312" s="485"/>
      <c r="BT312" s="485"/>
      <c r="BU312" s="485"/>
      <c r="BV312" s="485"/>
      <c r="BW312" s="485"/>
      <c r="BX312" s="485"/>
      <c r="BY312" s="485"/>
      <c r="BZ312" s="485"/>
      <c r="CA312" s="485"/>
      <c r="CB312" s="485"/>
      <c r="CC312" s="485"/>
      <c r="CD312" s="485"/>
      <c r="CE312" s="486"/>
      <c r="CF312" s="220"/>
      <c r="CG312" s="220"/>
      <c r="CR312" s="220"/>
      <c r="CS312" s="220"/>
      <c r="CT312" s="220"/>
      <c r="CU312" s="220"/>
      <c r="CV312" s="220"/>
      <c r="CW312" s="220"/>
      <c r="CX312" s="220"/>
      <c r="CY312" s="220"/>
      <c r="CZ312" s="220"/>
      <c r="DA312" s="220"/>
      <c r="DB312" s="220"/>
      <c r="DC312" s="220"/>
      <c r="DH312" s="248"/>
    </row>
    <row r="313" spans="1:112" ht="20.100000000000001" customHeight="1">
      <c r="A313" s="226"/>
      <c r="B313" s="220"/>
      <c r="M313" s="220"/>
      <c r="N313" s="220"/>
      <c r="O313" s="220"/>
      <c r="P313" s="220"/>
      <c r="Q313" s="220"/>
      <c r="R313" s="220"/>
      <c r="S313" s="220"/>
      <c r="T313" s="220"/>
      <c r="U313" s="220"/>
      <c r="V313" s="220"/>
      <c r="W313" s="220"/>
      <c r="X313" s="220"/>
      <c r="Y313" s="220"/>
      <c r="Z313" s="220"/>
      <c r="AA313" s="220"/>
      <c r="AB313" s="220"/>
      <c r="AC313" s="220"/>
      <c r="AD313" s="220"/>
      <c r="AE313" s="220"/>
      <c r="AP313" s="220"/>
      <c r="AQ313" s="220"/>
      <c r="AR313" s="220"/>
      <c r="AS313" s="220"/>
      <c r="AT313" s="220"/>
      <c r="AU313" s="220"/>
      <c r="AV313" s="220"/>
      <c r="AW313" s="220"/>
      <c r="AX313" s="220"/>
      <c r="AY313" s="220"/>
      <c r="AZ313" s="220"/>
      <c r="BA313" s="220"/>
      <c r="BE313" s="512" t="s">
        <v>686</v>
      </c>
      <c r="BF313" s="512"/>
      <c r="BG313" s="512"/>
      <c r="BH313" s="513" t="s">
        <v>810</v>
      </c>
      <c r="BI313" s="513"/>
      <c r="BJ313" s="513"/>
      <c r="BK313" s="513"/>
      <c r="BL313" s="513"/>
      <c r="BM313" s="513"/>
      <c r="BN313" s="513"/>
      <c r="BO313" s="513"/>
      <c r="BP313" s="513"/>
      <c r="BQ313" s="513"/>
      <c r="BR313" s="513"/>
      <c r="BS313" s="513"/>
      <c r="BT313" s="513"/>
      <c r="BU313" s="513"/>
      <c r="BV313" s="513"/>
      <c r="BW313" s="513"/>
      <c r="BX313" s="513"/>
      <c r="BY313" s="513"/>
      <c r="BZ313" s="513"/>
      <c r="CA313" s="513"/>
      <c r="CB313" s="513"/>
      <c r="CC313" s="513"/>
      <c r="CD313" s="513"/>
      <c r="CE313" s="514"/>
      <c r="CF313" s="220"/>
      <c r="CG313" s="220"/>
      <c r="CR313" s="220"/>
      <c r="CS313" s="220"/>
      <c r="CT313" s="220"/>
      <c r="CU313" s="220"/>
      <c r="CV313" s="220"/>
      <c r="CW313" s="220"/>
      <c r="CX313" s="220"/>
      <c r="CY313" s="220"/>
      <c r="CZ313" s="220"/>
      <c r="DA313" s="220"/>
      <c r="DB313" s="220"/>
      <c r="DC313" s="220"/>
      <c r="DH313" s="248"/>
    </row>
    <row r="314" spans="1:112" ht="19.5" customHeight="1">
      <c r="A314" s="226"/>
      <c r="B314" s="220"/>
      <c r="C314" s="216" t="s">
        <v>811</v>
      </c>
      <c r="M314" s="220"/>
      <c r="N314" s="220"/>
      <c r="O314" s="220"/>
      <c r="P314" s="220"/>
      <c r="Q314" s="220"/>
      <c r="R314" s="220"/>
      <c r="S314" s="220"/>
      <c r="T314" s="220"/>
      <c r="U314" s="220"/>
      <c r="V314" s="220"/>
      <c r="W314" s="220"/>
      <c r="X314" s="220"/>
      <c r="Y314" s="220"/>
      <c r="Z314" s="220"/>
      <c r="AA314" s="220"/>
      <c r="AB314" s="220"/>
      <c r="AC314" s="220"/>
      <c r="AD314" s="220"/>
      <c r="AE314" s="220"/>
      <c r="AP314" s="220"/>
      <c r="AQ314" s="220"/>
      <c r="AR314" s="220"/>
      <c r="AS314" s="220"/>
      <c r="AT314" s="220"/>
      <c r="AU314" s="220"/>
      <c r="AV314" s="220"/>
      <c r="AW314" s="220"/>
      <c r="AX314" s="220"/>
      <c r="AY314" s="220"/>
      <c r="AZ314" s="220"/>
      <c r="BA314" s="220"/>
      <c r="BE314" s="498" t="s">
        <v>689</v>
      </c>
      <c r="BF314" s="498"/>
      <c r="BG314" s="498"/>
      <c r="BH314" s="499" t="s">
        <v>812</v>
      </c>
      <c r="BI314" s="499"/>
      <c r="BJ314" s="499"/>
      <c r="BK314" s="499"/>
      <c r="BL314" s="499"/>
      <c r="BM314" s="499"/>
      <c r="BN314" s="499"/>
      <c r="BO314" s="499"/>
      <c r="BP314" s="499"/>
      <c r="BQ314" s="499"/>
      <c r="BR314" s="499"/>
      <c r="BS314" s="499"/>
      <c r="BT314" s="499"/>
      <c r="BU314" s="499"/>
      <c r="BV314" s="499"/>
      <c r="BW314" s="499"/>
      <c r="BX314" s="499"/>
      <c r="BY314" s="499"/>
      <c r="BZ314" s="499"/>
      <c r="CA314" s="499"/>
      <c r="CB314" s="499"/>
      <c r="CC314" s="499"/>
      <c r="CD314" s="499"/>
      <c r="CE314" s="500"/>
      <c r="CF314" s="220"/>
      <c r="CG314" s="220"/>
      <c r="CR314" s="220"/>
      <c r="CS314" s="220"/>
      <c r="CT314" s="220"/>
      <c r="CU314" s="220"/>
      <c r="CV314" s="220"/>
      <c r="CW314" s="220"/>
      <c r="CX314" s="220"/>
      <c r="CY314" s="220"/>
      <c r="CZ314" s="220"/>
      <c r="DA314" s="220"/>
      <c r="DB314" s="220"/>
      <c r="DC314" s="220"/>
      <c r="DH314" s="248"/>
    </row>
    <row r="315" spans="1:112" ht="19.5" customHeight="1">
      <c r="A315" s="226"/>
      <c r="B315" s="220"/>
      <c r="C315" s="481" t="s">
        <v>306</v>
      </c>
      <c r="D315" s="482"/>
      <c r="E315" s="483"/>
      <c r="F315" s="484" t="s">
        <v>813</v>
      </c>
      <c r="G315" s="485"/>
      <c r="H315" s="485"/>
      <c r="I315" s="485"/>
      <c r="J315" s="485"/>
      <c r="K315" s="485"/>
      <c r="L315" s="485"/>
      <c r="M315" s="485"/>
      <c r="N315" s="485"/>
      <c r="O315" s="485"/>
      <c r="P315" s="485"/>
      <c r="Q315" s="485"/>
      <c r="R315" s="485"/>
      <c r="S315" s="485"/>
      <c r="T315" s="485"/>
      <c r="U315" s="485"/>
      <c r="V315" s="485"/>
      <c r="W315" s="485"/>
      <c r="X315" s="485"/>
      <c r="Y315" s="485"/>
      <c r="Z315" s="485"/>
      <c r="AA315" s="485"/>
      <c r="AB315" s="485"/>
      <c r="AC315" s="486"/>
      <c r="AD315" s="220"/>
      <c r="AE315" s="220"/>
      <c r="AP315" s="220"/>
      <c r="AQ315" s="220"/>
      <c r="AR315" s="220"/>
      <c r="AS315" s="220"/>
      <c r="AT315" s="220"/>
      <c r="AU315" s="220"/>
      <c r="AV315" s="220"/>
      <c r="AW315" s="220"/>
      <c r="AX315" s="220"/>
      <c r="AY315" s="220"/>
      <c r="AZ315" s="220"/>
      <c r="BA315" s="220"/>
      <c r="BO315" s="220"/>
      <c r="BP315" s="220"/>
      <c r="BQ315" s="220"/>
      <c r="BR315" s="220"/>
      <c r="BS315" s="220"/>
      <c r="BT315" s="220"/>
      <c r="BU315" s="220"/>
      <c r="BV315" s="220"/>
      <c r="BW315" s="220"/>
      <c r="BX315" s="220"/>
      <c r="BY315" s="220"/>
      <c r="BZ315" s="220"/>
      <c r="CA315" s="220"/>
      <c r="CB315" s="220"/>
      <c r="CC315" s="220"/>
      <c r="CD315" s="220"/>
      <c r="CE315" s="220"/>
      <c r="CF315" s="220"/>
      <c r="CG315" s="220"/>
      <c r="CR315" s="220"/>
      <c r="CS315" s="220"/>
      <c r="CT315" s="220"/>
      <c r="CU315" s="220"/>
      <c r="CV315" s="220"/>
      <c r="CW315" s="220"/>
      <c r="CX315" s="220"/>
      <c r="CY315" s="220"/>
      <c r="CZ315" s="220"/>
      <c r="DA315" s="220"/>
      <c r="DB315" s="220"/>
      <c r="DC315" s="220"/>
      <c r="DH315" s="248"/>
    </row>
    <row r="316" spans="1:112" ht="19.5" customHeight="1">
      <c r="A316" s="226"/>
      <c r="B316" s="220"/>
      <c r="C316" s="512" t="s">
        <v>686</v>
      </c>
      <c r="D316" s="512"/>
      <c r="E316" s="512"/>
      <c r="F316" s="513" t="s">
        <v>814</v>
      </c>
      <c r="G316" s="513"/>
      <c r="H316" s="513"/>
      <c r="I316" s="513"/>
      <c r="J316" s="513"/>
      <c r="K316" s="513"/>
      <c r="L316" s="513"/>
      <c r="M316" s="513"/>
      <c r="N316" s="513"/>
      <c r="O316" s="513"/>
      <c r="P316" s="513"/>
      <c r="Q316" s="513"/>
      <c r="R316" s="513"/>
      <c r="S316" s="513"/>
      <c r="T316" s="513"/>
      <c r="U316" s="513"/>
      <c r="V316" s="513"/>
      <c r="W316" s="513"/>
      <c r="X316" s="513"/>
      <c r="Y316" s="513"/>
      <c r="Z316" s="513"/>
      <c r="AA316" s="513"/>
      <c r="AB316" s="513"/>
      <c r="AC316" s="514"/>
      <c r="AD316" s="220"/>
      <c r="AE316" s="220"/>
      <c r="AP316" s="220"/>
      <c r="AQ316" s="220"/>
      <c r="AR316" s="220"/>
      <c r="AS316" s="220"/>
      <c r="AT316" s="220"/>
      <c r="AU316" s="220"/>
      <c r="AV316" s="220"/>
      <c r="AW316" s="220"/>
      <c r="AX316" s="220"/>
      <c r="AY316" s="220"/>
      <c r="AZ316" s="220"/>
      <c r="BA316" s="220"/>
      <c r="BE316" s="216" t="s">
        <v>815</v>
      </c>
      <c r="BO316" s="220"/>
      <c r="BP316" s="220"/>
      <c r="BQ316" s="220"/>
      <c r="BR316" s="220"/>
      <c r="BS316" s="220"/>
      <c r="BT316" s="220"/>
      <c r="BU316" s="220"/>
      <c r="BV316" s="220"/>
      <c r="BW316" s="220"/>
      <c r="BX316" s="220"/>
      <c r="BY316" s="220"/>
      <c r="BZ316" s="220"/>
      <c r="CA316" s="220"/>
      <c r="CB316" s="220"/>
      <c r="CC316" s="220"/>
      <c r="CD316" s="220"/>
      <c r="CE316" s="220"/>
      <c r="CF316" s="220"/>
      <c r="CG316" s="220"/>
      <c r="CR316" s="220"/>
      <c r="CS316" s="220"/>
      <c r="CT316" s="220"/>
      <c r="CU316" s="220"/>
      <c r="CV316" s="220"/>
      <c r="CW316" s="220"/>
      <c r="CX316" s="220"/>
      <c r="CY316" s="220"/>
      <c r="CZ316" s="220"/>
      <c r="DA316" s="220"/>
      <c r="DB316" s="220"/>
      <c r="DC316" s="220"/>
      <c r="DH316" s="248"/>
    </row>
    <row r="317" spans="1:112" ht="19.5" customHeight="1">
      <c r="A317" s="226"/>
      <c r="B317" s="220"/>
      <c r="C317" s="498" t="s">
        <v>689</v>
      </c>
      <c r="D317" s="498"/>
      <c r="E317" s="498"/>
      <c r="F317" s="499" t="s">
        <v>816</v>
      </c>
      <c r="G317" s="499"/>
      <c r="H317" s="499"/>
      <c r="I317" s="499"/>
      <c r="J317" s="499"/>
      <c r="K317" s="499"/>
      <c r="L317" s="499"/>
      <c r="M317" s="499"/>
      <c r="N317" s="499"/>
      <c r="O317" s="499"/>
      <c r="P317" s="499"/>
      <c r="Q317" s="499"/>
      <c r="R317" s="499"/>
      <c r="S317" s="499"/>
      <c r="T317" s="499"/>
      <c r="U317" s="499"/>
      <c r="V317" s="499"/>
      <c r="W317" s="499"/>
      <c r="X317" s="499"/>
      <c r="Y317" s="499"/>
      <c r="Z317" s="499"/>
      <c r="AA317" s="499"/>
      <c r="AB317" s="499"/>
      <c r="AC317" s="500"/>
      <c r="AD317" s="220"/>
      <c r="AE317" s="220"/>
      <c r="AP317" s="220"/>
      <c r="AQ317" s="220"/>
      <c r="AR317" s="220"/>
      <c r="AS317" s="220"/>
      <c r="AT317" s="220"/>
      <c r="AU317" s="220"/>
      <c r="AV317" s="220"/>
      <c r="AW317" s="220"/>
      <c r="AX317" s="220"/>
      <c r="AY317" s="220"/>
      <c r="AZ317" s="220"/>
      <c r="BA317" s="220"/>
      <c r="BE317" s="481" t="s">
        <v>306</v>
      </c>
      <c r="BF317" s="482"/>
      <c r="BG317" s="483"/>
      <c r="BH317" s="484" t="s">
        <v>809</v>
      </c>
      <c r="BI317" s="485"/>
      <c r="BJ317" s="485"/>
      <c r="BK317" s="485"/>
      <c r="BL317" s="485"/>
      <c r="BM317" s="485"/>
      <c r="BN317" s="485"/>
      <c r="BO317" s="485"/>
      <c r="BP317" s="485"/>
      <c r="BQ317" s="485"/>
      <c r="BR317" s="485"/>
      <c r="BS317" s="485"/>
      <c r="BT317" s="485"/>
      <c r="BU317" s="485"/>
      <c r="BV317" s="485"/>
      <c r="BW317" s="485"/>
      <c r="BX317" s="485"/>
      <c r="BY317" s="485"/>
      <c r="BZ317" s="485"/>
      <c r="CA317" s="485"/>
      <c r="CB317" s="485"/>
      <c r="CC317" s="485"/>
      <c r="CD317" s="485"/>
      <c r="CE317" s="485"/>
      <c r="CF317" s="485"/>
      <c r="CG317" s="485"/>
      <c r="CH317" s="485"/>
      <c r="CI317" s="485"/>
      <c r="CJ317" s="485"/>
      <c r="CK317" s="485"/>
      <c r="CL317" s="485"/>
      <c r="CM317" s="485"/>
      <c r="CN317" s="485"/>
      <c r="CO317" s="485"/>
      <c r="CP317" s="485"/>
      <c r="CQ317" s="485"/>
      <c r="CR317" s="485"/>
      <c r="CS317" s="485"/>
      <c r="CT317" s="485"/>
      <c r="CU317" s="485"/>
      <c r="CV317" s="485"/>
      <c r="CW317" s="485"/>
      <c r="CX317" s="485"/>
      <c r="CY317" s="485"/>
      <c r="CZ317" s="485"/>
      <c r="DA317" s="485"/>
      <c r="DB317" s="485"/>
      <c r="DC317" s="504"/>
      <c r="DH317" s="248"/>
    </row>
    <row r="318" spans="1:112" ht="19.5" customHeight="1">
      <c r="A318" s="226"/>
      <c r="B318" s="220"/>
      <c r="M318" s="220"/>
      <c r="N318" s="220"/>
      <c r="O318" s="220"/>
      <c r="P318" s="220"/>
      <c r="Q318" s="220"/>
      <c r="R318" s="220"/>
      <c r="S318" s="220"/>
      <c r="T318" s="220"/>
      <c r="U318" s="220"/>
      <c r="V318" s="220"/>
      <c r="W318" s="220"/>
      <c r="X318" s="220"/>
      <c r="Y318" s="220"/>
      <c r="Z318" s="220"/>
      <c r="AA318" s="220"/>
      <c r="AB318" s="220"/>
      <c r="AC318" s="220"/>
      <c r="AD318" s="220"/>
      <c r="AE318" s="220"/>
      <c r="AP318" s="220"/>
      <c r="AQ318" s="220"/>
      <c r="AR318" s="220"/>
      <c r="AS318" s="220"/>
      <c r="AT318" s="220"/>
      <c r="AU318" s="220"/>
      <c r="AV318" s="220"/>
      <c r="AW318" s="220"/>
      <c r="AX318" s="220"/>
      <c r="AY318" s="220"/>
      <c r="AZ318" s="220"/>
      <c r="BA318" s="220"/>
      <c r="BE318" s="512" t="s">
        <v>686</v>
      </c>
      <c r="BF318" s="512"/>
      <c r="BG318" s="512"/>
      <c r="BH318" s="540" t="s">
        <v>817</v>
      </c>
      <c r="BI318" s="541"/>
      <c r="BJ318" s="541"/>
      <c r="BK318" s="541"/>
      <c r="BL318" s="541"/>
      <c r="BM318" s="541"/>
      <c r="BN318" s="541"/>
      <c r="BO318" s="541"/>
      <c r="BP318" s="541"/>
      <c r="BQ318" s="541"/>
      <c r="BR318" s="541"/>
      <c r="BS318" s="541"/>
      <c r="BT318" s="541"/>
      <c r="BU318" s="541"/>
      <c r="BV318" s="541"/>
      <c r="BW318" s="541"/>
      <c r="BX318" s="541"/>
      <c r="BY318" s="541"/>
      <c r="BZ318" s="541"/>
      <c r="CA318" s="541"/>
      <c r="CB318" s="541"/>
      <c r="CC318" s="541"/>
      <c r="CD318" s="541"/>
      <c r="CE318" s="541"/>
      <c r="CF318" s="541"/>
      <c r="CG318" s="541"/>
      <c r="CH318" s="541"/>
      <c r="CI318" s="541"/>
      <c r="CJ318" s="541"/>
      <c r="CK318" s="541"/>
      <c r="CL318" s="541"/>
      <c r="CM318" s="541"/>
      <c r="CN318" s="541"/>
      <c r="CO318" s="541"/>
      <c r="CP318" s="541"/>
      <c r="CQ318" s="541"/>
      <c r="CR318" s="541"/>
      <c r="CS318" s="541"/>
      <c r="CT318" s="541"/>
      <c r="CU318" s="541"/>
      <c r="CV318" s="541"/>
      <c r="CW318" s="541"/>
      <c r="CX318" s="541"/>
      <c r="CY318" s="541"/>
      <c r="CZ318" s="541"/>
      <c r="DA318" s="541"/>
      <c r="DB318" s="541"/>
      <c r="DC318" s="542"/>
      <c r="DH318" s="248"/>
    </row>
    <row r="319" spans="1:112" ht="19.5" customHeight="1">
      <c r="A319" s="226"/>
      <c r="B319" s="220"/>
      <c r="C319" s="216" t="s">
        <v>818</v>
      </c>
      <c r="M319" s="220"/>
      <c r="N319" s="220"/>
      <c r="O319" s="220"/>
      <c r="P319" s="220"/>
      <c r="Q319" s="220"/>
      <c r="R319" s="220"/>
      <c r="S319" s="220"/>
      <c r="T319" s="220"/>
      <c r="U319" s="220"/>
      <c r="V319" s="220"/>
      <c r="W319" s="220"/>
      <c r="X319" s="220"/>
      <c r="Y319" s="220"/>
      <c r="Z319" s="220"/>
      <c r="AA319" s="220"/>
      <c r="AB319" s="220"/>
      <c r="AC319" s="220"/>
      <c r="AD319" s="220"/>
      <c r="AE319" s="220"/>
      <c r="AP319" s="220"/>
      <c r="AQ319" s="220"/>
      <c r="AR319" s="220"/>
      <c r="AS319" s="220"/>
      <c r="AT319" s="220"/>
      <c r="AU319" s="220"/>
      <c r="AV319" s="220"/>
      <c r="AW319" s="220"/>
      <c r="AX319" s="220"/>
      <c r="AY319" s="220"/>
      <c r="AZ319" s="220"/>
      <c r="BA319" s="220"/>
      <c r="BE319" s="498" t="s">
        <v>689</v>
      </c>
      <c r="BF319" s="498"/>
      <c r="BG319" s="498"/>
      <c r="BH319" s="543" t="s">
        <v>819</v>
      </c>
      <c r="BI319" s="544"/>
      <c r="BJ319" s="544"/>
      <c r="BK319" s="544"/>
      <c r="BL319" s="544"/>
      <c r="BM319" s="544"/>
      <c r="BN319" s="544"/>
      <c r="BO319" s="544"/>
      <c r="BP319" s="544"/>
      <c r="BQ319" s="544"/>
      <c r="BR319" s="544"/>
      <c r="BS319" s="544"/>
      <c r="BT319" s="544"/>
      <c r="BU319" s="544"/>
      <c r="BV319" s="544"/>
      <c r="BW319" s="544"/>
      <c r="BX319" s="544"/>
      <c r="BY319" s="544"/>
      <c r="BZ319" s="544"/>
      <c r="CA319" s="544"/>
      <c r="CB319" s="544"/>
      <c r="CC319" s="544"/>
      <c r="CD319" s="544"/>
      <c r="CE319" s="544"/>
      <c r="CF319" s="544"/>
      <c r="CG319" s="544"/>
      <c r="CH319" s="544"/>
      <c r="CI319" s="544"/>
      <c r="CJ319" s="544"/>
      <c r="CK319" s="544"/>
      <c r="CL319" s="544"/>
      <c r="CM319" s="544"/>
      <c r="CN319" s="544"/>
      <c r="CO319" s="544"/>
      <c r="CP319" s="544"/>
      <c r="CQ319" s="544"/>
      <c r="CR319" s="544"/>
      <c r="CS319" s="544"/>
      <c r="CT319" s="544"/>
      <c r="CU319" s="544"/>
      <c r="CV319" s="544"/>
      <c r="CW319" s="544"/>
      <c r="CX319" s="544"/>
      <c r="CY319" s="544"/>
      <c r="CZ319" s="544"/>
      <c r="DA319" s="544"/>
      <c r="DB319" s="544"/>
      <c r="DC319" s="545"/>
      <c r="DH319" s="248"/>
    </row>
    <row r="320" spans="1:112" ht="20.100000000000001" customHeight="1">
      <c r="A320" s="226"/>
      <c r="B320" s="220"/>
      <c r="C320" s="481" t="s">
        <v>306</v>
      </c>
      <c r="D320" s="482"/>
      <c r="E320" s="483"/>
      <c r="F320" s="484" t="s">
        <v>813</v>
      </c>
      <c r="G320" s="485"/>
      <c r="H320" s="485"/>
      <c r="I320" s="485"/>
      <c r="J320" s="485"/>
      <c r="K320" s="485"/>
      <c r="L320" s="485"/>
      <c r="M320" s="485"/>
      <c r="N320" s="485"/>
      <c r="O320" s="485"/>
      <c r="P320" s="485"/>
      <c r="Q320" s="485"/>
      <c r="R320" s="485"/>
      <c r="S320" s="485"/>
      <c r="T320" s="485"/>
      <c r="U320" s="485"/>
      <c r="V320" s="485"/>
      <c r="W320" s="485"/>
      <c r="X320" s="485"/>
      <c r="Y320" s="485"/>
      <c r="Z320" s="485"/>
      <c r="AA320" s="485"/>
      <c r="AB320" s="485"/>
      <c r="AC320" s="486"/>
      <c r="AD320" s="220"/>
      <c r="AE320" s="220"/>
      <c r="AP320" s="220"/>
      <c r="AQ320" s="220"/>
      <c r="AR320" s="220"/>
      <c r="AS320" s="220"/>
      <c r="AT320" s="220"/>
      <c r="AU320" s="220"/>
      <c r="AV320" s="220"/>
      <c r="AW320" s="220"/>
      <c r="AX320" s="220"/>
      <c r="AY320" s="220"/>
      <c r="AZ320" s="220"/>
      <c r="BA320" s="220"/>
      <c r="BO320" s="220"/>
      <c r="BP320" s="220"/>
      <c r="BQ320" s="220"/>
      <c r="BR320" s="220"/>
      <c r="BS320" s="220"/>
      <c r="BT320" s="220"/>
      <c r="BU320" s="220"/>
      <c r="BV320" s="220"/>
      <c r="BW320" s="220"/>
      <c r="BX320" s="220"/>
      <c r="BY320" s="220"/>
      <c r="BZ320" s="220"/>
      <c r="CA320" s="220"/>
      <c r="CB320" s="220"/>
      <c r="CC320" s="220"/>
      <c r="CD320" s="220"/>
      <c r="CE320" s="220"/>
      <c r="CF320" s="220"/>
      <c r="CG320" s="220"/>
      <c r="CR320" s="220"/>
      <c r="CS320" s="220"/>
      <c r="CT320" s="220"/>
      <c r="CU320" s="220"/>
      <c r="CV320" s="220"/>
      <c r="CW320" s="220"/>
      <c r="CX320" s="220"/>
      <c r="CY320" s="220"/>
      <c r="CZ320" s="220"/>
      <c r="DA320" s="220"/>
      <c r="DB320" s="220"/>
      <c r="DC320" s="220"/>
      <c r="DH320" s="248"/>
    </row>
    <row r="321" spans="1:112" ht="20.100000000000001" customHeight="1">
      <c r="A321" s="226"/>
      <c r="B321" s="220"/>
      <c r="C321" s="512" t="s">
        <v>686</v>
      </c>
      <c r="D321" s="512"/>
      <c r="E321" s="512"/>
      <c r="F321" s="513" t="s">
        <v>820</v>
      </c>
      <c r="G321" s="513"/>
      <c r="H321" s="513"/>
      <c r="I321" s="513"/>
      <c r="J321" s="513"/>
      <c r="K321" s="513"/>
      <c r="L321" s="513"/>
      <c r="M321" s="513"/>
      <c r="N321" s="513"/>
      <c r="O321" s="513"/>
      <c r="P321" s="513"/>
      <c r="Q321" s="513"/>
      <c r="R321" s="513"/>
      <c r="S321" s="513"/>
      <c r="T321" s="513"/>
      <c r="U321" s="513"/>
      <c r="V321" s="513"/>
      <c r="W321" s="513"/>
      <c r="X321" s="513"/>
      <c r="Y321" s="513"/>
      <c r="Z321" s="513"/>
      <c r="AA321" s="513"/>
      <c r="AB321" s="513"/>
      <c r="AC321" s="514"/>
      <c r="AD321" s="220"/>
      <c r="AE321" s="220"/>
      <c r="AP321" s="220"/>
      <c r="AQ321" s="220"/>
      <c r="AR321" s="220"/>
      <c r="AS321" s="220"/>
      <c r="AT321" s="220"/>
      <c r="AU321" s="220"/>
      <c r="AV321" s="220"/>
      <c r="AW321" s="220"/>
      <c r="AX321" s="220"/>
      <c r="AY321" s="220"/>
      <c r="AZ321" s="220"/>
      <c r="BA321" s="220"/>
      <c r="BE321" s="216" t="s">
        <v>821</v>
      </c>
      <c r="BO321" s="220"/>
      <c r="BP321" s="220"/>
      <c r="BQ321" s="220"/>
      <c r="BR321" s="220"/>
      <c r="BS321" s="220"/>
      <c r="BT321" s="220"/>
      <c r="BU321" s="220"/>
      <c r="BV321" s="220"/>
      <c r="BW321" s="220"/>
      <c r="BX321" s="220"/>
      <c r="BY321" s="220"/>
      <c r="BZ321" s="220"/>
      <c r="CA321" s="220"/>
      <c r="CB321" s="220"/>
      <c r="CC321" s="220"/>
      <c r="CD321" s="220"/>
      <c r="CE321" s="220"/>
      <c r="CF321" s="220"/>
      <c r="CG321" s="220"/>
      <c r="CR321" s="220"/>
      <c r="CS321" s="220"/>
      <c r="CT321" s="220"/>
      <c r="CU321" s="220"/>
      <c r="CV321" s="220"/>
      <c r="CW321" s="220"/>
      <c r="CX321" s="220"/>
      <c r="CY321" s="220"/>
      <c r="CZ321" s="220"/>
      <c r="DA321" s="220"/>
      <c r="DB321" s="220"/>
      <c r="DC321" s="220"/>
      <c r="DH321" s="248"/>
    </row>
    <row r="322" spans="1:112" ht="20.100000000000001" customHeight="1">
      <c r="A322" s="226"/>
      <c r="B322" s="220"/>
      <c r="C322" s="494" t="s">
        <v>689</v>
      </c>
      <c r="D322" s="494"/>
      <c r="E322" s="494"/>
      <c r="F322" s="495" t="s">
        <v>822</v>
      </c>
      <c r="G322" s="495"/>
      <c r="H322" s="495"/>
      <c r="I322" s="495"/>
      <c r="J322" s="495"/>
      <c r="K322" s="495"/>
      <c r="L322" s="495"/>
      <c r="M322" s="495"/>
      <c r="N322" s="495"/>
      <c r="O322" s="495"/>
      <c r="P322" s="495"/>
      <c r="Q322" s="495"/>
      <c r="R322" s="495"/>
      <c r="S322" s="495"/>
      <c r="T322" s="495"/>
      <c r="U322" s="495"/>
      <c r="V322" s="495"/>
      <c r="W322" s="495"/>
      <c r="X322" s="495"/>
      <c r="Y322" s="495"/>
      <c r="Z322" s="495"/>
      <c r="AA322" s="495"/>
      <c r="AB322" s="495"/>
      <c r="AC322" s="496"/>
      <c r="AD322" s="220"/>
      <c r="AE322" s="220"/>
      <c r="AP322" s="220"/>
      <c r="AQ322" s="220"/>
      <c r="AR322" s="220"/>
      <c r="AS322" s="220"/>
      <c r="AT322" s="220"/>
      <c r="AU322" s="220"/>
      <c r="AV322" s="220"/>
      <c r="AW322" s="220"/>
      <c r="AX322" s="220"/>
      <c r="AY322" s="220"/>
      <c r="AZ322" s="220"/>
      <c r="BA322" s="220"/>
      <c r="BE322" s="481" t="s">
        <v>306</v>
      </c>
      <c r="BF322" s="482"/>
      <c r="BG322" s="483"/>
      <c r="BH322" s="484" t="s">
        <v>823</v>
      </c>
      <c r="BI322" s="485"/>
      <c r="BJ322" s="485"/>
      <c r="BK322" s="485"/>
      <c r="BL322" s="485"/>
      <c r="BM322" s="485"/>
      <c r="BN322" s="485"/>
      <c r="BO322" s="485"/>
      <c r="BP322" s="485"/>
      <c r="BQ322" s="485"/>
      <c r="BR322" s="485"/>
      <c r="BS322" s="485"/>
      <c r="BT322" s="485"/>
      <c r="BU322" s="485"/>
      <c r="BV322" s="485"/>
      <c r="BW322" s="485"/>
      <c r="BX322" s="485"/>
      <c r="BY322" s="485"/>
      <c r="BZ322" s="485"/>
      <c r="CA322" s="485"/>
      <c r="CB322" s="485"/>
      <c r="CC322" s="485"/>
      <c r="CD322" s="485"/>
      <c r="CE322" s="486"/>
      <c r="CF322" s="220"/>
      <c r="CG322" s="220"/>
      <c r="CR322" s="220"/>
      <c r="CS322" s="220"/>
      <c r="CT322" s="220"/>
      <c r="CU322" s="220"/>
      <c r="CV322" s="220"/>
      <c r="CW322" s="220"/>
      <c r="CX322" s="220"/>
      <c r="CY322" s="220"/>
      <c r="CZ322" s="220"/>
      <c r="DA322" s="220"/>
      <c r="DB322" s="220"/>
      <c r="DC322" s="220"/>
      <c r="DH322" s="248"/>
    </row>
    <row r="323" spans="1:112" ht="20.100000000000001" customHeight="1">
      <c r="A323" s="226"/>
      <c r="B323" s="220"/>
      <c r="C323" s="498" t="s">
        <v>692</v>
      </c>
      <c r="D323" s="498"/>
      <c r="E323" s="498"/>
      <c r="F323" s="499" t="s">
        <v>816</v>
      </c>
      <c r="G323" s="499"/>
      <c r="H323" s="499"/>
      <c r="I323" s="499"/>
      <c r="J323" s="499"/>
      <c r="K323" s="499"/>
      <c r="L323" s="499"/>
      <c r="M323" s="499"/>
      <c r="N323" s="499"/>
      <c r="O323" s="499"/>
      <c r="P323" s="499"/>
      <c r="Q323" s="499"/>
      <c r="R323" s="499"/>
      <c r="S323" s="499"/>
      <c r="T323" s="499"/>
      <c r="U323" s="499"/>
      <c r="V323" s="499"/>
      <c r="W323" s="499"/>
      <c r="X323" s="499"/>
      <c r="Y323" s="499"/>
      <c r="Z323" s="499"/>
      <c r="AA323" s="499"/>
      <c r="AB323" s="499"/>
      <c r="AC323" s="500"/>
      <c r="AD323" s="220"/>
      <c r="AE323" s="220"/>
      <c r="AP323" s="220"/>
      <c r="AQ323" s="220"/>
      <c r="AR323" s="220"/>
      <c r="AS323" s="220"/>
      <c r="AT323" s="220"/>
      <c r="AU323" s="220"/>
      <c r="AV323" s="220"/>
      <c r="AW323" s="220"/>
      <c r="AX323" s="220"/>
      <c r="AY323" s="220"/>
      <c r="AZ323" s="220"/>
      <c r="BA323" s="220"/>
      <c r="BE323" s="512" t="s">
        <v>686</v>
      </c>
      <c r="BF323" s="512"/>
      <c r="BG323" s="512"/>
      <c r="BH323" s="513" t="s">
        <v>824</v>
      </c>
      <c r="BI323" s="513"/>
      <c r="BJ323" s="513"/>
      <c r="BK323" s="513"/>
      <c r="BL323" s="513"/>
      <c r="BM323" s="513"/>
      <c r="BN323" s="513"/>
      <c r="BO323" s="513"/>
      <c r="BP323" s="513"/>
      <c r="BQ323" s="513"/>
      <c r="BR323" s="513"/>
      <c r="BS323" s="513"/>
      <c r="BT323" s="513"/>
      <c r="BU323" s="513"/>
      <c r="BV323" s="513"/>
      <c r="BW323" s="513"/>
      <c r="BX323" s="513"/>
      <c r="BY323" s="513"/>
      <c r="BZ323" s="513"/>
      <c r="CA323" s="513"/>
      <c r="CB323" s="513"/>
      <c r="CC323" s="513"/>
      <c r="CD323" s="513"/>
      <c r="CE323" s="514"/>
      <c r="CF323" s="220"/>
      <c r="CG323" s="220"/>
      <c r="CR323" s="220"/>
      <c r="CS323" s="220"/>
      <c r="CT323" s="220"/>
      <c r="CU323" s="220"/>
      <c r="CV323" s="220"/>
      <c r="CW323" s="220"/>
      <c r="CX323" s="220"/>
      <c r="CY323" s="220"/>
      <c r="CZ323" s="220"/>
      <c r="DA323" s="220"/>
      <c r="DB323" s="220"/>
      <c r="DC323" s="220"/>
      <c r="DH323" s="248"/>
    </row>
    <row r="324" spans="1:112" ht="20.100000000000001" customHeight="1">
      <c r="A324" s="226"/>
      <c r="B324" s="220"/>
      <c r="M324" s="220"/>
      <c r="N324" s="220"/>
      <c r="O324" s="220"/>
      <c r="P324" s="220"/>
      <c r="Q324" s="220"/>
      <c r="R324" s="220"/>
      <c r="S324" s="220"/>
      <c r="T324" s="220"/>
      <c r="U324" s="220"/>
      <c r="V324" s="220"/>
      <c r="W324" s="220"/>
      <c r="X324" s="220"/>
      <c r="Y324" s="220"/>
      <c r="Z324" s="220"/>
      <c r="AA324" s="220"/>
      <c r="AB324" s="220"/>
      <c r="AC324" s="220"/>
      <c r="AD324" s="220"/>
      <c r="AE324" s="220"/>
      <c r="AP324" s="220"/>
      <c r="AQ324" s="220"/>
      <c r="AR324" s="220"/>
      <c r="AS324" s="220"/>
      <c r="AT324" s="220"/>
      <c r="AU324" s="220"/>
      <c r="AV324" s="220"/>
      <c r="AW324" s="220"/>
      <c r="AX324" s="220"/>
      <c r="AY324" s="220"/>
      <c r="AZ324" s="220"/>
      <c r="BA324" s="220"/>
      <c r="BE324" s="494" t="s">
        <v>689</v>
      </c>
      <c r="BF324" s="494"/>
      <c r="BG324" s="494"/>
      <c r="BH324" s="495" t="s">
        <v>825</v>
      </c>
      <c r="BI324" s="495"/>
      <c r="BJ324" s="495"/>
      <c r="BK324" s="495"/>
      <c r="BL324" s="495"/>
      <c r="BM324" s="495"/>
      <c r="BN324" s="495"/>
      <c r="BO324" s="495"/>
      <c r="BP324" s="495"/>
      <c r="BQ324" s="495"/>
      <c r="BR324" s="495"/>
      <c r="BS324" s="495"/>
      <c r="BT324" s="495"/>
      <c r="BU324" s="495"/>
      <c r="BV324" s="495"/>
      <c r="BW324" s="495"/>
      <c r="BX324" s="495"/>
      <c r="BY324" s="495"/>
      <c r="BZ324" s="495"/>
      <c r="CA324" s="495"/>
      <c r="CB324" s="495"/>
      <c r="CC324" s="495"/>
      <c r="CD324" s="495"/>
      <c r="CE324" s="496"/>
      <c r="CF324" s="220"/>
      <c r="CG324" s="220"/>
      <c r="CR324" s="220"/>
      <c r="CS324" s="220"/>
      <c r="CT324" s="220"/>
      <c r="CU324" s="220"/>
      <c r="CV324" s="220"/>
      <c r="CW324" s="220"/>
      <c r="CX324" s="220"/>
      <c r="CY324" s="220"/>
      <c r="CZ324" s="220"/>
      <c r="DA324" s="220"/>
      <c r="DB324" s="220"/>
      <c r="DC324" s="220"/>
      <c r="DH324" s="248"/>
    </row>
    <row r="325" spans="1:112" ht="20.100000000000001" customHeight="1">
      <c r="A325" s="226"/>
      <c r="B325" s="220"/>
      <c r="C325" s="216" t="s">
        <v>826</v>
      </c>
      <c r="M325" s="220"/>
      <c r="N325" s="220"/>
      <c r="O325" s="220"/>
      <c r="P325" s="220"/>
      <c r="Q325" s="220"/>
      <c r="R325" s="220"/>
      <c r="S325" s="220"/>
      <c r="T325" s="220"/>
      <c r="U325" s="220"/>
      <c r="V325" s="220"/>
      <c r="W325" s="220"/>
      <c r="X325" s="220"/>
      <c r="Y325" s="220"/>
      <c r="Z325" s="220"/>
      <c r="AA325" s="220"/>
      <c r="AB325" s="220"/>
      <c r="AC325" s="220"/>
      <c r="AD325" s="220"/>
      <c r="AE325" s="220"/>
      <c r="AP325" s="220"/>
      <c r="AQ325" s="220"/>
      <c r="AR325" s="220"/>
      <c r="AS325" s="220"/>
      <c r="AT325" s="220"/>
      <c r="AU325" s="220"/>
      <c r="AV325" s="220"/>
      <c r="AW325" s="220"/>
      <c r="AX325" s="220"/>
      <c r="AY325" s="220"/>
      <c r="AZ325" s="220"/>
      <c r="BA325" s="220"/>
      <c r="BE325" s="494" t="s">
        <v>692</v>
      </c>
      <c r="BF325" s="494"/>
      <c r="BG325" s="494"/>
      <c r="BH325" s="495" t="s">
        <v>827</v>
      </c>
      <c r="BI325" s="495"/>
      <c r="BJ325" s="495"/>
      <c r="BK325" s="495"/>
      <c r="BL325" s="495"/>
      <c r="BM325" s="495"/>
      <c r="BN325" s="495"/>
      <c r="BO325" s="495"/>
      <c r="BP325" s="495"/>
      <c r="BQ325" s="495"/>
      <c r="BR325" s="495"/>
      <c r="BS325" s="495"/>
      <c r="BT325" s="495"/>
      <c r="BU325" s="495"/>
      <c r="BV325" s="495"/>
      <c r="BW325" s="495"/>
      <c r="BX325" s="495"/>
      <c r="BY325" s="495"/>
      <c r="BZ325" s="495"/>
      <c r="CA325" s="495"/>
      <c r="CB325" s="495"/>
      <c r="CC325" s="495"/>
      <c r="CD325" s="495"/>
      <c r="CE325" s="496"/>
      <c r="CF325" s="220"/>
      <c r="CG325" s="220"/>
      <c r="CR325" s="220"/>
      <c r="CS325" s="220"/>
      <c r="CT325" s="220"/>
      <c r="CU325" s="220"/>
      <c r="CV325" s="220"/>
      <c r="CW325" s="220"/>
      <c r="CX325" s="220"/>
      <c r="CY325" s="220"/>
      <c r="CZ325" s="220"/>
      <c r="DA325" s="220"/>
      <c r="DB325" s="220"/>
      <c r="DC325" s="220"/>
      <c r="DH325" s="248"/>
    </row>
    <row r="326" spans="1:112" ht="20.100000000000001" customHeight="1">
      <c r="A326" s="226"/>
      <c r="B326" s="220"/>
      <c r="C326" s="481" t="s">
        <v>306</v>
      </c>
      <c r="D326" s="482"/>
      <c r="E326" s="483"/>
      <c r="F326" s="484" t="s">
        <v>828</v>
      </c>
      <c r="G326" s="485"/>
      <c r="H326" s="485"/>
      <c r="I326" s="485"/>
      <c r="J326" s="485"/>
      <c r="K326" s="485"/>
      <c r="L326" s="485"/>
      <c r="M326" s="485"/>
      <c r="N326" s="485"/>
      <c r="O326" s="485"/>
      <c r="P326" s="485"/>
      <c r="Q326" s="485"/>
      <c r="R326" s="485"/>
      <c r="S326" s="485"/>
      <c r="T326" s="485"/>
      <c r="U326" s="485"/>
      <c r="V326" s="485"/>
      <c r="W326" s="485"/>
      <c r="X326" s="485"/>
      <c r="Y326" s="485"/>
      <c r="Z326" s="485"/>
      <c r="AA326" s="485"/>
      <c r="AB326" s="485"/>
      <c r="AC326" s="486"/>
      <c r="AD326" s="220"/>
      <c r="AE326" s="220"/>
      <c r="AP326" s="220"/>
      <c r="AQ326" s="220"/>
      <c r="AR326" s="220"/>
      <c r="AS326" s="220"/>
      <c r="AT326" s="220"/>
      <c r="AU326" s="220"/>
      <c r="AV326" s="220"/>
      <c r="AW326" s="220"/>
      <c r="AX326" s="220"/>
      <c r="AY326" s="220"/>
      <c r="AZ326" s="220"/>
      <c r="BA326" s="220"/>
      <c r="BE326" s="498" t="s">
        <v>695</v>
      </c>
      <c r="BF326" s="498"/>
      <c r="BG326" s="498"/>
      <c r="BH326" s="499" t="s">
        <v>548</v>
      </c>
      <c r="BI326" s="499"/>
      <c r="BJ326" s="499"/>
      <c r="BK326" s="499"/>
      <c r="BL326" s="499"/>
      <c r="BM326" s="499"/>
      <c r="BN326" s="499"/>
      <c r="BO326" s="499"/>
      <c r="BP326" s="499"/>
      <c r="BQ326" s="499"/>
      <c r="BR326" s="499"/>
      <c r="BS326" s="499"/>
      <c r="BT326" s="499"/>
      <c r="BU326" s="499"/>
      <c r="BV326" s="499"/>
      <c r="BW326" s="499"/>
      <c r="BX326" s="499"/>
      <c r="BY326" s="499"/>
      <c r="BZ326" s="499"/>
      <c r="CA326" s="499"/>
      <c r="CB326" s="499"/>
      <c r="CC326" s="499"/>
      <c r="CD326" s="499"/>
      <c r="CE326" s="500"/>
      <c r="CF326" s="220"/>
      <c r="CG326" s="220"/>
      <c r="CR326" s="220"/>
      <c r="CS326" s="220"/>
      <c r="CT326" s="220"/>
      <c r="CU326" s="220"/>
      <c r="CV326" s="220"/>
      <c r="CW326" s="220"/>
      <c r="CX326" s="220"/>
      <c r="CY326" s="220"/>
      <c r="CZ326" s="220"/>
      <c r="DA326" s="220"/>
      <c r="DB326" s="220"/>
      <c r="DC326" s="220"/>
      <c r="DH326" s="248"/>
    </row>
    <row r="327" spans="1:112" ht="20.100000000000001" customHeight="1">
      <c r="A327" s="226"/>
      <c r="B327" s="220"/>
      <c r="C327" s="512" t="s">
        <v>686</v>
      </c>
      <c r="D327" s="512"/>
      <c r="E327" s="512"/>
      <c r="F327" s="513" t="s">
        <v>829</v>
      </c>
      <c r="G327" s="513"/>
      <c r="H327" s="513"/>
      <c r="I327" s="513"/>
      <c r="J327" s="513"/>
      <c r="K327" s="513"/>
      <c r="L327" s="513"/>
      <c r="M327" s="513"/>
      <c r="N327" s="513"/>
      <c r="O327" s="513"/>
      <c r="P327" s="513"/>
      <c r="Q327" s="513"/>
      <c r="R327" s="513"/>
      <c r="S327" s="513"/>
      <c r="T327" s="513"/>
      <c r="U327" s="513"/>
      <c r="V327" s="513"/>
      <c r="W327" s="513"/>
      <c r="X327" s="513"/>
      <c r="Y327" s="513"/>
      <c r="Z327" s="513"/>
      <c r="AA327" s="513"/>
      <c r="AB327" s="513"/>
      <c r="AC327" s="514"/>
      <c r="AD327" s="220"/>
      <c r="AE327" s="220"/>
      <c r="AP327" s="220"/>
      <c r="AQ327" s="220"/>
      <c r="AR327" s="220"/>
      <c r="AS327" s="220"/>
      <c r="AT327" s="220"/>
      <c r="AU327" s="220"/>
      <c r="AV327" s="220"/>
      <c r="AW327" s="220"/>
      <c r="AX327" s="220"/>
      <c r="AY327" s="220"/>
      <c r="AZ327" s="220"/>
      <c r="BA327" s="220"/>
      <c r="BO327" s="220"/>
      <c r="BP327" s="220"/>
      <c r="BQ327" s="220"/>
      <c r="BR327" s="220"/>
      <c r="BS327" s="220"/>
      <c r="BT327" s="220"/>
      <c r="BU327" s="220"/>
      <c r="BV327" s="220"/>
      <c r="BW327" s="220"/>
      <c r="BX327" s="220"/>
      <c r="BY327" s="220"/>
      <c r="BZ327" s="220"/>
      <c r="CA327" s="220"/>
      <c r="CB327" s="220"/>
      <c r="CC327" s="220"/>
      <c r="CD327" s="220"/>
      <c r="CE327" s="220"/>
      <c r="CF327" s="220"/>
      <c r="CG327" s="220"/>
      <c r="CR327" s="220"/>
      <c r="CS327" s="220"/>
      <c r="CT327" s="220"/>
      <c r="CU327" s="220"/>
      <c r="CV327" s="220"/>
      <c r="CW327" s="220"/>
      <c r="CX327" s="220"/>
      <c r="CY327" s="220"/>
      <c r="CZ327" s="220"/>
      <c r="DA327" s="220"/>
      <c r="DB327" s="220"/>
      <c r="DC327" s="220"/>
      <c r="DH327" s="248"/>
    </row>
    <row r="328" spans="1:112" ht="20.100000000000001" customHeight="1">
      <c r="A328" s="226"/>
      <c r="B328" s="220"/>
      <c r="C328" s="498" t="s">
        <v>689</v>
      </c>
      <c r="D328" s="498"/>
      <c r="E328" s="498"/>
      <c r="F328" s="499" t="s">
        <v>830</v>
      </c>
      <c r="G328" s="499"/>
      <c r="H328" s="499"/>
      <c r="I328" s="499"/>
      <c r="J328" s="499"/>
      <c r="K328" s="499"/>
      <c r="L328" s="499"/>
      <c r="M328" s="499"/>
      <c r="N328" s="499"/>
      <c r="O328" s="499"/>
      <c r="P328" s="499"/>
      <c r="Q328" s="499"/>
      <c r="R328" s="499"/>
      <c r="S328" s="499"/>
      <c r="T328" s="499"/>
      <c r="U328" s="499"/>
      <c r="V328" s="499"/>
      <c r="W328" s="499"/>
      <c r="X328" s="499"/>
      <c r="Y328" s="499"/>
      <c r="Z328" s="499"/>
      <c r="AA328" s="499"/>
      <c r="AB328" s="499"/>
      <c r="AC328" s="500"/>
      <c r="AD328" s="220"/>
      <c r="AE328" s="220"/>
      <c r="AP328" s="220"/>
      <c r="AQ328" s="220"/>
      <c r="AR328" s="220"/>
      <c r="AS328" s="220"/>
      <c r="AT328" s="220"/>
      <c r="AU328" s="220"/>
      <c r="AV328" s="220"/>
      <c r="AW328" s="220"/>
      <c r="AX328" s="220"/>
      <c r="AY328" s="220"/>
      <c r="AZ328" s="220"/>
      <c r="BA328" s="220"/>
      <c r="BE328" s="216" t="s">
        <v>831</v>
      </c>
      <c r="BO328" s="220"/>
      <c r="BP328" s="220"/>
      <c r="BQ328" s="220"/>
      <c r="BR328" s="220"/>
      <c r="BS328" s="220"/>
      <c r="BT328" s="220"/>
      <c r="BU328" s="220"/>
      <c r="BV328" s="220"/>
      <c r="BW328" s="220"/>
      <c r="BX328" s="220"/>
      <c r="BY328" s="220"/>
      <c r="BZ328" s="220"/>
      <c r="CA328" s="220"/>
      <c r="CB328" s="220"/>
      <c r="CC328" s="220"/>
      <c r="CD328" s="220"/>
      <c r="CE328" s="220"/>
      <c r="CF328" s="220"/>
      <c r="CG328" s="220"/>
      <c r="CR328" s="220"/>
      <c r="CS328" s="220"/>
      <c r="CT328" s="220"/>
      <c r="CU328" s="220"/>
      <c r="CV328" s="220"/>
      <c r="CW328" s="220"/>
      <c r="CX328" s="220"/>
      <c r="CY328" s="220"/>
      <c r="CZ328" s="220"/>
      <c r="DA328" s="220"/>
      <c r="DB328" s="220"/>
      <c r="DC328" s="220"/>
      <c r="DH328" s="248"/>
    </row>
    <row r="329" spans="1:112" ht="20.100000000000001" customHeight="1">
      <c r="A329" s="226"/>
      <c r="B329" s="220"/>
      <c r="M329" s="220"/>
      <c r="N329" s="220"/>
      <c r="O329" s="220"/>
      <c r="P329" s="220"/>
      <c r="Q329" s="220"/>
      <c r="R329" s="220"/>
      <c r="S329" s="220"/>
      <c r="T329" s="220"/>
      <c r="U329" s="220"/>
      <c r="V329" s="220"/>
      <c r="W329" s="220"/>
      <c r="X329" s="220"/>
      <c r="Y329" s="220"/>
      <c r="Z329" s="220"/>
      <c r="AA329" s="220"/>
      <c r="AB329" s="220"/>
      <c r="AC329" s="220"/>
      <c r="AD329" s="220"/>
      <c r="AE329" s="220"/>
      <c r="AP329" s="220"/>
      <c r="AQ329" s="220"/>
      <c r="AR329" s="220"/>
      <c r="AS329" s="220"/>
      <c r="AT329" s="220"/>
      <c r="AU329" s="220"/>
      <c r="AV329" s="220"/>
      <c r="AW329" s="220"/>
      <c r="AX329" s="220"/>
      <c r="AY329" s="220"/>
      <c r="AZ329" s="220"/>
      <c r="BA329" s="220"/>
      <c r="BE329" s="481" t="s">
        <v>306</v>
      </c>
      <c r="BF329" s="482"/>
      <c r="BG329" s="483"/>
      <c r="BH329" s="484" t="s">
        <v>832</v>
      </c>
      <c r="BI329" s="485"/>
      <c r="BJ329" s="485"/>
      <c r="BK329" s="485"/>
      <c r="BL329" s="485"/>
      <c r="BM329" s="485"/>
      <c r="BN329" s="485"/>
      <c r="BO329" s="485"/>
      <c r="BP329" s="485"/>
      <c r="BQ329" s="485"/>
      <c r="BR329" s="485"/>
      <c r="BS329" s="485"/>
      <c r="BT329" s="485"/>
      <c r="BU329" s="485"/>
      <c r="BV329" s="485"/>
      <c r="BW329" s="485"/>
      <c r="BX329" s="485"/>
      <c r="BY329" s="485"/>
      <c r="BZ329" s="485"/>
      <c r="CA329" s="485"/>
      <c r="CB329" s="485"/>
      <c r="CC329" s="485"/>
      <c r="CD329" s="485"/>
      <c r="CE329" s="486"/>
      <c r="CF329" s="220"/>
      <c r="CG329" s="220"/>
      <c r="CR329" s="220"/>
      <c r="CS329" s="220"/>
      <c r="CT329" s="220"/>
      <c r="CU329" s="220"/>
      <c r="CV329" s="220"/>
      <c r="CW329" s="220"/>
      <c r="CX329" s="220"/>
      <c r="CY329" s="220"/>
      <c r="CZ329" s="220"/>
      <c r="DA329" s="220"/>
      <c r="DB329" s="220"/>
      <c r="DC329" s="220"/>
      <c r="DH329" s="248"/>
    </row>
    <row r="330" spans="1:112" ht="20.100000000000001" customHeight="1">
      <c r="A330" s="226"/>
      <c r="B330" s="220"/>
      <c r="C330" s="216" t="s">
        <v>833</v>
      </c>
      <c r="M330" s="220"/>
      <c r="N330" s="220"/>
      <c r="O330" s="220"/>
      <c r="P330" s="220"/>
      <c r="Q330" s="220"/>
      <c r="R330" s="220"/>
      <c r="S330" s="220"/>
      <c r="T330" s="220"/>
      <c r="U330" s="220"/>
      <c r="V330" s="220"/>
      <c r="W330" s="220"/>
      <c r="X330" s="220"/>
      <c r="Y330" s="220"/>
      <c r="Z330" s="220"/>
      <c r="AA330" s="220"/>
      <c r="AB330" s="220"/>
      <c r="AC330" s="220"/>
      <c r="AD330" s="220"/>
      <c r="AE330" s="220"/>
      <c r="AP330" s="220"/>
      <c r="AQ330" s="220"/>
      <c r="AR330" s="220"/>
      <c r="AS330" s="220"/>
      <c r="AT330" s="220"/>
      <c r="AU330" s="220"/>
      <c r="AV330" s="220"/>
      <c r="AW330" s="220"/>
      <c r="AX330" s="220"/>
      <c r="AY330" s="220"/>
      <c r="AZ330" s="220"/>
      <c r="BA330" s="220"/>
      <c r="BE330" s="512" t="s">
        <v>686</v>
      </c>
      <c r="BF330" s="512"/>
      <c r="BG330" s="512"/>
      <c r="BH330" s="513" t="s">
        <v>678</v>
      </c>
      <c r="BI330" s="513"/>
      <c r="BJ330" s="513"/>
      <c r="BK330" s="513"/>
      <c r="BL330" s="513"/>
      <c r="BM330" s="513"/>
      <c r="BN330" s="513"/>
      <c r="BO330" s="513"/>
      <c r="BP330" s="513"/>
      <c r="BQ330" s="513"/>
      <c r="BR330" s="513"/>
      <c r="BS330" s="513"/>
      <c r="BT330" s="513"/>
      <c r="BU330" s="513"/>
      <c r="BV330" s="513"/>
      <c r="BW330" s="513"/>
      <c r="BX330" s="513"/>
      <c r="BY330" s="513"/>
      <c r="BZ330" s="513"/>
      <c r="CA330" s="513"/>
      <c r="CB330" s="513"/>
      <c r="CC330" s="513"/>
      <c r="CD330" s="513"/>
      <c r="CE330" s="514"/>
      <c r="CF330" s="220"/>
      <c r="CG330" s="220"/>
      <c r="CR330" s="220"/>
      <c r="CS330" s="220"/>
      <c r="CT330" s="220"/>
      <c r="CU330" s="220"/>
      <c r="CV330" s="220"/>
      <c r="CW330" s="220"/>
      <c r="CX330" s="220"/>
      <c r="CY330" s="220"/>
      <c r="CZ330" s="220"/>
      <c r="DA330" s="220"/>
      <c r="DB330" s="220"/>
      <c r="DC330" s="220"/>
      <c r="DH330" s="248"/>
    </row>
    <row r="331" spans="1:112" ht="20.100000000000001" customHeight="1">
      <c r="A331" s="226"/>
      <c r="B331" s="220"/>
      <c r="C331" s="481" t="s">
        <v>306</v>
      </c>
      <c r="D331" s="482"/>
      <c r="E331" s="483"/>
      <c r="F331" s="484" t="s">
        <v>828</v>
      </c>
      <c r="G331" s="485"/>
      <c r="H331" s="485"/>
      <c r="I331" s="485"/>
      <c r="J331" s="485"/>
      <c r="K331" s="485"/>
      <c r="L331" s="485"/>
      <c r="M331" s="485"/>
      <c r="N331" s="485"/>
      <c r="O331" s="485"/>
      <c r="P331" s="485"/>
      <c r="Q331" s="485"/>
      <c r="R331" s="485"/>
      <c r="S331" s="485"/>
      <c r="T331" s="485"/>
      <c r="U331" s="485"/>
      <c r="V331" s="485"/>
      <c r="W331" s="485"/>
      <c r="X331" s="485"/>
      <c r="Y331" s="485"/>
      <c r="Z331" s="485"/>
      <c r="AA331" s="485"/>
      <c r="AB331" s="485"/>
      <c r="AC331" s="486"/>
      <c r="AD331" s="220"/>
      <c r="AE331" s="220"/>
      <c r="AP331" s="220"/>
      <c r="AQ331" s="220"/>
      <c r="AR331" s="220"/>
      <c r="AS331" s="220"/>
      <c r="AT331" s="220"/>
      <c r="AU331" s="220"/>
      <c r="AV331" s="220"/>
      <c r="AW331" s="220"/>
      <c r="AX331" s="220"/>
      <c r="AY331" s="220"/>
      <c r="AZ331" s="220"/>
      <c r="BA331" s="220"/>
      <c r="BE331" s="494" t="s">
        <v>689</v>
      </c>
      <c r="BF331" s="494"/>
      <c r="BG331" s="494"/>
      <c r="BH331" s="495" t="s">
        <v>680</v>
      </c>
      <c r="BI331" s="495"/>
      <c r="BJ331" s="495"/>
      <c r="BK331" s="495"/>
      <c r="BL331" s="495"/>
      <c r="BM331" s="495"/>
      <c r="BN331" s="495"/>
      <c r="BO331" s="495"/>
      <c r="BP331" s="495"/>
      <c r="BQ331" s="495"/>
      <c r="BR331" s="495"/>
      <c r="BS331" s="495"/>
      <c r="BT331" s="495"/>
      <c r="BU331" s="495"/>
      <c r="BV331" s="495"/>
      <c r="BW331" s="495"/>
      <c r="BX331" s="495"/>
      <c r="BY331" s="495"/>
      <c r="BZ331" s="495"/>
      <c r="CA331" s="495"/>
      <c r="CB331" s="495"/>
      <c r="CC331" s="495"/>
      <c r="CD331" s="495"/>
      <c r="CE331" s="496"/>
      <c r="CF331" s="220"/>
      <c r="CG331" s="220"/>
      <c r="CR331" s="220"/>
      <c r="CS331" s="220"/>
      <c r="CT331" s="220"/>
      <c r="CU331" s="220"/>
      <c r="CV331" s="220"/>
      <c r="CW331" s="220"/>
      <c r="CX331" s="220"/>
      <c r="CY331" s="220"/>
      <c r="CZ331" s="220"/>
      <c r="DA331" s="220"/>
      <c r="DB331" s="220"/>
      <c r="DC331" s="220"/>
      <c r="DH331" s="248"/>
    </row>
    <row r="332" spans="1:112" ht="20.100000000000001" customHeight="1">
      <c r="A332" s="226"/>
      <c r="B332" s="220"/>
      <c r="C332" s="512" t="s">
        <v>686</v>
      </c>
      <c r="D332" s="512"/>
      <c r="E332" s="512"/>
      <c r="F332" s="513" t="s">
        <v>829</v>
      </c>
      <c r="G332" s="513"/>
      <c r="H332" s="513"/>
      <c r="I332" s="513"/>
      <c r="J332" s="513"/>
      <c r="K332" s="513"/>
      <c r="L332" s="513"/>
      <c r="M332" s="513"/>
      <c r="N332" s="513"/>
      <c r="O332" s="513"/>
      <c r="P332" s="513"/>
      <c r="Q332" s="513"/>
      <c r="R332" s="513"/>
      <c r="S332" s="513"/>
      <c r="T332" s="513"/>
      <c r="U332" s="513"/>
      <c r="V332" s="513"/>
      <c r="W332" s="513"/>
      <c r="X332" s="513"/>
      <c r="Y332" s="513"/>
      <c r="Z332" s="513"/>
      <c r="AA332" s="513"/>
      <c r="AB332" s="513"/>
      <c r="AC332" s="514"/>
      <c r="AD332" s="220"/>
      <c r="AE332" s="220"/>
      <c r="AP332" s="220"/>
      <c r="AQ332" s="220"/>
      <c r="AR332" s="220"/>
      <c r="AS332" s="220"/>
      <c r="AT332" s="220"/>
      <c r="AU332" s="220"/>
      <c r="AV332" s="220"/>
      <c r="AW332" s="220"/>
      <c r="AX332" s="220"/>
      <c r="AY332" s="220"/>
      <c r="AZ332" s="220"/>
      <c r="BA332" s="220"/>
      <c r="BE332" s="498" t="s">
        <v>692</v>
      </c>
      <c r="BF332" s="498"/>
      <c r="BG332" s="498"/>
      <c r="BH332" s="499" t="s">
        <v>834</v>
      </c>
      <c r="BI332" s="499"/>
      <c r="BJ332" s="499"/>
      <c r="BK332" s="499"/>
      <c r="BL332" s="499"/>
      <c r="BM332" s="499"/>
      <c r="BN332" s="499"/>
      <c r="BO332" s="499"/>
      <c r="BP332" s="499"/>
      <c r="BQ332" s="499"/>
      <c r="BR332" s="499"/>
      <c r="BS332" s="499"/>
      <c r="BT332" s="499"/>
      <c r="BU332" s="499"/>
      <c r="BV332" s="499"/>
      <c r="BW332" s="499"/>
      <c r="BX332" s="499"/>
      <c r="BY332" s="499"/>
      <c r="BZ332" s="499"/>
      <c r="CA332" s="499"/>
      <c r="CB332" s="499"/>
      <c r="CC332" s="499"/>
      <c r="CD332" s="499"/>
      <c r="CE332" s="500"/>
      <c r="CF332" s="220"/>
      <c r="CG332" s="220"/>
      <c r="CR332" s="220"/>
      <c r="CS332" s="220"/>
      <c r="CT332" s="220"/>
      <c r="CU332" s="220"/>
      <c r="CV332" s="220"/>
      <c r="CW332" s="220"/>
      <c r="CX332" s="220"/>
      <c r="CY332" s="220"/>
      <c r="CZ332" s="220"/>
      <c r="DA332" s="220"/>
      <c r="DB332" s="220"/>
      <c r="DC332" s="220"/>
      <c r="DH332" s="248"/>
    </row>
    <row r="333" spans="1:112" ht="20.100000000000001" customHeight="1">
      <c r="A333" s="226"/>
      <c r="B333" s="220"/>
      <c r="C333" s="494" t="s">
        <v>689</v>
      </c>
      <c r="D333" s="494"/>
      <c r="E333" s="494"/>
      <c r="F333" s="495" t="s">
        <v>830</v>
      </c>
      <c r="G333" s="495"/>
      <c r="H333" s="495"/>
      <c r="I333" s="495"/>
      <c r="J333" s="495"/>
      <c r="K333" s="495"/>
      <c r="L333" s="495"/>
      <c r="M333" s="495"/>
      <c r="N333" s="495"/>
      <c r="O333" s="495"/>
      <c r="P333" s="495"/>
      <c r="Q333" s="495"/>
      <c r="R333" s="495"/>
      <c r="S333" s="495"/>
      <c r="T333" s="495"/>
      <c r="U333" s="495"/>
      <c r="V333" s="495"/>
      <c r="W333" s="495"/>
      <c r="X333" s="495"/>
      <c r="Y333" s="495"/>
      <c r="Z333" s="495"/>
      <c r="AA333" s="495"/>
      <c r="AB333" s="495"/>
      <c r="AC333" s="496"/>
      <c r="AD333" s="220"/>
      <c r="AE333" s="220"/>
      <c r="AP333" s="220"/>
      <c r="AQ333" s="220"/>
      <c r="AR333" s="220"/>
      <c r="AS333" s="220"/>
      <c r="AT333" s="220"/>
      <c r="AU333" s="220"/>
      <c r="AV333" s="220"/>
      <c r="AW333" s="220"/>
      <c r="AX333" s="220"/>
      <c r="AY333" s="220"/>
      <c r="AZ333" s="220"/>
      <c r="BA333" s="220"/>
      <c r="BO333" s="220"/>
      <c r="BP333" s="220"/>
      <c r="BQ333" s="220"/>
      <c r="BR333" s="220"/>
      <c r="BS333" s="220"/>
      <c r="BT333" s="220"/>
      <c r="BU333" s="220"/>
      <c r="BV333" s="220"/>
      <c r="BW333" s="220"/>
      <c r="BX333" s="220"/>
      <c r="BY333" s="220"/>
      <c r="BZ333" s="220"/>
      <c r="CA333" s="220"/>
      <c r="CB333" s="220"/>
      <c r="CC333" s="220"/>
      <c r="CD333" s="220"/>
      <c r="CE333" s="220"/>
      <c r="CF333" s="220"/>
      <c r="CG333" s="220"/>
      <c r="CR333" s="220"/>
      <c r="CS333" s="220"/>
      <c r="CT333" s="220"/>
      <c r="CU333" s="220"/>
      <c r="CV333" s="220"/>
      <c r="CW333" s="220"/>
      <c r="CX333" s="220"/>
      <c r="CY333" s="220"/>
      <c r="CZ333" s="220"/>
      <c r="DA333" s="220"/>
      <c r="DB333" s="220"/>
      <c r="DC333" s="220"/>
      <c r="DH333" s="248"/>
    </row>
    <row r="334" spans="1:112" ht="20.100000000000001" customHeight="1">
      <c r="A334" s="226"/>
      <c r="B334" s="220"/>
      <c r="C334" s="498" t="s">
        <v>692</v>
      </c>
      <c r="D334" s="498"/>
      <c r="E334" s="498"/>
      <c r="F334" s="499" t="s">
        <v>835</v>
      </c>
      <c r="G334" s="499"/>
      <c r="H334" s="499"/>
      <c r="I334" s="499"/>
      <c r="J334" s="499"/>
      <c r="K334" s="499"/>
      <c r="L334" s="499"/>
      <c r="M334" s="499"/>
      <c r="N334" s="499"/>
      <c r="O334" s="499"/>
      <c r="P334" s="499"/>
      <c r="Q334" s="499"/>
      <c r="R334" s="499"/>
      <c r="S334" s="499"/>
      <c r="T334" s="499"/>
      <c r="U334" s="499"/>
      <c r="V334" s="499"/>
      <c r="W334" s="499"/>
      <c r="X334" s="499"/>
      <c r="Y334" s="499"/>
      <c r="Z334" s="499"/>
      <c r="AA334" s="499"/>
      <c r="AB334" s="499"/>
      <c r="AC334" s="500"/>
      <c r="AD334" s="220"/>
      <c r="AE334" s="220"/>
      <c r="AP334" s="220"/>
      <c r="AQ334" s="220"/>
      <c r="AR334" s="220"/>
      <c r="AS334" s="220"/>
      <c r="AT334" s="220"/>
      <c r="AU334" s="220"/>
      <c r="AV334" s="220"/>
      <c r="AW334" s="220"/>
      <c r="AX334" s="220"/>
      <c r="AY334" s="220"/>
      <c r="AZ334" s="220"/>
      <c r="BA334" s="220"/>
      <c r="CF334" s="220"/>
      <c r="CG334" s="220"/>
      <c r="CR334" s="220"/>
      <c r="CS334" s="220"/>
      <c r="CT334" s="220"/>
      <c r="CU334" s="220"/>
      <c r="CV334" s="220"/>
      <c r="CW334" s="220"/>
      <c r="CX334" s="220"/>
      <c r="CY334" s="220"/>
      <c r="CZ334" s="220"/>
      <c r="DA334" s="220"/>
      <c r="DB334" s="220"/>
      <c r="DC334" s="220"/>
      <c r="DH334" s="248"/>
    </row>
    <row r="335" spans="1:112" ht="20.100000000000001" customHeight="1">
      <c r="A335" s="226"/>
      <c r="B335" s="220"/>
      <c r="M335" s="220"/>
      <c r="N335" s="220"/>
      <c r="O335" s="220"/>
      <c r="P335" s="220"/>
      <c r="Q335" s="220"/>
      <c r="R335" s="220"/>
      <c r="S335" s="220"/>
      <c r="T335" s="220"/>
      <c r="U335" s="220"/>
      <c r="V335" s="220"/>
      <c r="W335" s="220"/>
      <c r="X335" s="220"/>
      <c r="Y335" s="220"/>
      <c r="Z335" s="220"/>
      <c r="AA335" s="220"/>
      <c r="AB335" s="220"/>
      <c r="AC335" s="220"/>
      <c r="AD335" s="220"/>
      <c r="AE335" s="220"/>
      <c r="AP335" s="220"/>
      <c r="AQ335" s="220"/>
      <c r="AR335" s="220"/>
      <c r="AS335" s="220"/>
      <c r="AT335" s="220"/>
      <c r="AU335" s="220"/>
      <c r="AV335" s="220"/>
      <c r="AW335" s="220"/>
      <c r="AX335" s="220"/>
      <c r="AY335" s="220"/>
      <c r="AZ335" s="220"/>
      <c r="BA335" s="220"/>
      <c r="CF335" s="220"/>
      <c r="CG335" s="220"/>
      <c r="CR335" s="220"/>
      <c r="CS335" s="220"/>
      <c r="CT335" s="220"/>
      <c r="CU335" s="220"/>
      <c r="CV335" s="220"/>
      <c r="CW335" s="220"/>
      <c r="CX335" s="220"/>
      <c r="CY335" s="220"/>
      <c r="CZ335" s="220"/>
      <c r="DA335" s="220"/>
      <c r="DB335" s="220"/>
      <c r="DC335" s="220"/>
      <c r="DH335" s="248"/>
    </row>
    <row r="336" spans="1:112" ht="20.100000000000001" customHeight="1">
      <c r="A336" s="226"/>
      <c r="B336" s="220"/>
      <c r="M336" s="220"/>
      <c r="N336" s="220"/>
      <c r="O336" s="220"/>
      <c r="P336" s="220"/>
      <c r="Q336" s="220"/>
      <c r="R336" s="220"/>
      <c r="S336" s="220"/>
      <c r="T336" s="220"/>
      <c r="U336" s="220"/>
      <c r="V336" s="220"/>
      <c r="W336" s="220"/>
      <c r="X336" s="220"/>
      <c r="Y336" s="220"/>
      <c r="Z336" s="220"/>
      <c r="AA336" s="220"/>
      <c r="AB336" s="220"/>
      <c r="AC336" s="220"/>
      <c r="AD336" s="220"/>
      <c r="AE336" s="220"/>
      <c r="AP336" s="220"/>
      <c r="AQ336" s="220"/>
      <c r="AR336" s="220"/>
      <c r="AS336" s="220"/>
      <c r="AT336" s="220"/>
      <c r="AU336" s="220"/>
      <c r="AV336" s="220"/>
      <c r="AW336" s="220"/>
      <c r="AX336" s="220"/>
      <c r="AY336" s="220"/>
      <c r="AZ336" s="220"/>
      <c r="BA336" s="220"/>
      <c r="CF336" s="220"/>
      <c r="CG336" s="220"/>
      <c r="CR336" s="220"/>
      <c r="CS336" s="220"/>
      <c r="CT336" s="220"/>
      <c r="CU336" s="220"/>
      <c r="CV336" s="220"/>
      <c r="CW336" s="220"/>
      <c r="CX336" s="220"/>
      <c r="CY336" s="220"/>
      <c r="CZ336" s="220"/>
      <c r="DA336" s="220"/>
      <c r="DB336" s="220"/>
      <c r="DC336" s="220"/>
      <c r="DH336" s="248"/>
    </row>
    <row r="337" spans="1:112" ht="20.100000000000001" customHeight="1">
      <c r="A337" s="226"/>
      <c r="B337" s="220"/>
      <c r="M337" s="220"/>
      <c r="N337" s="220"/>
      <c r="O337" s="220"/>
      <c r="P337" s="220"/>
      <c r="Q337" s="220"/>
      <c r="R337" s="220"/>
      <c r="S337" s="220"/>
      <c r="T337" s="220"/>
      <c r="U337" s="220"/>
      <c r="V337" s="220"/>
      <c r="W337" s="220"/>
      <c r="X337" s="220"/>
      <c r="Y337" s="220"/>
      <c r="Z337" s="220"/>
      <c r="AA337" s="220"/>
      <c r="AB337" s="220"/>
      <c r="AC337" s="220"/>
      <c r="AD337" s="220"/>
      <c r="AE337" s="220"/>
      <c r="AP337" s="220"/>
      <c r="AQ337" s="220"/>
      <c r="AR337" s="220"/>
      <c r="AS337" s="220"/>
      <c r="AT337" s="220"/>
      <c r="AU337" s="220"/>
      <c r="AV337" s="220"/>
      <c r="AW337" s="220"/>
      <c r="AX337" s="220"/>
      <c r="AY337" s="220"/>
      <c r="AZ337" s="220"/>
      <c r="BA337" s="220"/>
      <c r="CF337" s="220"/>
      <c r="CG337" s="220"/>
      <c r="CR337" s="220"/>
      <c r="CS337" s="220"/>
      <c r="CT337" s="220"/>
      <c r="CU337" s="220"/>
      <c r="CV337" s="220"/>
      <c r="CW337" s="220"/>
      <c r="CX337" s="220"/>
      <c r="CY337" s="220"/>
      <c r="CZ337" s="220"/>
      <c r="DA337" s="220"/>
      <c r="DB337" s="220"/>
      <c r="DC337" s="220"/>
      <c r="DH337" s="248"/>
    </row>
    <row r="338" spans="1:112" ht="20.100000000000001" customHeight="1">
      <c r="A338" s="226"/>
      <c r="B338" s="220"/>
      <c r="M338" s="220"/>
      <c r="N338" s="220"/>
      <c r="O338" s="220"/>
      <c r="P338" s="220"/>
      <c r="Q338" s="220"/>
      <c r="R338" s="220"/>
      <c r="S338" s="220"/>
      <c r="T338" s="220"/>
      <c r="U338" s="220"/>
      <c r="V338" s="220"/>
      <c r="W338" s="220"/>
      <c r="X338" s="220"/>
      <c r="Y338" s="220"/>
      <c r="Z338" s="220"/>
      <c r="AA338" s="220"/>
      <c r="AB338" s="220"/>
      <c r="AC338" s="220"/>
      <c r="AD338" s="220"/>
      <c r="AE338" s="220"/>
      <c r="AP338" s="220"/>
      <c r="AQ338" s="220"/>
      <c r="AR338" s="220"/>
      <c r="AS338" s="220"/>
      <c r="AT338" s="220"/>
      <c r="AU338" s="220"/>
      <c r="AV338" s="220"/>
      <c r="AW338" s="220"/>
      <c r="AX338" s="220"/>
      <c r="AY338" s="220"/>
      <c r="AZ338" s="220"/>
      <c r="BA338" s="220"/>
      <c r="CF338" s="220"/>
      <c r="CG338" s="220"/>
      <c r="CR338" s="220"/>
      <c r="CS338" s="220"/>
      <c r="CT338" s="220"/>
      <c r="CU338" s="220"/>
      <c r="CV338" s="220"/>
      <c r="CW338" s="220"/>
      <c r="CX338" s="220"/>
      <c r="CY338" s="220"/>
      <c r="CZ338" s="220"/>
      <c r="DA338" s="220"/>
      <c r="DB338" s="220"/>
      <c r="DC338" s="220"/>
      <c r="DH338" s="248"/>
    </row>
    <row r="339" spans="1:112" ht="20.100000000000001" customHeight="1">
      <c r="A339" s="226"/>
      <c r="B339" s="220"/>
      <c r="M339" s="220"/>
      <c r="N339" s="220"/>
      <c r="O339" s="220"/>
      <c r="P339" s="220"/>
      <c r="Q339" s="220"/>
      <c r="R339" s="220"/>
      <c r="S339" s="220"/>
      <c r="T339" s="220"/>
      <c r="U339" s="220"/>
      <c r="V339" s="220"/>
      <c r="W339" s="220"/>
      <c r="X339" s="220"/>
      <c r="Y339" s="220"/>
      <c r="Z339" s="220"/>
      <c r="AA339" s="220"/>
      <c r="AB339" s="220"/>
      <c r="AC339" s="220"/>
      <c r="AD339" s="220"/>
      <c r="AE339" s="220"/>
      <c r="AP339" s="220"/>
      <c r="AQ339" s="220"/>
      <c r="AR339" s="220"/>
      <c r="AS339" s="220"/>
      <c r="AT339" s="220"/>
      <c r="AU339" s="220"/>
      <c r="AV339" s="220"/>
      <c r="AW339" s="220"/>
      <c r="AX339" s="220"/>
      <c r="AY339" s="220"/>
      <c r="AZ339" s="220"/>
      <c r="BA339" s="220"/>
      <c r="CF339" s="220"/>
      <c r="CG339" s="220"/>
      <c r="CR339" s="220"/>
      <c r="CS339" s="220"/>
      <c r="CT339" s="220"/>
      <c r="CU339" s="220"/>
      <c r="CV339" s="220"/>
      <c r="CW339" s="220"/>
      <c r="CX339" s="220"/>
      <c r="CY339" s="220"/>
      <c r="CZ339" s="220"/>
      <c r="DA339" s="220"/>
      <c r="DB339" s="220"/>
      <c r="DC339" s="220"/>
      <c r="DH339" s="248"/>
    </row>
    <row r="340" spans="1:112" ht="20.100000000000001" customHeight="1">
      <c r="A340" s="237"/>
      <c r="B340" s="238"/>
      <c r="C340" s="238"/>
      <c r="D340" s="238"/>
      <c r="E340" s="238"/>
      <c r="F340" s="238"/>
      <c r="G340" s="238"/>
      <c r="H340" s="238"/>
      <c r="I340" s="238"/>
      <c r="J340" s="238"/>
      <c r="K340" s="238"/>
      <c r="L340" s="238"/>
      <c r="M340" s="238"/>
      <c r="N340" s="238"/>
      <c r="O340" s="238"/>
      <c r="P340" s="238"/>
      <c r="Q340" s="238"/>
      <c r="R340" s="238"/>
      <c r="S340" s="238"/>
      <c r="T340" s="238"/>
      <c r="U340" s="238"/>
      <c r="V340" s="238"/>
      <c r="W340" s="238"/>
      <c r="X340" s="238"/>
      <c r="Y340" s="238"/>
      <c r="Z340" s="238"/>
      <c r="AA340" s="238"/>
      <c r="AB340" s="238"/>
      <c r="AC340" s="238"/>
      <c r="AD340" s="291"/>
      <c r="AE340" s="291"/>
      <c r="AF340" s="291"/>
      <c r="AG340" s="291"/>
      <c r="AH340" s="291"/>
      <c r="AI340" s="291"/>
      <c r="AJ340" s="291"/>
      <c r="AK340" s="291"/>
      <c r="AL340" s="291"/>
      <c r="AM340" s="238"/>
      <c r="AN340" s="238"/>
      <c r="AO340" s="238"/>
      <c r="AP340" s="238"/>
      <c r="AQ340" s="238"/>
      <c r="AR340" s="238"/>
      <c r="AS340" s="238"/>
      <c r="AT340" s="238"/>
      <c r="AU340" s="238"/>
      <c r="AV340" s="238"/>
      <c r="AW340" s="238"/>
      <c r="AX340" s="238"/>
      <c r="AY340" s="238"/>
      <c r="AZ340" s="238"/>
      <c r="BA340" s="238"/>
      <c r="BB340" s="238"/>
      <c r="BC340" s="238"/>
      <c r="BD340" s="238"/>
      <c r="BE340" s="238"/>
      <c r="BF340" s="238"/>
      <c r="BG340" s="238"/>
      <c r="BH340" s="238"/>
      <c r="BI340" s="238"/>
      <c r="BJ340" s="238"/>
      <c r="BK340" s="238"/>
      <c r="BL340" s="238"/>
      <c r="BM340" s="238"/>
      <c r="BN340" s="238"/>
      <c r="BO340" s="238"/>
      <c r="BP340" s="238"/>
      <c r="BQ340" s="238"/>
      <c r="BR340" s="238"/>
      <c r="BS340" s="238"/>
      <c r="BT340" s="238"/>
      <c r="BU340" s="238"/>
      <c r="BV340" s="238"/>
      <c r="BW340" s="238"/>
      <c r="BX340" s="238"/>
      <c r="BY340" s="238"/>
      <c r="BZ340" s="238"/>
      <c r="CA340" s="238"/>
      <c r="CB340" s="238"/>
      <c r="CC340" s="238"/>
      <c r="CD340" s="238"/>
      <c r="CE340" s="238"/>
      <c r="CF340" s="238"/>
      <c r="CG340" s="238"/>
      <c r="CH340" s="238"/>
      <c r="CI340" s="238"/>
      <c r="CJ340" s="238"/>
      <c r="CK340" s="238"/>
      <c r="CL340" s="238"/>
      <c r="CM340" s="238"/>
      <c r="CN340" s="238"/>
      <c r="CO340" s="238"/>
      <c r="CP340" s="238"/>
      <c r="CQ340" s="238"/>
      <c r="CR340" s="238"/>
      <c r="CS340" s="238"/>
      <c r="CT340" s="238"/>
      <c r="CU340" s="238"/>
      <c r="CV340" s="238"/>
      <c r="CW340" s="238"/>
      <c r="CX340" s="238"/>
      <c r="CY340" s="238"/>
      <c r="CZ340" s="238"/>
      <c r="DA340" s="238"/>
      <c r="DB340" s="238"/>
      <c r="DC340" s="238"/>
      <c r="DD340" s="238"/>
      <c r="DE340" s="238"/>
      <c r="DF340" s="238"/>
      <c r="DG340" s="238"/>
      <c r="DH340" s="239"/>
    </row>
    <row r="341" spans="1:112" ht="20.100000000000001" customHeight="1">
      <c r="A341" s="221"/>
      <c r="B341" s="222"/>
      <c r="C341" s="222"/>
      <c r="D341" s="222"/>
      <c r="E341" s="222"/>
      <c r="F341" s="253"/>
      <c r="G341" s="222"/>
      <c r="H341" s="222"/>
      <c r="I341" s="222"/>
      <c r="J341" s="222"/>
      <c r="K341" s="222"/>
      <c r="L341" s="222"/>
      <c r="M341" s="222"/>
      <c r="N341" s="222"/>
      <c r="O341" s="222"/>
      <c r="P341" s="222"/>
      <c r="Q341" s="222"/>
      <c r="R341" s="222"/>
      <c r="S341" s="222"/>
      <c r="T341" s="222"/>
      <c r="U341" s="222"/>
      <c r="V341" s="222"/>
      <c r="W341" s="222"/>
      <c r="X341" s="222"/>
      <c r="Y341" s="222"/>
      <c r="Z341" s="222"/>
      <c r="AA341" s="222"/>
      <c r="AB341" s="222"/>
      <c r="AC341" s="253"/>
      <c r="AD341" s="222"/>
      <c r="AE341" s="222"/>
      <c r="AF341" s="222"/>
      <c r="AG341" s="222"/>
      <c r="AH341" s="222"/>
      <c r="AI341" s="222"/>
      <c r="AJ341" s="222"/>
      <c r="AK341" s="222"/>
      <c r="AL341" s="222"/>
      <c r="AM341" s="253"/>
      <c r="AN341" s="222"/>
      <c r="AO341" s="222"/>
      <c r="AP341" s="222"/>
      <c r="AQ341" s="222"/>
      <c r="AR341" s="222"/>
      <c r="AS341" s="222"/>
      <c r="AT341" s="222"/>
      <c r="AU341" s="253"/>
      <c r="AV341" s="253"/>
      <c r="AW341" s="222"/>
      <c r="AX341" s="222"/>
      <c r="AY341" s="253"/>
      <c r="AZ341" s="253"/>
      <c r="BA341" s="222"/>
      <c r="BB341" s="222"/>
      <c r="BC341" s="253"/>
      <c r="BD341" s="222"/>
      <c r="BE341" s="222"/>
      <c r="BF341" s="253"/>
      <c r="BG341" s="222"/>
      <c r="BH341" s="222"/>
      <c r="BI341" s="222"/>
      <c r="BJ341" s="222"/>
      <c r="BK341" s="222"/>
      <c r="BL341" s="222"/>
      <c r="BM341" s="222"/>
      <c r="BN341" s="222"/>
      <c r="BO341" s="222"/>
      <c r="BP341" s="222"/>
      <c r="BQ341" s="222"/>
      <c r="BR341" s="222"/>
      <c r="BS341" s="222"/>
      <c r="BT341" s="222"/>
      <c r="BU341" s="222"/>
      <c r="BV341" s="222"/>
      <c r="BW341" s="222"/>
      <c r="BX341" s="222"/>
      <c r="BY341" s="222"/>
      <c r="BZ341" s="222"/>
      <c r="CA341" s="222"/>
      <c r="CB341" s="222"/>
      <c r="CC341" s="222"/>
      <c r="CD341" s="222"/>
      <c r="CE341" s="222"/>
      <c r="CF341" s="222"/>
      <c r="CG341" s="222"/>
      <c r="CH341" s="222"/>
      <c r="CI341" s="222"/>
      <c r="CJ341" s="222"/>
      <c r="CK341" s="222"/>
      <c r="CL341" s="222"/>
      <c r="CM341" s="222"/>
      <c r="CN341" s="222"/>
      <c r="CO341" s="222"/>
      <c r="CP341" s="222"/>
      <c r="CQ341" s="222"/>
      <c r="CR341" s="222"/>
      <c r="CS341" s="222"/>
      <c r="CT341" s="222"/>
      <c r="CU341" s="222"/>
      <c r="CV341" s="222"/>
      <c r="CW341" s="222"/>
      <c r="CX341" s="222"/>
      <c r="CY341" s="222"/>
      <c r="CZ341" s="222"/>
      <c r="DA341" s="222"/>
      <c r="DB341" s="222"/>
      <c r="DC341" s="222"/>
      <c r="DD341" s="222"/>
      <c r="DE341" s="222"/>
      <c r="DF341" s="222"/>
      <c r="DG341" s="222"/>
      <c r="DH341" s="225"/>
    </row>
    <row r="342" spans="1:112" ht="20.100000000000001" customHeight="1">
      <c r="A342" s="226"/>
      <c r="B342" s="220"/>
      <c r="C342" s="216" t="s">
        <v>836</v>
      </c>
      <c r="BE342" s="216" t="s">
        <v>837</v>
      </c>
      <c r="BO342" s="220"/>
      <c r="BP342" s="220"/>
      <c r="BQ342" s="220"/>
      <c r="BR342" s="220"/>
      <c r="BS342" s="220"/>
      <c r="BT342" s="220"/>
      <c r="BU342" s="220"/>
      <c r="BV342" s="220"/>
      <c r="BW342" s="220"/>
      <c r="BX342" s="220"/>
      <c r="BY342" s="220"/>
      <c r="BZ342" s="220"/>
      <c r="CA342" s="220"/>
      <c r="CB342" s="220"/>
      <c r="CC342" s="220"/>
      <c r="CD342" s="220"/>
      <c r="CE342" s="220"/>
      <c r="CF342" s="220"/>
      <c r="CG342" s="220"/>
      <c r="CH342" s="220"/>
      <c r="CI342" s="220"/>
      <c r="CJ342" s="220"/>
      <c r="CK342" s="220"/>
      <c r="CL342" s="220"/>
      <c r="CM342" s="220"/>
      <c r="CN342" s="220"/>
      <c r="CO342" s="220"/>
      <c r="CP342" s="220"/>
      <c r="CQ342" s="220"/>
      <c r="CR342" s="220"/>
      <c r="CS342" s="220"/>
      <c r="CT342" s="220"/>
      <c r="CU342" s="220"/>
      <c r="CV342" s="220"/>
      <c r="CW342" s="220"/>
      <c r="CX342" s="220"/>
      <c r="CY342" s="220"/>
      <c r="CZ342" s="220"/>
      <c r="DA342" s="220"/>
      <c r="DB342" s="220"/>
      <c r="DC342" s="220"/>
      <c r="DD342" s="220"/>
      <c r="DE342" s="220"/>
      <c r="DF342" s="220"/>
      <c r="DG342" s="220"/>
      <c r="DH342" s="229"/>
    </row>
    <row r="343" spans="1:112" ht="20.100000000000001" customHeight="1">
      <c r="A343" s="226"/>
      <c r="B343" s="220"/>
      <c r="C343" s="481" t="s">
        <v>306</v>
      </c>
      <c r="D343" s="482"/>
      <c r="E343" s="483"/>
      <c r="F343" s="484" t="s">
        <v>838</v>
      </c>
      <c r="G343" s="485"/>
      <c r="H343" s="485"/>
      <c r="I343" s="485"/>
      <c r="J343" s="485"/>
      <c r="K343" s="485"/>
      <c r="L343" s="485"/>
      <c r="M343" s="485"/>
      <c r="N343" s="485"/>
      <c r="O343" s="485"/>
      <c r="P343" s="485"/>
      <c r="Q343" s="485"/>
      <c r="R343" s="485"/>
      <c r="S343" s="485"/>
      <c r="T343" s="485"/>
      <c r="U343" s="485"/>
      <c r="V343" s="485"/>
      <c r="W343" s="485"/>
      <c r="X343" s="485"/>
      <c r="Y343" s="485"/>
      <c r="Z343" s="485"/>
      <c r="AA343" s="485"/>
      <c r="AB343" s="485"/>
      <c r="AC343" s="486"/>
      <c r="BE343" s="481" t="s">
        <v>306</v>
      </c>
      <c r="BF343" s="482"/>
      <c r="BG343" s="483"/>
      <c r="BH343" s="484" t="s">
        <v>839</v>
      </c>
      <c r="BI343" s="485"/>
      <c r="BJ343" s="485"/>
      <c r="BK343" s="485"/>
      <c r="BL343" s="485"/>
      <c r="BM343" s="485"/>
      <c r="BN343" s="485"/>
      <c r="BO343" s="485"/>
      <c r="BP343" s="485"/>
      <c r="BQ343" s="485"/>
      <c r="BR343" s="485"/>
      <c r="BS343" s="485"/>
      <c r="BT343" s="485"/>
      <c r="BU343" s="485"/>
      <c r="BV343" s="485"/>
      <c r="BW343" s="485"/>
      <c r="BX343" s="485"/>
      <c r="BY343" s="485"/>
      <c r="BZ343" s="485"/>
      <c r="CA343" s="485"/>
      <c r="CB343" s="485"/>
      <c r="CC343" s="485"/>
      <c r="CD343" s="485"/>
      <c r="CE343" s="486"/>
      <c r="CF343" s="220"/>
      <c r="CG343" s="220"/>
      <c r="CH343" s="220"/>
      <c r="CI343" s="220"/>
      <c r="CJ343" s="220"/>
      <c r="CK343" s="220"/>
      <c r="CL343" s="220"/>
      <c r="CM343" s="220"/>
      <c r="CN343" s="220"/>
      <c r="CO343" s="220"/>
      <c r="CP343" s="220"/>
      <c r="CQ343" s="220"/>
      <c r="CR343" s="220"/>
      <c r="CS343" s="220"/>
      <c r="CT343" s="220"/>
      <c r="CU343" s="220"/>
      <c r="CV343" s="220"/>
      <c r="CW343" s="220"/>
      <c r="CX343" s="220"/>
      <c r="CY343" s="220"/>
      <c r="CZ343" s="220"/>
      <c r="DA343" s="220"/>
      <c r="DB343" s="220"/>
      <c r="DC343" s="220"/>
      <c r="DD343" s="220"/>
      <c r="DE343" s="220"/>
      <c r="DF343" s="220"/>
      <c r="DG343" s="220"/>
      <c r="DH343" s="243"/>
    </row>
    <row r="344" spans="1:112" ht="20.100000000000001" customHeight="1">
      <c r="A344" s="226"/>
      <c r="B344" s="220"/>
      <c r="C344" s="512" t="s">
        <v>686</v>
      </c>
      <c r="D344" s="512"/>
      <c r="E344" s="512"/>
      <c r="F344" s="513" t="s">
        <v>840</v>
      </c>
      <c r="G344" s="513"/>
      <c r="H344" s="513"/>
      <c r="I344" s="513"/>
      <c r="J344" s="513"/>
      <c r="K344" s="513"/>
      <c r="L344" s="513"/>
      <c r="M344" s="513"/>
      <c r="N344" s="513"/>
      <c r="O344" s="513"/>
      <c r="P344" s="513"/>
      <c r="Q344" s="513"/>
      <c r="R344" s="513"/>
      <c r="S344" s="513"/>
      <c r="T344" s="513"/>
      <c r="U344" s="513"/>
      <c r="V344" s="513"/>
      <c r="W344" s="513"/>
      <c r="X344" s="513"/>
      <c r="Y344" s="513"/>
      <c r="Z344" s="513"/>
      <c r="AA344" s="513"/>
      <c r="AB344" s="513"/>
      <c r="AC344" s="514"/>
      <c r="BE344" s="512" t="s">
        <v>686</v>
      </c>
      <c r="BF344" s="512"/>
      <c r="BG344" s="512"/>
      <c r="BH344" s="513" t="s">
        <v>841</v>
      </c>
      <c r="BI344" s="513"/>
      <c r="BJ344" s="513"/>
      <c r="BK344" s="513"/>
      <c r="BL344" s="513"/>
      <c r="BM344" s="513"/>
      <c r="BN344" s="513"/>
      <c r="BO344" s="513"/>
      <c r="BP344" s="513"/>
      <c r="BQ344" s="513"/>
      <c r="BR344" s="513"/>
      <c r="BS344" s="513"/>
      <c r="BT344" s="513"/>
      <c r="BU344" s="513"/>
      <c r="BV344" s="513"/>
      <c r="BW344" s="513"/>
      <c r="BX344" s="513"/>
      <c r="BY344" s="513"/>
      <c r="BZ344" s="513"/>
      <c r="CA344" s="513"/>
      <c r="CB344" s="513"/>
      <c r="CC344" s="513"/>
      <c r="CD344" s="513"/>
      <c r="CE344" s="514"/>
      <c r="CF344" s="220"/>
      <c r="CG344" s="220"/>
      <c r="CH344" s="220"/>
      <c r="CI344" s="220"/>
      <c r="CJ344" s="220"/>
      <c r="CK344" s="220"/>
      <c r="CL344" s="220"/>
      <c r="CM344" s="220"/>
      <c r="CN344" s="220"/>
      <c r="CO344" s="220"/>
      <c r="CP344" s="220"/>
      <c r="CQ344" s="220"/>
      <c r="CR344" s="220"/>
      <c r="CS344" s="220"/>
      <c r="CT344" s="220"/>
      <c r="CU344" s="220"/>
      <c r="CV344" s="220"/>
      <c r="CW344" s="220"/>
      <c r="CX344" s="220"/>
      <c r="CY344" s="220"/>
      <c r="CZ344" s="220"/>
      <c r="DA344" s="220"/>
      <c r="DB344" s="220"/>
      <c r="DC344" s="220"/>
      <c r="DD344" s="220"/>
      <c r="DE344" s="220"/>
      <c r="DF344" s="220"/>
      <c r="DG344" s="220"/>
      <c r="DH344" s="243"/>
    </row>
    <row r="345" spans="1:112" ht="20.100000000000001" customHeight="1">
      <c r="A345" s="226"/>
      <c r="B345" s="220"/>
      <c r="C345" s="494" t="s">
        <v>689</v>
      </c>
      <c r="D345" s="494"/>
      <c r="E345" s="494"/>
      <c r="F345" s="495" t="s">
        <v>717</v>
      </c>
      <c r="G345" s="495"/>
      <c r="H345" s="495"/>
      <c r="I345" s="495"/>
      <c r="J345" s="495"/>
      <c r="K345" s="495"/>
      <c r="L345" s="495"/>
      <c r="M345" s="495"/>
      <c r="N345" s="495"/>
      <c r="O345" s="495"/>
      <c r="P345" s="495"/>
      <c r="Q345" s="495"/>
      <c r="R345" s="495"/>
      <c r="S345" s="495"/>
      <c r="T345" s="495"/>
      <c r="U345" s="495"/>
      <c r="V345" s="495"/>
      <c r="W345" s="495"/>
      <c r="X345" s="495"/>
      <c r="Y345" s="495"/>
      <c r="Z345" s="495"/>
      <c r="AA345" s="495"/>
      <c r="AB345" s="495"/>
      <c r="AC345" s="496"/>
      <c r="BE345" s="494" t="s">
        <v>689</v>
      </c>
      <c r="BF345" s="494"/>
      <c r="BG345" s="494"/>
      <c r="BH345" s="495" t="s">
        <v>842</v>
      </c>
      <c r="BI345" s="495"/>
      <c r="BJ345" s="495"/>
      <c r="BK345" s="495"/>
      <c r="BL345" s="495"/>
      <c r="BM345" s="495"/>
      <c r="BN345" s="495"/>
      <c r="BO345" s="495"/>
      <c r="BP345" s="495"/>
      <c r="BQ345" s="495"/>
      <c r="BR345" s="495"/>
      <c r="BS345" s="495"/>
      <c r="BT345" s="495"/>
      <c r="BU345" s="495"/>
      <c r="BV345" s="495"/>
      <c r="BW345" s="495"/>
      <c r="BX345" s="495"/>
      <c r="BY345" s="495"/>
      <c r="BZ345" s="495"/>
      <c r="CA345" s="495"/>
      <c r="CB345" s="495"/>
      <c r="CC345" s="495"/>
      <c r="CD345" s="495"/>
      <c r="CE345" s="496"/>
      <c r="CF345" s="220"/>
      <c r="CG345" s="220"/>
      <c r="CH345" s="220"/>
      <c r="CI345" s="220"/>
      <c r="CJ345" s="220"/>
      <c r="CK345" s="220"/>
      <c r="CL345" s="220"/>
      <c r="CM345" s="220"/>
      <c r="CN345" s="220"/>
      <c r="CO345" s="220"/>
      <c r="CP345" s="220"/>
      <c r="CQ345" s="220"/>
      <c r="CR345" s="220"/>
      <c r="CS345" s="220"/>
      <c r="CT345" s="220"/>
      <c r="CU345" s="220"/>
      <c r="CV345" s="220"/>
      <c r="CW345" s="220"/>
      <c r="CX345" s="220"/>
      <c r="CY345" s="220"/>
      <c r="CZ345" s="220"/>
      <c r="DA345" s="220"/>
      <c r="DB345" s="220"/>
      <c r="DC345" s="220"/>
      <c r="DD345" s="220"/>
      <c r="DE345" s="220"/>
      <c r="DF345" s="220"/>
      <c r="DG345" s="220"/>
      <c r="DH345" s="229"/>
    </row>
    <row r="346" spans="1:112" ht="20.100000000000001" customHeight="1">
      <c r="A346" s="226"/>
      <c r="B346" s="220"/>
      <c r="C346" s="498" t="s">
        <v>692</v>
      </c>
      <c r="D346" s="498"/>
      <c r="E346" s="498"/>
      <c r="F346" s="499" t="s">
        <v>835</v>
      </c>
      <c r="G346" s="499"/>
      <c r="H346" s="499"/>
      <c r="I346" s="499"/>
      <c r="J346" s="499"/>
      <c r="K346" s="499"/>
      <c r="L346" s="499"/>
      <c r="M346" s="499"/>
      <c r="N346" s="499"/>
      <c r="O346" s="499"/>
      <c r="P346" s="499"/>
      <c r="Q346" s="499"/>
      <c r="R346" s="499"/>
      <c r="S346" s="499"/>
      <c r="T346" s="499"/>
      <c r="U346" s="499"/>
      <c r="V346" s="499"/>
      <c r="W346" s="499"/>
      <c r="X346" s="499"/>
      <c r="Y346" s="499"/>
      <c r="Z346" s="499"/>
      <c r="AA346" s="499"/>
      <c r="AB346" s="499"/>
      <c r="AC346" s="500"/>
      <c r="AD346" s="220"/>
      <c r="AE346" s="220"/>
      <c r="AP346" s="220"/>
      <c r="AQ346" s="220"/>
      <c r="AR346" s="220"/>
      <c r="AS346" s="220"/>
      <c r="AT346" s="220"/>
      <c r="AU346" s="220"/>
      <c r="AV346" s="220"/>
      <c r="AW346" s="220"/>
      <c r="AX346" s="220"/>
      <c r="AY346" s="220"/>
      <c r="AZ346" s="220"/>
      <c r="BA346" s="220"/>
      <c r="BE346" s="534" t="s">
        <v>692</v>
      </c>
      <c r="BF346" s="534"/>
      <c r="BG346" s="534"/>
      <c r="BH346" s="538" t="s">
        <v>843</v>
      </c>
      <c r="BI346" s="538"/>
      <c r="BJ346" s="538"/>
      <c r="BK346" s="538"/>
      <c r="BL346" s="538"/>
      <c r="BM346" s="538"/>
      <c r="BN346" s="538"/>
      <c r="BO346" s="538"/>
      <c r="BP346" s="538"/>
      <c r="BQ346" s="538"/>
      <c r="BR346" s="538"/>
      <c r="BS346" s="538"/>
      <c r="BT346" s="538"/>
      <c r="BU346" s="538"/>
      <c r="BV346" s="538"/>
      <c r="BW346" s="538"/>
      <c r="BX346" s="538"/>
      <c r="BY346" s="538"/>
      <c r="BZ346" s="538"/>
      <c r="CA346" s="538"/>
      <c r="CB346" s="538"/>
      <c r="CC346" s="538"/>
      <c r="CD346" s="538"/>
      <c r="CE346" s="539"/>
      <c r="CF346" s="220"/>
      <c r="CG346" s="220"/>
      <c r="CH346" s="220"/>
      <c r="CI346" s="220"/>
      <c r="CJ346" s="220"/>
      <c r="CK346" s="220"/>
      <c r="CL346" s="220"/>
      <c r="CM346" s="220"/>
      <c r="CN346" s="220"/>
      <c r="CO346" s="220"/>
      <c r="CP346" s="220"/>
      <c r="CQ346" s="220"/>
      <c r="CR346" s="220"/>
      <c r="CS346" s="220"/>
      <c r="CT346" s="220"/>
      <c r="CU346" s="220"/>
      <c r="CV346" s="220"/>
      <c r="CW346" s="220"/>
      <c r="CX346" s="220"/>
      <c r="CY346" s="220"/>
      <c r="CZ346" s="220"/>
      <c r="DA346" s="220"/>
      <c r="DB346" s="220"/>
      <c r="DC346" s="220"/>
      <c r="DD346" s="220"/>
      <c r="DE346" s="220"/>
      <c r="DF346" s="220"/>
      <c r="DG346" s="220"/>
      <c r="DH346" s="229"/>
    </row>
    <row r="347" spans="1:112" ht="20.100000000000001" customHeight="1">
      <c r="A347" s="226"/>
      <c r="B347" s="220"/>
      <c r="AD347" s="220"/>
      <c r="AE347" s="220"/>
      <c r="AP347" s="220"/>
      <c r="AQ347" s="220"/>
      <c r="AR347" s="220"/>
      <c r="AS347" s="220"/>
      <c r="AT347" s="220"/>
      <c r="AU347" s="220"/>
      <c r="AV347" s="220"/>
      <c r="AW347" s="220"/>
      <c r="AX347" s="220"/>
      <c r="AY347" s="220"/>
      <c r="AZ347" s="220"/>
      <c r="BA347" s="220"/>
      <c r="BE347" s="534" t="s">
        <v>844</v>
      </c>
      <c r="BF347" s="534"/>
      <c r="BG347" s="534"/>
      <c r="BH347" s="495" t="s">
        <v>845</v>
      </c>
      <c r="BI347" s="495"/>
      <c r="BJ347" s="495"/>
      <c r="BK347" s="495"/>
      <c r="BL347" s="495"/>
      <c r="BM347" s="495"/>
      <c r="BN347" s="495"/>
      <c r="BO347" s="495"/>
      <c r="BP347" s="495"/>
      <c r="BQ347" s="495"/>
      <c r="BR347" s="495"/>
      <c r="BS347" s="495"/>
      <c r="BT347" s="495"/>
      <c r="BU347" s="495"/>
      <c r="BV347" s="495"/>
      <c r="BW347" s="495"/>
      <c r="BX347" s="495"/>
      <c r="BY347" s="495"/>
      <c r="BZ347" s="495"/>
      <c r="CA347" s="495"/>
      <c r="CB347" s="495"/>
      <c r="CC347" s="495"/>
      <c r="CD347" s="495"/>
      <c r="CE347" s="496"/>
      <c r="CF347" s="220"/>
      <c r="CG347" s="220"/>
      <c r="CH347" s="220"/>
      <c r="CI347" s="220"/>
      <c r="CJ347" s="220"/>
      <c r="CK347" s="220"/>
      <c r="CL347" s="220"/>
      <c r="CM347" s="220"/>
      <c r="CN347" s="220"/>
      <c r="CO347" s="220"/>
      <c r="CP347" s="220"/>
      <c r="CQ347" s="220"/>
      <c r="CR347" s="220"/>
      <c r="CS347" s="220"/>
      <c r="CT347" s="220"/>
      <c r="CU347" s="220"/>
      <c r="CV347" s="220"/>
      <c r="CW347" s="220"/>
      <c r="CX347" s="220"/>
      <c r="CY347" s="220"/>
      <c r="CZ347" s="220"/>
      <c r="DA347" s="220"/>
      <c r="DB347" s="220"/>
      <c r="DC347" s="220"/>
      <c r="DD347" s="220"/>
      <c r="DE347" s="220"/>
      <c r="DF347" s="220"/>
      <c r="DG347" s="220"/>
      <c r="DH347" s="229"/>
    </row>
    <row r="348" spans="1:112" ht="20.100000000000001" customHeight="1">
      <c r="A348" s="226"/>
      <c r="B348" s="220"/>
      <c r="C348" s="216" t="s">
        <v>846</v>
      </c>
      <c r="M348" s="220"/>
      <c r="N348" s="220"/>
      <c r="O348" s="220"/>
      <c r="P348" s="220"/>
      <c r="Q348" s="220"/>
      <c r="R348" s="220"/>
      <c r="S348" s="220"/>
      <c r="T348" s="220"/>
      <c r="U348" s="220"/>
      <c r="V348" s="220"/>
      <c r="W348" s="220"/>
      <c r="X348" s="220"/>
      <c r="Y348" s="220"/>
      <c r="Z348" s="220"/>
      <c r="AA348" s="220"/>
      <c r="AB348" s="220"/>
      <c r="AC348" s="220"/>
      <c r="AD348" s="220"/>
      <c r="AE348" s="220"/>
      <c r="AP348" s="220"/>
      <c r="AQ348" s="220"/>
      <c r="AR348" s="220"/>
      <c r="AS348" s="220"/>
      <c r="AT348" s="220"/>
      <c r="AU348" s="220"/>
      <c r="AV348" s="220"/>
      <c r="AW348" s="220"/>
      <c r="AX348" s="220"/>
      <c r="AY348" s="220"/>
      <c r="AZ348" s="220"/>
      <c r="BA348" s="220"/>
      <c r="BE348" s="534" t="s">
        <v>847</v>
      </c>
      <c r="BF348" s="534"/>
      <c r="BG348" s="534"/>
      <c r="BH348" s="495" t="s">
        <v>848</v>
      </c>
      <c r="BI348" s="495"/>
      <c r="BJ348" s="495"/>
      <c r="BK348" s="495"/>
      <c r="BL348" s="495"/>
      <c r="BM348" s="495"/>
      <c r="BN348" s="495"/>
      <c r="BO348" s="495"/>
      <c r="BP348" s="495"/>
      <c r="BQ348" s="495"/>
      <c r="BR348" s="495"/>
      <c r="BS348" s="495"/>
      <c r="BT348" s="495"/>
      <c r="BU348" s="495"/>
      <c r="BV348" s="495"/>
      <c r="BW348" s="495"/>
      <c r="BX348" s="495"/>
      <c r="BY348" s="495"/>
      <c r="BZ348" s="495"/>
      <c r="CA348" s="495"/>
      <c r="CB348" s="495"/>
      <c r="CC348" s="495"/>
      <c r="CD348" s="495"/>
      <c r="CE348" s="496"/>
      <c r="CF348" s="220"/>
      <c r="CG348" s="220"/>
      <c r="CH348" s="220"/>
      <c r="CI348" s="220"/>
      <c r="CJ348" s="220"/>
      <c r="CK348" s="220"/>
      <c r="CL348" s="220"/>
      <c r="CM348" s="220"/>
      <c r="CN348" s="220"/>
      <c r="CO348" s="220"/>
      <c r="CP348" s="220"/>
      <c r="CQ348" s="220"/>
      <c r="CR348" s="220"/>
      <c r="CS348" s="220"/>
      <c r="CT348" s="220"/>
      <c r="CU348" s="220"/>
      <c r="CV348" s="220"/>
      <c r="CW348" s="220"/>
      <c r="CX348" s="220"/>
      <c r="CY348" s="220"/>
      <c r="CZ348" s="220"/>
      <c r="DA348" s="220"/>
      <c r="DB348" s="220"/>
      <c r="DC348" s="220"/>
      <c r="DD348" s="220"/>
      <c r="DE348" s="220"/>
      <c r="DF348" s="220"/>
      <c r="DG348" s="220"/>
      <c r="DH348" s="229"/>
    </row>
    <row r="349" spans="1:112" ht="20.100000000000001" customHeight="1">
      <c r="A349" s="226"/>
      <c r="B349" s="220"/>
      <c r="C349" s="481" t="s">
        <v>306</v>
      </c>
      <c r="D349" s="482"/>
      <c r="E349" s="483"/>
      <c r="F349" s="484" t="s">
        <v>849</v>
      </c>
      <c r="G349" s="485"/>
      <c r="H349" s="485"/>
      <c r="I349" s="485"/>
      <c r="J349" s="485"/>
      <c r="K349" s="485"/>
      <c r="L349" s="485"/>
      <c r="M349" s="485"/>
      <c r="N349" s="485"/>
      <c r="O349" s="485"/>
      <c r="P349" s="485"/>
      <c r="Q349" s="485"/>
      <c r="R349" s="485"/>
      <c r="S349" s="485"/>
      <c r="T349" s="485"/>
      <c r="U349" s="485"/>
      <c r="V349" s="485"/>
      <c r="W349" s="485"/>
      <c r="X349" s="485"/>
      <c r="Y349" s="485"/>
      <c r="Z349" s="485"/>
      <c r="AA349" s="485"/>
      <c r="AB349" s="485"/>
      <c r="AC349" s="486"/>
      <c r="AD349" s="220"/>
      <c r="AE349" s="220"/>
      <c r="AP349" s="220"/>
      <c r="AQ349" s="220"/>
      <c r="AR349" s="220"/>
      <c r="AS349" s="220"/>
      <c r="AT349" s="220"/>
      <c r="AU349" s="220"/>
      <c r="AV349" s="220"/>
      <c r="AW349" s="220"/>
      <c r="AX349" s="220"/>
      <c r="AY349" s="220"/>
      <c r="AZ349" s="220"/>
      <c r="BA349" s="220"/>
      <c r="BE349" s="533" t="s">
        <v>850</v>
      </c>
      <c r="BF349" s="533"/>
      <c r="BG349" s="533"/>
      <c r="BH349" s="499" t="s">
        <v>548</v>
      </c>
      <c r="BI349" s="499"/>
      <c r="BJ349" s="499"/>
      <c r="BK349" s="499"/>
      <c r="BL349" s="499"/>
      <c r="BM349" s="499"/>
      <c r="BN349" s="499"/>
      <c r="BO349" s="499"/>
      <c r="BP349" s="499"/>
      <c r="BQ349" s="499"/>
      <c r="BR349" s="499"/>
      <c r="BS349" s="499"/>
      <c r="BT349" s="499"/>
      <c r="BU349" s="499"/>
      <c r="BV349" s="499"/>
      <c r="BW349" s="499"/>
      <c r="BX349" s="499"/>
      <c r="BY349" s="499"/>
      <c r="BZ349" s="499"/>
      <c r="CA349" s="499"/>
      <c r="CB349" s="499"/>
      <c r="CC349" s="499"/>
      <c r="CD349" s="499"/>
      <c r="CE349" s="500"/>
      <c r="CF349" s="220"/>
      <c r="CG349" s="220"/>
      <c r="CH349" s="220"/>
      <c r="CI349" s="220"/>
      <c r="CJ349" s="220"/>
      <c r="CK349" s="220"/>
      <c r="CL349" s="220"/>
      <c r="CM349" s="220"/>
      <c r="CN349" s="220"/>
      <c r="CO349" s="220"/>
      <c r="CP349" s="220"/>
      <c r="CQ349" s="220"/>
      <c r="CR349" s="220"/>
      <c r="CS349" s="220"/>
      <c r="CT349" s="220"/>
      <c r="CU349" s="220"/>
      <c r="CV349" s="220"/>
      <c r="CW349" s="220"/>
      <c r="CX349" s="220"/>
      <c r="CY349" s="220"/>
      <c r="CZ349" s="220"/>
      <c r="DA349" s="220"/>
      <c r="DB349" s="220"/>
      <c r="DC349" s="220"/>
      <c r="DD349" s="220"/>
      <c r="DE349" s="220"/>
      <c r="DF349" s="220"/>
      <c r="DG349" s="220"/>
      <c r="DH349" s="229"/>
    </row>
    <row r="350" spans="1:112" ht="20.100000000000001" customHeight="1">
      <c r="A350" s="226"/>
      <c r="B350" s="220"/>
      <c r="C350" s="512" t="s">
        <v>686</v>
      </c>
      <c r="D350" s="512"/>
      <c r="E350" s="512"/>
      <c r="F350" s="513" t="s">
        <v>851</v>
      </c>
      <c r="G350" s="513"/>
      <c r="H350" s="513"/>
      <c r="I350" s="513"/>
      <c r="J350" s="513"/>
      <c r="K350" s="513"/>
      <c r="L350" s="513"/>
      <c r="M350" s="513"/>
      <c r="N350" s="513"/>
      <c r="O350" s="513"/>
      <c r="P350" s="513"/>
      <c r="Q350" s="513"/>
      <c r="R350" s="513"/>
      <c r="S350" s="513"/>
      <c r="T350" s="513"/>
      <c r="U350" s="513"/>
      <c r="V350" s="513"/>
      <c r="W350" s="513"/>
      <c r="X350" s="513"/>
      <c r="Y350" s="513"/>
      <c r="Z350" s="513"/>
      <c r="AA350" s="513"/>
      <c r="AB350" s="513"/>
      <c r="AC350" s="514"/>
      <c r="AD350" s="220"/>
      <c r="AE350" s="220"/>
      <c r="AP350" s="220"/>
      <c r="AQ350" s="220"/>
      <c r="AR350" s="220"/>
      <c r="AS350" s="220"/>
      <c r="AT350" s="220"/>
      <c r="AU350" s="220"/>
      <c r="AV350" s="220"/>
      <c r="AW350" s="220"/>
      <c r="AX350" s="220"/>
      <c r="AY350" s="220"/>
      <c r="AZ350" s="220"/>
      <c r="BA350" s="220"/>
      <c r="CF350" s="220"/>
      <c r="CG350" s="220"/>
      <c r="CH350" s="220"/>
      <c r="CI350" s="220"/>
      <c r="CJ350" s="220"/>
      <c r="CK350" s="220"/>
      <c r="CL350" s="220"/>
      <c r="CM350" s="220"/>
      <c r="CN350" s="220"/>
      <c r="CO350" s="220"/>
      <c r="CP350" s="220"/>
      <c r="CQ350" s="220"/>
      <c r="CR350" s="220"/>
      <c r="CS350" s="220"/>
      <c r="CT350" s="220"/>
      <c r="CU350" s="220"/>
      <c r="CV350" s="220"/>
      <c r="CW350" s="220"/>
      <c r="CX350" s="220"/>
      <c r="CY350" s="220"/>
      <c r="CZ350" s="220"/>
      <c r="DA350" s="220"/>
      <c r="DB350" s="220"/>
      <c r="DC350" s="220"/>
      <c r="DD350" s="220"/>
      <c r="DE350" s="220"/>
      <c r="DF350" s="220"/>
      <c r="DG350" s="220"/>
      <c r="DH350" s="243"/>
    </row>
    <row r="351" spans="1:112" ht="20.100000000000001" customHeight="1">
      <c r="A351" s="226"/>
      <c r="B351" s="220"/>
      <c r="C351" s="498" t="s">
        <v>689</v>
      </c>
      <c r="D351" s="498"/>
      <c r="E351" s="498"/>
      <c r="F351" s="499" t="s">
        <v>852</v>
      </c>
      <c r="G351" s="499"/>
      <c r="H351" s="499"/>
      <c r="I351" s="499"/>
      <c r="J351" s="499"/>
      <c r="K351" s="499"/>
      <c r="L351" s="499"/>
      <c r="M351" s="499"/>
      <c r="N351" s="499"/>
      <c r="O351" s="499"/>
      <c r="P351" s="499"/>
      <c r="Q351" s="499"/>
      <c r="R351" s="499"/>
      <c r="S351" s="499"/>
      <c r="T351" s="499"/>
      <c r="U351" s="499"/>
      <c r="V351" s="499"/>
      <c r="W351" s="499"/>
      <c r="X351" s="499"/>
      <c r="Y351" s="499"/>
      <c r="Z351" s="499"/>
      <c r="AA351" s="499"/>
      <c r="AB351" s="499"/>
      <c r="AC351" s="500"/>
      <c r="AD351" s="220"/>
      <c r="AE351" s="220"/>
      <c r="AP351" s="220"/>
      <c r="AQ351" s="220"/>
      <c r="AR351" s="220"/>
      <c r="AS351" s="220"/>
      <c r="AT351" s="220"/>
      <c r="AU351" s="220"/>
      <c r="AV351" s="220"/>
      <c r="AW351" s="220"/>
      <c r="AX351" s="220"/>
      <c r="AY351" s="220"/>
      <c r="AZ351" s="220"/>
      <c r="BA351" s="220"/>
      <c r="BE351" s="216" t="s">
        <v>853</v>
      </c>
      <c r="BO351" s="220"/>
      <c r="BP351" s="220"/>
      <c r="BQ351" s="220"/>
      <c r="BR351" s="220"/>
      <c r="BS351" s="220"/>
      <c r="BT351" s="220"/>
      <c r="BU351" s="220"/>
      <c r="BV351" s="220"/>
      <c r="BW351" s="220"/>
      <c r="BX351" s="220"/>
      <c r="BY351" s="220"/>
      <c r="BZ351" s="220"/>
      <c r="CA351" s="220"/>
      <c r="CB351" s="220"/>
      <c r="CC351" s="220"/>
      <c r="CD351" s="220"/>
      <c r="CE351" s="220"/>
      <c r="CF351" s="220"/>
      <c r="CG351" s="220"/>
      <c r="CH351" s="220"/>
      <c r="CI351" s="220"/>
      <c r="CJ351" s="220"/>
      <c r="CK351" s="220"/>
      <c r="CL351" s="220"/>
      <c r="CM351" s="220"/>
      <c r="CN351" s="220"/>
      <c r="CO351" s="220"/>
      <c r="CP351" s="220"/>
      <c r="CQ351" s="220"/>
      <c r="CR351" s="220"/>
      <c r="CS351" s="220"/>
      <c r="CT351" s="220"/>
      <c r="CU351" s="220"/>
      <c r="CV351" s="220"/>
      <c r="CW351" s="220"/>
      <c r="CX351" s="220"/>
      <c r="CY351" s="220"/>
      <c r="CZ351" s="220"/>
      <c r="DA351" s="220"/>
      <c r="DB351" s="220"/>
      <c r="DC351" s="220"/>
      <c r="DD351" s="220"/>
      <c r="DE351" s="220"/>
      <c r="DF351" s="220"/>
      <c r="DG351" s="220"/>
      <c r="DH351" s="243"/>
    </row>
    <row r="352" spans="1:112" ht="20.100000000000001" customHeight="1">
      <c r="A352" s="226"/>
      <c r="B352" s="220"/>
      <c r="AD352" s="220"/>
      <c r="AE352" s="220"/>
      <c r="AP352" s="220"/>
      <c r="AQ352" s="220"/>
      <c r="AR352" s="220"/>
      <c r="AS352" s="220"/>
      <c r="AT352" s="220"/>
      <c r="AU352" s="220"/>
      <c r="AV352" s="220"/>
      <c r="AW352" s="220"/>
      <c r="AX352" s="220"/>
      <c r="AY352" s="220"/>
      <c r="AZ352" s="220"/>
      <c r="BA352" s="220"/>
      <c r="BE352" s="481" t="s">
        <v>306</v>
      </c>
      <c r="BF352" s="482"/>
      <c r="BG352" s="483"/>
      <c r="BH352" s="484" t="s">
        <v>854</v>
      </c>
      <c r="BI352" s="485"/>
      <c r="BJ352" s="485"/>
      <c r="BK352" s="485"/>
      <c r="BL352" s="485"/>
      <c r="BM352" s="485"/>
      <c r="BN352" s="485"/>
      <c r="BO352" s="485"/>
      <c r="BP352" s="485"/>
      <c r="BQ352" s="485"/>
      <c r="BR352" s="485"/>
      <c r="BS352" s="485"/>
      <c r="BT352" s="485"/>
      <c r="BU352" s="485"/>
      <c r="BV352" s="485"/>
      <c r="BW352" s="485"/>
      <c r="BX352" s="485"/>
      <c r="BY352" s="485"/>
      <c r="BZ352" s="485"/>
      <c r="CA352" s="485"/>
      <c r="CB352" s="485"/>
      <c r="CC352" s="485"/>
      <c r="CD352" s="485"/>
      <c r="CE352" s="486"/>
      <c r="CG352" s="220"/>
      <c r="CH352" s="220"/>
      <c r="CI352" s="220"/>
      <c r="CJ352" s="220"/>
      <c r="CK352" s="220"/>
      <c r="CL352" s="220"/>
      <c r="CM352" s="220"/>
      <c r="CN352" s="220"/>
      <c r="CO352" s="220"/>
      <c r="CP352" s="220"/>
      <c r="CQ352" s="220"/>
      <c r="CR352" s="220"/>
      <c r="CS352" s="220"/>
      <c r="CT352" s="220"/>
      <c r="CU352" s="220"/>
      <c r="CV352" s="220"/>
      <c r="CW352" s="220"/>
      <c r="CX352" s="220"/>
      <c r="CY352" s="220"/>
      <c r="CZ352" s="220"/>
      <c r="DA352" s="220"/>
      <c r="DB352" s="220"/>
      <c r="DC352" s="220"/>
      <c r="DD352" s="220"/>
      <c r="DE352" s="220"/>
      <c r="DF352" s="220"/>
      <c r="DG352" s="220"/>
      <c r="DH352" s="243"/>
    </row>
    <row r="353" spans="1:112" ht="20.100000000000001" customHeight="1">
      <c r="A353" s="226"/>
      <c r="B353" s="220"/>
      <c r="C353" s="216" t="s">
        <v>855</v>
      </c>
      <c r="M353" s="220"/>
      <c r="N353" s="220"/>
      <c r="O353" s="220"/>
      <c r="P353" s="220"/>
      <c r="Q353" s="220"/>
      <c r="R353" s="220"/>
      <c r="S353" s="220"/>
      <c r="T353" s="220"/>
      <c r="U353" s="220"/>
      <c r="V353" s="220"/>
      <c r="W353" s="220"/>
      <c r="X353" s="220"/>
      <c r="Y353" s="220"/>
      <c r="Z353" s="220"/>
      <c r="AA353" s="220"/>
      <c r="AB353" s="220"/>
      <c r="AC353" s="220"/>
      <c r="AD353" s="220"/>
      <c r="AE353" s="220"/>
      <c r="AP353" s="220"/>
      <c r="AQ353" s="220"/>
      <c r="AR353" s="220"/>
      <c r="AS353" s="220"/>
      <c r="AT353" s="220"/>
      <c r="AU353" s="220"/>
      <c r="AV353" s="220"/>
      <c r="AW353" s="220"/>
      <c r="AX353" s="220"/>
      <c r="AY353" s="220"/>
      <c r="AZ353" s="220"/>
      <c r="BA353" s="220"/>
      <c r="BE353" s="512" t="s">
        <v>686</v>
      </c>
      <c r="BF353" s="512"/>
      <c r="BG353" s="512"/>
      <c r="BH353" s="513" t="s">
        <v>856</v>
      </c>
      <c r="BI353" s="513"/>
      <c r="BJ353" s="513"/>
      <c r="BK353" s="513"/>
      <c r="BL353" s="513"/>
      <c r="BM353" s="513"/>
      <c r="BN353" s="513"/>
      <c r="BO353" s="513"/>
      <c r="BP353" s="513"/>
      <c r="BQ353" s="513"/>
      <c r="BR353" s="513"/>
      <c r="BS353" s="513"/>
      <c r="BT353" s="513"/>
      <c r="BU353" s="513"/>
      <c r="BV353" s="513"/>
      <c r="BW353" s="513"/>
      <c r="BX353" s="513"/>
      <c r="BY353" s="513"/>
      <c r="BZ353" s="513"/>
      <c r="CA353" s="513"/>
      <c r="CB353" s="513"/>
      <c r="CC353" s="513"/>
      <c r="CD353" s="513"/>
      <c r="CE353" s="514"/>
      <c r="CG353" s="220"/>
      <c r="CH353" s="220"/>
      <c r="CI353" s="220"/>
      <c r="CJ353" s="220"/>
      <c r="CK353" s="220"/>
      <c r="CL353" s="220"/>
      <c r="CM353" s="220"/>
      <c r="CN353" s="220"/>
      <c r="CO353" s="220"/>
      <c r="CP353" s="220"/>
      <c r="CQ353" s="220"/>
      <c r="CR353" s="220"/>
      <c r="CS353" s="220"/>
      <c r="CT353" s="220"/>
      <c r="CU353" s="220"/>
      <c r="CV353" s="220"/>
      <c r="CW353" s="220"/>
      <c r="CX353" s="220"/>
      <c r="CY353" s="220"/>
      <c r="CZ353" s="220"/>
      <c r="DA353" s="220"/>
      <c r="DB353" s="220"/>
      <c r="DC353" s="220"/>
      <c r="DD353" s="220"/>
      <c r="DE353" s="220"/>
      <c r="DF353" s="220"/>
      <c r="DG353" s="220"/>
      <c r="DH353" s="243"/>
    </row>
    <row r="354" spans="1:112" ht="20.100000000000001" customHeight="1">
      <c r="A354" s="226"/>
      <c r="B354" s="220"/>
      <c r="C354" s="481" t="s">
        <v>306</v>
      </c>
      <c r="D354" s="482"/>
      <c r="E354" s="483"/>
      <c r="F354" s="484" t="s">
        <v>857</v>
      </c>
      <c r="G354" s="485"/>
      <c r="H354" s="485"/>
      <c r="I354" s="485"/>
      <c r="J354" s="485"/>
      <c r="K354" s="485"/>
      <c r="L354" s="485"/>
      <c r="M354" s="485"/>
      <c r="N354" s="485"/>
      <c r="O354" s="485"/>
      <c r="P354" s="485"/>
      <c r="Q354" s="485"/>
      <c r="R354" s="485"/>
      <c r="S354" s="485"/>
      <c r="T354" s="485"/>
      <c r="U354" s="485"/>
      <c r="V354" s="485"/>
      <c r="W354" s="485"/>
      <c r="X354" s="485"/>
      <c r="Y354" s="485"/>
      <c r="Z354" s="485"/>
      <c r="AA354" s="485"/>
      <c r="AB354" s="485"/>
      <c r="AC354" s="486"/>
      <c r="AD354" s="220"/>
      <c r="AE354" s="220"/>
      <c r="AP354" s="220"/>
      <c r="AQ354" s="220"/>
      <c r="AR354" s="220"/>
      <c r="AS354" s="220"/>
      <c r="AT354" s="220"/>
      <c r="AU354" s="220"/>
      <c r="AV354" s="220"/>
      <c r="AW354" s="220"/>
      <c r="AX354" s="220"/>
      <c r="AY354" s="220"/>
      <c r="AZ354" s="220"/>
      <c r="BA354" s="220"/>
      <c r="BE354" s="494" t="s">
        <v>689</v>
      </c>
      <c r="BF354" s="494"/>
      <c r="BG354" s="494"/>
      <c r="BH354" s="495" t="s">
        <v>858</v>
      </c>
      <c r="BI354" s="495"/>
      <c r="BJ354" s="495"/>
      <c r="BK354" s="495"/>
      <c r="BL354" s="495"/>
      <c r="BM354" s="495"/>
      <c r="BN354" s="495"/>
      <c r="BO354" s="495"/>
      <c r="BP354" s="495"/>
      <c r="BQ354" s="495"/>
      <c r="BR354" s="495"/>
      <c r="BS354" s="495"/>
      <c r="BT354" s="495"/>
      <c r="BU354" s="495"/>
      <c r="BV354" s="495"/>
      <c r="BW354" s="495"/>
      <c r="BX354" s="495"/>
      <c r="BY354" s="495"/>
      <c r="BZ354" s="495"/>
      <c r="CA354" s="495"/>
      <c r="CB354" s="495"/>
      <c r="CC354" s="495"/>
      <c r="CD354" s="495"/>
      <c r="CE354" s="496"/>
      <c r="CG354" s="220"/>
      <c r="CH354" s="220"/>
      <c r="CI354" s="220"/>
      <c r="CJ354" s="220"/>
      <c r="CK354" s="220"/>
      <c r="CL354" s="220"/>
      <c r="CM354" s="220"/>
      <c r="CN354" s="220"/>
      <c r="CO354" s="220"/>
      <c r="CP354" s="220"/>
      <c r="CQ354" s="220"/>
      <c r="CR354" s="220"/>
      <c r="CS354" s="220"/>
      <c r="CT354" s="220"/>
      <c r="CU354" s="220"/>
      <c r="CV354" s="220"/>
      <c r="CW354" s="220"/>
      <c r="CX354" s="220"/>
      <c r="CY354" s="220"/>
      <c r="CZ354" s="220"/>
      <c r="DA354" s="220"/>
      <c r="DB354" s="220"/>
      <c r="DC354" s="220"/>
      <c r="DD354" s="220"/>
      <c r="DE354" s="220"/>
      <c r="DF354" s="220"/>
      <c r="DG354" s="220"/>
      <c r="DH354" s="243"/>
    </row>
    <row r="355" spans="1:112" ht="20.100000000000001" customHeight="1">
      <c r="A355" s="226"/>
      <c r="B355" s="220"/>
      <c r="C355" s="512" t="s">
        <v>686</v>
      </c>
      <c r="D355" s="512"/>
      <c r="E355" s="512"/>
      <c r="F355" s="513" t="s">
        <v>691</v>
      </c>
      <c r="G355" s="513"/>
      <c r="H355" s="513"/>
      <c r="I355" s="513"/>
      <c r="J355" s="513"/>
      <c r="K355" s="513"/>
      <c r="L355" s="513"/>
      <c r="M355" s="513"/>
      <c r="N355" s="513"/>
      <c r="O355" s="513"/>
      <c r="P355" s="513"/>
      <c r="Q355" s="513"/>
      <c r="R355" s="513"/>
      <c r="S355" s="513"/>
      <c r="T355" s="513"/>
      <c r="U355" s="513"/>
      <c r="V355" s="513"/>
      <c r="W355" s="513"/>
      <c r="X355" s="513"/>
      <c r="Y355" s="513"/>
      <c r="Z355" s="513"/>
      <c r="AA355" s="513"/>
      <c r="AB355" s="513"/>
      <c r="AC355" s="514"/>
      <c r="AD355" s="220"/>
      <c r="AE355" s="220"/>
      <c r="AP355" s="220"/>
      <c r="AQ355" s="220"/>
      <c r="AR355" s="220"/>
      <c r="AS355" s="220"/>
      <c r="AT355" s="220"/>
      <c r="AU355" s="220"/>
      <c r="AV355" s="220"/>
      <c r="AW355" s="220"/>
      <c r="AX355" s="220"/>
      <c r="AY355" s="220"/>
      <c r="AZ355" s="220"/>
      <c r="BA355" s="220"/>
      <c r="BE355" s="494" t="s">
        <v>692</v>
      </c>
      <c r="BF355" s="494"/>
      <c r="BG355" s="494"/>
      <c r="BH355" s="495" t="s">
        <v>859</v>
      </c>
      <c r="BI355" s="495"/>
      <c r="BJ355" s="495"/>
      <c r="BK355" s="495"/>
      <c r="BL355" s="495"/>
      <c r="BM355" s="495"/>
      <c r="BN355" s="495"/>
      <c r="BO355" s="495"/>
      <c r="BP355" s="495"/>
      <c r="BQ355" s="495"/>
      <c r="BR355" s="495"/>
      <c r="BS355" s="495"/>
      <c r="BT355" s="495"/>
      <c r="BU355" s="495"/>
      <c r="BV355" s="495"/>
      <c r="BW355" s="495"/>
      <c r="BX355" s="495"/>
      <c r="BY355" s="495"/>
      <c r="BZ355" s="495"/>
      <c r="CA355" s="495"/>
      <c r="CB355" s="495"/>
      <c r="CC355" s="495"/>
      <c r="CD355" s="495"/>
      <c r="CE355" s="496"/>
      <c r="CG355" s="220"/>
      <c r="CH355" s="220"/>
      <c r="CI355" s="220"/>
      <c r="CJ355" s="220"/>
      <c r="CK355" s="220"/>
      <c r="CL355" s="220"/>
      <c r="CM355" s="220"/>
      <c r="CN355" s="220"/>
      <c r="CO355" s="220"/>
      <c r="CP355" s="220"/>
      <c r="CQ355" s="220"/>
      <c r="CR355" s="220"/>
      <c r="CS355" s="220"/>
      <c r="CT355" s="220"/>
      <c r="CU355" s="220"/>
      <c r="CV355" s="220"/>
      <c r="CW355" s="220"/>
      <c r="CX355" s="220"/>
      <c r="CY355" s="220"/>
      <c r="CZ355" s="220"/>
      <c r="DA355" s="220"/>
      <c r="DB355" s="220"/>
      <c r="DC355" s="220"/>
      <c r="DD355" s="220"/>
      <c r="DE355" s="220"/>
      <c r="DF355" s="220"/>
      <c r="DG355" s="220"/>
      <c r="DH355" s="243"/>
    </row>
    <row r="356" spans="1:112" ht="20.100000000000001" customHeight="1">
      <c r="A356" s="226"/>
      <c r="B356" s="220"/>
      <c r="C356" s="494" t="s">
        <v>689</v>
      </c>
      <c r="D356" s="494"/>
      <c r="E356" s="494"/>
      <c r="F356" s="495" t="s">
        <v>694</v>
      </c>
      <c r="G356" s="495"/>
      <c r="H356" s="495"/>
      <c r="I356" s="495"/>
      <c r="J356" s="495"/>
      <c r="K356" s="495"/>
      <c r="L356" s="495"/>
      <c r="M356" s="495"/>
      <c r="N356" s="495"/>
      <c r="O356" s="495"/>
      <c r="P356" s="495"/>
      <c r="Q356" s="495"/>
      <c r="R356" s="495"/>
      <c r="S356" s="495"/>
      <c r="T356" s="495"/>
      <c r="U356" s="495"/>
      <c r="V356" s="495"/>
      <c r="W356" s="495"/>
      <c r="X356" s="495"/>
      <c r="Y356" s="495"/>
      <c r="Z356" s="495"/>
      <c r="AA356" s="495"/>
      <c r="AB356" s="495"/>
      <c r="AC356" s="496"/>
      <c r="AD356" s="220"/>
      <c r="AE356" s="220"/>
      <c r="AP356" s="220"/>
      <c r="AQ356" s="220"/>
      <c r="AR356" s="220"/>
      <c r="AS356" s="220"/>
      <c r="AT356" s="220"/>
      <c r="AU356" s="220"/>
      <c r="AV356" s="220"/>
      <c r="AW356" s="220"/>
      <c r="AX356" s="220"/>
      <c r="AY356" s="220"/>
      <c r="AZ356" s="220"/>
      <c r="BA356" s="220"/>
      <c r="BE356" s="498" t="s">
        <v>695</v>
      </c>
      <c r="BF356" s="498"/>
      <c r="BG356" s="498"/>
      <c r="BH356" s="499" t="s">
        <v>548</v>
      </c>
      <c r="BI356" s="499"/>
      <c r="BJ356" s="499"/>
      <c r="BK356" s="499"/>
      <c r="BL356" s="499"/>
      <c r="BM356" s="499"/>
      <c r="BN356" s="499"/>
      <c r="BO356" s="499"/>
      <c r="BP356" s="499"/>
      <c r="BQ356" s="499"/>
      <c r="BR356" s="499"/>
      <c r="BS356" s="499"/>
      <c r="BT356" s="499"/>
      <c r="BU356" s="499"/>
      <c r="BV356" s="499"/>
      <c r="BW356" s="499"/>
      <c r="BX356" s="499"/>
      <c r="BY356" s="499"/>
      <c r="BZ356" s="499"/>
      <c r="CA356" s="499"/>
      <c r="CB356" s="499"/>
      <c r="CC356" s="499"/>
      <c r="CD356" s="499"/>
      <c r="CE356" s="500"/>
      <c r="CG356" s="220"/>
      <c r="CH356" s="220"/>
      <c r="CI356" s="220"/>
      <c r="CJ356" s="220"/>
      <c r="CK356" s="220"/>
      <c r="CL356" s="220"/>
      <c r="CM356" s="220"/>
      <c r="CN356" s="220"/>
      <c r="CO356" s="220"/>
      <c r="CP356" s="220"/>
      <c r="CQ356" s="220"/>
      <c r="CR356" s="220"/>
      <c r="CS356" s="220"/>
      <c r="CT356" s="220"/>
      <c r="CU356" s="220"/>
      <c r="CV356" s="220"/>
      <c r="CW356" s="220"/>
      <c r="CX356" s="220"/>
      <c r="CY356" s="220"/>
      <c r="CZ356" s="220"/>
      <c r="DA356" s="220"/>
      <c r="DB356" s="220"/>
      <c r="DC356" s="220"/>
      <c r="DD356" s="220"/>
      <c r="DE356" s="220"/>
      <c r="DF356" s="220"/>
      <c r="DG356" s="220"/>
      <c r="DH356" s="229"/>
    </row>
    <row r="357" spans="1:112" ht="20.100000000000001" customHeight="1">
      <c r="A357" s="226"/>
      <c r="B357" s="220"/>
      <c r="C357" s="494" t="s">
        <v>692</v>
      </c>
      <c r="D357" s="494"/>
      <c r="E357" s="494"/>
      <c r="F357" s="495" t="s">
        <v>697</v>
      </c>
      <c r="G357" s="495"/>
      <c r="H357" s="495"/>
      <c r="I357" s="495"/>
      <c r="J357" s="495"/>
      <c r="K357" s="495"/>
      <c r="L357" s="495"/>
      <c r="M357" s="495"/>
      <c r="N357" s="495"/>
      <c r="O357" s="495"/>
      <c r="P357" s="495"/>
      <c r="Q357" s="495"/>
      <c r="R357" s="495"/>
      <c r="S357" s="495"/>
      <c r="T357" s="495"/>
      <c r="U357" s="495"/>
      <c r="V357" s="495"/>
      <c r="W357" s="495"/>
      <c r="X357" s="495"/>
      <c r="Y357" s="495"/>
      <c r="Z357" s="495"/>
      <c r="AA357" s="495"/>
      <c r="AB357" s="495"/>
      <c r="AC357" s="496"/>
      <c r="AD357" s="220"/>
      <c r="AE357" s="220"/>
      <c r="AP357" s="220"/>
      <c r="AQ357" s="220"/>
      <c r="AR357" s="220"/>
      <c r="AS357" s="220"/>
      <c r="AT357" s="220"/>
      <c r="AU357" s="220"/>
      <c r="AV357" s="220"/>
      <c r="AW357" s="220"/>
      <c r="AX357" s="220"/>
      <c r="AY357" s="220"/>
      <c r="AZ357" s="220"/>
      <c r="BA357" s="220"/>
      <c r="CG357" s="220"/>
      <c r="CH357" s="220"/>
      <c r="CI357" s="220"/>
      <c r="CJ357" s="220"/>
      <c r="CK357" s="220"/>
      <c r="CL357" s="220"/>
      <c r="CM357" s="220"/>
      <c r="CN357" s="220"/>
      <c r="CO357" s="220"/>
      <c r="CP357" s="220"/>
      <c r="CQ357" s="220"/>
      <c r="CR357" s="220"/>
      <c r="CS357" s="220"/>
      <c r="CT357" s="220"/>
      <c r="CU357" s="220"/>
      <c r="CV357" s="220"/>
      <c r="CW357" s="220"/>
      <c r="CX357" s="220"/>
      <c r="CY357" s="220"/>
      <c r="CZ357" s="220"/>
      <c r="DA357" s="220"/>
      <c r="DB357" s="220"/>
      <c r="DC357" s="220"/>
      <c r="DD357" s="220"/>
      <c r="DE357" s="220"/>
      <c r="DF357" s="220"/>
      <c r="DG357" s="220"/>
      <c r="DH357" s="229"/>
    </row>
    <row r="358" spans="1:112" ht="20.100000000000001" customHeight="1">
      <c r="A358" s="226"/>
      <c r="B358" s="220"/>
      <c r="C358" s="498" t="s">
        <v>695</v>
      </c>
      <c r="D358" s="498"/>
      <c r="E358" s="498"/>
      <c r="F358" s="499" t="s">
        <v>860</v>
      </c>
      <c r="G358" s="499"/>
      <c r="H358" s="499"/>
      <c r="I358" s="499"/>
      <c r="J358" s="499"/>
      <c r="K358" s="499"/>
      <c r="L358" s="499"/>
      <c r="M358" s="499"/>
      <c r="N358" s="499"/>
      <c r="O358" s="499"/>
      <c r="P358" s="499"/>
      <c r="Q358" s="499"/>
      <c r="R358" s="499"/>
      <c r="S358" s="499"/>
      <c r="T358" s="499"/>
      <c r="U358" s="499"/>
      <c r="V358" s="499"/>
      <c r="W358" s="499"/>
      <c r="X358" s="499"/>
      <c r="Y358" s="499"/>
      <c r="Z358" s="499"/>
      <c r="AA358" s="499"/>
      <c r="AB358" s="499"/>
      <c r="AC358" s="500"/>
      <c r="AD358" s="220"/>
      <c r="AE358" s="220"/>
      <c r="AP358" s="220"/>
      <c r="AQ358" s="220"/>
      <c r="AR358" s="220"/>
      <c r="AS358" s="220"/>
      <c r="AT358" s="220"/>
      <c r="AU358" s="220"/>
      <c r="AV358" s="220"/>
      <c r="AW358" s="220"/>
      <c r="AX358" s="220"/>
      <c r="AY358" s="220"/>
      <c r="AZ358" s="220"/>
      <c r="BA358" s="220"/>
      <c r="BE358" s="216" t="s">
        <v>861</v>
      </c>
      <c r="BO358" s="220"/>
      <c r="BP358" s="220"/>
      <c r="BQ358" s="220"/>
      <c r="BR358" s="220"/>
      <c r="BS358" s="220"/>
      <c r="BT358" s="220"/>
      <c r="BU358" s="220"/>
      <c r="BV358" s="220"/>
      <c r="BW358" s="220"/>
      <c r="BX358" s="220"/>
      <c r="BY358" s="220"/>
      <c r="BZ358" s="220"/>
      <c r="CA358" s="220"/>
      <c r="CB358" s="220"/>
      <c r="CC358" s="220"/>
      <c r="CD358" s="220"/>
      <c r="CE358" s="220"/>
      <c r="CG358" s="220"/>
      <c r="CH358" s="220"/>
      <c r="CI358" s="220"/>
      <c r="CJ358" s="220"/>
      <c r="CK358" s="220"/>
      <c r="CL358" s="220"/>
      <c r="CM358" s="220"/>
      <c r="CN358" s="220"/>
      <c r="CO358" s="220"/>
      <c r="CP358" s="220"/>
      <c r="CQ358" s="220"/>
      <c r="CR358" s="220"/>
      <c r="CS358" s="220"/>
      <c r="CT358" s="220"/>
      <c r="CU358" s="220"/>
      <c r="CV358" s="220"/>
      <c r="CW358" s="220"/>
      <c r="CX358" s="220"/>
      <c r="CY358" s="220"/>
      <c r="CZ358" s="220"/>
      <c r="DA358" s="220"/>
      <c r="DB358" s="220"/>
      <c r="DC358" s="220"/>
      <c r="DD358" s="220"/>
      <c r="DE358" s="220"/>
      <c r="DF358" s="220"/>
      <c r="DG358" s="220"/>
      <c r="DH358" s="243"/>
    </row>
    <row r="359" spans="1:112" ht="20.100000000000001" customHeight="1">
      <c r="A359" s="226"/>
      <c r="B359" s="220"/>
      <c r="AD359" s="220"/>
      <c r="AE359" s="220"/>
      <c r="AP359" s="220"/>
      <c r="AQ359" s="220"/>
      <c r="AR359" s="220"/>
      <c r="AS359" s="220"/>
      <c r="AT359" s="220"/>
      <c r="AU359" s="220"/>
      <c r="AV359" s="220"/>
      <c r="AW359" s="220"/>
      <c r="AX359" s="220"/>
      <c r="AY359" s="220"/>
      <c r="AZ359" s="220"/>
      <c r="BA359" s="220"/>
      <c r="BE359" s="481" t="s">
        <v>306</v>
      </c>
      <c r="BF359" s="482"/>
      <c r="BG359" s="483"/>
      <c r="BH359" s="484" t="s">
        <v>862</v>
      </c>
      <c r="BI359" s="485"/>
      <c r="BJ359" s="485"/>
      <c r="BK359" s="485"/>
      <c r="BL359" s="485"/>
      <c r="BM359" s="485"/>
      <c r="BN359" s="485"/>
      <c r="BO359" s="485"/>
      <c r="BP359" s="485"/>
      <c r="BQ359" s="485"/>
      <c r="BR359" s="485"/>
      <c r="BS359" s="485"/>
      <c r="BT359" s="485"/>
      <c r="BU359" s="485"/>
      <c r="BV359" s="485"/>
      <c r="BW359" s="485"/>
      <c r="BX359" s="485"/>
      <c r="BY359" s="485"/>
      <c r="BZ359" s="485"/>
      <c r="CA359" s="485"/>
      <c r="CB359" s="485"/>
      <c r="CC359" s="485"/>
      <c r="CD359" s="485"/>
      <c r="CE359" s="486"/>
      <c r="CG359" s="220"/>
      <c r="CH359" s="220"/>
      <c r="CI359" s="220"/>
      <c r="CJ359" s="220"/>
      <c r="CK359" s="220"/>
      <c r="CL359" s="220"/>
      <c r="CM359" s="220"/>
      <c r="CN359" s="220"/>
      <c r="CO359" s="220"/>
      <c r="CP359" s="220"/>
      <c r="CQ359" s="220"/>
      <c r="CR359" s="220"/>
      <c r="CS359" s="220"/>
      <c r="CT359" s="220"/>
      <c r="CU359" s="220"/>
      <c r="CV359" s="220"/>
      <c r="CW359" s="220"/>
      <c r="CX359" s="220"/>
      <c r="CY359" s="220"/>
      <c r="CZ359" s="220"/>
      <c r="DA359" s="220"/>
      <c r="DB359" s="220"/>
      <c r="DC359" s="220"/>
      <c r="DD359" s="220"/>
      <c r="DE359" s="220"/>
      <c r="DF359" s="220"/>
      <c r="DG359" s="220"/>
      <c r="DH359" s="243"/>
    </row>
    <row r="360" spans="1:112" ht="20.100000000000001" customHeight="1">
      <c r="A360" s="226"/>
      <c r="B360" s="220"/>
      <c r="C360" s="216" t="s">
        <v>863</v>
      </c>
      <c r="M360" s="220"/>
      <c r="N360" s="220"/>
      <c r="O360" s="220"/>
      <c r="P360" s="220"/>
      <c r="Q360" s="220"/>
      <c r="R360" s="220"/>
      <c r="S360" s="220"/>
      <c r="T360" s="220"/>
      <c r="U360" s="220"/>
      <c r="V360" s="220"/>
      <c r="W360" s="220"/>
      <c r="X360" s="220"/>
      <c r="Y360" s="220"/>
      <c r="Z360" s="220"/>
      <c r="AA360" s="220"/>
      <c r="AB360" s="220"/>
      <c r="AC360" s="220"/>
      <c r="AD360" s="220"/>
      <c r="AE360" s="220"/>
      <c r="AP360" s="220"/>
      <c r="AQ360" s="220"/>
      <c r="AR360" s="220"/>
      <c r="AS360" s="220"/>
      <c r="AT360" s="220"/>
      <c r="AU360" s="220"/>
      <c r="AV360" s="220"/>
      <c r="AW360" s="220"/>
      <c r="AX360" s="220"/>
      <c r="AY360" s="220"/>
      <c r="AZ360" s="220"/>
      <c r="BA360" s="220"/>
      <c r="BE360" s="512" t="s">
        <v>686</v>
      </c>
      <c r="BF360" s="512"/>
      <c r="BG360" s="512"/>
      <c r="BH360" s="513" t="s">
        <v>864</v>
      </c>
      <c r="BI360" s="513"/>
      <c r="BJ360" s="513"/>
      <c r="BK360" s="513"/>
      <c r="BL360" s="513"/>
      <c r="BM360" s="513"/>
      <c r="BN360" s="513"/>
      <c r="BO360" s="513"/>
      <c r="BP360" s="513"/>
      <c r="BQ360" s="513"/>
      <c r="BR360" s="513"/>
      <c r="BS360" s="513"/>
      <c r="BT360" s="513"/>
      <c r="BU360" s="513"/>
      <c r="BV360" s="513"/>
      <c r="BW360" s="513"/>
      <c r="BX360" s="513"/>
      <c r="BY360" s="513"/>
      <c r="BZ360" s="513"/>
      <c r="CA360" s="513"/>
      <c r="CB360" s="513"/>
      <c r="CC360" s="513"/>
      <c r="CD360" s="513"/>
      <c r="CE360" s="514"/>
      <c r="CG360" s="220"/>
      <c r="CH360" s="220"/>
      <c r="CI360" s="220"/>
      <c r="CJ360" s="220"/>
      <c r="CK360" s="220"/>
      <c r="CL360" s="220"/>
      <c r="CM360" s="220"/>
      <c r="CN360" s="220"/>
      <c r="CO360" s="220"/>
      <c r="CP360" s="220"/>
      <c r="CQ360" s="220"/>
      <c r="CR360" s="220"/>
      <c r="CS360" s="220"/>
      <c r="CT360" s="220"/>
      <c r="CU360" s="220"/>
      <c r="CV360" s="220"/>
      <c r="CW360" s="220"/>
      <c r="CX360" s="220"/>
      <c r="CY360" s="220"/>
      <c r="CZ360" s="220"/>
      <c r="DA360" s="220"/>
      <c r="DB360" s="220"/>
      <c r="DC360" s="220"/>
      <c r="DD360" s="220"/>
      <c r="DE360" s="220"/>
      <c r="DF360" s="220"/>
      <c r="DG360" s="220"/>
      <c r="DH360" s="243"/>
    </row>
    <row r="361" spans="1:112" ht="20.100000000000001" customHeight="1">
      <c r="A361" s="226"/>
      <c r="B361" s="220"/>
      <c r="C361" s="481" t="s">
        <v>306</v>
      </c>
      <c r="D361" s="482"/>
      <c r="E361" s="483"/>
      <c r="F361" s="484" t="s">
        <v>865</v>
      </c>
      <c r="G361" s="485"/>
      <c r="H361" s="485"/>
      <c r="I361" s="485"/>
      <c r="J361" s="485"/>
      <c r="K361" s="485"/>
      <c r="L361" s="485"/>
      <c r="M361" s="485"/>
      <c r="N361" s="485"/>
      <c r="O361" s="485"/>
      <c r="P361" s="485"/>
      <c r="Q361" s="485"/>
      <c r="R361" s="485"/>
      <c r="S361" s="485"/>
      <c r="T361" s="485"/>
      <c r="U361" s="485"/>
      <c r="V361" s="485"/>
      <c r="W361" s="485"/>
      <c r="X361" s="485"/>
      <c r="Y361" s="485"/>
      <c r="Z361" s="485"/>
      <c r="AA361" s="485"/>
      <c r="AB361" s="485"/>
      <c r="AC361" s="486"/>
      <c r="AD361" s="220"/>
      <c r="AE361" s="220"/>
      <c r="AP361" s="220"/>
      <c r="AQ361" s="220"/>
      <c r="AR361" s="220"/>
      <c r="AS361" s="220"/>
      <c r="AT361" s="220"/>
      <c r="AU361" s="220"/>
      <c r="AV361" s="220"/>
      <c r="AW361" s="220"/>
      <c r="AX361" s="220"/>
      <c r="AY361" s="220"/>
      <c r="AZ361" s="220"/>
      <c r="BA361" s="220"/>
      <c r="BE361" s="498" t="s">
        <v>689</v>
      </c>
      <c r="BF361" s="498"/>
      <c r="BG361" s="498"/>
      <c r="BH361" s="499" t="s">
        <v>866</v>
      </c>
      <c r="BI361" s="499"/>
      <c r="BJ361" s="499"/>
      <c r="BK361" s="499"/>
      <c r="BL361" s="499"/>
      <c r="BM361" s="499"/>
      <c r="BN361" s="499"/>
      <c r="BO361" s="499"/>
      <c r="BP361" s="499"/>
      <c r="BQ361" s="499"/>
      <c r="BR361" s="499"/>
      <c r="BS361" s="499"/>
      <c r="BT361" s="499"/>
      <c r="BU361" s="499"/>
      <c r="BV361" s="499"/>
      <c r="BW361" s="499"/>
      <c r="BX361" s="499"/>
      <c r="BY361" s="499"/>
      <c r="BZ361" s="499"/>
      <c r="CA361" s="499"/>
      <c r="CB361" s="499"/>
      <c r="CC361" s="499"/>
      <c r="CD361" s="499"/>
      <c r="CE361" s="500"/>
      <c r="DH361" s="243"/>
    </row>
    <row r="362" spans="1:112" ht="20.100000000000001" customHeight="1">
      <c r="A362" s="226"/>
      <c r="B362" s="220"/>
      <c r="C362" s="512" t="s">
        <v>686</v>
      </c>
      <c r="D362" s="512"/>
      <c r="E362" s="512"/>
      <c r="F362" s="513" t="s">
        <v>867</v>
      </c>
      <c r="G362" s="513"/>
      <c r="H362" s="513"/>
      <c r="I362" s="513"/>
      <c r="J362" s="513"/>
      <c r="K362" s="513"/>
      <c r="L362" s="513"/>
      <c r="M362" s="513"/>
      <c r="N362" s="513"/>
      <c r="O362" s="513"/>
      <c r="P362" s="513"/>
      <c r="Q362" s="513"/>
      <c r="R362" s="513"/>
      <c r="S362" s="513"/>
      <c r="T362" s="513"/>
      <c r="U362" s="513"/>
      <c r="V362" s="513"/>
      <c r="W362" s="513"/>
      <c r="X362" s="513"/>
      <c r="Y362" s="513"/>
      <c r="Z362" s="513"/>
      <c r="AA362" s="513"/>
      <c r="AB362" s="513"/>
      <c r="AC362" s="514"/>
      <c r="AD362" s="220"/>
      <c r="AE362" s="220"/>
      <c r="AP362" s="220"/>
      <c r="AQ362" s="220"/>
      <c r="AR362" s="220"/>
      <c r="AS362" s="220"/>
      <c r="AT362" s="220"/>
      <c r="AU362" s="220"/>
      <c r="AV362" s="220"/>
      <c r="AW362" s="220"/>
      <c r="AX362" s="220"/>
      <c r="AY362" s="220"/>
      <c r="AZ362" s="220"/>
      <c r="BA362" s="220"/>
      <c r="DH362" s="243"/>
    </row>
    <row r="363" spans="1:112" ht="20.100000000000001" customHeight="1">
      <c r="A363" s="226"/>
      <c r="B363" s="220"/>
      <c r="C363" s="494" t="s">
        <v>689</v>
      </c>
      <c r="D363" s="494"/>
      <c r="E363" s="494"/>
      <c r="F363" s="495" t="s">
        <v>868</v>
      </c>
      <c r="G363" s="495"/>
      <c r="H363" s="495"/>
      <c r="I363" s="495"/>
      <c r="J363" s="495"/>
      <c r="K363" s="495"/>
      <c r="L363" s="495"/>
      <c r="M363" s="495"/>
      <c r="N363" s="495"/>
      <c r="O363" s="495"/>
      <c r="P363" s="495"/>
      <c r="Q363" s="495"/>
      <c r="R363" s="495"/>
      <c r="S363" s="495"/>
      <c r="T363" s="495"/>
      <c r="U363" s="495"/>
      <c r="V363" s="495"/>
      <c r="W363" s="495"/>
      <c r="X363" s="495"/>
      <c r="Y363" s="495"/>
      <c r="Z363" s="495"/>
      <c r="AA363" s="495"/>
      <c r="AB363" s="495"/>
      <c r="AC363" s="496"/>
      <c r="AD363" s="220"/>
      <c r="AE363" s="220"/>
      <c r="AP363" s="220"/>
      <c r="AQ363" s="220"/>
      <c r="AR363" s="220"/>
      <c r="AS363" s="220"/>
      <c r="AT363" s="220"/>
      <c r="AU363" s="220"/>
      <c r="AV363" s="220"/>
      <c r="AW363" s="220"/>
      <c r="AX363" s="220"/>
      <c r="AY363" s="220"/>
      <c r="AZ363" s="220"/>
      <c r="BA363" s="220"/>
      <c r="BE363" s="216" t="s">
        <v>869</v>
      </c>
      <c r="DH363" s="243"/>
    </row>
    <row r="364" spans="1:112" ht="20.100000000000001" customHeight="1">
      <c r="A364" s="226"/>
      <c r="B364" s="220"/>
      <c r="C364" s="468" t="s">
        <v>870</v>
      </c>
      <c r="D364" s="468"/>
      <c r="E364" s="468"/>
      <c r="F364" s="469" t="s">
        <v>871</v>
      </c>
      <c r="G364" s="469"/>
      <c r="H364" s="469"/>
      <c r="I364" s="469"/>
      <c r="J364" s="469"/>
      <c r="K364" s="469"/>
      <c r="L364" s="469"/>
      <c r="M364" s="469"/>
      <c r="N364" s="469"/>
      <c r="O364" s="469"/>
      <c r="P364" s="469"/>
      <c r="Q364" s="469"/>
      <c r="R364" s="469"/>
      <c r="S364" s="469"/>
      <c r="T364" s="469"/>
      <c r="U364" s="469"/>
      <c r="V364" s="469"/>
      <c r="W364" s="469"/>
      <c r="X364" s="469"/>
      <c r="Y364" s="469"/>
      <c r="Z364" s="469"/>
      <c r="AA364" s="469"/>
      <c r="AB364" s="469"/>
      <c r="AC364" s="470"/>
      <c r="AD364" s="220"/>
      <c r="AE364" s="220"/>
      <c r="AP364" s="220"/>
      <c r="AQ364" s="220"/>
      <c r="AR364" s="220"/>
      <c r="AS364" s="220"/>
      <c r="AT364" s="220"/>
      <c r="AU364" s="220"/>
      <c r="AV364" s="220"/>
      <c r="AW364" s="220"/>
      <c r="AX364" s="220"/>
      <c r="AY364" s="220"/>
      <c r="AZ364" s="220"/>
      <c r="BA364" s="220"/>
      <c r="BE364" s="481" t="s">
        <v>306</v>
      </c>
      <c r="BF364" s="482"/>
      <c r="BG364" s="483"/>
      <c r="BH364" s="484" t="s">
        <v>872</v>
      </c>
      <c r="BI364" s="485"/>
      <c r="BJ364" s="485"/>
      <c r="BK364" s="485"/>
      <c r="BL364" s="485"/>
      <c r="BM364" s="485"/>
      <c r="BN364" s="485"/>
      <c r="BO364" s="485"/>
      <c r="BP364" s="485"/>
      <c r="BQ364" s="485"/>
      <c r="BR364" s="485"/>
      <c r="BS364" s="485"/>
      <c r="BT364" s="485"/>
      <c r="BU364" s="485"/>
      <c r="BV364" s="485"/>
      <c r="BW364" s="485"/>
      <c r="BX364" s="485"/>
      <c r="BY364" s="485"/>
      <c r="BZ364" s="485"/>
      <c r="CA364" s="485"/>
      <c r="CB364" s="485"/>
      <c r="CC364" s="485"/>
      <c r="CD364" s="485"/>
      <c r="CE364" s="486"/>
      <c r="DH364" s="243"/>
    </row>
    <row r="365" spans="1:112" ht="20.100000000000001" customHeight="1">
      <c r="A365" s="226"/>
      <c r="B365" s="220"/>
      <c r="C365" s="532"/>
      <c r="D365" s="532"/>
      <c r="E365" s="532"/>
      <c r="F365" s="530" t="s">
        <v>873</v>
      </c>
      <c r="G365" s="530"/>
      <c r="H365" s="530"/>
      <c r="I365" s="530"/>
      <c r="J365" s="530"/>
      <c r="K365" s="530"/>
      <c r="L365" s="530"/>
      <c r="M365" s="530"/>
      <c r="N365" s="530"/>
      <c r="O365" s="530"/>
      <c r="P365" s="530"/>
      <c r="Q365" s="530"/>
      <c r="R365" s="530"/>
      <c r="S365" s="530"/>
      <c r="T365" s="530"/>
      <c r="U365" s="530"/>
      <c r="V365" s="530"/>
      <c r="W365" s="530"/>
      <c r="X365" s="530"/>
      <c r="Y365" s="530"/>
      <c r="Z365" s="530"/>
      <c r="AA365" s="530"/>
      <c r="AB365" s="530"/>
      <c r="AC365" s="531"/>
      <c r="AD365" s="220"/>
      <c r="AE365" s="220"/>
      <c r="AP365" s="220"/>
      <c r="AQ365" s="220"/>
      <c r="AR365" s="220"/>
      <c r="AS365" s="220"/>
      <c r="AT365" s="220"/>
      <c r="AU365" s="220"/>
      <c r="AV365" s="220"/>
      <c r="AW365" s="220"/>
      <c r="AX365" s="220"/>
      <c r="AY365" s="220"/>
      <c r="AZ365" s="220"/>
      <c r="BA365" s="220"/>
      <c r="BE365" s="512" t="s">
        <v>686</v>
      </c>
      <c r="BF365" s="512"/>
      <c r="BG365" s="512"/>
      <c r="BH365" s="513" t="s">
        <v>874</v>
      </c>
      <c r="BI365" s="513"/>
      <c r="BJ365" s="513"/>
      <c r="BK365" s="513"/>
      <c r="BL365" s="513"/>
      <c r="BM365" s="513"/>
      <c r="BN365" s="513"/>
      <c r="BO365" s="513"/>
      <c r="BP365" s="513"/>
      <c r="BQ365" s="513"/>
      <c r="BR365" s="513"/>
      <c r="BS365" s="513"/>
      <c r="BT365" s="513"/>
      <c r="BU365" s="513"/>
      <c r="BV365" s="513"/>
      <c r="BW365" s="513"/>
      <c r="BX365" s="513"/>
      <c r="BY365" s="513"/>
      <c r="BZ365" s="513"/>
      <c r="CA365" s="513"/>
      <c r="CB365" s="513"/>
      <c r="CC365" s="513"/>
      <c r="CD365" s="513"/>
      <c r="CE365" s="514"/>
      <c r="DH365" s="229"/>
    </row>
    <row r="366" spans="1:112" ht="20.100000000000001" customHeight="1">
      <c r="A366" s="226"/>
      <c r="B366" s="220"/>
      <c r="C366" s="532"/>
      <c r="D366" s="532"/>
      <c r="E366" s="532"/>
      <c r="F366" s="530" t="s">
        <v>717</v>
      </c>
      <c r="G366" s="530"/>
      <c r="H366" s="530"/>
      <c r="I366" s="530"/>
      <c r="J366" s="530"/>
      <c r="K366" s="530"/>
      <c r="L366" s="530"/>
      <c r="M366" s="530"/>
      <c r="N366" s="530"/>
      <c r="O366" s="530"/>
      <c r="P366" s="530"/>
      <c r="Q366" s="530"/>
      <c r="R366" s="530"/>
      <c r="S366" s="530"/>
      <c r="T366" s="530"/>
      <c r="U366" s="530"/>
      <c r="V366" s="530"/>
      <c r="W366" s="530"/>
      <c r="X366" s="530"/>
      <c r="Y366" s="530"/>
      <c r="Z366" s="530"/>
      <c r="AA366" s="530"/>
      <c r="AB366" s="530"/>
      <c r="AC366" s="531"/>
      <c r="AD366" s="220"/>
      <c r="AE366" s="220"/>
      <c r="AP366" s="220"/>
      <c r="AQ366" s="220"/>
      <c r="AR366" s="220"/>
      <c r="AS366" s="220"/>
      <c r="AT366" s="220"/>
      <c r="AU366" s="220"/>
      <c r="AV366" s="220"/>
      <c r="AW366" s="220"/>
      <c r="AX366" s="220"/>
      <c r="AY366" s="220"/>
      <c r="AZ366" s="220"/>
      <c r="BA366" s="220"/>
      <c r="BE366" s="494" t="s">
        <v>701</v>
      </c>
      <c r="BF366" s="494"/>
      <c r="BG366" s="494"/>
      <c r="BH366" s="495" t="s">
        <v>875</v>
      </c>
      <c r="BI366" s="495"/>
      <c r="BJ366" s="495"/>
      <c r="BK366" s="495"/>
      <c r="BL366" s="495"/>
      <c r="BM366" s="495"/>
      <c r="BN366" s="495"/>
      <c r="BO366" s="495"/>
      <c r="BP366" s="495"/>
      <c r="BQ366" s="495"/>
      <c r="BR366" s="495"/>
      <c r="BS366" s="495"/>
      <c r="BT366" s="495"/>
      <c r="BU366" s="495"/>
      <c r="BV366" s="495"/>
      <c r="BW366" s="495"/>
      <c r="BX366" s="495"/>
      <c r="BY366" s="495"/>
      <c r="BZ366" s="495"/>
      <c r="CA366" s="495"/>
      <c r="CB366" s="495"/>
      <c r="CC366" s="495"/>
      <c r="CD366" s="495"/>
      <c r="CE366" s="496"/>
      <c r="CG366" s="220"/>
      <c r="CH366" s="220"/>
      <c r="CI366" s="220"/>
      <c r="CJ366" s="220"/>
      <c r="CK366" s="220"/>
      <c r="CL366" s="220"/>
      <c r="CM366" s="220"/>
      <c r="CN366" s="220"/>
      <c r="CO366" s="220"/>
      <c r="CP366" s="220"/>
      <c r="CQ366" s="220"/>
      <c r="CR366" s="220"/>
      <c r="CS366" s="220"/>
      <c r="CT366" s="220"/>
      <c r="CU366" s="220"/>
      <c r="CV366" s="220"/>
      <c r="CW366" s="220"/>
      <c r="CX366" s="220"/>
      <c r="CY366" s="220"/>
      <c r="CZ366" s="220"/>
      <c r="DA366" s="220"/>
      <c r="DB366" s="220"/>
      <c r="DC366" s="220"/>
      <c r="DD366" s="220"/>
      <c r="DE366" s="220"/>
      <c r="DF366" s="220"/>
      <c r="DG366" s="220"/>
      <c r="DH366" s="229"/>
    </row>
    <row r="367" spans="1:112" ht="20.100000000000001" customHeight="1">
      <c r="A367" s="226"/>
      <c r="B367" s="220"/>
      <c r="C367" s="472" t="s">
        <v>876</v>
      </c>
      <c r="D367" s="472"/>
      <c r="E367" s="472"/>
      <c r="F367" s="473" t="s">
        <v>719</v>
      </c>
      <c r="G367" s="473"/>
      <c r="H367" s="473"/>
      <c r="I367" s="473"/>
      <c r="J367" s="473"/>
      <c r="K367" s="473"/>
      <c r="L367" s="473"/>
      <c r="M367" s="473"/>
      <c r="N367" s="473"/>
      <c r="O367" s="473"/>
      <c r="P367" s="473"/>
      <c r="Q367" s="473"/>
      <c r="R367" s="473"/>
      <c r="S367" s="473"/>
      <c r="T367" s="473"/>
      <c r="U367" s="473"/>
      <c r="V367" s="473"/>
      <c r="W367" s="473"/>
      <c r="X367" s="473"/>
      <c r="Y367" s="473"/>
      <c r="Z367" s="473"/>
      <c r="AA367" s="473"/>
      <c r="AB367" s="473"/>
      <c r="AC367" s="474"/>
      <c r="AD367" s="220"/>
      <c r="AE367" s="220"/>
      <c r="AP367" s="220"/>
      <c r="AQ367" s="220"/>
      <c r="AR367" s="220"/>
      <c r="AS367" s="220"/>
      <c r="AT367" s="220"/>
      <c r="AU367" s="220"/>
      <c r="AV367" s="220"/>
      <c r="AW367" s="220"/>
      <c r="AX367" s="220"/>
      <c r="AY367" s="220"/>
      <c r="AZ367" s="220"/>
      <c r="BA367" s="220"/>
      <c r="BE367" s="498" t="s">
        <v>703</v>
      </c>
      <c r="BF367" s="498"/>
      <c r="BG367" s="498"/>
      <c r="BH367" s="499" t="s">
        <v>548</v>
      </c>
      <c r="BI367" s="499"/>
      <c r="BJ367" s="499"/>
      <c r="BK367" s="499"/>
      <c r="BL367" s="499"/>
      <c r="BM367" s="499"/>
      <c r="BN367" s="499"/>
      <c r="BO367" s="499"/>
      <c r="BP367" s="499"/>
      <c r="BQ367" s="499"/>
      <c r="BR367" s="499"/>
      <c r="BS367" s="499"/>
      <c r="BT367" s="499"/>
      <c r="BU367" s="499"/>
      <c r="BV367" s="499"/>
      <c r="BW367" s="499"/>
      <c r="BX367" s="499"/>
      <c r="BY367" s="499"/>
      <c r="BZ367" s="499"/>
      <c r="CA367" s="499"/>
      <c r="CB367" s="499"/>
      <c r="CC367" s="499"/>
      <c r="CD367" s="499"/>
      <c r="CE367" s="500"/>
      <c r="CG367" s="220"/>
      <c r="CH367" s="220"/>
      <c r="CI367" s="220"/>
      <c r="CJ367" s="220"/>
      <c r="CK367" s="220"/>
      <c r="CL367" s="220"/>
      <c r="CM367" s="220"/>
      <c r="CN367" s="220"/>
      <c r="CO367" s="220"/>
      <c r="CP367" s="220"/>
      <c r="CQ367" s="220"/>
      <c r="CR367" s="220"/>
      <c r="CS367" s="220"/>
      <c r="CT367" s="220"/>
      <c r="CU367" s="220"/>
      <c r="CV367" s="220"/>
      <c r="CW367" s="220"/>
      <c r="CX367" s="220"/>
      <c r="CY367" s="220"/>
      <c r="CZ367" s="220"/>
      <c r="DA367" s="220"/>
      <c r="DB367" s="220"/>
      <c r="DC367" s="220"/>
      <c r="DD367" s="220"/>
      <c r="DE367" s="220"/>
      <c r="DF367" s="220"/>
      <c r="DG367" s="220"/>
      <c r="DH367" s="229"/>
    </row>
    <row r="368" spans="1:112" ht="20.100000000000001" customHeight="1">
      <c r="A368" s="226"/>
      <c r="B368" s="220"/>
      <c r="M368" s="220"/>
      <c r="N368" s="220"/>
      <c r="O368" s="220"/>
      <c r="P368" s="220"/>
      <c r="Q368" s="220"/>
      <c r="R368" s="220"/>
      <c r="S368" s="220"/>
      <c r="T368" s="220"/>
      <c r="U368" s="220"/>
      <c r="V368" s="220"/>
      <c r="W368" s="220"/>
      <c r="X368" s="220"/>
      <c r="Y368" s="220"/>
      <c r="Z368" s="220"/>
      <c r="AA368" s="220"/>
      <c r="AB368" s="220"/>
      <c r="AC368" s="220"/>
      <c r="AD368" s="220"/>
      <c r="AE368" s="220"/>
      <c r="AP368" s="220"/>
      <c r="AQ368" s="220"/>
      <c r="AR368" s="220"/>
      <c r="AS368" s="220"/>
      <c r="AT368" s="220"/>
      <c r="AU368" s="220"/>
      <c r="AV368" s="220"/>
      <c r="AW368" s="220"/>
      <c r="AX368" s="220"/>
      <c r="AY368" s="220"/>
      <c r="AZ368" s="220"/>
      <c r="BA368" s="220"/>
      <c r="CG368" s="220"/>
      <c r="CH368" s="220"/>
      <c r="CI368" s="220"/>
      <c r="CJ368" s="220"/>
      <c r="CK368" s="220"/>
      <c r="CL368" s="220"/>
      <c r="CM368" s="220"/>
      <c r="CN368" s="220"/>
      <c r="CO368" s="220"/>
      <c r="CP368" s="220"/>
      <c r="CQ368" s="220"/>
      <c r="CR368" s="220"/>
      <c r="CS368" s="220"/>
      <c r="CT368" s="220"/>
      <c r="CU368" s="220"/>
      <c r="CV368" s="220"/>
      <c r="CW368" s="220"/>
      <c r="CX368" s="220"/>
      <c r="CY368" s="220"/>
      <c r="CZ368" s="220"/>
      <c r="DA368" s="220"/>
      <c r="DB368" s="220"/>
      <c r="DC368" s="220"/>
      <c r="DD368" s="220"/>
      <c r="DE368" s="220"/>
      <c r="DF368" s="220"/>
      <c r="DG368" s="220"/>
      <c r="DH368" s="229"/>
    </row>
    <row r="369" spans="1:112" ht="20.100000000000001" customHeight="1">
      <c r="A369" s="226"/>
      <c r="B369" s="220"/>
      <c r="C369" s="216" t="s">
        <v>877</v>
      </c>
      <c r="M369" s="220"/>
      <c r="N369" s="220"/>
      <c r="O369" s="220"/>
      <c r="P369" s="220"/>
      <c r="Q369" s="220"/>
      <c r="R369" s="220"/>
      <c r="S369" s="220"/>
      <c r="T369" s="220"/>
      <c r="U369" s="220"/>
      <c r="V369" s="220"/>
      <c r="W369" s="220"/>
      <c r="X369" s="220"/>
      <c r="Y369" s="220"/>
      <c r="Z369" s="220"/>
      <c r="AA369" s="220"/>
      <c r="AB369" s="220"/>
      <c r="AC369" s="220"/>
      <c r="AD369" s="220"/>
      <c r="AE369" s="220"/>
      <c r="AP369" s="220"/>
      <c r="AQ369" s="220"/>
      <c r="AR369" s="220"/>
      <c r="AS369" s="220"/>
      <c r="AT369" s="220"/>
      <c r="AU369" s="220"/>
      <c r="AV369" s="220"/>
      <c r="AW369" s="220"/>
      <c r="AX369" s="220"/>
      <c r="AY369" s="220"/>
      <c r="AZ369" s="220"/>
      <c r="BA369" s="220"/>
      <c r="BE369" s="216" t="s">
        <v>878</v>
      </c>
      <c r="CG369" s="220"/>
      <c r="CH369" s="220"/>
      <c r="CI369" s="220"/>
      <c r="CJ369" s="220"/>
      <c r="CK369" s="220"/>
      <c r="CL369" s="220"/>
      <c r="CM369" s="220"/>
      <c r="CN369" s="220"/>
      <c r="CO369" s="220"/>
      <c r="CP369" s="220"/>
      <c r="CQ369" s="220"/>
      <c r="CR369" s="220"/>
      <c r="CS369" s="220"/>
      <c r="CT369" s="220"/>
      <c r="CU369" s="220"/>
      <c r="CV369" s="220"/>
      <c r="CW369" s="220"/>
      <c r="CX369" s="220"/>
      <c r="CY369" s="220"/>
      <c r="CZ369" s="220"/>
      <c r="DA369" s="220"/>
      <c r="DB369" s="220"/>
      <c r="DC369" s="220"/>
      <c r="DD369" s="220"/>
      <c r="DE369" s="220"/>
      <c r="DF369" s="220"/>
      <c r="DG369" s="220"/>
      <c r="DH369" s="229"/>
    </row>
    <row r="370" spans="1:112" ht="20.100000000000001" customHeight="1">
      <c r="A370" s="226"/>
      <c r="B370" s="220"/>
      <c r="C370" s="481" t="s">
        <v>306</v>
      </c>
      <c r="D370" s="482"/>
      <c r="E370" s="483"/>
      <c r="F370" s="484" t="s">
        <v>879</v>
      </c>
      <c r="G370" s="485"/>
      <c r="H370" s="485"/>
      <c r="I370" s="485"/>
      <c r="J370" s="485"/>
      <c r="K370" s="485"/>
      <c r="L370" s="485"/>
      <c r="M370" s="485"/>
      <c r="N370" s="485"/>
      <c r="O370" s="485"/>
      <c r="P370" s="485"/>
      <c r="Q370" s="485"/>
      <c r="R370" s="485"/>
      <c r="S370" s="485"/>
      <c r="T370" s="485"/>
      <c r="U370" s="485"/>
      <c r="V370" s="485"/>
      <c r="W370" s="485"/>
      <c r="X370" s="485"/>
      <c r="Y370" s="485"/>
      <c r="Z370" s="485"/>
      <c r="AA370" s="485"/>
      <c r="AB370" s="485"/>
      <c r="AC370" s="486"/>
      <c r="AD370" s="220"/>
      <c r="AE370" s="220"/>
      <c r="AP370" s="220"/>
      <c r="AQ370" s="220"/>
      <c r="AR370" s="220"/>
      <c r="AS370" s="220"/>
      <c r="AT370" s="220"/>
      <c r="AU370" s="220"/>
      <c r="AV370" s="220"/>
      <c r="AW370" s="220"/>
      <c r="AX370" s="220"/>
      <c r="AY370" s="220"/>
      <c r="AZ370" s="220"/>
      <c r="BA370" s="220"/>
      <c r="BE370" s="481" t="s">
        <v>306</v>
      </c>
      <c r="BF370" s="482"/>
      <c r="BG370" s="483"/>
      <c r="BH370" s="484" t="s">
        <v>880</v>
      </c>
      <c r="BI370" s="485"/>
      <c r="BJ370" s="485"/>
      <c r="BK370" s="485"/>
      <c r="BL370" s="485"/>
      <c r="BM370" s="485"/>
      <c r="BN370" s="485"/>
      <c r="BO370" s="485"/>
      <c r="BP370" s="485"/>
      <c r="BQ370" s="485"/>
      <c r="BR370" s="485"/>
      <c r="BS370" s="485"/>
      <c r="BT370" s="485"/>
      <c r="BU370" s="485"/>
      <c r="BV370" s="485"/>
      <c r="BW370" s="485"/>
      <c r="BX370" s="485"/>
      <c r="BY370" s="485"/>
      <c r="BZ370" s="485"/>
      <c r="CA370" s="485"/>
      <c r="CB370" s="485"/>
      <c r="CC370" s="485"/>
      <c r="CD370" s="485"/>
      <c r="CE370" s="486"/>
      <c r="CG370" s="220"/>
      <c r="CH370" s="220"/>
      <c r="CI370" s="220"/>
      <c r="CJ370" s="220"/>
      <c r="CK370" s="220"/>
      <c r="CL370" s="220"/>
      <c r="CM370" s="220"/>
      <c r="CN370" s="220"/>
      <c r="CO370" s="220"/>
      <c r="CP370" s="220"/>
      <c r="CQ370" s="220"/>
      <c r="CR370" s="220"/>
      <c r="CS370" s="220"/>
      <c r="CT370" s="220"/>
      <c r="CU370" s="220"/>
      <c r="CV370" s="220"/>
      <c r="CW370" s="220"/>
      <c r="CX370" s="220"/>
      <c r="CY370" s="220"/>
      <c r="CZ370" s="220"/>
      <c r="DA370" s="220"/>
      <c r="DB370" s="220"/>
      <c r="DC370" s="220"/>
      <c r="DD370" s="220"/>
      <c r="DE370" s="220"/>
      <c r="DF370" s="220"/>
      <c r="DG370" s="220"/>
      <c r="DH370" s="229"/>
    </row>
    <row r="371" spans="1:112" ht="20.100000000000001" customHeight="1">
      <c r="A371" s="226"/>
      <c r="B371" s="220"/>
      <c r="C371" s="512" t="s">
        <v>686</v>
      </c>
      <c r="D371" s="512"/>
      <c r="E371" s="512"/>
      <c r="F371" s="513" t="s">
        <v>881</v>
      </c>
      <c r="G371" s="513"/>
      <c r="H371" s="513"/>
      <c r="I371" s="513"/>
      <c r="J371" s="513"/>
      <c r="K371" s="513"/>
      <c r="L371" s="513"/>
      <c r="M371" s="513"/>
      <c r="N371" s="513"/>
      <c r="O371" s="513"/>
      <c r="P371" s="513"/>
      <c r="Q371" s="513"/>
      <c r="R371" s="513"/>
      <c r="S371" s="513"/>
      <c r="T371" s="513"/>
      <c r="U371" s="513"/>
      <c r="V371" s="513"/>
      <c r="W371" s="513"/>
      <c r="X371" s="513"/>
      <c r="Y371" s="513"/>
      <c r="Z371" s="513"/>
      <c r="AA371" s="513"/>
      <c r="AB371" s="513"/>
      <c r="AC371" s="514"/>
      <c r="AD371" s="220"/>
      <c r="AE371" s="220"/>
      <c r="AP371" s="220"/>
      <c r="AQ371" s="220"/>
      <c r="AR371" s="220"/>
      <c r="AS371" s="220"/>
      <c r="AT371" s="220"/>
      <c r="AU371" s="220"/>
      <c r="AV371" s="220"/>
      <c r="AW371" s="220"/>
      <c r="AX371" s="220"/>
      <c r="AY371" s="220"/>
      <c r="AZ371" s="220"/>
      <c r="BA371" s="220"/>
      <c r="BE371" s="535" t="s">
        <v>686</v>
      </c>
      <c r="BF371" s="535"/>
      <c r="BG371" s="535"/>
      <c r="BH371" s="536" t="s">
        <v>843</v>
      </c>
      <c r="BI371" s="536"/>
      <c r="BJ371" s="536"/>
      <c r="BK371" s="536"/>
      <c r="BL371" s="536"/>
      <c r="BM371" s="536"/>
      <c r="BN371" s="536"/>
      <c r="BO371" s="536"/>
      <c r="BP371" s="536"/>
      <c r="BQ371" s="536"/>
      <c r="BR371" s="536"/>
      <c r="BS371" s="536"/>
      <c r="BT371" s="536"/>
      <c r="BU371" s="536"/>
      <c r="BV371" s="536"/>
      <c r="BW371" s="536"/>
      <c r="BX371" s="536"/>
      <c r="BY371" s="536"/>
      <c r="BZ371" s="536"/>
      <c r="CA371" s="536"/>
      <c r="CB371" s="536"/>
      <c r="CC371" s="536"/>
      <c r="CD371" s="536"/>
      <c r="CE371" s="537"/>
      <c r="CG371" s="220"/>
      <c r="CH371" s="220"/>
      <c r="CI371" s="220"/>
      <c r="CJ371" s="220"/>
      <c r="CK371" s="220"/>
      <c r="CL371" s="220"/>
      <c r="CM371" s="220"/>
      <c r="CN371" s="220"/>
      <c r="CO371" s="220"/>
      <c r="CP371" s="220"/>
      <c r="CQ371" s="220"/>
      <c r="CR371" s="220"/>
      <c r="CS371" s="220"/>
      <c r="CT371" s="220"/>
      <c r="CU371" s="220"/>
      <c r="CV371" s="220"/>
      <c r="CW371" s="220"/>
      <c r="CX371" s="220"/>
      <c r="CY371" s="220"/>
      <c r="CZ371" s="220"/>
      <c r="DA371" s="220"/>
      <c r="DB371" s="220"/>
      <c r="DC371" s="220"/>
      <c r="DD371" s="220"/>
      <c r="DE371" s="220"/>
      <c r="DF371" s="220"/>
      <c r="DG371" s="220"/>
      <c r="DH371" s="229"/>
    </row>
    <row r="372" spans="1:112" ht="20.100000000000001" customHeight="1">
      <c r="A372" s="226"/>
      <c r="B372" s="220"/>
      <c r="C372" s="498" t="s">
        <v>689</v>
      </c>
      <c r="D372" s="498"/>
      <c r="E372" s="498"/>
      <c r="F372" s="499" t="s">
        <v>882</v>
      </c>
      <c r="G372" s="499"/>
      <c r="H372" s="499"/>
      <c r="I372" s="499"/>
      <c r="J372" s="499"/>
      <c r="K372" s="499"/>
      <c r="L372" s="499"/>
      <c r="M372" s="499"/>
      <c r="N372" s="499"/>
      <c r="O372" s="499"/>
      <c r="P372" s="499"/>
      <c r="Q372" s="499"/>
      <c r="R372" s="499"/>
      <c r="S372" s="499"/>
      <c r="T372" s="499"/>
      <c r="U372" s="499"/>
      <c r="V372" s="499"/>
      <c r="W372" s="499"/>
      <c r="X372" s="499"/>
      <c r="Y372" s="499"/>
      <c r="Z372" s="499"/>
      <c r="AA372" s="499"/>
      <c r="AB372" s="499"/>
      <c r="AC372" s="500"/>
      <c r="AD372" s="220"/>
      <c r="AE372" s="220"/>
      <c r="AP372" s="220"/>
      <c r="AQ372" s="220"/>
      <c r="AR372" s="220"/>
      <c r="AS372" s="220"/>
      <c r="AT372" s="220"/>
      <c r="AU372" s="220"/>
      <c r="AV372" s="220"/>
      <c r="AW372" s="220"/>
      <c r="AX372" s="220"/>
      <c r="AY372" s="220"/>
      <c r="AZ372" s="220"/>
      <c r="BA372" s="220"/>
      <c r="BE372" s="534" t="s">
        <v>689</v>
      </c>
      <c r="BF372" s="534"/>
      <c r="BG372" s="534"/>
      <c r="BH372" s="495" t="s">
        <v>883</v>
      </c>
      <c r="BI372" s="495"/>
      <c r="BJ372" s="495"/>
      <c r="BK372" s="495"/>
      <c r="BL372" s="495"/>
      <c r="BM372" s="495"/>
      <c r="BN372" s="495"/>
      <c r="BO372" s="495"/>
      <c r="BP372" s="495"/>
      <c r="BQ372" s="495"/>
      <c r="BR372" s="495"/>
      <c r="BS372" s="495"/>
      <c r="BT372" s="495"/>
      <c r="BU372" s="495"/>
      <c r="BV372" s="495"/>
      <c r="BW372" s="495"/>
      <c r="BX372" s="495"/>
      <c r="BY372" s="495"/>
      <c r="BZ372" s="495"/>
      <c r="CA372" s="495"/>
      <c r="CB372" s="495"/>
      <c r="CC372" s="495"/>
      <c r="CD372" s="495"/>
      <c r="CE372" s="496"/>
      <c r="CF372" s="220"/>
      <c r="CG372" s="220"/>
      <c r="CH372" s="220"/>
      <c r="CI372" s="220"/>
      <c r="CJ372" s="220"/>
      <c r="CK372" s="220"/>
      <c r="CL372" s="220"/>
      <c r="CM372" s="220"/>
      <c r="CN372" s="220"/>
      <c r="CO372" s="220"/>
      <c r="CP372" s="220"/>
      <c r="CQ372" s="220"/>
      <c r="CR372" s="220"/>
      <c r="CS372" s="220"/>
      <c r="CT372" s="220"/>
      <c r="CU372" s="220"/>
      <c r="CV372" s="220"/>
      <c r="CW372" s="220"/>
      <c r="CX372" s="220"/>
      <c r="CY372" s="220"/>
      <c r="CZ372" s="220"/>
      <c r="DA372" s="220"/>
      <c r="DB372" s="220"/>
      <c r="DC372" s="220"/>
      <c r="DD372" s="220"/>
      <c r="DE372" s="220"/>
      <c r="DF372" s="220"/>
      <c r="DG372" s="220"/>
      <c r="DH372" s="229"/>
    </row>
    <row r="373" spans="1:112" ht="20.100000000000001" customHeight="1">
      <c r="A373" s="226"/>
      <c r="B373" s="220"/>
      <c r="BE373" s="534" t="s">
        <v>870</v>
      </c>
      <c r="BF373" s="534"/>
      <c r="BG373" s="534"/>
      <c r="BH373" s="495" t="s">
        <v>848</v>
      </c>
      <c r="BI373" s="495"/>
      <c r="BJ373" s="495"/>
      <c r="BK373" s="495"/>
      <c r="BL373" s="495"/>
      <c r="BM373" s="495"/>
      <c r="BN373" s="495"/>
      <c r="BO373" s="495"/>
      <c r="BP373" s="495"/>
      <c r="BQ373" s="495"/>
      <c r="BR373" s="495"/>
      <c r="BS373" s="495"/>
      <c r="BT373" s="495"/>
      <c r="BU373" s="495"/>
      <c r="BV373" s="495"/>
      <c r="BW373" s="495"/>
      <c r="BX373" s="495"/>
      <c r="BY373" s="495"/>
      <c r="BZ373" s="495"/>
      <c r="CA373" s="495"/>
      <c r="CB373" s="495"/>
      <c r="CC373" s="495"/>
      <c r="CD373" s="495"/>
      <c r="CE373" s="496"/>
      <c r="CF373" s="220"/>
      <c r="CG373" s="220"/>
      <c r="CH373" s="220"/>
      <c r="CI373" s="220"/>
      <c r="CJ373" s="220"/>
      <c r="CK373" s="220"/>
      <c r="CL373" s="220"/>
      <c r="CM373" s="220"/>
      <c r="CN373" s="220"/>
      <c r="CO373" s="220"/>
      <c r="CP373" s="220"/>
      <c r="CQ373" s="220"/>
      <c r="CR373" s="220"/>
      <c r="CS373" s="220"/>
      <c r="CT373" s="220"/>
      <c r="CU373" s="220"/>
      <c r="CV373" s="220"/>
      <c r="CW373" s="220"/>
      <c r="CX373" s="220"/>
      <c r="CY373" s="220"/>
      <c r="CZ373" s="220"/>
      <c r="DA373" s="220"/>
      <c r="DB373" s="220"/>
      <c r="DC373" s="220"/>
      <c r="DD373" s="220"/>
      <c r="DE373" s="220"/>
      <c r="DF373" s="220"/>
      <c r="DG373" s="220"/>
      <c r="DH373" s="229"/>
    </row>
    <row r="374" spans="1:112" ht="20.100000000000001" customHeight="1">
      <c r="A374" s="226"/>
      <c r="B374" s="220"/>
      <c r="BE374" s="532"/>
      <c r="BF374" s="532"/>
      <c r="BG374" s="532"/>
      <c r="BH374" s="530" t="s">
        <v>884</v>
      </c>
      <c r="BI374" s="530"/>
      <c r="BJ374" s="530"/>
      <c r="BK374" s="530"/>
      <c r="BL374" s="530"/>
      <c r="BM374" s="530"/>
      <c r="BN374" s="530"/>
      <c r="BO374" s="530"/>
      <c r="BP374" s="530"/>
      <c r="BQ374" s="530"/>
      <c r="BR374" s="530"/>
      <c r="BS374" s="530"/>
      <c r="BT374" s="530"/>
      <c r="BU374" s="530"/>
      <c r="BV374" s="530"/>
      <c r="BW374" s="530"/>
      <c r="BX374" s="530"/>
      <c r="BY374" s="530"/>
      <c r="BZ374" s="530"/>
      <c r="CA374" s="530"/>
      <c r="CB374" s="530"/>
      <c r="CC374" s="530"/>
      <c r="CD374" s="530"/>
      <c r="CE374" s="531"/>
      <c r="CF374" s="220"/>
      <c r="CG374" s="220"/>
      <c r="CH374" s="220"/>
      <c r="CI374" s="220"/>
      <c r="CJ374" s="220"/>
      <c r="CK374" s="220"/>
      <c r="CL374" s="220"/>
      <c r="CM374" s="220"/>
      <c r="CN374" s="220"/>
      <c r="CO374" s="220"/>
      <c r="CP374" s="220"/>
      <c r="CQ374" s="220"/>
      <c r="CR374" s="220"/>
      <c r="CS374" s="220"/>
      <c r="CT374" s="220"/>
      <c r="CU374" s="220"/>
      <c r="CV374" s="220"/>
      <c r="CW374" s="220"/>
      <c r="CX374" s="220"/>
      <c r="CY374" s="220"/>
      <c r="CZ374" s="220"/>
      <c r="DA374" s="220"/>
      <c r="DB374" s="220"/>
      <c r="DC374" s="220"/>
      <c r="DD374" s="220"/>
      <c r="DE374" s="220"/>
      <c r="DF374" s="220"/>
      <c r="DG374" s="220"/>
      <c r="DH374" s="229"/>
    </row>
    <row r="375" spans="1:112" ht="20.100000000000001" customHeight="1">
      <c r="A375" s="237"/>
      <c r="B375" s="238"/>
      <c r="C375" s="238"/>
      <c r="D375" s="238"/>
      <c r="E375" s="238"/>
      <c r="F375" s="238"/>
      <c r="G375" s="238"/>
      <c r="H375" s="238"/>
      <c r="I375" s="238"/>
      <c r="J375" s="238"/>
      <c r="K375" s="238"/>
      <c r="L375" s="238"/>
      <c r="M375" s="238"/>
      <c r="N375" s="238"/>
      <c r="O375" s="238"/>
      <c r="P375" s="238"/>
      <c r="Q375" s="238"/>
      <c r="R375" s="238"/>
      <c r="S375" s="238"/>
      <c r="T375" s="238"/>
      <c r="U375" s="238"/>
      <c r="V375" s="238"/>
      <c r="W375" s="238"/>
      <c r="X375" s="238"/>
      <c r="Y375" s="238"/>
      <c r="Z375" s="238"/>
      <c r="AA375" s="238"/>
      <c r="AB375" s="238"/>
      <c r="AC375" s="238"/>
      <c r="AD375" s="291"/>
      <c r="AE375" s="291"/>
      <c r="AF375" s="291"/>
      <c r="AG375" s="291"/>
      <c r="AH375" s="291"/>
      <c r="AI375" s="291"/>
      <c r="AJ375" s="291"/>
      <c r="AK375" s="291"/>
      <c r="AL375" s="291"/>
      <c r="AM375" s="238"/>
      <c r="AN375" s="238"/>
      <c r="AO375" s="238"/>
      <c r="AP375" s="238"/>
      <c r="AQ375" s="238"/>
      <c r="AR375" s="238"/>
      <c r="AS375" s="238"/>
      <c r="AT375" s="238"/>
      <c r="AU375" s="238"/>
      <c r="AV375" s="238"/>
      <c r="AW375" s="238"/>
      <c r="AX375" s="238"/>
      <c r="AY375" s="238"/>
      <c r="AZ375" s="238"/>
      <c r="BA375" s="238"/>
      <c r="BB375" s="238"/>
      <c r="BC375" s="238"/>
      <c r="BD375" s="238"/>
      <c r="BE375" s="533" t="s">
        <v>844</v>
      </c>
      <c r="BF375" s="533"/>
      <c r="BG375" s="533"/>
      <c r="BH375" s="473" t="s">
        <v>719</v>
      </c>
      <c r="BI375" s="473"/>
      <c r="BJ375" s="473"/>
      <c r="BK375" s="473"/>
      <c r="BL375" s="473"/>
      <c r="BM375" s="473"/>
      <c r="BN375" s="473"/>
      <c r="BO375" s="473"/>
      <c r="BP375" s="473"/>
      <c r="BQ375" s="473"/>
      <c r="BR375" s="473"/>
      <c r="BS375" s="473"/>
      <c r="BT375" s="473"/>
      <c r="BU375" s="473"/>
      <c r="BV375" s="473"/>
      <c r="BW375" s="473"/>
      <c r="BX375" s="473"/>
      <c r="BY375" s="473"/>
      <c r="BZ375" s="473"/>
      <c r="CA375" s="473"/>
      <c r="CB375" s="473"/>
      <c r="CC375" s="473"/>
      <c r="CD375" s="473"/>
      <c r="CE375" s="474"/>
      <c r="CF375" s="291"/>
      <c r="CG375" s="291"/>
      <c r="CH375" s="291"/>
      <c r="CI375" s="291"/>
      <c r="CJ375" s="291"/>
      <c r="CK375" s="291"/>
      <c r="CL375" s="291"/>
      <c r="CM375" s="291"/>
      <c r="CN375" s="291"/>
      <c r="CO375" s="291"/>
      <c r="CP375" s="291"/>
      <c r="CQ375" s="291"/>
      <c r="CR375" s="291"/>
      <c r="CS375" s="291"/>
      <c r="CT375" s="291"/>
      <c r="CU375" s="291"/>
      <c r="CV375" s="291"/>
      <c r="CW375" s="291"/>
      <c r="CX375" s="291"/>
      <c r="CY375" s="291"/>
      <c r="CZ375" s="291"/>
      <c r="DA375" s="291"/>
      <c r="DB375" s="291"/>
      <c r="DC375" s="291"/>
      <c r="DD375" s="291"/>
      <c r="DE375" s="291"/>
      <c r="DF375" s="291"/>
      <c r="DG375" s="291"/>
      <c r="DH375" s="293"/>
    </row>
    <row r="376" spans="1:112" ht="20.25" customHeight="1">
      <c r="A376" s="221"/>
      <c r="B376" s="222"/>
      <c r="C376" s="222"/>
      <c r="D376" s="222"/>
      <c r="E376" s="222"/>
      <c r="F376" s="253"/>
      <c r="G376" s="222"/>
      <c r="H376" s="222"/>
      <c r="I376" s="222"/>
      <c r="J376" s="222"/>
      <c r="K376" s="222"/>
      <c r="L376" s="222"/>
      <c r="M376" s="222"/>
      <c r="N376" s="222"/>
      <c r="O376" s="222"/>
      <c r="P376" s="222"/>
      <c r="Q376" s="222"/>
      <c r="R376" s="222"/>
      <c r="S376" s="222"/>
      <c r="T376" s="222"/>
      <c r="U376" s="222"/>
      <c r="V376" s="222"/>
      <c r="W376" s="222"/>
      <c r="X376" s="222"/>
      <c r="Y376" s="222"/>
      <c r="Z376" s="222"/>
      <c r="AA376" s="222"/>
      <c r="AB376" s="222"/>
      <c r="AC376" s="253"/>
      <c r="AD376" s="222"/>
      <c r="AE376" s="222"/>
      <c r="AF376" s="222"/>
      <c r="AG376" s="222"/>
      <c r="AH376" s="222"/>
      <c r="AI376" s="222"/>
      <c r="AJ376" s="222"/>
      <c r="AK376" s="222"/>
      <c r="AL376" s="222"/>
      <c r="AM376" s="253"/>
      <c r="AN376" s="222"/>
      <c r="AO376" s="222"/>
      <c r="AP376" s="222"/>
      <c r="AQ376" s="222"/>
      <c r="AR376" s="222"/>
      <c r="AS376" s="222"/>
      <c r="AT376" s="222"/>
      <c r="AU376" s="253"/>
      <c r="AV376" s="253"/>
      <c r="AW376" s="222"/>
      <c r="AX376" s="222"/>
      <c r="AY376" s="253"/>
      <c r="AZ376" s="253"/>
      <c r="BA376" s="222"/>
      <c r="BB376" s="222"/>
      <c r="BC376" s="253"/>
      <c r="BD376" s="222"/>
      <c r="BE376" s="222"/>
      <c r="BF376" s="253"/>
      <c r="BG376" s="222"/>
      <c r="BH376" s="222"/>
      <c r="BI376" s="222"/>
      <c r="BJ376" s="222"/>
      <c r="BK376" s="222"/>
      <c r="BL376" s="222"/>
      <c r="BM376" s="222"/>
      <c r="BN376" s="222"/>
      <c r="BO376" s="222"/>
      <c r="BP376" s="222"/>
      <c r="BQ376" s="222"/>
      <c r="BR376" s="222"/>
      <c r="BS376" s="222"/>
      <c r="BT376" s="222"/>
      <c r="BU376" s="222"/>
      <c r="BV376" s="222"/>
      <c r="BW376" s="222"/>
      <c r="BX376" s="222"/>
      <c r="BY376" s="222"/>
      <c r="BZ376" s="222"/>
      <c r="CA376" s="222"/>
      <c r="CB376" s="222"/>
      <c r="CC376" s="222"/>
      <c r="CD376" s="222"/>
      <c r="CE376" s="222"/>
      <c r="CF376" s="222"/>
      <c r="CG376" s="222"/>
      <c r="CH376" s="222"/>
      <c r="CI376" s="222"/>
      <c r="CJ376" s="222"/>
      <c r="CK376" s="222"/>
      <c r="CL376" s="222"/>
      <c r="CM376" s="222"/>
      <c r="CN376" s="222"/>
      <c r="CO376" s="222"/>
      <c r="CP376" s="222"/>
      <c r="CQ376" s="222"/>
      <c r="CR376" s="222"/>
      <c r="CS376" s="222"/>
      <c r="CT376" s="222"/>
      <c r="CU376" s="222"/>
      <c r="CV376" s="222"/>
      <c r="CW376" s="222"/>
      <c r="CX376" s="222"/>
      <c r="CY376" s="222"/>
      <c r="CZ376" s="222"/>
      <c r="DA376" s="222"/>
      <c r="DB376" s="222"/>
      <c r="DC376" s="222"/>
      <c r="DD376" s="222"/>
      <c r="DE376" s="222"/>
      <c r="DF376" s="222"/>
      <c r="DG376" s="222"/>
      <c r="DH376" s="225"/>
    </row>
    <row r="377" spans="1:112" ht="20.25" customHeight="1">
      <c r="A377" s="294"/>
      <c r="C377" s="216" t="s">
        <v>885</v>
      </c>
      <c r="BE377" s="216" t="s">
        <v>886</v>
      </c>
      <c r="CG377" s="220"/>
      <c r="CH377" s="220"/>
      <c r="CI377" s="220"/>
      <c r="CJ377" s="220"/>
      <c r="CK377" s="220"/>
      <c r="CL377" s="220"/>
      <c r="CM377" s="220"/>
      <c r="CN377" s="220"/>
      <c r="CO377" s="220"/>
      <c r="CP377" s="220"/>
      <c r="CQ377" s="220"/>
      <c r="CR377" s="220"/>
      <c r="CS377" s="220"/>
      <c r="CT377" s="220"/>
      <c r="CU377" s="220"/>
      <c r="CV377" s="220"/>
      <c r="CW377" s="220"/>
      <c r="CX377" s="220"/>
      <c r="CY377" s="220"/>
      <c r="CZ377" s="220"/>
      <c r="DA377" s="220"/>
      <c r="DB377" s="220"/>
      <c r="DC377" s="220"/>
      <c r="DD377" s="220"/>
      <c r="DE377" s="220"/>
      <c r="DF377" s="220"/>
      <c r="DG377" s="220"/>
      <c r="DH377" s="229"/>
    </row>
    <row r="378" spans="1:112" ht="20.25" customHeight="1">
      <c r="A378" s="294"/>
      <c r="C378" s="481" t="s">
        <v>306</v>
      </c>
      <c r="D378" s="482"/>
      <c r="E378" s="483"/>
      <c r="F378" s="484" t="s">
        <v>887</v>
      </c>
      <c r="G378" s="485"/>
      <c r="H378" s="485"/>
      <c r="I378" s="485"/>
      <c r="J378" s="485"/>
      <c r="K378" s="485"/>
      <c r="L378" s="485"/>
      <c r="M378" s="485"/>
      <c r="N378" s="485"/>
      <c r="O378" s="485"/>
      <c r="P378" s="485"/>
      <c r="Q378" s="485"/>
      <c r="R378" s="485"/>
      <c r="S378" s="485"/>
      <c r="T378" s="485"/>
      <c r="U378" s="485"/>
      <c r="V378" s="485"/>
      <c r="W378" s="485"/>
      <c r="X378" s="485"/>
      <c r="Y378" s="485"/>
      <c r="Z378" s="485"/>
      <c r="AA378" s="485"/>
      <c r="AB378" s="485"/>
      <c r="AC378" s="486"/>
      <c r="BE378" s="481" t="s">
        <v>306</v>
      </c>
      <c r="BF378" s="482"/>
      <c r="BG378" s="483"/>
      <c r="BH378" s="484" t="s">
        <v>888</v>
      </c>
      <c r="BI378" s="485"/>
      <c r="BJ378" s="485"/>
      <c r="BK378" s="485"/>
      <c r="BL378" s="485"/>
      <c r="BM378" s="485"/>
      <c r="BN378" s="485"/>
      <c r="BO378" s="485"/>
      <c r="BP378" s="485"/>
      <c r="BQ378" s="485"/>
      <c r="BR378" s="485"/>
      <c r="BS378" s="485"/>
      <c r="BT378" s="485"/>
      <c r="BU378" s="485"/>
      <c r="BV378" s="485"/>
      <c r="BW378" s="485"/>
      <c r="BX378" s="485"/>
      <c r="BY378" s="485"/>
      <c r="BZ378" s="485"/>
      <c r="CA378" s="485"/>
      <c r="CB378" s="485"/>
      <c r="CC378" s="485"/>
      <c r="CD378" s="485"/>
      <c r="CE378" s="486"/>
      <c r="CG378" s="220"/>
      <c r="CH378" s="220"/>
      <c r="CI378" s="220"/>
      <c r="CJ378" s="220"/>
      <c r="CK378" s="220"/>
      <c r="CL378" s="220"/>
      <c r="CM378" s="220"/>
      <c r="CN378" s="220"/>
      <c r="CO378" s="220"/>
      <c r="CP378" s="220"/>
      <c r="CQ378" s="220"/>
      <c r="CR378" s="220"/>
      <c r="CS378" s="220"/>
      <c r="CT378" s="220"/>
      <c r="CU378" s="220"/>
      <c r="CV378" s="220"/>
      <c r="CW378" s="220"/>
      <c r="CX378" s="220"/>
      <c r="CY378" s="220"/>
      <c r="CZ378" s="220"/>
      <c r="DA378" s="220"/>
      <c r="DB378" s="220"/>
      <c r="DC378" s="220"/>
      <c r="DD378" s="220"/>
      <c r="DE378" s="220"/>
      <c r="DF378" s="220"/>
      <c r="DG378" s="220"/>
      <c r="DH378" s="243"/>
    </row>
    <row r="379" spans="1:112" ht="20.25" customHeight="1">
      <c r="A379" s="294"/>
      <c r="C379" s="512" t="s">
        <v>686</v>
      </c>
      <c r="D379" s="512"/>
      <c r="E379" s="512"/>
      <c r="F379" s="513" t="s">
        <v>889</v>
      </c>
      <c r="G379" s="513"/>
      <c r="H379" s="513"/>
      <c r="I379" s="513"/>
      <c r="J379" s="513"/>
      <c r="K379" s="513"/>
      <c r="L379" s="513"/>
      <c r="M379" s="513"/>
      <c r="N379" s="513"/>
      <c r="O379" s="513"/>
      <c r="P379" s="513"/>
      <c r="Q379" s="513"/>
      <c r="R379" s="513"/>
      <c r="S379" s="513"/>
      <c r="T379" s="513"/>
      <c r="U379" s="513"/>
      <c r="V379" s="513"/>
      <c r="W379" s="513"/>
      <c r="X379" s="513"/>
      <c r="Y379" s="513"/>
      <c r="Z379" s="513"/>
      <c r="AA379" s="513"/>
      <c r="AB379" s="513"/>
      <c r="AC379" s="514"/>
      <c r="BE379" s="512" t="s">
        <v>686</v>
      </c>
      <c r="BF379" s="512"/>
      <c r="BG379" s="512"/>
      <c r="BH379" s="513" t="s">
        <v>890</v>
      </c>
      <c r="BI379" s="513"/>
      <c r="BJ379" s="513"/>
      <c r="BK379" s="513"/>
      <c r="BL379" s="513"/>
      <c r="BM379" s="513"/>
      <c r="BN379" s="513"/>
      <c r="BO379" s="513"/>
      <c r="BP379" s="513"/>
      <c r="BQ379" s="513"/>
      <c r="BR379" s="513"/>
      <c r="BS379" s="513"/>
      <c r="BT379" s="513"/>
      <c r="BU379" s="513"/>
      <c r="BV379" s="513"/>
      <c r="BW379" s="513"/>
      <c r="BX379" s="513"/>
      <c r="BY379" s="513"/>
      <c r="BZ379" s="513"/>
      <c r="CA379" s="513"/>
      <c r="CB379" s="513"/>
      <c r="CC379" s="513"/>
      <c r="CD379" s="513"/>
      <c r="CE379" s="514"/>
      <c r="CG379" s="220"/>
      <c r="CH379" s="220"/>
      <c r="CI379" s="220"/>
      <c r="CJ379" s="220"/>
      <c r="CK379" s="220"/>
      <c r="CL379" s="220"/>
      <c r="CM379" s="220"/>
      <c r="CN379" s="220"/>
      <c r="CO379" s="220"/>
      <c r="CP379" s="220"/>
      <c r="CQ379" s="220"/>
      <c r="CR379" s="220"/>
      <c r="CS379" s="220"/>
      <c r="CT379" s="220"/>
      <c r="CU379" s="220"/>
      <c r="CV379" s="220"/>
      <c r="CW379" s="220"/>
      <c r="CX379" s="220"/>
      <c r="CY379" s="220"/>
      <c r="CZ379" s="220"/>
      <c r="DA379" s="220"/>
      <c r="DB379" s="220"/>
      <c r="DC379" s="220"/>
      <c r="DD379" s="220"/>
      <c r="DE379" s="220"/>
      <c r="DF379" s="220"/>
      <c r="DG379" s="220"/>
      <c r="DH379" s="243"/>
    </row>
    <row r="380" spans="1:112" ht="20.25" customHeight="1">
      <c r="A380" s="294"/>
      <c r="C380" s="494" t="s">
        <v>689</v>
      </c>
      <c r="D380" s="494"/>
      <c r="E380" s="494"/>
      <c r="F380" s="495" t="s">
        <v>891</v>
      </c>
      <c r="G380" s="495"/>
      <c r="H380" s="495"/>
      <c r="I380" s="495"/>
      <c r="J380" s="495"/>
      <c r="K380" s="495"/>
      <c r="L380" s="495"/>
      <c r="M380" s="495"/>
      <c r="N380" s="495"/>
      <c r="O380" s="495"/>
      <c r="P380" s="495"/>
      <c r="Q380" s="495"/>
      <c r="R380" s="495"/>
      <c r="S380" s="495"/>
      <c r="T380" s="495"/>
      <c r="U380" s="495"/>
      <c r="V380" s="495"/>
      <c r="W380" s="495"/>
      <c r="X380" s="495"/>
      <c r="Y380" s="495"/>
      <c r="Z380" s="495"/>
      <c r="AA380" s="495"/>
      <c r="AB380" s="495"/>
      <c r="AC380" s="496"/>
      <c r="BE380" s="494" t="s">
        <v>689</v>
      </c>
      <c r="BF380" s="494"/>
      <c r="BG380" s="494"/>
      <c r="BH380" s="495" t="s">
        <v>892</v>
      </c>
      <c r="BI380" s="495"/>
      <c r="BJ380" s="495"/>
      <c r="BK380" s="495"/>
      <c r="BL380" s="495"/>
      <c r="BM380" s="495"/>
      <c r="BN380" s="495"/>
      <c r="BO380" s="495"/>
      <c r="BP380" s="495"/>
      <c r="BQ380" s="495"/>
      <c r="BR380" s="495"/>
      <c r="BS380" s="495"/>
      <c r="BT380" s="495"/>
      <c r="BU380" s="495"/>
      <c r="BV380" s="495"/>
      <c r="BW380" s="495"/>
      <c r="BX380" s="495"/>
      <c r="BY380" s="495"/>
      <c r="BZ380" s="495"/>
      <c r="CA380" s="495"/>
      <c r="CB380" s="495"/>
      <c r="CC380" s="495"/>
      <c r="CD380" s="495"/>
      <c r="CE380" s="496"/>
      <c r="CG380" s="220"/>
      <c r="CH380" s="220"/>
      <c r="CI380" s="220"/>
      <c r="CJ380" s="220"/>
      <c r="CK380" s="220"/>
      <c r="CL380" s="220"/>
      <c r="CM380" s="220"/>
      <c r="CN380" s="220"/>
      <c r="CO380" s="220"/>
      <c r="CP380" s="220"/>
      <c r="CQ380" s="220"/>
      <c r="CR380" s="220"/>
      <c r="CS380" s="220"/>
      <c r="CT380" s="220"/>
      <c r="CU380" s="220"/>
      <c r="CV380" s="220"/>
      <c r="CW380" s="220"/>
      <c r="CX380" s="220"/>
      <c r="CY380" s="220"/>
      <c r="CZ380" s="220"/>
      <c r="DA380" s="220"/>
      <c r="DB380" s="220"/>
      <c r="DC380" s="220"/>
      <c r="DD380" s="220"/>
      <c r="DE380" s="220"/>
      <c r="DF380" s="220"/>
      <c r="DG380" s="220"/>
      <c r="DH380" s="229"/>
    </row>
    <row r="381" spans="1:112" ht="20.25" customHeight="1">
      <c r="A381" s="294"/>
      <c r="C381" s="494" t="s">
        <v>692</v>
      </c>
      <c r="D381" s="494"/>
      <c r="E381" s="494"/>
      <c r="F381" s="495" t="s">
        <v>713</v>
      </c>
      <c r="G381" s="495"/>
      <c r="H381" s="495"/>
      <c r="I381" s="495"/>
      <c r="J381" s="495"/>
      <c r="K381" s="495"/>
      <c r="L381" s="495"/>
      <c r="M381" s="495"/>
      <c r="N381" s="495"/>
      <c r="O381" s="495"/>
      <c r="P381" s="495"/>
      <c r="Q381" s="495"/>
      <c r="R381" s="495"/>
      <c r="S381" s="495"/>
      <c r="T381" s="495"/>
      <c r="U381" s="495"/>
      <c r="V381" s="495"/>
      <c r="W381" s="495"/>
      <c r="X381" s="495"/>
      <c r="Y381" s="495"/>
      <c r="Z381" s="495"/>
      <c r="AA381" s="495"/>
      <c r="AB381" s="495"/>
      <c r="AC381" s="496"/>
      <c r="BE381" s="494" t="s">
        <v>692</v>
      </c>
      <c r="BF381" s="494"/>
      <c r="BG381" s="494"/>
      <c r="BH381" s="495" t="s">
        <v>893</v>
      </c>
      <c r="BI381" s="495"/>
      <c r="BJ381" s="495"/>
      <c r="BK381" s="495"/>
      <c r="BL381" s="495"/>
      <c r="BM381" s="495"/>
      <c r="BN381" s="495"/>
      <c r="BO381" s="495"/>
      <c r="BP381" s="495"/>
      <c r="BQ381" s="495"/>
      <c r="BR381" s="495"/>
      <c r="BS381" s="495"/>
      <c r="BT381" s="495"/>
      <c r="BU381" s="495"/>
      <c r="BV381" s="495"/>
      <c r="BW381" s="495"/>
      <c r="BX381" s="495"/>
      <c r="BY381" s="495"/>
      <c r="BZ381" s="495"/>
      <c r="CA381" s="495"/>
      <c r="CB381" s="495"/>
      <c r="CC381" s="495"/>
      <c r="CD381" s="495"/>
      <c r="CE381" s="496"/>
      <c r="CG381" s="220"/>
      <c r="CH381" s="220"/>
      <c r="CI381" s="220"/>
      <c r="CJ381" s="220"/>
      <c r="CK381" s="220"/>
      <c r="CL381" s="220"/>
      <c r="CM381" s="220"/>
      <c r="CN381" s="220"/>
      <c r="CO381" s="220"/>
      <c r="CP381" s="220"/>
      <c r="CQ381" s="220"/>
      <c r="CR381" s="220"/>
      <c r="CS381" s="220"/>
      <c r="CT381" s="220"/>
      <c r="CU381" s="220"/>
      <c r="CV381" s="220"/>
      <c r="CW381" s="220"/>
      <c r="CX381" s="220"/>
      <c r="CY381" s="220"/>
      <c r="CZ381" s="220"/>
      <c r="DA381" s="220"/>
      <c r="DB381" s="220"/>
      <c r="DC381" s="220"/>
      <c r="DD381" s="220"/>
      <c r="DE381" s="220"/>
      <c r="DF381" s="220"/>
      <c r="DG381" s="220"/>
      <c r="DH381" s="229"/>
    </row>
    <row r="382" spans="1:112" ht="20.25" customHeight="1">
      <c r="A382" s="294"/>
      <c r="C382" s="494" t="s">
        <v>695</v>
      </c>
      <c r="D382" s="494"/>
      <c r="E382" s="494"/>
      <c r="F382" s="495" t="s">
        <v>894</v>
      </c>
      <c r="G382" s="495"/>
      <c r="H382" s="495"/>
      <c r="I382" s="495"/>
      <c r="J382" s="495"/>
      <c r="K382" s="495"/>
      <c r="L382" s="495"/>
      <c r="M382" s="495"/>
      <c r="N382" s="495"/>
      <c r="O382" s="495"/>
      <c r="P382" s="495"/>
      <c r="Q382" s="495"/>
      <c r="R382" s="495"/>
      <c r="S382" s="495"/>
      <c r="T382" s="495"/>
      <c r="U382" s="495"/>
      <c r="V382" s="495"/>
      <c r="W382" s="495"/>
      <c r="X382" s="495"/>
      <c r="Y382" s="495"/>
      <c r="Z382" s="495"/>
      <c r="AA382" s="495"/>
      <c r="AB382" s="495"/>
      <c r="AC382" s="496"/>
      <c r="BE382" s="498" t="s">
        <v>695</v>
      </c>
      <c r="BF382" s="498"/>
      <c r="BG382" s="498"/>
      <c r="BH382" s="499" t="s">
        <v>895</v>
      </c>
      <c r="BI382" s="499"/>
      <c r="BJ382" s="499"/>
      <c r="BK382" s="499"/>
      <c r="BL382" s="499"/>
      <c r="BM382" s="499"/>
      <c r="BN382" s="499"/>
      <c r="BO382" s="499"/>
      <c r="BP382" s="499"/>
      <c r="BQ382" s="499"/>
      <c r="BR382" s="499"/>
      <c r="BS382" s="499"/>
      <c r="BT382" s="499"/>
      <c r="BU382" s="499"/>
      <c r="BV382" s="499"/>
      <c r="BW382" s="499"/>
      <c r="BX382" s="499"/>
      <c r="BY382" s="499"/>
      <c r="BZ382" s="499"/>
      <c r="CA382" s="499"/>
      <c r="CB382" s="499"/>
      <c r="CC382" s="499"/>
      <c r="CD382" s="499"/>
      <c r="CE382" s="500"/>
      <c r="CG382" s="220"/>
      <c r="CH382" s="220"/>
      <c r="CI382" s="220"/>
      <c r="CJ382" s="220"/>
      <c r="CK382" s="220"/>
      <c r="CL382" s="220"/>
      <c r="CM382" s="220"/>
      <c r="CN382" s="220"/>
      <c r="CO382" s="220"/>
      <c r="CP382" s="220"/>
      <c r="CQ382" s="220"/>
      <c r="CR382" s="220"/>
      <c r="CS382" s="220"/>
      <c r="CT382" s="220"/>
      <c r="CU382" s="220"/>
      <c r="CV382" s="220"/>
      <c r="CW382" s="220"/>
      <c r="CX382" s="220"/>
      <c r="CY382" s="220"/>
      <c r="CZ382" s="220"/>
      <c r="DA382" s="220"/>
      <c r="DB382" s="220"/>
      <c r="DC382" s="220"/>
      <c r="DD382" s="220"/>
      <c r="DE382" s="220"/>
      <c r="DF382" s="220"/>
      <c r="DG382" s="220"/>
      <c r="DH382" s="229"/>
    </row>
    <row r="383" spans="1:112" ht="20.25" customHeight="1">
      <c r="A383" s="294"/>
      <c r="C383" s="468"/>
      <c r="D383" s="468"/>
      <c r="E383" s="468"/>
      <c r="F383" s="530" t="s">
        <v>564</v>
      </c>
      <c r="G383" s="530"/>
      <c r="H383" s="530"/>
      <c r="I383" s="530"/>
      <c r="J383" s="530"/>
      <c r="K383" s="530"/>
      <c r="L383" s="530"/>
      <c r="M383" s="530"/>
      <c r="N383" s="530"/>
      <c r="O383" s="530"/>
      <c r="P383" s="530"/>
      <c r="Q383" s="530"/>
      <c r="R383" s="530"/>
      <c r="S383" s="530"/>
      <c r="T383" s="530"/>
      <c r="U383" s="530"/>
      <c r="V383" s="530"/>
      <c r="W383" s="530"/>
      <c r="X383" s="530"/>
      <c r="Y383" s="530"/>
      <c r="Z383" s="530"/>
      <c r="AA383" s="530"/>
      <c r="AB383" s="530"/>
      <c r="AC383" s="531"/>
      <c r="CG383" s="220"/>
      <c r="CH383" s="220"/>
      <c r="CI383" s="220"/>
      <c r="CJ383" s="220"/>
      <c r="CK383" s="220"/>
      <c r="CL383" s="220"/>
      <c r="CM383" s="220"/>
      <c r="CN383" s="220"/>
      <c r="CO383" s="220"/>
      <c r="CP383" s="220"/>
      <c r="CQ383" s="220"/>
      <c r="CR383" s="220"/>
      <c r="CS383" s="220"/>
      <c r="CT383" s="220"/>
      <c r="CU383" s="220"/>
      <c r="CV383" s="220"/>
      <c r="CW383" s="220"/>
      <c r="CX383" s="220"/>
      <c r="CY383" s="220"/>
      <c r="CZ383" s="220"/>
      <c r="DA383" s="220"/>
      <c r="DB383" s="220"/>
      <c r="DC383" s="220"/>
      <c r="DD383" s="220"/>
      <c r="DE383" s="220"/>
      <c r="DF383" s="220"/>
      <c r="DG383" s="220"/>
      <c r="DH383" s="229"/>
    </row>
    <row r="384" spans="1:112" ht="20.25" customHeight="1">
      <c r="A384" s="294"/>
      <c r="C384" s="472" t="s">
        <v>698</v>
      </c>
      <c r="D384" s="472"/>
      <c r="E384" s="472"/>
      <c r="F384" s="473" t="s">
        <v>700</v>
      </c>
      <c r="G384" s="473"/>
      <c r="H384" s="473"/>
      <c r="I384" s="473"/>
      <c r="J384" s="473"/>
      <c r="K384" s="473"/>
      <c r="L384" s="473"/>
      <c r="M384" s="473"/>
      <c r="N384" s="473"/>
      <c r="O384" s="473"/>
      <c r="P384" s="473"/>
      <c r="Q384" s="473"/>
      <c r="R384" s="473"/>
      <c r="S384" s="473"/>
      <c r="T384" s="473"/>
      <c r="U384" s="473"/>
      <c r="V384" s="473"/>
      <c r="W384" s="473"/>
      <c r="X384" s="473"/>
      <c r="Y384" s="473"/>
      <c r="Z384" s="473"/>
      <c r="AA384" s="473"/>
      <c r="AB384" s="473"/>
      <c r="AC384" s="474"/>
      <c r="BE384" s="216" t="s">
        <v>896</v>
      </c>
      <c r="CQ384" s="220"/>
      <c r="CR384" s="220"/>
      <c r="CS384" s="220"/>
      <c r="CT384" s="220"/>
      <c r="CU384" s="220"/>
      <c r="CV384" s="220"/>
      <c r="CW384" s="220"/>
      <c r="CX384" s="220"/>
      <c r="CY384" s="220"/>
      <c r="CZ384" s="220"/>
      <c r="DA384" s="220"/>
      <c r="DB384" s="220"/>
      <c r="DC384" s="220"/>
      <c r="DD384" s="220"/>
      <c r="DE384" s="220"/>
      <c r="DF384" s="220"/>
      <c r="DG384" s="220"/>
      <c r="DH384" s="243"/>
    </row>
    <row r="385" spans="1:112" ht="20.25" customHeight="1">
      <c r="A385" s="294"/>
      <c r="BE385" s="481" t="s">
        <v>306</v>
      </c>
      <c r="BF385" s="482"/>
      <c r="BG385" s="483"/>
      <c r="BH385" s="484" t="s">
        <v>897</v>
      </c>
      <c r="BI385" s="485"/>
      <c r="BJ385" s="485"/>
      <c r="BK385" s="485"/>
      <c r="BL385" s="485"/>
      <c r="BM385" s="485"/>
      <c r="BN385" s="485"/>
      <c r="BO385" s="485"/>
      <c r="BP385" s="485"/>
      <c r="BQ385" s="485"/>
      <c r="BR385" s="485"/>
      <c r="BS385" s="485"/>
      <c r="BT385" s="485"/>
      <c r="BU385" s="485"/>
      <c r="BV385" s="485"/>
      <c r="BW385" s="485"/>
      <c r="BX385" s="485"/>
      <c r="BY385" s="485"/>
      <c r="BZ385" s="485"/>
      <c r="CA385" s="485"/>
      <c r="CB385" s="485"/>
      <c r="CC385" s="485"/>
      <c r="CD385" s="485"/>
      <c r="CE385" s="486"/>
      <c r="CQ385" s="220"/>
      <c r="CR385" s="220"/>
      <c r="CS385" s="220"/>
      <c r="CT385" s="220"/>
      <c r="CU385" s="220"/>
      <c r="CV385" s="220"/>
      <c r="CW385" s="220"/>
      <c r="CX385" s="220"/>
      <c r="CY385" s="220"/>
      <c r="CZ385" s="220"/>
      <c r="DA385" s="220"/>
      <c r="DB385" s="220"/>
      <c r="DC385" s="220"/>
      <c r="DD385" s="220"/>
      <c r="DE385" s="220"/>
      <c r="DF385" s="220"/>
      <c r="DG385" s="220"/>
      <c r="DH385" s="243"/>
    </row>
    <row r="386" spans="1:112" ht="20.25" customHeight="1">
      <c r="A386" s="294"/>
      <c r="C386" s="216" t="s">
        <v>898</v>
      </c>
      <c r="BE386" s="464" t="s">
        <v>686</v>
      </c>
      <c r="BF386" s="464"/>
      <c r="BG386" s="464"/>
      <c r="BH386" s="465" t="s">
        <v>899</v>
      </c>
      <c r="BI386" s="465"/>
      <c r="BJ386" s="465"/>
      <c r="BK386" s="465"/>
      <c r="BL386" s="465"/>
      <c r="BM386" s="465"/>
      <c r="BN386" s="465"/>
      <c r="BO386" s="465"/>
      <c r="BP386" s="465"/>
      <c r="BQ386" s="465"/>
      <c r="BR386" s="465"/>
      <c r="BS386" s="465"/>
      <c r="BT386" s="465"/>
      <c r="BU386" s="465"/>
      <c r="BV386" s="465"/>
      <c r="BW386" s="465"/>
      <c r="BX386" s="465"/>
      <c r="BY386" s="465"/>
      <c r="BZ386" s="465"/>
      <c r="CA386" s="465"/>
      <c r="CB386" s="465"/>
      <c r="CC386" s="465"/>
      <c r="CD386" s="465"/>
      <c r="CE386" s="466"/>
      <c r="CQ386" s="220"/>
      <c r="CR386" s="220"/>
      <c r="CS386" s="220"/>
      <c r="CT386" s="220"/>
      <c r="CU386" s="220"/>
      <c r="CV386" s="220"/>
      <c r="CW386" s="220"/>
      <c r="CX386" s="220"/>
      <c r="CY386" s="220"/>
      <c r="CZ386" s="220"/>
      <c r="DA386" s="220"/>
      <c r="DB386" s="220"/>
      <c r="DC386" s="220"/>
      <c r="DD386" s="220"/>
      <c r="DE386" s="220"/>
      <c r="DF386" s="220"/>
      <c r="DG386" s="220"/>
      <c r="DH386" s="243"/>
    </row>
    <row r="387" spans="1:112" ht="20.25" customHeight="1">
      <c r="A387" s="294"/>
      <c r="C387" s="481" t="s">
        <v>306</v>
      </c>
      <c r="D387" s="482"/>
      <c r="E387" s="483"/>
      <c r="F387" s="484" t="s">
        <v>888</v>
      </c>
      <c r="G387" s="485"/>
      <c r="H387" s="485"/>
      <c r="I387" s="485"/>
      <c r="J387" s="485"/>
      <c r="K387" s="485"/>
      <c r="L387" s="485"/>
      <c r="M387" s="485"/>
      <c r="N387" s="485"/>
      <c r="O387" s="485"/>
      <c r="P387" s="485"/>
      <c r="Q387" s="485"/>
      <c r="R387" s="485"/>
      <c r="S387" s="485"/>
      <c r="T387" s="485"/>
      <c r="U387" s="485"/>
      <c r="V387" s="485"/>
      <c r="W387" s="485"/>
      <c r="X387" s="485"/>
      <c r="Y387" s="485"/>
      <c r="Z387" s="485"/>
      <c r="AA387" s="485"/>
      <c r="AB387" s="485"/>
      <c r="AC387" s="486"/>
      <c r="BE387" s="468" t="s">
        <v>689</v>
      </c>
      <c r="BF387" s="468"/>
      <c r="BG387" s="468"/>
      <c r="BH387" s="469" t="s">
        <v>900</v>
      </c>
      <c r="BI387" s="469"/>
      <c r="BJ387" s="469"/>
      <c r="BK387" s="469"/>
      <c r="BL387" s="469"/>
      <c r="BM387" s="469"/>
      <c r="BN387" s="469"/>
      <c r="BO387" s="469"/>
      <c r="BP387" s="469"/>
      <c r="BQ387" s="469"/>
      <c r="BR387" s="469"/>
      <c r="BS387" s="469"/>
      <c r="BT387" s="469"/>
      <c r="BU387" s="469"/>
      <c r="BV387" s="469"/>
      <c r="BW387" s="469"/>
      <c r="BX387" s="469"/>
      <c r="BY387" s="469"/>
      <c r="BZ387" s="469"/>
      <c r="CA387" s="469"/>
      <c r="CB387" s="469"/>
      <c r="CC387" s="469"/>
      <c r="CD387" s="469"/>
      <c r="CE387" s="470"/>
      <c r="CQ387" s="220"/>
      <c r="CR387" s="220"/>
      <c r="CS387" s="220"/>
      <c r="CT387" s="220"/>
      <c r="CU387" s="220"/>
      <c r="CV387" s="220"/>
      <c r="CW387" s="220"/>
      <c r="CX387" s="220"/>
      <c r="CY387" s="220"/>
      <c r="CZ387" s="220"/>
      <c r="DA387" s="220"/>
      <c r="DB387" s="220"/>
      <c r="DC387" s="220"/>
      <c r="DD387" s="220"/>
      <c r="DE387" s="220"/>
      <c r="DF387" s="220"/>
      <c r="DG387" s="220"/>
      <c r="DH387" s="243"/>
    </row>
    <row r="388" spans="1:112" ht="20.25" customHeight="1">
      <c r="A388" s="294"/>
      <c r="C388" s="512" t="s">
        <v>686</v>
      </c>
      <c r="D388" s="512"/>
      <c r="E388" s="512"/>
      <c r="F388" s="513" t="s">
        <v>901</v>
      </c>
      <c r="G388" s="513"/>
      <c r="H388" s="513"/>
      <c r="I388" s="513"/>
      <c r="J388" s="513"/>
      <c r="K388" s="513"/>
      <c r="L388" s="513"/>
      <c r="M388" s="513"/>
      <c r="N388" s="513"/>
      <c r="O388" s="513"/>
      <c r="P388" s="513"/>
      <c r="Q388" s="513"/>
      <c r="R388" s="513"/>
      <c r="S388" s="513"/>
      <c r="T388" s="513"/>
      <c r="U388" s="513"/>
      <c r="V388" s="513"/>
      <c r="W388" s="513"/>
      <c r="X388" s="513"/>
      <c r="Y388" s="513"/>
      <c r="Z388" s="513"/>
      <c r="AA388" s="513"/>
      <c r="AB388" s="513"/>
      <c r="AC388" s="514"/>
      <c r="BE388" s="468" t="s">
        <v>692</v>
      </c>
      <c r="BF388" s="468"/>
      <c r="BG388" s="468"/>
      <c r="BH388" s="469" t="s">
        <v>902</v>
      </c>
      <c r="BI388" s="469"/>
      <c r="BJ388" s="469"/>
      <c r="BK388" s="469"/>
      <c r="BL388" s="469"/>
      <c r="BM388" s="469"/>
      <c r="BN388" s="469"/>
      <c r="BO388" s="469"/>
      <c r="BP388" s="469"/>
      <c r="BQ388" s="469"/>
      <c r="BR388" s="469"/>
      <c r="BS388" s="469"/>
      <c r="BT388" s="469"/>
      <c r="BU388" s="469"/>
      <c r="BV388" s="469"/>
      <c r="BW388" s="469"/>
      <c r="BX388" s="469"/>
      <c r="BY388" s="469"/>
      <c r="BZ388" s="469"/>
      <c r="CA388" s="469"/>
      <c r="CB388" s="469"/>
      <c r="CC388" s="469"/>
      <c r="CD388" s="469"/>
      <c r="CE388" s="470"/>
      <c r="CQ388" s="220"/>
      <c r="CR388" s="220"/>
      <c r="CS388" s="220"/>
      <c r="CT388" s="220"/>
      <c r="CU388" s="220"/>
      <c r="CV388" s="220"/>
      <c r="CW388" s="220"/>
      <c r="CX388" s="220"/>
      <c r="CY388" s="220"/>
      <c r="CZ388" s="220"/>
      <c r="DA388" s="220"/>
      <c r="DB388" s="220"/>
      <c r="DC388" s="220"/>
      <c r="DD388" s="220"/>
      <c r="DE388" s="220"/>
      <c r="DF388" s="220"/>
      <c r="DG388" s="220"/>
      <c r="DH388" s="243"/>
    </row>
    <row r="389" spans="1:112" ht="20.25" customHeight="1">
      <c r="A389" s="294"/>
      <c r="C389" s="494" t="s">
        <v>689</v>
      </c>
      <c r="D389" s="494"/>
      <c r="E389" s="494"/>
      <c r="F389" s="495" t="s">
        <v>726</v>
      </c>
      <c r="G389" s="495"/>
      <c r="H389" s="495"/>
      <c r="I389" s="495"/>
      <c r="J389" s="495"/>
      <c r="K389" s="495"/>
      <c r="L389" s="495"/>
      <c r="M389" s="495"/>
      <c r="N389" s="495"/>
      <c r="O389" s="495"/>
      <c r="P389" s="495"/>
      <c r="Q389" s="495"/>
      <c r="R389" s="495"/>
      <c r="S389" s="495"/>
      <c r="T389" s="495"/>
      <c r="U389" s="495"/>
      <c r="V389" s="495"/>
      <c r="W389" s="495"/>
      <c r="X389" s="495"/>
      <c r="Y389" s="495"/>
      <c r="Z389" s="495"/>
      <c r="AA389" s="495"/>
      <c r="AB389" s="495"/>
      <c r="AC389" s="496"/>
      <c r="BE389" s="468" t="s">
        <v>607</v>
      </c>
      <c r="BF389" s="468"/>
      <c r="BG389" s="468"/>
      <c r="BH389" s="469" t="s">
        <v>903</v>
      </c>
      <c r="BI389" s="469"/>
      <c r="BJ389" s="469"/>
      <c r="BK389" s="469"/>
      <c r="BL389" s="469"/>
      <c r="BM389" s="469"/>
      <c r="BN389" s="469"/>
      <c r="BO389" s="469"/>
      <c r="BP389" s="469"/>
      <c r="BQ389" s="469"/>
      <c r="BR389" s="469"/>
      <c r="BS389" s="469"/>
      <c r="BT389" s="469"/>
      <c r="BU389" s="469"/>
      <c r="BV389" s="469"/>
      <c r="BW389" s="469"/>
      <c r="BX389" s="469"/>
      <c r="BY389" s="469"/>
      <c r="BZ389" s="469"/>
      <c r="CA389" s="469"/>
      <c r="CB389" s="469"/>
      <c r="CC389" s="469"/>
      <c r="CD389" s="469"/>
      <c r="CE389" s="470"/>
      <c r="CQ389" s="220"/>
      <c r="CR389" s="220"/>
      <c r="CS389" s="220"/>
      <c r="CT389" s="220"/>
      <c r="CU389" s="220"/>
      <c r="CV389" s="220"/>
      <c r="CW389" s="220"/>
      <c r="CX389" s="220"/>
      <c r="CY389" s="220"/>
      <c r="CZ389" s="220"/>
      <c r="DA389" s="220"/>
      <c r="DB389" s="220"/>
      <c r="DC389" s="220"/>
      <c r="DD389" s="220"/>
      <c r="DE389" s="220"/>
      <c r="DF389" s="220"/>
      <c r="DG389" s="220"/>
      <c r="DH389" s="243"/>
    </row>
    <row r="390" spans="1:112" ht="20.25" customHeight="1">
      <c r="A390" s="294"/>
      <c r="C390" s="494" t="s">
        <v>692</v>
      </c>
      <c r="D390" s="494"/>
      <c r="E390" s="494"/>
      <c r="F390" s="495" t="s">
        <v>904</v>
      </c>
      <c r="G390" s="495"/>
      <c r="H390" s="495"/>
      <c r="I390" s="495"/>
      <c r="J390" s="495"/>
      <c r="K390" s="495"/>
      <c r="L390" s="495"/>
      <c r="M390" s="495"/>
      <c r="N390" s="495"/>
      <c r="O390" s="495"/>
      <c r="P390" s="495"/>
      <c r="Q390" s="495"/>
      <c r="R390" s="495"/>
      <c r="S390" s="495"/>
      <c r="T390" s="495"/>
      <c r="U390" s="495"/>
      <c r="V390" s="495"/>
      <c r="W390" s="495"/>
      <c r="X390" s="495"/>
      <c r="Y390" s="495"/>
      <c r="Z390" s="495"/>
      <c r="AA390" s="495"/>
      <c r="AB390" s="495"/>
      <c r="AC390" s="496"/>
      <c r="BE390" s="468" t="s">
        <v>905</v>
      </c>
      <c r="BF390" s="468"/>
      <c r="BG390" s="468"/>
      <c r="BH390" s="469" t="s">
        <v>906</v>
      </c>
      <c r="BI390" s="469"/>
      <c r="BJ390" s="469"/>
      <c r="BK390" s="469"/>
      <c r="BL390" s="469"/>
      <c r="BM390" s="469"/>
      <c r="BN390" s="469"/>
      <c r="BO390" s="469"/>
      <c r="BP390" s="469"/>
      <c r="BQ390" s="469"/>
      <c r="BR390" s="469"/>
      <c r="BS390" s="469"/>
      <c r="BT390" s="469"/>
      <c r="BU390" s="469"/>
      <c r="BV390" s="469"/>
      <c r="BW390" s="469"/>
      <c r="BX390" s="469"/>
      <c r="BY390" s="469"/>
      <c r="BZ390" s="469"/>
      <c r="CA390" s="469"/>
      <c r="CB390" s="469"/>
      <c r="CC390" s="469"/>
      <c r="CD390" s="469"/>
      <c r="CE390" s="470"/>
      <c r="CQ390" s="220"/>
      <c r="CR390" s="220"/>
      <c r="CS390" s="220"/>
      <c r="CT390" s="220"/>
      <c r="CU390" s="220"/>
      <c r="CV390" s="220"/>
      <c r="CW390" s="220"/>
      <c r="CX390" s="220"/>
      <c r="CY390" s="220"/>
      <c r="CZ390" s="220"/>
      <c r="DA390" s="220"/>
      <c r="DB390" s="220"/>
      <c r="DC390" s="220"/>
      <c r="DD390" s="220"/>
      <c r="DE390" s="220"/>
      <c r="DF390" s="220"/>
      <c r="DG390" s="220"/>
      <c r="DH390" s="229"/>
    </row>
    <row r="391" spans="1:112" ht="20.25" customHeight="1">
      <c r="A391" s="294"/>
      <c r="C391" s="498" t="s">
        <v>695</v>
      </c>
      <c r="D391" s="498"/>
      <c r="E391" s="498"/>
      <c r="F391" s="499" t="s">
        <v>907</v>
      </c>
      <c r="G391" s="499"/>
      <c r="H391" s="499"/>
      <c r="I391" s="499"/>
      <c r="J391" s="499"/>
      <c r="K391" s="499"/>
      <c r="L391" s="499"/>
      <c r="M391" s="499"/>
      <c r="N391" s="499"/>
      <c r="O391" s="499"/>
      <c r="P391" s="499"/>
      <c r="Q391" s="499"/>
      <c r="R391" s="499"/>
      <c r="S391" s="499"/>
      <c r="T391" s="499"/>
      <c r="U391" s="499"/>
      <c r="V391" s="499"/>
      <c r="W391" s="499"/>
      <c r="X391" s="499"/>
      <c r="Y391" s="499"/>
      <c r="Z391" s="499"/>
      <c r="AA391" s="499"/>
      <c r="AB391" s="499"/>
      <c r="AC391" s="500"/>
      <c r="BE391" s="472" t="s">
        <v>908</v>
      </c>
      <c r="BF391" s="472"/>
      <c r="BG391" s="472"/>
      <c r="BH391" s="473" t="s">
        <v>909</v>
      </c>
      <c r="BI391" s="473"/>
      <c r="BJ391" s="473"/>
      <c r="BK391" s="473"/>
      <c r="BL391" s="473"/>
      <c r="BM391" s="473"/>
      <c r="BN391" s="473"/>
      <c r="BO391" s="473"/>
      <c r="BP391" s="473"/>
      <c r="BQ391" s="473"/>
      <c r="BR391" s="473"/>
      <c r="BS391" s="473"/>
      <c r="BT391" s="473"/>
      <c r="BU391" s="473"/>
      <c r="BV391" s="473"/>
      <c r="BW391" s="473"/>
      <c r="BX391" s="473"/>
      <c r="BY391" s="473"/>
      <c r="BZ391" s="473"/>
      <c r="CA391" s="473"/>
      <c r="CB391" s="473"/>
      <c r="CC391" s="473"/>
      <c r="CD391" s="473"/>
      <c r="CE391" s="474"/>
      <c r="CQ391" s="220"/>
      <c r="CR391" s="220"/>
      <c r="CS391" s="220"/>
      <c r="CT391" s="220"/>
      <c r="CU391" s="220"/>
      <c r="CV391" s="220"/>
      <c r="CW391" s="220"/>
      <c r="CX391" s="220"/>
      <c r="CY391" s="220"/>
      <c r="CZ391" s="220"/>
      <c r="DA391" s="220"/>
      <c r="DB391" s="220"/>
      <c r="DC391" s="220"/>
      <c r="DD391" s="220"/>
      <c r="DE391" s="220"/>
      <c r="DF391" s="220"/>
      <c r="DG391" s="220"/>
      <c r="DH391" s="229"/>
    </row>
    <row r="392" spans="1:112" ht="20.25" customHeight="1">
      <c r="A392" s="294"/>
      <c r="CG392" s="220"/>
      <c r="CH392" s="220"/>
      <c r="CI392" s="220"/>
      <c r="CJ392" s="220"/>
      <c r="CK392" s="220"/>
      <c r="CL392" s="220"/>
      <c r="CM392" s="220"/>
      <c r="CN392" s="220"/>
      <c r="CO392" s="220"/>
      <c r="CP392" s="220"/>
      <c r="CQ392" s="220"/>
      <c r="CR392" s="220"/>
      <c r="CS392" s="220"/>
      <c r="CT392" s="220"/>
      <c r="CU392" s="220"/>
      <c r="CV392" s="220"/>
      <c r="CW392" s="220"/>
      <c r="CX392" s="220"/>
      <c r="CY392" s="220"/>
      <c r="CZ392" s="220"/>
      <c r="DA392" s="220"/>
      <c r="DB392" s="220"/>
      <c r="DC392" s="220"/>
      <c r="DD392" s="220"/>
      <c r="DE392" s="220"/>
      <c r="DF392" s="220"/>
      <c r="DG392" s="220"/>
      <c r="DH392" s="243"/>
    </row>
    <row r="393" spans="1:112" ht="20.25" customHeight="1">
      <c r="A393" s="294"/>
      <c r="C393" s="216" t="s">
        <v>910</v>
      </c>
      <c r="BE393" s="216" t="s">
        <v>911</v>
      </c>
      <c r="CG393" s="220"/>
      <c r="CH393" s="220"/>
      <c r="CI393" s="220"/>
      <c r="CJ393" s="220"/>
      <c r="CK393" s="220"/>
      <c r="CL393" s="220"/>
      <c r="CM393" s="220"/>
      <c r="CN393" s="220"/>
      <c r="CO393" s="220"/>
      <c r="CP393" s="220"/>
      <c r="CQ393" s="220"/>
      <c r="CR393" s="220"/>
      <c r="CS393" s="220"/>
      <c r="CT393" s="220"/>
      <c r="CU393" s="220"/>
      <c r="CV393" s="220"/>
      <c r="CW393" s="220"/>
      <c r="CX393" s="220"/>
      <c r="CY393" s="220"/>
      <c r="CZ393" s="220"/>
      <c r="DA393" s="220"/>
      <c r="DB393" s="220"/>
      <c r="DC393" s="220"/>
      <c r="DD393" s="220"/>
      <c r="DE393" s="220"/>
      <c r="DF393" s="220"/>
      <c r="DG393" s="220"/>
      <c r="DH393" s="243"/>
    </row>
    <row r="394" spans="1:112" ht="20.25" customHeight="1">
      <c r="A394" s="294"/>
      <c r="C394" s="481" t="s">
        <v>306</v>
      </c>
      <c r="D394" s="482"/>
      <c r="E394" s="483"/>
      <c r="F394" s="484" t="s">
        <v>912</v>
      </c>
      <c r="G394" s="485"/>
      <c r="H394" s="485"/>
      <c r="I394" s="485"/>
      <c r="J394" s="485"/>
      <c r="K394" s="485"/>
      <c r="L394" s="485"/>
      <c r="M394" s="485"/>
      <c r="N394" s="485"/>
      <c r="O394" s="485"/>
      <c r="P394" s="485"/>
      <c r="Q394" s="485"/>
      <c r="R394" s="485"/>
      <c r="S394" s="485"/>
      <c r="T394" s="485"/>
      <c r="U394" s="485"/>
      <c r="V394" s="485"/>
      <c r="W394" s="485"/>
      <c r="X394" s="485"/>
      <c r="Y394" s="485"/>
      <c r="Z394" s="485"/>
      <c r="AA394" s="485"/>
      <c r="AB394" s="485"/>
      <c r="AC394" s="486"/>
      <c r="BE394" s="481" t="s">
        <v>306</v>
      </c>
      <c r="BF394" s="482"/>
      <c r="BG394" s="483"/>
      <c r="BH394" s="484" t="s">
        <v>897</v>
      </c>
      <c r="BI394" s="485"/>
      <c r="BJ394" s="485"/>
      <c r="BK394" s="485"/>
      <c r="BL394" s="485"/>
      <c r="BM394" s="485"/>
      <c r="BN394" s="485"/>
      <c r="BO394" s="485"/>
      <c r="BP394" s="485"/>
      <c r="BQ394" s="485"/>
      <c r="BR394" s="485"/>
      <c r="BS394" s="485"/>
      <c r="BT394" s="485"/>
      <c r="BU394" s="485"/>
      <c r="BV394" s="485"/>
      <c r="BW394" s="485"/>
      <c r="BX394" s="485"/>
      <c r="BY394" s="485"/>
      <c r="BZ394" s="485"/>
      <c r="CA394" s="485"/>
      <c r="CB394" s="485"/>
      <c r="CC394" s="485"/>
      <c r="CD394" s="485"/>
      <c r="CE394" s="486"/>
      <c r="CG394" s="220"/>
      <c r="CH394" s="220"/>
      <c r="CI394" s="220"/>
      <c r="CJ394" s="220"/>
      <c r="CK394" s="220"/>
      <c r="CL394" s="220"/>
      <c r="CM394" s="220"/>
      <c r="CN394" s="220"/>
      <c r="CO394" s="220"/>
      <c r="CP394" s="220"/>
      <c r="CQ394" s="220"/>
      <c r="CR394" s="220"/>
      <c r="CS394" s="220"/>
      <c r="CT394" s="220"/>
      <c r="CU394" s="220"/>
      <c r="CV394" s="220"/>
      <c r="CW394" s="220"/>
      <c r="CX394" s="220"/>
      <c r="CY394" s="220"/>
      <c r="CZ394" s="220"/>
      <c r="DA394" s="220"/>
      <c r="DB394" s="220"/>
      <c r="DC394" s="220"/>
      <c r="DD394" s="220"/>
      <c r="DE394" s="220"/>
      <c r="DF394" s="220"/>
      <c r="DG394" s="220"/>
      <c r="DH394" s="243"/>
    </row>
    <row r="395" spans="1:112" ht="20.25" customHeight="1">
      <c r="A395" s="294"/>
      <c r="C395" s="512" t="s">
        <v>686</v>
      </c>
      <c r="D395" s="512"/>
      <c r="E395" s="512"/>
      <c r="F395" s="513" t="s">
        <v>913</v>
      </c>
      <c r="G395" s="513"/>
      <c r="H395" s="513"/>
      <c r="I395" s="513"/>
      <c r="J395" s="513"/>
      <c r="K395" s="513"/>
      <c r="L395" s="513"/>
      <c r="M395" s="513"/>
      <c r="N395" s="513"/>
      <c r="O395" s="513"/>
      <c r="P395" s="513"/>
      <c r="Q395" s="513"/>
      <c r="R395" s="513"/>
      <c r="S395" s="513"/>
      <c r="T395" s="513"/>
      <c r="U395" s="513"/>
      <c r="V395" s="513"/>
      <c r="W395" s="513"/>
      <c r="X395" s="513"/>
      <c r="Y395" s="513"/>
      <c r="Z395" s="513"/>
      <c r="AA395" s="513"/>
      <c r="AB395" s="513"/>
      <c r="AC395" s="514"/>
      <c r="BE395" s="464" t="s">
        <v>686</v>
      </c>
      <c r="BF395" s="464"/>
      <c r="BG395" s="464"/>
      <c r="BH395" s="465" t="s">
        <v>914</v>
      </c>
      <c r="BI395" s="465"/>
      <c r="BJ395" s="465"/>
      <c r="BK395" s="465"/>
      <c r="BL395" s="465"/>
      <c r="BM395" s="465"/>
      <c r="BN395" s="465"/>
      <c r="BO395" s="465"/>
      <c r="BP395" s="465"/>
      <c r="BQ395" s="465"/>
      <c r="BR395" s="465"/>
      <c r="BS395" s="465"/>
      <c r="BT395" s="465"/>
      <c r="BU395" s="465"/>
      <c r="BV395" s="465"/>
      <c r="BW395" s="465"/>
      <c r="BX395" s="465"/>
      <c r="BY395" s="465"/>
      <c r="BZ395" s="465"/>
      <c r="CA395" s="465"/>
      <c r="CB395" s="465"/>
      <c r="CC395" s="465"/>
      <c r="CD395" s="465"/>
      <c r="CE395" s="466"/>
      <c r="CG395" s="220"/>
      <c r="CH395" s="220"/>
      <c r="CI395" s="220"/>
      <c r="CJ395" s="220"/>
      <c r="CK395" s="220"/>
      <c r="CL395" s="220"/>
      <c r="CM395" s="220"/>
      <c r="CN395" s="220"/>
      <c r="CO395" s="220"/>
      <c r="CP395" s="220"/>
      <c r="CQ395" s="220"/>
      <c r="CR395" s="220"/>
      <c r="CS395" s="220"/>
      <c r="CT395" s="220"/>
      <c r="CU395" s="220"/>
      <c r="CV395" s="220"/>
      <c r="CW395" s="220"/>
      <c r="CX395" s="220"/>
      <c r="CY395" s="220"/>
      <c r="CZ395" s="220"/>
      <c r="DA395" s="220"/>
      <c r="DB395" s="220"/>
      <c r="DC395" s="220"/>
      <c r="DD395" s="220"/>
      <c r="DE395" s="220"/>
      <c r="DF395" s="220"/>
      <c r="DG395" s="220"/>
      <c r="DH395" s="243"/>
    </row>
    <row r="396" spans="1:112" ht="20.25" customHeight="1">
      <c r="A396" s="294"/>
      <c r="C396" s="494" t="s">
        <v>689</v>
      </c>
      <c r="D396" s="494"/>
      <c r="E396" s="494"/>
      <c r="F396" s="495" t="s">
        <v>915</v>
      </c>
      <c r="G396" s="495"/>
      <c r="H396" s="495"/>
      <c r="I396" s="495"/>
      <c r="J396" s="495"/>
      <c r="K396" s="495"/>
      <c r="L396" s="495"/>
      <c r="M396" s="495"/>
      <c r="N396" s="495"/>
      <c r="O396" s="495"/>
      <c r="P396" s="495"/>
      <c r="Q396" s="495"/>
      <c r="R396" s="495"/>
      <c r="S396" s="495"/>
      <c r="T396" s="495"/>
      <c r="U396" s="495"/>
      <c r="V396" s="495"/>
      <c r="W396" s="495"/>
      <c r="X396" s="495"/>
      <c r="Y396" s="495"/>
      <c r="Z396" s="495"/>
      <c r="AA396" s="495"/>
      <c r="AB396" s="495"/>
      <c r="AC396" s="496"/>
      <c r="BE396" s="468" t="s">
        <v>689</v>
      </c>
      <c r="BF396" s="468"/>
      <c r="BG396" s="468"/>
      <c r="BH396" s="469" t="s">
        <v>916</v>
      </c>
      <c r="BI396" s="469"/>
      <c r="BJ396" s="469"/>
      <c r="BK396" s="469"/>
      <c r="BL396" s="469"/>
      <c r="BM396" s="469"/>
      <c r="BN396" s="469"/>
      <c r="BO396" s="469"/>
      <c r="BP396" s="469"/>
      <c r="BQ396" s="469"/>
      <c r="BR396" s="469"/>
      <c r="BS396" s="469"/>
      <c r="BT396" s="469"/>
      <c r="BU396" s="469"/>
      <c r="BV396" s="469"/>
      <c r="BW396" s="469"/>
      <c r="BX396" s="469"/>
      <c r="BY396" s="469"/>
      <c r="BZ396" s="469"/>
      <c r="CA396" s="469"/>
      <c r="CB396" s="469"/>
      <c r="CC396" s="469"/>
      <c r="CD396" s="469"/>
      <c r="CE396" s="470"/>
      <c r="CG396" s="220"/>
      <c r="CH396" s="220"/>
      <c r="CI396" s="220"/>
      <c r="CJ396" s="220"/>
      <c r="CK396" s="220"/>
      <c r="CL396" s="220"/>
      <c r="CM396" s="220"/>
      <c r="CN396" s="220"/>
      <c r="CO396" s="220"/>
      <c r="CP396" s="220"/>
      <c r="CQ396" s="220"/>
      <c r="CR396" s="220"/>
      <c r="CS396" s="220"/>
      <c r="CT396" s="220"/>
      <c r="CU396" s="220"/>
      <c r="CV396" s="220"/>
      <c r="CW396" s="220"/>
      <c r="CX396" s="220"/>
      <c r="CY396" s="220"/>
      <c r="CZ396" s="220"/>
      <c r="DA396" s="220"/>
      <c r="DB396" s="220"/>
      <c r="DC396" s="220"/>
      <c r="DD396" s="220"/>
      <c r="DE396" s="220"/>
      <c r="DF396" s="220"/>
      <c r="DG396" s="220"/>
      <c r="DH396" s="243"/>
    </row>
    <row r="397" spans="1:112" ht="20.25" customHeight="1">
      <c r="A397" s="294"/>
      <c r="C397" s="494" t="s">
        <v>692</v>
      </c>
      <c r="D397" s="494"/>
      <c r="E397" s="494"/>
      <c r="F397" s="495" t="s">
        <v>917</v>
      </c>
      <c r="G397" s="495"/>
      <c r="H397" s="495"/>
      <c r="I397" s="495"/>
      <c r="J397" s="495"/>
      <c r="K397" s="495"/>
      <c r="L397" s="495"/>
      <c r="M397" s="495"/>
      <c r="N397" s="495"/>
      <c r="O397" s="495"/>
      <c r="P397" s="495"/>
      <c r="Q397" s="495"/>
      <c r="R397" s="495"/>
      <c r="S397" s="495"/>
      <c r="T397" s="495"/>
      <c r="U397" s="495"/>
      <c r="V397" s="495"/>
      <c r="W397" s="495"/>
      <c r="X397" s="495"/>
      <c r="Y397" s="495"/>
      <c r="Z397" s="495"/>
      <c r="AA397" s="495"/>
      <c r="AB397" s="495"/>
      <c r="AC397" s="496"/>
      <c r="BE397" s="472" t="s">
        <v>603</v>
      </c>
      <c r="BF397" s="472"/>
      <c r="BG397" s="472"/>
      <c r="BH397" s="473" t="s">
        <v>906</v>
      </c>
      <c r="BI397" s="473"/>
      <c r="BJ397" s="473"/>
      <c r="BK397" s="473"/>
      <c r="BL397" s="473"/>
      <c r="BM397" s="473"/>
      <c r="BN397" s="473"/>
      <c r="BO397" s="473"/>
      <c r="BP397" s="473"/>
      <c r="BQ397" s="473"/>
      <c r="BR397" s="473"/>
      <c r="BS397" s="473"/>
      <c r="BT397" s="473"/>
      <c r="BU397" s="473"/>
      <c r="BV397" s="473"/>
      <c r="BW397" s="473"/>
      <c r="BX397" s="473"/>
      <c r="BY397" s="473"/>
      <c r="BZ397" s="473"/>
      <c r="CA397" s="473"/>
      <c r="CB397" s="473"/>
      <c r="CC397" s="473"/>
      <c r="CD397" s="473"/>
      <c r="CE397" s="474"/>
      <c r="CG397" s="220"/>
      <c r="CH397" s="220"/>
      <c r="CI397" s="220"/>
      <c r="CJ397" s="220"/>
      <c r="CK397" s="220"/>
      <c r="CL397" s="220"/>
      <c r="CM397" s="220"/>
      <c r="CN397" s="220"/>
      <c r="CO397" s="220"/>
      <c r="CP397" s="220"/>
      <c r="CQ397" s="220"/>
      <c r="CR397" s="220"/>
      <c r="CS397" s="220"/>
      <c r="CT397" s="220"/>
      <c r="CU397" s="220"/>
      <c r="CV397" s="220"/>
      <c r="CW397" s="220"/>
      <c r="CX397" s="220"/>
      <c r="CY397" s="220"/>
      <c r="CZ397" s="220"/>
      <c r="DA397" s="220"/>
      <c r="DB397" s="220"/>
      <c r="DC397" s="220"/>
      <c r="DD397" s="220"/>
      <c r="DE397" s="220"/>
      <c r="DF397" s="220"/>
      <c r="DG397" s="220"/>
      <c r="DH397" s="243"/>
    </row>
    <row r="398" spans="1:112" ht="20.25" customHeight="1">
      <c r="A398" s="294"/>
      <c r="C398" s="498" t="s">
        <v>695</v>
      </c>
      <c r="D398" s="498"/>
      <c r="E398" s="498"/>
      <c r="F398" s="499" t="s">
        <v>548</v>
      </c>
      <c r="G398" s="499"/>
      <c r="H398" s="499"/>
      <c r="I398" s="499"/>
      <c r="J398" s="499"/>
      <c r="K398" s="499"/>
      <c r="L398" s="499"/>
      <c r="M398" s="499"/>
      <c r="N398" s="499"/>
      <c r="O398" s="499"/>
      <c r="P398" s="499"/>
      <c r="Q398" s="499"/>
      <c r="R398" s="499"/>
      <c r="S398" s="499"/>
      <c r="T398" s="499"/>
      <c r="U398" s="499"/>
      <c r="V398" s="499"/>
      <c r="W398" s="499"/>
      <c r="X398" s="499"/>
      <c r="Y398" s="499"/>
      <c r="Z398" s="499"/>
      <c r="AA398" s="499"/>
      <c r="AB398" s="499"/>
      <c r="AC398" s="500"/>
      <c r="CG398" s="220"/>
      <c r="CH398" s="220"/>
      <c r="CI398" s="220"/>
      <c r="CJ398" s="220"/>
      <c r="CK398" s="220"/>
      <c r="CL398" s="220"/>
      <c r="CM398" s="220"/>
      <c r="CN398" s="220"/>
      <c r="CO398" s="220"/>
      <c r="CP398" s="220"/>
      <c r="CQ398" s="220"/>
      <c r="CR398" s="220"/>
      <c r="CS398" s="220"/>
      <c r="CT398" s="220"/>
      <c r="CU398" s="220"/>
      <c r="CV398" s="220"/>
      <c r="CW398" s="220"/>
      <c r="CX398" s="220"/>
      <c r="CY398" s="220"/>
      <c r="CZ398" s="220"/>
      <c r="DA398" s="220"/>
      <c r="DB398" s="220"/>
      <c r="DC398" s="220"/>
      <c r="DD398" s="220"/>
      <c r="DE398" s="220"/>
      <c r="DF398" s="220"/>
      <c r="DG398" s="220"/>
      <c r="DH398" s="243"/>
    </row>
    <row r="399" spans="1:112" ht="20.25" customHeight="1">
      <c r="A399" s="294"/>
      <c r="CG399" s="220"/>
      <c r="CH399" s="220"/>
      <c r="CI399" s="220"/>
      <c r="CJ399" s="220"/>
      <c r="CK399" s="220"/>
      <c r="CL399" s="220"/>
      <c r="CM399" s="220"/>
      <c r="CN399" s="220"/>
      <c r="CO399" s="220"/>
      <c r="CP399" s="220"/>
      <c r="CQ399" s="220"/>
      <c r="CR399" s="220"/>
      <c r="CS399" s="220"/>
      <c r="CT399" s="220"/>
      <c r="CU399" s="220"/>
      <c r="CV399" s="220"/>
      <c r="CW399" s="220"/>
      <c r="CX399" s="220"/>
      <c r="CY399" s="220"/>
      <c r="CZ399" s="220"/>
      <c r="DA399" s="220"/>
      <c r="DB399" s="220"/>
      <c r="DC399" s="220"/>
      <c r="DD399" s="220"/>
      <c r="DE399" s="220"/>
      <c r="DF399" s="220"/>
      <c r="DG399" s="220"/>
      <c r="DH399" s="229"/>
    </row>
    <row r="400" spans="1:112" ht="20.25" customHeight="1">
      <c r="A400" s="294"/>
      <c r="C400" s="220" t="s">
        <v>918</v>
      </c>
      <c r="D400" s="220"/>
      <c r="E400" s="220"/>
      <c r="F400" s="220"/>
      <c r="G400" s="220"/>
      <c r="H400" s="220"/>
      <c r="I400" s="220"/>
      <c r="J400" s="220"/>
      <c r="K400" s="220"/>
      <c r="L400" s="220"/>
      <c r="M400" s="220"/>
      <c r="N400" s="220"/>
      <c r="O400" s="220"/>
      <c r="P400" s="220"/>
      <c r="Q400" s="220"/>
      <c r="R400" s="220"/>
      <c r="S400" s="220"/>
      <c r="T400" s="220"/>
      <c r="U400" s="220"/>
      <c r="V400" s="220"/>
      <c r="W400" s="220"/>
      <c r="X400" s="220"/>
      <c r="Y400" s="220"/>
      <c r="Z400" s="220"/>
      <c r="AA400" s="220"/>
      <c r="AB400" s="220"/>
      <c r="AC400" s="220"/>
      <c r="CG400" s="220"/>
      <c r="CH400" s="220"/>
      <c r="CI400" s="220"/>
      <c r="CJ400" s="220"/>
      <c r="CK400" s="220"/>
      <c r="CL400" s="220"/>
      <c r="CM400" s="220"/>
      <c r="CN400" s="220"/>
      <c r="CO400" s="220"/>
      <c r="CP400" s="220"/>
      <c r="CQ400" s="220"/>
      <c r="CR400" s="220"/>
      <c r="CS400" s="220"/>
      <c r="CT400" s="220"/>
      <c r="CU400" s="220"/>
      <c r="CV400" s="220"/>
      <c r="CW400" s="220"/>
      <c r="CX400" s="220"/>
      <c r="CY400" s="220"/>
      <c r="CZ400" s="220"/>
      <c r="DA400" s="220"/>
      <c r="DB400" s="220"/>
      <c r="DC400" s="220"/>
      <c r="DD400" s="220"/>
      <c r="DE400" s="220"/>
      <c r="DF400" s="220"/>
      <c r="DG400" s="220"/>
      <c r="DH400" s="229"/>
    </row>
    <row r="401" spans="1:112" ht="20.25" customHeight="1">
      <c r="A401" s="294"/>
      <c r="C401" s="481" t="s">
        <v>306</v>
      </c>
      <c r="D401" s="482"/>
      <c r="E401" s="483"/>
      <c r="F401" s="484" t="s">
        <v>919</v>
      </c>
      <c r="G401" s="485"/>
      <c r="H401" s="485"/>
      <c r="I401" s="485"/>
      <c r="J401" s="485"/>
      <c r="K401" s="485"/>
      <c r="L401" s="485"/>
      <c r="M401" s="485"/>
      <c r="N401" s="485"/>
      <c r="O401" s="485"/>
      <c r="P401" s="485"/>
      <c r="Q401" s="485"/>
      <c r="R401" s="485"/>
      <c r="S401" s="485"/>
      <c r="T401" s="485"/>
      <c r="U401" s="485"/>
      <c r="V401" s="485"/>
      <c r="W401" s="485"/>
      <c r="X401" s="485"/>
      <c r="Y401" s="485"/>
      <c r="Z401" s="485"/>
      <c r="AA401" s="485"/>
      <c r="AB401" s="485"/>
      <c r="AC401" s="486"/>
      <c r="CG401" s="220"/>
      <c r="CH401" s="220"/>
      <c r="CI401" s="220"/>
      <c r="CJ401" s="220"/>
      <c r="CK401" s="220"/>
      <c r="CL401" s="220"/>
      <c r="CM401" s="220"/>
      <c r="CN401" s="220"/>
      <c r="CO401" s="220"/>
      <c r="CP401" s="220"/>
      <c r="CQ401" s="220"/>
      <c r="CR401" s="220"/>
      <c r="CS401" s="220"/>
      <c r="CT401" s="220"/>
      <c r="CU401" s="220"/>
      <c r="CV401" s="220"/>
      <c r="CW401" s="220"/>
      <c r="CX401" s="220"/>
      <c r="CY401" s="220"/>
      <c r="CZ401" s="220"/>
      <c r="DA401" s="220"/>
      <c r="DB401" s="220"/>
      <c r="DC401" s="220"/>
      <c r="DD401" s="220"/>
      <c r="DE401" s="220"/>
      <c r="DF401" s="220"/>
      <c r="DG401" s="220"/>
      <c r="DH401" s="229"/>
    </row>
    <row r="402" spans="1:112" ht="20.25" customHeight="1">
      <c r="A402" s="294"/>
      <c r="C402" s="284" t="s">
        <v>686</v>
      </c>
      <c r="D402" s="285"/>
      <c r="E402" s="285"/>
      <c r="F402" s="286" t="s">
        <v>920</v>
      </c>
      <c r="G402" s="287"/>
      <c r="H402" s="287"/>
      <c r="I402" s="287"/>
      <c r="J402" s="287"/>
      <c r="K402" s="287"/>
      <c r="L402" s="287"/>
      <c r="M402" s="287"/>
      <c r="N402" s="287"/>
      <c r="O402" s="287"/>
      <c r="P402" s="287"/>
      <c r="Q402" s="287"/>
      <c r="R402" s="287"/>
      <c r="S402" s="287"/>
      <c r="T402" s="287"/>
      <c r="U402" s="287"/>
      <c r="V402" s="287"/>
      <c r="W402" s="287"/>
      <c r="X402" s="287"/>
      <c r="Y402" s="287"/>
      <c r="Z402" s="287"/>
      <c r="AA402" s="287"/>
      <c r="AB402" s="287"/>
      <c r="AC402" s="288"/>
      <c r="CG402" s="220"/>
      <c r="CH402" s="220"/>
      <c r="CI402" s="220"/>
      <c r="CJ402" s="220"/>
      <c r="CK402" s="220"/>
      <c r="CL402" s="220"/>
      <c r="CM402" s="220"/>
      <c r="CN402" s="220"/>
      <c r="CO402" s="220"/>
      <c r="CP402" s="220"/>
      <c r="CQ402" s="220"/>
      <c r="CR402" s="220"/>
      <c r="CS402" s="220"/>
      <c r="CT402" s="220"/>
      <c r="CU402" s="220"/>
      <c r="CV402" s="220"/>
      <c r="CW402" s="220"/>
      <c r="CX402" s="220"/>
      <c r="CY402" s="220"/>
      <c r="CZ402" s="220"/>
      <c r="DA402" s="220"/>
      <c r="DB402" s="220"/>
      <c r="DC402" s="220"/>
      <c r="DD402" s="220"/>
      <c r="DE402" s="220"/>
      <c r="DF402" s="220"/>
      <c r="DG402" s="220"/>
      <c r="DH402" s="229"/>
    </row>
    <row r="403" spans="1:112" ht="20.25" customHeight="1">
      <c r="A403" s="294"/>
      <c r="C403" s="284" t="s">
        <v>648</v>
      </c>
      <c r="D403" s="285"/>
      <c r="E403" s="285"/>
      <c r="F403" s="286" t="s">
        <v>921</v>
      </c>
      <c r="G403" s="287"/>
      <c r="H403" s="287"/>
      <c r="I403" s="287"/>
      <c r="J403" s="287"/>
      <c r="K403" s="287"/>
      <c r="L403" s="287"/>
      <c r="M403" s="287"/>
      <c r="N403" s="287"/>
      <c r="O403" s="287"/>
      <c r="P403" s="287"/>
      <c r="Q403" s="287"/>
      <c r="R403" s="287"/>
      <c r="S403" s="287"/>
      <c r="T403" s="287"/>
      <c r="U403" s="287"/>
      <c r="V403" s="287"/>
      <c r="W403" s="287"/>
      <c r="X403" s="287"/>
      <c r="Y403" s="287"/>
      <c r="Z403" s="287"/>
      <c r="AA403" s="287"/>
      <c r="AB403" s="287"/>
      <c r="AC403" s="288"/>
      <c r="CG403" s="220"/>
      <c r="CH403" s="220"/>
      <c r="CI403" s="220"/>
      <c r="CJ403" s="220"/>
      <c r="CK403" s="220"/>
      <c r="CL403" s="220"/>
      <c r="CM403" s="220"/>
      <c r="CN403" s="220"/>
      <c r="CO403" s="220"/>
      <c r="CP403" s="220"/>
      <c r="CQ403" s="220"/>
      <c r="CR403" s="220"/>
      <c r="CS403" s="220"/>
      <c r="CT403" s="220"/>
      <c r="CU403" s="220"/>
      <c r="CV403" s="220"/>
      <c r="CW403" s="220"/>
      <c r="CX403" s="220"/>
      <c r="CY403" s="220"/>
      <c r="CZ403" s="220"/>
      <c r="DA403" s="220"/>
      <c r="DB403" s="220"/>
      <c r="DC403" s="220"/>
      <c r="DD403" s="220"/>
      <c r="DE403" s="220"/>
      <c r="DF403" s="220"/>
      <c r="DG403" s="220"/>
      <c r="DH403" s="229"/>
    </row>
    <row r="404" spans="1:112" ht="20.25" customHeight="1">
      <c r="A404" s="294"/>
      <c r="C404" s="284" t="s">
        <v>603</v>
      </c>
      <c r="D404" s="285"/>
      <c r="E404" s="285"/>
      <c r="F404" s="286" t="s">
        <v>922</v>
      </c>
      <c r="G404" s="287"/>
      <c r="H404" s="287"/>
      <c r="I404" s="287"/>
      <c r="J404" s="287"/>
      <c r="K404" s="287"/>
      <c r="L404" s="287"/>
      <c r="M404" s="287"/>
      <c r="N404" s="287"/>
      <c r="O404" s="287"/>
      <c r="P404" s="287"/>
      <c r="Q404" s="287"/>
      <c r="R404" s="287"/>
      <c r="S404" s="287"/>
      <c r="T404" s="287"/>
      <c r="U404" s="287"/>
      <c r="V404" s="287"/>
      <c r="W404" s="287"/>
      <c r="X404" s="287"/>
      <c r="Y404" s="287"/>
      <c r="Z404" s="287"/>
      <c r="AA404" s="287"/>
      <c r="AB404" s="287"/>
      <c r="AC404" s="288"/>
      <c r="CG404" s="220"/>
      <c r="CH404" s="220"/>
      <c r="CI404" s="220"/>
      <c r="CJ404" s="220"/>
      <c r="CK404" s="220"/>
      <c r="CL404" s="220"/>
      <c r="CM404" s="220"/>
      <c r="CN404" s="220"/>
      <c r="CO404" s="220"/>
      <c r="CP404" s="220"/>
      <c r="CQ404" s="220"/>
      <c r="CR404" s="220"/>
      <c r="CS404" s="220"/>
      <c r="CT404" s="220"/>
      <c r="CU404" s="220"/>
      <c r="CV404" s="220"/>
      <c r="CW404" s="220"/>
      <c r="CX404" s="220"/>
      <c r="CY404" s="220"/>
      <c r="CZ404" s="220"/>
      <c r="DA404" s="220"/>
      <c r="DB404" s="220"/>
      <c r="DC404" s="220"/>
      <c r="DD404" s="220"/>
      <c r="DE404" s="220"/>
      <c r="DF404" s="220"/>
      <c r="DG404" s="220"/>
      <c r="DH404" s="229"/>
    </row>
    <row r="405" spans="1:112" ht="20.25" customHeight="1">
      <c r="A405" s="294"/>
      <c r="C405" s="284" t="s">
        <v>607</v>
      </c>
      <c r="D405" s="285"/>
      <c r="E405" s="285"/>
      <c r="F405" s="286" t="s">
        <v>923</v>
      </c>
      <c r="G405" s="287"/>
      <c r="H405" s="287"/>
      <c r="I405" s="287"/>
      <c r="J405" s="287"/>
      <c r="K405" s="287"/>
      <c r="L405" s="287"/>
      <c r="M405" s="287"/>
      <c r="N405" s="287"/>
      <c r="O405" s="287"/>
      <c r="P405" s="287"/>
      <c r="Q405" s="287"/>
      <c r="R405" s="287"/>
      <c r="S405" s="287"/>
      <c r="T405" s="287"/>
      <c r="U405" s="287"/>
      <c r="V405" s="287"/>
      <c r="W405" s="287"/>
      <c r="X405" s="287"/>
      <c r="Y405" s="287"/>
      <c r="Z405" s="287"/>
      <c r="AA405" s="287"/>
      <c r="AB405" s="287"/>
      <c r="AC405" s="288"/>
      <c r="CG405" s="220"/>
      <c r="CH405" s="220"/>
      <c r="CI405" s="220"/>
      <c r="CJ405" s="220"/>
      <c r="CK405" s="220"/>
      <c r="CL405" s="220"/>
      <c r="CM405" s="220"/>
      <c r="CN405" s="220"/>
      <c r="CO405" s="220"/>
      <c r="CP405" s="220"/>
      <c r="CQ405" s="220"/>
      <c r="CR405" s="220"/>
      <c r="CS405" s="220"/>
      <c r="CT405" s="220"/>
      <c r="CU405" s="220"/>
      <c r="CV405" s="220"/>
      <c r="CW405" s="220"/>
      <c r="CX405" s="220"/>
      <c r="CY405" s="220"/>
      <c r="CZ405" s="220"/>
      <c r="DA405" s="220"/>
      <c r="DB405" s="220"/>
      <c r="DC405" s="220"/>
      <c r="DD405" s="220"/>
      <c r="DE405" s="220"/>
      <c r="DF405" s="220"/>
      <c r="DG405" s="220"/>
      <c r="DH405" s="229"/>
    </row>
    <row r="406" spans="1:112" ht="20.25" customHeight="1">
      <c r="A406" s="294"/>
      <c r="CG406" s="220"/>
      <c r="CH406" s="220"/>
      <c r="CI406" s="220"/>
      <c r="CJ406" s="220"/>
      <c r="CK406" s="220"/>
      <c r="CL406" s="220"/>
      <c r="CM406" s="220"/>
      <c r="CN406" s="220"/>
      <c r="CO406" s="220"/>
      <c r="CP406" s="220"/>
      <c r="CQ406" s="220"/>
      <c r="CR406" s="220"/>
      <c r="CS406" s="220"/>
      <c r="CT406" s="220"/>
      <c r="CU406" s="220"/>
      <c r="CV406" s="220"/>
      <c r="CW406" s="220"/>
      <c r="CX406" s="220"/>
      <c r="CY406" s="220"/>
      <c r="CZ406" s="220"/>
      <c r="DA406" s="220"/>
      <c r="DB406" s="220"/>
      <c r="DC406" s="220"/>
      <c r="DD406" s="220"/>
      <c r="DE406" s="220"/>
      <c r="DF406" s="220"/>
      <c r="DG406" s="220"/>
      <c r="DH406" s="229"/>
    </row>
    <row r="407" spans="1:112" ht="20.25" customHeight="1">
      <c r="A407" s="294"/>
      <c r="CG407" s="220"/>
      <c r="CH407" s="220"/>
      <c r="CI407" s="220"/>
      <c r="CJ407" s="220"/>
      <c r="CK407" s="220"/>
      <c r="CL407" s="220"/>
      <c r="CM407" s="220"/>
      <c r="CN407" s="220"/>
      <c r="CO407" s="220"/>
      <c r="CP407" s="220"/>
      <c r="CQ407" s="220"/>
      <c r="CR407" s="220"/>
      <c r="CS407" s="220"/>
      <c r="CT407" s="220"/>
      <c r="CU407" s="220"/>
      <c r="CV407" s="220"/>
      <c r="CW407" s="220"/>
      <c r="CX407" s="220"/>
      <c r="CY407" s="220"/>
      <c r="CZ407" s="220"/>
      <c r="DA407" s="220"/>
      <c r="DB407" s="220"/>
      <c r="DC407" s="220"/>
      <c r="DD407" s="220"/>
      <c r="DE407" s="220"/>
      <c r="DF407" s="220"/>
      <c r="DG407" s="220"/>
      <c r="DH407" s="229"/>
    </row>
    <row r="408" spans="1:112" ht="20.25" customHeight="1">
      <c r="A408" s="294"/>
      <c r="CG408" s="220"/>
      <c r="CH408" s="220"/>
      <c r="CI408" s="220"/>
      <c r="CJ408" s="220"/>
      <c r="CK408" s="220"/>
      <c r="CL408" s="220"/>
      <c r="CM408" s="220"/>
      <c r="CN408" s="220"/>
      <c r="CO408" s="220"/>
      <c r="CP408" s="220"/>
      <c r="CQ408" s="220"/>
      <c r="CR408" s="220"/>
      <c r="CS408" s="220"/>
      <c r="CT408" s="220"/>
      <c r="CU408" s="220"/>
      <c r="CV408" s="220"/>
      <c r="CW408" s="220"/>
      <c r="CX408" s="220"/>
      <c r="CY408" s="220"/>
      <c r="CZ408" s="220"/>
      <c r="DA408" s="220"/>
      <c r="DB408" s="220"/>
      <c r="DC408" s="220"/>
      <c r="DD408" s="220"/>
      <c r="DE408" s="220"/>
      <c r="DF408" s="220"/>
      <c r="DG408" s="220"/>
      <c r="DH408" s="229"/>
    </row>
    <row r="409" spans="1:112" ht="20.25" customHeight="1">
      <c r="A409" s="294"/>
      <c r="CG409" s="220"/>
      <c r="CH409" s="220"/>
      <c r="CI409" s="220"/>
      <c r="CJ409" s="220"/>
      <c r="CK409" s="220"/>
      <c r="CL409" s="220"/>
      <c r="CM409" s="220"/>
      <c r="CN409" s="220"/>
      <c r="CO409" s="220"/>
      <c r="CP409" s="220"/>
      <c r="CQ409" s="220"/>
      <c r="CR409" s="220"/>
      <c r="CS409" s="220"/>
      <c r="CT409" s="220"/>
      <c r="CU409" s="220"/>
      <c r="CV409" s="220"/>
      <c r="CW409" s="220"/>
      <c r="CX409" s="220"/>
      <c r="CY409" s="220"/>
      <c r="CZ409" s="220"/>
      <c r="DA409" s="220"/>
      <c r="DB409" s="220"/>
      <c r="DC409" s="220"/>
      <c r="DD409" s="220"/>
      <c r="DE409" s="220"/>
      <c r="DF409" s="220"/>
      <c r="DG409" s="220"/>
      <c r="DH409" s="229"/>
    </row>
    <row r="410" spans="1:112" ht="20.25" customHeight="1">
      <c r="A410" s="237"/>
      <c r="B410" s="238"/>
      <c r="C410" s="238"/>
      <c r="D410" s="238"/>
      <c r="E410" s="238"/>
      <c r="F410" s="238"/>
      <c r="G410" s="238"/>
      <c r="H410" s="238"/>
      <c r="I410" s="238"/>
      <c r="J410" s="238"/>
      <c r="K410" s="238"/>
      <c r="L410" s="238"/>
      <c r="M410" s="238"/>
      <c r="N410" s="238"/>
      <c r="O410" s="238"/>
      <c r="P410" s="238"/>
      <c r="Q410" s="238"/>
      <c r="R410" s="238"/>
      <c r="S410" s="238"/>
      <c r="T410" s="238"/>
      <c r="U410" s="238"/>
      <c r="V410" s="238"/>
      <c r="W410" s="238"/>
      <c r="X410" s="238"/>
      <c r="Y410" s="238"/>
      <c r="Z410" s="238"/>
      <c r="AA410" s="238"/>
      <c r="AB410" s="238"/>
      <c r="AC410" s="238"/>
      <c r="AD410" s="291"/>
      <c r="AE410" s="291"/>
      <c r="AF410" s="291"/>
      <c r="AG410" s="291"/>
      <c r="AH410" s="291"/>
      <c r="AI410" s="291"/>
      <c r="AJ410" s="291"/>
      <c r="AK410" s="291"/>
      <c r="AL410" s="291"/>
      <c r="AM410" s="238"/>
      <c r="AN410" s="238"/>
      <c r="AO410" s="238"/>
      <c r="AP410" s="238"/>
      <c r="AQ410" s="238"/>
      <c r="AR410" s="238"/>
      <c r="AS410" s="238"/>
      <c r="AT410" s="238"/>
      <c r="AU410" s="238"/>
      <c r="AV410" s="238"/>
      <c r="AW410" s="238"/>
      <c r="AX410" s="238"/>
      <c r="AY410" s="238"/>
      <c r="AZ410" s="238"/>
      <c r="BA410" s="238"/>
      <c r="BB410" s="238"/>
      <c r="BC410" s="238"/>
      <c r="BD410" s="238"/>
      <c r="BE410" s="238"/>
      <c r="BF410" s="238"/>
      <c r="BG410" s="238"/>
      <c r="BH410" s="238"/>
      <c r="BI410" s="238"/>
      <c r="BJ410" s="238"/>
      <c r="BK410" s="238"/>
      <c r="BL410" s="238"/>
      <c r="BM410" s="238"/>
      <c r="BN410" s="238"/>
      <c r="BO410" s="238"/>
      <c r="BP410" s="238"/>
      <c r="BQ410" s="238"/>
      <c r="BR410" s="238"/>
      <c r="BS410" s="238"/>
      <c r="BT410" s="238"/>
      <c r="BU410" s="238"/>
      <c r="BV410" s="238"/>
      <c r="BW410" s="238"/>
      <c r="BX410" s="238"/>
      <c r="BY410" s="238"/>
      <c r="BZ410" s="238"/>
      <c r="CA410" s="238"/>
      <c r="CB410" s="238"/>
      <c r="CC410" s="238"/>
      <c r="CD410" s="238"/>
      <c r="CE410" s="238"/>
      <c r="CF410" s="238"/>
      <c r="CG410" s="238"/>
      <c r="CH410" s="238"/>
      <c r="CI410" s="238"/>
      <c r="CJ410" s="238"/>
      <c r="CK410" s="238"/>
      <c r="CL410" s="238"/>
      <c r="CM410" s="238"/>
      <c r="CN410" s="238"/>
      <c r="CO410" s="238"/>
      <c r="CP410" s="238"/>
      <c r="CQ410" s="238"/>
      <c r="CR410" s="238"/>
      <c r="CS410" s="238"/>
      <c r="CT410" s="238"/>
      <c r="CU410" s="238"/>
      <c r="CV410" s="238"/>
      <c r="CW410" s="238"/>
      <c r="CX410" s="238"/>
      <c r="CY410" s="238"/>
      <c r="CZ410" s="238"/>
      <c r="DA410" s="238"/>
      <c r="DB410" s="238"/>
      <c r="DC410" s="238"/>
      <c r="DD410" s="238"/>
      <c r="DE410" s="238"/>
      <c r="DF410" s="238"/>
      <c r="DG410" s="238"/>
      <c r="DH410" s="239"/>
    </row>
    <row r="411" spans="1:112" ht="20.25" customHeight="1">
      <c r="A411" s="295"/>
      <c r="B411" s="296"/>
      <c r="C411" s="222"/>
      <c r="D411" s="222"/>
      <c r="E411" s="222"/>
      <c r="F411" s="253"/>
      <c r="G411" s="222"/>
      <c r="H411" s="222"/>
      <c r="I411" s="222"/>
      <c r="J411" s="222"/>
      <c r="K411" s="222"/>
      <c r="L411" s="222"/>
      <c r="M411" s="222"/>
      <c r="N411" s="222"/>
      <c r="O411" s="222"/>
      <c r="P411" s="222"/>
      <c r="Q411" s="222"/>
      <c r="R411" s="222"/>
      <c r="S411" s="222"/>
      <c r="T411" s="222"/>
      <c r="U411" s="222"/>
      <c r="V411" s="222"/>
      <c r="W411" s="222"/>
      <c r="X411" s="222"/>
      <c r="Y411" s="222"/>
      <c r="Z411" s="222"/>
      <c r="AA411" s="222"/>
      <c r="AB411" s="222"/>
      <c r="AC411" s="253"/>
      <c r="AD411" s="222"/>
      <c r="AE411" s="222"/>
      <c r="AF411" s="222"/>
      <c r="AG411" s="222"/>
      <c r="AH411" s="222"/>
      <c r="AI411" s="222"/>
      <c r="AJ411" s="222"/>
      <c r="AK411" s="222"/>
      <c r="AL411" s="222"/>
      <c r="AM411" s="296"/>
      <c r="AN411" s="296"/>
      <c r="AO411" s="296"/>
      <c r="AP411" s="296"/>
      <c r="AQ411" s="296"/>
      <c r="AR411" s="296"/>
      <c r="AS411" s="296"/>
      <c r="AT411" s="296"/>
      <c r="AU411" s="296"/>
      <c r="AV411" s="296"/>
      <c r="AW411" s="296"/>
      <c r="AX411" s="296"/>
      <c r="AY411" s="296"/>
      <c r="AZ411" s="296"/>
      <c r="BA411" s="296"/>
      <c r="BB411" s="296"/>
      <c r="BC411" s="296"/>
      <c r="BD411" s="296"/>
      <c r="BE411" s="296"/>
      <c r="BF411" s="296"/>
      <c r="BG411" s="296"/>
      <c r="BH411" s="296"/>
      <c r="BI411" s="296"/>
      <c r="BJ411" s="296"/>
      <c r="BK411" s="296"/>
      <c r="BL411" s="296"/>
      <c r="BM411" s="296"/>
      <c r="BN411" s="296"/>
      <c r="BO411" s="296"/>
      <c r="BP411" s="296"/>
      <c r="BQ411" s="296"/>
      <c r="BR411" s="296"/>
      <c r="BS411" s="296"/>
      <c r="BT411" s="296"/>
      <c r="BU411" s="296"/>
      <c r="BV411" s="296"/>
      <c r="BW411" s="296"/>
      <c r="BX411" s="296"/>
      <c r="BY411" s="296"/>
      <c r="BZ411" s="296"/>
      <c r="CA411" s="296"/>
      <c r="CB411" s="296"/>
      <c r="CC411" s="296"/>
      <c r="CD411" s="296"/>
      <c r="CE411" s="296"/>
      <c r="CF411" s="296"/>
      <c r="CG411" s="222"/>
      <c r="CH411" s="222"/>
      <c r="CI411" s="222"/>
      <c r="CJ411" s="222"/>
      <c r="CK411" s="222"/>
      <c r="CL411" s="222"/>
      <c r="CM411" s="222"/>
      <c r="CN411" s="222"/>
      <c r="CO411" s="222"/>
      <c r="CP411" s="222"/>
      <c r="CQ411" s="222"/>
      <c r="CR411" s="222"/>
      <c r="CS411" s="222"/>
      <c r="CT411" s="222"/>
      <c r="CU411" s="222"/>
      <c r="CV411" s="222"/>
      <c r="CW411" s="222"/>
      <c r="CX411" s="222"/>
      <c r="CY411" s="222"/>
      <c r="CZ411" s="222"/>
      <c r="DA411" s="222"/>
      <c r="DB411" s="222"/>
      <c r="DC411" s="222"/>
      <c r="DD411" s="222"/>
      <c r="DE411" s="222"/>
      <c r="DF411" s="222"/>
      <c r="DG411" s="222"/>
      <c r="DH411" s="242"/>
    </row>
    <row r="412" spans="1:112" ht="20.25" customHeight="1">
      <c r="A412" s="294"/>
      <c r="C412" s="216" t="s">
        <v>924</v>
      </c>
      <c r="BE412" s="220" t="s">
        <v>925</v>
      </c>
      <c r="BF412" s="220"/>
      <c r="BG412" s="220"/>
      <c r="BH412" s="220"/>
      <c r="BI412" s="220"/>
      <c r="BJ412" s="220"/>
      <c r="BK412" s="220"/>
      <c r="BL412" s="220"/>
      <c r="BM412" s="220"/>
      <c r="BN412" s="220"/>
      <c r="BO412" s="220"/>
      <c r="BP412" s="220"/>
      <c r="BQ412" s="220"/>
      <c r="BR412" s="220"/>
      <c r="BS412" s="220"/>
      <c r="BT412" s="220"/>
      <c r="BU412" s="220"/>
      <c r="BV412" s="220"/>
      <c r="BW412" s="220"/>
      <c r="BX412" s="220"/>
      <c r="BY412" s="220"/>
      <c r="BZ412" s="220"/>
      <c r="CA412" s="220"/>
      <c r="CB412" s="220"/>
      <c r="CC412" s="220"/>
      <c r="CD412" s="220"/>
      <c r="CE412" s="220"/>
      <c r="CG412" s="220"/>
      <c r="CH412" s="220"/>
      <c r="CI412" s="220"/>
      <c r="CJ412" s="220"/>
      <c r="CK412" s="220"/>
      <c r="CL412" s="220"/>
      <c r="CM412" s="220"/>
      <c r="CN412" s="220"/>
      <c r="CO412" s="220"/>
      <c r="CP412" s="220"/>
      <c r="CQ412" s="220"/>
      <c r="CR412" s="220"/>
      <c r="CS412" s="220"/>
      <c r="CT412" s="220"/>
      <c r="CU412" s="220"/>
      <c r="CV412" s="220"/>
      <c r="CW412" s="220"/>
      <c r="CX412" s="220"/>
      <c r="CY412" s="220"/>
      <c r="CZ412" s="220"/>
      <c r="DA412" s="220"/>
      <c r="DB412" s="220"/>
      <c r="DC412" s="220"/>
      <c r="DD412" s="220"/>
      <c r="DE412" s="220"/>
      <c r="DF412" s="220"/>
      <c r="DG412" s="220"/>
      <c r="DH412" s="229"/>
    </row>
    <row r="413" spans="1:112" ht="20.25" customHeight="1">
      <c r="A413" s="294"/>
      <c r="C413" s="481" t="s">
        <v>306</v>
      </c>
      <c r="D413" s="482"/>
      <c r="E413" s="483"/>
      <c r="F413" s="484" t="s">
        <v>926</v>
      </c>
      <c r="G413" s="485"/>
      <c r="H413" s="485"/>
      <c r="I413" s="485"/>
      <c r="J413" s="485"/>
      <c r="K413" s="485"/>
      <c r="L413" s="485"/>
      <c r="M413" s="485"/>
      <c r="N413" s="485"/>
      <c r="O413" s="485"/>
      <c r="P413" s="485"/>
      <c r="Q413" s="485"/>
      <c r="R413" s="485"/>
      <c r="S413" s="485"/>
      <c r="T413" s="485"/>
      <c r="U413" s="485"/>
      <c r="V413" s="485"/>
      <c r="W413" s="485"/>
      <c r="X413" s="485"/>
      <c r="Y413" s="485"/>
      <c r="Z413" s="485"/>
      <c r="AA413" s="485"/>
      <c r="AB413" s="485"/>
      <c r="AC413" s="486"/>
      <c r="BE413" s="481" t="s">
        <v>306</v>
      </c>
      <c r="BF413" s="482"/>
      <c r="BG413" s="483"/>
      <c r="BH413" s="484" t="s">
        <v>927</v>
      </c>
      <c r="BI413" s="485"/>
      <c r="BJ413" s="485"/>
      <c r="BK413" s="485"/>
      <c r="BL413" s="485"/>
      <c r="BM413" s="485"/>
      <c r="BN413" s="485"/>
      <c r="BO413" s="485"/>
      <c r="BP413" s="485"/>
      <c r="BQ413" s="485"/>
      <c r="BR413" s="485"/>
      <c r="BS413" s="485"/>
      <c r="BT413" s="485"/>
      <c r="BU413" s="485"/>
      <c r="BV413" s="485"/>
      <c r="BW413" s="485"/>
      <c r="BX413" s="485"/>
      <c r="BY413" s="485"/>
      <c r="BZ413" s="485"/>
      <c r="CA413" s="485"/>
      <c r="CB413" s="485"/>
      <c r="CC413" s="485"/>
      <c r="CD413" s="485"/>
      <c r="CE413" s="486"/>
      <c r="DH413" s="248"/>
    </row>
    <row r="414" spans="1:112" ht="20.25" customHeight="1">
      <c r="A414" s="294"/>
      <c r="C414" s="284">
        <v>1</v>
      </c>
      <c r="D414" s="285"/>
      <c r="E414" s="285"/>
      <c r="F414" s="286" t="s">
        <v>928</v>
      </c>
      <c r="G414" s="287"/>
      <c r="H414" s="287"/>
      <c r="I414" s="287"/>
      <c r="J414" s="287"/>
      <c r="K414" s="287"/>
      <c r="L414" s="287"/>
      <c r="M414" s="287"/>
      <c r="N414" s="287"/>
      <c r="O414" s="287"/>
      <c r="P414" s="287"/>
      <c r="Q414" s="287"/>
      <c r="R414" s="287"/>
      <c r="S414" s="287"/>
      <c r="T414" s="287"/>
      <c r="U414" s="287"/>
      <c r="V414" s="287"/>
      <c r="W414" s="287"/>
      <c r="X414" s="287"/>
      <c r="Y414" s="287"/>
      <c r="Z414" s="287"/>
      <c r="AA414" s="287"/>
      <c r="AB414" s="287"/>
      <c r="AC414" s="288"/>
      <c r="BE414" s="284">
        <v>1</v>
      </c>
      <c r="BF414" s="285"/>
      <c r="BG414" s="285"/>
      <c r="BH414" s="286" t="s">
        <v>631</v>
      </c>
      <c r="BI414" s="287"/>
      <c r="BJ414" s="287"/>
      <c r="BK414" s="287"/>
      <c r="BL414" s="287"/>
      <c r="BM414" s="287"/>
      <c r="BN414" s="287"/>
      <c r="BO414" s="287"/>
      <c r="BP414" s="287"/>
      <c r="BQ414" s="287"/>
      <c r="BR414" s="287"/>
      <c r="BS414" s="287"/>
      <c r="BT414" s="287"/>
      <c r="BU414" s="287"/>
      <c r="BV414" s="287"/>
      <c r="BW414" s="287"/>
      <c r="BX414" s="287"/>
      <c r="BY414" s="287"/>
      <c r="BZ414" s="287"/>
      <c r="CA414" s="287"/>
      <c r="CB414" s="287"/>
      <c r="CC414" s="287"/>
      <c r="CD414" s="287"/>
      <c r="CE414" s="288"/>
      <c r="DH414" s="248"/>
    </row>
    <row r="415" spans="1:112" ht="20.25" customHeight="1">
      <c r="A415" s="294"/>
      <c r="C415" s="284">
        <v>2</v>
      </c>
      <c r="D415" s="285"/>
      <c r="E415" s="285"/>
      <c r="F415" s="286" t="s">
        <v>929</v>
      </c>
      <c r="G415" s="287"/>
      <c r="H415" s="287"/>
      <c r="I415" s="287"/>
      <c r="J415" s="287"/>
      <c r="K415" s="287"/>
      <c r="L415" s="287"/>
      <c r="M415" s="287"/>
      <c r="N415" s="287"/>
      <c r="O415" s="287"/>
      <c r="P415" s="287"/>
      <c r="Q415" s="287"/>
      <c r="R415" s="287"/>
      <c r="S415" s="287"/>
      <c r="T415" s="287"/>
      <c r="U415" s="287"/>
      <c r="V415" s="287"/>
      <c r="W415" s="287"/>
      <c r="X415" s="287"/>
      <c r="Y415" s="287"/>
      <c r="Z415" s="287"/>
      <c r="AA415" s="287"/>
      <c r="AB415" s="287"/>
      <c r="AC415" s="288"/>
      <c r="BE415" s="284">
        <v>2</v>
      </c>
      <c r="BF415" s="285"/>
      <c r="BG415" s="285"/>
      <c r="BH415" s="286" t="s">
        <v>930</v>
      </c>
      <c r="BI415" s="287"/>
      <c r="BJ415" s="287"/>
      <c r="BK415" s="287"/>
      <c r="BL415" s="287"/>
      <c r="BM415" s="287"/>
      <c r="BN415" s="287"/>
      <c r="BO415" s="287"/>
      <c r="BP415" s="287"/>
      <c r="BQ415" s="287"/>
      <c r="BR415" s="287"/>
      <c r="BS415" s="287"/>
      <c r="BT415" s="287"/>
      <c r="BU415" s="287"/>
      <c r="BV415" s="287"/>
      <c r="BW415" s="287"/>
      <c r="BX415" s="287"/>
      <c r="BY415" s="287"/>
      <c r="BZ415" s="287"/>
      <c r="CA415" s="287"/>
      <c r="CB415" s="287"/>
      <c r="CC415" s="287"/>
      <c r="CD415" s="287"/>
      <c r="CE415" s="288"/>
      <c r="DH415" s="248"/>
    </row>
    <row r="416" spans="1:112" ht="20.25" customHeight="1">
      <c r="A416" s="294"/>
      <c r="BE416" s="284">
        <v>3</v>
      </c>
      <c r="BF416" s="285"/>
      <c r="BG416" s="285"/>
      <c r="BH416" s="286" t="s">
        <v>931</v>
      </c>
      <c r="BI416" s="287"/>
      <c r="BJ416" s="287"/>
      <c r="BK416" s="287"/>
      <c r="BL416" s="287"/>
      <c r="BM416" s="287"/>
      <c r="BN416" s="287"/>
      <c r="BO416" s="287"/>
      <c r="BP416" s="287"/>
      <c r="BQ416" s="287"/>
      <c r="BR416" s="287"/>
      <c r="BS416" s="287"/>
      <c r="BT416" s="287"/>
      <c r="BU416" s="287"/>
      <c r="BV416" s="287"/>
      <c r="BW416" s="287"/>
      <c r="BX416" s="287"/>
      <c r="BY416" s="287"/>
      <c r="BZ416" s="287"/>
      <c r="CA416" s="287"/>
      <c r="CB416" s="287"/>
      <c r="CC416" s="287"/>
      <c r="CD416" s="287"/>
      <c r="CE416" s="288"/>
      <c r="DH416" s="248"/>
    </row>
    <row r="417" spans="1:112" ht="20.25" customHeight="1">
      <c r="A417" s="294"/>
      <c r="C417" s="216" t="s">
        <v>932</v>
      </c>
      <c r="BE417" s="284">
        <v>4</v>
      </c>
      <c r="BF417" s="285"/>
      <c r="BG417" s="285"/>
      <c r="BH417" s="286" t="s">
        <v>933</v>
      </c>
      <c r="BI417" s="287"/>
      <c r="BJ417" s="287"/>
      <c r="BK417" s="287"/>
      <c r="BL417" s="287"/>
      <c r="BM417" s="287"/>
      <c r="BN417" s="287"/>
      <c r="BO417" s="287"/>
      <c r="BP417" s="287"/>
      <c r="BQ417" s="287"/>
      <c r="BR417" s="287"/>
      <c r="BS417" s="287"/>
      <c r="BT417" s="287"/>
      <c r="BU417" s="287"/>
      <c r="BV417" s="287"/>
      <c r="BW417" s="287"/>
      <c r="BX417" s="287"/>
      <c r="BY417" s="287"/>
      <c r="BZ417" s="287"/>
      <c r="CA417" s="287"/>
      <c r="CB417" s="287"/>
      <c r="CC417" s="287"/>
      <c r="CD417" s="287"/>
      <c r="CE417" s="288"/>
      <c r="DH417" s="248"/>
    </row>
    <row r="418" spans="1:112" ht="20.25" customHeight="1">
      <c r="A418" s="294"/>
      <c r="C418" s="481" t="s">
        <v>306</v>
      </c>
      <c r="D418" s="482"/>
      <c r="E418" s="483"/>
      <c r="F418" s="484" t="s">
        <v>934</v>
      </c>
      <c r="G418" s="485"/>
      <c r="H418" s="485"/>
      <c r="I418" s="485"/>
      <c r="J418" s="485"/>
      <c r="K418" s="485"/>
      <c r="L418" s="485"/>
      <c r="M418" s="485"/>
      <c r="N418" s="485"/>
      <c r="O418" s="485"/>
      <c r="P418" s="485"/>
      <c r="Q418" s="485"/>
      <c r="R418" s="485"/>
      <c r="S418" s="485"/>
      <c r="T418" s="485"/>
      <c r="U418" s="485"/>
      <c r="V418" s="485"/>
      <c r="W418" s="485"/>
      <c r="X418" s="485"/>
      <c r="Y418" s="485"/>
      <c r="Z418" s="485"/>
      <c r="AA418" s="485"/>
      <c r="AB418" s="485"/>
      <c r="AC418" s="486"/>
      <c r="BE418" s="284">
        <v>5</v>
      </c>
      <c r="BF418" s="285"/>
      <c r="BG418" s="285"/>
      <c r="BH418" s="286" t="s">
        <v>935</v>
      </c>
      <c r="BI418" s="287"/>
      <c r="BJ418" s="287"/>
      <c r="BK418" s="287"/>
      <c r="BL418" s="287"/>
      <c r="BM418" s="287"/>
      <c r="BN418" s="287"/>
      <c r="BO418" s="287"/>
      <c r="BP418" s="287"/>
      <c r="BQ418" s="287"/>
      <c r="BR418" s="287"/>
      <c r="BS418" s="287"/>
      <c r="BT418" s="287"/>
      <c r="BU418" s="287"/>
      <c r="BV418" s="287"/>
      <c r="BW418" s="287"/>
      <c r="BX418" s="287"/>
      <c r="BY418" s="287"/>
      <c r="BZ418" s="287"/>
      <c r="CA418" s="287"/>
      <c r="CB418" s="287"/>
      <c r="CC418" s="287"/>
      <c r="CD418" s="287"/>
      <c r="CE418" s="288"/>
      <c r="DH418" s="248"/>
    </row>
    <row r="419" spans="1:112" ht="20.25" customHeight="1">
      <c r="A419" s="294"/>
      <c r="C419" s="284">
        <v>1</v>
      </c>
      <c r="D419" s="285"/>
      <c r="E419" s="285"/>
      <c r="F419" s="286" t="s">
        <v>591</v>
      </c>
      <c r="G419" s="287"/>
      <c r="H419" s="287"/>
      <c r="I419" s="287"/>
      <c r="J419" s="287"/>
      <c r="K419" s="287"/>
      <c r="L419" s="287"/>
      <c r="M419" s="287"/>
      <c r="N419" s="287"/>
      <c r="O419" s="287"/>
      <c r="P419" s="287"/>
      <c r="Q419" s="287"/>
      <c r="R419" s="287"/>
      <c r="S419" s="287"/>
      <c r="T419" s="287"/>
      <c r="U419" s="287"/>
      <c r="V419" s="287"/>
      <c r="W419" s="287"/>
      <c r="X419" s="287"/>
      <c r="Y419" s="287"/>
      <c r="Z419" s="287"/>
      <c r="AA419" s="287"/>
      <c r="AB419" s="287"/>
      <c r="AC419" s="288"/>
      <c r="BE419" s="284">
        <v>6</v>
      </c>
      <c r="BF419" s="285"/>
      <c r="BG419" s="285"/>
      <c r="BH419" s="286" t="s">
        <v>936</v>
      </c>
      <c r="BI419" s="287"/>
      <c r="BJ419" s="287"/>
      <c r="BK419" s="287"/>
      <c r="BL419" s="287"/>
      <c r="BM419" s="287"/>
      <c r="BN419" s="287"/>
      <c r="BO419" s="287"/>
      <c r="BP419" s="287"/>
      <c r="BQ419" s="287"/>
      <c r="BR419" s="287"/>
      <c r="BS419" s="287"/>
      <c r="BT419" s="287"/>
      <c r="BU419" s="287"/>
      <c r="BV419" s="287"/>
      <c r="BW419" s="287"/>
      <c r="BX419" s="287"/>
      <c r="BY419" s="287"/>
      <c r="BZ419" s="287"/>
      <c r="CA419" s="287"/>
      <c r="CB419" s="287"/>
      <c r="CC419" s="287"/>
      <c r="CD419" s="287"/>
      <c r="CE419" s="288"/>
      <c r="DH419" s="248"/>
    </row>
    <row r="420" spans="1:112" ht="20.25" customHeight="1">
      <c r="A420" s="294"/>
      <c r="C420" s="284">
        <v>2</v>
      </c>
      <c r="D420" s="285"/>
      <c r="E420" s="285"/>
      <c r="F420" s="286" t="s">
        <v>937</v>
      </c>
      <c r="G420" s="287"/>
      <c r="H420" s="287"/>
      <c r="I420" s="287"/>
      <c r="J420" s="287"/>
      <c r="K420" s="287"/>
      <c r="L420" s="287"/>
      <c r="M420" s="287"/>
      <c r="N420" s="287"/>
      <c r="O420" s="287"/>
      <c r="P420" s="287"/>
      <c r="Q420" s="287"/>
      <c r="R420" s="287"/>
      <c r="S420" s="287"/>
      <c r="T420" s="287"/>
      <c r="U420" s="287"/>
      <c r="V420" s="287"/>
      <c r="W420" s="287"/>
      <c r="X420" s="287"/>
      <c r="Y420" s="287"/>
      <c r="Z420" s="287"/>
      <c r="AA420" s="287"/>
      <c r="AB420" s="287"/>
      <c r="AC420" s="288"/>
      <c r="BE420" s="284">
        <v>7</v>
      </c>
      <c r="BF420" s="285"/>
      <c r="BG420" s="285"/>
      <c r="BH420" s="286" t="s">
        <v>938</v>
      </c>
      <c r="BI420" s="287"/>
      <c r="BJ420" s="287"/>
      <c r="BK420" s="287"/>
      <c r="BL420" s="287"/>
      <c r="BM420" s="287"/>
      <c r="BN420" s="287"/>
      <c r="BO420" s="287"/>
      <c r="BP420" s="287"/>
      <c r="BQ420" s="287"/>
      <c r="BR420" s="287"/>
      <c r="BS420" s="287"/>
      <c r="BT420" s="287"/>
      <c r="BU420" s="287"/>
      <c r="BV420" s="287"/>
      <c r="BW420" s="287"/>
      <c r="BX420" s="287"/>
      <c r="BY420" s="287"/>
      <c r="BZ420" s="287"/>
      <c r="CA420" s="287"/>
      <c r="CB420" s="287"/>
      <c r="CC420" s="287"/>
      <c r="CD420" s="287"/>
      <c r="CE420" s="288"/>
      <c r="DH420" s="248"/>
    </row>
    <row r="421" spans="1:112" ht="20.25" customHeight="1">
      <c r="A421" s="294"/>
      <c r="C421" s="284">
        <v>3</v>
      </c>
      <c r="D421" s="285"/>
      <c r="E421" s="285"/>
      <c r="F421" s="286" t="s">
        <v>939</v>
      </c>
      <c r="G421" s="287"/>
      <c r="H421" s="287"/>
      <c r="I421" s="287"/>
      <c r="J421" s="287"/>
      <c r="K421" s="287"/>
      <c r="L421" s="287"/>
      <c r="M421" s="287"/>
      <c r="N421" s="287"/>
      <c r="O421" s="287"/>
      <c r="P421" s="287"/>
      <c r="Q421" s="287"/>
      <c r="R421" s="287"/>
      <c r="S421" s="287"/>
      <c r="T421" s="287"/>
      <c r="U421" s="287"/>
      <c r="V421" s="287"/>
      <c r="W421" s="287"/>
      <c r="X421" s="287"/>
      <c r="Y421" s="287"/>
      <c r="Z421" s="287"/>
      <c r="AA421" s="287"/>
      <c r="AB421" s="287"/>
      <c r="AC421" s="288"/>
      <c r="BE421" s="284">
        <v>8</v>
      </c>
      <c r="BF421" s="285"/>
      <c r="BG421" s="285"/>
      <c r="BH421" s="286" t="s">
        <v>642</v>
      </c>
      <c r="BI421" s="287"/>
      <c r="BJ421" s="287"/>
      <c r="BK421" s="287"/>
      <c r="BL421" s="287"/>
      <c r="BM421" s="287"/>
      <c r="BN421" s="287"/>
      <c r="BO421" s="287"/>
      <c r="BP421" s="287"/>
      <c r="BQ421" s="287"/>
      <c r="BR421" s="287"/>
      <c r="BS421" s="287"/>
      <c r="BT421" s="287"/>
      <c r="BU421" s="287"/>
      <c r="BV421" s="287"/>
      <c r="BW421" s="287"/>
      <c r="BX421" s="287"/>
      <c r="BY421" s="287"/>
      <c r="BZ421" s="287"/>
      <c r="CA421" s="287"/>
      <c r="CB421" s="287"/>
      <c r="CC421" s="287"/>
      <c r="CD421" s="287"/>
      <c r="CE421" s="288"/>
      <c r="DH421" s="248"/>
    </row>
    <row r="422" spans="1:112" ht="20.25" customHeight="1">
      <c r="A422" s="294"/>
      <c r="C422" s="284">
        <v>4</v>
      </c>
      <c r="D422" s="285"/>
      <c r="E422" s="285"/>
      <c r="F422" s="286" t="s">
        <v>940</v>
      </c>
      <c r="G422" s="287"/>
      <c r="H422" s="287"/>
      <c r="I422" s="287"/>
      <c r="J422" s="287"/>
      <c r="K422" s="287"/>
      <c r="L422" s="287"/>
      <c r="M422" s="287"/>
      <c r="N422" s="287"/>
      <c r="O422" s="287"/>
      <c r="P422" s="287"/>
      <c r="Q422" s="287"/>
      <c r="R422" s="287"/>
      <c r="S422" s="287"/>
      <c r="T422" s="287"/>
      <c r="U422" s="287"/>
      <c r="V422" s="287"/>
      <c r="W422" s="287"/>
      <c r="X422" s="287"/>
      <c r="Y422" s="287"/>
      <c r="Z422" s="287"/>
      <c r="AA422" s="287"/>
      <c r="AB422" s="287"/>
      <c r="AC422" s="288"/>
      <c r="DH422" s="248"/>
    </row>
    <row r="423" spans="1:112" ht="20.25" customHeight="1">
      <c r="A423" s="294"/>
      <c r="C423" s="284">
        <v>5</v>
      </c>
      <c r="D423" s="285"/>
      <c r="E423" s="285"/>
      <c r="F423" s="286" t="s">
        <v>941</v>
      </c>
      <c r="G423" s="287"/>
      <c r="H423" s="287"/>
      <c r="I423" s="287"/>
      <c r="J423" s="287"/>
      <c r="K423" s="287"/>
      <c r="L423" s="287"/>
      <c r="M423" s="287"/>
      <c r="N423" s="287"/>
      <c r="O423" s="287"/>
      <c r="P423" s="287"/>
      <c r="Q423" s="287"/>
      <c r="R423" s="287"/>
      <c r="S423" s="287"/>
      <c r="T423" s="287"/>
      <c r="U423" s="287"/>
      <c r="V423" s="287"/>
      <c r="W423" s="287"/>
      <c r="X423" s="287"/>
      <c r="Y423" s="287"/>
      <c r="Z423" s="287"/>
      <c r="AA423" s="287"/>
      <c r="AB423" s="287"/>
      <c r="AC423" s="288"/>
      <c r="BE423" s="216" t="s">
        <v>942</v>
      </c>
      <c r="DH423" s="248"/>
    </row>
    <row r="424" spans="1:112" ht="20.25" customHeight="1">
      <c r="A424" s="294"/>
      <c r="BE424" s="481" t="s">
        <v>306</v>
      </c>
      <c r="BF424" s="482"/>
      <c r="BG424" s="483"/>
      <c r="BH424" s="484" t="s">
        <v>943</v>
      </c>
      <c r="BI424" s="485"/>
      <c r="BJ424" s="485"/>
      <c r="BK424" s="485"/>
      <c r="BL424" s="485"/>
      <c r="BM424" s="485"/>
      <c r="BN424" s="485"/>
      <c r="BO424" s="485"/>
      <c r="BP424" s="485"/>
      <c r="BQ424" s="485"/>
      <c r="BR424" s="485"/>
      <c r="BS424" s="485"/>
      <c r="BT424" s="485"/>
      <c r="BU424" s="485"/>
      <c r="BV424" s="485"/>
      <c r="BW424" s="485"/>
      <c r="BX424" s="485"/>
      <c r="BY424" s="485"/>
      <c r="BZ424" s="485"/>
      <c r="CA424" s="485"/>
      <c r="CB424" s="485"/>
      <c r="CC424" s="485"/>
      <c r="CD424" s="485"/>
      <c r="CE424" s="504"/>
      <c r="DH424" s="248"/>
    </row>
    <row r="425" spans="1:112" ht="20.25" customHeight="1">
      <c r="A425" s="294"/>
      <c r="C425" s="216" t="s">
        <v>944</v>
      </c>
      <c r="BE425" s="284">
        <v>1</v>
      </c>
      <c r="BF425" s="285"/>
      <c r="BG425" s="285"/>
      <c r="BH425" s="286" t="s">
        <v>945</v>
      </c>
      <c r="BI425" s="287"/>
      <c r="BJ425" s="287"/>
      <c r="BK425" s="287"/>
      <c r="BL425" s="287"/>
      <c r="BM425" s="287"/>
      <c r="BN425" s="287"/>
      <c r="BO425" s="287"/>
      <c r="BP425" s="287"/>
      <c r="BQ425" s="287"/>
      <c r="BR425" s="287"/>
      <c r="BS425" s="287"/>
      <c r="BT425" s="287"/>
      <c r="BU425" s="287"/>
      <c r="BV425" s="287"/>
      <c r="BW425" s="287"/>
      <c r="BX425" s="287"/>
      <c r="BY425" s="287"/>
      <c r="BZ425" s="287"/>
      <c r="CA425" s="287"/>
      <c r="CB425" s="287"/>
      <c r="CC425" s="287"/>
      <c r="CD425" s="287"/>
      <c r="CE425" s="288"/>
      <c r="DH425" s="248"/>
    </row>
    <row r="426" spans="1:112" ht="20.25" customHeight="1">
      <c r="A426" s="294"/>
      <c r="C426" s="481" t="s">
        <v>306</v>
      </c>
      <c r="D426" s="482"/>
      <c r="E426" s="483"/>
      <c r="F426" s="484" t="s">
        <v>934</v>
      </c>
      <c r="G426" s="485"/>
      <c r="H426" s="485"/>
      <c r="I426" s="485"/>
      <c r="J426" s="485"/>
      <c r="K426" s="485"/>
      <c r="L426" s="485"/>
      <c r="M426" s="485"/>
      <c r="N426" s="485"/>
      <c r="O426" s="485"/>
      <c r="P426" s="485"/>
      <c r="Q426" s="485"/>
      <c r="R426" s="485"/>
      <c r="S426" s="485"/>
      <c r="T426" s="485"/>
      <c r="U426" s="485"/>
      <c r="V426" s="485"/>
      <c r="W426" s="485"/>
      <c r="X426" s="485"/>
      <c r="Y426" s="485"/>
      <c r="Z426" s="485"/>
      <c r="AA426" s="485"/>
      <c r="AB426" s="485"/>
      <c r="AC426" s="486"/>
      <c r="BE426" s="284">
        <v>2</v>
      </c>
      <c r="BF426" s="285"/>
      <c r="BG426" s="285"/>
      <c r="BH426" s="286" t="s">
        <v>946</v>
      </c>
      <c r="BI426" s="287"/>
      <c r="BJ426" s="287"/>
      <c r="BK426" s="287"/>
      <c r="BL426" s="287"/>
      <c r="BM426" s="287"/>
      <c r="BN426" s="287"/>
      <c r="BO426" s="287"/>
      <c r="BP426" s="287"/>
      <c r="BQ426" s="287"/>
      <c r="BR426" s="287"/>
      <c r="BS426" s="287"/>
      <c r="BT426" s="287"/>
      <c r="BU426" s="287"/>
      <c r="BV426" s="287"/>
      <c r="BW426" s="287"/>
      <c r="BX426" s="287"/>
      <c r="BY426" s="287"/>
      <c r="BZ426" s="287"/>
      <c r="CA426" s="287"/>
      <c r="CB426" s="287"/>
      <c r="CC426" s="287"/>
      <c r="CD426" s="287"/>
      <c r="CE426" s="288"/>
      <c r="DH426" s="248"/>
    </row>
    <row r="427" spans="1:112" ht="20.25" customHeight="1">
      <c r="A427" s="294"/>
      <c r="C427" s="284">
        <v>1</v>
      </c>
      <c r="D427" s="285"/>
      <c r="E427" s="285"/>
      <c r="F427" s="286" t="s">
        <v>591</v>
      </c>
      <c r="G427" s="287"/>
      <c r="H427" s="287"/>
      <c r="I427" s="287"/>
      <c r="J427" s="287"/>
      <c r="K427" s="287"/>
      <c r="L427" s="287"/>
      <c r="M427" s="287"/>
      <c r="N427" s="287"/>
      <c r="O427" s="287"/>
      <c r="P427" s="287"/>
      <c r="Q427" s="287"/>
      <c r="R427" s="287"/>
      <c r="S427" s="287"/>
      <c r="T427" s="287"/>
      <c r="U427" s="287"/>
      <c r="V427" s="287"/>
      <c r="W427" s="287"/>
      <c r="X427" s="287"/>
      <c r="Y427" s="287"/>
      <c r="Z427" s="287"/>
      <c r="AA427" s="287"/>
      <c r="AB427" s="287"/>
      <c r="AC427" s="288"/>
      <c r="DH427" s="248"/>
    </row>
    <row r="428" spans="1:112" ht="20.25" customHeight="1">
      <c r="A428" s="294"/>
      <c r="C428" s="284">
        <v>2</v>
      </c>
      <c r="D428" s="285"/>
      <c r="E428" s="285"/>
      <c r="F428" s="286" t="s">
        <v>937</v>
      </c>
      <c r="G428" s="287"/>
      <c r="H428" s="287"/>
      <c r="I428" s="287"/>
      <c r="J428" s="287"/>
      <c r="K428" s="287"/>
      <c r="L428" s="287"/>
      <c r="M428" s="287"/>
      <c r="N428" s="287"/>
      <c r="O428" s="287"/>
      <c r="P428" s="287"/>
      <c r="Q428" s="287"/>
      <c r="R428" s="287"/>
      <c r="S428" s="287"/>
      <c r="T428" s="287"/>
      <c r="U428" s="287"/>
      <c r="V428" s="287"/>
      <c r="W428" s="287"/>
      <c r="X428" s="287"/>
      <c r="Y428" s="287"/>
      <c r="Z428" s="287"/>
      <c r="AA428" s="287"/>
      <c r="AB428" s="287"/>
      <c r="AC428" s="288"/>
      <c r="BE428" s="216" t="s">
        <v>947</v>
      </c>
      <c r="DH428" s="248"/>
    </row>
    <row r="429" spans="1:112" ht="20.25" customHeight="1">
      <c r="A429" s="294"/>
      <c r="C429" s="284">
        <v>3</v>
      </c>
      <c r="D429" s="285"/>
      <c r="E429" s="285"/>
      <c r="F429" s="286" t="s">
        <v>939</v>
      </c>
      <c r="G429" s="287"/>
      <c r="H429" s="287"/>
      <c r="I429" s="287"/>
      <c r="J429" s="287"/>
      <c r="K429" s="287"/>
      <c r="L429" s="287"/>
      <c r="M429" s="287"/>
      <c r="N429" s="287"/>
      <c r="O429" s="287"/>
      <c r="P429" s="287"/>
      <c r="Q429" s="287"/>
      <c r="R429" s="287"/>
      <c r="S429" s="287"/>
      <c r="T429" s="287"/>
      <c r="U429" s="287"/>
      <c r="V429" s="287"/>
      <c r="W429" s="287"/>
      <c r="X429" s="287"/>
      <c r="Y429" s="287"/>
      <c r="Z429" s="287"/>
      <c r="AA429" s="287"/>
      <c r="AB429" s="287"/>
      <c r="AC429" s="288"/>
      <c r="BE429" s="481" t="s">
        <v>306</v>
      </c>
      <c r="BF429" s="482"/>
      <c r="BG429" s="483"/>
      <c r="BH429" s="484" t="s">
        <v>948</v>
      </c>
      <c r="BI429" s="485"/>
      <c r="BJ429" s="485"/>
      <c r="BK429" s="485"/>
      <c r="BL429" s="485"/>
      <c r="BM429" s="485"/>
      <c r="BN429" s="485"/>
      <c r="BO429" s="485"/>
      <c r="BP429" s="485"/>
      <c r="BQ429" s="485"/>
      <c r="BR429" s="485"/>
      <c r="BS429" s="485"/>
      <c r="BT429" s="485"/>
      <c r="BU429" s="485"/>
      <c r="BV429" s="485"/>
      <c r="BW429" s="485"/>
      <c r="BX429" s="485"/>
      <c r="BY429" s="485"/>
      <c r="BZ429" s="485"/>
      <c r="CA429" s="485"/>
      <c r="CB429" s="485"/>
      <c r="CC429" s="485"/>
      <c r="CD429" s="485"/>
      <c r="CE429" s="504"/>
      <c r="DH429" s="248"/>
    </row>
    <row r="430" spans="1:112" ht="20.25" customHeight="1">
      <c r="A430" s="294"/>
      <c r="C430" s="284">
        <v>4</v>
      </c>
      <c r="D430" s="285"/>
      <c r="E430" s="285"/>
      <c r="F430" s="286" t="s">
        <v>940</v>
      </c>
      <c r="G430" s="287"/>
      <c r="H430" s="287"/>
      <c r="I430" s="287"/>
      <c r="J430" s="287"/>
      <c r="K430" s="287"/>
      <c r="L430" s="287"/>
      <c r="M430" s="287"/>
      <c r="N430" s="287"/>
      <c r="O430" s="287"/>
      <c r="P430" s="287"/>
      <c r="Q430" s="287"/>
      <c r="R430" s="287"/>
      <c r="S430" s="287"/>
      <c r="T430" s="287"/>
      <c r="U430" s="287"/>
      <c r="V430" s="287"/>
      <c r="W430" s="287"/>
      <c r="X430" s="287"/>
      <c r="Y430" s="287"/>
      <c r="Z430" s="287"/>
      <c r="AA430" s="287"/>
      <c r="AB430" s="287"/>
      <c r="AC430" s="288"/>
      <c r="BE430" s="284">
        <v>1</v>
      </c>
      <c r="BF430" s="285"/>
      <c r="BG430" s="285"/>
      <c r="BH430" s="286" t="s">
        <v>949</v>
      </c>
      <c r="BI430" s="287"/>
      <c r="BJ430" s="287"/>
      <c r="BK430" s="287"/>
      <c r="BL430" s="287"/>
      <c r="BM430" s="287"/>
      <c r="BN430" s="287"/>
      <c r="BO430" s="287"/>
      <c r="BP430" s="287"/>
      <c r="BQ430" s="287"/>
      <c r="BR430" s="287"/>
      <c r="BS430" s="287"/>
      <c r="BT430" s="287"/>
      <c r="BU430" s="287"/>
      <c r="BV430" s="287"/>
      <c r="BW430" s="287"/>
      <c r="BX430" s="287"/>
      <c r="BY430" s="287"/>
      <c r="BZ430" s="287"/>
      <c r="CA430" s="287"/>
      <c r="CB430" s="287"/>
      <c r="CC430" s="287"/>
      <c r="CD430" s="287"/>
      <c r="CE430" s="288"/>
      <c r="DH430" s="248"/>
    </row>
    <row r="431" spans="1:112" ht="20.25" customHeight="1">
      <c r="A431" s="294"/>
      <c r="BE431" s="297">
        <v>2</v>
      </c>
      <c r="BF431" s="298"/>
      <c r="BG431" s="298"/>
      <c r="BH431" s="299" t="s">
        <v>950</v>
      </c>
      <c r="BI431" s="300"/>
      <c r="BJ431" s="300"/>
      <c r="BK431" s="300"/>
      <c r="BL431" s="300"/>
      <c r="BM431" s="300"/>
      <c r="BN431" s="300"/>
      <c r="BO431" s="300"/>
      <c r="BP431" s="300"/>
      <c r="BQ431" s="300"/>
      <c r="BR431" s="300"/>
      <c r="BS431" s="300"/>
      <c r="BT431" s="300"/>
      <c r="BU431" s="300"/>
      <c r="BV431" s="300"/>
      <c r="BW431" s="300"/>
      <c r="BX431" s="300"/>
      <c r="BY431" s="300"/>
      <c r="BZ431" s="300"/>
      <c r="CA431" s="300"/>
      <c r="CB431" s="300"/>
      <c r="CC431" s="300"/>
      <c r="CD431" s="300"/>
      <c r="CE431" s="301"/>
      <c r="DH431" s="248"/>
    </row>
    <row r="432" spans="1:112" ht="20.25" customHeight="1">
      <c r="A432" s="294"/>
      <c r="C432" s="216" t="s">
        <v>951</v>
      </c>
      <c r="BE432" s="297">
        <v>3</v>
      </c>
      <c r="BF432" s="298"/>
      <c r="BG432" s="298"/>
      <c r="BH432" s="299" t="s">
        <v>952</v>
      </c>
      <c r="BI432" s="300"/>
      <c r="BJ432" s="300"/>
      <c r="BK432" s="300"/>
      <c r="BL432" s="300"/>
      <c r="BM432" s="300"/>
      <c r="BN432" s="300"/>
      <c r="BO432" s="300"/>
      <c r="BP432" s="300"/>
      <c r="BQ432" s="300"/>
      <c r="BR432" s="300"/>
      <c r="BS432" s="300"/>
      <c r="BT432" s="300"/>
      <c r="BU432" s="300"/>
      <c r="BV432" s="300"/>
      <c r="BW432" s="300"/>
      <c r="BX432" s="300"/>
      <c r="BY432" s="300"/>
      <c r="BZ432" s="300"/>
      <c r="CA432" s="300"/>
      <c r="CB432" s="300"/>
      <c r="CC432" s="300"/>
      <c r="CD432" s="300"/>
      <c r="CE432" s="301"/>
      <c r="DH432" s="248"/>
    </row>
    <row r="433" spans="1:112" ht="20.25" customHeight="1">
      <c r="A433" s="294"/>
      <c r="C433" s="481" t="s">
        <v>306</v>
      </c>
      <c r="D433" s="482"/>
      <c r="E433" s="483"/>
      <c r="F433" s="484" t="s">
        <v>953</v>
      </c>
      <c r="G433" s="485"/>
      <c r="H433" s="485"/>
      <c r="I433" s="485"/>
      <c r="J433" s="485"/>
      <c r="K433" s="485"/>
      <c r="L433" s="485"/>
      <c r="M433" s="485"/>
      <c r="N433" s="485"/>
      <c r="O433" s="485"/>
      <c r="P433" s="485"/>
      <c r="Q433" s="485"/>
      <c r="R433" s="485"/>
      <c r="S433" s="485"/>
      <c r="T433" s="485"/>
      <c r="U433" s="485"/>
      <c r="V433" s="485"/>
      <c r="W433" s="485"/>
      <c r="X433" s="485"/>
      <c r="Y433" s="485"/>
      <c r="Z433" s="485"/>
      <c r="AA433" s="485"/>
      <c r="AB433" s="485"/>
      <c r="AC433" s="486"/>
      <c r="BE433" s="297">
        <v>4</v>
      </c>
      <c r="BF433" s="298"/>
      <c r="BG433" s="298"/>
      <c r="BH433" s="299" t="s">
        <v>954</v>
      </c>
      <c r="BI433" s="300"/>
      <c r="BJ433" s="300"/>
      <c r="BK433" s="300"/>
      <c r="BL433" s="300"/>
      <c r="BM433" s="300"/>
      <c r="BN433" s="300"/>
      <c r="BO433" s="300"/>
      <c r="BP433" s="300"/>
      <c r="BQ433" s="300"/>
      <c r="BR433" s="300"/>
      <c r="BS433" s="300"/>
      <c r="BT433" s="300"/>
      <c r="BU433" s="300"/>
      <c r="BV433" s="300"/>
      <c r="BW433" s="300"/>
      <c r="BX433" s="300"/>
      <c r="BY433" s="300"/>
      <c r="BZ433" s="300"/>
      <c r="CA433" s="300"/>
      <c r="CB433" s="300"/>
      <c r="CC433" s="300"/>
      <c r="CD433" s="300"/>
      <c r="CE433" s="301"/>
      <c r="DH433" s="248"/>
    </row>
    <row r="434" spans="1:112" ht="20.25" customHeight="1">
      <c r="A434" s="294"/>
      <c r="C434" s="284">
        <v>1</v>
      </c>
      <c r="D434" s="285"/>
      <c r="E434" s="285"/>
      <c r="F434" s="286" t="s">
        <v>955</v>
      </c>
      <c r="G434" s="287"/>
      <c r="H434" s="287"/>
      <c r="I434" s="287"/>
      <c r="J434" s="287"/>
      <c r="K434" s="287"/>
      <c r="L434" s="287"/>
      <c r="M434" s="287"/>
      <c r="N434" s="287"/>
      <c r="O434" s="287"/>
      <c r="P434" s="287"/>
      <c r="Q434" s="287"/>
      <c r="R434" s="287"/>
      <c r="S434" s="287"/>
      <c r="T434" s="287"/>
      <c r="U434" s="287"/>
      <c r="V434" s="287"/>
      <c r="W434" s="287"/>
      <c r="X434" s="287"/>
      <c r="Y434" s="287"/>
      <c r="Z434" s="287"/>
      <c r="AA434" s="287"/>
      <c r="AB434" s="287"/>
      <c r="AC434" s="288"/>
      <c r="BE434" s="302">
        <v>5</v>
      </c>
      <c r="BF434" s="303"/>
      <c r="BG434" s="303"/>
      <c r="BH434" s="304" t="s">
        <v>956</v>
      </c>
      <c r="BI434" s="305"/>
      <c r="BJ434" s="305"/>
      <c r="BK434" s="305"/>
      <c r="BL434" s="305"/>
      <c r="BM434" s="305"/>
      <c r="BN434" s="305"/>
      <c r="BO434" s="305"/>
      <c r="BP434" s="305"/>
      <c r="BQ434" s="305"/>
      <c r="BR434" s="305"/>
      <c r="BS434" s="305"/>
      <c r="BT434" s="305"/>
      <c r="BU434" s="305"/>
      <c r="BV434" s="305"/>
      <c r="BW434" s="305"/>
      <c r="BX434" s="305"/>
      <c r="BY434" s="305"/>
      <c r="BZ434" s="305"/>
      <c r="CA434" s="305"/>
      <c r="CB434" s="305"/>
      <c r="CC434" s="305"/>
      <c r="CD434" s="305"/>
      <c r="CE434" s="306"/>
      <c r="DH434" s="248"/>
    </row>
    <row r="435" spans="1:112" ht="20.25" customHeight="1">
      <c r="A435" s="294"/>
      <c r="C435" s="284">
        <v>2</v>
      </c>
      <c r="D435" s="285"/>
      <c r="E435" s="285"/>
      <c r="F435" s="286" t="s">
        <v>957</v>
      </c>
      <c r="G435" s="287"/>
      <c r="H435" s="287"/>
      <c r="I435" s="287"/>
      <c r="J435" s="287"/>
      <c r="K435" s="287"/>
      <c r="L435" s="287"/>
      <c r="M435" s="287"/>
      <c r="N435" s="287"/>
      <c r="O435" s="287"/>
      <c r="P435" s="287"/>
      <c r="Q435" s="287"/>
      <c r="R435" s="287"/>
      <c r="S435" s="287"/>
      <c r="T435" s="287"/>
      <c r="U435" s="287"/>
      <c r="V435" s="287"/>
      <c r="W435" s="287"/>
      <c r="X435" s="287"/>
      <c r="Y435" s="287"/>
      <c r="Z435" s="287"/>
      <c r="AA435" s="287"/>
      <c r="AB435" s="287"/>
      <c r="AC435" s="288"/>
      <c r="DH435" s="248"/>
    </row>
    <row r="436" spans="1:112" ht="20.25" customHeight="1">
      <c r="A436" s="294"/>
      <c r="C436" s="284">
        <v>3</v>
      </c>
      <c r="D436" s="285"/>
      <c r="E436" s="285"/>
      <c r="F436" s="286" t="s">
        <v>958</v>
      </c>
      <c r="G436" s="287"/>
      <c r="H436" s="287"/>
      <c r="I436" s="287"/>
      <c r="J436" s="287"/>
      <c r="K436" s="287"/>
      <c r="L436" s="287"/>
      <c r="M436" s="287"/>
      <c r="N436" s="287"/>
      <c r="O436" s="287"/>
      <c r="P436" s="287"/>
      <c r="Q436" s="287"/>
      <c r="R436" s="287"/>
      <c r="S436" s="287"/>
      <c r="T436" s="287"/>
      <c r="U436" s="287"/>
      <c r="V436" s="287"/>
      <c r="W436" s="287"/>
      <c r="X436" s="287"/>
      <c r="Y436" s="287"/>
      <c r="Z436" s="287"/>
      <c r="AA436" s="287"/>
      <c r="AB436" s="287"/>
      <c r="AC436" s="288"/>
      <c r="BE436" s="216" t="s">
        <v>959</v>
      </c>
      <c r="DH436" s="248"/>
    </row>
    <row r="437" spans="1:112" ht="20.25" customHeight="1">
      <c r="A437" s="294"/>
      <c r="BE437" s="481" t="s">
        <v>306</v>
      </c>
      <c r="BF437" s="482"/>
      <c r="BG437" s="483"/>
      <c r="BH437" s="484" t="s">
        <v>960</v>
      </c>
      <c r="BI437" s="485"/>
      <c r="BJ437" s="485"/>
      <c r="BK437" s="485"/>
      <c r="BL437" s="485"/>
      <c r="BM437" s="485"/>
      <c r="BN437" s="485"/>
      <c r="BO437" s="485"/>
      <c r="BP437" s="485"/>
      <c r="BQ437" s="485"/>
      <c r="BR437" s="485"/>
      <c r="BS437" s="485"/>
      <c r="BT437" s="485"/>
      <c r="BU437" s="485"/>
      <c r="BV437" s="485"/>
      <c r="BW437" s="485"/>
      <c r="BX437" s="485"/>
      <c r="BY437" s="485"/>
      <c r="BZ437" s="485"/>
      <c r="CA437" s="485"/>
      <c r="CB437" s="485"/>
      <c r="CC437" s="485"/>
      <c r="CD437" s="485"/>
      <c r="CE437" s="504"/>
      <c r="DH437" s="248"/>
    </row>
    <row r="438" spans="1:112" ht="20.25" customHeight="1">
      <c r="A438" s="294"/>
      <c r="BE438" s="284">
        <v>1</v>
      </c>
      <c r="BF438" s="285"/>
      <c r="BG438" s="285"/>
      <c r="BH438" s="286" t="s">
        <v>961</v>
      </c>
      <c r="BI438" s="287"/>
      <c r="BJ438" s="287"/>
      <c r="BK438" s="287"/>
      <c r="BL438" s="287"/>
      <c r="BM438" s="287"/>
      <c r="BN438" s="287"/>
      <c r="BO438" s="287"/>
      <c r="BP438" s="287"/>
      <c r="BQ438" s="287"/>
      <c r="BR438" s="287"/>
      <c r="BS438" s="287"/>
      <c r="BT438" s="287"/>
      <c r="BU438" s="287"/>
      <c r="BV438" s="287"/>
      <c r="BW438" s="287"/>
      <c r="BX438" s="287"/>
      <c r="BY438" s="287"/>
      <c r="BZ438" s="287"/>
      <c r="CA438" s="287"/>
      <c r="CB438" s="287"/>
      <c r="CC438" s="287"/>
      <c r="CD438" s="287"/>
      <c r="CE438" s="288"/>
      <c r="DH438" s="248"/>
    </row>
    <row r="439" spans="1:112" ht="20.25" customHeight="1">
      <c r="A439" s="294"/>
      <c r="BE439" s="284">
        <v>2</v>
      </c>
      <c r="BF439" s="285"/>
      <c r="BG439" s="285"/>
      <c r="BH439" s="286" t="s">
        <v>962</v>
      </c>
      <c r="BI439" s="287"/>
      <c r="BJ439" s="287"/>
      <c r="BK439" s="287"/>
      <c r="BL439" s="287"/>
      <c r="BM439" s="287"/>
      <c r="BN439" s="287"/>
      <c r="BO439" s="287"/>
      <c r="BP439" s="287"/>
      <c r="BQ439" s="287"/>
      <c r="BR439" s="287"/>
      <c r="BS439" s="287"/>
      <c r="BT439" s="287"/>
      <c r="BU439" s="287"/>
      <c r="BV439" s="287"/>
      <c r="BW439" s="287"/>
      <c r="BX439" s="287"/>
      <c r="BY439" s="287"/>
      <c r="BZ439" s="287"/>
      <c r="CA439" s="287"/>
      <c r="CB439" s="287"/>
      <c r="CC439" s="287"/>
      <c r="CD439" s="287"/>
      <c r="CE439" s="288"/>
      <c r="DH439" s="248"/>
    </row>
    <row r="440" spans="1:112" ht="20.25" customHeight="1">
      <c r="A440" s="294"/>
      <c r="DH440" s="248"/>
    </row>
    <row r="441" spans="1:112" ht="20.25" customHeight="1">
      <c r="A441" s="294"/>
      <c r="DH441" s="248"/>
    </row>
    <row r="442" spans="1:112" ht="20.25" customHeight="1">
      <c r="A442" s="294"/>
      <c r="DH442" s="248"/>
    </row>
    <row r="443" spans="1:112" ht="20.25" customHeight="1">
      <c r="A443" s="294"/>
      <c r="DH443" s="248"/>
    </row>
    <row r="444" spans="1:112" ht="20.25" customHeight="1">
      <c r="A444" s="294"/>
      <c r="DH444" s="248"/>
    </row>
    <row r="445" spans="1:112" ht="20.25" customHeight="1">
      <c r="A445" s="237"/>
      <c r="B445" s="238"/>
      <c r="C445" s="238"/>
      <c r="D445" s="238"/>
      <c r="E445" s="238"/>
      <c r="F445" s="238"/>
      <c r="G445" s="238"/>
      <c r="H445" s="238"/>
      <c r="I445" s="238"/>
      <c r="J445" s="238"/>
      <c r="K445" s="238"/>
      <c r="L445" s="238"/>
      <c r="M445" s="238"/>
      <c r="N445" s="238"/>
      <c r="O445" s="238"/>
      <c r="P445" s="238"/>
      <c r="Q445" s="238"/>
      <c r="R445" s="238"/>
      <c r="S445" s="238"/>
      <c r="T445" s="238"/>
      <c r="U445" s="238"/>
      <c r="V445" s="238"/>
      <c r="W445" s="238"/>
      <c r="X445" s="238"/>
      <c r="Y445" s="238"/>
      <c r="Z445" s="238"/>
      <c r="AA445" s="238"/>
      <c r="AB445" s="238"/>
      <c r="AC445" s="238"/>
      <c r="AD445" s="291"/>
      <c r="AE445" s="291"/>
      <c r="AF445" s="291"/>
      <c r="AG445" s="291"/>
      <c r="AH445" s="291"/>
      <c r="AI445" s="291"/>
      <c r="AJ445" s="291"/>
      <c r="AK445" s="291"/>
      <c r="AL445" s="291"/>
      <c r="AM445" s="238"/>
      <c r="AN445" s="238"/>
      <c r="AO445" s="238"/>
      <c r="AP445" s="238"/>
      <c r="AQ445" s="238"/>
      <c r="AR445" s="238"/>
      <c r="AS445" s="238"/>
      <c r="AT445" s="238"/>
      <c r="AU445" s="238"/>
      <c r="AV445" s="238"/>
      <c r="AW445" s="238"/>
      <c r="AX445" s="238"/>
      <c r="AY445" s="238"/>
      <c r="AZ445" s="238"/>
      <c r="BA445" s="238"/>
      <c r="BB445" s="238"/>
      <c r="BC445" s="238"/>
      <c r="BD445" s="238"/>
      <c r="BE445" s="238"/>
      <c r="BF445" s="238"/>
      <c r="BG445" s="238"/>
      <c r="BH445" s="238"/>
      <c r="BI445" s="238"/>
      <c r="BJ445" s="238"/>
      <c r="BK445" s="238"/>
      <c r="BL445" s="238"/>
      <c r="BM445" s="238"/>
      <c r="BN445" s="238"/>
      <c r="BO445" s="238"/>
      <c r="BP445" s="238"/>
      <c r="BQ445" s="238"/>
      <c r="BR445" s="238"/>
      <c r="BS445" s="238"/>
      <c r="BT445" s="238"/>
      <c r="BU445" s="238"/>
      <c r="BV445" s="238"/>
      <c r="BW445" s="238"/>
      <c r="BX445" s="238"/>
      <c r="BY445" s="238"/>
      <c r="BZ445" s="238"/>
      <c r="CA445" s="238"/>
      <c r="CB445" s="238"/>
      <c r="CC445" s="238"/>
      <c r="CD445" s="238"/>
      <c r="CE445" s="238"/>
      <c r="CF445" s="238"/>
      <c r="CG445" s="238"/>
      <c r="CH445" s="238"/>
      <c r="CI445" s="238"/>
      <c r="CJ445" s="238"/>
      <c r="CK445" s="238"/>
      <c r="CL445" s="238"/>
      <c r="CM445" s="238"/>
      <c r="CN445" s="238"/>
      <c r="CO445" s="238"/>
      <c r="CP445" s="238"/>
      <c r="CQ445" s="238"/>
      <c r="CR445" s="238"/>
      <c r="CS445" s="238"/>
      <c r="CT445" s="238"/>
      <c r="CU445" s="238"/>
      <c r="CV445" s="238"/>
      <c r="CW445" s="238"/>
      <c r="CX445" s="238"/>
      <c r="CY445" s="238"/>
      <c r="CZ445" s="238"/>
      <c r="DA445" s="238"/>
      <c r="DB445" s="238"/>
      <c r="DC445" s="238"/>
      <c r="DD445" s="238"/>
      <c r="DE445" s="238"/>
      <c r="DF445" s="238"/>
      <c r="DG445" s="238"/>
      <c r="DH445" s="239"/>
    </row>
    <row r="446" spans="1:112" ht="20.25" customHeight="1">
      <c r="A446" s="295"/>
      <c r="B446" s="296"/>
      <c r="C446" s="222"/>
      <c r="D446" s="222"/>
      <c r="E446" s="222"/>
      <c r="F446" s="253"/>
      <c r="G446" s="222"/>
      <c r="H446" s="222"/>
      <c r="I446" s="222"/>
      <c r="J446" s="222"/>
      <c r="K446" s="222"/>
      <c r="L446" s="222"/>
      <c r="M446" s="222"/>
      <c r="N446" s="222"/>
      <c r="O446" s="222"/>
      <c r="P446" s="222"/>
      <c r="Q446" s="222"/>
      <c r="R446" s="222"/>
      <c r="S446" s="222"/>
      <c r="T446" s="222"/>
      <c r="U446" s="222"/>
      <c r="V446" s="222"/>
      <c r="W446" s="222"/>
      <c r="X446" s="222"/>
      <c r="Y446" s="222"/>
      <c r="Z446" s="222"/>
      <c r="AA446" s="222"/>
      <c r="AB446" s="222"/>
      <c r="AC446" s="253"/>
      <c r="AD446" s="222"/>
      <c r="AE446" s="222"/>
      <c r="AF446" s="222"/>
      <c r="AG446" s="222"/>
      <c r="AH446" s="222"/>
      <c r="AI446" s="222"/>
      <c r="AJ446" s="222"/>
      <c r="AK446" s="222"/>
      <c r="AL446" s="222"/>
      <c r="AM446" s="296"/>
      <c r="AN446" s="296"/>
      <c r="AO446" s="296"/>
      <c r="AP446" s="296"/>
      <c r="AQ446" s="296"/>
      <c r="AR446" s="296"/>
      <c r="AS446" s="296"/>
      <c r="AT446" s="296"/>
      <c r="AU446" s="296"/>
      <c r="AV446" s="296"/>
      <c r="AW446" s="296"/>
      <c r="AX446" s="296"/>
      <c r="AY446" s="296"/>
      <c r="AZ446" s="296"/>
      <c r="BA446" s="296"/>
      <c r="BB446" s="296"/>
      <c r="BC446" s="296"/>
      <c r="BD446" s="296"/>
      <c r="BE446" s="296"/>
      <c r="BF446" s="296"/>
      <c r="BG446" s="296"/>
      <c r="BH446" s="296"/>
      <c r="BI446" s="296"/>
      <c r="BJ446" s="296"/>
      <c r="BK446" s="296"/>
      <c r="BL446" s="296"/>
      <c r="BM446" s="296"/>
      <c r="BN446" s="296"/>
      <c r="BO446" s="296"/>
      <c r="BP446" s="296"/>
      <c r="BQ446" s="296"/>
      <c r="BR446" s="296"/>
      <c r="BS446" s="296"/>
      <c r="BT446" s="296"/>
      <c r="BU446" s="296"/>
      <c r="BV446" s="296"/>
      <c r="BW446" s="296"/>
      <c r="BX446" s="296"/>
      <c r="BY446" s="296"/>
      <c r="BZ446" s="296"/>
      <c r="CA446" s="296"/>
      <c r="CB446" s="296"/>
      <c r="CC446" s="296"/>
      <c r="CD446" s="296"/>
      <c r="CE446" s="296"/>
      <c r="CF446" s="296"/>
      <c r="CG446" s="222"/>
      <c r="CH446" s="222"/>
      <c r="CI446" s="222"/>
      <c r="CJ446" s="222"/>
      <c r="CK446" s="222"/>
      <c r="CL446" s="222"/>
      <c r="CM446" s="222"/>
      <c r="CN446" s="222"/>
      <c r="CO446" s="222"/>
      <c r="CP446" s="222"/>
      <c r="CQ446" s="222"/>
      <c r="CR446" s="222"/>
      <c r="CS446" s="222"/>
      <c r="CT446" s="222"/>
      <c r="CU446" s="222"/>
      <c r="CV446" s="222"/>
      <c r="CW446" s="222"/>
      <c r="CX446" s="222"/>
      <c r="CY446" s="222"/>
      <c r="CZ446" s="222"/>
      <c r="DA446" s="222"/>
      <c r="DB446" s="222"/>
      <c r="DC446" s="222"/>
      <c r="DD446" s="222"/>
      <c r="DE446" s="222"/>
      <c r="DF446" s="222"/>
      <c r="DG446" s="222"/>
      <c r="DH446" s="242"/>
    </row>
    <row r="447" spans="1:112" ht="20.25" customHeight="1">
      <c r="A447" s="294"/>
      <c r="C447" s="220" t="s">
        <v>963</v>
      </c>
      <c r="D447" s="220"/>
      <c r="E447" s="220"/>
      <c r="F447" s="220"/>
      <c r="G447" s="220"/>
      <c r="H447" s="220"/>
      <c r="I447" s="220"/>
      <c r="J447" s="220"/>
      <c r="K447" s="220"/>
      <c r="L447" s="220"/>
      <c r="M447" s="220"/>
      <c r="N447" s="220"/>
      <c r="O447" s="220"/>
      <c r="P447" s="220"/>
      <c r="Q447" s="220"/>
      <c r="R447" s="220"/>
      <c r="S447" s="220"/>
      <c r="T447" s="220"/>
      <c r="U447" s="220"/>
      <c r="V447" s="220"/>
      <c r="W447" s="220"/>
      <c r="X447" s="220"/>
      <c r="Y447" s="220"/>
      <c r="Z447" s="220"/>
      <c r="AA447" s="220"/>
      <c r="AB447" s="220"/>
      <c r="AC447" s="220"/>
      <c r="BE447" s="216" t="s">
        <v>964</v>
      </c>
      <c r="DH447" s="248"/>
    </row>
    <row r="448" spans="1:112" ht="20.25" customHeight="1">
      <c r="A448" s="294"/>
      <c r="C448" s="481" t="s">
        <v>306</v>
      </c>
      <c r="D448" s="482"/>
      <c r="E448" s="483"/>
      <c r="F448" s="484" t="s">
        <v>948</v>
      </c>
      <c r="G448" s="485"/>
      <c r="H448" s="485"/>
      <c r="I448" s="485"/>
      <c r="J448" s="485"/>
      <c r="K448" s="485"/>
      <c r="L448" s="485"/>
      <c r="M448" s="485"/>
      <c r="N448" s="485"/>
      <c r="O448" s="485"/>
      <c r="P448" s="485"/>
      <c r="Q448" s="485"/>
      <c r="R448" s="485"/>
      <c r="S448" s="485"/>
      <c r="T448" s="485"/>
      <c r="U448" s="485"/>
      <c r="V448" s="485"/>
      <c r="W448" s="485"/>
      <c r="X448" s="485"/>
      <c r="Y448" s="485"/>
      <c r="Z448" s="485"/>
      <c r="AA448" s="485"/>
      <c r="AB448" s="485"/>
      <c r="AC448" s="486"/>
      <c r="BE448" s="481" t="s">
        <v>306</v>
      </c>
      <c r="BF448" s="482"/>
      <c r="BG448" s="483"/>
      <c r="BH448" s="484" t="s">
        <v>965</v>
      </c>
      <c r="BI448" s="485"/>
      <c r="BJ448" s="485"/>
      <c r="BK448" s="485"/>
      <c r="BL448" s="485"/>
      <c r="BM448" s="485"/>
      <c r="BN448" s="485"/>
      <c r="BO448" s="485"/>
      <c r="BP448" s="485"/>
      <c r="BQ448" s="485"/>
      <c r="BR448" s="485"/>
      <c r="BS448" s="485"/>
      <c r="BT448" s="485"/>
      <c r="BU448" s="485"/>
      <c r="BV448" s="485"/>
      <c r="BW448" s="485"/>
      <c r="BX448" s="485"/>
      <c r="BY448" s="485"/>
      <c r="BZ448" s="485"/>
      <c r="CA448" s="485"/>
      <c r="CB448" s="485"/>
      <c r="CC448" s="485"/>
      <c r="CD448" s="485"/>
      <c r="CE448" s="485"/>
      <c r="CF448" s="485"/>
      <c r="CG448" s="485"/>
      <c r="CH448" s="485"/>
      <c r="CI448" s="485"/>
      <c r="CJ448" s="485"/>
      <c r="CK448" s="485"/>
      <c r="CL448" s="485"/>
      <c r="CM448" s="485"/>
      <c r="CN448" s="485"/>
      <c r="CO448" s="485"/>
      <c r="CP448" s="485"/>
      <c r="CQ448" s="485"/>
      <c r="CR448" s="485"/>
      <c r="CS448" s="485"/>
      <c r="CT448" s="485"/>
      <c r="CU448" s="485"/>
      <c r="CV448" s="485"/>
      <c r="CW448" s="485"/>
      <c r="CX448" s="485"/>
      <c r="CY448" s="485"/>
      <c r="CZ448" s="485"/>
      <c r="DA448" s="504"/>
      <c r="DH448" s="248"/>
    </row>
    <row r="449" spans="1:112" ht="20.25" customHeight="1">
      <c r="A449" s="294"/>
      <c r="C449" s="284">
        <v>1</v>
      </c>
      <c r="D449" s="285"/>
      <c r="E449" s="285"/>
      <c r="F449" s="286" t="s">
        <v>966</v>
      </c>
      <c r="G449" s="287"/>
      <c r="H449" s="287"/>
      <c r="I449" s="287"/>
      <c r="J449" s="287"/>
      <c r="K449" s="287"/>
      <c r="L449" s="287"/>
      <c r="M449" s="287"/>
      <c r="N449" s="287"/>
      <c r="O449" s="287"/>
      <c r="P449" s="287"/>
      <c r="Q449" s="287"/>
      <c r="R449" s="287"/>
      <c r="S449" s="287"/>
      <c r="T449" s="287"/>
      <c r="U449" s="287"/>
      <c r="V449" s="287"/>
      <c r="W449" s="287"/>
      <c r="X449" s="287"/>
      <c r="Y449" s="287"/>
      <c r="Z449" s="287"/>
      <c r="AA449" s="287"/>
      <c r="AB449" s="287"/>
      <c r="AC449" s="288"/>
      <c r="BE449" s="511">
        <v>1</v>
      </c>
      <c r="BF449" s="512"/>
      <c r="BG449" s="512"/>
      <c r="BH449" s="524" t="s">
        <v>965</v>
      </c>
      <c r="BI449" s="525"/>
      <c r="BJ449" s="525"/>
      <c r="BK449" s="525"/>
      <c r="BL449" s="525"/>
      <c r="BM449" s="525"/>
      <c r="BN449" s="525"/>
      <c r="BO449" s="525"/>
      <c r="BP449" s="525"/>
      <c r="BQ449" s="525"/>
      <c r="BR449" s="525"/>
      <c r="BS449" s="525"/>
      <c r="BT449" s="525"/>
      <c r="BU449" s="525"/>
      <c r="BV449" s="525"/>
      <c r="BW449" s="525"/>
      <c r="BX449" s="525"/>
      <c r="BY449" s="525"/>
      <c r="BZ449" s="525"/>
      <c r="CA449" s="525"/>
      <c r="CB449" s="525"/>
      <c r="CC449" s="525"/>
      <c r="CD449" s="525"/>
      <c r="CE449" s="525"/>
      <c r="CF449" s="525"/>
      <c r="CG449" s="525"/>
      <c r="CH449" s="525"/>
      <c r="CI449" s="525"/>
      <c r="CJ449" s="525"/>
      <c r="CK449" s="525"/>
      <c r="CL449" s="525"/>
      <c r="CM449" s="525"/>
      <c r="CN449" s="525"/>
      <c r="CO449" s="525"/>
      <c r="CP449" s="525"/>
      <c r="CQ449" s="525"/>
      <c r="CR449" s="525"/>
      <c r="CS449" s="525"/>
      <c r="CT449" s="525"/>
      <c r="CU449" s="525"/>
      <c r="CV449" s="525"/>
      <c r="CW449" s="525"/>
      <c r="CX449" s="525"/>
      <c r="CY449" s="525"/>
      <c r="CZ449" s="525"/>
      <c r="DA449" s="526"/>
      <c r="DH449" s="248"/>
    </row>
    <row r="450" spans="1:112" ht="20.25" customHeight="1">
      <c r="A450" s="294"/>
      <c r="C450" s="284">
        <v>2</v>
      </c>
      <c r="D450" s="285"/>
      <c r="E450" s="285"/>
      <c r="F450" s="286" t="s">
        <v>967</v>
      </c>
      <c r="G450" s="287"/>
      <c r="H450" s="287"/>
      <c r="I450" s="287"/>
      <c r="J450" s="287"/>
      <c r="K450" s="287"/>
      <c r="L450" s="287"/>
      <c r="M450" s="287"/>
      <c r="N450" s="287"/>
      <c r="O450" s="287"/>
      <c r="P450" s="287"/>
      <c r="Q450" s="287"/>
      <c r="R450" s="287"/>
      <c r="S450" s="287"/>
      <c r="T450" s="287"/>
      <c r="U450" s="287"/>
      <c r="V450" s="287"/>
      <c r="W450" s="287"/>
      <c r="X450" s="287"/>
      <c r="Y450" s="287"/>
      <c r="Z450" s="287"/>
      <c r="AA450" s="287"/>
      <c r="AB450" s="287"/>
      <c r="AC450" s="288"/>
      <c r="BE450" s="493">
        <v>2</v>
      </c>
      <c r="BF450" s="494"/>
      <c r="BG450" s="494"/>
      <c r="BH450" s="524" t="s">
        <v>968</v>
      </c>
      <c r="BI450" s="525"/>
      <c r="BJ450" s="525"/>
      <c r="BK450" s="525"/>
      <c r="BL450" s="525"/>
      <c r="BM450" s="525"/>
      <c r="BN450" s="525"/>
      <c r="BO450" s="525"/>
      <c r="BP450" s="525"/>
      <c r="BQ450" s="525"/>
      <c r="BR450" s="525"/>
      <c r="BS450" s="525"/>
      <c r="BT450" s="525"/>
      <c r="BU450" s="525"/>
      <c r="BV450" s="525"/>
      <c r="BW450" s="525"/>
      <c r="BX450" s="525"/>
      <c r="BY450" s="525"/>
      <c r="BZ450" s="525"/>
      <c r="CA450" s="525"/>
      <c r="CB450" s="525"/>
      <c r="CC450" s="525"/>
      <c r="CD450" s="525"/>
      <c r="CE450" s="525"/>
      <c r="CF450" s="525"/>
      <c r="CG450" s="525"/>
      <c r="CH450" s="525"/>
      <c r="CI450" s="525"/>
      <c r="CJ450" s="525"/>
      <c r="CK450" s="525"/>
      <c r="CL450" s="525"/>
      <c r="CM450" s="525"/>
      <c r="CN450" s="525"/>
      <c r="CO450" s="525"/>
      <c r="CP450" s="525"/>
      <c r="CQ450" s="525"/>
      <c r="CR450" s="525"/>
      <c r="CS450" s="525"/>
      <c r="CT450" s="525"/>
      <c r="CU450" s="525"/>
      <c r="CV450" s="525"/>
      <c r="CW450" s="525"/>
      <c r="CX450" s="525"/>
      <c r="CY450" s="525"/>
      <c r="CZ450" s="525"/>
      <c r="DA450" s="526"/>
      <c r="DH450" s="248"/>
    </row>
    <row r="451" spans="1:112" ht="20.25" customHeight="1">
      <c r="A451" s="294"/>
      <c r="C451" s="284">
        <v>3</v>
      </c>
      <c r="D451" s="285"/>
      <c r="E451" s="285"/>
      <c r="F451" s="286" t="s">
        <v>969</v>
      </c>
      <c r="G451" s="287"/>
      <c r="H451" s="287"/>
      <c r="I451" s="287"/>
      <c r="J451" s="287"/>
      <c r="K451" s="287"/>
      <c r="L451" s="287"/>
      <c r="M451" s="287"/>
      <c r="N451" s="287"/>
      <c r="O451" s="287"/>
      <c r="P451" s="287"/>
      <c r="Q451" s="287"/>
      <c r="R451" s="287"/>
      <c r="S451" s="287"/>
      <c r="T451" s="287"/>
      <c r="U451" s="287"/>
      <c r="V451" s="287"/>
      <c r="W451" s="287"/>
      <c r="X451" s="287"/>
      <c r="Y451" s="287"/>
      <c r="Z451" s="287"/>
      <c r="AA451" s="287"/>
      <c r="AB451" s="287"/>
      <c r="AC451" s="288"/>
      <c r="BE451" s="493">
        <v>3</v>
      </c>
      <c r="BF451" s="494"/>
      <c r="BG451" s="494"/>
      <c r="BH451" s="524" t="s">
        <v>970</v>
      </c>
      <c r="BI451" s="525"/>
      <c r="BJ451" s="525"/>
      <c r="BK451" s="525"/>
      <c r="BL451" s="525"/>
      <c r="BM451" s="525"/>
      <c r="BN451" s="525"/>
      <c r="BO451" s="525"/>
      <c r="BP451" s="525"/>
      <c r="BQ451" s="525"/>
      <c r="BR451" s="525"/>
      <c r="BS451" s="525"/>
      <c r="BT451" s="525"/>
      <c r="BU451" s="525"/>
      <c r="BV451" s="525"/>
      <c r="BW451" s="525"/>
      <c r="BX451" s="525"/>
      <c r="BY451" s="525"/>
      <c r="BZ451" s="525"/>
      <c r="CA451" s="525"/>
      <c r="CB451" s="525"/>
      <c r="CC451" s="525"/>
      <c r="CD451" s="525"/>
      <c r="CE451" s="525"/>
      <c r="CF451" s="525"/>
      <c r="CG451" s="525"/>
      <c r="CH451" s="525"/>
      <c r="CI451" s="525"/>
      <c r="CJ451" s="525"/>
      <c r="CK451" s="525"/>
      <c r="CL451" s="525"/>
      <c r="CM451" s="525"/>
      <c r="CN451" s="525"/>
      <c r="CO451" s="525"/>
      <c r="CP451" s="525"/>
      <c r="CQ451" s="525"/>
      <c r="CR451" s="525"/>
      <c r="CS451" s="525"/>
      <c r="CT451" s="525"/>
      <c r="CU451" s="525"/>
      <c r="CV451" s="525"/>
      <c r="CW451" s="525"/>
      <c r="CX451" s="525"/>
      <c r="CY451" s="525"/>
      <c r="CZ451" s="525"/>
      <c r="DA451" s="526"/>
      <c r="DH451" s="248"/>
    </row>
    <row r="452" spans="1:112" ht="20.25" customHeight="1">
      <c r="A452" s="294"/>
      <c r="C452" s="284">
        <v>4</v>
      </c>
      <c r="D452" s="285"/>
      <c r="E452" s="285"/>
      <c r="F452" s="286" t="s">
        <v>971</v>
      </c>
      <c r="G452" s="287"/>
      <c r="H452" s="287"/>
      <c r="I452" s="287"/>
      <c r="J452" s="287"/>
      <c r="K452" s="287"/>
      <c r="L452" s="287"/>
      <c r="M452" s="287"/>
      <c r="N452" s="287"/>
      <c r="O452" s="287"/>
      <c r="P452" s="287"/>
      <c r="Q452" s="287"/>
      <c r="R452" s="287"/>
      <c r="S452" s="287"/>
      <c r="T452" s="287"/>
      <c r="U452" s="287"/>
      <c r="V452" s="287"/>
      <c r="W452" s="287"/>
      <c r="X452" s="287"/>
      <c r="Y452" s="287"/>
      <c r="Z452" s="287"/>
      <c r="AA452" s="287"/>
      <c r="AB452" s="287"/>
      <c r="AC452" s="288"/>
      <c r="BE452" s="493">
        <v>4</v>
      </c>
      <c r="BF452" s="494"/>
      <c r="BG452" s="494"/>
      <c r="BH452" s="524" t="s">
        <v>972</v>
      </c>
      <c r="BI452" s="525"/>
      <c r="BJ452" s="525"/>
      <c r="BK452" s="525"/>
      <c r="BL452" s="525"/>
      <c r="BM452" s="525"/>
      <c r="BN452" s="525"/>
      <c r="BO452" s="525"/>
      <c r="BP452" s="525"/>
      <c r="BQ452" s="525"/>
      <c r="BR452" s="525"/>
      <c r="BS452" s="525"/>
      <c r="BT452" s="525"/>
      <c r="BU452" s="525"/>
      <c r="BV452" s="525"/>
      <c r="BW452" s="525"/>
      <c r="BX452" s="525"/>
      <c r="BY452" s="525"/>
      <c r="BZ452" s="525"/>
      <c r="CA452" s="525"/>
      <c r="CB452" s="525"/>
      <c r="CC452" s="525"/>
      <c r="CD452" s="525"/>
      <c r="CE452" s="525"/>
      <c r="CF452" s="525"/>
      <c r="CG452" s="525"/>
      <c r="CH452" s="525"/>
      <c r="CI452" s="525"/>
      <c r="CJ452" s="525"/>
      <c r="CK452" s="525"/>
      <c r="CL452" s="525"/>
      <c r="CM452" s="525"/>
      <c r="CN452" s="525"/>
      <c r="CO452" s="525"/>
      <c r="CP452" s="525"/>
      <c r="CQ452" s="525"/>
      <c r="CR452" s="525"/>
      <c r="CS452" s="525"/>
      <c r="CT452" s="525"/>
      <c r="CU452" s="525"/>
      <c r="CV452" s="525"/>
      <c r="CW452" s="525"/>
      <c r="CX452" s="525"/>
      <c r="CY452" s="525"/>
      <c r="CZ452" s="525"/>
      <c r="DA452" s="526"/>
      <c r="DH452" s="248"/>
    </row>
    <row r="453" spans="1:112" ht="20.25" customHeight="1">
      <c r="A453" s="294"/>
      <c r="C453" s="284">
        <v>5</v>
      </c>
      <c r="D453" s="285"/>
      <c r="E453" s="285"/>
      <c r="F453" s="286" t="s">
        <v>973</v>
      </c>
      <c r="G453" s="287"/>
      <c r="H453" s="287"/>
      <c r="I453" s="287"/>
      <c r="J453" s="287"/>
      <c r="K453" s="287"/>
      <c r="L453" s="287"/>
      <c r="M453" s="287"/>
      <c r="N453" s="287"/>
      <c r="O453" s="287"/>
      <c r="P453" s="287"/>
      <c r="Q453" s="287"/>
      <c r="R453" s="287"/>
      <c r="S453" s="287"/>
      <c r="T453" s="287"/>
      <c r="U453" s="287"/>
      <c r="V453" s="287"/>
      <c r="W453" s="287"/>
      <c r="X453" s="287"/>
      <c r="Y453" s="287"/>
      <c r="Z453" s="287"/>
      <c r="AA453" s="287"/>
      <c r="AB453" s="287"/>
      <c r="AC453" s="288"/>
      <c r="BE453" s="493">
        <v>5</v>
      </c>
      <c r="BF453" s="494"/>
      <c r="BG453" s="494"/>
      <c r="BH453" s="524" t="s">
        <v>974</v>
      </c>
      <c r="BI453" s="525"/>
      <c r="BJ453" s="525"/>
      <c r="BK453" s="525"/>
      <c r="BL453" s="525"/>
      <c r="BM453" s="525"/>
      <c r="BN453" s="525"/>
      <c r="BO453" s="525"/>
      <c r="BP453" s="525"/>
      <c r="BQ453" s="525"/>
      <c r="BR453" s="525"/>
      <c r="BS453" s="525"/>
      <c r="BT453" s="525"/>
      <c r="BU453" s="525"/>
      <c r="BV453" s="525"/>
      <c r="BW453" s="525"/>
      <c r="BX453" s="525"/>
      <c r="BY453" s="525"/>
      <c r="BZ453" s="525"/>
      <c r="CA453" s="525"/>
      <c r="CB453" s="525"/>
      <c r="CC453" s="525"/>
      <c r="CD453" s="525"/>
      <c r="CE453" s="525"/>
      <c r="CF453" s="525"/>
      <c r="CG453" s="525"/>
      <c r="CH453" s="525"/>
      <c r="CI453" s="525"/>
      <c r="CJ453" s="525"/>
      <c r="CK453" s="525"/>
      <c r="CL453" s="525"/>
      <c r="CM453" s="525"/>
      <c r="CN453" s="525"/>
      <c r="CO453" s="525"/>
      <c r="CP453" s="525"/>
      <c r="CQ453" s="525"/>
      <c r="CR453" s="525"/>
      <c r="CS453" s="525"/>
      <c r="CT453" s="525"/>
      <c r="CU453" s="525"/>
      <c r="CV453" s="525"/>
      <c r="CW453" s="525"/>
      <c r="CX453" s="525"/>
      <c r="CY453" s="525"/>
      <c r="CZ453" s="525"/>
      <c r="DA453" s="526"/>
      <c r="DH453" s="248"/>
    </row>
    <row r="454" spans="1:112" ht="20.25" customHeight="1">
      <c r="A454" s="294"/>
      <c r="C454" s="284">
        <v>6</v>
      </c>
      <c r="D454" s="285"/>
      <c r="E454" s="285"/>
      <c r="F454" s="286" t="s">
        <v>975</v>
      </c>
      <c r="G454" s="287"/>
      <c r="H454" s="287"/>
      <c r="I454" s="287"/>
      <c r="J454" s="287"/>
      <c r="K454" s="287"/>
      <c r="L454" s="287"/>
      <c r="M454" s="287"/>
      <c r="N454" s="287"/>
      <c r="O454" s="287"/>
      <c r="P454" s="287"/>
      <c r="Q454" s="287"/>
      <c r="R454" s="287"/>
      <c r="S454" s="287"/>
      <c r="T454" s="287"/>
      <c r="U454" s="287"/>
      <c r="V454" s="287"/>
      <c r="W454" s="287"/>
      <c r="X454" s="287"/>
      <c r="Y454" s="287"/>
      <c r="Z454" s="287"/>
      <c r="AA454" s="287"/>
      <c r="AB454" s="287"/>
      <c r="AC454" s="288"/>
      <c r="BE454" s="307">
        <v>6</v>
      </c>
      <c r="BF454" s="308"/>
      <c r="BG454" s="308"/>
      <c r="BH454" s="527" t="s">
        <v>700</v>
      </c>
      <c r="BI454" s="528"/>
      <c r="BJ454" s="528"/>
      <c r="BK454" s="528"/>
      <c r="BL454" s="528"/>
      <c r="BM454" s="528"/>
      <c r="BN454" s="528"/>
      <c r="BO454" s="528"/>
      <c r="BP454" s="528"/>
      <c r="BQ454" s="528"/>
      <c r="BR454" s="528"/>
      <c r="BS454" s="528"/>
      <c r="BT454" s="528"/>
      <c r="BU454" s="528"/>
      <c r="BV454" s="528"/>
      <c r="BW454" s="528"/>
      <c r="BX454" s="528"/>
      <c r="BY454" s="528"/>
      <c r="BZ454" s="528"/>
      <c r="CA454" s="528"/>
      <c r="CB454" s="528"/>
      <c r="CC454" s="528"/>
      <c r="CD454" s="528"/>
      <c r="CE454" s="528"/>
      <c r="CF454" s="528"/>
      <c r="CG454" s="528"/>
      <c r="CH454" s="528"/>
      <c r="CI454" s="528"/>
      <c r="CJ454" s="528"/>
      <c r="CK454" s="528"/>
      <c r="CL454" s="528"/>
      <c r="CM454" s="528"/>
      <c r="CN454" s="528"/>
      <c r="CO454" s="528"/>
      <c r="CP454" s="528"/>
      <c r="CQ454" s="528"/>
      <c r="CR454" s="528"/>
      <c r="CS454" s="528"/>
      <c r="CT454" s="528"/>
      <c r="CU454" s="528"/>
      <c r="CV454" s="528"/>
      <c r="CW454" s="528"/>
      <c r="CX454" s="528"/>
      <c r="CY454" s="528"/>
      <c r="CZ454" s="528"/>
      <c r="DA454" s="529"/>
      <c r="DH454" s="248"/>
    </row>
    <row r="455" spans="1:112" ht="20.25" customHeight="1">
      <c r="A455" s="294"/>
      <c r="C455" s="302">
        <v>7</v>
      </c>
      <c r="D455" s="303"/>
      <c r="E455" s="303"/>
      <c r="F455" s="304" t="s">
        <v>976</v>
      </c>
      <c r="G455" s="305"/>
      <c r="H455" s="305"/>
      <c r="I455" s="305"/>
      <c r="J455" s="305"/>
      <c r="K455" s="305"/>
      <c r="L455" s="305"/>
      <c r="M455" s="305"/>
      <c r="N455" s="305"/>
      <c r="O455" s="305"/>
      <c r="P455" s="305"/>
      <c r="Q455" s="305"/>
      <c r="R455" s="305"/>
      <c r="S455" s="305"/>
      <c r="T455" s="305"/>
      <c r="U455" s="305"/>
      <c r="V455" s="305"/>
      <c r="W455" s="305"/>
      <c r="X455" s="305"/>
      <c r="Y455" s="305"/>
      <c r="Z455" s="305"/>
      <c r="AA455" s="305"/>
      <c r="AB455" s="305"/>
      <c r="AC455" s="306"/>
      <c r="BE455" s="292"/>
      <c r="BF455" s="292"/>
      <c r="BG455" s="292"/>
      <c r="BH455" s="309"/>
      <c r="BI455" s="309"/>
      <c r="BJ455" s="309"/>
      <c r="BK455" s="309"/>
      <c r="BL455" s="309"/>
      <c r="BM455" s="309"/>
      <c r="BN455" s="309"/>
      <c r="BO455" s="309"/>
      <c r="BP455" s="309"/>
      <c r="BQ455" s="309"/>
      <c r="BR455" s="309"/>
      <c r="BS455" s="309"/>
      <c r="BT455" s="309"/>
      <c r="BU455" s="309"/>
      <c r="BV455" s="309"/>
      <c r="BW455" s="309"/>
      <c r="BX455" s="309"/>
      <c r="BY455" s="309"/>
      <c r="BZ455" s="309"/>
      <c r="CA455" s="309"/>
      <c r="CB455" s="309"/>
      <c r="CC455" s="309"/>
      <c r="CD455" s="309"/>
      <c r="CE455" s="309"/>
      <c r="CF455" s="309"/>
      <c r="CG455" s="309"/>
      <c r="CH455" s="309"/>
      <c r="CI455" s="309"/>
      <c r="CJ455" s="309"/>
      <c r="CK455" s="309"/>
      <c r="CL455" s="309"/>
      <c r="CM455" s="309"/>
      <c r="CN455" s="309"/>
      <c r="CO455" s="309"/>
      <c r="CP455" s="309"/>
      <c r="CQ455" s="309"/>
      <c r="CR455" s="309"/>
      <c r="CS455" s="309"/>
      <c r="CT455" s="309"/>
      <c r="CU455" s="309"/>
      <c r="CV455" s="309"/>
      <c r="CW455" s="309"/>
      <c r="CX455" s="309"/>
      <c r="CY455" s="309"/>
      <c r="CZ455" s="309"/>
      <c r="DA455" s="309"/>
      <c r="DH455" s="248"/>
    </row>
    <row r="456" spans="1:112" ht="20.25" customHeight="1">
      <c r="A456" s="294"/>
      <c r="BE456" s="216" t="s">
        <v>977</v>
      </c>
      <c r="DH456" s="248"/>
    </row>
    <row r="457" spans="1:112" ht="20.25" customHeight="1">
      <c r="A457" s="294"/>
      <c r="C457" s="216" t="s">
        <v>978</v>
      </c>
      <c r="BE457" s="481" t="s">
        <v>306</v>
      </c>
      <c r="BF457" s="482"/>
      <c r="BG457" s="483"/>
      <c r="BH457" s="484" t="s">
        <v>979</v>
      </c>
      <c r="BI457" s="485"/>
      <c r="BJ457" s="485"/>
      <c r="BK457" s="485"/>
      <c r="BL457" s="485"/>
      <c r="BM457" s="485"/>
      <c r="BN457" s="485"/>
      <c r="BO457" s="485"/>
      <c r="BP457" s="485"/>
      <c r="BQ457" s="485"/>
      <c r="BR457" s="485"/>
      <c r="BS457" s="485"/>
      <c r="BT457" s="485"/>
      <c r="BU457" s="485"/>
      <c r="BV457" s="485"/>
      <c r="BW457" s="485"/>
      <c r="BX457" s="485"/>
      <c r="BY457" s="485"/>
      <c r="BZ457" s="485"/>
      <c r="CA457" s="485"/>
      <c r="CB457" s="485"/>
      <c r="CC457" s="485"/>
      <c r="CD457" s="485"/>
      <c r="CE457" s="485"/>
      <c r="CF457" s="485"/>
      <c r="CG457" s="485"/>
      <c r="CH457" s="485"/>
      <c r="CI457" s="485"/>
      <c r="CJ457" s="485"/>
      <c r="CK457" s="485"/>
      <c r="CL457" s="485"/>
      <c r="CM457" s="485"/>
      <c r="CN457" s="485"/>
      <c r="CO457" s="485"/>
      <c r="CP457" s="485"/>
      <c r="CQ457" s="485"/>
      <c r="CR457" s="485"/>
      <c r="CS457" s="485"/>
      <c r="CT457" s="485"/>
      <c r="CU457" s="485"/>
      <c r="CV457" s="485"/>
      <c r="CW457" s="485"/>
      <c r="CX457" s="485"/>
      <c r="CY457" s="485"/>
      <c r="CZ457" s="485"/>
      <c r="DA457" s="504"/>
      <c r="DH457" s="248"/>
    </row>
    <row r="458" spans="1:112" ht="20.25" customHeight="1">
      <c r="A458" s="294"/>
      <c r="C458" s="481" t="s">
        <v>306</v>
      </c>
      <c r="D458" s="482"/>
      <c r="E458" s="483"/>
      <c r="F458" s="484" t="s">
        <v>948</v>
      </c>
      <c r="G458" s="485"/>
      <c r="H458" s="485"/>
      <c r="I458" s="485"/>
      <c r="J458" s="485"/>
      <c r="K458" s="485"/>
      <c r="L458" s="485"/>
      <c r="M458" s="485"/>
      <c r="N458" s="485"/>
      <c r="O458" s="485"/>
      <c r="P458" s="485"/>
      <c r="Q458" s="485"/>
      <c r="R458" s="485"/>
      <c r="S458" s="485"/>
      <c r="T458" s="485"/>
      <c r="U458" s="485"/>
      <c r="V458" s="485"/>
      <c r="W458" s="485"/>
      <c r="X458" s="485"/>
      <c r="Y458" s="485"/>
      <c r="Z458" s="485"/>
      <c r="AA458" s="485"/>
      <c r="AB458" s="485"/>
      <c r="AC458" s="486"/>
      <c r="BE458" s="518">
        <v>1</v>
      </c>
      <c r="BF458" s="519"/>
      <c r="BG458" s="520"/>
      <c r="BH458" s="521" t="s">
        <v>980</v>
      </c>
      <c r="BI458" s="522"/>
      <c r="BJ458" s="522"/>
      <c r="BK458" s="522"/>
      <c r="BL458" s="522"/>
      <c r="BM458" s="522"/>
      <c r="BN458" s="522"/>
      <c r="BO458" s="522"/>
      <c r="BP458" s="522"/>
      <c r="BQ458" s="522"/>
      <c r="BR458" s="522"/>
      <c r="BS458" s="522"/>
      <c r="BT458" s="522"/>
      <c r="BU458" s="522"/>
      <c r="BV458" s="522"/>
      <c r="BW458" s="522"/>
      <c r="BX458" s="522"/>
      <c r="BY458" s="522"/>
      <c r="BZ458" s="522"/>
      <c r="CA458" s="522"/>
      <c r="CB458" s="522"/>
      <c r="CC458" s="522"/>
      <c r="CD458" s="522"/>
      <c r="CE458" s="522"/>
      <c r="CF458" s="522"/>
      <c r="CG458" s="522"/>
      <c r="CH458" s="522"/>
      <c r="CI458" s="522"/>
      <c r="CJ458" s="522"/>
      <c r="CK458" s="522"/>
      <c r="CL458" s="522"/>
      <c r="CM458" s="522"/>
      <c r="CN458" s="522"/>
      <c r="CO458" s="522"/>
      <c r="CP458" s="522"/>
      <c r="CQ458" s="522"/>
      <c r="CR458" s="522"/>
      <c r="CS458" s="522"/>
      <c r="CT458" s="522"/>
      <c r="CU458" s="522"/>
      <c r="CV458" s="522"/>
      <c r="CW458" s="522"/>
      <c r="CX458" s="522"/>
      <c r="CY458" s="522"/>
      <c r="CZ458" s="522"/>
      <c r="DA458" s="523"/>
      <c r="DH458" s="248"/>
    </row>
    <row r="459" spans="1:112" ht="20.25" customHeight="1">
      <c r="A459" s="294"/>
      <c r="C459" s="511">
        <v>1</v>
      </c>
      <c r="D459" s="512"/>
      <c r="E459" s="512"/>
      <c r="F459" s="513" t="s">
        <v>981</v>
      </c>
      <c r="G459" s="513"/>
      <c r="H459" s="513"/>
      <c r="I459" s="513"/>
      <c r="J459" s="513"/>
      <c r="K459" s="513"/>
      <c r="L459" s="513"/>
      <c r="M459" s="513"/>
      <c r="N459" s="513"/>
      <c r="O459" s="513"/>
      <c r="P459" s="513"/>
      <c r="Q459" s="513"/>
      <c r="R459" s="513"/>
      <c r="S459" s="513"/>
      <c r="T459" s="513"/>
      <c r="U459" s="513"/>
      <c r="V459" s="513"/>
      <c r="W459" s="513"/>
      <c r="X459" s="513"/>
      <c r="Y459" s="513"/>
      <c r="Z459" s="513"/>
      <c r="AA459" s="513"/>
      <c r="AB459" s="513"/>
      <c r="AC459" s="514"/>
      <c r="BE459" s="515">
        <v>2</v>
      </c>
      <c r="BF459" s="516"/>
      <c r="BG459" s="517"/>
      <c r="BH459" s="478" t="s">
        <v>982</v>
      </c>
      <c r="BI459" s="479"/>
      <c r="BJ459" s="479"/>
      <c r="BK459" s="479"/>
      <c r="BL459" s="479"/>
      <c r="BM459" s="479"/>
      <c r="BN459" s="479"/>
      <c r="BO459" s="479"/>
      <c r="BP459" s="479"/>
      <c r="BQ459" s="479"/>
      <c r="BR459" s="479"/>
      <c r="BS459" s="479"/>
      <c r="BT459" s="479"/>
      <c r="BU459" s="479"/>
      <c r="BV459" s="479"/>
      <c r="BW459" s="479"/>
      <c r="BX459" s="479"/>
      <c r="BY459" s="479"/>
      <c r="BZ459" s="479"/>
      <c r="CA459" s="479"/>
      <c r="CB459" s="479"/>
      <c r="CC459" s="479"/>
      <c r="CD459" s="479"/>
      <c r="CE459" s="479"/>
      <c r="CF459" s="479"/>
      <c r="CG459" s="479"/>
      <c r="CH459" s="479"/>
      <c r="CI459" s="479"/>
      <c r="CJ459" s="479"/>
      <c r="CK459" s="479"/>
      <c r="CL459" s="479"/>
      <c r="CM459" s="479"/>
      <c r="CN459" s="479"/>
      <c r="CO459" s="479"/>
      <c r="CP459" s="479"/>
      <c r="CQ459" s="479"/>
      <c r="CR459" s="479"/>
      <c r="CS459" s="479"/>
      <c r="CT459" s="479"/>
      <c r="CU459" s="479"/>
      <c r="CV459" s="479"/>
      <c r="CW459" s="479"/>
      <c r="CX459" s="479"/>
      <c r="CY459" s="479"/>
      <c r="CZ459" s="479"/>
      <c r="DA459" s="480"/>
      <c r="DH459" s="248"/>
    </row>
    <row r="460" spans="1:112" ht="20.25" customHeight="1">
      <c r="A460" s="294"/>
      <c r="C460" s="497">
        <v>2</v>
      </c>
      <c r="D460" s="498"/>
      <c r="E460" s="498"/>
      <c r="F460" s="499" t="s">
        <v>983</v>
      </c>
      <c r="G460" s="499"/>
      <c r="H460" s="499"/>
      <c r="I460" s="499"/>
      <c r="J460" s="499"/>
      <c r="K460" s="499"/>
      <c r="L460" s="499"/>
      <c r="M460" s="499"/>
      <c r="N460" s="499"/>
      <c r="O460" s="499"/>
      <c r="P460" s="499"/>
      <c r="Q460" s="499"/>
      <c r="R460" s="499"/>
      <c r="S460" s="499"/>
      <c r="T460" s="499"/>
      <c r="U460" s="499"/>
      <c r="V460" s="499"/>
      <c r="W460" s="499"/>
      <c r="X460" s="499"/>
      <c r="Y460" s="499"/>
      <c r="Z460" s="499"/>
      <c r="AA460" s="499"/>
      <c r="AB460" s="499"/>
      <c r="AC460" s="500"/>
      <c r="BE460" s="515">
        <v>3</v>
      </c>
      <c r="BF460" s="516"/>
      <c r="BG460" s="517"/>
      <c r="BH460" s="478" t="s">
        <v>984</v>
      </c>
      <c r="BI460" s="479"/>
      <c r="BJ460" s="479"/>
      <c r="BK460" s="479"/>
      <c r="BL460" s="479"/>
      <c r="BM460" s="479"/>
      <c r="BN460" s="479"/>
      <c r="BO460" s="479"/>
      <c r="BP460" s="479"/>
      <c r="BQ460" s="479"/>
      <c r="BR460" s="479"/>
      <c r="BS460" s="479"/>
      <c r="BT460" s="479"/>
      <c r="BU460" s="479"/>
      <c r="BV460" s="479"/>
      <c r="BW460" s="479"/>
      <c r="BX460" s="479"/>
      <c r="BY460" s="479"/>
      <c r="BZ460" s="479"/>
      <c r="CA460" s="479"/>
      <c r="CB460" s="479"/>
      <c r="CC460" s="479"/>
      <c r="CD460" s="479"/>
      <c r="CE460" s="479"/>
      <c r="CF460" s="479"/>
      <c r="CG460" s="479"/>
      <c r="CH460" s="479"/>
      <c r="CI460" s="479"/>
      <c r="CJ460" s="479"/>
      <c r="CK460" s="479"/>
      <c r="CL460" s="479"/>
      <c r="CM460" s="479"/>
      <c r="CN460" s="479"/>
      <c r="CO460" s="479"/>
      <c r="CP460" s="479"/>
      <c r="CQ460" s="479"/>
      <c r="CR460" s="479"/>
      <c r="CS460" s="479"/>
      <c r="CT460" s="479"/>
      <c r="CU460" s="479"/>
      <c r="CV460" s="479"/>
      <c r="CW460" s="479"/>
      <c r="CX460" s="479"/>
      <c r="CY460" s="479"/>
      <c r="CZ460" s="479"/>
      <c r="DA460" s="480"/>
      <c r="DH460" s="248"/>
    </row>
    <row r="461" spans="1:112" ht="20.25" customHeight="1">
      <c r="A461" s="294"/>
      <c r="BE461" s="475">
        <v>4</v>
      </c>
      <c r="BF461" s="476"/>
      <c r="BG461" s="477"/>
      <c r="BH461" s="501" t="s">
        <v>700</v>
      </c>
      <c r="BI461" s="502"/>
      <c r="BJ461" s="502"/>
      <c r="BK461" s="502"/>
      <c r="BL461" s="502"/>
      <c r="BM461" s="502"/>
      <c r="BN461" s="502"/>
      <c r="BO461" s="502"/>
      <c r="BP461" s="502"/>
      <c r="BQ461" s="502"/>
      <c r="BR461" s="502"/>
      <c r="BS461" s="502"/>
      <c r="BT461" s="502"/>
      <c r="BU461" s="502"/>
      <c r="BV461" s="502"/>
      <c r="BW461" s="502"/>
      <c r="BX461" s="502"/>
      <c r="BY461" s="502"/>
      <c r="BZ461" s="502"/>
      <c r="CA461" s="502"/>
      <c r="CB461" s="502"/>
      <c r="CC461" s="502"/>
      <c r="CD461" s="502"/>
      <c r="CE461" s="502"/>
      <c r="CF461" s="502"/>
      <c r="CG461" s="502"/>
      <c r="CH461" s="502"/>
      <c r="CI461" s="502"/>
      <c r="CJ461" s="502"/>
      <c r="CK461" s="502"/>
      <c r="CL461" s="502"/>
      <c r="CM461" s="502"/>
      <c r="CN461" s="502"/>
      <c r="CO461" s="502"/>
      <c r="CP461" s="502"/>
      <c r="CQ461" s="502"/>
      <c r="CR461" s="502"/>
      <c r="CS461" s="502"/>
      <c r="CT461" s="502"/>
      <c r="CU461" s="502"/>
      <c r="CV461" s="502"/>
      <c r="CW461" s="502"/>
      <c r="CX461" s="502"/>
      <c r="CY461" s="502"/>
      <c r="CZ461" s="502"/>
      <c r="DA461" s="503"/>
      <c r="DH461" s="248"/>
    </row>
    <row r="462" spans="1:112" ht="20.25" customHeight="1">
      <c r="A462" s="294"/>
      <c r="C462" s="216" t="s">
        <v>985</v>
      </c>
      <c r="BE462" s="487">
        <v>5</v>
      </c>
      <c r="BF462" s="488"/>
      <c r="BG462" s="489"/>
      <c r="BH462" s="490" t="s">
        <v>986</v>
      </c>
      <c r="BI462" s="491"/>
      <c r="BJ462" s="491"/>
      <c r="BK462" s="491"/>
      <c r="BL462" s="491"/>
      <c r="BM462" s="491"/>
      <c r="BN462" s="491"/>
      <c r="BO462" s="491"/>
      <c r="BP462" s="491"/>
      <c r="BQ462" s="491"/>
      <c r="BR462" s="491"/>
      <c r="BS462" s="491"/>
      <c r="BT462" s="491"/>
      <c r="BU462" s="491"/>
      <c r="BV462" s="491"/>
      <c r="BW462" s="491"/>
      <c r="BX462" s="491"/>
      <c r="BY462" s="491"/>
      <c r="BZ462" s="491"/>
      <c r="CA462" s="491"/>
      <c r="CB462" s="491"/>
      <c r="CC462" s="491"/>
      <c r="CD462" s="491"/>
      <c r="CE462" s="491"/>
      <c r="CF462" s="491"/>
      <c r="CG462" s="491"/>
      <c r="CH462" s="491"/>
      <c r="CI462" s="491"/>
      <c r="CJ462" s="491"/>
      <c r="CK462" s="491"/>
      <c r="CL462" s="491"/>
      <c r="CM462" s="491"/>
      <c r="CN462" s="491"/>
      <c r="CO462" s="491"/>
      <c r="CP462" s="491"/>
      <c r="CQ462" s="491"/>
      <c r="CR462" s="491"/>
      <c r="CS462" s="491"/>
      <c r="CT462" s="491"/>
      <c r="CU462" s="491"/>
      <c r="CV462" s="491"/>
      <c r="CW462" s="491"/>
      <c r="CX462" s="491"/>
      <c r="CY462" s="491"/>
      <c r="CZ462" s="491"/>
      <c r="DA462" s="492"/>
      <c r="DH462" s="248"/>
    </row>
    <row r="463" spans="1:112" ht="20.25" customHeight="1">
      <c r="A463" s="294"/>
      <c r="C463" s="481" t="s">
        <v>306</v>
      </c>
      <c r="D463" s="482"/>
      <c r="E463" s="483"/>
      <c r="F463" s="484" t="s">
        <v>987</v>
      </c>
      <c r="G463" s="485"/>
      <c r="H463" s="485"/>
      <c r="I463" s="485"/>
      <c r="J463" s="485"/>
      <c r="K463" s="485"/>
      <c r="L463" s="485"/>
      <c r="M463" s="485"/>
      <c r="N463" s="485"/>
      <c r="O463" s="485"/>
      <c r="P463" s="485"/>
      <c r="Q463" s="485"/>
      <c r="R463" s="485"/>
      <c r="S463" s="485"/>
      <c r="T463" s="485"/>
      <c r="U463" s="485"/>
      <c r="V463" s="485"/>
      <c r="W463" s="485"/>
      <c r="X463" s="485"/>
      <c r="Y463" s="485"/>
      <c r="Z463" s="485"/>
      <c r="AA463" s="485"/>
      <c r="AB463" s="485"/>
      <c r="AC463" s="486"/>
      <c r="DH463" s="248"/>
    </row>
    <row r="464" spans="1:112" ht="20.25" customHeight="1">
      <c r="A464" s="294"/>
      <c r="C464" s="511">
        <v>1</v>
      </c>
      <c r="D464" s="512"/>
      <c r="E464" s="512"/>
      <c r="F464" s="513" t="s">
        <v>988</v>
      </c>
      <c r="G464" s="513"/>
      <c r="H464" s="513"/>
      <c r="I464" s="513"/>
      <c r="J464" s="513"/>
      <c r="K464" s="513"/>
      <c r="L464" s="513"/>
      <c r="M464" s="513"/>
      <c r="N464" s="513"/>
      <c r="O464" s="513"/>
      <c r="P464" s="513"/>
      <c r="Q464" s="513"/>
      <c r="R464" s="513"/>
      <c r="S464" s="513"/>
      <c r="T464" s="513"/>
      <c r="U464" s="513"/>
      <c r="V464" s="513"/>
      <c r="W464" s="513"/>
      <c r="X464" s="513"/>
      <c r="Y464" s="513"/>
      <c r="Z464" s="513"/>
      <c r="AA464" s="513"/>
      <c r="AB464" s="513"/>
      <c r="AC464" s="514"/>
      <c r="BE464" s="216" t="s">
        <v>989</v>
      </c>
      <c r="DH464" s="248"/>
    </row>
    <row r="465" spans="1:112" ht="20.25" customHeight="1">
      <c r="A465" s="294"/>
      <c r="C465" s="493">
        <v>2</v>
      </c>
      <c r="D465" s="494"/>
      <c r="E465" s="494"/>
      <c r="F465" s="495" t="s">
        <v>990</v>
      </c>
      <c r="G465" s="495"/>
      <c r="H465" s="495"/>
      <c r="I465" s="495"/>
      <c r="J465" s="495"/>
      <c r="K465" s="495"/>
      <c r="L465" s="495"/>
      <c r="M465" s="495"/>
      <c r="N465" s="495"/>
      <c r="O465" s="495"/>
      <c r="P465" s="495"/>
      <c r="Q465" s="495"/>
      <c r="R465" s="495"/>
      <c r="S465" s="495"/>
      <c r="T465" s="495"/>
      <c r="U465" s="495"/>
      <c r="V465" s="495"/>
      <c r="W465" s="495"/>
      <c r="X465" s="495"/>
      <c r="Y465" s="495"/>
      <c r="Z465" s="495"/>
      <c r="AA465" s="495"/>
      <c r="AB465" s="495"/>
      <c r="AC465" s="496"/>
      <c r="BE465" s="481" t="s">
        <v>306</v>
      </c>
      <c r="BF465" s="482"/>
      <c r="BG465" s="483"/>
      <c r="BH465" s="484" t="s">
        <v>991</v>
      </c>
      <c r="BI465" s="485"/>
      <c r="BJ465" s="485"/>
      <c r="BK465" s="485"/>
      <c r="BL465" s="485"/>
      <c r="BM465" s="485"/>
      <c r="BN465" s="485"/>
      <c r="BO465" s="485"/>
      <c r="BP465" s="485"/>
      <c r="BQ465" s="485"/>
      <c r="BR465" s="485"/>
      <c r="BS465" s="485"/>
      <c r="BT465" s="485"/>
      <c r="BU465" s="485"/>
      <c r="BV465" s="485"/>
      <c r="BW465" s="485"/>
      <c r="BX465" s="485"/>
      <c r="BY465" s="485"/>
      <c r="BZ465" s="485"/>
      <c r="CA465" s="485"/>
      <c r="CB465" s="485"/>
      <c r="CC465" s="485"/>
      <c r="CD465" s="485"/>
      <c r="CE465" s="485"/>
      <c r="CF465" s="485"/>
      <c r="CG465" s="485"/>
      <c r="CH465" s="485"/>
      <c r="CI465" s="485"/>
      <c r="CJ465" s="485"/>
      <c r="CK465" s="485"/>
      <c r="CL465" s="485"/>
      <c r="CM465" s="485"/>
      <c r="CN465" s="485"/>
      <c r="CO465" s="485"/>
      <c r="CP465" s="485"/>
      <c r="CQ465" s="485"/>
      <c r="CR465" s="485"/>
      <c r="CS465" s="485"/>
      <c r="CT465" s="485"/>
      <c r="CU465" s="485"/>
      <c r="CV465" s="485"/>
      <c r="CW465" s="485"/>
      <c r="CX465" s="485"/>
      <c r="CY465" s="485"/>
      <c r="CZ465" s="485"/>
      <c r="DA465" s="504"/>
      <c r="DH465" s="248"/>
    </row>
    <row r="466" spans="1:112" ht="20.25" customHeight="1">
      <c r="A466" s="294"/>
      <c r="C466" s="493">
        <v>3</v>
      </c>
      <c r="D466" s="494"/>
      <c r="E466" s="494"/>
      <c r="F466" s="495" t="s">
        <v>992</v>
      </c>
      <c r="G466" s="495"/>
      <c r="H466" s="495"/>
      <c r="I466" s="495"/>
      <c r="J466" s="495"/>
      <c r="K466" s="495"/>
      <c r="L466" s="495"/>
      <c r="M466" s="495"/>
      <c r="N466" s="495"/>
      <c r="O466" s="495"/>
      <c r="P466" s="495"/>
      <c r="Q466" s="495"/>
      <c r="R466" s="495"/>
      <c r="S466" s="495"/>
      <c r="T466" s="495"/>
      <c r="U466" s="495"/>
      <c r="V466" s="495"/>
      <c r="W466" s="495"/>
      <c r="X466" s="495"/>
      <c r="Y466" s="495"/>
      <c r="Z466" s="495"/>
      <c r="AA466" s="495"/>
      <c r="AB466" s="495"/>
      <c r="AC466" s="496"/>
      <c r="BE466" s="505">
        <v>1</v>
      </c>
      <c r="BF466" s="506"/>
      <c r="BG466" s="507"/>
      <c r="BH466" s="508" t="s">
        <v>993</v>
      </c>
      <c r="BI466" s="509"/>
      <c r="BJ466" s="509"/>
      <c r="BK466" s="509"/>
      <c r="BL466" s="509"/>
      <c r="BM466" s="509"/>
      <c r="BN466" s="509"/>
      <c r="BO466" s="509"/>
      <c r="BP466" s="509"/>
      <c r="BQ466" s="509"/>
      <c r="BR466" s="509"/>
      <c r="BS466" s="509"/>
      <c r="BT466" s="509"/>
      <c r="BU466" s="509"/>
      <c r="BV466" s="509"/>
      <c r="BW466" s="509"/>
      <c r="BX466" s="509"/>
      <c r="BY466" s="509"/>
      <c r="BZ466" s="509"/>
      <c r="CA466" s="509"/>
      <c r="CB466" s="509"/>
      <c r="CC466" s="509"/>
      <c r="CD466" s="509"/>
      <c r="CE466" s="509"/>
      <c r="CF466" s="509"/>
      <c r="CG466" s="509"/>
      <c r="CH466" s="509"/>
      <c r="CI466" s="509"/>
      <c r="CJ466" s="509"/>
      <c r="CK466" s="509"/>
      <c r="CL466" s="509"/>
      <c r="CM466" s="509"/>
      <c r="CN466" s="509"/>
      <c r="CO466" s="509"/>
      <c r="CP466" s="509"/>
      <c r="CQ466" s="509"/>
      <c r="CR466" s="509"/>
      <c r="CS466" s="509"/>
      <c r="CT466" s="509"/>
      <c r="CU466" s="509"/>
      <c r="CV466" s="509"/>
      <c r="CW466" s="509"/>
      <c r="CX466" s="509"/>
      <c r="CY466" s="509"/>
      <c r="CZ466" s="509"/>
      <c r="DA466" s="510"/>
      <c r="DH466" s="248"/>
    </row>
    <row r="467" spans="1:112" ht="20.25" customHeight="1">
      <c r="A467" s="294"/>
      <c r="C467" s="493">
        <v>4</v>
      </c>
      <c r="D467" s="494"/>
      <c r="E467" s="494"/>
      <c r="F467" s="495" t="s">
        <v>994</v>
      </c>
      <c r="G467" s="495"/>
      <c r="H467" s="495"/>
      <c r="I467" s="495"/>
      <c r="J467" s="495"/>
      <c r="K467" s="495"/>
      <c r="L467" s="495"/>
      <c r="M467" s="495"/>
      <c r="N467" s="495"/>
      <c r="O467" s="495"/>
      <c r="P467" s="495"/>
      <c r="Q467" s="495"/>
      <c r="R467" s="495"/>
      <c r="S467" s="495"/>
      <c r="T467" s="495"/>
      <c r="U467" s="495"/>
      <c r="V467" s="495"/>
      <c r="W467" s="495"/>
      <c r="X467" s="495"/>
      <c r="Y467" s="495"/>
      <c r="Z467" s="495"/>
      <c r="AA467" s="495"/>
      <c r="AB467" s="495"/>
      <c r="AC467" s="496"/>
      <c r="BE467" s="475">
        <v>2</v>
      </c>
      <c r="BF467" s="476"/>
      <c r="BG467" s="477"/>
      <c r="BH467" s="478" t="s">
        <v>995</v>
      </c>
      <c r="BI467" s="479"/>
      <c r="BJ467" s="479"/>
      <c r="BK467" s="479"/>
      <c r="BL467" s="479"/>
      <c r="BM467" s="479"/>
      <c r="BN467" s="479"/>
      <c r="BO467" s="479"/>
      <c r="BP467" s="479"/>
      <c r="BQ467" s="479"/>
      <c r="BR467" s="479"/>
      <c r="BS467" s="479"/>
      <c r="BT467" s="479"/>
      <c r="BU467" s="479"/>
      <c r="BV467" s="479"/>
      <c r="BW467" s="479"/>
      <c r="BX467" s="479"/>
      <c r="BY467" s="479"/>
      <c r="BZ467" s="479"/>
      <c r="CA467" s="479"/>
      <c r="CB467" s="479"/>
      <c r="CC467" s="479"/>
      <c r="CD467" s="479"/>
      <c r="CE467" s="479"/>
      <c r="CF467" s="479"/>
      <c r="CG467" s="479"/>
      <c r="CH467" s="479"/>
      <c r="CI467" s="479"/>
      <c r="CJ467" s="479"/>
      <c r="CK467" s="479"/>
      <c r="CL467" s="479"/>
      <c r="CM467" s="479"/>
      <c r="CN467" s="479"/>
      <c r="CO467" s="479"/>
      <c r="CP467" s="479"/>
      <c r="CQ467" s="479"/>
      <c r="CR467" s="479"/>
      <c r="CS467" s="479"/>
      <c r="CT467" s="479"/>
      <c r="CU467" s="479"/>
      <c r="CV467" s="479"/>
      <c r="CW467" s="479"/>
      <c r="CX467" s="479"/>
      <c r="CY467" s="479"/>
      <c r="CZ467" s="479"/>
      <c r="DA467" s="480"/>
      <c r="DH467" s="248"/>
    </row>
    <row r="468" spans="1:112" ht="20.25" customHeight="1">
      <c r="A468" s="294"/>
      <c r="C468" s="497">
        <v>5</v>
      </c>
      <c r="D468" s="498"/>
      <c r="E468" s="498"/>
      <c r="F468" s="499" t="s">
        <v>719</v>
      </c>
      <c r="G468" s="499"/>
      <c r="H468" s="499"/>
      <c r="I468" s="499"/>
      <c r="J468" s="499"/>
      <c r="K468" s="499"/>
      <c r="L468" s="499"/>
      <c r="M468" s="499"/>
      <c r="N468" s="499"/>
      <c r="O468" s="499"/>
      <c r="P468" s="499"/>
      <c r="Q468" s="499"/>
      <c r="R468" s="499"/>
      <c r="S468" s="499"/>
      <c r="T468" s="499"/>
      <c r="U468" s="499"/>
      <c r="V468" s="499"/>
      <c r="W468" s="499"/>
      <c r="X468" s="499"/>
      <c r="Y468" s="499"/>
      <c r="Z468" s="499"/>
      <c r="AA468" s="499"/>
      <c r="AB468" s="499"/>
      <c r="AC468" s="500"/>
      <c r="BE468" s="475">
        <v>3</v>
      </c>
      <c r="BF468" s="476"/>
      <c r="BG468" s="477"/>
      <c r="BH468" s="501" t="s">
        <v>996</v>
      </c>
      <c r="BI468" s="502"/>
      <c r="BJ468" s="502"/>
      <c r="BK468" s="502"/>
      <c r="BL468" s="502"/>
      <c r="BM468" s="502"/>
      <c r="BN468" s="502"/>
      <c r="BO468" s="502"/>
      <c r="BP468" s="502"/>
      <c r="BQ468" s="502"/>
      <c r="BR468" s="502"/>
      <c r="BS468" s="502"/>
      <c r="BT468" s="502"/>
      <c r="BU468" s="502"/>
      <c r="BV468" s="502"/>
      <c r="BW468" s="502"/>
      <c r="BX468" s="502"/>
      <c r="BY468" s="502"/>
      <c r="BZ468" s="502"/>
      <c r="CA468" s="502"/>
      <c r="CB468" s="502"/>
      <c r="CC468" s="502"/>
      <c r="CD468" s="502"/>
      <c r="CE468" s="502"/>
      <c r="CF468" s="502"/>
      <c r="CG468" s="502"/>
      <c r="CH468" s="502"/>
      <c r="CI468" s="502"/>
      <c r="CJ468" s="502"/>
      <c r="CK468" s="502"/>
      <c r="CL468" s="502"/>
      <c r="CM468" s="502"/>
      <c r="CN468" s="502"/>
      <c r="CO468" s="502"/>
      <c r="CP468" s="502"/>
      <c r="CQ468" s="502"/>
      <c r="CR468" s="502"/>
      <c r="CS468" s="502"/>
      <c r="CT468" s="502"/>
      <c r="CU468" s="502"/>
      <c r="CV468" s="502"/>
      <c r="CW468" s="502"/>
      <c r="CX468" s="502"/>
      <c r="CY468" s="502"/>
      <c r="CZ468" s="502"/>
      <c r="DA468" s="503"/>
      <c r="DH468" s="248"/>
    </row>
    <row r="469" spans="1:112" ht="20.25" customHeight="1">
      <c r="A469" s="294"/>
      <c r="BE469" s="475">
        <v>4</v>
      </c>
      <c r="BF469" s="476"/>
      <c r="BG469" s="477"/>
      <c r="BH469" s="478" t="s">
        <v>997</v>
      </c>
      <c r="BI469" s="479"/>
      <c r="BJ469" s="479"/>
      <c r="BK469" s="479"/>
      <c r="BL469" s="479"/>
      <c r="BM469" s="479"/>
      <c r="BN469" s="479"/>
      <c r="BO469" s="479"/>
      <c r="BP469" s="479"/>
      <c r="BQ469" s="479"/>
      <c r="BR469" s="479"/>
      <c r="BS469" s="479"/>
      <c r="BT469" s="479"/>
      <c r="BU469" s="479"/>
      <c r="BV469" s="479"/>
      <c r="BW469" s="479"/>
      <c r="BX469" s="479"/>
      <c r="BY469" s="479"/>
      <c r="BZ469" s="479"/>
      <c r="CA469" s="479"/>
      <c r="CB469" s="479"/>
      <c r="CC469" s="479"/>
      <c r="CD469" s="479"/>
      <c r="CE469" s="479"/>
      <c r="CF469" s="479"/>
      <c r="CG469" s="479"/>
      <c r="CH469" s="479"/>
      <c r="CI469" s="479"/>
      <c r="CJ469" s="479"/>
      <c r="CK469" s="479"/>
      <c r="CL469" s="479"/>
      <c r="CM469" s="479"/>
      <c r="CN469" s="479"/>
      <c r="CO469" s="479"/>
      <c r="CP469" s="479"/>
      <c r="CQ469" s="479"/>
      <c r="CR469" s="479"/>
      <c r="CS469" s="479"/>
      <c r="CT469" s="479"/>
      <c r="CU469" s="479"/>
      <c r="CV469" s="479"/>
      <c r="CW469" s="479"/>
      <c r="CX469" s="479"/>
      <c r="CY469" s="479"/>
      <c r="CZ469" s="479"/>
      <c r="DA469" s="480"/>
      <c r="DH469" s="248"/>
    </row>
    <row r="470" spans="1:112" ht="20.25" customHeight="1">
      <c r="A470" s="294"/>
      <c r="C470" s="216" t="s">
        <v>998</v>
      </c>
      <c r="BE470" s="475">
        <v>5</v>
      </c>
      <c r="BF470" s="476"/>
      <c r="BG470" s="477"/>
      <c r="BH470" s="478" t="s">
        <v>700</v>
      </c>
      <c r="BI470" s="479"/>
      <c r="BJ470" s="479"/>
      <c r="BK470" s="479"/>
      <c r="BL470" s="479"/>
      <c r="BM470" s="479"/>
      <c r="BN470" s="479"/>
      <c r="BO470" s="479"/>
      <c r="BP470" s="479"/>
      <c r="BQ470" s="479"/>
      <c r="BR470" s="479"/>
      <c r="BS470" s="479"/>
      <c r="BT470" s="479"/>
      <c r="BU470" s="479"/>
      <c r="BV470" s="479"/>
      <c r="BW470" s="479"/>
      <c r="BX470" s="479"/>
      <c r="BY470" s="479"/>
      <c r="BZ470" s="479"/>
      <c r="CA470" s="479"/>
      <c r="CB470" s="479"/>
      <c r="CC470" s="479"/>
      <c r="CD470" s="479"/>
      <c r="CE470" s="479"/>
      <c r="CF470" s="479"/>
      <c r="CG470" s="479"/>
      <c r="CH470" s="479"/>
      <c r="CI470" s="479"/>
      <c r="CJ470" s="479"/>
      <c r="CK470" s="479"/>
      <c r="CL470" s="479"/>
      <c r="CM470" s="479"/>
      <c r="CN470" s="479"/>
      <c r="CO470" s="479"/>
      <c r="CP470" s="479"/>
      <c r="CQ470" s="479"/>
      <c r="CR470" s="479"/>
      <c r="CS470" s="479"/>
      <c r="CT470" s="479"/>
      <c r="CU470" s="479"/>
      <c r="CV470" s="479"/>
      <c r="CW470" s="479"/>
      <c r="CX470" s="479"/>
      <c r="CY470" s="479"/>
      <c r="CZ470" s="479"/>
      <c r="DA470" s="480"/>
      <c r="DH470" s="248"/>
    </row>
    <row r="471" spans="1:112" ht="20.25" customHeight="1">
      <c r="A471" s="294"/>
      <c r="C471" s="481" t="s">
        <v>306</v>
      </c>
      <c r="D471" s="482"/>
      <c r="E471" s="483"/>
      <c r="F471" s="484" t="s">
        <v>999</v>
      </c>
      <c r="G471" s="485"/>
      <c r="H471" s="485"/>
      <c r="I471" s="485"/>
      <c r="J471" s="485"/>
      <c r="K471" s="485"/>
      <c r="L471" s="485"/>
      <c r="M471" s="485"/>
      <c r="N471" s="485"/>
      <c r="O471" s="485"/>
      <c r="P471" s="485"/>
      <c r="Q471" s="485"/>
      <c r="R471" s="485"/>
      <c r="S471" s="485"/>
      <c r="T471" s="485"/>
      <c r="U471" s="485"/>
      <c r="V471" s="485"/>
      <c r="W471" s="485"/>
      <c r="X471" s="485"/>
      <c r="Y471" s="485"/>
      <c r="Z471" s="485"/>
      <c r="AA471" s="485"/>
      <c r="AB471" s="485"/>
      <c r="AC471" s="486"/>
      <c r="BE471" s="487">
        <v>6</v>
      </c>
      <c r="BF471" s="488"/>
      <c r="BG471" s="489"/>
      <c r="BH471" s="490" t="s">
        <v>986</v>
      </c>
      <c r="BI471" s="491"/>
      <c r="BJ471" s="491"/>
      <c r="BK471" s="491"/>
      <c r="BL471" s="491"/>
      <c r="BM471" s="491"/>
      <c r="BN471" s="491"/>
      <c r="BO471" s="491"/>
      <c r="BP471" s="491"/>
      <c r="BQ471" s="491"/>
      <c r="BR471" s="491"/>
      <c r="BS471" s="491"/>
      <c r="BT471" s="491"/>
      <c r="BU471" s="491"/>
      <c r="BV471" s="491"/>
      <c r="BW471" s="491"/>
      <c r="BX471" s="491"/>
      <c r="BY471" s="491"/>
      <c r="BZ471" s="491"/>
      <c r="CA471" s="491"/>
      <c r="CB471" s="491"/>
      <c r="CC471" s="491"/>
      <c r="CD471" s="491"/>
      <c r="CE471" s="491"/>
      <c r="CF471" s="491"/>
      <c r="CG471" s="491"/>
      <c r="CH471" s="491"/>
      <c r="CI471" s="491"/>
      <c r="CJ471" s="491"/>
      <c r="CK471" s="491"/>
      <c r="CL471" s="491"/>
      <c r="CM471" s="491"/>
      <c r="CN471" s="491"/>
      <c r="CO471" s="491"/>
      <c r="CP471" s="491"/>
      <c r="CQ471" s="491"/>
      <c r="CR471" s="491"/>
      <c r="CS471" s="491"/>
      <c r="CT471" s="491"/>
      <c r="CU471" s="491"/>
      <c r="CV471" s="491"/>
      <c r="CW471" s="491"/>
      <c r="CX471" s="491"/>
      <c r="CY471" s="491"/>
      <c r="CZ471" s="491"/>
      <c r="DA471" s="492"/>
      <c r="DH471" s="248"/>
    </row>
    <row r="472" spans="1:112" ht="20.25" customHeight="1">
      <c r="A472" s="294"/>
      <c r="C472" s="463">
        <v>1</v>
      </c>
      <c r="D472" s="464"/>
      <c r="E472" s="464"/>
      <c r="F472" s="465" t="s">
        <v>90</v>
      </c>
      <c r="G472" s="465"/>
      <c r="H472" s="465"/>
      <c r="I472" s="465"/>
      <c r="J472" s="465"/>
      <c r="K472" s="465"/>
      <c r="L472" s="465"/>
      <c r="M472" s="465"/>
      <c r="N472" s="465"/>
      <c r="O472" s="465"/>
      <c r="P472" s="465"/>
      <c r="Q472" s="465"/>
      <c r="R472" s="465"/>
      <c r="S472" s="465"/>
      <c r="T472" s="465"/>
      <c r="U472" s="465"/>
      <c r="V472" s="465"/>
      <c r="W472" s="465"/>
      <c r="X472" s="465"/>
      <c r="Y472" s="465"/>
      <c r="Z472" s="465"/>
      <c r="AA472" s="465"/>
      <c r="AB472" s="465"/>
      <c r="AC472" s="466"/>
      <c r="DH472" s="248"/>
    </row>
    <row r="473" spans="1:112" ht="20.25" customHeight="1">
      <c r="A473" s="294"/>
      <c r="C473" s="467">
        <v>2</v>
      </c>
      <c r="D473" s="468"/>
      <c r="E473" s="468"/>
      <c r="F473" s="469" t="s">
        <v>91</v>
      </c>
      <c r="G473" s="469"/>
      <c r="H473" s="469"/>
      <c r="I473" s="469"/>
      <c r="J473" s="469"/>
      <c r="K473" s="469"/>
      <c r="L473" s="469"/>
      <c r="M473" s="469"/>
      <c r="N473" s="469"/>
      <c r="O473" s="469"/>
      <c r="P473" s="469"/>
      <c r="Q473" s="469"/>
      <c r="R473" s="469"/>
      <c r="S473" s="469"/>
      <c r="T473" s="469"/>
      <c r="U473" s="469"/>
      <c r="V473" s="469"/>
      <c r="W473" s="469"/>
      <c r="X473" s="469"/>
      <c r="Y473" s="469"/>
      <c r="Z473" s="469"/>
      <c r="AA473" s="469"/>
      <c r="AB473" s="469"/>
      <c r="AC473" s="470"/>
      <c r="DH473" s="248"/>
    </row>
    <row r="474" spans="1:112" ht="20.25" customHeight="1">
      <c r="A474" s="294"/>
      <c r="C474" s="471">
        <v>3</v>
      </c>
      <c r="D474" s="472"/>
      <c r="E474" s="472"/>
      <c r="F474" s="473" t="s">
        <v>92</v>
      </c>
      <c r="G474" s="473"/>
      <c r="H474" s="473"/>
      <c r="I474" s="473"/>
      <c r="J474" s="473"/>
      <c r="K474" s="473"/>
      <c r="L474" s="473"/>
      <c r="M474" s="473"/>
      <c r="N474" s="473"/>
      <c r="O474" s="473"/>
      <c r="P474" s="473"/>
      <c r="Q474" s="473"/>
      <c r="R474" s="473"/>
      <c r="S474" s="473"/>
      <c r="T474" s="473"/>
      <c r="U474" s="473"/>
      <c r="V474" s="473"/>
      <c r="W474" s="473"/>
      <c r="X474" s="473"/>
      <c r="Y474" s="473"/>
      <c r="Z474" s="473"/>
      <c r="AA474" s="473"/>
      <c r="AB474" s="473"/>
      <c r="AC474" s="474"/>
      <c r="DH474" s="248"/>
    </row>
    <row r="475" spans="1:112" ht="15" customHeight="1">
      <c r="A475" s="294"/>
      <c r="DH475" s="248"/>
    </row>
    <row r="476" spans="1:112" ht="15" customHeight="1">
      <c r="A476" s="294"/>
      <c r="DH476" s="248"/>
    </row>
    <row r="477" spans="1:112" ht="15" customHeight="1">
      <c r="A477" s="294"/>
      <c r="DH477" s="248"/>
    </row>
    <row r="478" spans="1:112" ht="15" customHeight="1">
      <c r="A478" s="294"/>
      <c r="DH478" s="248"/>
    </row>
    <row r="479" spans="1:112" ht="15" customHeight="1">
      <c r="A479" s="294"/>
      <c r="DH479" s="248"/>
    </row>
    <row r="480" spans="1:112" ht="15" customHeight="1">
      <c r="A480" s="294"/>
      <c r="DH480" s="248"/>
    </row>
    <row r="481" spans="1:112" ht="15" customHeight="1">
      <c r="A481" s="294"/>
      <c r="DH481" s="248"/>
    </row>
    <row r="482" spans="1:112" ht="15" customHeight="1">
      <c r="A482" s="310"/>
      <c r="B482" s="311"/>
      <c r="C482" s="311"/>
      <c r="D482" s="311"/>
      <c r="E482" s="311"/>
      <c r="F482" s="311"/>
      <c r="G482" s="311"/>
      <c r="H482" s="311"/>
      <c r="I482" s="311"/>
      <c r="J482" s="311"/>
      <c r="K482" s="311"/>
      <c r="L482" s="311"/>
      <c r="M482" s="311"/>
      <c r="N482" s="311"/>
      <c r="O482" s="311"/>
      <c r="P482" s="311"/>
      <c r="Q482" s="311"/>
      <c r="R482" s="311"/>
      <c r="S482" s="311"/>
      <c r="T482" s="311"/>
      <c r="U482" s="311"/>
      <c r="V482" s="311"/>
      <c r="W482" s="311"/>
      <c r="X482" s="311"/>
      <c r="Y482" s="311"/>
      <c r="Z482" s="311"/>
      <c r="AA482" s="311"/>
      <c r="AB482" s="311"/>
      <c r="AC482" s="311"/>
      <c r="AD482" s="311"/>
      <c r="AE482" s="311"/>
      <c r="AF482" s="311"/>
      <c r="AG482" s="311"/>
      <c r="AH482" s="311"/>
      <c r="AI482" s="311"/>
      <c r="AJ482" s="311"/>
      <c r="AK482" s="311"/>
      <c r="AL482" s="311"/>
      <c r="AM482" s="311"/>
      <c r="AN482" s="311"/>
      <c r="AO482" s="311"/>
      <c r="AP482" s="311"/>
      <c r="AQ482" s="311"/>
      <c r="AR482" s="311"/>
      <c r="AS482" s="311"/>
      <c r="AT482" s="311"/>
      <c r="AU482" s="311"/>
      <c r="AV482" s="311"/>
      <c r="AW482" s="311"/>
      <c r="AX482" s="311"/>
      <c r="AY482" s="311"/>
      <c r="AZ482" s="311"/>
      <c r="BA482" s="311"/>
      <c r="BB482" s="311"/>
      <c r="BC482" s="311"/>
      <c r="BD482" s="311"/>
      <c r="BE482" s="311"/>
      <c r="BF482" s="311"/>
      <c r="BG482" s="311"/>
      <c r="BH482" s="311"/>
      <c r="BI482" s="311"/>
      <c r="BJ482" s="311"/>
      <c r="BK482" s="311"/>
      <c r="BL482" s="311"/>
      <c r="BM482" s="311"/>
      <c r="BN482" s="311"/>
      <c r="BO482" s="311"/>
      <c r="BP482" s="311"/>
      <c r="BQ482" s="311"/>
      <c r="BR482" s="311"/>
      <c r="BS482" s="311"/>
      <c r="BT482" s="311"/>
      <c r="BU482" s="311"/>
      <c r="BV482" s="311"/>
      <c r="BW482" s="311"/>
      <c r="BX482" s="311"/>
      <c r="BY482" s="311"/>
      <c r="BZ482" s="311"/>
      <c r="CA482" s="311"/>
      <c r="CB482" s="311"/>
      <c r="CC482" s="311"/>
      <c r="CD482" s="311"/>
      <c r="CE482" s="311"/>
      <c r="CF482" s="311"/>
      <c r="CG482" s="311"/>
      <c r="CH482" s="311"/>
      <c r="CI482" s="311"/>
      <c r="CJ482" s="311"/>
      <c r="CK482" s="311"/>
      <c r="CL482" s="311"/>
      <c r="CM482" s="311"/>
      <c r="CN482" s="311"/>
      <c r="CO482" s="311"/>
      <c r="CP482" s="311"/>
      <c r="CQ482" s="311"/>
      <c r="CR482" s="311"/>
      <c r="CS482" s="311"/>
      <c r="CT482" s="311"/>
      <c r="CU482" s="311"/>
      <c r="CV482" s="311"/>
      <c r="CW482" s="311"/>
      <c r="CX482" s="311"/>
      <c r="CY482" s="311"/>
      <c r="CZ482" s="311"/>
      <c r="DA482" s="311"/>
      <c r="DB482" s="311"/>
      <c r="DC482" s="311"/>
      <c r="DD482" s="311"/>
      <c r="DE482" s="311"/>
      <c r="DF482" s="311"/>
      <c r="DG482" s="311"/>
      <c r="DH482" s="239"/>
    </row>
  </sheetData>
  <mergeCells count="1110">
    <mergeCell ref="C10:E10"/>
    <mergeCell ref="F10:BE10"/>
    <mergeCell ref="BF10:BN10"/>
    <mergeCell ref="C11:E11"/>
    <mergeCell ref="F11:BE11"/>
    <mergeCell ref="BF11:BN11"/>
    <mergeCell ref="DB1:DH1"/>
    <mergeCell ref="CK2:CS3"/>
    <mergeCell ref="CT2:DA3"/>
    <mergeCell ref="DB2:DH3"/>
    <mergeCell ref="C9:E9"/>
    <mergeCell ref="F9:BE9"/>
    <mergeCell ref="BF9:BN9"/>
    <mergeCell ref="A1:Y3"/>
    <mergeCell ref="AA1:AS3"/>
    <mergeCell ref="AT1:BN3"/>
    <mergeCell ref="BO1:CJ3"/>
    <mergeCell ref="CK1:CS1"/>
    <mergeCell ref="CT1:DA1"/>
    <mergeCell ref="C16:E16"/>
    <mergeCell ref="F16:BE16"/>
    <mergeCell ref="BF16:BN16"/>
    <mergeCell ref="C19:E19"/>
    <mergeCell ref="F19:BE19"/>
    <mergeCell ref="BF19:BN19"/>
    <mergeCell ref="C14:E14"/>
    <mergeCell ref="F14:BE14"/>
    <mergeCell ref="BF14:BN14"/>
    <mergeCell ref="C15:E15"/>
    <mergeCell ref="F15:BE15"/>
    <mergeCell ref="BF15:BN15"/>
    <mergeCell ref="C12:E12"/>
    <mergeCell ref="F12:BE12"/>
    <mergeCell ref="BF12:BN12"/>
    <mergeCell ref="C13:E13"/>
    <mergeCell ref="F13:BE13"/>
    <mergeCell ref="BF13:BN13"/>
    <mergeCell ref="C24:E24"/>
    <mergeCell ref="F24:BE24"/>
    <mergeCell ref="BF24:BN24"/>
    <mergeCell ref="C25:E25"/>
    <mergeCell ref="F25:BE25"/>
    <mergeCell ref="BF25:BN25"/>
    <mergeCell ref="C22:E22"/>
    <mergeCell ref="F22:BE22"/>
    <mergeCell ref="BF22:BN22"/>
    <mergeCell ref="C23:E23"/>
    <mergeCell ref="F23:BE23"/>
    <mergeCell ref="BF23:BN23"/>
    <mergeCell ref="C20:E20"/>
    <mergeCell ref="F20:BE20"/>
    <mergeCell ref="BF20:BN20"/>
    <mergeCell ref="C21:E21"/>
    <mergeCell ref="F21:BE21"/>
    <mergeCell ref="BF21:BN21"/>
    <mergeCell ref="C44:E44"/>
    <mergeCell ref="F44:BE44"/>
    <mergeCell ref="BF44:BN44"/>
    <mergeCell ref="C45:E45"/>
    <mergeCell ref="F45:BE45"/>
    <mergeCell ref="BF45:BN45"/>
    <mergeCell ref="C42:E42"/>
    <mergeCell ref="F42:BE42"/>
    <mergeCell ref="BF42:BN42"/>
    <mergeCell ref="C43:E43"/>
    <mergeCell ref="F43:BE43"/>
    <mergeCell ref="BF43:BN43"/>
    <mergeCell ref="C40:E40"/>
    <mergeCell ref="F40:BE40"/>
    <mergeCell ref="BF40:BN40"/>
    <mergeCell ref="C41:E41"/>
    <mergeCell ref="F41:BE41"/>
    <mergeCell ref="BF41:BN41"/>
    <mergeCell ref="C50:E50"/>
    <mergeCell ref="F50:BE50"/>
    <mergeCell ref="BF50:BN50"/>
    <mergeCell ref="C51:E51"/>
    <mergeCell ref="F51:BE51"/>
    <mergeCell ref="BF51:BN51"/>
    <mergeCell ref="C48:E48"/>
    <mergeCell ref="F48:BE48"/>
    <mergeCell ref="BF48:BN48"/>
    <mergeCell ref="C49:E49"/>
    <mergeCell ref="F49:BE49"/>
    <mergeCell ref="BF49:BN49"/>
    <mergeCell ref="C46:E46"/>
    <mergeCell ref="F46:BE46"/>
    <mergeCell ref="BF46:BN46"/>
    <mergeCell ref="C47:E47"/>
    <mergeCell ref="F47:BE47"/>
    <mergeCell ref="BF47:BN47"/>
    <mergeCell ref="C56:E56"/>
    <mergeCell ref="F56:BE56"/>
    <mergeCell ref="BF56:BN56"/>
    <mergeCell ref="C57:E57"/>
    <mergeCell ref="F57:BE57"/>
    <mergeCell ref="BF57:BN57"/>
    <mergeCell ref="C54:E54"/>
    <mergeCell ref="F54:BE54"/>
    <mergeCell ref="BF54:BN54"/>
    <mergeCell ref="C55:E55"/>
    <mergeCell ref="F55:BE55"/>
    <mergeCell ref="BF55:BN55"/>
    <mergeCell ref="C52:E52"/>
    <mergeCell ref="F52:BE52"/>
    <mergeCell ref="BF52:BN52"/>
    <mergeCell ref="C53:E53"/>
    <mergeCell ref="F53:BE53"/>
    <mergeCell ref="BF53:BN53"/>
    <mergeCell ref="C62:E62"/>
    <mergeCell ref="F62:BE62"/>
    <mergeCell ref="BF62:BN62"/>
    <mergeCell ref="C63:E63"/>
    <mergeCell ref="F63:BE63"/>
    <mergeCell ref="BF63:BN63"/>
    <mergeCell ref="C60:E60"/>
    <mergeCell ref="F60:BE60"/>
    <mergeCell ref="BF60:BN60"/>
    <mergeCell ref="C61:E61"/>
    <mergeCell ref="F61:BE61"/>
    <mergeCell ref="BF61:BN61"/>
    <mergeCell ref="C58:E58"/>
    <mergeCell ref="F58:BE58"/>
    <mergeCell ref="BF58:BN58"/>
    <mergeCell ref="C59:E59"/>
    <mergeCell ref="F59:BE59"/>
    <mergeCell ref="BF59:BN59"/>
    <mergeCell ref="C68:E68"/>
    <mergeCell ref="F68:BE68"/>
    <mergeCell ref="BF68:BN68"/>
    <mergeCell ref="C69:E69"/>
    <mergeCell ref="F69:BE69"/>
    <mergeCell ref="BF69:BN69"/>
    <mergeCell ref="C66:E66"/>
    <mergeCell ref="F66:BE66"/>
    <mergeCell ref="BF66:BN66"/>
    <mergeCell ref="C67:E67"/>
    <mergeCell ref="F67:BE67"/>
    <mergeCell ref="BF67:BN67"/>
    <mergeCell ref="C64:E64"/>
    <mergeCell ref="F64:BE64"/>
    <mergeCell ref="BF64:BN64"/>
    <mergeCell ref="C65:E65"/>
    <mergeCell ref="F65:BE65"/>
    <mergeCell ref="BF65:BN65"/>
    <mergeCell ref="C76:E76"/>
    <mergeCell ref="F76:BE76"/>
    <mergeCell ref="BF76:BN76"/>
    <mergeCell ref="C77:E77"/>
    <mergeCell ref="F77:BE77"/>
    <mergeCell ref="BF77:BN77"/>
    <mergeCell ref="C74:E74"/>
    <mergeCell ref="F74:BE74"/>
    <mergeCell ref="BF74:BN74"/>
    <mergeCell ref="C75:E75"/>
    <mergeCell ref="F75:BE75"/>
    <mergeCell ref="BF75:BN75"/>
    <mergeCell ref="C70:E70"/>
    <mergeCell ref="F70:BE70"/>
    <mergeCell ref="BF70:BN70"/>
    <mergeCell ref="C73:E73"/>
    <mergeCell ref="F73:BE73"/>
    <mergeCell ref="BF73:BN73"/>
    <mergeCell ref="C82:E82"/>
    <mergeCell ref="F82:BE82"/>
    <mergeCell ref="BF82:BN82"/>
    <mergeCell ref="C83:E83"/>
    <mergeCell ref="F83:BE83"/>
    <mergeCell ref="BF83:BN83"/>
    <mergeCell ref="C80:E80"/>
    <mergeCell ref="F80:BE80"/>
    <mergeCell ref="BF80:BN80"/>
    <mergeCell ref="C81:E81"/>
    <mergeCell ref="F81:BE81"/>
    <mergeCell ref="BF81:BN81"/>
    <mergeCell ref="C78:E78"/>
    <mergeCell ref="F78:BE78"/>
    <mergeCell ref="BF78:BN78"/>
    <mergeCell ref="C79:E79"/>
    <mergeCell ref="F79:BE79"/>
    <mergeCell ref="BF79:BN79"/>
    <mergeCell ref="C88:E88"/>
    <mergeCell ref="F88:BE88"/>
    <mergeCell ref="BF88:BN88"/>
    <mergeCell ref="C89:E89"/>
    <mergeCell ref="F89:BE89"/>
    <mergeCell ref="BF89:BN89"/>
    <mergeCell ref="C86:E86"/>
    <mergeCell ref="F86:BE86"/>
    <mergeCell ref="BF86:BN86"/>
    <mergeCell ref="C87:E87"/>
    <mergeCell ref="F87:BE87"/>
    <mergeCell ref="BF87:BN87"/>
    <mergeCell ref="C84:E84"/>
    <mergeCell ref="F84:BE84"/>
    <mergeCell ref="BF84:BN84"/>
    <mergeCell ref="C85:E85"/>
    <mergeCell ref="F85:BE85"/>
    <mergeCell ref="BF85:BN85"/>
    <mergeCell ref="C94:E94"/>
    <mergeCell ref="F94:BE94"/>
    <mergeCell ref="BF94:BN94"/>
    <mergeCell ref="C95:E95"/>
    <mergeCell ref="F95:BE95"/>
    <mergeCell ref="BF95:BN95"/>
    <mergeCell ref="C92:E92"/>
    <mergeCell ref="F92:BE92"/>
    <mergeCell ref="BF92:BN92"/>
    <mergeCell ref="C93:E93"/>
    <mergeCell ref="F93:BE93"/>
    <mergeCell ref="BF93:BN93"/>
    <mergeCell ref="C90:E90"/>
    <mergeCell ref="F90:BE90"/>
    <mergeCell ref="BF90:BN90"/>
    <mergeCell ref="C91:E91"/>
    <mergeCell ref="F91:BE91"/>
    <mergeCell ref="BF91:BN91"/>
    <mergeCell ref="C102:E102"/>
    <mergeCell ref="F102:BE102"/>
    <mergeCell ref="BF102:BN102"/>
    <mergeCell ref="C103:E103"/>
    <mergeCell ref="F103:BE103"/>
    <mergeCell ref="BF103:BN103"/>
    <mergeCell ref="C98:E98"/>
    <mergeCell ref="F98:BE98"/>
    <mergeCell ref="BF98:BN98"/>
    <mergeCell ref="C101:E101"/>
    <mergeCell ref="F101:BE101"/>
    <mergeCell ref="BF101:BN101"/>
    <mergeCell ref="C96:E96"/>
    <mergeCell ref="F96:BE96"/>
    <mergeCell ref="BF96:BN96"/>
    <mergeCell ref="C97:E97"/>
    <mergeCell ref="F97:BE97"/>
    <mergeCell ref="BF97:BN97"/>
    <mergeCell ref="C108:E108"/>
    <mergeCell ref="F108:BE108"/>
    <mergeCell ref="BF108:BN108"/>
    <mergeCell ref="C109:E109"/>
    <mergeCell ref="F109:BE109"/>
    <mergeCell ref="BF109:BN109"/>
    <mergeCell ref="C106:E106"/>
    <mergeCell ref="F106:BE106"/>
    <mergeCell ref="BF106:BN106"/>
    <mergeCell ref="C107:E107"/>
    <mergeCell ref="F107:BE107"/>
    <mergeCell ref="BF107:BN107"/>
    <mergeCell ref="C104:E104"/>
    <mergeCell ref="F104:BE104"/>
    <mergeCell ref="BF104:BN104"/>
    <mergeCell ref="C105:E105"/>
    <mergeCell ref="F105:BE105"/>
    <mergeCell ref="BF105:BN105"/>
    <mergeCell ref="C114:E114"/>
    <mergeCell ref="F114:BE114"/>
    <mergeCell ref="BF114:BN114"/>
    <mergeCell ref="C115:E115"/>
    <mergeCell ref="F115:BE115"/>
    <mergeCell ref="BF115:BN115"/>
    <mergeCell ref="C112:E112"/>
    <mergeCell ref="F112:BE112"/>
    <mergeCell ref="BF112:BN112"/>
    <mergeCell ref="C113:E113"/>
    <mergeCell ref="F113:BE113"/>
    <mergeCell ref="BF113:BN113"/>
    <mergeCell ref="C110:E110"/>
    <mergeCell ref="F110:BE110"/>
    <mergeCell ref="BF110:BN110"/>
    <mergeCell ref="C111:E111"/>
    <mergeCell ref="F111:BE111"/>
    <mergeCell ref="BF111:BN111"/>
    <mergeCell ref="C120:E120"/>
    <mergeCell ref="F120:BE120"/>
    <mergeCell ref="BF120:BN120"/>
    <mergeCell ref="C133:E133"/>
    <mergeCell ref="F133:L133"/>
    <mergeCell ref="M133:O133"/>
    <mergeCell ref="P133:V133"/>
    <mergeCell ref="AD133:AF133"/>
    <mergeCell ref="AG133:AM133"/>
    <mergeCell ref="AN133:AP133"/>
    <mergeCell ref="C118:E118"/>
    <mergeCell ref="F118:BE118"/>
    <mergeCell ref="BF118:BN118"/>
    <mergeCell ref="C119:E119"/>
    <mergeCell ref="F119:BE119"/>
    <mergeCell ref="BF119:BN119"/>
    <mergeCell ref="C116:E116"/>
    <mergeCell ref="F116:BE116"/>
    <mergeCell ref="BF116:BN116"/>
    <mergeCell ref="C117:E117"/>
    <mergeCell ref="F117:BE117"/>
    <mergeCell ref="BF117:BN117"/>
    <mergeCell ref="AQ134:AW134"/>
    <mergeCell ref="BE134:BG134"/>
    <mergeCell ref="BH134:CE134"/>
    <mergeCell ref="C135:E135"/>
    <mergeCell ref="F135:L135"/>
    <mergeCell ref="M135:O135"/>
    <mergeCell ref="P135:V135"/>
    <mergeCell ref="AD135:AF135"/>
    <mergeCell ref="AG135:AM135"/>
    <mergeCell ref="AN135:AP135"/>
    <mergeCell ref="AQ133:AW133"/>
    <mergeCell ref="BE133:BG133"/>
    <mergeCell ref="BH133:CE133"/>
    <mergeCell ref="C134:E134"/>
    <mergeCell ref="F134:L134"/>
    <mergeCell ref="M134:O134"/>
    <mergeCell ref="P134:V134"/>
    <mergeCell ref="AD134:AF134"/>
    <mergeCell ref="AG134:AM134"/>
    <mergeCell ref="AN134:AP134"/>
    <mergeCell ref="AQ136:AW136"/>
    <mergeCell ref="C137:E137"/>
    <mergeCell ref="F137:L137"/>
    <mergeCell ref="M137:O137"/>
    <mergeCell ref="P137:V137"/>
    <mergeCell ref="AD137:AF137"/>
    <mergeCell ref="AG137:AM137"/>
    <mergeCell ref="AN137:AP137"/>
    <mergeCell ref="AQ137:AW137"/>
    <mergeCell ref="AQ135:AW135"/>
    <mergeCell ref="BE135:BG135"/>
    <mergeCell ref="BH135:CE135"/>
    <mergeCell ref="C136:E136"/>
    <mergeCell ref="F136:L136"/>
    <mergeCell ref="M136:O136"/>
    <mergeCell ref="P136:V136"/>
    <mergeCell ref="AD136:AF136"/>
    <mergeCell ref="AG136:AM136"/>
    <mergeCell ref="AN136:AP136"/>
    <mergeCell ref="AN139:AP139"/>
    <mergeCell ref="AQ139:AW139"/>
    <mergeCell ref="BE139:BG139"/>
    <mergeCell ref="BH139:CE139"/>
    <mergeCell ref="C140:E140"/>
    <mergeCell ref="F140:L140"/>
    <mergeCell ref="M140:O140"/>
    <mergeCell ref="P140:V140"/>
    <mergeCell ref="AD140:AF140"/>
    <mergeCell ref="AG140:AM140"/>
    <mergeCell ref="AN138:AP138"/>
    <mergeCell ref="AQ138:AW138"/>
    <mergeCell ref="BE138:BG138"/>
    <mergeCell ref="BH138:CE138"/>
    <mergeCell ref="C139:E139"/>
    <mergeCell ref="F139:L139"/>
    <mergeCell ref="M139:O139"/>
    <mergeCell ref="P139:V139"/>
    <mergeCell ref="AD139:AF139"/>
    <mergeCell ref="AG139:AM139"/>
    <mergeCell ref="C138:E138"/>
    <mergeCell ref="F138:L138"/>
    <mergeCell ref="M138:O138"/>
    <mergeCell ref="P138:V138"/>
    <mergeCell ref="AD138:AF138"/>
    <mergeCell ref="AG138:AM138"/>
    <mergeCell ref="AN141:AP141"/>
    <mergeCell ref="AQ141:AW141"/>
    <mergeCell ref="BE141:BG141"/>
    <mergeCell ref="BH141:CE141"/>
    <mergeCell ref="C142:E142"/>
    <mergeCell ref="F142:L142"/>
    <mergeCell ref="M142:O142"/>
    <mergeCell ref="P142:V142"/>
    <mergeCell ref="AD142:AF142"/>
    <mergeCell ref="AG142:AM142"/>
    <mergeCell ref="AN140:AP140"/>
    <mergeCell ref="AQ140:AW140"/>
    <mergeCell ref="BE140:BG140"/>
    <mergeCell ref="BH140:CE140"/>
    <mergeCell ref="C141:E141"/>
    <mergeCell ref="F141:L141"/>
    <mergeCell ref="M141:O141"/>
    <mergeCell ref="P141:V141"/>
    <mergeCell ref="AD141:AF141"/>
    <mergeCell ref="AG141:AM141"/>
    <mergeCell ref="AN143:AP143"/>
    <mergeCell ref="AQ143:AW143"/>
    <mergeCell ref="C144:E144"/>
    <mergeCell ref="F144:L144"/>
    <mergeCell ref="M144:O144"/>
    <mergeCell ref="P144:V144"/>
    <mergeCell ref="AD144:AF144"/>
    <mergeCell ref="AG144:AM144"/>
    <mergeCell ref="AN144:AP144"/>
    <mergeCell ref="AQ144:AW144"/>
    <mergeCell ref="AN142:AP142"/>
    <mergeCell ref="AQ142:AW142"/>
    <mergeCell ref="BE142:BG142"/>
    <mergeCell ref="BH142:CE142"/>
    <mergeCell ref="C143:E143"/>
    <mergeCell ref="F143:L143"/>
    <mergeCell ref="M143:O143"/>
    <mergeCell ref="P143:V143"/>
    <mergeCell ref="AD143:AF143"/>
    <mergeCell ref="AG143:AM143"/>
    <mergeCell ref="AG146:AM146"/>
    <mergeCell ref="AN146:AP146"/>
    <mergeCell ref="AQ146:AW146"/>
    <mergeCell ref="C147:E147"/>
    <mergeCell ref="F147:L147"/>
    <mergeCell ref="M147:O147"/>
    <mergeCell ref="P147:V147"/>
    <mergeCell ref="AD147:AF147"/>
    <mergeCell ref="AG147:AM147"/>
    <mergeCell ref="AN147:AP147"/>
    <mergeCell ref="AN145:AP145"/>
    <mergeCell ref="AQ145:AW145"/>
    <mergeCell ref="BE145:BG145"/>
    <mergeCell ref="BH145:CE145"/>
    <mergeCell ref="CF145:CN145"/>
    <mergeCell ref="C146:E146"/>
    <mergeCell ref="F146:L146"/>
    <mergeCell ref="M146:O146"/>
    <mergeCell ref="P146:V146"/>
    <mergeCell ref="AD146:AF146"/>
    <mergeCell ref="C145:E145"/>
    <mergeCell ref="F145:L145"/>
    <mergeCell ref="M145:O145"/>
    <mergeCell ref="P145:V145"/>
    <mergeCell ref="AD145:AF145"/>
    <mergeCell ref="AG145:AM145"/>
    <mergeCell ref="AN149:AP149"/>
    <mergeCell ref="AQ149:AW149"/>
    <mergeCell ref="C150:E150"/>
    <mergeCell ref="F150:L150"/>
    <mergeCell ref="M150:O150"/>
    <mergeCell ref="P150:V150"/>
    <mergeCell ref="AD150:AF150"/>
    <mergeCell ref="AG150:AM150"/>
    <mergeCell ref="AN150:AP150"/>
    <mergeCell ref="AQ150:AW150"/>
    <mergeCell ref="C149:E149"/>
    <mergeCell ref="F149:L149"/>
    <mergeCell ref="M149:O149"/>
    <mergeCell ref="P149:V149"/>
    <mergeCell ref="AD149:AF149"/>
    <mergeCell ref="AG149:AM149"/>
    <mergeCell ref="AQ147:AW147"/>
    <mergeCell ref="C148:E148"/>
    <mergeCell ref="F148:L148"/>
    <mergeCell ref="M148:O148"/>
    <mergeCell ref="P148:V148"/>
    <mergeCell ref="AD148:AF148"/>
    <mergeCell ref="AG148:AM148"/>
    <mergeCell ref="AN148:AP148"/>
    <mergeCell ref="AQ148:AW148"/>
    <mergeCell ref="C154:E154"/>
    <mergeCell ref="F154:L154"/>
    <mergeCell ref="AD154:AF154"/>
    <mergeCell ref="AG154:AM154"/>
    <mergeCell ref="C155:E155"/>
    <mergeCell ref="F155:L155"/>
    <mergeCell ref="AD155:AF155"/>
    <mergeCell ref="AG155:AM155"/>
    <mergeCell ref="BE152:BG152"/>
    <mergeCell ref="BH152:CE152"/>
    <mergeCell ref="C153:E153"/>
    <mergeCell ref="F153:L153"/>
    <mergeCell ref="AD153:AF153"/>
    <mergeCell ref="AG153:AM153"/>
    <mergeCell ref="AN151:AP151"/>
    <mergeCell ref="AQ151:AW151"/>
    <mergeCell ref="C152:E152"/>
    <mergeCell ref="F152:L152"/>
    <mergeCell ref="M152:O152"/>
    <mergeCell ref="P152:V152"/>
    <mergeCell ref="AD152:AF152"/>
    <mergeCell ref="AG152:AM152"/>
    <mergeCell ref="C151:E151"/>
    <mergeCell ref="F151:L151"/>
    <mergeCell ref="M151:O151"/>
    <mergeCell ref="P151:V151"/>
    <mergeCell ref="AD151:AF151"/>
    <mergeCell ref="AG151:AM151"/>
    <mergeCell ref="C160:E160"/>
    <mergeCell ref="F160:L160"/>
    <mergeCell ref="AD160:AF160"/>
    <mergeCell ref="AG160:AM160"/>
    <mergeCell ref="C161:E161"/>
    <mergeCell ref="F161:L161"/>
    <mergeCell ref="AD161:AF161"/>
    <mergeCell ref="AG161:AM161"/>
    <mergeCell ref="C158:E158"/>
    <mergeCell ref="F158:L158"/>
    <mergeCell ref="AD158:AF158"/>
    <mergeCell ref="AG158:AM158"/>
    <mergeCell ref="C159:E159"/>
    <mergeCell ref="F159:L159"/>
    <mergeCell ref="AD159:AF159"/>
    <mergeCell ref="AG159:AM159"/>
    <mergeCell ref="C156:E156"/>
    <mergeCell ref="F156:L156"/>
    <mergeCell ref="AD156:AF156"/>
    <mergeCell ref="AG156:AM156"/>
    <mergeCell ref="C157:E157"/>
    <mergeCell ref="F157:L157"/>
    <mergeCell ref="AD157:AF157"/>
    <mergeCell ref="AG157:AM157"/>
    <mergeCell ref="BE171:BG171"/>
    <mergeCell ref="BH171:CE171"/>
    <mergeCell ref="BE172:BG172"/>
    <mergeCell ref="BH172:CE172"/>
    <mergeCell ref="BE173:BG173"/>
    <mergeCell ref="BH173:CE173"/>
    <mergeCell ref="BE168:BG168"/>
    <mergeCell ref="BH168:CE168"/>
    <mergeCell ref="BE169:BG169"/>
    <mergeCell ref="BH169:CE169"/>
    <mergeCell ref="BE170:BG170"/>
    <mergeCell ref="BH170:CE170"/>
    <mergeCell ref="C162:E162"/>
    <mergeCell ref="F162:L162"/>
    <mergeCell ref="AD162:AF162"/>
    <mergeCell ref="AG162:AM162"/>
    <mergeCell ref="C168:E168"/>
    <mergeCell ref="F168:AC168"/>
    <mergeCell ref="BE182:BG182"/>
    <mergeCell ref="BH182:CE182"/>
    <mergeCell ref="C183:E183"/>
    <mergeCell ref="F183:AC183"/>
    <mergeCell ref="BE183:BG183"/>
    <mergeCell ref="BH183:CE183"/>
    <mergeCell ref="C179:E179"/>
    <mergeCell ref="F179:AC179"/>
    <mergeCell ref="BE179:BG179"/>
    <mergeCell ref="BH179:CE179"/>
    <mergeCell ref="CF179:CN179"/>
    <mergeCell ref="C180:E180"/>
    <mergeCell ref="F180:AC180"/>
    <mergeCell ref="BE174:BG174"/>
    <mergeCell ref="BH174:CE174"/>
    <mergeCell ref="BE177:BG177"/>
    <mergeCell ref="BH177:CE177"/>
    <mergeCell ref="CF177:CN177"/>
    <mergeCell ref="BE178:BG178"/>
    <mergeCell ref="BH178:CE178"/>
    <mergeCell ref="CF178:CN178"/>
    <mergeCell ref="BE194:BG194"/>
    <mergeCell ref="BH194:CE194"/>
    <mergeCell ref="BE195:BG195"/>
    <mergeCell ref="BH195:CE195"/>
    <mergeCell ref="BE196:BG196"/>
    <mergeCell ref="BH196:CE196"/>
    <mergeCell ref="BE189:BG189"/>
    <mergeCell ref="BH189:CE189"/>
    <mergeCell ref="BE190:BG190"/>
    <mergeCell ref="BH190:CE190"/>
    <mergeCell ref="BE191:BG191"/>
    <mergeCell ref="BH191:CE191"/>
    <mergeCell ref="BE184:BG184"/>
    <mergeCell ref="BH184:CE184"/>
    <mergeCell ref="BE185:BG185"/>
    <mergeCell ref="BH185:CE185"/>
    <mergeCell ref="BE188:BG188"/>
    <mergeCell ref="BH188:CE188"/>
    <mergeCell ref="BE207:BG207"/>
    <mergeCell ref="BH207:CE207"/>
    <mergeCell ref="C209:E209"/>
    <mergeCell ref="F209:AC209"/>
    <mergeCell ref="C210:E210"/>
    <mergeCell ref="F210:AC210"/>
    <mergeCell ref="BE210:BG210"/>
    <mergeCell ref="BH210:CE210"/>
    <mergeCell ref="BE204:BG204"/>
    <mergeCell ref="BH204:CE204"/>
    <mergeCell ref="BE205:BG205"/>
    <mergeCell ref="BH205:CE205"/>
    <mergeCell ref="BE206:BG206"/>
    <mergeCell ref="BH206:CE206"/>
    <mergeCell ref="BE197:BG197"/>
    <mergeCell ref="BH197:CE197"/>
    <mergeCell ref="C203:E203"/>
    <mergeCell ref="F203:AC203"/>
    <mergeCell ref="BE203:BG203"/>
    <mergeCell ref="BH203:CE203"/>
    <mergeCell ref="C215:E215"/>
    <mergeCell ref="F215:AC215"/>
    <mergeCell ref="C216:E216"/>
    <mergeCell ref="F216:AC216"/>
    <mergeCell ref="C217:E217"/>
    <mergeCell ref="F217:AC217"/>
    <mergeCell ref="C213:E213"/>
    <mergeCell ref="F213:AC213"/>
    <mergeCell ref="BE213:BG213"/>
    <mergeCell ref="BH213:CE213"/>
    <mergeCell ref="C214:E214"/>
    <mergeCell ref="F214:AC214"/>
    <mergeCell ref="BE214:BG214"/>
    <mergeCell ref="BH214:CE214"/>
    <mergeCell ref="C211:E211"/>
    <mergeCell ref="F211:AC211"/>
    <mergeCell ref="BE211:BG211"/>
    <mergeCell ref="BH211:CE211"/>
    <mergeCell ref="C212:E212"/>
    <mergeCell ref="F212:AC212"/>
    <mergeCell ref="BE212:BG212"/>
    <mergeCell ref="BH212:CE212"/>
    <mergeCell ref="C221:E221"/>
    <mergeCell ref="F221:AC221"/>
    <mergeCell ref="BE221:BG221"/>
    <mergeCell ref="BH221:CE221"/>
    <mergeCell ref="C222:E222"/>
    <mergeCell ref="F222:AC222"/>
    <mergeCell ref="BE222:BG222"/>
    <mergeCell ref="BH222:CE222"/>
    <mergeCell ref="C219:E219"/>
    <mergeCell ref="F219:AC219"/>
    <mergeCell ref="BE219:BG219"/>
    <mergeCell ref="BH219:CE219"/>
    <mergeCell ref="C220:E220"/>
    <mergeCell ref="F220:AC220"/>
    <mergeCell ref="BE220:BG220"/>
    <mergeCell ref="BH220:CE220"/>
    <mergeCell ref="BE217:BG217"/>
    <mergeCell ref="BH217:CE217"/>
    <mergeCell ref="C218:E218"/>
    <mergeCell ref="F218:AC218"/>
    <mergeCell ref="BE218:BG218"/>
    <mergeCell ref="BH218:CE218"/>
    <mergeCell ref="C228:E228"/>
    <mergeCell ref="F228:AC228"/>
    <mergeCell ref="AD228:AL228"/>
    <mergeCell ref="BE228:BG228"/>
    <mergeCell ref="BH228:CE228"/>
    <mergeCell ref="C229:E229"/>
    <mergeCell ref="F229:AC229"/>
    <mergeCell ref="AD229:AL229"/>
    <mergeCell ref="BE226:BG226"/>
    <mergeCell ref="BH226:CE226"/>
    <mergeCell ref="C227:E227"/>
    <mergeCell ref="F227:AC227"/>
    <mergeCell ref="AD227:AL227"/>
    <mergeCell ref="BE227:BG227"/>
    <mergeCell ref="BH227:CE227"/>
    <mergeCell ref="C223:E223"/>
    <mergeCell ref="F223:AC223"/>
    <mergeCell ref="C224:E224"/>
    <mergeCell ref="F224:AC224"/>
    <mergeCell ref="BE225:BG225"/>
    <mergeCell ref="BH225:CE225"/>
    <mergeCell ref="BE242:BG242"/>
    <mergeCell ref="BH242:CE242"/>
    <mergeCell ref="BE243:BG243"/>
    <mergeCell ref="BH243:CE243"/>
    <mergeCell ref="C244:E244"/>
    <mergeCell ref="F244:AC244"/>
    <mergeCell ref="BE244:BG244"/>
    <mergeCell ref="BH244:CE244"/>
    <mergeCell ref="C240:E240"/>
    <mergeCell ref="F240:AC240"/>
    <mergeCell ref="BE240:BG240"/>
    <mergeCell ref="BH240:CE240"/>
    <mergeCell ref="C241:E241"/>
    <mergeCell ref="F241:AC241"/>
    <mergeCell ref="BE241:BG241"/>
    <mergeCell ref="BH241:CE241"/>
    <mergeCell ref="C238:E238"/>
    <mergeCell ref="F238:AC238"/>
    <mergeCell ref="BE238:BG238"/>
    <mergeCell ref="BH238:CE238"/>
    <mergeCell ref="C239:E239"/>
    <mergeCell ref="F239:AC239"/>
    <mergeCell ref="BE239:BG239"/>
    <mergeCell ref="BH239:CE239"/>
    <mergeCell ref="C249:E249"/>
    <mergeCell ref="F249:AC249"/>
    <mergeCell ref="BE249:BG249"/>
    <mergeCell ref="BH249:CE249"/>
    <mergeCell ref="BE250:BG250"/>
    <mergeCell ref="BH250:CE250"/>
    <mergeCell ref="BE247:BG247"/>
    <mergeCell ref="BH247:CE247"/>
    <mergeCell ref="C248:E248"/>
    <mergeCell ref="F248:AC248"/>
    <mergeCell ref="BE248:BG248"/>
    <mergeCell ref="BH248:CE248"/>
    <mergeCell ref="C245:E245"/>
    <mergeCell ref="F245:AC245"/>
    <mergeCell ref="C246:E246"/>
    <mergeCell ref="F246:AC246"/>
    <mergeCell ref="C247:E247"/>
    <mergeCell ref="F247:AC247"/>
    <mergeCell ref="C256:E256"/>
    <mergeCell ref="F256:AC256"/>
    <mergeCell ref="BE256:BG256"/>
    <mergeCell ref="BH256:CE256"/>
    <mergeCell ref="C257:E257"/>
    <mergeCell ref="F257:AC257"/>
    <mergeCell ref="C254:E254"/>
    <mergeCell ref="F254:AC254"/>
    <mergeCell ref="BE254:BG254"/>
    <mergeCell ref="BH254:CE254"/>
    <mergeCell ref="C255:E255"/>
    <mergeCell ref="F255:AC255"/>
    <mergeCell ref="BE255:BG255"/>
    <mergeCell ref="BH255:CE255"/>
    <mergeCell ref="C252:E252"/>
    <mergeCell ref="F252:AC252"/>
    <mergeCell ref="C253:E253"/>
    <mergeCell ref="F253:AC253"/>
    <mergeCell ref="BE253:BG253"/>
    <mergeCell ref="BH253:CE253"/>
    <mergeCell ref="BE266:BG266"/>
    <mergeCell ref="BH266:CE266"/>
    <mergeCell ref="C273:E273"/>
    <mergeCell ref="F273:AC273"/>
    <mergeCell ref="BE273:BG273"/>
    <mergeCell ref="BH273:CE273"/>
    <mergeCell ref="BE263:BG263"/>
    <mergeCell ref="BH263:CE263"/>
    <mergeCell ref="BE264:BG264"/>
    <mergeCell ref="BH264:CE264"/>
    <mergeCell ref="BE265:BG265"/>
    <mergeCell ref="BH265:CE265"/>
    <mergeCell ref="C258:E258"/>
    <mergeCell ref="F258:AC258"/>
    <mergeCell ref="BE259:BG259"/>
    <mergeCell ref="BH259:CE259"/>
    <mergeCell ref="BE260:BG260"/>
    <mergeCell ref="BH260:CE260"/>
    <mergeCell ref="BE280:BG280"/>
    <mergeCell ref="BH280:CE280"/>
    <mergeCell ref="BE281:BG281"/>
    <mergeCell ref="BH281:CE281"/>
    <mergeCell ref="C282:E282"/>
    <mergeCell ref="F282:AC282"/>
    <mergeCell ref="BE282:BG282"/>
    <mergeCell ref="BH282:CE282"/>
    <mergeCell ref="BE276:BG276"/>
    <mergeCell ref="BH276:CE276"/>
    <mergeCell ref="C278:E278"/>
    <mergeCell ref="F278:AC278"/>
    <mergeCell ref="C279:E279"/>
    <mergeCell ref="F279:AC279"/>
    <mergeCell ref="BE279:BG279"/>
    <mergeCell ref="BH279:CE279"/>
    <mergeCell ref="C274:E274"/>
    <mergeCell ref="F274:AC274"/>
    <mergeCell ref="BE274:BG274"/>
    <mergeCell ref="BH274:CE274"/>
    <mergeCell ref="C275:E275"/>
    <mergeCell ref="F275:AC275"/>
    <mergeCell ref="BE275:BG275"/>
    <mergeCell ref="BH275:CE275"/>
    <mergeCell ref="C289:E289"/>
    <mergeCell ref="F289:AC289"/>
    <mergeCell ref="BE289:BG289"/>
    <mergeCell ref="BH289:CE289"/>
    <mergeCell ref="C290:E290"/>
    <mergeCell ref="F290:AC290"/>
    <mergeCell ref="BE290:BG290"/>
    <mergeCell ref="BH290:CE290"/>
    <mergeCell ref="C287:E287"/>
    <mergeCell ref="F287:AC287"/>
    <mergeCell ref="BE287:BG287"/>
    <mergeCell ref="BH287:CE287"/>
    <mergeCell ref="C288:E288"/>
    <mergeCell ref="F288:AC288"/>
    <mergeCell ref="BE288:BG288"/>
    <mergeCell ref="BH288:CE288"/>
    <mergeCell ref="C283:E283"/>
    <mergeCell ref="F283:AC283"/>
    <mergeCell ref="BE283:BG283"/>
    <mergeCell ref="BH283:CE283"/>
    <mergeCell ref="C284:E284"/>
    <mergeCell ref="F284:AC284"/>
    <mergeCell ref="BE284:BG284"/>
    <mergeCell ref="BH284:CE284"/>
    <mergeCell ref="C296:E296"/>
    <mergeCell ref="F296:AC296"/>
    <mergeCell ref="BE296:BG296"/>
    <mergeCell ref="BH296:CE296"/>
    <mergeCell ref="C297:E297"/>
    <mergeCell ref="F297:AC297"/>
    <mergeCell ref="BE294:BG294"/>
    <mergeCell ref="BH294:CE294"/>
    <mergeCell ref="C295:E295"/>
    <mergeCell ref="F295:AC295"/>
    <mergeCell ref="BE295:BG295"/>
    <mergeCell ref="BH295:CE295"/>
    <mergeCell ref="C291:E291"/>
    <mergeCell ref="F291:AC291"/>
    <mergeCell ref="BE291:BG291"/>
    <mergeCell ref="BH291:CE291"/>
    <mergeCell ref="C292:E292"/>
    <mergeCell ref="F292:AC292"/>
    <mergeCell ref="C310:E310"/>
    <mergeCell ref="F310:AC310"/>
    <mergeCell ref="C311:E311"/>
    <mergeCell ref="F311:AC311"/>
    <mergeCell ref="C312:E312"/>
    <mergeCell ref="F312:AC312"/>
    <mergeCell ref="BE308:BG308"/>
    <mergeCell ref="BH308:CE308"/>
    <mergeCell ref="C309:E309"/>
    <mergeCell ref="F309:AC309"/>
    <mergeCell ref="BE309:BG309"/>
    <mergeCell ref="BH309:CE309"/>
    <mergeCell ref="C298:E298"/>
    <mergeCell ref="F298:AC298"/>
    <mergeCell ref="C299:E299"/>
    <mergeCell ref="F299:AC299"/>
    <mergeCell ref="C308:E308"/>
    <mergeCell ref="F308:AC308"/>
    <mergeCell ref="BE317:BG317"/>
    <mergeCell ref="BH317:DC317"/>
    <mergeCell ref="BE318:BG318"/>
    <mergeCell ref="BH318:DC318"/>
    <mergeCell ref="BE319:BG319"/>
    <mergeCell ref="BH319:DC319"/>
    <mergeCell ref="C315:E315"/>
    <mergeCell ref="F315:AC315"/>
    <mergeCell ref="C316:E316"/>
    <mergeCell ref="F316:AC316"/>
    <mergeCell ref="C317:E317"/>
    <mergeCell ref="F317:AC317"/>
    <mergeCell ref="BE312:BG312"/>
    <mergeCell ref="BH312:CE312"/>
    <mergeCell ref="BE313:BG313"/>
    <mergeCell ref="BH313:CE313"/>
    <mergeCell ref="BE314:BG314"/>
    <mergeCell ref="BH314:CE314"/>
    <mergeCell ref="BE324:BG324"/>
    <mergeCell ref="BH324:CE324"/>
    <mergeCell ref="BE325:BG325"/>
    <mergeCell ref="BH325:CE325"/>
    <mergeCell ref="C326:E326"/>
    <mergeCell ref="F326:AC326"/>
    <mergeCell ref="BE326:BG326"/>
    <mergeCell ref="BH326:CE326"/>
    <mergeCell ref="BE322:BG322"/>
    <mergeCell ref="BH322:CE322"/>
    <mergeCell ref="C323:E323"/>
    <mergeCell ref="F323:AC323"/>
    <mergeCell ref="BE323:BG323"/>
    <mergeCell ref="BH323:CE323"/>
    <mergeCell ref="C320:E320"/>
    <mergeCell ref="F320:AC320"/>
    <mergeCell ref="C321:E321"/>
    <mergeCell ref="F321:AC321"/>
    <mergeCell ref="C322:E322"/>
    <mergeCell ref="F322:AC322"/>
    <mergeCell ref="C332:E332"/>
    <mergeCell ref="F332:AC332"/>
    <mergeCell ref="BE332:BG332"/>
    <mergeCell ref="BH332:CE332"/>
    <mergeCell ref="C333:E333"/>
    <mergeCell ref="F333:AC333"/>
    <mergeCell ref="BE330:BG330"/>
    <mergeCell ref="BH330:CE330"/>
    <mergeCell ref="C331:E331"/>
    <mergeCell ref="F331:AC331"/>
    <mergeCell ref="BE331:BG331"/>
    <mergeCell ref="BH331:CE331"/>
    <mergeCell ref="C327:E327"/>
    <mergeCell ref="F327:AC327"/>
    <mergeCell ref="C328:E328"/>
    <mergeCell ref="F328:AC328"/>
    <mergeCell ref="BE329:BG329"/>
    <mergeCell ref="BH329:CE329"/>
    <mergeCell ref="C346:E346"/>
    <mergeCell ref="F346:AC346"/>
    <mergeCell ref="BE346:BG346"/>
    <mergeCell ref="BH346:CE346"/>
    <mergeCell ref="BE347:BG347"/>
    <mergeCell ref="BH347:CE347"/>
    <mergeCell ref="C344:E344"/>
    <mergeCell ref="F344:AC344"/>
    <mergeCell ref="BE344:BG344"/>
    <mergeCell ref="BH344:CE344"/>
    <mergeCell ref="C345:E345"/>
    <mergeCell ref="F345:AC345"/>
    <mergeCell ref="BE345:BG345"/>
    <mergeCell ref="BH345:CE345"/>
    <mergeCell ref="C334:E334"/>
    <mergeCell ref="F334:AC334"/>
    <mergeCell ref="C343:E343"/>
    <mergeCell ref="F343:AC343"/>
    <mergeCell ref="BE343:BG343"/>
    <mergeCell ref="BH343:CE343"/>
    <mergeCell ref="BE353:BG353"/>
    <mergeCell ref="BH353:CE353"/>
    <mergeCell ref="C354:E354"/>
    <mergeCell ref="F354:AC354"/>
    <mergeCell ref="BE354:BG354"/>
    <mergeCell ref="BH354:CE354"/>
    <mergeCell ref="C350:E350"/>
    <mergeCell ref="F350:AC350"/>
    <mergeCell ref="C351:E351"/>
    <mergeCell ref="F351:AC351"/>
    <mergeCell ref="BE352:BG352"/>
    <mergeCell ref="BH352:CE352"/>
    <mergeCell ref="BE348:BG348"/>
    <mergeCell ref="BH348:CE348"/>
    <mergeCell ref="C349:E349"/>
    <mergeCell ref="F349:AC349"/>
    <mergeCell ref="BE349:BG349"/>
    <mergeCell ref="BH349:CE349"/>
    <mergeCell ref="BE360:BG360"/>
    <mergeCell ref="BH360:CE360"/>
    <mergeCell ref="C361:E361"/>
    <mergeCell ref="F361:AC361"/>
    <mergeCell ref="BE361:BG361"/>
    <mergeCell ref="BH361:CE361"/>
    <mergeCell ref="C357:E357"/>
    <mergeCell ref="F357:AC357"/>
    <mergeCell ref="C358:E358"/>
    <mergeCell ref="F358:AC358"/>
    <mergeCell ref="BE359:BG359"/>
    <mergeCell ref="BH359:CE359"/>
    <mergeCell ref="C355:E355"/>
    <mergeCell ref="F355:AC355"/>
    <mergeCell ref="BE355:BG355"/>
    <mergeCell ref="BH355:CE355"/>
    <mergeCell ref="C356:E356"/>
    <mergeCell ref="F356:AC356"/>
    <mergeCell ref="BE356:BG356"/>
    <mergeCell ref="BH356:CE356"/>
    <mergeCell ref="C366:E366"/>
    <mergeCell ref="F366:AC366"/>
    <mergeCell ref="BE366:BG366"/>
    <mergeCell ref="BH366:CE366"/>
    <mergeCell ref="C367:E367"/>
    <mergeCell ref="F367:AC367"/>
    <mergeCell ref="BE367:BG367"/>
    <mergeCell ref="BH367:CE367"/>
    <mergeCell ref="BE364:BG364"/>
    <mergeCell ref="BH364:CE364"/>
    <mergeCell ref="C365:E365"/>
    <mergeCell ref="F365:AC365"/>
    <mergeCell ref="BE365:BG365"/>
    <mergeCell ref="BH365:CE365"/>
    <mergeCell ref="C362:E362"/>
    <mergeCell ref="F362:AC362"/>
    <mergeCell ref="C363:E363"/>
    <mergeCell ref="F363:AC363"/>
    <mergeCell ref="C364:E364"/>
    <mergeCell ref="F364:AC364"/>
    <mergeCell ref="BE374:BG374"/>
    <mergeCell ref="BH374:CE374"/>
    <mergeCell ref="BE375:BG375"/>
    <mergeCell ref="BH375:CE375"/>
    <mergeCell ref="C378:E378"/>
    <mergeCell ref="F378:AC378"/>
    <mergeCell ref="BE378:BG378"/>
    <mergeCell ref="BH378:CE378"/>
    <mergeCell ref="C372:E372"/>
    <mergeCell ref="F372:AC372"/>
    <mergeCell ref="BE372:BG372"/>
    <mergeCell ref="BH372:CE372"/>
    <mergeCell ref="BE373:BG373"/>
    <mergeCell ref="BH373:CE373"/>
    <mergeCell ref="C370:E370"/>
    <mergeCell ref="F370:AC370"/>
    <mergeCell ref="BE370:BG370"/>
    <mergeCell ref="BH370:CE370"/>
    <mergeCell ref="C371:E371"/>
    <mergeCell ref="F371:AC371"/>
    <mergeCell ref="BE371:BG371"/>
    <mergeCell ref="BH371:CE371"/>
    <mergeCell ref="C383:E383"/>
    <mergeCell ref="F383:AC383"/>
    <mergeCell ref="C384:E384"/>
    <mergeCell ref="F384:AC384"/>
    <mergeCell ref="BE385:BG385"/>
    <mergeCell ref="BH385:CE385"/>
    <mergeCell ref="C381:E381"/>
    <mergeCell ref="F381:AC381"/>
    <mergeCell ref="BE381:BG381"/>
    <mergeCell ref="BH381:CE381"/>
    <mergeCell ref="C382:E382"/>
    <mergeCell ref="F382:AC382"/>
    <mergeCell ref="BE382:BG382"/>
    <mergeCell ref="BH382:CE382"/>
    <mergeCell ref="C379:E379"/>
    <mergeCell ref="F379:AC379"/>
    <mergeCell ref="BE379:BG379"/>
    <mergeCell ref="BH379:CE379"/>
    <mergeCell ref="C380:E380"/>
    <mergeCell ref="F380:AC380"/>
    <mergeCell ref="BE380:BG380"/>
    <mergeCell ref="BH380:CE380"/>
    <mergeCell ref="C390:E390"/>
    <mergeCell ref="F390:AC390"/>
    <mergeCell ref="BE390:BG390"/>
    <mergeCell ref="BH390:CE390"/>
    <mergeCell ref="C391:E391"/>
    <mergeCell ref="F391:AC391"/>
    <mergeCell ref="BE391:BG391"/>
    <mergeCell ref="BH391:CE391"/>
    <mergeCell ref="C388:E388"/>
    <mergeCell ref="F388:AC388"/>
    <mergeCell ref="BE388:BG388"/>
    <mergeCell ref="BH388:CE388"/>
    <mergeCell ref="C389:E389"/>
    <mergeCell ref="F389:AC389"/>
    <mergeCell ref="BE389:BG389"/>
    <mergeCell ref="BH389:CE389"/>
    <mergeCell ref="BE386:BG386"/>
    <mergeCell ref="BH386:CE386"/>
    <mergeCell ref="C387:E387"/>
    <mergeCell ref="F387:AC387"/>
    <mergeCell ref="BE387:BG387"/>
    <mergeCell ref="BH387:CE387"/>
    <mergeCell ref="C398:E398"/>
    <mergeCell ref="F398:AC398"/>
    <mergeCell ref="C401:E401"/>
    <mergeCell ref="F401:AC401"/>
    <mergeCell ref="C413:E413"/>
    <mergeCell ref="F413:AC413"/>
    <mergeCell ref="C396:E396"/>
    <mergeCell ref="F396:AC396"/>
    <mergeCell ref="BE396:BG396"/>
    <mergeCell ref="BH396:CE396"/>
    <mergeCell ref="C397:E397"/>
    <mergeCell ref="F397:AC397"/>
    <mergeCell ref="BE397:BG397"/>
    <mergeCell ref="BH397:CE397"/>
    <mergeCell ref="C394:E394"/>
    <mergeCell ref="F394:AC394"/>
    <mergeCell ref="BE394:BG394"/>
    <mergeCell ref="BH394:CE394"/>
    <mergeCell ref="C395:E395"/>
    <mergeCell ref="F395:AC395"/>
    <mergeCell ref="BE395:BG395"/>
    <mergeCell ref="BH395:CE395"/>
    <mergeCell ref="BE437:BG437"/>
    <mergeCell ref="BH437:CE437"/>
    <mergeCell ref="C448:E448"/>
    <mergeCell ref="F448:AC448"/>
    <mergeCell ref="BE448:BG448"/>
    <mergeCell ref="BH448:DA448"/>
    <mergeCell ref="C426:E426"/>
    <mergeCell ref="F426:AC426"/>
    <mergeCell ref="BE429:BG429"/>
    <mergeCell ref="BH429:CE429"/>
    <mergeCell ref="C433:E433"/>
    <mergeCell ref="F433:AC433"/>
    <mergeCell ref="BE413:BG413"/>
    <mergeCell ref="BH413:CE413"/>
    <mergeCell ref="C418:E418"/>
    <mergeCell ref="F418:AC418"/>
    <mergeCell ref="BE424:BG424"/>
    <mergeCell ref="BH424:CE424"/>
    <mergeCell ref="C458:E458"/>
    <mergeCell ref="F458:AC458"/>
    <mergeCell ref="BE458:BG458"/>
    <mergeCell ref="BH458:DA458"/>
    <mergeCell ref="C459:E459"/>
    <mergeCell ref="F459:AC459"/>
    <mergeCell ref="BE459:BG459"/>
    <mergeCell ref="BH459:DA459"/>
    <mergeCell ref="BE452:BG452"/>
    <mergeCell ref="BH452:DA452"/>
    <mergeCell ref="BE453:BG453"/>
    <mergeCell ref="BH453:DA453"/>
    <mergeCell ref="BH454:DA454"/>
    <mergeCell ref="BE457:BG457"/>
    <mergeCell ref="BH457:DA457"/>
    <mergeCell ref="BE449:BG449"/>
    <mergeCell ref="BH449:DA449"/>
    <mergeCell ref="BE450:BG450"/>
    <mergeCell ref="BH450:DA450"/>
    <mergeCell ref="BE451:BG451"/>
    <mergeCell ref="BH451:DA451"/>
    <mergeCell ref="C465:E465"/>
    <mergeCell ref="F465:AC465"/>
    <mergeCell ref="BE465:BG465"/>
    <mergeCell ref="BH465:DA465"/>
    <mergeCell ref="C466:E466"/>
    <mergeCell ref="F466:AC466"/>
    <mergeCell ref="BE466:BG466"/>
    <mergeCell ref="BH466:DA466"/>
    <mergeCell ref="BE462:BG462"/>
    <mergeCell ref="BH462:DA462"/>
    <mergeCell ref="C463:E463"/>
    <mergeCell ref="F463:AC463"/>
    <mergeCell ref="C464:E464"/>
    <mergeCell ref="F464:AC464"/>
    <mergeCell ref="C460:E460"/>
    <mergeCell ref="F460:AC460"/>
    <mergeCell ref="BE460:BG460"/>
    <mergeCell ref="BH460:DA460"/>
    <mergeCell ref="BE461:BG461"/>
    <mergeCell ref="BH461:DA461"/>
    <mergeCell ref="C472:E472"/>
    <mergeCell ref="F472:AC472"/>
    <mergeCell ref="C473:E473"/>
    <mergeCell ref="F473:AC473"/>
    <mergeCell ref="C474:E474"/>
    <mergeCell ref="F474:AC474"/>
    <mergeCell ref="BE469:BG469"/>
    <mergeCell ref="BH469:DA469"/>
    <mergeCell ref="BE470:BG470"/>
    <mergeCell ref="BH470:DA470"/>
    <mergeCell ref="C471:E471"/>
    <mergeCell ref="F471:AC471"/>
    <mergeCell ref="BE471:BG471"/>
    <mergeCell ref="BH471:DA471"/>
    <mergeCell ref="C467:E467"/>
    <mergeCell ref="F467:AC467"/>
    <mergeCell ref="BE467:BG467"/>
    <mergeCell ref="BH467:DA467"/>
    <mergeCell ref="C468:E468"/>
    <mergeCell ref="F468:AC468"/>
    <mergeCell ref="BE468:BG468"/>
    <mergeCell ref="BH468:DA468"/>
  </mergeCells>
  <phoneticPr fontId="3"/>
  <pageMargins left="0.39370078740157483" right="0.39370078740157483" top="0.59055118110236227" bottom="0.59055118110236227" header="0.31496062992125984" footer="0.31496062992125984"/>
  <pageSetup paperSize="9" scale="69" orientation="landscape" r:id="rId1"/>
  <headerFooter alignWithMargins="0">
    <oddHeader>&amp;R
&amp;P</oddHeader>
  </headerFooter>
  <rowBreaks count="12" manualBreakCount="12">
    <brk id="71" max="111" man="1"/>
    <brk id="99" max="111" man="1"/>
    <brk id="130" max="111" man="1"/>
    <brk id="165" max="111" man="1"/>
    <brk id="200" max="111" man="1"/>
    <brk id="235" max="111" man="1"/>
    <brk id="270" max="111" man="1"/>
    <brk id="305" max="111" man="1"/>
    <brk id="340" max="111" man="1"/>
    <brk id="375" max="111" man="1"/>
    <brk id="410" max="111" man="1"/>
    <brk id="445" max="111" man="1"/>
  </row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6"/>
  <dimension ref="A1:C8"/>
  <sheetViews>
    <sheetView workbookViewId="0">
      <selection activeCell="C3" sqref="C3"/>
    </sheetView>
  </sheetViews>
  <sheetFormatPr defaultRowHeight="13.5"/>
  <cols>
    <col min="1" max="1" width="7.125" style="88" bestFit="1" customWidth="1"/>
    <col min="2" max="2" width="7.5" style="88" bestFit="1" customWidth="1"/>
    <col min="3" max="3" width="11.625" style="88" bestFit="1" customWidth="1"/>
    <col min="4" max="16384" width="9" style="88"/>
  </cols>
  <sheetData>
    <row r="1" spans="1:3">
      <c r="A1" s="87" t="s">
        <v>1653</v>
      </c>
      <c r="B1" s="87" t="s">
        <v>1654</v>
      </c>
      <c r="C1" s="87" t="s">
        <v>1655</v>
      </c>
    </row>
    <row r="2" spans="1:3">
      <c r="A2" s="89" t="s">
        <v>686</v>
      </c>
      <c r="B2" s="89" t="s">
        <v>1656</v>
      </c>
      <c r="C2" s="89" t="s">
        <v>1657</v>
      </c>
    </row>
    <row r="7" spans="1:3">
      <c r="A7" s="88" t="s">
        <v>1658</v>
      </c>
      <c r="C7" s="88" t="s">
        <v>1659</v>
      </c>
    </row>
    <row r="8" spans="1:3">
      <c r="A8" s="88" t="s">
        <v>1660</v>
      </c>
      <c r="C8" s="88" t="s">
        <v>1661</v>
      </c>
    </row>
  </sheetData>
  <sheetProtection selectLockedCells="1" selectUnlockedCells="1"/>
  <phoneticPr fontId="3"/>
  <pageMargins left="0.7" right="0.7" top="0.75" bottom="0.75" header="0.3" footer="0.3"/>
  <pageSetup paperSize="9" orientation="portrait"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5">
    <tabColor rgb="FFFF0000"/>
  </sheetPr>
  <dimension ref="A1:IV166"/>
  <sheetViews>
    <sheetView showGridLines="0" topLeftCell="A166" zoomScaleNormal="100" workbookViewId="0">
      <selection activeCell="B1" sqref="B1"/>
    </sheetView>
  </sheetViews>
  <sheetFormatPr defaultRowHeight="13.5"/>
  <cols>
    <col min="1" max="1" width="1.625" style="30" customWidth="1"/>
    <col min="2" max="2" width="3.875" style="44" customWidth="1"/>
    <col min="3" max="3" width="72.75" style="43" customWidth="1"/>
    <col min="4" max="4" width="16.75" style="30" customWidth="1"/>
    <col min="5" max="16384" width="9" style="30"/>
  </cols>
  <sheetData>
    <row r="1" spans="1:256">
      <c r="A1" s="30" t="s">
        <v>1000</v>
      </c>
      <c r="B1" s="129"/>
      <c r="C1" s="46"/>
      <c r="D1" s="128"/>
    </row>
    <row r="2" spans="1:256">
      <c r="A2" s="128" t="s">
        <v>1001</v>
      </c>
      <c r="B2" s="45"/>
      <c r="C2" s="46"/>
      <c r="D2" s="128"/>
    </row>
    <row r="3" spans="1:256" customFormat="1" ht="13.5" customHeight="1">
      <c r="A3" s="128"/>
      <c r="B3" s="45"/>
      <c r="C3" s="46" t="s">
        <v>1002</v>
      </c>
      <c r="D3" s="128"/>
      <c r="E3" s="30"/>
      <c r="F3" s="30"/>
      <c r="G3" s="30"/>
      <c r="H3" s="30"/>
      <c r="I3" s="30"/>
      <c r="J3" s="30"/>
      <c r="K3" s="30"/>
      <c r="L3" s="30"/>
      <c r="M3" s="30"/>
      <c r="N3" s="30"/>
      <c r="O3" s="30"/>
      <c r="P3" s="30"/>
      <c r="Q3" s="30"/>
      <c r="R3" s="30"/>
      <c r="S3" s="30"/>
      <c r="T3" s="30"/>
      <c r="U3" s="30"/>
      <c r="V3" s="30"/>
      <c r="W3" s="30"/>
      <c r="X3" s="30"/>
      <c r="Y3" s="30"/>
      <c r="Z3" s="30"/>
      <c r="AA3" s="30"/>
      <c r="AB3" s="30"/>
      <c r="AC3" s="30"/>
      <c r="AD3" s="30"/>
      <c r="AE3" s="30"/>
      <c r="AF3" s="30"/>
      <c r="AG3" s="30"/>
      <c r="AH3" s="30"/>
      <c r="AI3" s="30"/>
      <c r="AJ3" s="30"/>
      <c r="AK3" s="30"/>
      <c r="AL3" s="30"/>
      <c r="AM3" s="30"/>
      <c r="AN3" s="30"/>
      <c r="AO3" s="30"/>
      <c r="AP3" s="30"/>
      <c r="AQ3" s="30"/>
      <c r="AR3" s="30"/>
      <c r="AS3" s="30"/>
      <c r="AT3" s="30"/>
      <c r="AU3" s="30"/>
      <c r="AV3" s="30"/>
      <c r="AW3" s="30"/>
      <c r="AX3" s="30"/>
      <c r="AY3" s="30"/>
      <c r="AZ3" s="30"/>
      <c r="BA3" s="30"/>
      <c r="BB3" s="30"/>
      <c r="BC3" s="30"/>
      <c r="BD3" s="30"/>
      <c r="BE3" s="30"/>
      <c r="BF3" s="30"/>
      <c r="BG3" s="30"/>
      <c r="BH3" s="30"/>
      <c r="BI3" s="30"/>
      <c r="BJ3" s="30"/>
      <c r="BK3" s="30"/>
      <c r="BL3" s="30"/>
      <c r="BM3" s="30"/>
      <c r="BN3" s="30"/>
      <c r="BO3" s="30"/>
      <c r="BP3" s="30"/>
      <c r="BQ3" s="30"/>
      <c r="BR3" s="30"/>
      <c r="BS3" s="30"/>
      <c r="BT3" s="30"/>
      <c r="BU3" s="30"/>
      <c r="BV3" s="30"/>
      <c r="BW3" s="30"/>
      <c r="BX3" s="30"/>
      <c r="BY3" s="30"/>
      <c r="BZ3" s="30"/>
      <c r="CA3" s="30"/>
      <c r="CB3" s="30"/>
      <c r="CC3" s="30"/>
      <c r="CD3" s="30"/>
      <c r="CE3" s="30"/>
      <c r="CF3" s="30"/>
      <c r="CG3" s="30"/>
      <c r="CH3" s="30"/>
      <c r="CI3" s="30"/>
      <c r="CJ3" s="30"/>
      <c r="CK3" s="30"/>
      <c r="CL3" s="30"/>
      <c r="CM3" s="30"/>
      <c r="CN3" s="30"/>
      <c r="CO3" s="30"/>
      <c r="CP3" s="30"/>
      <c r="CQ3" s="30"/>
      <c r="CR3" s="30"/>
      <c r="CS3" s="30"/>
      <c r="CT3" s="30"/>
      <c r="CU3" s="30"/>
      <c r="CV3" s="30"/>
      <c r="CW3" s="30"/>
      <c r="CX3" s="30"/>
      <c r="CY3" s="30"/>
      <c r="CZ3" s="30"/>
      <c r="DA3" s="30"/>
      <c r="DB3" s="30"/>
      <c r="DC3" s="30"/>
      <c r="DD3" s="30"/>
      <c r="DE3" s="30"/>
      <c r="DF3" s="30"/>
      <c r="DG3" s="30"/>
      <c r="DH3" s="30"/>
      <c r="DI3" s="30"/>
      <c r="DJ3" s="30"/>
      <c r="DK3" s="30"/>
      <c r="DL3" s="30"/>
      <c r="DM3" s="30"/>
      <c r="DN3" s="30"/>
      <c r="DO3" s="30"/>
      <c r="DP3" s="30"/>
      <c r="DQ3" s="30"/>
      <c r="DR3" s="30"/>
      <c r="DS3" s="30"/>
      <c r="DT3" s="30"/>
      <c r="DU3" s="30"/>
      <c r="DV3" s="30"/>
      <c r="DW3" s="30"/>
      <c r="DX3" s="30"/>
      <c r="DY3" s="30"/>
      <c r="DZ3" s="30"/>
      <c r="EA3" s="30"/>
      <c r="EB3" s="30"/>
      <c r="EC3" s="30"/>
      <c r="ED3" s="30"/>
      <c r="EE3" s="30"/>
      <c r="EF3" s="30"/>
      <c r="EG3" s="30"/>
      <c r="EH3" s="30"/>
      <c r="EI3" s="30"/>
      <c r="EJ3" s="30"/>
      <c r="EK3" s="30"/>
      <c r="EL3" s="30"/>
      <c r="EM3" s="30"/>
      <c r="EN3" s="30"/>
      <c r="EO3" s="30"/>
      <c r="EP3" s="30"/>
      <c r="EQ3" s="30"/>
      <c r="ER3" s="30"/>
      <c r="ES3" s="30"/>
      <c r="ET3" s="30"/>
      <c r="EU3" s="30"/>
      <c r="EV3" s="30"/>
      <c r="EW3" s="30"/>
      <c r="EX3" s="30"/>
      <c r="EY3" s="30"/>
      <c r="EZ3" s="30"/>
      <c r="FA3" s="30"/>
      <c r="FB3" s="30"/>
      <c r="FC3" s="30"/>
      <c r="FD3" s="30"/>
      <c r="FE3" s="30"/>
      <c r="FF3" s="30"/>
      <c r="FG3" s="30"/>
      <c r="FH3" s="30"/>
      <c r="FI3" s="30"/>
      <c r="FJ3" s="30"/>
      <c r="FK3" s="30"/>
      <c r="FL3" s="30"/>
      <c r="FM3" s="30"/>
      <c r="FN3" s="30"/>
      <c r="FO3" s="30"/>
      <c r="FP3" s="30"/>
      <c r="FQ3" s="30"/>
      <c r="FR3" s="30"/>
      <c r="FS3" s="30"/>
      <c r="FT3" s="30"/>
      <c r="FU3" s="30"/>
      <c r="FV3" s="30"/>
      <c r="FW3" s="30"/>
      <c r="FX3" s="30"/>
      <c r="FY3" s="30"/>
      <c r="FZ3" s="30"/>
      <c r="GA3" s="30"/>
      <c r="GB3" s="30"/>
      <c r="GC3" s="30"/>
      <c r="GD3" s="30"/>
      <c r="GE3" s="30"/>
      <c r="GF3" s="30"/>
      <c r="GG3" s="30"/>
      <c r="GH3" s="30"/>
      <c r="GI3" s="30"/>
      <c r="GJ3" s="30"/>
      <c r="GK3" s="30"/>
      <c r="GL3" s="30"/>
      <c r="GM3" s="30"/>
      <c r="GN3" s="30"/>
      <c r="GO3" s="30"/>
      <c r="GP3" s="30"/>
      <c r="GQ3" s="30"/>
      <c r="GR3" s="30"/>
      <c r="GS3" s="30"/>
      <c r="GT3" s="30"/>
      <c r="GU3" s="30"/>
      <c r="GV3" s="30"/>
      <c r="GW3" s="30"/>
      <c r="GX3" s="30"/>
      <c r="GY3" s="30"/>
      <c r="GZ3" s="30"/>
      <c r="HA3" s="30"/>
      <c r="HB3" s="30"/>
      <c r="HC3" s="30"/>
      <c r="HD3" s="30"/>
      <c r="HE3" s="30"/>
      <c r="HF3" s="30"/>
      <c r="HG3" s="30"/>
      <c r="HH3" s="30"/>
      <c r="HI3" s="30"/>
      <c r="HJ3" s="30"/>
      <c r="HK3" s="30"/>
      <c r="HL3" s="30"/>
      <c r="HM3" s="30"/>
      <c r="HN3" s="30"/>
      <c r="HO3" s="30"/>
      <c r="HP3" s="30"/>
      <c r="HQ3" s="30"/>
      <c r="HR3" s="30"/>
      <c r="HS3" s="30"/>
      <c r="HT3" s="30"/>
      <c r="HU3" s="30"/>
      <c r="HV3" s="30"/>
      <c r="HW3" s="30"/>
      <c r="HX3" s="30"/>
      <c r="HY3" s="30"/>
      <c r="HZ3" s="30"/>
      <c r="IA3" s="30"/>
      <c r="IB3" s="30"/>
      <c r="IC3" s="30"/>
      <c r="ID3" s="30"/>
      <c r="IE3" s="30"/>
      <c r="IF3" s="30"/>
      <c r="IG3" s="30"/>
      <c r="IH3" s="30"/>
      <c r="II3" s="30"/>
      <c r="IJ3" s="30"/>
      <c r="IK3" s="30"/>
      <c r="IL3" s="30"/>
      <c r="IM3" s="30"/>
      <c r="IN3" s="30"/>
      <c r="IO3" s="30"/>
      <c r="IP3" s="30"/>
      <c r="IQ3" s="30"/>
      <c r="IR3" s="30"/>
      <c r="IS3" s="30"/>
      <c r="IT3" s="30"/>
      <c r="IU3" s="30"/>
      <c r="IV3" s="30"/>
    </row>
    <row r="4" spans="1:256" s="349" customFormat="1" ht="30" customHeight="1">
      <c r="A4" s="31" t="s">
        <v>1003</v>
      </c>
      <c r="B4" s="347"/>
      <c r="C4" s="348"/>
      <c r="D4" s="31"/>
      <c r="E4" s="31"/>
      <c r="F4" s="31"/>
      <c r="G4" s="31"/>
      <c r="H4" s="31"/>
      <c r="I4" s="31"/>
      <c r="J4" s="31"/>
      <c r="K4" s="31"/>
      <c r="L4" s="31"/>
      <c r="M4" s="31"/>
      <c r="N4" s="31"/>
      <c r="O4" s="31"/>
      <c r="P4" s="31"/>
      <c r="Q4" s="31"/>
      <c r="R4" s="31"/>
      <c r="S4" s="31"/>
      <c r="T4" s="31"/>
      <c r="U4" s="31"/>
      <c r="V4" s="31"/>
      <c r="W4" s="31"/>
      <c r="X4" s="31"/>
      <c r="Y4" s="31"/>
      <c r="Z4" s="31"/>
      <c r="AA4" s="31"/>
      <c r="AB4" s="31"/>
      <c r="AC4" s="31"/>
      <c r="AD4" s="31"/>
      <c r="AE4" s="31"/>
      <c r="AF4" s="31"/>
      <c r="AG4" s="31"/>
      <c r="AH4" s="31"/>
      <c r="AI4" s="31"/>
      <c r="AJ4" s="31"/>
      <c r="AK4" s="31"/>
      <c r="AL4" s="31"/>
      <c r="AM4" s="31"/>
      <c r="AN4" s="31"/>
      <c r="AO4" s="31"/>
      <c r="AP4" s="31"/>
      <c r="AQ4" s="31"/>
      <c r="AR4" s="31"/>
      <c r="AS4" s="31"/>
      <c r="AT4" s="31"/>
      <c r="AU4" s="31"/>
      <c r="AV4" s="31"/>
      <c r="AW4" s="31"/>
      <c r="AX4" s="31"/>
      <c r="AY4" s="31"/>
      <c r="AZ4" s="31"/>
      <c r="BA4" s="31"/>
      <c r="BB4" s="31"/>
      <c r="BC4" s="31"/>
      <c r="BD4" s="31"/>
      <c r="BE4" s="31"/>
      <c r="BF4" s="31"/>
      <c r="BG4" s="31"/>
      <c r="BH4" s="31"/>
      <c r="BI4" s="31"/>
      <c r="BJ4" s="31"/>
      <c r="BK4" s="31"/>
      <c r="BL4" s="31"/>
      <c r="BM4" s="31"/>
      <c r="BN4" s="31"/>
      <c r="BO4" s="31"/>
      <c r="BP4" s="31"/>
      <c r="BQ4" s="31"/>
      <c r="BR4" s="31"/>
      <c r="BS4" s="31"/>
      <c r="BT4" s="31"/>
      <c r="BU4" s="31"/>
      <c r="BV4" s="31"/>
      <c r="BW4" s="31"/>
      <c r="BX4" s="31"/>
      <c r="BY4" s="31"/>
      <c r="BZ4" s="31"/>
      <c r="CA4" s="31"/>
      <c r="CB4" s="31"/>
      <c r="CC4" s="31"/>
      <c r="CD4" s="31"/>
      <c r="CE4" s="31"/>
      <c r="CF4" s="31"/>
      <c r="CG4" s="31"/>
      <c r="CH4" s="31"/>
      <c r="CI4" s="31"/>
      <c r="CJ4" s="31"/>
      <c r="CK4" s="31"/>
      <c r="CL4" s="31"/>
      <c r="CM4" s="31"/>
      <c r="CN4" s="31"/>
      <c r="CO4" s="31"/>
      <c r="CP4" s="31"/>
      <c r="CQ4" s="31"/>
      <c r="CR4" s="31"/>
      <c r="CS4" s="31"/>
      <c r="CT4" s="31"/>
      <c r="CU4" s="31"/>
      <c r="CV4" s="31"/>
      <c r="CW4" s="31"/>
      <c r="CX4" s="31"/>
      <c r="CY4" s="31"/>
      <c r="CZ4" s="31"/>
      <c r="DA4" s="31"/>
      <c r="DB4" s="31"/>
      <c r="DC4" s="31"/>
      <c r="DD4" s="31"/>
      <c r="DE4" s="31"/>
      <c r="DF4" s="31"/>
      <c r="DG4" s="31"/>
      <c r="DH4" s="31"/>
      <c r="DI4" s="31"/>
      <c r="DJ4" s="31"/>
      <c r="DK4" s="31"/>
      <c r="DL4" s="31"/>
      <c r="DM4" s="31"/>
      <c r="DN4" s="31"/>
      <c r="DO4" s="31"/>
      <c r="DP4" s="31"/>
      <c r="DQ4" s="31"/>
      <c r="DR4" s="31"/>
      <c r="DS4" s="31"/>
      <c r="DT4" s="31"/>
      <c r="DU4" s="31"/>
      <c r="DV4" s="31"/>
      <c r="DW4" s="31"/>
      <c r="DX4" s="31"/>
      <c r="DY4" s="31"/>
      <c r="DZ4" s="31"/>
      <c r="EA4" s="31"/>
      <c r="EB4" s="31"/>
      <c r="EC4" s="31"/>
      <c r="ED4" s="31"/>
      <c r="EE4" s="31"/>
      <c r="EF4" s="31"/>
      <c r="EG4" s="31"/>
      <c r="EH4" s="31"/>
      <c r="EI4" s="31"/>
      <c r="EJ4" s="31"/>
      <c r="EK4" s="31"/>
      <c r="EL4" s="31"/>
      <c r="EM4" s="31"/>
      <c r="EN4" s="31"/>
      <c r="EO4" s="31"/>
      <c r="EP4" s="31"/>
      <c r="EQ4" s="31"/>
      <c r="ER4" s="31"/>
      <c r="ES4" s="31"/>
      <c r="ET4" s="31"/>
      <c r="EU4" s="31"/>
      <c r="EV4" s="31"/>
      <c r="EW4" s="31"/>
      <c r="EX4" s="31"/>
      <c r="EY4" s="31"/>
      <c r="EZ4" s="31"/>
      <c r="FA4" s="31"/>
      <c r="FB4" s="31"/>
      <c r="FC4" s="31"/>
      <c r="FD4" s="31"/>
      <c r="FE4" s="31"/>
      <c r="FF4" s="31"/>
      <c r="FG4" s="31"/>
      <c r="FH4" s="31"/>
      <c r="FI4" s="31"/>
      <c r="FJ4" s="31"/>
      <c r="FK4" s="31"/>
      <c r="FL4" s="31"/>
      <c r="FM4" s="31"/>
      <c r="FN4" s="31"/>
      <c r="FO4" s="31"/>
      <c r="FP4" s="31"/>
      <c r="FQ4" s="31"/>
      <c r="FR4" s="31"/>
      <c r="FS4" s="31"/>
      <c r="FT4" s="31"/>
      <c r="FU4" s="31"/>
      <c r="FV4" s="31"/>
      <c r="FW4" s="31"/>
      <c r="FX4" s="31"/>
      <c r="FY4" s="31"/>
      <c r="FZ4" s="31"/>
      <c r="GA4" s="31"/>
      <c r="GB4" s="31"/>
      <c r="GC4" s="31"/>
      <c r="GD4" s="31"/>
      <c r="GE4" s="31"/>
      <c r="GF4" s="31"/>
      <c r="GG4" s="31"/>
      <c r="GH4" s="31"/>
      <c r="GI4" s="31"/>
      <c r="GJ4" s="31"/>
      <c r="GK4" s="31"/>
      <c r="GL4" s="31"/>
      <c r="GM4" s="31"/>
      <c r="GN4" s="31"/>
      <c r="GO4" s="31"/>
      <c r="GP4" s="31"/>
      <c r="GQ4" s="31"/>
      <c r="GR4" s="31"/>
      <c r="GS4" s="31"/>
      <c r="GT4" s="31"/>
      <c r="GU4" s="31"/>
      <c r="GV4" s="31"/>
      <c r="GW4" s="31"/>
      <c r="GX4" s="31"/>
      <c r="GY4" s="31"/>
      <c r="GZ4" s="31"/>
      <c r="HA4" s="31"/>
      <c r="HB4" s="31"/>
      <c r="HC4" s="31"/>
      <c r="HD4" s="31"/>
      <c r="HE4" s="31"/>
      <c r="HF4" s="31"/>
      <c r="HG4" s="31"/>
      <c r="HH4" s="31"/>
      <c r="HI4" s="31"/>
      <c r="HJ4" s="31"/>
      <c r="HK4" s="31"/>
      <c r="HL4" s="31"/>
      <c r="HM4" s="31"/>
      <c r="HN4" s="31"/>
      <c r="HO4" s="31"/>
      <c r="HP4" s="31"/>
      <c r="HQ4" s="31"/>
      <c r="HR4" s="31"/>
      <c r="HS4" s="31"/>
      <c r="HT4" s="31"/>
      <c r="HU4" s="31"/>
      <c r="HV4" s="31"/>
      <c r="HW4" s="31"/>
      <c r="HX4" s="31"/>
      <c r="HY4" s="31"/>
      <c r="HZ4" s="31"/>
      <c r="IA4" s="31"/>
      <c r="IB4" s="31"/>
      <c r="IC4" s="31"/>
      <c r="ID4" s="31"/>
      <c r="IE4" s="31"/>
      <c r="IF4" s="31"/>
      <c r="IG4" s="31"/>
      <c r="IH4" s="31"/>
      <c r="II4" s="31"/>
      <c r="IJ4" s="31"/>
      <c r="IK4" s="31"/>
      <c r="IL4" s="31"/>
      <c r="IM4" s="31"/>
      <c r="IN4" s="31"/>
      <c r="IO4" s="31"/>
      <c r="IP4" s="31"/>
      <c r="IQ4" s="31"/>
      <c r="IR4" s="31"/>
      <c r="IS4" s="31"/>
      <c r="IT4" s="31"/>
      <c r="IU4" s="31"/>
      <c r="IV4" s="31"/>
    </row>
    <row r="5" spans="1:256" customFormat="1" ht="13.5" customHeight="1">
      <c r="A5" s="128"/>
      <c r="B5" s="47"/>
      <c r="C5" s="46" t="s">
        <v>1004</v>
      </c>
      <c r="D5" s="128"/>
      <c r="E5" s="30"/>
      <c r="F5" s="30"/>
      <c r="G5" s="30"/>
      <c r="H5" s="30"/>
      <c r="I5" s="30"/>
      <c r="J5" s="30"/>
      <c r="K5" s="30"/>
      <c r="L5" s="30"/>
      <c r="M5" s="30"/>
      <c r="N5" s="30"/>
      <c r="O5" s="30"/>
      <c r="P5" s="30"/>
      <c r="Q5" s="30"/>
      <c r="R5" s="30"/>
      <c r="S5" s="30"/>
      <c r="T5" s="30"/>
      <c r="U5" s="30"/>
      <c r="V5" s="30"/>
      <c r="W5" s="30"/>
      <c r="X5" s="30"/>
      <c r="Y5" s="30"/>
      <c r="Z5" s="30"/>
      <c r="AA5" s="30"/>
      <c r="AB5" s="30"/>
      <c r="AC5" s="30"/>
      <c r="AD5" s="30"/>
      <c r="AE5" s="30"/>
      <c r="AF5" s="30"/>
      <c r="AG5" s="30"/>
      <c r="AH5" s="30"/>
      <c r="AI5" s="30"/>
      <c r="AJ5" s="30"/>
      <c r="AK5" s="30"/>
      <c r="AL5" s="30"/>
      <c r="AM5" s="30"/>
      <c r="AN5" s="30"/>
      <c r="AO5" s="30"/>
      <c r="AP5" s="30"/>
      <c r="AQ5" s="30"/>
      <c r="AR5" s="30"/>
      <c r="AS5" s="30"/>
      <c r="AT5" s="30"/>
      <c r="AU5" s="30"/>
      <c r="AV5" s="30"/>
      <c r="AW5" s="30"/>
      <c r="AX5" s="30"/>
      <c r="AY5" s="30"/>
      <c r="AZ5" s="30"/>
      <c r="BA5" s="30"/>
      <c r="BB5" s="30"/>
      <c r="BC5" s="30"/>
      <c r="BD5" s="30"/>
      <c r="BE5" s="30"/>
      <c r="BF5" s="30"/>
      <c r="BG5" s="30"/>
      <c r="BH5" s="30"/>
      <c r="BI5" s="30"/>
      <c r="BJ5" s="30"/>
      <c r="BK5" s="30"/>
      <c r="BL5" s="30"/>
      <c r="BM5" s="30"/>
      <c r="BN5" s="30"/>
      <c r="BO5" s="30"/>
      <c r="BP5" s="30"/>
      <c r="BQ5" s="30"/>
      <c r="BR5" s="30"/>
      <c r="BS5" s="30"/>
      <c r="BT5" s="30"/>
      <c r="BU5" s="30"/>
      <c r="BV5" s="30"/>
      <c r="BW5" s="30"/>
      <c r="BX5" s="30"/>
      <c r="BY5" s="30"/>
      <c r="BZ5" s="30"/>
      <c r="CA5" s="30"/>
      <c r="CB5" s="30"/>
      <c r="CC5" s="30"/>
      <c r="CD5" s="30"/>
      <c r="CE5" s="30"/>
      <c r="CF5" s="30"/>
      <c r="CG5" s="30"/>
      <c r="CH5" s="30"/>
      <c r="CI5" s="30"/>
      <c r="CJ5" s="30"/>
      <c r="CK5" s="30"/>
      <c r="CL5" s="30"/>
      <c r="CM5" s="30"/>
      <c r="CN5" s="30"/>
      <c r="CO5" s="30"/>
      <c r="CP5" s="30"/>
      <c r="CQ5" s="30"/>
      <c r="CR5" s="30"/>
      <c r="CS5" s="30"/>
      <c r="CT5" s="30"/>
      <c r="CU5" s="30"/>
      <c r="CV5" s="30"/>
      <c r="CW5" s="30"/>
      <c r="CX5" s="30"/>
      <c r="CY5" s="30"/>
      <c r="CZ5" s="30"/>
      <c r="DA5" s="30"/>
      <c r="DB5" s="30"/>
      <c r="DC5" s="30"/>
      <c r="DD5" s="30"/>
      <c r="DE5" s="30"/>
      <c r="DF5" s="30"/>
      <c r="DG5" s="30"/>
      <c r="DH5" s="30"/>
      <c r="DI5" s="30"/>
      <c r="DJ5" s="30"/>
      <c r="DK5" s="30"/>
      <c r="DL5" s="30"/>
      <c r="DM5" s="30"/>
      <c r="DN5" s="30"/>
      <c r="DO5" s="30"/>
      <c r="DP5" s="30"/>
      <c r="DQ5" s="30"/>
      <c r="DR5" s="30"/>
      <c r="DS5" s="30"/>
      <c r="DT5" s="30"/>
      <c r="DU5" s="30"/>
      <c r="DV5" s="30"/>
      <c r="DW5" s="30"/>
      <c r="DX5" s="30"/>
      <c r="DY5" s="30"/>
      <c r="DZ5" s="30"/>
      <c r="EA5" s="30"/>
      <c r="EB5" s="30"/>
      <c r="EC5" s="30"/>
      <c r="ED5" s="30"/>
      <c r="EE5" s="30"/>
      <c r="EF5" s="30"/>
      <c r="EG5" s="30"/>
      <c r="EH5" s="30"/>
      <c r="EI5" s="30"/>
      <c r="EJ5" s="30"/>
      <c r="EK5" s="30"/>
      <c r="EL5" s="30"/>
      <c r="EM5" s="30"/>
      <c r="EN5" s="30"/>
      <c r="EO5" s="30"/>
      <c r="EP5" s="30"/>
      <c r="EQ5" s="30"/>
      <c r="ER5" s="30"/>
      <c r="ES5" s="30"/>
      <c r="ET5" s="30"/>
      <c r="EU5" s="30"/>
      <c r="EV5" s="30"/>
      <c r="EW5" s="30"/>
      <c r="EX5" s="30"/>
      <c r="EY5" s="30"/>
      <c r="EZ5" s="30"/>
      <c r="FA5" s="30"/>
      <c r="FB5" s="30"/>
      <c r="FC5" s="30"/>
      <c r="FD5" s="30"/>
      <c r="FE5" s="30"/>
      <c r="FF5" s="30"/>
      <c r="FG5" s="30"/>
      <c r="FH5" s="30"/>
      <c r="FI5" s="30"/>
      <c r="FJ5" s="30"/>
      <c r="FK5" s="30"/>
      <c r="FL5" s="30"/>
      <c r="FM5" s="30"/>
      <c r="FN5" s="30"/>
      <c r="FO5" s="30"/>
      <c r="FP5" s="30"/>
      <c r="FQ5" s="30"/>
      <c r="FR5" s="30"/>
      <c r="FS5" s="30"/>
      <c r="FT5" s="30"/>
      <c r="FU5" s="30"/>
      <c r="FV5" s="30"/>
      <c r="FW5" s="30"/>
      <c r="FX5" s="30"/>
      <c r="FY5" s="30"/>
      <c r="FZ5" s="30"/>
      <c r="GA5" s="30"/>
      <c r="GB5" s="30"/>
      <c r="GC5" s="30"/>
      <c r="GD5" s="30"/>
      <c r="GE5" s="30"/>
      <c r="GF5" s="30"/>
      <c r="GG5" s="30"/>
      <c r="GH5" s="30"/>
      <c r="GI5" s="30"/>
      <c r="GJ5" s="30"/>
      <c r="GK5" s="30"/>
      <c r="GL5" s="30"/>
      <c r="GM5" s="30"/>
      <c r="GN5" s="30"/>
      <c r="GO5" s="30"/>
      <c r="GP5" s="30"/>
      <c r="GQ5" s="30"/>
      <c r="GR5" s="30"/>
      <c r="GS5" s="30"/>
      <c r="GT5" s="30"/>
      <c r="GU5" s="30"/>
      <c r="GV5" s="30"/>
      <c r="GW5" s="30"/>
      <c r="GX5" s="30"/>
      <c r="GY5" s="30"/>
      <c r="GZ5" s="30"/>
      <c r="HA5" s="30"/>
      <c r="HB5" s="30"/>
      <c r="HC5" s="30"/>
      <c r="HD5" s="30"/>
      <c r="HE5" s="30"/>
      <c r="HF5" s="30"/>
      <c r="HG5" s="30"/>
      <c r="HH5" s="30"/>
      <c r="HI5" s="30"/>
      <c r="HJ5" s="30"/>
      <c r="HK5" s="30"/>
      <c r="HL5" s="30"/>
      <c r="HM5" s="30"/>
      <c r="HN5" s="30"/>
      <c r="HO5" s="30"/>
      <c r="HP5" s="30"/>
      <c r="HQ5" s="30"/>
      <c r="HR5" s="30"/>
      <c r="HS5" s="30"/>
      <c r="HT5" s="30"/>
      <c r="HU5" s="30"/>
      <c r="HV5" s="30"/>
      <c r="HW5" s="30"/>
      <c r="HX5" s="30"/>
      <c r="HY5" s="30"/>
      <c r="HZ5" s="30"/>
      <c r="IA5" s="30"/>
      <c r="IB5" s="30"/>
      <c r="IC5" s="30"/>
      <c r="ID5" s="30"/>
      <c r="IE5" s="30"/>
      <c r="IF5" s="30"/>
      <c r="IG5" s="30"/>
      <c r="IH5" s="30"/>
      <c r="II5" s="30"/>
      <c r="IJ5" s="30"/>
      <c r="IK5" s="30"/>
      <c r="IL5" s="30"/>
      <c r="IM5" s="30"/>
      <c r="IN5" s="30"/>
      <c r="IO5" s="30"/>
      <c r="IP5" s="30"/>
      <c r="IQ5" s="30"/>
      <c r="IR5" s="30"/>
      <c r="IS5" s="30"/>
      <c r="IT5" s="30"/>
      <c r="IU5" s="30"/>
      <c r="IV5" s="30"/>
    </row>
    <row r="6" spans="1:256" s="349" customFormat="1" ht="30" customHeight="1">
      <c r="A6" s="31" t="s">
        <v>1005</v>
      </c>
      <c r="B6" s="347"/>
      <c r="C6" s="348"/>
      <c r="D6" s="31"/>
      <c r="E6" s="31"/>
      <c r="F6" s="31"/>
      <c r="G6" s="31"/>
      <c r="H6" s="31"/>
      <c r="I6" s="31"/>
      <c r="J6" s="31"/>
      <c r="K6" s="31"/>
      <c r="L6" s="31"/>
      <c r="M6" s="31"/>
      <c r="N6" s="31"/>
      <c r="O6" s="31"/>
      <c r="P6" s="31"/>
      <c r="Q6" s="31"/>
      <c r="R6" s="31"/>
      <c r="S6" s="31"/>
      <c r="T6" s="31"/>
      <c r="U6" s="31"/>
      <c r="V6" s="31"/>
      <c r="W6" s="31"/>
      <c r="X6" s="31"/>
      <c r="Y6" s="31"/>
      <c r="Z6" s="31"/>
      <c r="AA6" s="31"/>
      <c r="AB6" s="31"/>
      <c r="AC6" s="31"/>
      <c r="AD6" s="31"/>
      <c r="AE6" s="31"/>
      <c r="AF6" s="31"/>
      <c r="AG6" s="31"/>
      <c r="AH6" s="31"/>
      <c r="AI6" s="31"/>
      <c r="AJ6" s="31"/>
      <c r="AK6" s="31"/>
      <c r="AL6" s="31"/>
      <c r="AM6" s="31"/>
      <c r="AN6" s="31"/>
      <c r="AO6" s="31"/>
      <c r="AP6" s="31"/>
      <c r="AQ6" s="31"/>
      <c r="AR6" s="31"/>
      <c r="AS6" s="31"/>
      <c r="AT6" s="31"/>
      <c r="AU6" s="31"/>
      <c r="AV6" s="31"/>
      <c r="AW6" s="31"/>
      <c r="AX6" s="31"/>
      <c r="AY6" s="31"/>
      <c r="AZ6" s="31"/>
      <c r="BA6" s="31"/>
      <c r="BB6" s="31"/>
      <c r="BC6" s="31"/>
      <c r="BD6" s="31"/>
      <c r="BE6" s="31"/>
      <c r="BF6" s="31"/>
      <c r="BG6" s="31"/>
      <c r="BH6" s="31"/>
      <c r="BI6" s="31"/>
      <c r="BJ6" s="31"/>
      <c r="BK6" s="31"/>
      <c r="BL6" s="31"/>
      <c r="BM6" s="31"/>
      <c r="BN6" s="31"/>
      <c r="BO6" s="31"/>
      <c r="BP6" s="31"/>
      <c r="BQ6" s="31"/>
      <c r="BR6" s="31"/>
      <c r="BS6" s="31"/>
      <c r="BT6" s="31"/>
      <c r="BU6" s="31"/>
      <c r="BV6" s="31"/>
      <c r="BW6" s="31"/>
      <c r="BX6" s="31"/>
      <c r="BY6" s="31"/>
      <c r="BZ6" s="31"/>
      <c r="CA6" s="31"/>
      <c r="CB6" s="31"/>
      <c r="CC6" s="31"/>
      <c r="CD6" s="31"/>
      <c r="CE6" s="31"/>
      <c r="CF6" s="31"/>
      <c r="CG6" s="31"/>
      <c r="CH6" s="31"/>
      <c r="CI6" s="31"/>
      <c r="CJ6" s="31"/>
      <c r="CK6" s="31"/>
      <c r="CL6" s="31"/>
      <c r="CM6" s="31"/>
      <c r="CN6" s="31"/>
      <c r="CO6" s="31"/>
      <c r="CP6" s="31"/>
      <c r="CQ6" s="31"/>
      <c r="CR6" s="31"/>
      <c r="CS6" s="31"/>
      <c r="CT6" s="31"/>
      <c r="CU6" s="31"/>
      <c r="CV6" s="31"/>
      <c r="CW6" s="31"/>
      <c r="CX6" s="31"/>
      <c r="CY6" s="31"/>
      <c r="CZ6" s="31"/>
      <c r="DA6" s="31"/>
      <c r="DB6" s="31"/>
      <c r="DC6" s="31"/>
      <c r="DD6" s="31"/>
      <c r="DE6" s="31"/>
      <c r="DF6" s="31"/>
      <c r="DG6" s="31"/>
      <c r="DH6" s="31"/>
      <c r="DI6" s="31"/>
      <c r="DJ6" s="31"/>
      <c r="DK6" s="31"/>
      <c r="DL6" s="31"/>
      <c r="DM6" s="31"/>
      <c r="DN6" s="31"/>
      <c r="DO6" s="31"/>
      <c r="DP6" s="31"/>
      <c r="DQ6" s="31"/>
      <c r="DR6" s="31"/>
      <c r="DS6" s="31"/>
      <c r="DT6" s="31"/>
      <c r="DU6" s="31"/>
      <c r="DV6" s="31"/>
      <c r="DW6" s="31"/>
      <c r="DX6" s="31"/>
      <c r="DY6" s="31"/>
      <c r="DZ6" s="31"/>
      <c r="EA6" s="31"/>
      <c r="EB6" s="31"/>
      <c r="EC6" s="31"/>
      <c r="ED6" s="31"/>
      <c r="EE6" s="31"/>
      <c r="EF6" s="31"/>
      <c r="EG6" s="31"/>
      <c r="EH6" s="31"/>
      <c r="EI6" s="31"/>
      <c r="EJ6" s="31"/>
      <c r="EK6" s="31"/>
      <c r="EL6" s="31"/>
      <c r="EM6" s="31"/>
      <c r="EN6" s="31"/>
      <c r="EO6" s="31"/>
      <c r="EP6" s="31"/>
      <c r="EQ6" s="31"/>
      <c r="ER6" s="31"/>
      <c r="ES6" s="31"/>
      <c r="ET6" s="31"/>
      <c r="EU6" s="31"/>
      <c r="EV6" s="31"/>
      <c r="EW6" s="31"/>
      <c r="EX6" s="31"/>
      <c r="EY6" s="31"/>
      <c r="EZ6" s="31"/>
      <c r="FA6" s="31"/>
      <c r="FB6" s="31"/>
      <c r="FC6" s="31"/>
      <c r="FD6" s="31"/>
      <c r="FE6" s="31"/>
      <c r="FF6" s="31"/>
      <c r="FG6" s="31"/>
      <c r="FH6" s="31"/>
      <c r="FI6" s="31"/>
      <c r="FJ6" s="31"/>
      <c r="FK6" s="31"/>
      <c r="FL6" s="31"/>
      <c r="FM6" s="31"/>
      <c r="FN6" s="31"/>
      <c r="FO6" s="31"/>
      <c r="FP6" s="31"/>
      <c r="FQ6" s="31"/>
      <c r="FR6" s="31"/>
      <c r="FS6" s="31"/>
      <c r="FT6" s="31"/>
      <c r="FU6" s="31"/>
      <c r="FV6" s="31"/>
      <c r="FW6" s="31"/>
      <c r="FX6" s="31"/>
      <c r="FY6" s="31"/>
      <c r="FZ6" s="31"/>
      <c r="GA6" s="31"/>
      <c r="GB6" s="31"/>
      <c r="GC6" s="31"/>
      <c r="GD6" s="31"/>
      <c r="GE6" s="31"/>
      <c r="GF6" s="31"/>
      <c r="GG6" s="31"/>
      <c r="GH6" s="31"/>
      <c r="GI6" s="31"/>
      <c r="GJ6" s="31"/>
      <c r="GK6" s="31"/>
      <c r="GL6" s="31"/>
      <c r="GM6" s="31"/>
      <c r="GN6" s="31"/>
      <c r="GO6" s="31"/>
      <c r="GP6" s="31"/>
      <c r="GQ6" s="31"/>
      <c r="GR6" s="31"/>
      <c r="GS6" s="31"/>
      <c r="GT6" s="31"/>
      <c r="GU6" s="31"/>
      <c r="GV6" s="31"/>
      <c r="GW6" s="31"/>
      <c r="GX6" s="31"/>
      <c r="GY6" s="31"/>
      <c r="GZ6" s="31"/>
      <c r="HA6" s="31"/>
      <c r="HB6" s="31"/>
      <c r="HC6" s="31"/>
      <c r="HD6" s="31"/>
      <c r="HE6" s="31"/>
      <c r="HF6" s="31"/>
      <c r="HG6" s="31"/>
      <c r="HH6" s="31"/>
      <c r="HI6" s="31"/>
      <c r="HJ6" s="31"/>
      <c r="HK6" s="31"/>
      <c r="HL6" s="31"/>
      <c r="HM6" s="31"/>
      <c r="HN6" s="31"/>
      <c r="HO6" s="31"/>
      <c r="HP6" s="31"/>
      <c r="HQ6" s="31"/>
      <c r="HR6" s="31"/>
      <c r="HS6" s="31"/>
      <c r="HT6" s="31"/>
      <c r="HU6" s="31"/>
      <c r="HV6" s="31"/>
      <c r="HW6" s="31"/>
      <c r="HX6" s="31"/>
      <c r="HY6" s="31"/>
      <c r="HZ6" s="31"/>
      <c r="IA6" s="31"/>
      <c r="IB6" s="31"/>
      <c r="IC6" s="31"/>
      <c r="ID6" s="31"/>
      <c r="IE6" s="31"/>
      <c r="IF6" s="31"/>
      <c r="IG6" s="31"/>
      <c r="IH6" s="31"/>
      <c r="II6" s="31"/>
      <c r="IJ6" s="31"/>
      <c r="IK6" s="31"/>
      <c r="IL6" s="31"/>
      <c r="IM6" s="31"/>
      <c r="IN6" s="31"/>
      <c r="IO6" s="31"/>
      <c r="IP6" s="31"/>
      <c r="IQ6" s="31"/>
      <c r="IR6" s="31"/>
      <c r="IS6" s="31"/>
      <c r="IT6" s="31"/>
      <c r="IU6" s="31"/>
      <c r="IV6" s="31"/>
    </row>
    <row r="7" spans="1:256" customFormat="1" ht="24.75" customHeight="1">
      <c r="A7" s="128"/>
      <c r="B7" s="47" t="s">
        <v>1006</v>
      </c>
      <c r="C7" s="657" t="s">
        <v>1007</v>
      </c>
      <c r="D7" s="657"/>
      <c r="E7" s="30"/>
      <c r="F7" s="30"/>
      <c r="G7" s="30"/>
      <c r="H7" s="30"/>
      <c r="I7" s="30"/>
      <c r="J7" s="30"/>
      <c r="K7" s="30"/>
      <c r="L7" s="30"/>
      <c r="M7" s="30"/>
      <c r="N7" s="30"/>
      <c r="O7" s="30"/>
      <c r="P7" s="30"/>
      <c r="Q7" s="30"/>
      <c r="R7" s="30"/>
      <c r="S7" s="30"/>
      <c r="T7" s="30"/>
      <c r="U7" s="30"/>
      <c r="V7" s="30"/>
      <c r="W7" s="30"/>
      <c r="X7" s="30"/>
      <c r="Y7" s="30"/>
      <c r="Z7" s="30"/>
      <c r="AA7" s="30"/>
      <c r="AB7" s="30"/>
      <c r="AC7" s="30"/>
      <c r="AD7" s="30"/>
      <c r="AE7" s="30"/>
      <c r="AF7" s="30"/>
      <c r="AG7" s="30"/>
      <c r="AH7" s="30"/>
      <c r="AI7" s="30"/>
      <c r="AJ7" s="30"/>
      <c r="AK7" s="30"/>
      <c r="AL7" s="30"/>
      <c r="AM7" s="30"/>
      <c r="AN7" s="30"/>
      <c r="AO7" s="30"/>
      <c r="AP7" s="30"/>
      <c r="AQ7" s="30"/>
      <c r="AR7" s="30"/>
      <c r="AS7" s="30"/>
      <c r="AT7" s="30"/>
      <c r="AU7" s="30"/>
      <c r="AV7" s="30"/>
      <c r="AW7" s="30"/>
      <c r="AX7" s="30"/>
      <c r="AY7" s="30"/>
      <c r="AZ7" s="30"/>
      <c r="BA7" s="30"/>
      <c r="BB7" s="30"/>
      <c r="BC7" s="30"/>
      <c r="BD7" s="30"/>
      <c r="BE7" s="30"/>
      <c r="BF7" s="30"/>
      <c r="BG7" s="30"/>
      <c r="BH7" s="30"/>
      <c r="BI7" s="30"/>
      <c r="BJ7" s="30"/>
      <c r="BK7" s="30"/>
      <c r="BL7" s="30"/>
      <c r="BM7" s="30"/>
      <c r="BN7" s="30"/>
      <c r="BO7" s="30"/>
      <c r="BP7" s="30"/>
      <c r="BQ7" s="30"/>
      <c r="BR7" s="30"/>
      <c r="BS7" s="30"/>
      <c r="BT7" s="30"/>
      <c r="BU7" s="30"/>
      <c r="BV7" s="30"/>
      <c r="BW7" s="30"/>
      <c r="BX7" s="30"/>
      <c r="BY7" s="30"/>
      <c r="BZ7" s="30"/>
      <c r="CA7" s="30"/>
      <c r="CB7" s="30"/>
      <c r="CC7" s="30"/>
      <c r="CD7" s="30"/>
      <c r="CE7" s="30"/>
      <c r="CF7" s="30"/>
      <c r="CG7" s="30"/>
      <c r="CH7" s="30"/>
      <c r="CI7" s="30"/>
      <c r="CJ7" s="30"/>
      <c r="CK7" s="30"/>
      <c r="CL7" s="30"/>
      <c r="CM7" s="30"/>
      <c r="CN7" s="30"/>
      <c r="CO7" s="30"/>
      <c r="CP7" s="30"/>
      <c r="CQ7" s="30"/>
      <c r="CR7" s="30"/>
      <c r="CS7" s="30"/>
      <c r="CT7" s="30"/>
      <c r="CU7" s="30"/>
      <c r="CV7" s="30"/>
      <c r="CW7" s="30"/>
      <c r="CX7" s="30"/>
      <c r="CY7" s="30"/>
      <c r="CZ7" s="30"/>
      <c r="DA7" s="30"/>
      <c r="DB7" s="30"/>
      <c r="DC7" s="30"/>
      <c r="DD7" s="30"/>
      <c r="DE7" s="30"/>
      <c r="DF7" s="30"/>
      <c r="DG7" s="30"/>
      <c r="DH7" s="30"/>
      <c r="DI7" s="30"/>
      <c r="DJ7" s="30"/>
      <c r="DK7" s="30"/>
      <c r="DL7" s="30"/>
      <c r="DM7" s="30"/>
      <c r="DN7" s="30"/>
      <c r="DO7" s="30"/>
      <c r="DP7" s="30"/>
      <c r="DQ7" s="30"/>
      <c r="DR7" s="30"/>
      <c r="DS7" s="30"/>
      <c r="DT7" s="30"/>
      <c r="DU7" s="30"/>
      <c r="DV7" s="30"/>
      <c r="DW7" s="30"/>
      <c r="DX7" s="30"/>
      <c r="DY7" s="30"/>
      <c r="DZ7" s="30"/>
      <c r="EA7" s="30"/>
      <c r="EB7" s="30"/>
      <c r="EC7" s="30"/>
      <c r="ED7" s="30"/>
      <c r="EE7" s="30"/>
      <c r="EF7" s="30"/>
      <c r="EG7" s="30"/>
      <c r="EH7" s="30"/>
      <c r="EI7" s="30"/>
      <c r="EJ7" s="30"/>
      <c r="EK7" s="30"/>
      <c r="EL7" s="30"/>
      <c r="EM7" s="30"/>
      <c r="EN7" s="30"/>
      <c r="EO7" s="30"/>
      <c r="EP7" s="30"/>
      <c r="EQ7" s="30"/>
      <c r="ER7" s="30"/>
      <c r="ES7" s="30"/>
      <c r="ET7" s="30"/>
      <c r="EU7" s="30"/>
      <c r="EV7" s="30"/>
      <c r="EW7" s="30"/>
      <c r="EX7" s="30"/>
      <c r="EY7" s="30"/>
      <c r="EZ7" s="30"/>
      <c r="FA7" s="30"/>
      <c r="FB7" s="30"/>
      <c r="FC7" s="30"/>
      <c r="FD7" s="30"/>
      <c r="FE7" s="30"/>
      <c r="FF7" s="30"/>
      <c r="FG7" s="30"/>
      <c r="FH7" s="30"/>
      <c r="FI7" s="30"/>
      <c r="FJ7" s="30"/>
      <c r="FK7" s="30"/>
      <c r="FL7" s="30"/>
      <c r="FM7" s="30"/>
      <c r="FN7" s="30"/>
      <c r="FO7" s="30"/>
      <c r="FP7" s="30"/>
      <c r="FQ7" s="30"/>
      <c r="FR7" s="30"/>
      <c r="FS7" s="30"/>
      <c r="FT7" s="30"/>
      <c r="FU7" s="30"/>
      <c r="FV7" s="30"/>
      <c r="FW7" s="30"/>
      <c r="FX7" s="30"/>
      <c r="FY7" s="30"/>
      <c r="FZ7" s="30"/>
      <c r="GA7" s="30"/>
      <c r="GB7" s="30"/>
      <c r="GC7" s="30"/>
      <c r="GD7" s="30"/>
      <c r="GE7" s="30"/>
      <c r="GF7" s="30"/>
      <c r="GG7" s="30"/>
      <c r="GH7" s="30"/>
      <c r="GI7" s="30"/>
      <c r="GJ7" s="30"/>
      <c r="GK7" s="30"/>
      <c r="GL7" s="30"/>
      <c r="GM7" s="30"/>
      <c r="GN7" s="30"/>
      <c r="GO7" s="30"/>
      <c r="GP7" s="30"/>
      <c r="GQ7" s="30"/>
      <c r="GR7" s="30"/>
      <c r="GS7" s="30"/>
      <c r="GT7" s="30"/>
      <c r="GU7" s="30"/>
      <c r="GV7" s="30"/>
      <c r="GW7" s="30"/>
      <c r="GX7" s="30"/>
      <c r="GY7" s="30"/>
      <c r="GZ7" s="30"/>
      <c r="HA7" s="30"/>
      <c r="HB7" s="30"/>
      <c r="HC7" s="30"/>
      <c r="HD7" s="30"/>
      <c r="HE7" s="30"/>
      <c r="HF7" s="30"/>
      <c r="HG7" s="30"/>
      <c r="HH7" s="30"/>
      <c r="HI7" s="30"/>
      <c r="HJ7" s="30"/>
      <c r="HK7" s="30"/>
      <c r="HL7" s="30"/>
      <c r="HM7" s="30"/>
      <c r="HN7" s="30"/>
      <c r="HO7" s="30"/>
      <c r="HP7" s="30"/>
      <c r="HQ7" s="30"/>
      <c r="HR7" s="30"/>
      <c r="HS7" s="30"/>
      <c r="HT7" s="30"/>
      <c r="HU7" s="30"/>
      <c r="HV7" s="30"/>
      <c r="HW7" s="30"/>
      <c r="HX7" s="30"/>
      <c r="HY7" s="30"/>
      <c r="HZ7" s="30"/>
      <c r="IA7" s="30"/>
      <c r="IB7" s="30"/>
      <c r="IC7" s="30"/>
      <c r="ID7" s="30"/>
      <c r="IE7" s="30"/>
      <c r="IF7" s="30"/>
      <c r="IG7" s="30"/>
      <c r="IH7" s="30"/>
      <c r="II7" s="30"/>
      <c r="IJ7" s="30"/>
      <c r="IK7" s="30"/>
      <c r="IL7" s="30"/>
      <c r="IM7" s="30"/>
      <c r="IN7" s="30"/>
      <c r="IO7" s="30"/>
      <c r="IP7" s="30"/>
      <c r="IQ7" s="30"/>
      <c r="IR7" s="30"/>
      <c r="IS7" s="30"/>
      <c r="IT7" s="30"/>
      <c r="IU7" s="30"/>
      <c r="IV7" s="30"/>
    </row>
    <row r="8" spans="1:256" customFormat="1" ht="13.5" customHeight="1">
      <c r="A8" s="128"/>
      <c r="B8" s="45" t="s">
        <v>1008</v>
      </c>
      <c r="C8" s="46" t="s">
        <v>1009</v>
      </c>
      <c r="D8" s="128"/>
      <c r="E8" s="30"/>
      <c r="F8" s="30"/>
      <c r="G8" s="30"/>
      <c r="H8" s="30"/>
      <c r="I8" s="30"/>
      <c r="J8" s="30"/>
      <c r="K8" s="30"/>
      <c r="L8" s="30"/>
      <c r="M8" s="30"/>
      <c r="N8" s="30"/>
      <c r="O8" s="30"/>
      <c r="P8" s="30"/>
      <c r="Q8" s="30"/>
      <c r="R8" s="30"/>
      <c r="S8" s="30"/>
      <c r="T8" s="30"/>
      <c r="U8" s="30"/>
      <c r="V8" s="30"/>
      <c r="W8" s="30"/>
      <c r="X8" s="30"/>
      <c r="Y8" s="30"/>
      <c r="Z8" s="30"/>
      <c r="AA8" s="30"/>
      <c r="AB8" s="30"/>
      <c r="AC8" s="30"/>
      <c r="AD8" s="30"/>
      <c r="AE8" s="30"/>
      <c r="AF8" s="30"/>
      <c r="AG8" s="30"/>
      <c r="AH8" s="30"/>
      <c r="AI8" s="30"/>
      <c r="AJ8" s="30"/>
      <c r="AK8" s="30"/>
      <c r="AL8" s="30"/>
      <c r="AM8" s="30"/>
      <c r="AN8" s="30"/>
      <c r="AO8" s="30"/>
      <c r="AP8" s="30"/>
      <c r="AQ8" s="30"/>
      <c r="AR8" s="30"/>
      <c r="AS8" s="30"/>
      <c r="AT8" s="30"/>
      <c r="AU8" s="30"/>
      <c r="AV8" s="30"/>
      <c r="AW8" s="30"/>
      <c r="AX8" s="30"/>
      <c r="AY8" s="30"/>
      <c r="AZ8" s="30"/>
      <c r="BA8" s="30"/>
      <c r="BB8" s="30"/>
      <c r="BC8" s="30"/>
      <c r="BD8" s="30"/>
      <c r="BE8" s="30"/>
      <c r="BF8" s="30"/>
      <c r="BG8" s="30"/>
      <c r="BH8" s="30"/>
      <c r="BI8" s="30"/>
      <c r="BJ8" s="30"/>
      <c r="BK8" s="30"/>
      <c r="BL8" s="30"/>
      <c r="BM8" s="30"/>
      <c r="BN8" s="30"/>
      <c r="BO8" s="30"/>
      <c r="BP8" s="30"/>
      <c r="BQ8" s="30"/>
      <c r="BR8" s="30"/>
      <c r="BS8" s="30"/>
      <c r="BT8" s="30"/>
      <c r="BU8" s="30"/>
      <c r="BV8" s="30"/>
      <c r="BW8" s="30"/>
      <c r="BX8" s="30"/>
      <c r="BY8" s="30"/>
      <c r="BZ8" s="30"/>
      <c r="CA8" s="30"/>
      <c r="CB8" s="30"/>
      <c r="CC8" s="30"/>
      <c r="CD8" s="30"/>
      <c r="CE8" s="30"/>
      <c r="CF8" s="30"/>
      <c r="CG8" s="30"/>
      <c r="CH8" s="30"/>
      <c r="CI8" s="30"/>
      <c r="CJ8" s="30"/>
      <c r="CK8" s="30"/>
      <c r="CL8" s="30"/>
      <c r="CM8" s="30"/>
      <c r="CN8" s="30"/>
      <c r="CO8" s="30"/>
      <c r="CP8" s="30"/>
      <c r="CQ8" s="30"/>
      <c r="CR8" s="30"/>
      <c r="CS8" s="30"/>
      <c r="CT8" s="30"/>
      <c r="CU8" s="30"/>
      <c r="CV8" s="30"/>
      <c r="CW8" s="30"/>
      <c r="CX8" s="30"/>
      <c r="CY8" s="30"/>
      <c r="CZ8" s="30"/>
      <c r="DA8" s="30"/>
      <c r="DB8" s="30"/>
      <c r="DC8" s="30"/>
      <c r="DD8" s="30"/>
      <c r="DE8" s="30"/>
      <c r="DF8" s="30"/>
      <c r="DG8" s="30"/>
      <c r="DH8" s="30"/>
      <c r="DI8" s="30"/>
      <c r="DJ8" s="30"/>
      <c r="DK8" s="30"/>
      <c r="DL8" s="30"/>
      <c r="DM8" s="30"/>
      <c r="DN8" s="30"/>
      <c r="DO8" s="30"/>
      <c r="DP8" s="30"/>
      <c r="DQ8" s="30"/>
      <c r="DR8" s="30"/>
      <c r="DS8" s="30"/>
      <c r="DT8" s="30"/>
      <c r="DU8" s="30"/>
      <c r="DV8" s="30"/>
      <c r="DW8" s="30"/>
      <c r="DX8" s="30"/>
      <c r="DY8" s="30"/>
      <c r="DZ8" s="30"/>
      <c r="EA8" s="30"/>
      <c r="EB8" s="30"/>
      <c r="EC8" s="30"/>
      <c r="ED8" s="30"/>
      <c r="EE8" s="30"/>
      <c r="EF8" s="30"/>
      <c r="EG8" s="30"/>
      <c r="EH8" s="30"/>
      <c r="EI8" s="30"/>
      <c r="EJ8" s="30"/>
      <c r="EK8" s="30"/>
      <c r="EL8" s="30"/>
      <c r="EM8" s="30"/>
      <c r="EN8" s="30"/>
      <c r="EO8" s="30"/>
      <c r="EP8" s="30"/>
      <c r="EQ8" s="30"/>
      <c r="ER8" s="30"/>
      <c r="ES8" s="30"/>
      <c r="ET8" s="30"/>
      <c r="EU8" s="30"/>
      <c r="EV8" s="30"/>
      <c r="EW8" s="30"/>
      <c r="EX8" s="30"/>
      <c r="EY8" s="30"/>
      <c r="EZ8" s="30"/>
      <c r="FA8" s="30"/>
      <c r="FB8" s="30"/>
      <c r="FC8" s="30"/>
      <c r="FD8" s="30"/>
      <c r="FE8" s="30"/>
      <c r="FF8" s="30"/>
      <c r="FG8" s="30"/>
      <c r="FH8" s="30"/>
      <c r="FI8" s="30"/>
      <c r="FJ8" s="30"/>
      <c r="FK8" s="30"/>
      <c r="FL8" s="30"/>
      <c r="FM8" s="30"/>
      <c r="FN8" s="30"/>
      <c r="FO8" s="30"/>
      <c r="FP8" s="30"/>
      <c r="FQ8" s="30"/>
      <c r="FR8" s="30"/>
      <c r="FS8" s="30"/>
      <c r="FT8" s="30"/>
      <c r="FU8" s="30"/>
      <c r="FV8" s="30"/>
      <c r="FW8" s="30"/>
      <c r="FX8" s="30"/>
      <c r="FY8" s="30"/>
      <c r="FZ8" s="30"/>
      <c r="GA8" s="30"/>
      <c r="GB8" s="30"/>
      <c r="GC8" s="30"/>
      <c r="GD8" s="30"/>
      <c r="GE8" s="30"/>
      <c r="GF8" s="30"/>
      <c r="GG8" s="30"/>
      <c r="GH8" s="30"/>
      <c r="GI8" s="30"/>
      <c r="GJ8" s="30"/>
      <c r="GK8" s="30"/>
      <c r="GL8" s="30"/>
      <c r="GM8" s="30"/>
      <c r="GN8" s="30"/>
      <c r="GO8" s="30"/>
      <c r="GP8" s="30"/>
      <c r="GQ8" s="30"/>
      <c r="GR8" s="30"/>
      <c r="GS8" s="30"/>
      <c r="GT8" s="30"/>
      <c r="GU8" s="30"/>
      <c r="GV8" s="30"/>
      <c r="GW8" s="30"/>
      <c r="GX8" s="30"/>
      <c r="GY8" s="30"/>
      <c r="GZ8" s="30"/>
      <c r="HA8" s="30"/>
      <c r="HB8" s="30"/>
      <c r="HC8" s="30"/>
      <c r="HD8" s="30"/>
      <c r="HE8" s="30"/>
      <c r="HF8" s="30"/>
      <c r="HG8" s="30"/>
      <c r="HH8" s="30"/>
      <c r="HI8" s="30"/>
      <c r="HJ8" s="30"/>
      <c r="HK8" s="30"/>
      <c r="HL8" s="30"/>
      <c r="HM8" s="30"/>
      <c r="HN8" s="30"/>
      <c r="HO8" s="30"/>
      <c r="HP8" s="30"/>
      <c r="HQ8" s="30"/>
      <c r="HR8" s="30"/>
      <c r="HS8" s="30"/>
      <c r="HT8" s="30"/>
      <c r="HU8" s="30"/>
      <c r="HV8" s="30"/>
      <c r="HW8" s="30"/>
      <c r="HX8" s="30"/>
      <c r="HY8" s="30"/>
      <c r="HZ8" s="30"/>
      <c r="IA8" s="30"/>
      <c r="IB8" s="30"/>
      <c r="IC8" s="30"/>
      <c r="ID8" s="30"/>
      <c r="IE8" s="30"/>
      <c r="IF8" s="30"/>
      <c r="IG8" s="30"/>
      <c r="IH8" s="30"/>
      <c r="II8" s="30"/>
      <c r="IJ8" s="30"/>
      <c r="IK8" s="30"/>
      <c r="IL8" s="30"/>
      <c r="IM8" s="30"/>
      <c r="IN8" s="30"/>
      <c r="IO8" s="30"/>
      <c r="IP8" s="30"/>
      <c r="IQ8" s="30"/>
      <c r="IR8" s="30"/>
      <c r="IS8" s="30"/>
      <c r="IT8" s="30"/>
      <c r="IU8" s="30"/>
      <c r="IV8" s="30"/>
    </row>
    <row r="9" spans="1:256" ht="33.75" customHeight="1">
      <c r="A9" s="128"/>
      <c r="B9" s="47" t="s">
        <v>1010</v>
      </c>
      <c r="C9" s="657" t="s">
        <v>1011</v>
      </c>
      <c r="D9" s="657"/>
    </row>
    <row r="10" spans="1:256" ht="28.5" customHeight="1">
      <c r="A10" s="128"/>
      <c r="B10" s="47" t="s">
        <v>1012</v>
      </c>
      <c r="C10" s="657" t="s">
        <v>1013</v>
      </c>
      <c r="D10" s="657"/>
    </row>
    <row r="11" spans="1:256" ht="61.5" customHeight="1">
      <c r="A11" s="128"/>
      <c r="B11" s="47" t="s">
        <v>1014</v>
      </c>
      <c r="C11" s="657" t="s">
        <v>1015</v>
      </c>
      <c r="D11" s="657"/>
    </row>
    <row r="12" spans="1:256" ht="39.950000000000003" customHeight="1">
      <c r="A12" s="128"/>
      <c r="B12" s="47" t="s">
        <v>1016</v>
      </c>
      <c r="C12" s="657" t="s">
        <v>1017</v>
      </c>
      <c r="D12" s="657"/>
    </row>
    <row r="13" spans="1:256" ht="24.75" customHeight="1">
      <c r="A13" s="128"/>
      <c r="B13" s="47" t="s">
        <v>1018</v>
      </c>
      <c r="C13" s="657" t="s">
        <v>1019</v>
      </c>
      <c r="D13" s="657"/>
    </row>
    <row r="14" spans="1:256" ht="24.75" customHeight="1">
      <c r="A14" s="128"/>
      <c r="B14" s="47" t="s">
        <v>1020</v>
      </c>
      <c r="C14" s="657" t="s">
        <v>1021</v>
      </c>
      <c r="D14" s="657"/>
    </row>
    <row r="15" spans="1:256" ht="66" customHeight="1">
      <c r="A15" s="128"/>
      <c r="B15" s="47" t="s">
        <v>1022</v>
      </c>
      <c r="C15" s="657" t="s">
        <v>1674</v>
      </c>
      <c r="D15" s="657"/>
    </row>
    <row r="16" spans="1:256" ht="114" customHeight="1">
      <c r="A16" s="128"/>
      <c r="B16" s="47" t="s">
        <v>1023</v>
      </c>
      <c r="C16" s="657" t="s">
        <v>1733</v>
      </c>
      <c r="D16" s="657"/>
      <c r="E16" s="29"/>
      <c r="F16" s="29"/>
      <c r="G16" s="29"/>
      <c r="H16" s="29"/>
      <c r="I16" s="29"/>
      <c r="J16" s="29"/>
      <c r="K16" s="29"/>
      <c r="L16" s="29"/>
      <c r="M16" s="29"/>
      <c r="N16" s="29"/>
      <c r="O16" s="29"/>
      <c r="P16" s="29"/>
      <c r="Q16" s="29"/>
      <c r="R16" s="29"/>
      <c r="S16" s="29"/>
      <c r="T16" s="29"/>
      <c r="U16" s="29"/>
      <c r="V16" s="29"/>
      <c r="W16" s="29"/>
      <c r="X16" s="29"/>
      <c r="Y16" s="29"/>
      <c r="Z16" s="29"/>
      <c r="AA16" s="29"/>
      <c r="AB16" s="29"/>
      <c r="AC16" s="29"/>
      <c r="AD16" s="29"/>
      <c r="AE16" s="29"/>
      <c r="AF16" s="29"/>
      <c r="AG16" s="29"/>
      <c r="AH16" s="29"/>
      <c r="AI16" s="29"/>
      <c r="AJ16" s="29"/>
      <c r="AK16" s="29"/>
      <c r="AL16" s="29"/>
      <c r="AM16" s="29"/>
      <c r="AN16" s="29"/>
      <c r="AO16" s="29"/>
      <c r="AP16" s="29"/>
      <c r="AQ16" s="29"/>
      <c r="AR16" s="29"/>
      <c r="AS16" s="29"/>
      <c r="AT16" s="29"/>
      <c r="AU16" s="29"/>
      <c r="AV16" s="29"/>
      <c r="AW16" s="29"/>
      <c r="AX16" s="29"/>
      <c r="AY16" s="29"/>
      <c r="AZ16" s="29"/>
      <c r="BA16" s="29"/>
      <c r="BB16" s="29"/>
      <c r="BC16" s="29"/>
      <c r="BD16" s="29"/>
      <c r="BE16" s="29"/>
      <c r="BF16" s="29"/>
      <c r="BG16" s="29"/>
      <c r="BH16" s="29"/>
      <c r="BI16" s="29"/>
      <c r="BJ16" s="29"/>
      <c r="BK16" s="29"/>
      <c r="BL16" s="29"/>
      <c r="BM16" s="29"/>
      <c r="BN16" s="29"/>
      <c r="BO16" s="29"/>
      <c r="BP16" s="29"/>
      <c r="BQ16" s="29"/>
      <c r="BR16" s="29"/>
      <c r="BS16" s="29"/>
      <c r="BT16" s="29"/>
      <c r="BU16" s="29"/>
      <c r="BV16" s="29"/>
      <c r="BW16" s="29"/>
      <c r="BX16" s="29"/>
      <c r="BY16" s="29"/>
      <c r="BZ16" s="29"/>
      <c r="CA16" s="29"/>
      <c r="CB16" s="29"/>
      <c r="CC16" s="29"/>
      <c r="CD16" s="29"/>
      <c r="CE16" s="29"/>
      <c r="CF16" s="29"/>
      <c r="CG16" s="29"/>
      <c r="CH16" s="29"/>
      <c r="CI16" s="29"/>
      <c r="CJ16" s="29"/>
      <c r="CK16" s="29"/>
      <c r="CL16" s="29"/>
      <c r="CM16" s="29"/>
      <c r="CN16" s="29"/>
      <c r="CO16" s="29"/>
      <c r="CP16" s="29"/>
      <c r="CQ16" s="29"/>
      <c r="CR16" s="29"/>
      <c r="CS16" s="29"/>
      <c r="CT16" s="29"/>
      <c r="CU16" s="29"/>
      <c r="CV16" s="29"/>
      <c r="CW16" s="29"/>
      <c r="CX16" s="29"/>
      <c r="CY16" s="29"/>
      <c r="CZ16" s="29"/>
      <c r="DA16" s="29"/>
      <c r="DB16" s="29"/>
      <c r="DC16" s="29"/>
      <c r="DD16" s="29"/>
      <c r="DE16" s="29"/>
      <c r="DF16" s="29"/>
      <c r="DG16" s="29"/>
      <c r="DH16" s="29"/>
      <c r="DI16" s="29"/>
      <c r="DJ16" s="29"/>
      <c r="DK16" s="29"/>
      <c r="DL16" s="29"/>
      <c r="DM16" s="29"/>
      <c r="DN16" s="29"/>
      <c r="DO16" s="29"/>
      <c r="DP16" s="29"/>
      <c r="DQ16" s="29"/>
      <c r="DR16" s="29"/>
      <c r="DS16" s="29"/>
      <c r="DT16" s="29"/>
      <c r="DU16" s="29"/>
      <c r="DV16" s="29"/>
      <c r="DW16" s="29"/>
      <c r="DX16" s="29"/>
      <c r="DY16" s="29"/>
      <c r="DZ16" s="29"/>
      <c r="EA16" s="29"/>
      <c r="EB16" s="29"/>
      <c r="EC16" s="29"/>
      <c r="ED16" s="29"/>
      <c r="EE16" s="29"/>
      <c r="EF16" s="29"/>
      <c r="EG16" s="29"/>
      <c r="EH16" s="29"/>
      <c r="EI16" s="29"/>
      <c r="EJ16" s="29"/>
      <c r="EK16" s="29"/>
      <c r="EL16" s="29"/>
      <c r="EM16" s="29"/>
      <c r="EN16" s="29"/>
      <c r="EO16" s="29"/>
      <c r="EP16" s="29"/>
      <c r="EQ16" s="29"/>
      <c r="ER16" s="29"/>
      <c r="ES16" s="29"/>
      <c r="ET16" s="29"/>
      <c r="EU16" s="29"/>
      <c r="EV16" s="29"/>
      <c r="EW16" s="29"/>
      <c r="EX16" s="29"/>
      <c r="EY16" s="29"/>
      <c r="EZ16" s="29"/>
      <c r="FA16" s="29"/>
      <c r="FB16" s="29"/>
      <c r="FC16" s="29"/>
      <c r="FD16" s="29"/>
      <c r="FE16" s="29"/>
      <c r="FF16" s="29"/>
      <c r="FG16" s="29"/>
      <c r="FH16" s="29"/>
      <c r="FI16" s="29"/>
      <c r="FJ16" s="29"/>
      <c r="FK16" s="29"/>
      <c r="FL16" s="29"/>
      <c r="FM16" s="29"/>
      <c r="FN16" s="29"/>
      <c r="FO16" s="29"/>
      <c r="FP16" s="29"/>
      <c r="FQ16" s="29"/>
      <c r="FR16" s="29"/>
      <c r="FS16" s="29"/>
      <c r="FT16" s="29"/>
      <c r="FU16" s="29"/>
      <c r="FV16" s="29"/>
      <c r="FW16" s="29"/>
      <c r="FX16" s="29"/>
      <c r="FY16" s="29"/>
      <c r="FZ16" s="29"/>
      <c r="GA16" s="29"/>
      <c r="GB16" s="29"/>
      <c r="GC16" s="29"/>
      <c r="GD16" s="29"/>
      <c r="GE16" s="29"/>
      <c r="GF16" s="29"/>
      <c r="GG16" s="29"/>
      <c r="GH16" s="29"/>
      <c r="GI16" s="29"/>
      <c r="GJ16" s="29"/>
      <c r="GK16" s="29"/>
      <c r="GL16" s="29"/>
      <c r="GM16" s="29"/>
      <c r="GN16" s="29"/>
      <c r="GO16" s="29"/>
      <c r="GP16" s="29"/>
      <c r="GQ16" s="29"/>
      <c r="GR16" s="29"/>
      <c r="GS16" s="29"/>
      <c r="GT16" s="29"/>
      <c r="GU16" s="29"/>
      <c r="GV16" s="29"/>
      <c r="GW16" s="29"/>
      <c r="GX16" s="29"/>
      <c r="GY16" s="29"/>
      <c r="GZ16" s="29"/>
      <c r="HA16" s="29"/>
      <c r="HB16" s="29"/>
      <c r="HC16" s="29"/>
      <c r="HD16" s="29"/>
      <c r="HE16" s="29"/>
      <c r="HF16" s="29"/>
      <c r="HG16" s="29"/>
      <c r="HH16" s="29"/>
      <c r="HI16" s="29"/>
      <c r="HJ16" s="29"/>
      <c r="HK16" s="29"/>
      <c r="HL16" s="29"/>
      <c r="HM16" s="29"/>
      <c r="HN16" s="29"/>
      <c r="HO16" s="29"/>
      <c r="HP16" s="29"/>
      <c r="HQ16" s="29"/>
      <c r="HR16" s="29"/>
      <c r="HS16" s="29"/>
      <c r="HT16" s="29"/>
      <c r="HU16" s="29"/>
      <c r="HV16" s="29"/>
      <c r="HW16" s="29"/>
      <c r="HX16" s="29"/>
      <c r="HY16" s="29"/>
      <c r="HZ16" s="29"/>
      <c r="IA16" s="29"/>
      <c r="IB16" s="29"/>
      <c r="IC16" s="29"/>
      <c r="ID16" s="29"/>
      <c r="IE16" s="29"/>
      <c r="IF16" s="29"/>
      <c r="IG16" s="29"/>
      <c r="IH16" s="29"/>
      <c r="II16" s="29"/>
      <c r="IJ16" s="29"/>
      <c r="IK16" s="29"/>
      <c r="IL16" s="29"/>
      <c r="IM16" s="29"/>
      <c r="IN16" s="29"/>
      <c r="IO16" s="29"/>
      <c r="IP16" s="29"/>
      <c r="IQ16" s="29"/>
      <c r="IR16" s="29"/>
      <c r="IS16" s="29"/>
      <c r="IT16" s="29"/>
      <c r="IU16" s="29"/>
      <c r="IV16" s="29"/>
    </row>
    <row r="17" spans="1:256" ht="21" customHeight="1">
      <c r="B17" s="47" t="s">
        <v>1024</v>
      </c>
      <c r="C17" s="46" t="s">
        <v>1673</v>
      </c>
      <c r="D17" s="130"/>
      <c r="E17" s="29"/>
      <c r="F17" s="29"/>
      <c r="G17" s="29"/>
      <c r="H17" s="29"/>
      <c r="I17" s="29"/>
      <c r="J17" s="29"/>
      <c r="K17" s="29"/>
      <c r="L17" s="29"/>
      <c r="M17" s="29"/>
      <c r="N17" s="29"/>
      <c r="O17" s="29"/>
      <c r="P17" s="29"/>
      <c r="Q17" s="29"/>
      <c r="R17" s="29"/>
      <c r="S17" s="29"/>
      <c r="T17" s="29"/>
      <c r="U17" s="29"/>
      <c r="V17" s="29"/>
      <c r="W17" s="29"/>
      <c r="X17" s="29"/>
      <c r="Y17" s="29"/>
      <c r="Z17" s="29"/>
      <c r="AA17" s="29"/>
      <c r="AB17" s="29"/>
      <c r="AC17" s="29"/>
      <c r="AD17" s="29"/>
      <c r="AE17" s="29"/>
      <c r="AF17" s="29"/>
      <c r="AG17" s="29"/>
      <c r="AH17" s="29"/>
      <c r="AI17" s="29"/>
      <c r="AJ17" s="29"/>
      <c r="AK17" s="29"/>
      <c r="AL17" s="29"/>
      <c r="AM17" s="29"/>
      <c r="AN17" s="29"/>
      <c r="AO17" s="29"/>
      <c r="AP17" s="29"/>
      <c r="AQ17" s="29"/>
      <c r="AR17" s="29"/>
      <c r="AS17" s="29"/>
      <c r="AT17" s="29"/>
      <c r="AU17" s="29"/>
      <c r="AV17" s="29"/>
      <c r="AW17" s="29"/>
      <c r="AX17" s="29"/>
      <c r="AY17" s="29"/>
      <c r="AZ17" s="29"/>
      <c r="BA17" s="29"/>
      <c r="BB17" s="29"/>
      <c r="BC17" s="29"/>
      <c r="BD17" s="29"/>
      <c r="BE17" s="29"/>
      <c r="BF17" s="29"/>
      <c r="BG17" s="29"/>
      <c r="BH17" s="29"/>
      <c r="BI17" s="29"/>
      <c r="BJ17" s="29"/>
      <c r="BK17" s="29"/>
      <c r="BL17" s="29"/>
      <c r="BM17" s="29"/>
      <c r="BN17" s="29"/>
      <c r="BO17" s="29"/>
      <c r="BP17" s="29"/>
      <c r="BQ17" s="29"/>
      <c r="BR17" s="29"/>
      <c r="BS17" s="29"/>
      <c r="BT17" s="29"/>
      <c r="BU17" s="29"/>
      <c r="BV17" s="29"/>
      <c r="BW17" s="29"/>
      <c r="BX17" s="29"/>
      <c r="BY17" s="29"/>
      <c r="BZ17" s="29"/>
      <c r="CA17" s="29"/>
      <c r="CB17" s="29"/>
      <c r="CC17" s="29"/>
      <c r="CD17" s="29"/>
      <c r="CE17" s="29"/>
      <c r="CF17" s="29"/>
      <c r="CG17" s="29"/>
      <c r="CH17" s="29"/>
      <c r="CI17" s="29"/>
      <c r="CJ17" s="29"/>
      <c r="CK17" s="29"/>
      <c r="CL17" s="29"/>
      <c r="CM17" s="29"/>
      <c r="CN17" s="29"/>
      <c r="CO17" s="29"/>
      <c r="CP17" s="29"/>
      <c r="CQ17" s="29"/>
      <c r="CR17" s="29"/>
      <c r="CS17" s="29"/>
      <c r="CT17" s="29"/>
      <c r="CU17" s="29"/>
      <c r="CV17" s="29"/>
      <c r="CW17" s="29"/>
      <c r="CX17" s="29"/>
      <c r="CY17" s="29"/>
      <c r="CZ17" s="29"/>
      <c r="DA17" s="29"/>
      <c r="DB17" s="29"/>
      <c r="DC17" s="29"/>
      <c r="DD17" s="29"/>
      <c r="DE17" s="29"/>
      <c r="DF17" s="29"/>
      <c r="DG17" s="29"/>
      <c r="DH17" s="29"/>
      <c r="DI17" s="29"/>
      <c r="DJ17" s="29"/>
      <c r="DK17" s="29"/>
      <c r="DL17" s="29"/>
      <c r="DM17" s="29"/>
      <c r="DN17" s="29"/>
      <c r="DO17" s="29"/>
      <c r="DP17" s="29"/>
      <c r="DQ17" s="29"/>
      <c r="DR17" s="29"/>
      <c r="DS17" s="29"/>
      <c r="DT17" s="29"/>
      <c r="DU17" s="29"/>
      <c r="DV17" s="29"/>
      <c r="DW17" s="29"/>
      <c r="DX17" s="29"/>
      <c r="DY17" s="29"/>
      <c r="DZ17" s="29"/>
      <c r="EA17" s="29"/>
      <c r="EB17" s="29"/>
      <c r="EC17" s="29"/>
      <c r="ED17" s="29"/>
      <c r="EE17" s="29"/>
      <c r="EF17" s="29"/>
      <c r="EG17" s="29"/>
      <c r="EH17" s="29"/>
      <c r="EI17" s="29"/>
      <c r="EJ17" s="29"/>
      <c r="EK17" s="29"/>
      <c r="EL17" s="29"/>
      <c r="EM17" s="29"/>
      <c r="EN17" s="29"/>
      <c r="EO17" s="29"/>
      <c r="EP17" s="29"/>
      <c r="EQ17" s="29"/>
      <c r="ER17" s="29"/>
      <c r="ES17" s="29"/>
      <c r="ET17" s="29"/>
      <c r="EU17" s="29"/>
      <c r="EV17" s="29"/>
      <c r="EW17" s="29"/>
      <c r="EX17" s="29"/>
      <c r="EY17" s="29"/>
      <c r="EZ17" s="29"/>
      <c r="FA17" s="29"/>
      <c r="FB17" s="29"/>
      <c r="FC17" s="29"/>
      <c r="FD17" s="29"/>
      <c r="FE17" s="29"/>
      <c r="FF17" s="29"/>
      <c r="FG17" s="29"/>
      <c r="FH17" s="29"/>
      <c r="FI17" s="29"/>
      <c r="FJ17" s="29"/>
      <c r="FK17" s="29"/>
      <c r="FL17" s="29"/>
      <c r="FM17" s="29"/>
      <c r="FN17" s="29"/>
      <c r="FO17" s="29"/>
      <c r="FP17" s="29"/>
      <c r="FQ17" s="29"/>
      <c r="FR17" s="29"/>
      <c r="FS17" s="29"/>
      <c r="FT17" s="29"/>
      <c r="FU17" s="29"/>
      <c r="FV17" s="29"/>
      <c r="FW17" s="29"/>
      <c r="FX17" s="29"/>
      <c r="FY17" s="29"/>
      <c r="FZ17" s="29"/>
      <c r="GA17" s="29"/>
      <c r="GB17" s="29"/>
      <c r="GC17" s="29"/>
      <c r="GD17" s="29"/>
      <c r="GE17" s="29"/>
      <c r="GF17" s="29"/>
      <c r="GG17" s="29"/>
      <c r="GH17" s="29"/>
      <c r="GI17" s="29"/>
      <c r="GJ17" s="29"/>
      <c r="GK17" s="29"/>
      <c r="GL17" s="29"/>
      <c r="GM17" s="29"/>
      <c r="GN17" s="29"/>
      <c r="GO17" s="29"/>
      <c r="GP17" s="29"/>
      <c r="GQ17" s="29"/>
      <c r="GR17" s="29"/>
      <c r="GS17" s="29"/>
      <c r="GT17" s="29"/>
      <c r="GU17" s="29"/>
      <c r="GV17" s="29"/>
      <c r="GW17" s="29"/>
      <c r="GX17" s="29"/>
      <c r="GY17" s="29"/>
      <c r="GZ17" s="29"/>
      <c r="HA17" s="29"/>
      <c r="HB17" s="29"/>
      <c r="HC17" s="29"/>
      <c r="HD17" s="29"/>
      <c r="HE17" s="29"/>
      <c r="HF17" s="29"/>
      <c r="HG17" s="29"/>
      <c r="HH17" s="29"/>
      <c r="HI17" s="29"/>
      <c r="HJ17" s="29"/>
      <c r="HK17" s="29"/>
      <c r="HL17" s="29"/>
      <c r="HM17" s="29"/>
      <c r="HN17" s="29"/>
      <c r="HO17" s="29"/>
      <c r="HP17" s="29"/>
      <c r="HQ17" s="29"/>
      <c r="HR17" s="29"/>
      <c r="HS17" s="29"/>
      <c r="HT17" s="29"/>
      <c r="HU17" s="29"/>
      <c r="HV17" s="29"/>
      <c r="HW17" s="29"/>
      <c r="HX17" s="29"/>
      <c r="HY17" s="29"/>
      <c r="HZ17" s="29"/>
      <c r="IA17" s="29"/>
      <c r="IB17" s="29"/>
      <c r="IC17" s="29"/>
      <c r="ID17" s="29"/>
      <c r="IE17" s="29"/>
      <c r="IF17" s="29"/>
      <c r="IG17" s="29"/>
      <c r="IH17" s="29"/>
      <c r="II17" s="29"/>
      <c r="IJ17" s="29"/>
      <c r="IK17" s="29"/>
      <c r="IL17" s="29"/>
      <c r="IM17" s="29"/>
      <c r="IN17" s="29"/>
      <c r="IO17" s="29"/>
      <c r="IP17" s="29"/>
      <c r="IQ17" s="29"/>
      <c r="IR17" s="29"/>
      <c r="IS17" s="29"/>
      <c r="IT17" s="29"/>
      <c r="IU17" s="29"/>
      <c r="IV17" s="29"/>
    </row>
    <row r="18" spans="1:256" s="31" customFormat="1" ht="30" customHeight="1">
      <c r="A18" s="31" t="s">
        <v>1025</v>
      </c>
      <c r="B18" s="347"/>
      <c r="C18" s="348"/>
    </row>
    <row r="19" spans="1:256" ht="19.5" customHeight="1">
      <c r="B19" s="45" t="s">
        <v>1006</v>
      </c>
      <c r="C19" s="46" t="s">
        <v>1026</v>
      </c>
      <c r="D19" s="128"/>
    </row>
    <row r="20" spans="1:256" ht="61.5" customHeight="1">
      <c r="B20" s="47" t="s">
        <v>1008</v>
      </c>
      <c r="C20" s="657" t="s">
        <v>1027</v>
      </c>
      <c r="D20" s="657"/>
    </row>
    <row r="21" spans="1:256" ht="27.75" customHeight="1">
      <c r="B21" s="47" t="s">
        <v>1010</v>
      </c>
      <c r="C21" s="657" t="s">
        <v>1028</v>
      </c>
      <c r="D21" s="657"/>
    </row>
    <row r="22" spans="1:256" ht="36.75" customHeight="1">
      <c r="B22" s="47" t="s">
        <v>1012</v>
      </c>
      <c r="C22" s="657" t="s">
        <v>1029</v>
      </c>
      <c r="D22" s="657"/>
    </row>
    <row r="23" spans="1:256" ht="19.5" customHeight="1">
      <c r="B23" s="47" t="s">
        <v>1014</v>
      </c>
      <c r="C23" s="657" t="s">
        <v>1030</v>
      </c>
      <c r="D23" s="657"/>
    </row>
    <row r="24" spans="1:256" ht="111.75" customHeight="1">
      <c r="B24" s="47" t="s">
        <v>1016</v>
      </c>
      <c r="C24" s="657" t="s">
        <v>1672</v>
      </c>
      <c r="D24" s="657"/>
    </row>
    <row r="25" spans="1:256" ht="24.75" customHeight="1">
      <c r="B25" s="47" t="s">
        <v>1018</v>
      </c>
      <c r="C25" s="657" t="s">
        <v>1031</v>
      </c>
      <c r="D25" s="657"/>
    </row>
    <row r="26" spans="1:256" ht="24.75" customHeight="1">
      <c r="B26" s="47" t="s">
        <v>1020</v>
      </c>
      <c r="C26" s="46" t="s">
        <v>1032</v>
      </c>
      <c r="D26" s="128"/>
    </row>
    <row r="27" spans="1:256" ht="45" customHeight="1">
      <c r="B27" s="47" t="s">
        <v>1022</v>
      </c>
      <c r="C27" s="657" t="s">
        <v>1033</v>
      </c>
      <c r="D27" s="657"/>
    </row>
    <row r="28" spans="1:256" ht="35.25" customHeight="1">
      <c r="B28" s="47" t="s">
        <v>1034</v>
      </c>
      <c r="C28" s="657" t="s">
        <v>1035</v>
      </c>
      <c r="D28" s="657"/>
    </row>
    <row r="29" spans="1:256" ht="45" customHeight="1">
      <c r="B29" s="47" t="s">
        <v>1036</v>
      </c>
      <c r="C29" s="657" t="s">
        <v>1675</v>
      </c>
      <c r="D29" s="657"/>
    </row>
    <row r="30" spans="1:256" ht="24.75" customHeight="1">
      <c r="B30" s="47" t="s">
        <v>1037</v>
      </c>
      <c r="C30" s="657" t="s">
        <v>1038</v>
      </c>
      <c r="D30" s="657"/>
    </row>
    <row r="31" spans="1:256" ht="24.75" customHeight="1">
      <c r="B31" s="47" t="s">
        <v>1039</v>
      </c>
      <c r="C31" s="46" t="s">
        <v>1040</v>
      </c>
      <c r="D31" s="128"/>
    </row>
    <row r="32" spans="1:256" ht="77.25" customHeight="1">
      <c r="B32" s="47" t="s">
        <v>1041</v>
      </c>
      <c r="C32" s="657" t="s">
        <v>1696</v>
      </c>
      <c r="D32" s="657"/>
    </row>
    <row r="33" spans="1:4" ht="168.75" customHeight="1">
      <c r="B33" s="47" t="s">
        <v>1042</v>
      </c>
      <c r="C33" s="657" t="s">
        <v>1712</v>
      </c>
      <c r="D33" s="657"/>
    </row>
    <row r="34" spans="1:4" ht="58.5" customHeight="1">
      <c r="B34" s="47" t="s">
        <v>1043</v>
      </c>
      <c r="C34" s="657" t="s">
        <v>1676</v>
      </c>
      <c r="D34" s="657"/>
    </row>
    <row r="35" spans="1:4" ht="217.5" customHeight="1">
      <c r="B35" s="47" t="s">
        <v>1044</v>
      </c>
      <c r="C35" s="657" t="s">
        <v>1713</v>
      </c>
      <c r="D35" s="657"/>
    </row>
    <row r="36" spans="1:4" ht="24.75" customHeight="1">
      <c r="B36" s="47" t="s">
        <v>1046</v>
      </c>
      <c r="C36" s="46" t="s">
        <v>1045</v>
      </c>
      <c r="D36" s="128"/>
    </row>
    <row r="37" spans="1:4" ht="27.75" customHeight="1">
      <c r="B37" s="45" t="s">
        <v>1048</v>
      </c>
      <c r="C37" s="657" t="s">
        <v>1047</v>
      </c>
      <c r="D37" s="657"/>
    </row>
    <row r="38" spans="1:4" ht="24.75" customHeight="1">
      <c r="B38" s="47" t="s">
        <v>1050</v>
      </c>
      <c r="C38" s="46" t="s">
        <v>1049</v>
      </c>
      <c r="D38" s="128"/>
    </row>
    <row r="39" spans="1:4" ht="24.75" customHeight="1">
      <c r="B39" s="45" t="s">
        <v>1052</v>
      </c>
      <c r="C39" s="46" t="s">
        <v>1051</v>
      </c>
      <c r="D39" s="128"/>
    </row>
    <row r="40" spans="1:4" ht="45" customHeight="1">
      <c r="B40" s="46" t="s">
        <v>1054</v>
      </c>
      <c r="C40" s="657" t="s">
        <v>1053</v>
      </c>
      <c r="D40" s="657"/>
    </row>
    <row r="41" spans="1:4" ht="30.75" customHeight="1">
      <c r="B41" s="46" t="s">
        <v>1056</v>
      </c>
      <c r="C41" s="657" t="s">
        <v>1055</v>
      </c>
      <c r="D41" s="657"/>
    </row>
    <row r="42" spans="1:4" ht="24.75" customHeight="1">
      <c r="B42" s="46" t="s">
        <v>1057</v>
      </c>
      <c r="C42" s="46" t="s">
        <v>1697</v>
      </c>
      <c r="D42" s="128"/>
    </row>
    <row r="43" spans="1:4" ht="45" customHeight="1">
      <c r="B43" s="46" t="s">
        <v>1059</v>
      </c>
      <c r="C43" s="657" t="s">
        <v>1058</v>
      </c>
      <c r="D43" s="657"/>
    </row>
    <row r="44" spans="1:4" ht="24" customHeight="1">
      <c r="B44" s="46" t="s">
        <v>1061</v>
      </c>
      <c r="C44" s="46" t="s">
        <v>1060</v>
      </c>
      <c r="D44" s="128"/>
    </row>
    <row r="45" spans="1:4" ht="20.25" customHeight="1">
      <c r="B45" s="46" t="s">
        <v>1695</v>
      </c>
      <c r="C45" s="46" t="s">
        <v>1062</v>
      </c>
      <c r="D45" s="128"/>
    </row>
    <row r="46" spans="1:4" s="31" customFormat="1" ht="30" customHeight="1">
      <c r="A46" s="31" t="s">
        <v>1063</v>
      </c>
      <c r="B46" s="347"/>
      <c r="C46" s="348"/>
    </row>
    <row r="47" spans="1:4" ht="18" customHeight="1">
      <c r="B47" s="47" t="s">
        <v>1006</v>
      </c>
      <c r="C47" s="657" t="s">
        <v>1064</v>
      </c>
      <c r="D47" s="657"/>
    </row>
    <row r="48" spans="1:4" ht="18" customHeight="1">
      <c r="B48" s="47" t="s">
        <v>1008</v>
      </c>
      <c r="C48" s="657" t="s">
        <v>1065</v>
      </c>
      <c r="D48" s="657"/>
    </row>
    <row r="49" spans="2:4" ht="35.1" customHeight="1">
      <c r="B49" s="47" t="s">
        <v>1010</v>
      </c>
      <c r="C49" s="657" t="s">
        <v>1066</v>
      </c>
      <c r="D49" s="657"/>
    </row>
    <row r="50" spans="2:4" ht="18" customHeight="1">
      <c r="B50" s="47" t="s">
        <v>1012</v>
      </c>
      <c r="C50" s="657" t="s">
        <v>1067</v>
      </c>
      <c r="D50" s="657"/>
    </row>
    <row r="51" spans="2:4" ht="18" customHeight="1">
      <c r="B51" s="45" t="s">
        <v>1014</v>
      </c>
      <c r="C51" s="46" t="s">
        <v>1068</v>
      </c>
      <c r="D51" s="128"/>
    </row>
    <row r="52" spans="2:4" ht="64.5" customHeight="1">
      <c r="B52" s="47" t="s">
        <v>1016</v>
      </c>
      <c r="C52" s="657" t="s">
        <v>1069</v>
      </c>
      <c r="D52" s="657"/>
    </row>
    <row r="53" spans="2:4" ht="87" customHeight="1">
      <c r="B53" s="47" t="s">
        <v>1018</v>
      </c>
      <c r="C53" s="657" t="s">
        <v>1070</v>
      </c>
      <c r="D53" s="657"/>
    </row>
    <row r="54" spans="2:4" ht="65.25" customHeight="1">
      <c r="B54" s="47" t="s">
        <v>1020</v>
      </c>
      <c r="C54" s="657" t="s">
        <v>1071</v>
      </c>
      <c r="D54" s="657"/>
    </row>
    <row r="55" spans="2:4" ht="35.1" customHeight="1">
      <c r="B55" s="47" t="s">
        <v>1022</v>
      </c>
      <c r="C55" s="657" t="s">
        <v>1072</v>
      </c>
      <c r="D55" s="657"/>
    </row>
    <row r="56" spans="2:4" ht="35.1" customHeight="1">
      <c r="B56" s="47" t="s">
        <v>1034</v>
      </c>
      <c r="C56" s="657" t="s">
        <v>1073</v>
      </c>
      <c r="D56" s="657"/>
    </row>
    <row r="57" spans="2:4" ht="35.1" customHeight="1">
      <c r="B57" s="47" t="s">
        <v>1036</v>
      </c>
      <c r="C57" s="657" t="s">
        <v>1074</v>
      </c>
      <c r="D57" s="657"/>
    </row>
    <row r="58" spans="2:4" ht="18" customHeight="1">
      <c r="B58" s="47" t="s">
        <v>1037</v>
      </c>
      <c r="C58" s="46" t="s">
        <v>1075</v>
      </c>
      <c r="D58" s="128"/>
    </row>
    <row r="59" spans="2:4" ht="35.1" customHeight="1">
      <c r="B59" s="47" t="s">
        <v>1076</v>
      </c>
      <c r="C59" s="657" t="s">
        <v>1077</v>
      </c>
      <c r="D59" s="657"/>
    </row>
    <row r="60" spans="2:4" ht="35.1" customHeight="1">
      <c r="B60" s="47" t="s">
        <v>1041</v>
      </c>
      <c r="C60" s="657" t="s">
        <v>1078</v>
      </c>
      <c r="D60" s="657"/>
    </row>
    <row r="61" spans="2:4" ht="81.75" customHeight="1">
      <c r="B61" s="47" t="s">
        <v>1042</v>
      </c>
      <c r="C61" s="657" t="s">
        <v>1079</v>
      </c>
      <c r="D61" s="657"/>
    </row>
    <row r="62" spans="2:4" ht="18" customHeight="1">
      <c r="B62" s="47" t="s">
        <v>1043</v>
      </c>
      <c r="C62" s="657" t="s">
        <v>1080</v>
      </c>
      <c r="D62" s="657"/>
    </row>
    <row r="63" spans="2:4" ht="18" customHeight="1">
      <c r="B63" s="47" t="s">
        <v>1044</v>
      </c>
      <c r="C63" s="46" t="s">
        <v>1081</v>
      </c>
      <c r="D63" s="128"/>
    </row>
    <row r="64" spans="2:4" ht="18" customHeight="1">
      <c r="B64" s="47" t="s">
        <v>1046</v>
      </c>
      <c r="C64" s="46" t="s">
        <v>1082</v>
      </c>
      <c r="D64" s="128"/>
    </row>
    <row r="65" spans="1:4" ht="18" customHeight="1">
      <c r="B65" s="47" t="s">
        <v>1048</v>
      </c>
      <c r="C65" s="46" t="s">
        <v>1083</v>
      </c>
      <c r="D65" s="128"/>
    </row>
    <row r="66" spans="1:4" ht="35.1" customHeight="1">
      <c r="B66" s="47" t="s">
        <v>1050</v>
      </c>
      <c r="C66" s="657" t="s">
        <v>1084</v>
      </c>
      <c r="D66" s="657"/>
    </row>
    <row r="67" spans="1:4" ht="35.1" customHeight="1">
      <c r="B67" s="346" t="s">
        <v>1052</v>
      </c>
      <c r="C67" s="664" t="s">
        <v>1671</v>
      </c>
      <c r="D67" s="664"/>
    </row>
    <row r="68" spans="1:4" ht="18" customHeight="1">
      <c r="B68" s="47" t="s">
        <v>1054</v>
      </c>
      <c r="C68" s="46" t="s">
        <v>1085</v>
      </c>
      <c r="D68" s="128"/>
    </row>
    <row r="69" spans="1:4" ht="10.5" customHeight="1">
      <c r="B69" s="47"/>
      <c r="C69" s="46"/>
      <c r="D69" s="128"/>
    </row>
    <row r="70" spans="1:4" ht="23.25" customHeight="1">
      <c r="A70" s="31" t="s">
        <v>1086</v>
      </c>
      <c r="B70" s="347"/>
      <c r="C70" s="348"/>
      <c r="D70" s="128"/>
    </row>
    <row r="71" spans="1:4" ht="18" customHeight="1">
      <c r="B71" s="47" t="s">
        <v>1006</v>
      </c>
      <c r="C71" s="665" t="s">
        <v>1087</v>
      </c>
      <c r="D71" s="665"/>
    </row>
    <row r="72" spans="1:4" ht="35.1" customHeight="1">
      <c r="B72" s="47" t="s">
        <v>1008</v>
      </c>
      <c r="C72" s="657" t="s">
        <v>1088</v>
      </c>
      <c r="D72" s="657"/>
    </row>
    <row r="73" spans="1:4" ht="18" customHeight="1">
      <c r="B73" s="47" t="s">
        <v>1010</v>
      </c>
      <c r="C73" s="46" t="s">
        <v>1089</v>
      </c>
      <c r="D73" s="128"/>
    </row>
    <row r="74" spans="1:4" ht="18" customHeight="1">
      <c r="B74" s="47" t="s">
        <v>1012</v>
      </c>
      <c r="C74" s="46" t="s">
        <v>1090</v>
      </c>
      <c r="D74" s="128"/>
    </row>
    <row r="75" spans="1:4" ht="18" customHeight="1">
      <c r="B75" s="45" t="s">
        <v>1014</v>
      </c>
      <c r="C75" s="46" t="s">
        <v>1091</v>
      </c>
      <c r="D75" s="128"/>
    </row>
    <row r="76" spans="1:4" ht="35.1" customHeight="1">
      <c r="B76" s="47" t="s">
        <v>1016</v>
      </c>
      <c r="C76" s="657" t="s">
        <v>1092</v>
      </c>
      <c r="D76" s="657"/>
    </row>
    <row r="77" spans="1:4" ht="18" customHeight="1">
      <c r="B77" s="47" t="s">
        <v>1018</v>
      </c>
      <c r="C77" s="46" t="s">
        <v>1093</v>
      </c>
      <c r="D77" s="128"/>
    </row>
    <row r="78" spans="1:4" ht="18" customHeight="1">
      <c r="B78" s="47" t="s">
        <v>1020</v>
      </c>
      <c r="C78" s="46" t="s">
        <v>1094</v>
      </c>
      <c r="D78" s="128"/>
    </row>
    <row r="79" spans="1:4" ht="30.75" customHeight="1">
      <c r="A79" s="31" t="s">
        <v>1095</v>
      </c>
      <c r="B79" s="347"/>
      <c r="C79" s="46"/>
      <c r="D79" s="128"/>
    </row>
    <row r="80" spans="1:4" ht="35.1" customHeight="1">
      <c r="B80" s="47" t="s">
        <v>1006</v>
      </c>
      <c r="C80" s="657" t="s">
        <v>1096</v>
      </c>
      <c r="D80" s="657"/>
    </row>
    <row r="81" spans="2:4" ht="35.1" customHeight="1">
      <c r="B81" s="47" t="s">
        <v>1008</v>
      </c>
      <c r="C81" s="657" t="s">
        <v>1066</v>
      </c>
      <c r="D81" s="657"/>
    </row>
    <row r="82" spans="2:4" ht="35.1" customHeight="1">
      <c r="B82" s="47" t="s">
        <v>1010</v>
      </c>
      <c r="C82" s="657" t="s">
        <v>1097</v>
      </c>
      <c r="D82" s="657"/>
    </row>
    <row r="83" spans="2:4" ht="35.1" customHeight="1">
      <c r="B83" s="47" t="s">
        <v>1012</v>
      </c>
      <c r="C83" s="657" t="s">
        <v>1098</v>
      </c>
      <c r="D83" s="657"/>
    </row>
    <row r="84" spans="2:4" ht="18" customHeight="1">
      <c r="B84" s="45" t="s">
        <v>1014</v>
      </c>
      <c r="C84" s="46" t="s">
        <v>1099</v>
      </c>
      <c r="D84" s="128"/>
    </row>
    <row r="85" spans="2:4" ht="18" customHeight="1">
      <c r="B85" s="47" t="s">
        <v>1016</v>
      </c>
      <c r="C85" s="46" t="s">
        <v>1100</v>
      </c>
      <c r="D85" s="128"/>
    </row>
    <row r="86" spans="2:4" ht="35.1" customHeight="1">
      <c r="B86" s="47" t="s">
        <v>1018</v>
      </c>
      <c r="C86" s="657" t="s">
        <v>1101</v>
      </c>
      <c r="D86" s="657"/>
    </row>
    <row r="87" spans="2:4" ht="18" customHeight="1">
      <c r="B87" s="47" t="s">
        <v>1020</v>
      </c>
      <c r="C87" s="46" t="s">
        <v>1102</v>
      </c>
      <c r="D87" s="128"/>
    </row>
    <row r="88" spans="2:4">
      <c r="B88" s="47"/>
      <c r="C88" s="46"/>
      <c r="D88" s="128"/>
    </row>
    <row r="89" spans="2:4">
      <c r="B89" s="47"/>
      <c r="C89" s="46"/>
      <c r="D89" s="128"/>
    </row>
    <row r="92" spans="2:4" ht="12">
      <c r="B92" s="128" t="s">
        <v>1103</v>
      </c>
      <c r="C92" s="46"/>
    </row>
    <row r="93" spans="2:4" ht="12">
      <c r="B93" s="663" t="s">
        <v>1104</v>
      </c>
      <c r="C93" s="663"/>
      <c r="D93" s="126" t="s">
        <v>1105</v>
      </c>
    </row>
    <row r="94" spans="2:4" ht="14.1" customHeight="1">
      <c r="B94" s="662" t="s">
        <v>338</v>
      </c>
      <c r="C94" s="662"/>
      <c r="D94" s="127" t="s">
        <v>1106</v>
      </c>
    </row>
    <row r="95" spans="2:4" ht="14.1" customHeight="1">
      <c r="B95" s="662" t="s">
        <v>340</v>
      </c>
      <c r="C95" s="662"/>
      <c r="D95" s="127" t="s">
        <v>1107</v>
      </c>
    </row>
    <row r="96" spans="2:4" ht="14.1" customHeight="1">
      <c r="B96" s="662" t="s">
        <v>342</v>
      </c>
      <c r="C96" s="662"/>
      <c r="D96" s="127" t="s">
        <v>1108</v>
      </c>
    </row>
    <row r="97" spans="2:4" ht="14.1" customHeight="1">
      <c r="B97" s="662" t="s">
        <v>344</v>
      </c>
      <c r="C97" s="662"/>
      <c r="D97" s="127" t="s">
        <v>1109</v>
      </c>
    </row>
    <row r="98" spans="2:4" ht="14.1" customHeight="1">
      <c r="B98" s="662" t="s">
        <v>346</v>
      </c>
      <c r="C98" s="662"/>
      <c r="D98" s="127" t="s">
        <v>1110</v>
      </c>
    </row>
    <row r="99" spans="2:4" ht="14.1" customHeight="1">
      <c r="B99" s="662" t="s">
        <v>348</v>
      </c>
      <c r="C99" s="662"/>
      <c r="D99" s="127" t="s">
        <v>1111</v>
      </c>
    </row>
    <row r="100" spans="2:4" ht="14.1" customHeight="1">
      <c r="B100" s="662" t="s">
        <v>350</v>
      </c>
      <c r="C100" s="662"/>
      <c r="D100" s="127" t="s">
        <v>1112</v>
      </c>
    </row>
    <row r="101" spans="2:4" ht="14.1" customHeight="1">
      <c r="B101" s="662" t="s">
        <v>352</v>
      </c>
      <c r="C101" s="662"/>
      <c r="D101" s="127" t="s">
        <v>1113</v>
      </c>
    </row>
    <row r="102" spans="2:4" ht="14.1" customHeight="1">
      <c r="B102" s="662" t="s">
        <v>1114</v>
      </c>
      <c r="C102" s="662"/>
      <c r="D102" s="127" t="s">
        <v>1115</v>
      </c>
    </row>
    <row r="103" spans="2:4" ht="14.1" customHeight="1">
      <c r="B103" s="662" t="s">
        <v>1116</v>
      </c>
      <c r="C103" s="662"/>
      <c r="D103" s="127" t="s">
        <v>1117</v>
      </c>
    </row>
    <row r="104" spans="2:4" ht="14.1" customHeight="1">
      <c r="B104" s="662" t="s">
        <v>1118</v>
      </c>
      <c r="C104" s="662"/>
      <c r="D104" s="127" t="s">
        <v>1119</v>
      </c>
    </row>
    <row r="105" spans="2:4" ht="14.1" customHeight="1">
      <c r="B105" s="662" t="s">
        <v>363</v>
      </c>
      <c r="C105" s="662"/>
      <c r="D105" s="127" t="s">
        <v>1120</v>
      </c>
    </row>
    <row r="106" spans="2:4" ht="14.1" customHeight="1">
      <c r="B106" s="662" t="s">
        <v>366</v>
      </c>
      <c r="C106" s="662"/>
      <c r="D106" s="127" t="s">
        <v>1121</v>
      </c>
    </row>
    <row r="107" spans="2:4" ht="14.1" customHeight="1">
      <c r="B107" s="662" t="s">
        <v>369</v>
      </c>
      <c r="C107" s="662"/>
      <c r="D107" s="127" t="s">
        <v>1122</v>
      </c>
    </row>
    <row r="108" spans="2:4" ht="14.1" customHeight="1">
      <c r="B108" s="658" t="s">
        <v>1123</v>
      </c>
      <c r="C108" s="659"/>
      <c r="D108" s="127" t="s">
        <v>1124</v>
      </c>
    </row>
    <row r="109" spans="2:4" ht="14.1" customHeight="1">
      <c r="B109" s="658" t="s">
        <v>375</v>
      </c>
      <c r="C109" s="659"/>
      <c r="D109" s="127" t="s">
        <v>1125</v>
      </c>
    </row>
    <row r="110" spans="2:4" ht="14.1" customHeight="1">
      <c r="B110" s="658" t="s">
        <v>378</v>
      </c>
      <c r="C110" s="659"/>
      <c r="D110" s="127" t="s">
        <v>1126</v>
      </c>
    </row>
    <row r="111" spans="2:4" ht="14.1" customHeight="1">
      <c r="B111" s="658" t="s">
        <v>1127</v>
      </c>
      <c r="C111" s="659"/>
      <c r="D111" s="127" t="s">
        <v>1128</v>
      </c>
    </row>
    <row r="112" spans="2:4" ht="14.1" customHeight="1">
      <c r="B112" s="658" t="s">
        <v>384</v>
      </c>
      <c r="C112" s="659"/>
      <c r="D112" s="127" t="s">
        <v>1129</v>
      </c>
    </row>
    <row r="113" spans="2:4" ht="14.1" customHeight="1">
      <c r="B113" s="658" t="s">
        <v>1130</v>
      </c>
      <c r="C113" s="659"/>
      <c r="D113" s="127" t="s">
        <v>1131</v>
      </c>
    </row>
    <row r="114" spans="2:4" ht="14.1" customHeight="1">
      <c r="B114" s="658" t="s">
        <v>390</v>
      </c>
      <c r="C114" s="659"/>
      <c r="D114" s="127" t="s">
        <v>1132</v>
      </c>
    </row>
    <row r="115" spans="2:4" ht="14.1" customHeight="1">
      <c r="B115" s="658" t="s">
        <v>1133</v>
      </c>
      <c r="C115" s="659"/>
      <c r="D115" s="127" t="s">
        <v>1134</v>
      </c>
    </row>
    <row r="116" spans="2:4" ht="14.1" customHeight="1">
      <c r="B116" s="658" t="s">
        <v>1135</v>
      </c>
      <c r="C116" s="659"/>
      <c r="D116" s="127" t="s">
        <v>1136</v>
      </c>
    </row>
    <row r="117" spans="2:4" ht="24.75" customHeight="1">
      <c r="B117" s="660" t="s">
        <v>1137</v>
      </c>
      <c r="C117" s="661"/>
      <c r="D117" s="127" t="s">
        <v>1138</v>
      </c>
    </row>
    <row r="118" spans="2:4" ht="14.1" customHeight="1">
      <c r="B118" s="658" t="s">
        <v>1139</v>
      </c>
      <c r="C118" s="659"/>
      <c r="D118" s="127" t="s">
        <v>1140</v>
      </c>
    </row>
    <row r="119" spans="2:4" ht="14.1" customHeight="1">
      <c r="B119" s="658" t="s">
        <v>407</v>
      </c>
      <c r="C119" s="659"/>
      <c r="D119" s="127" t="s">
        <v>1141</v>
      </c>
    </row>
    <row r="120" spans="2:4" ht="14.1" customHeight="1">
      <c r="B120" s="658" t="s">
        <v>410</v>
      </c>
      <c r="C120" s="659"/>
      <c r="D120" s="127" t="s">
        <v>1142</v>
      </c>
    </row>
    <row r="121" spans="2:4" ht="14.1" customHeight="1">
      <c r="B121" s="658" t="s">
        <v>413</v>
      </c>
      <c r="C121" s="659"/>
      <c r="D121" s="127" t="s">
        <v>1143</v>
      </c>
    </row>
    <row r="122" spans="2:4" ht="14.1" customHeight="1">
      <c r="B122" s="658" t="s">
        <v>416</v>
      </c>
      <c r="C122" s="659"/>
      <c r="D122" s="127" t="s">
        <v>1144</v>
      </c>
    </row>
    <row r="123" spans="2:4" ht="14.1" customHeight="1">
      <c r="B123" s="658" t="s">
        <v>419</v>
      </c>
      <c r="C123" s="659"/>
      <c r="D123" s="127" t="s">
        <v>1145</v>
      </c>
    </row>
    <row r="124" spans="2:4" ht="14.1" customHeight="1">
      <c r="B124" s="658" t="s">
        <v>422</v>
      </c>
      <c r="C124" s="659"/>
      <c r="D124" s="127" t="s">
        <v>1146</v>
      </c>
    </row>
    <row r="125" spans="2:4" ht="14.1" customHeight="1">
      <c r="B125" s="658" t="s">
        <v>1147</v>
      </c>
      <c r="C125" s="659"/>
      <c r="D125" s="127" t="s">
        <v>1148</v>
      </c>
    </row>
    <row r="126" spans="2:4" ht="14.1" customHeight="1">
      <c r="B126" s="658" t="s">
        <v>428</v>
      </c>
      <c r="C126" s="659"/>
      <c r="D126" s="127" t="s">
        <v>1149</v>
      </c>
    </row>
    <row r="127" spans="2:4" ht="14.1" customHeight="1">
      <c r="B127" s="658" t="s">
        <v>431</v>
      </c>
      <c r="C127" s="659"/>
      <c r="D127" s="127" t="s">
        <v>1150</v>
      </c>
    </row>
    <row r="128" spans="2:4" ht="14.1" customHeight="1">
      <c r="B128" s="658" t="s">
        <v>1151</v>
      </c>
      <c r="C128" s="659"/>
      <c r="D128" s="127" t="s">
        <v>1152</v>
      </c>
    </row>
    <row r="129" spans="2:4" ht="14.1" customHeight="1">
      <c r="B129" s="658" t="s">
        <v>437</v>
      </c>
      <c r="C129" s="659"/>
      <c r="D129" s="127" t="s">
        <v>1153</v>
      </c>
    </row>
    <row r="130" spans="2:4" ht="14.1" customHeight="1">
      <c r="B130" s="658" t="s">
        <v>440</v>
      </c>
      <c r="C130" s="659"/>
      <c r="D130" s="127" t="s">
        <v>1154</v>
      </c>
    </row>
    <row r="131" spans="2:4" ht="14.1" customHeight="1">
      <c r="B131" s="658" t="s">
        <v>443</v>
      </c>
      <c r="C131" s="659"/>
      <c r="D131" s="127" t="s">
        <v>1155</v>
      </c>
    </row>
    <row r="132" spans="2:4" ht="14.1" customHeight="1">
      <c r="B132" s="658" t="s">
        <v>446</v>
      </c>
      <c r="C132" s="659"/>
      <c r="D132" s="127" t="s">
        <v>1156</v>
      </c>
    </row>
    <row r="133" spans="2:4" ht="14.1" customHeight="1">
      <c r="B133" s="658" t="s">
        <v>449</v>
      </c>
      <c r="C133" s="659"/>
      <c r="D133" s="127" t="s">
        <v>1157</v>
      </c>
    </row>
    <row r="134" spans="2:4" ht="14.1" customHeight="1">
      <c r="B134" s="658" t="s">
        <v>452</v>
      </c>
      <c r="C134" s="659"/>
      <c r="D134" s="127" t="s">
        <v>1158</v>
      </c>
    </row>
    <row r="135" spans="2:4" ht="24.75" customHeight="1">
      <c r="B135" s="660" t="s">
        <v>1159</v>
      </c>
      <c r="C135" s="661"/>
      <c r="D135" s="127" t="s">
        <v>1160</v>
      </c>
    </row>
    <row r="136" spans="2:4" ht="14.1" customHeight="1">
      <c r="B136" s="658" t="s">
        <v>458</v>
      </c>
      <c r="C136" s="659"/>
      <c r="D136" s="127" t="s">
        <v>1161</v>
      </c>
    </row>
    <row r="137" spans="2:4" ht="14.1" customHeight="1">
      <c r="B137" s="658" t="s">
        <v>461</v>
      </c>
      <c r="C137" s="659"/>
      <c r="D137" s="127" t="s">
        <v>1162</v>
      </c>
    </row>
    <row r="138" spans="2:4" ht="14.1" customHeight="1">
      <c r="B138" s="658" t="s">
        <v>464</v>
      </c>
      <c r="C138" s="659"/>
      <c r="D138" s="127" t="s">
        <v>1163</v>
      </c>
    </row>
    <row r="139" spans="2:4" ht="14.1" customHeight="1">
      <c r="B139" s="658" t="s">
        <v>467</v>
      </c>
      <c r="C139" s="659"/>
      <c r="D139" s="127" t="s">
        <v>1164</v>
      </c>
    </row>
    <row r="140" spans="2:4" ht="14.1" customHeight="1">
      <c r="B140" s="658" t="s">
        <v>470</v>
      </c>
      <c r="C140" s="659"/>
      <c r="D140" s="127" t="s">
        <v>1165</v>
      </c>
    </row>
    <row r="141" spans="2:4" ht="39" customHeight="1">
      <c r="B141" s="666" t="s">
        <v>1166</v>
      </c>
      <c r="C141" s="667"/>
      <c r="D141" s="127" t="s">
        <v>1167</v>
      </c>
    </row>
    <row r="142" spans="2:4" ht="24.75" customHeight="1">
      <c r="B142" s="666" t="s">
        <v>1168</v>
      </c>
      <c r="C142" s="666"/>
      <c r="D142" s="127" t="s">
        <v>1169</v>
      </c>
    </row>
    <row r="143" spans="2:4" ht="14.1" customHeight="1">
      <c r="B143" s="658" t="s">
        <v>479</v>
      </c>
      <c r="C143" s="659"/>
      <c r="D143" s="127" t="s">
        <v>1170</v>
      </c>
    </row>
    <row r="144" spans="2:4" ht="98.25" customHeight="1">
      <c r="B144" s="666" t="s">
        <v>1171</v>
      </c>
      <c r="C144" s="667"/>
      <c r="D144" s="127" t="s">
        <v>1172</v>
      </c>
    </row>
    <row r="145" spans="2:4" ht="30" customHeight="1">
      <c r="B145" s="666" t="s">
        <v>485</v>
      </c>
      <c r="C145" s="667"/>
      <c r="D145" s="127" t="s">
        <v>1173</v>
      </c>
    </row>
    <row r="146" spans="2:4" ht="14.1" customHeight="1">
      <c r="B146" s="658" t="s">
        <v>488</v>
      </c>
      <c r="C146" s="659"/>
      <c r="D146" s="127" t="s">
        <v>1174</v>
      </c>
    </row>
    <row r="147" spans="2:4" ht="14.1" customHeight="1">
      <c r="B147" s="658" t="s">
        <v>491</v>
      </c>
      <c r="C147" s="659"/>
      <c r="D147" s="127" t="s">
        <v>1175</v>
      </c>
    </row>
    <row r="148" spans="2:4" ht="14.1" customHeight="1">
      <c r="B148" s="658" t="s">
        <v>494</v>
      </c>
      <c r="C148" s="659"/>
      <c r="D148" s="127" t="s">
        <v>1176</v>
      </c>
    </row>
    <row r="149" spans="2:4" ht="14.1" customHeight="1">
      <c r="B149" s="658" t="s">
        <v>497</v>
      </c>
      <c r="C149" s="659"/>
      <c r="D149" s="127" t="s">
        <v>1177</v>
      </c>
    </row>
    <row r="150" spans="2:4" ht="14.1" customHeight="1">
      <c r="B150" s="658" t="s">
        <v>500</v>
      </c>
      <c r="C150" s="659"/>
      <c r="D150" s="127" t="s">
        <v>1178</v>
      </c>
    </row>
    <row r="151" spans="2:4" ht="14.1" customHeight="1">
      <c r="B151" s="658" t="s">
        <v>503</v>
      </c>
      <c r="C151" s="659"/>
      <c r="D151" s="127" t="s">
        <v>1179</v>
      </c>
    </row>
    <row r="152" spans="2:4" ht="14.1" customHeight="1">
      <c r="B152" s="658" t="s">
        <v>506</v>
      </c>
      <c r="C152" s="659"/>
      <c r="D152" s="127" t="s">
        <v>1180</v>
      </c>
    </row>
    <row r="153" spans="2:4" ht="14.1" customHeight="1">
      <c r="B153" s="658" t="s">
        <v>509</v>
      </c>
      <c r="C153" s="659"/>
      <c r="D153" s="127" t="s">
        <v>1181</v>
      </c>
    </row>
    <row r="154" spans="2:4" ht="14.1" customHeight="1">
      <c r="B154" s="658" t="s">
        <v>512</v>
      </c>
      <c r="C154" s="659"/>
      <c r="D154" s="127" t="s">
        <v>1182</v>
      </c>
    </row>
    <row r="155" spans="2:4" ht="14.1" customHeight="1">
      <c r="B155" s="658" t="s">
        <v>515</v>
      </c>
      <c r="C155" s="659"/>
      <c r="D155" s="127" t="s">
        <v>1183</v>
      </c>
    </row>
    <row r="156" spans="2:4" ht="14.1" customHeight="1">
      <c r="B156" s="658" t="s">
        <v>518</v>
      </c>
      <c r="C156" s="659"/>
      <c r="D156" s="127" t="s">
        <v>1184</v>
      </c>
    </row>
    <row r="157" spans="2:4" ht="14.1" customHeight="1">
      <c r="B157" s="658" t="s">
        <v>521</v>
      </c>
      <c r="C157" s="659"/>
      <c r="D157" s="127" t="s">
        <v>1185</v>
      </c>
    </row>
    <row r="158" spans="2:4" ht="14.1" customHeight="1">
      <c r="B158" s="658" t="s">
        <v>524</v>
      </c>
      <c r="C158" s="659"/>
      <c r="D158" s="127" t="s">
        <v>1186</v>
      </c>
    </row>
    <row r="159" spans="2:4" ht="14.1" customHeight="1">
      <c r="B159" s="658" t="s">
        <v>527</v>
      </c>
      <c r="C159" s="659"/>
      <c r="D159" s="127" t="s">
        <v>1187</v>
      </c>
    </row>
    <row r="160" spans="2:4" ht="36" customHeight="1">
      <c r="B160" s="666" t="s">
        <v>1188</v>
      </c>
      <c r="C160" s="667"/>
      <c r="D160" s="127" t="s">
        <v>1189</v>
      </c>
    </row>
    <row r="161" spans="2:4" ht="14.1" customHeight="1">
      <c r="B161" s="658" t="s">
        <v>533</v>
      </c>
      <c r="C161" s="659"/>
      <c r="D161" s="127" t="s">
        <v>1190</v>
      </c>
    </row>
    <row r="162" spans="2:4" ht="14.1" customHeight="1">
      <c r="B162" s="658" t="s">
        <v>536</v>
      </c>
      <c r="C162" s="659"/>
      <c r="D162" s="127" t="s">
        <v>1191</v>
      </c>
    </row>
    <row r="163" spans="2:4" ht="14.1" customHeight="1">
      <c r="B163" s="658" t="s">
        <v>1192</v>
      </c>
      <c r="C163" s="659"/>
      <c r="D163" s="127" t="s">
        <v>1193</v>
      </c>
    </row>
    <row r="164" spans="2:4" ht="14.1" customHeight="1">
      <c r="B164" s="658" t="s">
        <v>1194</v>
      </c>
      <c r="C164" s="659"/>
      <c r="D164" s="127" t="s">
        <v>1195</v>
      </c>
    </row>
    <row r="165" spans="2:4" ht="63.75" customHeight="1">
      <c r="B165" s="666" t="s">
        <v>1196</v>
      </c>
      <c r="C165" s="667"/>
      <c r="D165" s="127" t="s">
        <v>1197</v>
      </c>
    </row>
    <row r="166" spans="2:4" ht="14.1" customHeight="1">
      <c r="B166" s="658" t="s">
        <v>548</v>
      </c>
      <c r="C166" s="659"/>
      <c r="D166" s="127" t="s">
        <v>1198</v>
      </c>
    </row>
  </sheetData>
  <sheetProtection algorithmName="SHA-512" hashValue="PnNsvyENPexdEpX784RkUEnoNRrb4lTyYYPEQLBt/ypDY6SVAoAUEBy6PxNa4WrwrtSTywVxBryxzG/JMeg/Ag==" saltValue="8FjSEaVsPC7fK+RS25EKUA==" spinCount="100000" sheet="1" selectLockedCells="1"/>
  <mergeCells count="125">
    <mergeCell ref="B143:C143"/>
    <mergeCell ref="B146:C146"/>
    <mergeCell ref="B147:C147"/>
    <mergeCell ref="B114:C114"/>
    <mergeCell ref="B115:C115"/>
    <mergeCell ref="B121:C121"/>
    <mergeCell ref="B122:C122"/>
    <mergeCell ref="B123:C123"/>
    <mergeCell ref="B124:C124"/>
    <mergeCell ref="B125:C125"/>
    <mergeCell ref="B126:C126"/>
    <mergeCell ref="B131:C131"/>
    <mergeCell ref="B117:C117"/>
    <mergeCell ref="B136:C136"/>
    <mergeCell ref="B137:C137"/>
    <mergeCell ref="B138:C138"/>
    <mergeCell ref="B139:C139"/>
    <mergeCell ref="B140:C140"/>
    <mergeCell ref="B116:C116"/>
    <mergeCell ref="B118:C118"/>
    <mergeCell ref="B119:C119"/>
    <mergeCell ref="B120:C120"/>
    <mergeCell ref="B132:C132"/>
    <mergeCell ref="B133:C133"/>
    <mergeCell ref="B166:C166"/>
    <mergeCell ref="B151:C151"/>
    <mergeCell ref="B152:C152"/>
    <mergeCell ref="B153:C153"/>
    <mergeCell ref="B154:C154"/>
    <mergeCell ref="B155:C155"/>
    <mergeCell ref="B157:C157"/>
    <mergeCell ref="B156:C156"/>
    <mergeCell ref="B158:C158"/>
    <mergeCell ref="B159:C159"/>
    <mergeCell ref="B161:C161"/>
    <mergeCell ref="B162:C162"/>
    <mergeCell ref="B163:C163"/>
    <mergeCell ref="B148:C148"/>
    <mergeCell ref="B141:C141"/>
    <mergeCell ref="B142:C142"/>
    <mergeCell ref="B144:C144"/>
    <mergeCell ref="B160:C160"/>
    <mergeCell ref="B165:C165"/>
    <mergeCell ref="B145:C145"/>
    <mergeCell ref="C86:D86"/>
    <mergeCell ref="C83:D83"/>
    <mergeCell ref="B164:C164"/>
    <mergeCell ref="B149:C149"/>
    <mergeCell ref="B150:C150"/>
    <mergeCell ref="B107:C107"/>
    <mergeCell ref="B106:C106"/>
    <mergeCell ref="B105:C105"/>
    <mergeCell ref="B104:C104"/>
    <mergeCell ref="B103:C103"/>
    <mergeCell ref="B102:C102"/>
    <mergeCell ref="B113:C113"/>
    <mergeCell ref="B112:C112"/>
    <mergeCell ref="B111:C111"/>
    <mergeCell ref="B110:C110"/>
    <mergeCell ref="B109:C109"/>
    <mergeCell ref="B108:C108"/>
    <mergeCell ref="C34:D34"/>
    <mergeCell ref="C82:D82"/>
    <mergeCell ref="C81:D81"/>
    <mergeCell ref="C80:D80"/>
    <mergeCell ref="C55:D55"/>
    <mergeCell ref="C54:D54"/>
    <mergeCell ref="C53:D53"/>
    <mergeCell ref="C52:D52"/>
    <mergeCell ref="C62:D62"/>
    <mergeCell ref="C61:D61"/>
    <mergeCell ref="C60:D60"/>
    <mergeCell ref="C59:D59"/>
    <mergeCell ref="C57:D57"/>
    <mergeCell ref="C56:D56"/>
    <mergeCell ref="C67:D67"/>
    <mergeCell ref="C71:D71"/>
    <mergeCell ref="C21:D21"/>
    <mergeCell ref="C20:D20"/>
    <mergeCell ref="B95:C95"/>
    <mergeCell ref="B94:C94"/>
    <mergeCell ref="B93:C93"/>
    <mergeCell ref="C25:D25"/>
    <mergeCell ref="C24:D24"/>
    <mergeCell ref="C33:D33"/>
    <mergeCell ref="C30:D30"/>
    <mergeCell ref="C29:D29"/>
    <mergeCell ref="C28:D28"/>
    <mergeCell ref="C27:D27"/>
    <mergeCell ref="C43:D43"/>
    <mergeCell ref="C41:D41"/>
    <mergeCell ref="C40:D40"/>
    <mergeCell ref="C37:D37"/>
    <mergeCell ref="C48:D48"/>
    <mergeCell ref="C47:D47"/>
    <mergeCell ref="C76:D76"/>
    <mergeCell ref="C72:D72"/>
    <mergeCell ref="C66:D66"/>
    <mergeCell ref="C50:D50"/>
    <mergeCell ref="C49:D49"/>
    <mergeCell ref="C35:D35"/>
    <mergeCell ref="C32:D32"/>
    <mergeCell ref="B134:C134"/>
    <mergeCell ref="B135:C135"/>
    <mergeCell ref="B127:C127"/>
    <mergeCell ref="B128:C128"/>
    <mergeCell ref="B129:C129"/>
    <mergeCell ref="B130:C130"/>
    <mergeCell ref="C7:D7"/>
    <mergeCell ref="C14:D14"/>
    <mergeCell ref="C13:D13"/>
    <mergeCell ref="C12:D12"/>
    <mergeCell ref="C11:D11"/>
    <mergeCell ref="C10:D10"/>
    <mergeCell ref="C9:D9"/>
    <mergeCell ref="B101:C101"/>
    <mergeCell ref="B100:C100"/>
    <mergeCell ref="B99:C99"/>
    <mergeCell ref="B98:C98"/>
    <mergeCell ref="B97:C97"/>
    <mergeCell ref="B96:C96"/>
    <mergeCell ref="C16:D16"/>
    <mergeCell ref="C15:D15"/>
    <mergeCell ref="C23:D23"/>
    <mergeCell ref="C22:D22"/>
  </mergeCells>
  <phoneticPr fontId="3"/>
  <pageMargins left="0.39370078740157483" right="0.19685039370078741" top="0.78740157480314965" bottom="0.39370078740157483" header="0.51181102362204722" footer="0.51181102362204722"/>
  <pageSetup paperSize="9" orientation="portrait" r:id="rId1"/>
  <headerFooter alignWithMargins="0">
    <oddHeader xml:space="preserve">&amp;L&amp;10
</oddHead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6">
    <tabColor rgb="FF92D050"/>
  </sheetPr>
  <dimension ref="A1:DT628"/>
  <sheetViews>
    <sheetView tabSelected="1" view="pageBreakPreview" zoomScaleNormal="100" zoomScaleSheetLayoutView="100" workbookViewId="0">
      <selection activeCell="S270" sqref="S270:AC270"/>
    </sheetView>
  </sheetViews>
  <sheetFormatPr defaultRowHeight="15" customHeight="1"/>
  <cols>
    <col min="1" max="42" width="1.125" style="4" customWidth="1"/>
    <col min="43" max="78" width="1.125" customWidth="1"/>
    <col min="79" max="79" width="1.125" hidden="1" customWidth="1"/>
    <col min="80" max="80" width="5" hidden="1" customWidth="1"/>
    <col min="81" max="86" width="1.125" hidden="1" customWidth="1"/>
    <col min="87" max="87" width="9" hidden="1" customWidth="1"/>
    <col min="88" max="89" width="9" customWidth="1"/>
    <col min="90" max="90" width="13.25" customWidth="1"/>
    <col min="91" max="99" width="9" customWidth="1"/>
    <col min="104" max="120" width="9" style="340"/>
  </cols>
  <sheetData>
    <row r="1" spans="1:124" s="1" customFormat="1" ht="15" customHeight="1">
      <c r="A1" s="59"/>
      <c r="B1" s="59" t="s">
        <v>0</v>
      </c>
      <c r="C1" s="59"/>
      <c r="D1" s="59"/>
      <c r="E1" s="59"/>
      <c r="F1" s="59"/>
      <c r="G1" s="59"/>
      <c r="H1" s="59"/>
      <c r="I1" s="59"/>
      <c r="J1" s="59"/>
      <c r="K1" s="59"/>
      <c r="L1" s="59"/>
      <c r="M1" s="59"/>
      <c r="N1" s="59"/>
      <c r="O1" s="59"/>
      <c r="P1" s="59"/>
      <c r="Q1" s="59"/>
      <c r="R1" s="59"/>
      <c r="S1" s="59"/>
      <c r="T1" s="59"/>
      <c r="U1" s="59"/>
      <c r="V1" s="59"/>
      <c r="W1" s="59"/>
      <c r="X1" s="59"/>
      <c r="Y1" s="59"/>
      <c r="Z1" s="59"/>
      <c r="AA1" s="59"/>
      <c r="AB1" s="59"/>
      <c r="AC1" s="59"/>
      <c r="AD1" s="59"/>
      <c r="AE1" s="59"/>
      <c r="AF1" s="59"/>
      <c r="AG1" s="59"/>
      <c r="AH1" s="59"/>
      <c r="AI1" s="59"/>
      <c r="AJ1" s="59"/>
      <c r="AK1" s="59"/>
      <c r="AL1" s="59"/>
      <c r="AM1" s="59"/>
      <c r="AN1" s="59"/>
      <c r="AO1" s="59"/>
      <c r="AP1" s="59"/>
      <c r="AQ1" s="60"/>
      <c r="AR1" s="60"/>
      <c r="AS1" s="60"/>
      <c r="AT1" s="60"/>
      <c r="AU1" s="60"/>
      <c r="AV1" s="60"/>
      <c r="AW1" s="60"/>
      <c r="AX1" s="60"/>
      <c r="AY1" s="60"/>
      <c r="AZ1" s="60"/>
      <c r="BA1" s="60"/>
      <c r="BB1" s="60"/>
      <c r="BC1" s="60"/>
      <c r="BD1" s="60"/>
      <c r="BE1" s="60"/>
      <c r="BF1" s="60"/>
      <c r="BG1" s="60"/>
      <c r="BH1" s="60"/>
      <c r="BI1" s="60"/>
      <c r="BJ1" s="60"/>
      <c r="BK1" s="60"/>
      <c r="BL1" s="60"/>
      <c r="BM1" s="60"/>
      <c r="BN1" s="60"/>
      <c r="BO1" s="60"/>
      <c r="BP1" s="60"/>
      <c r="BQ1" s="60"/>
      <c r="BR1" s="60"/>
      <c r="BS1" s="60"/>
      <c r="BT1" s="60"/>
      <c r="BU1" s="60"/>
      <c r="BV1" s="60"/>
      <c r="BW1" s="60"/>
      <c r="BX1" s="60"/>
      <c r="BY1" s="60"/>
      <c r="BZ1" s="60"/>
      <c r="CA1" s="1" t="s">
        <v>45</v>
      </c>
      <c r="CB1" s="97" t="s">
        <v>1199</v>
      </c>
      <c r="CC1" s="97" t="s">
        <v>1200</v>
      </c>
      <c r="CZ1" s="55"/>
      <c r="DA1" s="55"/>
      <c r="DB1" s="55"/>
      <c r="DC1" s="55"/>
      <c r="DD1" s="55"/>
      <c r="DE1" s="55"/>
      <c r="DF1" s="55"/>
      <c r="DG1" s="55"/>
      <c r="DH1" s="55"/>
      <c r="DI1" s="55"/>
      <c r="DJ1" s="55"/>
      <c r="DK1" s="55"/>
      <c r="DL1" s="55"/>
      <c r="DM1" s="55"/>
      <c r="DN1" s="55"/>
      <c r="DO1" s="55"/>
      <c r="DP1" s="55"/>
    </row>
    <row r="2" spans="1:124" ht="50.1" customHeight="1">
      <c r="A2" s="715" t="s">
        <v>2</v>
      </c>
      <c r="B2" s="715"/>
      <c r="C2" s="715"/>
      <c r="D2" s="715"/>
      <c r="E2" s="715"/>
      <c r="F2" s="715"/>
      <c r="G2" s="715"/>
      <c r="H2" s="715"/>
      <c r="I2" s="715"/>
      <c r="J2" s="715"/>
      <c r="K2" s="715"/>
      <c r="L2" s="715"/>
      <c r="M2" s="715"/>
      <c r="N2" s="715"/>
      <c r="O2" s="715"/>
      <c r="P2" s="715"/>
      <c r="Q2" s="715"/>
      <c r="R2" s="715"/>
      <c r="S2" s="715"/>
      <c r="T2" s="715"/>
      <c r="U2" s="715"/>
      <c r="V2" s="715"/>
      <c r="W2" s="715"/>
      <c r="X2" s="715"/>
      <c r="Y2" s="715"/>
      <c r="Z2" s="715"/>
      <c r="AA2" s="715"/>
      <c r="AB2" s="715"/>
      <c r="AC2" s="715"/>
      <c r="AD2" s="715"/>
      <c r="AE2" s="715"/>
      <c r="AF2" s="715"/>
      <c r="AG2" s="715"/>
      <c r="AH2" s="715"/>
      <c r="AI2" s="715"/>
      <c r="AJ2" s="715"/>
      <c r="AK2" s="715"/>
      <c r="AL2" s="715"/>
      <c r="AM2" s="715"/>
      <c r="AN2" s="715"/>
      <c r="AO2" s="715"/>
      <c r="AP2" s="715"/>
      <c r="AQ2" s="715"/>
      <c r="AR2" s="715"/>
      <c r="AS2" s="715"/>
      <c r="AT2" s="715"/>
      <c r="AU2" s="715"/>
      <c r="AV2" s="715"/>
      <c r="AW2" s="715"/>
      <c r="AX2" s="715"/>
      <c r="AY2" s="715"/>
      <c r="AZ2" s="715"/>
      <c r="BA2" s="715"/>
      <c r="BB2" s="715"/>
      <c r="BC2" s="715"/>
      <c r="BD2" s="715"/>
      <c r="BE2" s="715"/>
      <c r="BF2" s="715"/>
      <c r="BG2" s="715"/>
      <c r="BH2" s="715"/>
      <c r="BI2" s="715"/>
      <c r="BJ2" s="715"/>
      <c r="BK2" s="715"/>
      <c r="BL2" s="715"/>
      <c r="BM2" s="715"/>
      <c r="BN2" s="715"/>
      <c r="BO2" s="715"/>
      <c r="BP2" s="715"/>
      <c r="BQ2" s="715"/>
      <c r="BR2" s="715"/>
      <c r="BS2" s="715"/>
      <c r="BT2" s="715"/>
      <c r="BU2" s="715"/>
      <c r="BV2" s="715"/>
      <c r="BW2" s="715"/>
      <c r="BX2" s="715"/>
      <c r="BY2" s="715"/>
      <c r="BZ2" s="715"/>
      <c r="CA2" t="s">
        <v>46</v>
      </c>
      <c r="CB2" s="97" t="s">
        <v>592</v>
      </c>
      <c r="CC2" s="97" t="s">
        <v>1201</v>
      </c>
      <c r="DA2" s="370"/>
      <c r="DB2" s="370"/>
      <c r="DC2" s="370"/>
      <c r="DD2" s="370"/>
      <c r="DE2" s="370"/>
      <c r="DF2" s="370"/>
      <c r="DG2" s="370"/>
    </row>
    <row r="3" spans="1:124" ht="17.100000000000001" customHeight="1">
      <c r="A3" s="61"/>
      <c r="B3" s="61"/>
      <c r="C3" s="61"/>
      <c r="D3" s="61"/>
      <c r="E3" s="61"/>
      <c r="F3" s="61"/>
      <c r="G3" s="61"/>
      <c r="H3" s="61"/>
      <c r="I3" s="61"/>
      <c r="J3" s="61"/>
      <c r="K3" s="61"/>
      <c r="L3" s="61"/>
      <c r="M3" s="61"/>
      <c r="N3" s="61"/>
      <c r="O3" s="61"/>
      <c r="P3" s="61"/>
      <c r="Q3" s="61"/>
      <c r="R3" s="61"/>
      <c r="S3" s="61"/>
      <c r="T3" s="61"/>
      <c r="U3" s="61"/>
      <c r="V3" s="61"/>
      <c r="W3" s="61"/>
      <c r="X3" s="61"/>
      <c r="Y3" s="61"/>
      <c r="Z3" s="61"/>
      <c r="AA3" s="61"/>
      <c r="AB3" s="61"/>
      <c r="AC3" s="61"/>
      <c r="AD3" s="61"/>
      <c r="AE3" s="61"/>
      <c r="AF3" s="61"/>
      <c r="AG3" s="61"/>
      <c r="AH3" s="61"/>
      <c r="AI3" s="61"/>
      <c r="AJ3" s="61"/>
      <c r="AK3" s="61"/>
      <c r="AL3" s="61"/>
      <c r="AM3" s="61"/>
      <c r="AN3" s="61"/>
      <c r="AO3" s="61"/>
      <c r="AP3" s="61"/>
      <c r="AQ3" s="62"/>
      <c r="AR3" s="62"/>
      <c r="AS3" s="62"/>
      <c r="AT3" s="62"/>
      <c r="AU3" s="62"/>
      <c r="AV3" s="62"/>
      <c r="AW3" s="62"/>
      <c r="AX3" s="62"/>
      <c r="AY3" s="62"/>
      <c r="AZ3" s="62"/>
      <c r="BA3" s="62"/>
      <c r="BB3" s="62"/>
      <c r="BC3" s="62"/>
      <c r="BD3" s="62"/>
      <c r="BE3" s="62"/>
      <c r="BF3" s="62"/>
      <c r="BG3" s="62"/>
      <c r="BH3" s="62"/>
      <c r="BI3" s="62"/>
      <c r="BJ3" s="62"/>
      <c r="BK3" s="62"/>
      <c r="BL3" s="62"/>
      <c r="BM3" s="62"/>
      <c r="BN3" s="62"/>
      <c r="BO3" s="62"/>
      <c r="BP3" s="62"/>
      <c r="BQ3" s="62"/>
      <c r="BR3" s="62"/>
      <c r="BS3" s="62"/>
      <c r="BT3" s="62"/>
      <c r="BU3" s="62"/>
      <c r="BV3" s="62"/>
      <c r="BW3" s="62"/>
      <c r="BX3" s="62"/>
      <c r="BY3" s="62"/>
      <c r="BZ3" s="62"/>
      <c r="CA3" t="s">
        <v>1202</v>
      </c>
      <c r="CB3" s="97" t="s">
        <v>596</v>
      </c>
      <c r="CC3" s="97" t="s">
        <v>1203</v>
      </c>
      <c r="DA3" s="370"/>
      <c r="DB3" s="370"/>
      <c r="DC3" s="370"/>
      <c r="DD3" s="370"/>
      <c r="DE3" s="370"/>
      <c r="DF3" s="370"/>
      <c r="DG3" s="370"/>
    </row>
    <row r="4" spans="1:124" s="1" customFormat="1" ht="17.100000000000001" customHeight="1">
      <c r="A4" s="670" t="s">
        <v>3</v>
      </c>
      <c r="B4" s="670"/>
      <c r="C4" s="670"/>
      <c r="D4" s="670"/>
      <c r="E4" s="670"/>
      <c r="F4" s="670"/>
      <c r="G4" s="670"/>
      <c r="H4" s="670"/>
      <c r="I4" s="670"/>
      <c r="J4" s="670"/>
      <c r="K4" s="670"/>
      <c r="L4" s="670"/>
      <c r="M4" s="670"/>
      <c r="N4" s="670"/>
      <c r="O4" s="670"/>
      <c r="P4" s="670"/>
      <c r="Q4" s="670"/>
      <c r="R4" s="670"/>
      <c r="S4" s="670"/>
      <c r="T4" s="670"/>
      <c r="U4" s="670"/>
      <c r="V4" s="670"/>
      <c r="W4" s="670"/>
      <c r="X4" s="670"/>
      <c r="Y4" s="670"/>
      <c r="Z4" s="670"/>
      <c r="AA4" s="670"/>
      <c r="AB4" s="670"/>
      <c r="AC4" s="670"/>
      <c r="AD4" s="670"/>
      <c r="AE4" s="670"/>
      <c r="AF4" s="670"/>
      <c r="AG4" s="670"/>
      <c r="AH4" s="670"/>
      <c r="AI4" s="670"/>
      <c r="AJ4" s="670"/>
      <c r="AK4" s="670"/>
      <c r="AL4" s="670"/>
      <c r="AM4" s="670"/>
      <c r="AN4" s="670"/>
      <c r="AO4" s="670"/>
      <c r="AP4" s="670"/>
      <c r="AQ4" s="670"/>
      <c r="AR4" s="670"/>
      <c r="AS4" s="670"/>
      <c r="AT4" s="670"/>
      <c r="AU4" s="670"/>
      <c r="AV4" s="670"/>
      <c r="AW4" s="670"/>
      <c r="AX4" s="670"/>
      <c r="AY4" s="670"/>
      <c r="AZ4" s="670"/>
      <c r="BA4" s="670"/>
      <c r="BB4" s="670"/>
      <c r="BC4" s="670"/>
      <c r="BD4" s="670"/>
      <c r="BE4" s="670"/>
      <c r="BF4" s="670"/>
      <c r="BG4" s="670"/>
      <c r="BH4" s="670"/>
      <c r="BI4" s="670"/>
      <c r="BJ4" s="670"/>
      <c r="BK4" s="670"/>
      <c r="BL4" s="670"/>
      <c r="BM4" s="670"/>
      <c r="BN4" s="670"/>
      <c r="BO4" s="670"/>
      <c r="BP4" s="670"/>
      <c r="BQ4" s="670"/>
      <c r="BR4" s="670"/>
      <c r="BS4" s="670"/>
      <c r="BT4" s="670"/>
      <c r="BU4" s="670"/>
      <c r="BV4" s="670"/>
      <c r="BW4" s="670"/>
      <c r="BX4" s="670"/>
      <c r="BY4" s="670"/>
      <c r="BZ4" s="670"/>
      <c r="CA4"/>
      <c r="CB4" s="97" t="s">
        <v>589</v>
      </c>
      <c r="CC4" s="97" t="s">
        <v>1204</v>
      </c>
      <c r="CZ4" s="55"/>
      <c r="DA4" s="371"/>
      <c r="DB4" s="371"/>
      <c r="DC4" s="371"/>
      <c r="DD4" s="371"/>
      <c r="DE4" s="371"/>
      <c r="DF4" s="371"/>
      <c r="DG4" s="371"/>
      <c r="DH4" s="55"/>
      <c r="DI4" s="55"/>
      <c r="DJ4" s="55"/>
      <c r="DK4" s="55"/>
      <c r="DL4" s="55"/>
      <c r="DM4" s="55"/>
      <c r="DN4" s="55"/>
      <c r="DO4" s="55"/>
      <c r="DP4" s="55"/>
    </row>
    <row r="5" spans="1:124" s="1" customFormat="1" ht="17.100000000000001" customHeight="1">
      <c r="A5" s="59"/>
      <c r="B5" s="59"/>
      <c r="C5" s="59"/>
      <c r="D5" s="59"/>
      <c r="E5" s="59"/>
      <c r="F5" s="59"/>
      <c r="G5" s="59"/>
      <c r="H5" s="59"/>
      <c r="I5" s="59"/>
      <c r="J5" s="59"/>
      <c r="K5" s="59"/>
      <c r="L5" s="59"/>
      <c r="M5" s="59"/>
      <c r="N5" s="59"/>
      <c r="O5" s="59"/>
      <c r="P5" s="59"/>
      <c r="Q5" s="59"/>
      <c r="R5" s="59"/>
      <c r="S5" s="59"/>
      <c r="T5" s="59"/>
      <c r="U5" s="59"/>
      <c r="V5" s="59"/>
      <c r="W5" s="59"/>
      <c r="X5" s="59"/>
      <c r="Y5" s="59"/>
      <c r="Z5" s="59"/>
      <c r="AA5" s="59"/>
      <c r="AB5" s="59"/>
      <c r="AC5" s="59"/>
      <c r="AD5" s="59"/>
      <c r="AE5" s="59"/>
      <c r="AF5" s="59"/>
      <c r="AG5" s="59"/>
      <c r="AH5" s="59"/>
      <c r="AI5" s="59"/>
      <c r="AJ5" s="59"/>
      <c r="AK5" s="59"/>
      <c r="AL5" s="59"/>
      <c r="AM5" s="59"/>
      <c r="AN5" s="59"/>
      <c r="AO5" s="59"/>
      <c r="AP5" s="59"/>
      <c r="AQ5" s="60"/>
      <c r="AR5" s="60"/>
      <c r="AS5" s="60"/>
      <c r="AT5" s="60"/>
      <c r="AU5" s="60"/>
      <c r="AV5" s="60"/>
      <c r="AW5" s="60"/>
      <c r="AX5" s="60"/>
      <c r="AY5" s="60"/>
      <c r="AZ5" s="60"/>
      <c r="BA5" s="60"/>
      <c r="BB5" s="60"/>
      <c r="BC5" s="60"/>
      <c r="BD5" s="60"/>
      <c r="BE5" s="60"/>
      <c r="BF5" s="60"/>
      <c r="BG5" s="60"/>
      <c r="BH5" s="60"/>
      <c r="BI5" s="60"/>
      <c r="BJ5" s="60"/>
      <c r="BK5" s="60"/>
      <c r="BL5" s="60"/>
      <c r="BM5" s="60"/>
      <c r="BN5" s="60"/>
      <c r="BO5" s="60"/>
      <c r="BP5" s="60"/>
      <c r="BQ5" s="60"/>
      <c r="BR5" s="60"/>
      <c r="BS5" s="60"/>
      <c r="BT5" s="60"/>
      <c r="BU5" s="60"/>
      <c r="BV5" s="60"/>
      <c r="BW5" s="60"/>
      <c r="BX5" s="60"/>
      <c r="BY5" s="60"/>
      <c r="BZ5" s="60"/>
      <c r="CB5" s="97" t="s">
        <v>586</v>
      </c>
      <c r="CC5" s="97" t="s">
        <v>1205</v>
      </c>
      <c r="CZ5" s="55"/>
      <c r="DA5" s="371"/>
      <c r="DB5" s="371"/>
      <c r="DC5" s="371"/>
      <c r="DD5" s="371"/>
      <c r="DE5" s="371"/>
      <c r="DF5" s="371"/>
      <c r="DG5" s="371"/>
      <c r="DH5" s="55"/>
      <c r="DI5" s="55"/>
      <c r="DJ5" s="55"/>
      <c r="DK5" s="55"/>
      <c r="DL5" s="55"/>
      <c r="DM5" s="55"/>
      <c r="DN5" s="55"/>
      <c r="DO5" s="55"/>
      <c r="DP5" s="55"/>
    </row>
    <row r="6" spans="1:124" s="1" customFormat="1" ht="17.100000000000001" customHeight="1">
      <c r="A6" s="59"/>
      <c r="B6" s="59"/>
      <c r="C6" s="59"/>
      <c r="D6" s="59"/>
      <c r="E6" s="59"/>
      <c r="F6" s="59"/>
      <c r="G6" s="59"/>
      <c r="H6" s="59"/>
      <c r="I6" s="59"/>
      <c r="J6" s="59"/>
      <c r="K6" s="59"/>
      <c r="L6" s="59"/>
      <c r="M6" s="59"/>
      <c r="N6" s="59"/>
      <c r="O6" s="59"/>
      <c r="P6" s="59"/>
      <c r="Q6" s="59"/>
      <c r="R6" s="59"/>
      <c r="S6" s="59"/>
      <c r="T6" s="59"/>
      <c r="U6" s="59"/>
      <c r="V6" s="59"/>
      <c r="W6" s="59"/>
      <c r="X6" s="59"/>
      <c r="Y6" s="59"/>
      <c r="Z6" s="59"/>
      <c r="AA6" s="59"/>
      <c r="AB6" s="59"/>
      <c r="AC6" s="59"/>
      <c r="AD6" s="59"/>
      <c r="AE6" s="59"/>
      <c r="AF6" s="59"/>
      <c r="AG6" s="59"/>
      <c r="AH6" s="59"/>
      <c r="AI6" s="59"/>
      <c r="AJ6" s="59"/>
      <c r="AK6" s="59"/>
      <c r="AL6" s="59"/>
      <c r="AM6" s="59"/>
      <c r="AN6" s="59"/>
      <c r="AO6" s="59"/>
      <c r="AP6" s="59"/>
      <c r="AQ6" s="60"/>
      <c r="AR6" s="60"/>
      <c r="AS6" s="60"/>
      <c r="AT6" s="60"/>
      <c r="AU6" s="60"/>
      <c r="AV6" s="60"/>
      <c r="AW6" s="60"/>
      <c r="AX6" s="60"/>
      <c r="AY6" s="60"/>
      <c r="AZ6" s="60"/>
      <c r="BA6" s="60"/>
      <c r="BB6" s="60"/>
      <c r="BC6" s="60"/>
      <c r="BD6" s="60"/>
      <c r="BE6" s="60"/>
      <c r="BF6" s="60"/>
      <c r="BG6" s="60"/>
      <c r="BH6" s="60"/>
      <c r="BI6" s="60"/>
      <c r="BJ6" s="60"/>
      <c r="BK6" s="60"/>
      <c r="BL6" s="60"/>
      <c r="BM6" s="60"/>
      <c r="BN6" s="60"/>
      <c r="BO6" s="60"/>
      <c r="BP6" s="60"/>
      <c r="BQ6" s="60"/>
      <c r="BR6" s="60"/>
      <c r="BS6" s="60"/>
      <c r="BT6" s="60"/>
      <c r="BU6" s="60"/>
      <c r="BV6" s="60"/>
      <c r="BW6" s="60"/>
      <c r="BX6" s="60"/>
      <c r="BY6" s="60"/>
      <c r="BZ6" s="60"/>
      <c r="CB6" s="97" t="s">
        <v>579</v>
      </c>
      <c r="CC6" s="98" t="s">
        <v>1206</v>
      </c>
      <c r="CZ6" s="55"/>
      <c r="DA6" s="371"/>
      <c r="DB6" s="371"/>
      <c r="DC6" s="371"/>
      <c r="DD6" s="371" t="str">
        <f>IF(AND('別記J-６建築計画概要書'!D271="□",'別記J-６建築計画概要書'!L271="□"),"両方□","")</f>
        <v>両方□</v>
      </c>
      <c r="DE6" s="371"/>
      <c r="DF6" s="371"/>
      <c r="DG6" s="371"/>
      <c r="DH6" s="55"/>
      <c r="DI6" s="55"/>
      <c r="DJ6" s="55"/>
      <c r="DK6" s="55"/>
      <c r="DL6" s="55"/>
      <c r="DM6" s="55"/>
      <c r="DN6" s="55"/>
      <c r="DO6" s="55"/>
      <c r="DP6" s="55"/>
    </row>
    <row r="7" spans="1:124" s="1" customFormat="1" ht="17.100000000000001" customHeight="1">
      <c r="A7" s="59"/>
      <c r="B7" s="59" t="s">
        <v>4</v>
      </c>
      <c r="C7" s="59"/>
      <c r="D7" s="59"/>
      <c r="E7" s="59"/>
      <c r="F7" s="59"/>
      <c r="G7" s="59"/>
      <c r="H7" s="59"/>
      <c r="I7" s="59"/>
      <c r="J7" s="59"/>
      <c r="K7" s="59"/>
      <c r="L7" s="59"/>
      <c r="M7" s="59"/>
      <c r="N7" s="59"/>
      <c r="O7" s="59"/>
      <c r="P7" s="59"/>
      <c r="Q7" s="59"/>
      <c r="R7" s="59"/>
      <c r="S7" s="59"/>
      <c r="T7" s="59"/>
      <c r="U7" s="59"/>
      <c r="V7" s="59"/>
      <c r="W7" s="59"/>
      <c r="X7" s="59"/>
      <c r="Y7" s="59"/>
      <c r="Z7" s="59"/>
      <c r="AA7" s="59"/>
      <c r="AB7" s="59"/>
      <c r="AC7" s="59"/>
      <c r="AD7" s="59"/>
      <c r="AE7" s="59"/>
      <c r="AF7" s="59"/>
      <c r="AG7" s="59"/>
      <c r="AH7" s="59"/>
      <c r="AI7" s="59"/>
      <c r="AJ7" s="59"/>
      <c r="AK7" s="59"/>
      <c r="AL7" s="59"/>
      <c r="AM7" s="59"/>
      <c r="AN7" s="59"/>
      <c r="AO7" s="59"/>
      <c r="AP7" s="59"/>
      <c r="AQ7" s="60"/>
      <c r="AR7" s="60"/>
      <c r="AS7" s="60"/>
      <c r="AT7" s="60"/>
      <c r="AU7" s="60"/>
      <c r="AV7" s="60"/>
      <c r="AW7" s="60"/>
      <c r="AX7" s="60"/>
      <c r="AY7" s="60"/>
      <c r="AZ7" s="60"/>
      <c r="BA7" s="60"/>
      <c r="BB7" s="60"/>
      <c r="BC7" s="60"/>
      <c r="BD7" s="60"/>
      <c r="BE7" s="60"/>
      <c r="BF7" s="60"/>
      <c r="BG7" s="60"/>
      <c r="BH7" s="60"/>
      <c r="BI7" s="60"/>
      <c r="BJ7" s="60"/>
      <c r="BK7" s="60"/>
      <c r="BL7" s="60"/>
      <c r="BM7" s="60"/>
      <c r="BN7" s="60"/>
      <c r="BO7" s="60"/>
      <c r="BP7" s="60"/>
      <c r="BQ7" s="60"/>
      <c r="BR7" s="60"/>
      <c r="BS7" s="60"/>
      <c r="BT7" s="60"/>
      <c r="BU7" s="60"/>
      <c r="BV7" s="60"/>
      <c r="BW7" s="60"/>
      <c r="BX7" s="60"/>
      <c r="BY7" s="60"/>
      <c r="BZ7" s="60"/>
      <c r="CB7" s="98" t="s">
        <v>582</v>
      </c>
      <c r="CC7" s="97" t="s">
        <v>1207</v>
      </c>
      <c r="CZ7" s="55"/>
      <c r="DA7" s="371"/>
      <c r="DB7" s="371"/>
      <c r="DC7" s="371"/>
      <c r="DD7" s="371"/>
      <c r="DE7" s="371" t="str">
        <f>IF(AND('別記J-６建築計画概要書'!D271="□",'別記J-６建築計画概要書'!L271="□"),"両方無",IF(AND('別記J-６建築計画概要書'!D271="■",'別記J-６建築計画概要書'!L271="■"),"両方有",IF('別記J-６建築計画概要書'!D271="■","有",IF('別記J-６建築計画概要書'!L271="■","無",""))))</f>
        <v>両方無</v>
      </c>
      <c r="DF7" s="371"/>
      <c r="DG7" s="371"/>
      <c r="DH7" s="55"/>
      <c r="DI7" s="55"/>
      <c r="DJ7" s="55"/>
      <c r="DK7" s="55"/>
      <c r="DL7" s="55"/>
      <c r="DM7" s="55"/>
      <c r="DN7" s="55"/>
      <c r="DO7" s="55"/>
      <c r="DP7" s="55"/>
    </row>
    <row r="8" spans="1:124" s="1" customFormat="1" ht="17.100000000000001" customHeight="1">
      <c r="A8" s="59"/>
      <c r="B8" s="59" t="s">
        <v>5</v>
      </c>
      <c r="C8" s="59"/>
      <c r="D8" s="59"/>
      <c r="E8" s="59"/>
      <c r="F8" s="59"/>
      <c r="G8" s="59"/>
      <c r="H8" s="59"/>
      <c r="I8" s="59"/>
      <c r="J8" s="59"/>
      <c r="K8" s="59"/>
      <c r="L8" s="59"/>
      <c r="M8" s="59"/>
      <c r="N8" s="59"/>
      <c r="O8" s="59"/>
      <c r="P8" s="59"/>
      <c r="Q8" s="59"/>
      <c r="R8" s="59"/>
      <c r="S8" s="59"/>
      <c r="T8" s="59"/>
      <c r="U8" s="59"/>
      <c r="V8" s="59"/>
      <c r="W8" s="59"/>
      <c r="X8" s="59"/>
      <c r="Y8" s="59"/>
      <c r="Z8" s="59"/>
      <c r="AA8" s="59"/>
      <c r="AB8" s="59"/>
      <c r="AC8" s="59"/>
      <c r="AD8" s="59"/>
      <c r="AE8" s="59"/>
      <c r="AF8" s="59"/>
      <c r="AG8" s="59"/>
      <c r="AH8" s="59"/>
      <c r="AI8" s="59"/>
      <c r="AJ8" s="59"/>
      <c r="AK8" s="59"/>
      <c r="AL8" s="59"/>
      <c r="AM8" s="59"/>
      <c r="AN8" s="59"/>
      <c r="AO8" s="59"/>
      <c r="AP8" s="59"/>
      <c r="AQ8" s="60"/>
      <c r="AR8" s="60"/>
      <c r="AS8" s="60"/>
      <c r="AT8" s="60"/>
      <c r="AU8" s="60"/>
      <c r="AV8" s="60"/>
      <c r="AW8" s="60"/>
      <c r="AX8" s="60"/>
      <c r="AY8" s="60"/>
      <c r="AZ8" s="60"/>
      <c r="BA8" s="60"/>
      <c r="BB8" s="60"/>
      <c r="BC8" s="60"/>
      <c r="BD8" s="60"/>
      <c r="BE8" s="60"/>
      <c r="BF8" s="60"/>
      <c r="BG8" s="60"/>
      <c r="BH8" s="60"/>
      <c r="BI8" s="60"/>
      <c r="BJ8" s="60"/>
      <c r="BK8" s="60"/>
      <c r="BL8" s="60"/>
      <c r="BM8" s="60"/>
      <c r="BN8" s="60"/>
      <c r="BO8" s="60"/>
      <c r="BP8" s="60"/>
      <c r="BQ8" s="60"/>
      <c r="BR8" s="60"/>
      <c r="BS8" s="60"/>
      <c r="BT8" s="60"/>
      <c r="BU8" s="60"/>
      <c r="BV8" s="60"/>
      <c r="BW8" s="60"/>
      <c r="BX8" s="60"/>
      <c r="BY8" s="60"/>
      <c r="BZ8" s="60"/>
      <c r="CB8" s="97" t="s">
        <v>584</v>
      </c>
      <c r="CC8" s="97" t="s">
        <v>1208</v>
      </c>
      <c r="CZ8" s="55"/>
      <c r="DA8" s="371"/>
      <c r="DB8" s="371"/>
      <c r="DC8" s="371"/>
      <c r="DD8" s="371" t="str">
        <f>IF(AND('別記J-６建築計画概要書'!D273="□",'別記J-６建築計画概要書'!L273="□"),"両方□","")</f>
        <v>両方□</v>
      </c>
      <c r="DE8" s="371" t="str">
        <f>IF('別記J-６建築計画概要書'!D273="■","有","")</f>
        <v/>
      </c>
      <c r="DF8" s="371" t="str">
        <f>IF('別記J-６建築計画概要書'!L273="■","無","")</f>
        <v/>
      </c>
      <c r="DG8" s="371" t="str">
        <f>IF(AND('別記J-６建築計画概要書'!D273="■",'別記J-６建築計画概要書'!L273="■"),"両方■","")</f>
        <v/>
      </c>
      <c r="DH8" s="55"/>
      <c r="DI8" s="55"/>
      <c r="DJ8" s="55"/>
      <c r="DK8" s="55"/>
      <c r="DL8" s="55"/>
      <c r="DM8" s="55"/>
      <c r="DN8" s="55"/>
      <c r="DO8" s="55"/>
      <c r="DP8" s="55"/>
    </row>
    <row r="9" spans="1:124" s="1" customFormat="1" ht="17.100000000000001" customHeight="1">
      <c r="A9" s="59"/>
      <c r="B9" s="59" t="s">
        <v>6</v>
      </c>
      <c r="C9" s="59"/>
      <c r="D9" s="59"/>
      <c r="E9" s="59"/>
      <c r="F9" s="59"/>
      <c r="G9" s="59"/>
      <c r="H9" s="59"/>
      <c r="I9" s="59"/>
      <c r="J9" s="59"/>
      <c r="K9" s="59"/>
      <c r="L9" s="59"/>
      <c r="M9" s="59"/>
      <c r="N9" s="59"/>
      <c r="O9" s="59"/>
      <c r="P9" s="59"/>
      <c r="Q9" s="59"/>
      <c r="R9" s="59"/>
      <c r="S9" s="59"/>
      <c r="T9" s="59"/>
      <c r="U9" s="59"/>
      <c r="V9" s="59"/>
      <c r="W9" s="59"/>
      <c r="X9" s="59"/>
      <c r="Y9" s="59"/>
      <c r="Z9" s="59"/>
      <c r="AA9" s="59"/>
      <c r="AB9" s="59"/>
      <c r="AC9" s="59"/>
      <c r="AD9" s="59"/>
      <c r="AE9" s="59"/>
      <c r="AF9" s="59"/>
      <c r="AG9" s="59"/>
      <c r="AH9" s="59"/>
      <c r="AI9" s="59"/>
      <c r="AJ9" s="59"/>
      <c r="AK9" s="59"/>
      <c r="AL9" s="59"/>
      <c r="AM9" s="59"/>
      <c r="AN9" s="59"/>
      <c r="AO9" s="59"/>
      <c r="AP9" s="59"/>
      <c r="AQ9" s="60"/>
      <c r="AR9" s="60"/>
      <c r="AS9" s="60"/>
      <c r="AT9" s="60"/>
      <c r="AU9" s="60"/>
      <c r="AV9" s="60"/>
      <c r="AW9" s="60"/>
      <c r="AX9" s="60"/>
      <c r="AY9" s="60"/>
      <c r="AZ9" s="60"/>
      <c r="BA9" s="60"/>
      <c r="BB9" s="60"/>
      <c r="BC9" s="60"/>
      <c r="BD9" s="60"/>
      <c r="BE9" s="60"/>
      <c r="BF9" s="60"/>
      <c r="BG9" s="60"/>
      <c r="BH9" s="60"/>
      <c r="BI9" s="60"/>
      <c r="BJ9" s="60"/>
      <c r="BK9" s="60"/>
      <c r="BL9" s="60"/>
      <c r="BM9" s="60"/>
      <c r="BN9" s="60"/>
      <c r="BO9" s="60"/>
      <c r="BP9" s="60"/>
      <c r="BQ9" s="60"/>
      <c r="BR9" s="60"/>
      <c r="BS9" s="60"/>
      <c r="BT9" s="60"/>
      <c r="BU9" s="60"/>
      <c r="BV9" s="60"/>
      <c r="BW9" s="60"/>
      <c r="BX9" s="60"/>
      <c r="BY9" s="60"/>
      <c r="BZ9" s="60"/>
      <c r="CB9" s="97" t="s">
        <v>623</v>
      </c>
      <c r="CC9" s="97" t="s">
        <v>1210</v>
      </c>
      <c r="CL9" s="52"/>
      <c r="CM9" s="52"/>
      <c r="CN9" s="52"/>
      <c r="CO9" s="52"/>
      <c r="CP9" s="52"/>
      <c r="CQ9" s="52"/>
      <c r="CR9" s="52"/>
      <c r="CS9" s="52"/>
      <c r="CT9" s="52"/>
      <c r="CU9" s="52"/>
      <c r="CV9" s="52"/>
      <c r="CW9" s="52"/>
      <c r="CX9" s="52"/>
      <c r="CY9" s="52"/>
      <c r="CZ9" s="55"/>
      <c r="DA9" s="371"/>
      <c r="DB9" s="371"/>
      <c r="DC9" s="371"/>
      <c r="DD9" s="371"/>
      <c r="DE9" s="371" t="str">
        <f>IF(AND('別記J-６建築計画概要書'!D273="□",'別記J-６建築計画概要書'!L273="□"),"両方無",IF(AND('別記J-６建築計画概要書'!D273="■",'別記J-６建築計画概要書'!L273="■"),"両方有",IF('別記J-６建築計画概要書'!D273="■","有",IF('別記J-６建築計画概要書'!L273="■","無",""))))</f>
        <v>両方無</v>
      </c>
      <c r="DF9" s="371"/>
      <c r="DG9" s="371"/>
      <c r="DH9" s="55"/>
      <c r="DI9" s="55"/>
      <c r="DJ9" s="55"/>
      <c r="DK9" s="55"/>
      <c r="DL9" s="55"/>
      <c r="DM9" s="55"/>
      <c r="DN9" s="55"/>
      <c r="DO9" s="55"/>
      <c r="DP9" s="55"/>
      <c r="DQ9" s="52"/>
      <c r="DR9" s="52"/>
      <c r="DS9" s="52"/>
      <c r="DT9" s="52"/>
    </row>
    <row r="10" spans="1:124" s="1" customFormat="1" ht="17.100000000000001" customHeight="1">
      <c r="A10" s="59"/>
      <c r="B10" s="59" t="s">
        <v>7</v>
      </c>
      <c r="C10" s="59"/>
      <c r="D10" s="59"/>
      <c r="E10" s="59"/>
      <c r="F10" s="59"/>
      <c r="G10" s="59"/>
      <c r="H10" s="59"/>
      <c r="I10" s="59"/>
      <c r="J10" s="59"/>
      <c r="K10" s="59"/>
      <c r="L10" s="59"/>
      <c r="M10" s="59"/>
      <c r="N10" s="59"/>
      <c r="O10" s="59"/>
      <c r="P10" s="59"/>
      <c r="Q10" s="59"/>
      <c r="R10" s="59"/>
      <c r="S10" s="59"/>
      <c r="T10" s="59"/>
      <c r="U10" s="59"/>
      <c r="V10" s="59"/>
      <c r="W10" s="59"/>
      <c r="X10" s="59"/>
      <c r="Y10" s="59"/>
      <c r="Z10" s="59"/>
      <c r="AA10" s="59"/>
      <c r="AB10" s="59"/>
      <c r="AC10" s="59"/>
      <c r="AD10" s="59"/>
      <c r="AE10" s="59"/>
      <c r="AF10" s="59"/>
      <c r="AG10" s="59"/>
      <c r="AH10" s="59"/>
      <c r="AI10" s="59"/>
      <c r="AJ10" s="59"/>
      <c r="AK10" s="59"/>
      <c r="AL10" s="59"/>
      <c r="AM10" s="59"/>
      <c r="AN10" s="59"/>
      <c r="AO10" s="59"/>
      <c r="AP10" s="59"/>
      <c r="AQ10" s="60"/>
      <c r="AR10" s="60"/>
      <c r="AS10" s="60"/>
      <c r="AT10" s="60"/>
      <c r="AU10" s="60"/>
      <c r="AV10" s="60"/>
      <c r="AW10" s="60"/>
      <c r="AX10" s="60"/>
      <c r="AY10" s="60"/>
      <c r="AZ10" s="60"/>
      <c r="BA10" s="60"/>
      <c r="BB10" s="60"/>
      <c r="BC10" s="60"/>
      <c r="BD10" s="60"/>
      <c r="BE10" s="60"/>
      <c r="BF10" s="60"/>
      <c r="BG10" s="60"/>
      <c r="BH10" s="60"/>
      <c r="BI10" s="60"/>
      <c r="BJ10" s="60"/>
      <c r="BK10" s="60"/>
      <c r="BL10" s="60"/>
      <c r="BM10" s="60"/>
      <c r="BN10" s="60"/>
      <c r="BO10" s="60"/>
      <c r="BP10" s="60"/>
      <c r="BQ10" s="60"/>
      <c r="BR10" s="60"/>
      <c r="BS10" s="60"/>
      <c r="BT10" s="60"/>
      <c r="BU10" s="60"/>
      <c r="BV10" s="60"/>
      <c r="BW10" s="60"/>
      <c r="BX10" s="60"/>
      <c r="BY10" s="60"/>
      <c r="BZ10" s="60"/>
      <c r="CB10" s="97" t="s">
        <v>624</v>
      </c>
      <c r="CC10" s="97" t="s">
        <v>1211</v>
      </c>
      <c r="CL10" s="52"/>
      <c r="CM10" s="52"/>
      <c r="CN10" s="52"/>
      <c r="CO10" s="52"/>
      <c r="CP10" s="52"/>
      <c r="CQ10" s="52"/>
      <c r="CR10" s="52"/>
      <c r="CS10" s="52"/>
      <c r="CT10" s="52"/>
      <c r="CU10" s="52"/>
      <c r="CV10" s="52"/>
      <c r="CW10" s="52"/>
      <c r="CX10" s="52"/>
      <c r="CY10" s="52"/>
      <c r="CZ10" s="55"/>
      <c r="DA10" s="371"/>
      <c r="DB10" s="371"/>
      <c r="DC10" s="371"/>
      <c r="DD10" s="371"/>
      <c r="DE10" s="371" t="e">
        <f>COUNTBLANK([0]!_xlnm.Print_Area)</f>
        <v>#REF!</v>
      </c>
      <c r="DF10" s="371">
        <v>3246</v>
      </c>
      <c r="DG10" s="371"/>
      <c r="DH10" s="55"/>
      <c r="DI10" s="55"/>
      <c r="DJ10" s="55"/>
      <c r="DK10" s="55"/>
      <c r="DL10" s="55"/>
      <c r="DM10" s="55"/>
      <c r="DN10" s="55"/>
      <c r="DO10" s="55"/>
      <c r="DP10" s="55"/>
      <c r="DQ10" s="52"/>
      <c r="DR10" s="52"/>
      <c r="DS10" s="52"/>
      <c r="DT10" s="52"/>
    </row>
    <row r="11" spans="1:124" s="1" customFormat="1" ht="17.100000000000001" customHeight="1">
      <c r="A11" s="59"/>
      <c r="B11" s="59" t="s">
        <v>8</v>
      </c>
      <c r="C11" s="59"/>
      <c r="D11" s="59"/>
      <c r="E11" s="59"/>
      <c r="F11" s="59"/>
      <c r="G11" s="59"/>
      <c r="H11" s="59"/>
      <c r="I11" s="59"/>
      <c r="J11" s="59"/>
      <c r="K11" s="59"/>
      <c r="L11" s="59"/>
      <c r="M11" s="59"/>
      <c r="N11" s="59"/>
      <c r="O11" s="59"/>
      <c r="P11" s="59"/>
      <c r="Q11" s="59"/>
      <c r="R11" s="59"/>
      <c r="S11" s="59"/>
      <c r="T11" s="59"/>
      <c r="U11" s="59"/>
      <c r="V11" s="59"/>
      <c r="W11" s="59"/>
      <c r="X11" s="59"/>
      <c r="Y11" s="59"/>
      <c r="Z11" s="59"/>
      <c r="AA11" s="59"/>
      <c r="AB11" s="59"/>
      <c r="AC11" s="59"/>
      <c r="AD11" s="59"/>
      <c r="AE11" s="59"/>
      <c r="AF11" s="59"/>
      <c r="AG11" s="59"/>
      <c r="AH11" s="59"/>
      <c r="AI11" s="59"/>
      <c r="AJ11" s="59"/>
      <c r="AK11" s="59"/>
      <c r="AL11" s="59"/>
      <c r="AM11" s="59"/>
      <c r="AN11" s="59"/>
      <c r="AO11" s="59"/>
      <c r="AP11" s="59"/>
      <c r="AQ11" s="60"/>
      <c r="AR11" s="60"/>
      <c r="AS11" s="60"/>
      <c r="AT11" s="60"/>
      <c r="AU11" s="60"/>
      <c r="AV11" s="60"/>
      <c r="AW11" s="60"/>
      <c r="AX11" s="60"/>
      <c r="AY11" s="60"/>
      <c r="AZ11" s="60"/>
      <c r="BA11" s="60"/>
      <c r="BB11" s="60"/>
      <c r="BC11" s="60"/>
      <c r="BD11" s="60"/>
      <c r="BE11" s="60"/>
      <c r="BF11" s="60"/>
      <c r="BG11" s="60"/>
      <c r="BH11" s="60"/>
      <c r="BI11" s="60"/>
      <c r="BJ11" s="60"/>
      <c r="BK11" s="60"/>
      <c r="BL11" s="60"/>
      <c r="BM11" s="60"/>
      <c r="BN11" s="60"/>
      <c r="BO11" s="60"/>
      <c r="BP11" s="60"/>
      <c r="BQ11" s="60"/>
      <c r="BR11" s="60"/>
      <c r="BS11" s="60"/>
      <c r="BT11" s="60"/>
      <c r="BU11" s="60"/>
      <c r="BV11" s="60"/>
      <c r="BW11" s="60"/>
      <c r="BX11" s="60"/>
      <c r="BY11" s="60"/>
      <c r="BZ11" s="60"/>
      <c r="CB11" s="97" t="s">
        <v>625</v>
      </c>
      <c r="CC11" s="97" t="s">
        <v>1212</v>
      </c>
      <c r="CL11" s="52"/>
      <c r="CM11" s="52"/>
      <c r="CN11" s="52"/>
      <c r="CO11" s="52"/>
      <c r="CP11" s="52"/>
      <c r="CQ11" s="52"/>
      <c r="CR11" s="52"/>
      <c r="CS11" s="52"/>
      <c r="CT11" s="52"/>
      <c r="CU11" s="52"/>
      <c r="CV11" s="52"/>
      <c r="CW11" s="52"/>
      <c r="CX11" s="52"/>
      <c r="CY11" s="52"/>
      <c r="CZ11" s="55"/>
      <c r="DA11" s="371"/>
      <c r="DB11" s="371"/>
      <c r="DC11" s="371"/>
      <c r="DD11" s="371"/>
      <c r="DE11" s="371">
        <f>COUNTBLANK('別記J-1確認申請書_申請者連名(第一面のみ)'!_xlnm.Print_Area)</f>
        <v>3561</v>
      </c>
      <c r="DF11" s="371">
        <v>3561</v>
      </c>
      <c r="DG11" s="371"/>
      <c r="DH11" s="55"/>
      <c r="DI11" s="55"/>
      <c r="DJ11" s="55"/>
      <c r="DK11" s="55"/>
      <c r="DL11" s="55"/>
      <c r="DM11" s="55"/>
      <c r="DN11" s="55"/>
      <c r="DO11" s="55"/>
      <c r="DP11" s="55"/>
      <c r="DQ11" s="52"/>
      <c r="DR11" s="52"/>
      <c r="DS11" s="52"/>
      <c r="DT11" s="52"/>
    </row>
    <row r="12" spans="1:124" s="1" customFormat="1" ht="17.100000000000001" customHeight="1">
      <c r="A12" s="59"/>
      <c r="B12" s="59"/>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59"/>
      <c r="AE12" s="59"/>
      <c r="AF12" s="59"/>
      <c r="AG12" s="59"/>
      <c r="AH12" s="59"/>
      <c r="AI12" s="59"/>
      <c r="AJ12" s="59"/>
      <c r="AK12" s="59"/>
      <c r="AL12" s="59"/>
      <c r="AM12" s="59"/>
      <c r="AN12" s="59"/>
      <c r="AO12" s="59"/>
      <c r="AP12" s="59"/>
      <c r="AQ12" s="60"/>
      <c r="AR12" s="60"/>
      <c r="AS12" s="60"/>
      <c r="AT12" s="60"/>
      <c r="AU12" s="60"/>
      <c r="AV12" s="60"/>
      <c r="AW12" s="60"/>
      <c r="AX12" s="60"/>
      <c r="AY12" s="60"/>
      <c r="AZ12" s="60"/>
      <c r="BA12" s="60"/>
      <c r="BB12" s="60"/>
      <c r="BC12" s="60"/>
      <c r="BD12" s="60"/>
      <c r="BE12" s="60"/>
      <c r="BF12" s="60"/>
      <c r="BG12" s="60"/>
      <c r="BH12" s="60"/>
      <c r="BI12" s="60"/>
      <c r="BJ12" s="60"/>
      <c r="BK12" s="60"/>
      <c r="BL12" s="60"/>
      <c r="BM12" s="60"/>
      <c r="BN12" s="60"/>
      <c r="BO12" s="60"/>
      <c r="BP12" s="60"/>
      <c r="BQ12" s="60"/>
      <c r="BR12" s="60"/>
      <c r="BS12" s="60"/>
      <c r="BT12" s="60"/>
      <c r="BU12" s="60"/>
      <c r="BV12" s="60"/>
      <c r="BW12" s="60"/>
      <c r="BX12" s="60"/>
      <c r="BY12" s="60"/>
      <c r="BZ12" s="60"/>
      <c r="CB12" s="97" t="s">
        <v>558</v>
      </c>
      <c r="CC12" s="97" t="s">
        <v>1213</v>
      </c>
      <c r="CL12" s="52"/>
      <c r="CM12" s="52"/>
      <c r="CN12" s="52"/>
      <c r="CO12" s="52"/>
      <c r="CP12" s="52"/>
      <c r="CQ12" s="52"/>
      <c r="CR12" s="52"/>
      <c r="CS12" s="52"/>
      <c r="CT12" s="52"/>
      <c r="CU12" s="52"/>
      <c r="CV12" s="52"/>
      <c r="CW12" s="52"/>
      <c r="CX12" s="52"/>
      <c r="CY12" s="52"/>
      <c r="CZ12" s="55"/>
      <c r="DA12" s="371"/>
      <c r="DB12" s="371"/>
      <c r="DC12" s="371"/>
      <c r="DD12" s="371"/>
      <c r="DE12" s="371">
        <f>COUNTBLANK(第二面別紙_建築主追加!_xlnm.Print_Area)</f>
        <v>4091</v>
      </c>
      <c r="DF12" s="371">
        <v>4091</v>
      </c>
      <c r="DG12" s="371"/>
      <c r="DH12" s="55"/>
      <c r="DI12" s="55"/>
      <c r="DJ12" s="55"/>
      <c r="DK12" s="55"/>
      <c r="DL12" s="55"/>
      <c r="DM12" s="55"/>
      <c r="DN12" s="55"/>
      <c r="DO12" s="55"/>
      <c r="DP12" s="55"/>
      <c r="DQ12" s="52"/>
      <c r="DR12" s="52"/>
      <c r="DS12" s="52"/>
      <c r="DT12" s="52"/>
    </row>
    <row r="13" spans="1:124" s="1" customFormat="1" ht="17.100000000000001" customHeight="1">
      <c r="A13" s="59"/>
      <c r="B13" s="59"/>
      <c r="C13" s="59"/>
      <c r="D13" s="59"/>
      <c r="E13" s="59"/>
      <c r="F13" s="59"/>
      <c r="G13" s="59"/>
      <c r="H13" s="59"/>
      <c r="I13" s="59"/>
      <c r="J13" s="59"/>
      <c r="K13" s="59"/>
      <c r="L13" s="59"/>
      <c r="M13" s="59"/>
      <c r="N13" s="59"/>
      <c r="O13" s="59"/>
      <c r="P13" s="59"/>
      <c r="Q13" s="59"/>
      <c r="R13" s="59"/>
      <c r="S13" s="59"/>
      <c r="T13" s="59"/>
      <c r="U13" s="59"/>
      <c r="V13" s="59"/>
      <c r="W13" s="59"/>
      <c r="X13" s="59"/>
      <c r="Y13" s="59"/>
      <c r="Z13" s="59"/>
      <c r="AA13" s="59"/>
      <c r="AB13" s="59"/>
      <c r="AC13" s="59"/>
      <c r="AD13" s="59"/>
      <c r="AE13" s="59"/>
      <c r="AF13" s="59"/>
      <c r="AG13" s="59"/>
      <c r="AH13" s="59"/>
      <c r="AI13" s="59"/>
      <c r="AJ13" s="59"/>
      <c r="AK13" s="59"/>
      <c r="AL13" s="59"/>
      <c r="AM13" s="59"/>
      <c r="AN13" s="59"/>
      <c r="AO13" s="59"/>
      <c r="AP13" s="59"/>
      <c r="AQ13" s="60"/>
      <c r="AR13" s="60"/>
      <c r="AS13" s="60"/>
      <c r="AT13" s="60"/>
      <c r="AU13" s="60"/>
      <c r="AV13" s="60"/>
      <c r="AW13" s="60"/>
      <c r="AX13" s="60"/>
      <c r="AY13" s="60"/>
      <c r="AZ13" s="60"/>
      <c r="BA13" s="60"/>
      <c r="BB13" s="60"/>
      <c r="BC13" s="60"/>
      <c r="BD13" s="60"/>
      <c r="BE13" s="60"/>
      <c r="BF13" s="60"/>
      <c r="BG13" s="60"/>
      <c r="BH13" s="60"/>
      <c r="BI13" s="60"/>
      <c r="BJ13" s="60"/>
      <c r="BK13" s="60"/>
      <c r="BL13" s="60"/>
      <c r="BM13" s="60"/>
      <c r="BN13" s="60"/>
      <c r="BO13" s="60"/>
      <c r="BP13" s="60"/>
      <c r="BQ13" s="60"/>
      <c r="BR13" s="60"/>
      <c r="BS13" s="60"/>
      <c r="BT13" s="60"/>
      <c r="BU13" s="60"/>
      <c r="BV13" s="60"/>
      <c r="BW13" s="60"/>
      <c r="BX13" s="60"/>
      <c r="BY13" s="60"/>
      <c r="BZ13" s="60"/>
      <c r="CB13" s="97" t="s">
        <v>562</v>
      </c>
      <c r="CC13" s="97" t="s">
        <v>1214</v>
      </c>
      <c r="CL13" s="52"/>
      <c r="CM13" s="52"/>
      <c r="CN13" s="52"/>
      <c r="CO13" s="52"/>
      <c r="CP13" s="52"/>
      <c r="CQ13" s="52"/>
      <c r="CR13" s="52"/>
      <c r="CS13" s="52"/>
      <c r="CT13" s="52"/>
      <c r="CU13" s="52"/>
      <c r="CV13" s="52"/>
      <c r="CW13" s="52"/>
      <c r="CX13" s="52"/>
      <c r="CY13" s="52"/>
      <c r="CZ13" s="55"/>
      <c r="DA13" s="371"/>
      <c r="DB13" s="371"/>
      <c r="DC13" s="371"/>
      <c r="DD13" s="371"/>
      <c r="DE13" s="371">
        <f>COUNTBLANK(H29.4.1変更部分!_xlnm.Print_Area)</f>
        <v>38237</v>
      </c>
      <c r="DF13" s="371">
        <v>3897</v>
      </c>
      <c r="DG13" s="371"/>
      <c r="DH13" s="55"/>
      <c r="DI13" s="55"/>
      <c r="DJ13" s="55"/>
      <c r="DK13" s="55"/>
      <c r="DL13" s="55"/>
      <c r="DM13" s="55"/>
      <c r="DN13" s="55"/>
      <c r="DO13" s="55"/>
      <c r="DP13" s="55"/>
      <c r="DQ13" s="52"/>
      <c r="DR13" s="52"/>
      <c r="DS13" s="52"/>
      <c r="DT13" s="52"/>
    </row>
    <row r="14" spans="1:124" s="1" customFormat="1" ht="17.100000000000001" customHeight="1">
      <c r="A14" s="59"/>
      <c r="B14" s="59" t="s">
        <v>9</v>
      </c>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59"/>
      <c r="AE14" s="59"/>
      <c r="AF14" s="59"/>
      <c r="AG14" s="59"/>
      <c r="AH14" s="59"/>
      <c r="AI14" s="59"/>
      <c r="AJ14" s="59"/>
      <c r="AK14" s="59"/>
      <c r="AL14" s="59"/>
      <c r="AM14" s="59"/>
      <c r="AN14" s="59"/>
      <c r="AO14" s="59"/>
      <c r="AP14" s="59"/>
      <c r="AQ14" s="60"/>
      <c r="AR14" s="60"/>
      <c r="AS14" s="60"/>
      <c r="AT14" s="60"/>
      <c r="AU14" s="60"/>
      <c r="AV14" s="60"/>
      <c r="AW14" s="60"/>
      <c r="AX14" s="60"/>
      <c r="AY14" s="60"/>
      <c r="AZ14" s="60"/>
      <c r="BA14" s="60"/>
      <c r="BB14" s="60"/>
      <c r="BC14" s="60"/>
      <c r="BD14" s="60"/>
      <c r="BE14" s="60"/>
      <c r="BF14" s="60"/>
      <c r="BG14" s="60"/>
      <c r="BH14" s="60"/>
      <c r="BI14" s="60"/>
      <c r="BJ14" s="60"/>
      <c r="BK14" s="60"/>
      <c r="BL14" s="60"/>
      <c r="BM14" s="60"/>
      <c r="BN14" s="60"/>
      <c r="BO14" s="60"/>
      <c r="BP14" s="60"/>
      <c r="BQ14" s="60"/>
      <c r="BR14" s="60"/>
      <c r="BS14" s="60"/>
      <c r="BT14" s="60"/>
      <c r="BU14" s="60"/>
      <c r="BV14" s="60"/>
      <c r="BW14" s="60"/>
      <c r="BX14" s="60"/>
      <c r="BY14" s="60"/>
      <c r="BZ14" s="60"/>
      <c r="CB14" s="97" t="s">
        <v>565</v>
      </c>
      <c r="CC14" s="97" t="s">
        <v>1215</v>
      </c>
      <c r="CL14" s="52"/>
      <c r="CM14" s="52"/>
      <c r="CN14" s="52"/>
      <c r="CO14" s="52"/>
      <c r="CP14" s="52"/>
      <c r="CQ14" s="52"/>
      <c r="CR14" s="52"/>
      <c r="CS14" s="52"/>
      <c r="CT14" s="52"/>
      <c r="CU14" s="52"/>
      <c r="CV14" s="52"/>
      <c r="CW14" s="52"/>
      <c r="CX14" s="52"/>
      <c r="CY14" s="52"/>
      <c r="CZ14" s="55"/>
      <c r="DA14" s="371"/>
      <c r="DB14" s="371"/>
      <c r="DC14" s="371"/>
      <c r="DD14" s="371"/>
      <c r="DE14" s="371">
        <f>COUNTBLANK(H29.4.1変更部分!_xlnm.Print_Area)</f>
        <v>38237</v>
      </c>
      <c r="DF14" s="371">
        <v>3897</v>
      </c>
      <c r="DG14" s="371"/>
      <c r="DH14" s="55"/>
      <c r="DI14" s="55"/>
      <c r="DJ14" s="55"/>
      <c r="DK14" s="55"/>
      <c r="DL14" s="55"/>
      <c r="DM14" s="55"/>
      <c r="DN14" s="55"/>
      <c r="DO14" s="55"/>
      <c r="DP14" s="55"/>
      <c r="DQ14" s="52"/>
      <c r="DR14" s="52"/>
      <c r="DS14" s="52"/>
      <c r="DT14" s="52"/>
    </row>
    <row r="15" spans="1:124" s="2" customFormat="1" ht="17.100000000000001" customHeight="1">
      <c r="A15" s="59"/>
      <c r="B15" s="59" t="s">
        <v>10</v>
      </c>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59"/>
      <c r="AE15" s="59"/>
      <c r="AF15" s="59"/>
      <c r="AG15" s="59"/>
      <c r="AH15" s="59"/>
      <c r="AI15" s="59"/>
      <c r="AJ15" s="59"/>
      <c r="AK15" s="59"/>
      <c r="AL15" s="59"/>
      <c r="AM15" s="59"/>
      <c r="AN15" s="59"/>
      <c r="AO15" s="59"/>
      <c r="AP15" s="59"/>
      <c r="AQ15" s="59"/>
      <c r="AR15" s="59"/>
      <c r="AS15" s="59"/>
      <c r="AT15" s="59"/>
      <c r="AU15" s="59"/>
      <c r="AV15" s="59"/>
      <c r="AW15" s="59"/>
      <c r="AX15" s="59"/>
      <c r="AY15" s="59"/>
      <c r="AZ15" s="59"/>
      <c r="BA15" s="59"/>
      <c r="BB15" s="59"/>
      <c r="BC15" s="59"/>
      <c r="BD15" s="59"/>
      <c r="BE15" s="59"/>
      <c r="BF15" s="59"/>
      <c r="BG15" s="59"/>
      <c r="BH15" s="59"/>
      <c r="BI15" s="59"/>
      <c r="BJ15" s="59"/>
      <c r="BK15" s="59"/>
      <c r="BL15" s="59"/>
      <c r="BM15" s="59"/>
      <c r="BN15" s="59"/>
      <c r="BO15" s="59"/>
      <c r="BP15" s="59"/>
      <c r="BQ15" s="59"/>
      <c r="BR15" s="59"/>
      <c r="BS15" s="59"/>
      <c r="BT15" s="59"/>
      <c r="BU15" s="59"/>
      <c r="BV15" s="59"/>
      <c r="BW15" s="59"/>
      <c r="BX15" s="59"/>
      <c r="BY15" s="59"/>
      <c r="BZ15" s="59"/>
      <c r="CA15" s="1"/>
      <c r="CB15" s="97" t="s">
        <v>567</v>
      </c>
      <c r="CC15" s="97" t="s">
        <v>1216</v>
      </c>
      <c r="CL15" s="51"/>
      <c r="CM15" s="51"/>
      <c r="CN15" s="51"/>
      <c r="CO15" s="51"/>
      <c r="CP15" s="51"/>
      <c r="CQ15" s="51"/>
      <c r="CR15" s="51"/>
      <c r="CS15" s="51"/>
      <c r="CT15" s="51"/>
      <c r="CU15" s="51"/>
      <c r="CV15" s="51"/>
      <c r="CW15" s="51"/>
      <c r="CX15" s="51"/>
      <c r="CY15" s="51"/>
      <c r="CZ15" s="48"/>
      <c r="DA15" s="372"/>
      <c r="DB15" s="372"/>
      <c r="DC15" s="372"/>
      <c r="DD15" s="372"/>
      <c r="DE15" s="371">
        <f>COUNTBLANK(H29.4.1変更部分!_xlnm.Print_Area)</f>
        <v>38237</v>
      </c>
      <c r="DF15" s="372">
        <v>4373</v>
      </c>
      <c r="DG15" s="372"/>
      <c r="DH15" s="48"/>
      <c r="DI15" s="48"/>
      <c r="DJ15" s="48"/>
      <c r="DK15" s="48"/>
      <c r="DL15" s="48"/>
      <c r="DM15" s="48"/>
      <c r="DN15" s="48"/>
      <c r="DO15" s="48"/>
      <c r="DP15" s="48"/>
      <c r="DQ15" s="51"/>
      <c r="DR15" s="51"/>
      <c r="DS15" s="51"/>
      <c r="DT15" s="51"/>
    </row>
    <row r="16" spans="1:124" s="2" customFormat="1" ht="17.100000000000001" customHeight="1">
      <c r="A16" s="59"/>
      <c r="B16" s="59"/>
      <c r="C16" s="59"/>
      <c r="D16" s="59"/>
      <c r="E16" s="59"/>
      <c r="F16" s="59"/>
      <c r="G16" s="59"/>
      <c r="H16" s="59"/>
      <c r="I16" s="59"/>
      <c r="J16" s="59"/>
      <c r="K16" s="59"/>
      <c r="L16" s="59"/>
      <c r="M16" s="59"/>
      <c r="N16" s="59"/>
      <c r="O16" s="59"/>
      <c r="P16" s="59"/>
      <c r="Q16" s="59"/>
      <c r="R16" s="59"/>
      <c r="S16" s="59"/>
      <c r="T16" s="59"/>
      <c r="U16" s="59"/>
      <c r="V16" s="59"/>
      <c r="W16" s="59"/>
      <c r="X16" s="59"/>
      <c r="Y16" s="59"/>
      <c r="Z16" s="59"/>
      <c r="AA16" s="59"/>
      <c r="AB16" s="59"/>
      <c r="AC16" s="59"/>
      <c r="AD16" s="59"/>
      <c r="AE16" s="59"/>
      <c r="AF16" s="59"/>
      <c r="AG16" s="59"/>
      <c r="AH16" s="59"/>
      <c r="AI16" s="59"/>
      <c r="AJ16" s="59"/>
      <c r="AK16" s="59"/>
      <c r="AL16" s="59"/>
      <c r="AM16" s="59"/>
      <c r="AN16" s="59"/>
      <c r="AO16" s="59"/>
      <c r="AP16" s="59"/>
      <c r="AQ16" s="59"/>
      <c r="AR16" s="59"/>
      <c r="AS16" s="59"/>
      <c r="AT16" s="59"/>
      <c r="AU16" s="59"/>
      <c r="AV16" s="59"/>
      <c r="AW16" s="59"/>
      <c r="AX16" s="59"/>
      <c r="AY16" s="59"/>
      <c r="AZ16" s="59"/>
      <c r="BA16" s="59"/>
      <c r="BB16" s="59"/>
      <c r="BC16" s="59"/>
      <c r="BD16" s="59"/>
      <c r="BE16" s="59"/>
      <c r="BF16" s="59"/>
      <c r="BG16" s="59"/>
      <c r="BH16" s="59"/>
      <c r="BI16" s="59"/>
      <c r="BJ16" s="59"/>
      <c r="BK16" s="59"/>
      <c r="BL16" s="59"/>
      <c r="BM16" s="59"/>
      <c r="BN16" s="59"/>
      <c r="BO16" s="59"/>
      <c r="BP16" s="59"/>
      <c r="BQ16" s="59"/>
      <c r="BR16" s="59"/>
      <c r="BS16" s="59"/>
      <c r="BT16" s="59"/>
      <c r="BU16" s="59"/>
      <c r="BV16" s="59"/>
      <c r="BW16" s="59"/>
      <c r="BX16" s="59"/>
      <c r="BY16" s="59"/>
      <c r="BZ16" s="59"/>
      <c r="CB16" s="97" t="s">
        <v>570</v>
      </c>
      <c r="CC16" s="97" t="s">
        <v>1217</v>
      </c>
      <c r="CK16" s="322" t="s">
        <v>1209</v>
      </c>
      <c r="CL16" s="51"/>
      <c r="CM16" s="51"/>
      <c r="CN16" s="51"/>
      <c r="CO16" s="51"/>
      <c r="CP16" s="51"/>
      <c r="CQ16" s="51"/>
      <c r="CR16" s="51"/>
      <c r="CS16" s="51"/>
      <c r="CT16" s="51"/>
      <c r="CU16" s="51"/>
      <c r="CV16" s="51"/>
      <c r="CW16" s="51"/>
      <c r="CX16" s="51"/>
      <c r="CY16" s="51"/>
      <c r="CZ16" s="48"/>
      <c r="DA16" s="372"/>
      <c r="DB16" s="372"/>
      <c r="DC16" s="372"/>
      <c r="DD16" s="372"/>
      <c r="DE16" s="371">
        <f>COUNTBLANK(第四面追加用!_xlnm.Print_Area)</f>
        <v>8391</v>
      </c>
      <c r="DF16" s="372">
        <v>8005</v>
      </c>
      <c r="DG16" s="372"/>
      <c r="DH16" s="48"/>
      <c r="DI16" s="48"/>
      <c r="DJ16" s="48"/>
      <c r="DK16" s="48"/>
      <c r="DL16" s="48"/>
      <c r="DM16" s="48"/>
      <c r="DN16" s="48"/>
      <c r="DO16" s="48"/>
      <c r="DP16" s="48"/>
      <c r="DQ16" s="51"/>
      <c r="DR16" s="51"/>
      <c r="DS16" s="51"/>
      <c r="DT16" s="51"/>
    </row>
    <row r="17" spans="1:124" s="2" customFormat="1" ht="17.100000000000001" customHeight="1">
      <c r="A17" s="59"/>
      <c r="B17" s="59"/>
      <c r="C17" s="59"/>
      <c r="D17" s="59"/>
      <c r="E17" s="59"/>
      <c r="F17" s="59"/>
      <c r="G17" s="59"/>
      <c r="H17" s="59"/>
      <c r="I17" s="59"/>
      <c r="J17" s="59"/>
      <c r="K17" s="59"/>
      <c r="L17" s="59"/>
      <c r="M17" s="59"/>
      <c r="N17" s="59"/>
      <c r="O17" s="59"/>
      <c r="P17" s="59"/>
      <c r="Q17" s="59"/>
      <c r="R17" s="59"/>
      <c r="S17" s="59"/>
      <c r="T17" s="59"/>
      <c r="U17" s="59"/>
      <c r="V17" s="59"/>
      <c r="W17" s="59"/>
      <c r="X17" s="59"/>
      <c r="Y17" s="59"/>
      <c r="Z17" s="59"/>
      <c r="AA17" s="59"/>
      <c r="AB17" s="59"/>
      <c r="AC17" s="59"/>
      <c r="AD17" s="59"/>
      <c r="AE17" s="59"/>
      <c r="AF17" s="59"/>
      <c r="AG17" s="59"/>
      <c r="AH17" s="59"/>
      <c r="AI17" s="59"/>
      <c r="AJ17" s="59"/>
      <c r="AK17" s="59"/>
      <c r="AL17" s="59"/>
      <c r="AM17" s="59"/>
      <c r="AN17" s="59"/>
      <c r="AO17" s="59"/>
      <c r="AP17" s="59"/>
      <c r="AQ17" s="59"/>
      <c r="AR17" s="59"/>
      <c r="AS17" s="59"/>
      <c r="AT17" s="59"/>
      <c r="AU17" s="59"/>
      <c r="AV17" s="59"/>
      <c r="AW17" s="59"/>
      <c r="AX17" s="59"/>
      <c r="AY17" s="670" t="s">
        <v>1218</v>
      </c>
      <c r="AZ17" s="671"/>
      <c r="BA17" s="671"/>
      <c r="BB17" s="671"/>
      <c r="BC17" s="678"/>
      <c r="BD17" s="679"/>
      <c r="BE17" s="679"/>
      <c r="BF17" s="670" t="s">
        <v>12</v>
      </c>
      <c r="BG17" s="670"/>
      <c r="BH17" s="670"/>
      <c r="BI17" s="678"/>
      <c r="BJ17" s="678"/>
      <c r="BK17" s="678"/>
      <c r="BL17" s="670" t="s">
        <v>13</v>
      </c>
      <c r="BM17" s="670"/>
      <c r="BN17" s="670"/>
      <c r="BO17" s="678"/>
      <c r="BP17" s="678"/>
      <c r="BQ17" s="678"/>
      <c r="BR17" s="670" t="s">
        <v>14</v>
      </c>
      <c r="BS17" s="670"/>
      <c r="BT17" s="670"/>
      <c r="BU17" s="59"/>
      <c r="BV17" s="59"/>
      <c r="BW17" s="59"/>
      <c r="BX17" s="59"/>
      <c r="BY17" s="59"/>
      <c r="BZ17" s="59"/>
      <c r="CB17" s="97" t="s">
        <v>573</v>
      </c>
      <c r="CC17" s="97" t="s">
        <v>1219</v>
      </c>
      <c r="CK17" s="321" t="str">
        <f>IF(OR(DE7="両方有",DE7="両方無"),"建築計画概要書二面.【18.建築基準法第12条第1項の規定による調査の要否】のどちらか一方を選択してください。","")</f>
        <v>建築計画概要書二面.【18.建築基準法第12条第1項の規定による調査の要否】のどちらか一方を選択してください。</v>
      </c>
      <c r="CL17" s="51"/>
      <c r="CM17" s="51"/>
      <c r="CN17" s="51"/>
      <c r="CO17" s="51"/>
      <c r="CP17" s="51"/>
      <c r="CQ17" s="51"/>
      <c r="CR17" s="51"/>
      <c r="CS17" s="51"/>
      <c r="CT17" s="51"/>
      <c r="CU17" s="51"/>
      <c r="CV17" s="51"/>
      <c r="CW17" s="51"/>
      <c r="CX17" s="51"/>
      <c r="CY17" s="51"/>
      <c r="CZ17" s="48"/>
      <c r="DA17" s="372"/>
      <c r="DB17" s="372"/>
      <c r="DC17" s="372"/>
      <c r="DD17" s="372"/>
      <c r="DE17" s="371">
        <f>COUNTBLANK(第四面_12床面積のみ!_xlnm.Print_Area)</f>
        <v>7886</v>
      </c>
      <c r="DF17" s="372">
        <v>7886</v>
      </c>
      <c r="DG17" s="372"/>
      <c r="DH17" s="48"/>
      <c r="DI17" s="48"/>
      <c r="DJ17" s="48"/>
      <c r="DK17" s="48"/>
      <c r="DL17" s="48"/>
      <c r="DM17" s="48"/>
      <c r="DN17" s="48"/>
      <c r="DO17" s="48"/>
      <c r="DP17" s="48"/>
      <c r="DQ17" s="51"/>
      <c r="DR17" s="51"/>
      <c r="DS17" s="51"/>
      <c r="DT17" s="51"/>
    </row>
    <row r="18" spans="1:124" s="2" customFormat="1" ht="17.100000000000001" customHeight="1">
      <c r="A18" s="59"/>
      <c r="B18" s="59"/>
      <c r="C18" s="59"/>
      <c r="D18" s="59"/>
      <c r="E18" s="59"/>
      <c r="F18" s="59"/>
      <c r="G18" s="59"/>
      <c r="H18" s="59"/>
      <c r="I18" s="59"/>
      <c r="J18" s="59"/>
      <c r="K18" s="59"/>
      <c r="L18" s="59"/>
      <c r="M18" s="59"/>
      <c r="N18" s="59"/>
      <c r="O18" s="59"/>
      <c r="P18" s="59"/>
      <c r="Q18" s="59"/>
      <c r="R18" s="59"/>
      <c r="S18" s="59"/>
      <c r="T18" s="59"/>
      <c r="U18" s="59"/>
      <c r="V18" s="59"/>
      <c r="W18" s="59"/>
      <c r="X18" s="59"/>
      <c r="Y18" s="59"/>
      <c r="Z18" s="59"/>
      <c r="AA18" s="59"/>
      <c r="AB18" s="59"/>
      <c r="AC18" s="59"/>
      <c r="AD18" s="59"/>
      <c r="AE18" s="59"/>
      <c r="AF18" s="59"/>
      <c r="AG18" s="59"/>
      <c r="AH18" s="59"/>
      <c r="AI18" s="59"/>
      <c r="AJ18" s="59"/>
      <c r="AK18" s="59"/>
      <c r="AL18" s="59"/>
      <c r="AM18" s="59"/>
      <c r="AN18" s="59"/>
      <c r="AO18" s="59"/>
      <c r="AP18" s="59"/>
      <c r="AQ18" s="59"/>
      <c r="AR18" s="59"/>
      <c r="AS18" s="59"/>
      <c r="AT18" s="59"/>
      <c r="AU18" s="59"/>
      <c r="AV18" s="59"/>
      <c r="AW18" s="59"/>
      <c r="AX18" s="59"/>
      <c r="AY18" s="59"/>
      <c r="AZ18" s="59"/>
      <c r="BA18" s="59"/>
      <c r="BB18" s="59"/>
      <c r="BC18" s="59"/>
      <c r="BD18" s="59"/>
      <c r="BE18" s="59"/>
      <c r="BF18" s="59"/>
      <c r="BG18" s="59"/>
      <c r="BH18" s="59"/>
      <c r="BI18" s="59"/>
      <c r="BJ18" s="59"/>
      <c r="BK18" s="59"/>
      <c r="BL18" s="59"/>
      <c r="BM18" s="59"/>
      <c r="BN18" s="59"/>
      <c r="BO18" s="59"/>
      <c r="BP18" s="59"/>
      <c r="BQ18" s="59"/>
      <c r="BR18" s="59"/>
      <c r="BS18" s="59"/>
      <c r="BT18" s="59"/>
      <c r="BU18" s="59"/>
      <c r="BV18" s="59"/>
      <c r="BW18" s="59"/>
      <c r="BX18" s="59"/>
      <c r="BY18" s="59"/>
      <c r="BZ18" s="59"/>
      <c r="CB18" s="97" t="s">
        <v>576</v>
      </c>
      <c r="CC18" s="97" t="s">
        <v>1220</v>
      </c>
      <c r="CK18" s="321" t="str">
        <f>IF(OR(DE9="両方有",DE9="両方無"),"建築計画概要書二面.【19.建築基準法第12条第3項の規定による検査を要する防火設備の有無】のどちらか一方を選択してください。","")</f>
        <v>建築計画概要書二面.【19.建築基準法第12条第3項の規定による検査を要する防火設備の有無】のどちらか一方を選択してください。</v>
      </c>
      <c r="CL18" s="51"/>
      <c r="CM18" s="51"/>
      <c r="CN18" s="51"/>
      <c r="CO18" s="51"/>
      <c r="CP18" s="51"/>
      <c r="CQ18" s="51"/>
      <c r="CR18" s="51"/>
      <c r="CS18" s="51"/>
      <c r="CT18" s="51"/>
      <c r="CU18" s="51"/>
      <c r="CV18" s="51"/>
      <c r="CW18" s="51"/>
      <c r="CX18" s="51"/>
      <c r="CY18" s="51"/>
      <c r="CZ18" s="48"/>
      <c r="DA18" s="372"/>
      <c r="DB18" s="372"/>
      <c r="DC18" s="372"/>
      <c r="DD18" s="372"/>
      <c r="DE18" s="371">
        <f>COUNTBLANK(第五面追加用!_xlnm.Print_Area)</f>
        <v>5828</v>
      </c>
      <c r="DF18" s="372">
        <v>5828</v>
      </c>
      <c r="DG18" s="372"/>
      <c r="DH18" s="48"/>
      <c r="DI18" s="48"/>
      <c r="DJ18" s="48"/>
      <c r="DK18" s="48"/>
      <c r="DL18" s="48"/>
      <c r="DM18" s="48"/>
      <c r="DN18" s="48"/>
      <c r="DO18" s="48"/>
      <c r="DP18" s="48"/>
      <c r="DQ18" s="51"/>
      <c r="DR18" s="51"/>
      <c r="DS18" s="51"/>
      <c r="DT18" s="51"/>
    </row>
    <row r="19" spans="1:124" s="2" customFormat="1" ht="17.100000000000001" customHeight="1">
      <c r="A19" s="59"/>
      <c r="B19" s="59"/>
      <c r="C19" s="59"/>
      <c r="D19" s="59"/>
      <c r="E19" s="59"/>
      <c r="F19" s="59"/>
      <c r="G19" s="59"/>
      <c r="H19" s="59"/>
      <c r="I19" s="59"/>
      <c r="J19" s="59"/>
      <c r="K19" s="59"/>
      <c r="L19" s="59"/>
      <c r="M19" s="59"/>
      <c r="N19" s="59"/>
      <c r="O19" s="59"/>
      <c r="P19" s="59"/>
      <c r="Q19" s="59"/>
      <c r="R19" s="59"/>
      <c r="S19" s="59"/>
      <c r="T19" s="59"/>
      <c r="U19" s="59"/>
      <c r="V19" s="59"/>
      <c r="W19" s="59"/>
      <c r="X19" s="59"/>
      <c r="Y19" s="59"/>
      <c r="Z19" s="59"/>
      <c r="AA19" s="59"/>
      <c r="AB19" s="59"/>
      <c r="AC19" s="59"/>
      <c r="AD19" s="59"/>
      <c r="AE19" s="59"/>
      <c r="AF19" s="59"/>
      <c r="AG19" s="59"/>
      <c r="AH19" s="59"/>
      <c r="AI19" s="59"/>
      <c r="AJ19" s="59"/>
      <c r="AK19" s="59"/>
      <c r="AL19" s="59"/>
      <c r="AM19" s="59"/>
      <c r="AN19" s="59"/>
      <c r="AO19" s="59"/>
      <c r="AP19" s="59"/>
      <c r="AQ19" s="59"/>
      <c r="AR19" s="59"/>
      <c r="AS19" s="59"/>
      <c r="AT19" s="59"/>
      <c r="AU19" s="59"/>
      <c r="AV19" s="59"/>
      <c r="AW19" s="59"/>
      <c r="AX19" s="59"/>
      <c r="AY19" s="59"/>
      <c r="AZ19" s="59"/>
      <c r="BA19" s="59"/>
      <c r="BB19" s="59"/>
      <c r="BC19" s="59"/>
      <c r="BD19" s="59"/>
      <c r="BE19" s="59"/>
      <c r="BF19" s="59"/>
      <c r="BG19" s="59"/>
      <c r="BH19" s="59"/>
      <c r="BI19" s="59"/>
      <c r="BJ19" s="59"/>
      <c r="BK19" s="59"/>
      <c r="BL19" s="59"/>
      <c r="BM19" s="59"/>
      <c r="BN19" s="59"/>
      <c r="BO19" s="59"/>
      <c r="BP19" s="59"/>
      <c r="BQ19" s="59"/>
      <c r="BR19" s="59"/>
      <c r="BS19" s="59"/>
      <c r="BT19" s="59"/>
      <c r="BU19" s="59"/>
      <c r="BV19" s="59"/>
      <c r="BW19" s="59"/>
      <c r="BX19" s="59"/>
      <c r="BY19" s="59"/>
      <c r="BZ19" s="59"/>
      <c r="CB19" s="97" t="s">
        <v>600</v>
      </c>
      <c r="CC19" s="97" t="s">
        <v>1221</v>
      </c>
      <c r="CK19" s="321" t="e">
        <f>IF(DF10=DE10,"シート「受付表・調査票」を入力してください。","")</f>
        <v>#REF!</v>
      </c>
      <c r="CL19" s="51"/>
      <c r="CM19" s="51"/>
      <c r="CN19" s="51"/>
      <c r="CO19" s="51"/>
      <c r="CP19" s="51"/>
      <c r="CQ19" s="51"/>
      <c r="CR19" s="51"/>
      <c r="CS19" s="51"/>
      <c r="CT19" s="51"/>
      <c r="CU19" s="51"/>
      <c r="CV19" s="51"/>
      <c r="CW19" s="51"/>
      <c r="CX19" s="51"/>
      <c r="CY19" s="51"/>
      <c r="CZ19" s="48"/>
      <c r="DA19" s="372"/>
      <c r="DB19" s="372"/>
      <c r="DC19" s="372"/>
      <c r="DD19" s="372"/>
      <c r="DE19" s="371">
        <f>COUNTBLANK(第六面追加用!_xlnm.Print_Area)</f>
        <v>4320</v>
      </c>
      <c r="DF19" s="372">
        <v>4320</v>
      </c>
      <c r="DG19" s="372"/>
      <c r="DH19" s="48"/>
      <c r="DI19" s="48"/>
      <c r="DJ19" s="48"/>
      <c r="DK19" s="48"/>
      <c r="DL19" s="48"/>
      <c r="DM19" s="48"/>
      <c r="DN19" s="48"/>
      <c r="DO19" s="48"/>
      <c r="DP19" s="48"/>
      <c r="DQ19" s="51"/>
      <c r="DR19" s="51"/>
      <c r="DS19" s="51"/>
      <c r="DT19" s="51"/>
    </row>
    <row r="20" spans="1:124" s="2" customFormat="1" ht="17.100000000000001" customHeight="1">
      <c r="A20" s="59"/>
      <c r="B20" s="59"/>
      <c r="C20" s="59"/>
      <c r="D20" s="59"/>
      <c r="E20" s="59"/>
      <c r="F20" s="59"/>
      <c r="G20" s="59"/>
      <c r="H20" s="59"/>
      <c r="I20" s="59"/>
      <c r="J20" s="59"/>
      <c r="K20" s="59"/>
      <c r="L20" s="59"/>
      <c r="M20" s="59"/>
      <c r="N20" s="59"/>
      <c r="O20" s="59"/>
      <c r="P20" s="59"/>
      <c r="Q20" s="59"/>
      <c r="R20" s="59"/>
      <c r="S20" s="59"/>
      <c r="T20" s="59"/>
      <c r="U20" s="59"/>
      <c r="V20" s="59"/>
      <c r="W20" s="59"/>
      <c r="X20" s="59"/>
      <c r="Y20" s="59"/>
      <c r="Z20" s="59"/>
      <c r="AA20" s="59"/>
      <c r="AB20" s="59"/>
      <c r="AC20" s="59"/>
      <c r="AD20" s="59"/>
      <c r="AE20" s="59"/>
      <c r="AF20" s="59"/>
      <c r="AG20" s="59"/>
      <c r="AH20" s="59"/>
      <c r="AI20" s="59"/>
      <c r="AJ20" s="59"/>
      <c r="AK20" s="59"/>
      <c r="AL20" s="59"/>
      <c r="AM20" s="59"/>
      <c r="AN20" s="59"/>
      <c r="AO20" s="59"/>
      <c r="AP20" s="59"/>
      <c r="AQ20" s="59"/>
      <c r="AR20" s="59"/>
      <c r="AS20" s="59"/>
      <c r="AT20" s="59"/>
      <c r="AU20" s="59"/>
      <c r="AV20" s="59"/>
      <c r="AW20" s="59"/>
      <c r="AX20" s="59"/>
      <c r="AY20" s="59"/>
      <c r="AZ20" s="59"/>
      <c r="BA20" s="59"/>
      <c r="BB20" s="59"/>
      <c r="BC20" s="59"/>
      <c r="BD20" s="59"/>
      <c r="BE20" s="59"/>
      <c r="BF20" s="59"/>
      <c r="BG20" s="59"/>
      <c r="BH20" s="59"/>
      <c r="BI20" s="59"/>
      <c r="BJ20" s="59"/>
      <c r="BK20" s="59"/>
      <c r="BL20" s="59"/>
      <c r="BM20" s="59"/>
      <c r="BN20" s="59"/>
      <c r="BO20" s="59"/>
      <c r="BP20" s="59"/>
      <c r="BQ20" s="59"/>
      <c r="BR20" s="59"/>
      <c r="BS20" s="59"/>
      <c r="BT20" s="59"/>
      <c r="BU20" s="59"/>
      <c r="BV20" s="59"/>
      <c r="BW20" s="59"/>
      <c r="BX20" s="59"/>
      <c r="BY20" s="59"/>
      <c r="BZ20" s="59"/>
      <c r="CB20" s="97" t="s">
        <v>604</v>
      </c>
      <c r="CC20" s="97" t="s">
        <v>1222</v>
      </c>
      <c r="CK20" s="323" t="str">
        <f>IF(DF11=DE11,"","シート「別記J-1確認申請書_申請書連名」に入力があります。")</f>
        <v/>
      </c>
      <c r="CL20" s="51"/>
      <c r="CM20" s="51"/>
      <c r="CN20" s="51"/>
      <c r="CO20" s="51"/>
      <c r="CP20" s="51"/>
      <c r="CQ20" s="51"/>
      <c r="CR20" s="51"/>
      <c r="CS20" s="51"/>
      <c r="CT20" s="51"/>
      <c r="CU20" s="51"/>
      <c r="CV20" s="51"/>
      <c r="CW20" s="51"/>
      <c r="CX20" s="51"/>
      <c r="CY20" s="51"/>
      <c r="CZ20" s="48"/>
      <c r="DA20" s="372"/>
      <c r="DB20" s="372"/>
      <c r="DC20" s="372"/>
      <c r="DD20" s="372"/>
      <c r="DE20" s="371">
        <f>COUNTBLANK(第二面別紙_建築主追加!_xlnm.Print_Area)</f>
        <v>4091</v>
      </c>
      <c r="DF20" s="372">
        <v>4091</v>
      </c>
      <c r="DG20" s="372"/>
      <c r="DH20" s="48"/>
      <c r="DI20" s="48"/>
      <c r="DJ20" s="48"/>
      <c r="DK20" s="48"/>
      <c r="DL20" s="48"/>
      <c r="DM20" s="48"/>
      <c r="DN20" s="48"/>
      <c r="DO20" s="48"/>
      <c r="DP20" s="48"/>
      <c r="DQ20" s="51"/>
      <c r="DR20" s="51"/>
      <c r="DS20" s="51"/>
      <c r="DT20" s="51"/>
    </row>
    <row r="21" spans="1:124" s="2" customFormat="1" ht="17.100000000000001" customHeight="1">
      <c r="A21" s="59"/>
      <c r="B21" s="59"/>
      <c r="C21" s="59"/>
      <c r="D21" s="59"/>
      <c r="E21" s="59"/>
      <c r="F21" s="59"/>
      <c r="G21" s="59"/>
      <c r="H21" s="59"/>
      <c r="I21" s="59"/>
      <c r="J21" s="59"/>
      <c r="K21" s="59"/>
      <c r="L21" s="59"/>
      <c r="M21" s="59"/>
      <c r="N21" s="59"/>
      <c r="O21" s="59"/>
      <c r="P21" s="59"/>
      <c r="Q21" s="59"/>
      <c r="R21" s="59"/>
      <c r="S21" s="59"/>
      <c r="T21" s="59"/>
      <c r="U21" s="59"/>
      <c r="V21" s="59"/>
      <c r="W21" s="730" t="s">
        <v>15</v>
      </c>
      <c r="X21" s="730"/>
      <c r="Y21" s="730"/>
      <c r="Z21" s="730"/>
      <c r="AA21" s="730"/>
      <c r="AB21" s="730"/>
      <c r="AC21" s="730"/>
      <c r="AD21" s="730"/>
      <c r="AE21" s="730"/>
      <c r="AF21" s="730"/>
      <c r="AG21" s="730"/>
      <c r="AH21" s="730"/>
      <c r="AI21" s="730"/>
      <c r="AJ21" s="730"/>
      <c r="AK21" s="730"/>
      <c r="AL21" s="730"/>
      <c r="AM21" s="730"/>
      <c r="AN21" s="730"/>
      <c r="AO21" s="669"/>
      <c r="AP21" s="669"/>
      <c r="AQ21" s="669"/>
      <c r="AR21" s="669"/>
      <c r="AS21" s="669"/>
      <c r="AT21" s="669"/>
      <c r="AU21" s="669"/>
      <c r="AV21" s="669"/>
      <c r="AW21" s="669"/>
      <c r="AX21" s="669"/>
      <c r="AY21" s="669"/>
      <c r="AZ21" s="669"/>
      <c r="BA21" s="669"/>
      <c r="BB21" s="669"/>
      <c r="BC21" s="669"/>
      <c r="BD21" s="669"/>
      <c r="BE21" s="669"/>
      <c r="BF21" s="669"/>
      <c r="BG21" s="669"/>
      <c r="BH21" s="669"/>
      <c r="BI21" s="669"/>
      <c r="BJ21" s="669"/>
      <c r="BK21" s="669"/>
      <c r="BL21" s="669"/>
      <c r="BM21" s="669"/>
      <c r="BN21" s="669"/>
      <c r="BO21" s="669"/>
      <c r="BP21" s="669"/>
      <c r="BQ21" s="669"/>
      <c r="BR21" s="669"/>
      <c r="BS21" s="669"/>
      <c r="BT21" s="122"/>
      <c r="BU21" s="670"/>
      <c r="BV21" s="670"/>
      <c r="BW21" s="59"/>
      <c r="BX21" s="59"/>
      <c r="BY21" s="59"/>
      <c r="BZ21" s="59"/>
      <c r="CB21" s="97" t="s">
        <v>608</v>
      </c>
      <c r="CC21" s="97" t="s">
        <v>1223</v>
      </c>
      <c r="CK21" s="323" t="str">
        <f>IF(DF12=DE12,"","シート「第二面別紙_建築主追加」に入力があります。")</f>
        <v/>
      </c>
      <c r="CL21" s="51"/>
      <c r="CM21" s="51"/>
      <c r="CN21" s="51"/>
      <c r="CO21" s="51"/>
      <c r="CP21" s="51"/>
      <c r="CQ21" s="51"/>
      <c r="CR21" s="51"/>
      <c r="CS21" s="51"/>
      <c r="CT21" s="51"/>
      <c r="CU21" s="51"/>
      <c r="CV21" s="51"/>
      <c r="CW21" s="51"/>
      <c r="CX21" s="51"/>
      <c r="CY21" s="51"/>
      <c r="CZ21" s="48"/>
      <c r="DA21" s="372"/>
      <c r="DB21" s="372"/>
      <c r="DC21" s="372"/>
      <c r="DD21" s="372"/>
      <c r="DE21" s="372"/>
      <c r="DF21" s="372"/>
      <c r="DG21" s="372"/>
      <c r="DH21" s="48"/>
      <c r="DI21" s="48"/>
      <c r="DJ21" s="48"/>
      <c r="DK21" s="48"/>
      <c r="DL21" s="48"/>
      <c r="DM21" s="48"/>
      <c r="DN21" s="48"/>
      <c r="DO21" s="48"/>
      <c r="DP21" s="48"/>
      <c r="DQ21" s="51"/>
      <c r="DR21" s="51"/>
      <c r="DS21" s="51"/>
      <c r="DT21" s="51"/>
    </row>
    <row r="22" spans="1:124" s="2" customFormat="1" ht="17.100000000000001" customHeight="1">
      <c r="A22" s="59"/>
      <c r="B22" s="59"/>
      <c r="C22" s="59"/>
      <c r="D22" s="59"/>
      <c r="E22" s="59"/>
      <c r="F22" s="59"/>
      <c r="G22" s="59"/>
      <c r="H22" s="59"/>
      <c r="I22" s="59"/>
      <c r="J22" s="59"/>
      <c r="K22" s="59"/>
      <c r="L22" s="59"/>
      <c r="M22" s="59"/>
      <c r="N22" s="59"/>
      <c r="O22" s="59"/>
      <c r="P22" s="59"/>
      <c r="Q22" s="59"/>
      <c r="R22" s="59"/>
      <c r="S22" s="59"/>
      <c r="T22" s="59"/>
      <c r="U22" s="59"/>
      <c r="V22" s="59"/>
      <c r="W22" s="59"/>
      <c r="X22" s="59"/>
      <c r="Y22" s="59"/>
      <c r="Z22" s="59"/>
      <c r="AA22" s="59"/>
      <c r="AB22" s="59"/>
      <c r="AC22" s="59"/>
      <c r="AD22" s="59"/>
      <c r="AE22" s="59"/>
      <c r="AF22" s="59"/>
      <c r="AG22" s="699"/>
      <c r="AH22" s="699"/>
      <c r="AI22" s="699"/>
      <c r="AJ22" s="699"/>
      <c r="AK22" s="699"/>
      <c r="AL22" s="699"/>
      <c r="AM22" s="699"/>
      <c r="AN22" s="699"/>
      <c r="AO22" s="669"/>
      <c r="AP22" s="669"/>
      <c r="AQ22" s="669"/>
      <c r="AR22" s="669"/>
      <c r="AS22" s="669"/>
      <c r="AT22" s="669"/>
      <c r="AU22" s="669"/>
      <c r="AV22" s="669"/>
      <c r="AW22" s="669"/>
      <c r="AX22" s="669"/>
      <c r="AY22" s="669"/>
      <c r="AZ22" s="669"/>
      <c r="BA22" s="669"/>
      <c r="BB22" s="669"/>
      <c r="BC22" s="669"/>
      <c r="BD22" s="669"/>
      <c r="BE22" s="669"/>
      <c r="BF22" s="669"/>
      <c r="BG22" s="669"/>
      <c r="BH22" s="669"/>
      <c r="BI22" s="669"/>
      <c r="BJ22" s="669"/>
      <c r="BK22" s="669"/>
      <c r="BL22" s="669"/>
      <c r="BM22" s="669"/>
      <c r="BN22" s="669"/>
      <c r="BO22" s="669"/>
      <c r="BP22" s="669"/>
      <c r="BQ22" s="669"/>
      <c r="BR22" s="669"/>
      <c r="BS22" s="669"/>
      <c r="BT22" s="122"/>
      <c r="BU22" s="670"/>
      <c r="BV22" s="670"/>
      <c r="BW22" s="59"/>
      <c r="BX22" s="59"/>
      <c r="BY22" s="59"/>
      <c r="BZ22" s="59"/>
      <c r="CB22" s="97" t="s">
        <v>610</v>
      </c>
      <c r="CC22" s="97" t="s">
        <v>1224</v>
      </c>
      <c r="CK22" s="323" t="str">
        <f>IF(DF13=DE13,"","シート「第二面別紙_設計者追加」に入力があります。")</f>
        <v>シート「第二面別紙_設計者追加」に入力があります。</v>
      </c>
      <c r="CZ22" s="48"/>
      <c r="DA22" s="372"/>
      <c r="DB22" s="372"/>
      <c r="DC22" s="372"/>
      <c r="DD22" s="372"/>
      <c r="DE22" s="372"/>
      <c r="DF22" s="372"/>
      <c r="DG22" s="372"/>
      <c r="DH22" s="48"/>
      <c r="DI22" s="48"/>
      <c r="DJ22" s="48"/>
      <c r="DK22" s="48"/>
      <c r="DL22" s="48"/>
      <c r="DM22" s="48"/>
      <c r="DN22" s="48"/>
      <c r="DO22" s="48"/>
      <c r="DP22" s="48"/>
    </row>
    <row r="23" spans="1:124" s="2" customFormat="1" ht="17.100000000000001" customHeight="1">
      <c r="A23" s="59"/>
      <c r="B23" s="59"/>
      <c r="C23" s="59"/>
      <c r="D23" s="59"/>
      <c r="E23" s="59"/>
      <c r="F23" s="59"/>
      <c r="G23" s="59"/>
      <c r="H23" s="59"/>
      <c r="I23" s="59"/>
      <c r="J23" s="59"/>
      <c r="K23" s="59"/>
      <c r="L23" s="59"/>
      <c r="M23" s="59"/>
      <c r="N23" s="59"/>
      <c r="O23" s="59"/>
      <c r="P23" s="59"/>
      <c r="Q23" s="59"/>
      <c r="R23" s="59"/>
      <c r="S23" s="59"/>
      <c r="T23" s="59"/>
      <c r="U23" s="59"/>
      <c r="V23" s="59"/>
      <c r="W23" s="59"/>
      <c r="X23" s="59"/>
      <c r="Y23" s="59"/>
      <c r="Z23" s="59"/>
      <c r="AA23" s="59"/>
      <c r="AB23" s="59"/>
      <c r="AC23" s="59"/>
      <c r="AD23" s="59"/>
      <c r="AE23" s="59"/>
      <c r="AF23" s="59"/>
      <c r="AG23" s="699"/>
      <c r="AH23" s="699"/>
      <c r="AI23" s="699"/>
      <c r="AJ23" s="699"/>
      <c r="AK23" s="699"/>
      <c r="AL23" s="699"/>
      <c r="AM23" s="699"/>
      <c r="AN23" s="699"/>
      <c r="AO23" s="699"/>
      <c r="AP23" s="699"/>
      <c r="AQ23" s="699"/>
      <c r="AR23" s="699"/>
      <c r="AS23" s="699"/>
      <c r="AT23" s="699"/>
      <c r="AU23" s="699"/>
      <c r="AV23" s="699"/>
      <c r="AW23" s="699"/>
      <c r="AX23" s="699"/>
      <c r="AY23" s="699"/>
      <c r="AZ23" s="699"/>
      <c r="BA23" s="699"/>
      <c r="BB23" s="699"/>
      <c r="BC23" s="699"/>
      <c r="BD23" s="699"/>
      <c r="BE23" s="699"/>
      <c r="BF23" s="699"/>
      <c r="BG23" s="699"/>
      <c r="BH23" s="699"/>
      <c r="BI23" s="699"/>
      <c r="BJ23" s="699"/>
      <c r="BK23" s="699"/>
      <c r="BL23" s="699"/>
      <c r="BM23" s="699"/>
      <c r="BN23" s="699"/>
      <c r="BO23" s="699"/>
      <c r="BP23" s="699"/>
      <c r="BQ23" s="699"/>
      <c r="BR23" s="699"/>
      <c r="BS23" s="699"/>
      <c r="BT23" s="699"/>
      <c r="BU23" s="699"/>
      <c r="BV23" s="699"/>
      <c r="BW23" s="122"/>
      <c r="BX23" s="122"/>
      <c r="BY23" s="122"/>
      <c r="BZ23" s="59"/>
      <c r="CB23" s="97" t="s">
        <v>613</v>
      </c>
      <c r="CC23" s="97" t="s">
        <v>1225</v>
      </c>
      <c r="CK23" s="323" t="str">
        <f>IF(DF14=DE14,"","シート「第二面別紙_工事監理者追加」に入力があります。")</f>
        <v>シート「第二面別紙_工事監理者追加」に入力があります。</v>
      </c>
      <c r="CZ23" s="48"/>
      <c r="DA23" s="372"/>
      <c r="DB23" s="372"/>
      <c r="DC23" s="372"/>
      <c r="DD23" s="372"/>
      <c r="DE23" s="372"/>
      <c r="DF23" s="372"/>
      <c r="DG23" s="372"/>
      <c r="DH23" s="48"/>
      <c r="DI23" s="48"/>
      <c r="DJ23" s="48"/>
      <c r="DK23" s="48"/>
      <c r="DL23" s="48"/>
      <c r="DM23" s="48"/>
      <c r="DN23" s="48"/>
      <c r="DO23" s="48"/>
      <c r="DP23" s="48"/>
    </row>
    <row r="24" spans="1:124" s="2" customFormat="1" ht="17.100000000000001" customHeight="1">
      <c r="A24" s="59"/>
      <c r="B24" s="59"/>
      <c r="C24" s="59"/>
      <c r="D24" s="59"/>
      <c r="E24" s="59"/>
      <c r="F24" s="59"/>
      <c r="G24" s="59"/>
      <c r="H24" s="59"/>
      <c r="I24" s="59"/>
      <c r="J24" s="59"/>
      <c r="K24" s="59"/>
      <c r="L24" s="59"/>
      <c r="M24" s="59"/>
      <c r="N24" s="59"/>
      <c r="O24" s="59"/>
      <c r="P24" s="59"/>
      <c r="Q24" s="59"/>
      <c r="R24" s="59"/>
      <c r="S24" s="59"/>
      <c r="T24" s="59"/>
      <c r="U24" s="59"/>
      <c r="V24" s="59"/>
      <c r="W24" s="59"/>
      <c r="X24" s="59"/>
      <c r="Y24" s="59"/>
      <c r="Z24" s="59"/>
      <c r="AA24" s="59"/>
      <c r="AB24" s="59"/>
      <c r="AC24" s="59"/>
      <c r="AD24" s="59"/>
      <c r="AE24" s="59"/>
      <c r="AF24" s="59"/>
      <c r="AG24" s="59"/>
      <c r="AH24" s="59"/>
      <c r="AI24" s="59"/>
      <c r="AJ24" s="59"/>
      <c r="AK24" s="59"/>
      <c r="AL24" s="59"/>
      <c r="AM24" s="59"/>
      <c r="AN24" s="59"/>
      <c r="AO24" s="699"/>
      <c r="AP24" s="699"/>
      <c r="AQ24" s="699"/>
      <c r="AR24" s="699"/>
      <c r="AS24" s="699"/>
      <c r="AT24" s="699"/>
      <c r="AU24" s="699"/>
      <c r="AV24" s="699"/>
      <c r="AW24" s="699"/>
      <c r="AX24" s="699"/>
      <c r="AY24" s="699"/>
      <c r="AZ24" s="699"/>
      <c r="BA24" s="699"/>
      <c r="BB24" s="699"/>
      <c r="BC24" s="699"/>
      <c r="BD24" s="699"/>
      <c r="BE24" s="699"/>
      <c r="BF24" s="699"/>
      <c r="BG24" s="699"/>
      <c r="BH24" s="699"/>
      <c r="BI24" s="699"/>
      <c r="BJ24" s="699"/>
      <c r="BK24" s="699"/>
      <c r="BL24" s="699"/>
      <c r="BM24" s="699"/>
      <c r="BN24" s="699"/>
      <c r="BO24" s="699"/>
      <c r="BP24" s="699"/>
      <c r="BQ24" s="699"/>
      <c r="BR24" s="699"/>
      <c r="BS24" s="699"/>
      <c r="BT24" s="699"/>
      <c r="BU24" s="699"/>
      <c r="BV24" s="699"/>
      <c r="BW24" s="122"/>
      <c r="BX24" s="122"/>
      <c r="BY24" s="122"/>
      <c r="BZ24" s="59"/>
      <c r="CB24" s="97" t="s">
        <v>615</v>
      </c>
      <c r="CC24" s="97" t="s">
        <v>1226</v>
      </c>
      <c r="CK24" s="323" t="str">
        <f>IF(DF15=DE15,"","シート「第二面別紙_工事施工者追加」に入力があります。")</f>
        <v>シート「第二面別紙_工事施工者追加」に入力があります。</v>
      </c>
      <c r="CZ24" s="48"/>
      <c r="DA24" s="372"/>
      <c r="DB24" s="372"/>
      <c r="DC24" s="372"/>
      <c r="DD24" s="372"/>
      <c r="DE24" s="372"/>
      <c r="DF24" s="372"/>
      <c r="DG24" s="372"/>
      <c r="DH24" s="48"/>
      <c r="DI24" s="48"/>
      <c r="DJ24" s="48"/>
      <c r="DK24" s="48"/>
      <c r="DL24" s="48"/>
      <c r="DM24" s="48"/>
      <c r="DN24" s="48"/>
      <c r="DO24" s="48"/>
      <c r="DP24" s="48"/>
    </row>
    <row r="25" spans="1:124" s="2" customFormat="1" ht="17.100000000000001" customHeight="1">
      <c r="A25" s="59"/>
      <c r="B25" s="59"/>
      <c r="C25" s="59"/>
      <c r="D25" s="59"/>
      <c r="E25" s="59"/>
      <c r="F25" s="59"/>
      <c r="G25" s="59"/>
      <c r="H25" s="59"/>
      <c r="I25" s="59"/>
      <c r="J25" s="59"/>
      <c r="K25" s="59"/>
      <c r="L25" s="59"/>
      <c r="M25" s="59"/>
      <c r="N25" s="59"/>
      <c r="O25" s="59"/>
      <c r="P25" s="59"/>
      <c r="Q25" s="59"/>
      <c r="R25" s="59"/>
      <c r="S25" s="59"/>
      <c r="T25" s="59"/>
      <c r="U25" s="59"/>
      <c r="V25" s="59"/>
      <c r="W25" s="59"/>
      <c r="X25" s="59"/>
      <c r="Y25" s="59"/>
      <c r="Z25" s="59"/>
      <c r="AA25" s="59"/>
      <c r="AB25" s="59"/>
      <c r="AC25" s="59"/>
      <c r="AD25" s="59"/>
      <c r="AE25" s="59"/>
      <c r="AF25" s="59"/>
      <c r="AG25" s="59"/>
      <c r="AH25" s="59"/>
      <c r="AI25" s="59"/>
      <c r="AJ25" s="59"/>
      <c r="AK25" s="59"/>
      <c r="AL25" s="59"/>
      <c r="AM25" s="59"/>
      <c r="AN25" s="59"/>
      <c r="AO25" s="122"/>
      <c r="AP25" s="122"/>
      <c r="AQ25" s="122"/>
      <c r="AR25" s="122"/>
      <c r="AS25" s="122"/>
      <c r="AT25" s="122"/>
      <c r="AU25" s="122"/>
      <c r="AV25" s="122"/>
      <c r="AW25" s="122"/>
      <c r="AX25" s="122"/>
      <c r="AY25" s="122"/>
      <c r="AZ25" s="122"/>
      <c r="BA25" s="122"/>
      <c r="BB25" s="122"/>
      <c r="BC25" s="122"/>
      <c r="BD25" s="122"/>
      <c r="BE25" s="122"/>
      <c r="BF25" s="122"/>
      <c r="BG25" s="122"/>
      <c r="BH25" s="122"/>
      <c r="BI25" s="122"/>
      <c r="BJ25" s="122"/>
      <c r="BK25" s="122"/>
      <c r="BL25" s="122"/>
      <c r="BM25" s="122"/>
      <c r="BN25" s="122"/>
      <c r="BO25" s="122"/>
      <c r="BP25" s="122"/>
      <c r="BQ25" s="122"/>
      <c r="BR25" s="122"/>
      <c r="BS25" s="122"/>
      <c r="BT25" s="122"/>
      <c r="BU25" s="122"/>
      <c r="BV25" s="122"/>
      <c r="BW25" s="122"/>
      <c r="BX25" s="122"/>
      <c r="BY25" s="122"/>
      <c r="BZ25" s="59"/>
      <c r="CB25" s="97" t="s">
        <v>617</v>
      </c>
      <c r="CC25" s="97" t="s">
        <v>1227</v>
      </c>
      <c r="CK25" s="323" t="str">
        <f>IF(DF16=DE16,"","シート「第四面追加用」に入力があります。")</f>
        <v>シート「第四面追加用」に入力があります。</v>
      </c>
      <c r="CZ25" s="48"/>
      <c r="DA25" s="48"/>
      <c r="DB25" s="48"/>
      <c r="DC25" s="48"/>
      <c r="DD25" s="48"/>
      <c r="DE25" s="48"/>
      <c r="DF25" s="48"/>
      <c r="DG25" s="48"/>
      <c r="DH25" s="48"/>
      <c r="DI25" s="48"/>
      <c r="DJ25" s="48"/>
      <c r="DK25" s="48"/>
      <c r="DL25" s="48"/>
      <c r="DM25" s="48"/>
      <c r="DN25" s="48"/>
      <c r="DO25" s="48"/>
      <c r="DP25" s="48"/>
    </row>
    <row r="26" spans="1:124" s="2" customFormat="1" ht="17.100000000000001" customHeight="1">
      <c r="A26" s="59"/>
      <c r="B26" s="59"/>
      <c r="C26" s="59"/>
      <c r="D26" s="59"/>
      <c r="E26" s="59"/>
      <c r="F26" s="59"/>
      <c r="G26" s="59"/>
      <c r="H26" s="59"/>
      <c r="I26" s="59"/>
      <c r="J26" s="59"/>
      <c r="K26" s="59"/>
      <c r="L26" s="59"/>
      <c r="M26" s="59"/>
      <c r="N26" s="59"/>
      <c r="O26" s="59"/>
      <c r="P26" s="59"/>
      <c r="Q26" s="59"/>
      <c r="R26" s="59"/>
      <c r="S26" s="59"/>
      <c r="T26" s="59"/>
      <c r="U26" s="59"/>
      <c r="V26" s="59"/>
      <c r="W26" s="59"/>
      <c r="X26" s="59"/>
      <c r="Y26" s="59"/>
      <c r="Z26" s="59"/>
      <c r="AA26" s="59"/>
      <c r="AB26" s="59"/>
      <c r="AC26" s="59"/>
      <c r="AD26" s="59"/>
      <c r="AE26" s="59"/>
      <c r="AF26" s="59"/>
      <c r="AG26" s="59"/>
      <c r="AH26" s="59"/>
      <c r="AI26" s="59"/>
      <c r="AJ26" s="59"/>
      <c r="AK26" s="59"/>
      <c r="AL26" s="59"/>
      <c r="AM26" s="59"/>
      <c r="AN26" s="59"/>
      <c r="AO26" s="59"/>
      <c r="AP26" s="59"/>
      <c r="AQ26" s="59"/>
      <c r="AR26" s="59"/>
      <c r="AS26" s="59"/>
      <c r="AT26" s="59"/>
      <c r="AU26" s="59"/>
      <c r="AV26" s="59"/>
      <c r="AW26" s="59"/>
      <c r="AX26" s="59"/>
      <c r="AY26" s="59"/>
      <c r="AZ26" s="59"/>
      <c r="BA26" s="59"/>
      <c r="BB26" s="59"/>
      <c r="BC26" s="59"/>
      <c r="BD26" s="59"/>
      <c r="BE26" s="59"/>
      <c r="BF26" s="59"/>
      <c r="BG26" s="59"/>
      <c r="BH26" s="59"/>
      <c r="BI26" s="59"/>
      <c r="BJ26" s="59"/>
      <c r="BK26" s="59"/>
      <c r="BL26" s="59"/>
      <c r="BM26" s="59"/>
      <c r="BN26" s="59"/>
      <c r="BO26" s="59"/>
      <c r="BP26" s="59"/>
      <c r="BQ26" s="59"/>
      <c r="BR26" s="59"/>
      <c r="BS26" s="59"/>
      <c r="BT26" s="59"/>
      <c r="BU26" s="59"/>
      <c r="BV26" s="59"/>
      <c r="BW26" s="59"/>
      <c r="BX26" s="59"/>
      <c r="BY26" s="59"/>
      <c r="BZ26" s="59"/>
      <c r="CB26" s="97" t="s">
        <v>619</v>
      </c>
      <c r="CC26" s="97" t="s">
        <v>1228</v>
      </c>
      <c r="CK26" s="323" t="str">
        <f>IF(DF17=DE17,"","シート「第四面_12床面積のみ」に入力があります。")</f>
        <v/>
      </c>
      <c r="CZ26" s="48"/>
      <c r="DA26" s="48"/>
      <c r="DB26" s="48"/>
      <c r="DC26" s="48"/>
      <c r="DD26" s="48"/>
      <c r="DE26" s="48"/>
      <c r="DF26" s="48"/>
      <c r="DG26" s="48"/>
      <c r="DH26" s="48"/>
      <c r="DI26" s="48"/>
      <c r="DJ26" s="48"/>
      <c r="DK26" s="48"/>
      <c r="DL26" s="48"/>
      <c r="DM26" s="48"/>
      <c r="DN26" s="48"/>
      <c r="DO26" s="48"/>
      <c r="DP26" s="48"/>
    </row>
    <row r="27" spans="1:124" s="2" customFormat="1" ht="17.100000000000001" customHeight="1">
      <c r="A27" s="59"/>
      <c r="B27" s="59"/>
      <c r="C27" s="59"/>
      <c r="D27" s="59"/>
      <c r="E27" s="59"/>
      <c r="F27" s="59"/>
      <c r="G27" s="59"/>
      <c r="H27" s="59"/>
      <c r="I27" s="59"/>
      <c r="J27" s="59"/>
      <c r="K27" s="59"/>
      <c r="L27" s="59"/>
      <c r="M27" s="59"/>
      <c r="N27" s="59"/>
      <c r="O27" s="59"/>
      <c r="P27" s="59"/>
      <c r="Q27" s="59"/>
      <c r="R27" s="59"/>
      <c r="S27" s="59"/>
      <c r="T27" s="59"/>
      <c r="U27" s="59"/>
      <c r="V27" s="59"/>
      <c r="W27" s="730" t="s">
        <v>17</v>
      </c>
      <c r="X27" s="730"/>
      <c r="Y27" s="730"/>
      <c r="Z27" s="730"/>
      <c r="AA27" s="730"/>
      <c r="AB27" s="730"/>
      <c r="AC27" s="730"/>
      <c r="AD27" s="730"/>
      <c r="AE27" s="730"/>
      <c r="AF27" s="730"/>
      <c r="AG27" s="730"/>
      <c r="AH27" s="730"/>
      <c r="AI27" s="730"/>
      <c r="AJ27" s="730"/>
      <c r="AK27" s="730"/>
      <c r="AL27" s="730"/>
      <c r="AM27" s="730"/>
      <c r="AN27" s="730"/>
      <c r="AO27" s="669"/>
      <c r="AP27" s="669"/>
      <c r="AQ27" s="669"/>
      <c r="AR27" s="669"/>
      <c r="AS27" s="669"/>
      <c r="AT27" s="669"/>
      <c r="AU27" s="669"/>
      <c r="AV27" s="669"/>
      <c r="AW27" s="669"/>
      <c r="AX27" s="669"/>
      <c r="AY27" s="669"/>
      <c r="AZ27" s="669"/>
      <c r="BA27" s="669"/>
      <c r="BB27" s="669"/>
      <c r="BC27" s="669"/>
      <c r="BD27" s="669"/>
      <c r="BE27" s="669"/>
      <c r="BF27" s="669"/>
      <c r="BG27" s="669"/>
      <c r="BH27" s="669"/>
      <c r="BI27" s="669"/>
      <c r="BJ27" s="669"/>
      <c r="BK27" s="669"/>
      <c r="BL27" s="669"/>
      <c r="BM27" s="669"/>
      <c r="BN27" s="669"/>
      <c r="BO27" s="669"/>
      <c r="BP27" s="669"/>
      <c r="BQ27" s="669"/>
      <c r="BR27" s="669"/>
      <c r="BS27" s="669"/>
      <c r="BT27" s="122"/>
      <c r="BU27" s="670"/>
      <c r="BV27" s="670"/>
      <c r="BW27" s="59"/>
      <c r="BX27" s="59"/>
      <c r="BY27" s="59"/>
      <c r="BZ27" s="59"/>
      <c r="CB27" s="97" t="s">
        <v>620</v>
      </c>
      <c r="CC27" s="97" t="s">
        <v>1229</v>
      </c>
      <c r="CK27" s="323" t="str">
        <f>IF(DF18=DE18,"","シート「第五面追加用」に入力があります。")</f>
        <v/>
      </c>
      <c r="CZ27" s="48"/>
      <c r="DA27" s="48"/>
      <c r="DB27" s="48"/>
      <c r="DC27" s="48"/>
      <c r="DD27" s="48"/>
      <c r="DE27" s="48"/>
      <c r="DF27" s="48"/>
      <c r="DG27" s="48"/>
      <c r="DH27" s="48"/>
      <c r="DI27" s="48"/>
      <c r="DJ27" s="48"/>
      <c r="DK27" s="48"/>
      <c r="DL27" s="48"/>
      <c r="DM27" s="48"/>
      <c r="DN27" s="48"/>
      <c r="DO27" s="48"/>
      <c r="DP27" s="48"/>
    </row>
    <row r="28" spans="1:124" s="2" customFormat="1" ht="17.100000000000001" customHeight="1">
      <c r="A28" s="59"/>
      <c r="B28" s="59"/>
      <c r="C28" s="59"/>
      <c r="D28" s="59"/>
      <c r="E28" s="59"/>
      <c r="F28" s="59"/>
      <c r="G28" s="59"/>
      <c r="H28" s="59"/>
      <c r="I28" s="59"/>
      <c r="J28" s="59"/>
      <c r="K28" s="59"/>
      <c r="L28" s="59"/>
      <c r="M28" s="59"/>
      <c r="N28" s="59"/>
      <c r="O28" s="59"/>
      <c r="P28" s="59"/>
      <c r="Q28" s="59"/>
      <c r="R28" s="59"/>
      <c r="S28" s="59"/>
      <c r="T28" s="59"/>
      <c r="U28" s="59"/>
      <c r="V28" s="59"/>
      <c r="W28" s="59"/>
      <c r="X28" s="59"/>
      <c r="Y28" s="59"/>
      <c r="Z28" s="59"/>
      <c r="AA28" s="59"/>
      <c r="AB28" s="59"/>
      <c r="AC28" s="59"/>
      <c r="AD28" s="59"/>
      <c r="AE28" s="59"/>
      <c r="AF28" s="59"/>
      <c r="AG28" s="699"/>
      <c r="AH28" s="699"/>
      <c r="AI28" s="699"/>
      <c r="AJ28" s="699"/>
      <c r="AK28" s="699"/>
      <c r="AL28" s="699"/>
      <c r="AM28" s="699"/>
      <c r="AN28" s="699"/>
      <c r="AO28" s="669"/>
      <c r="AP28" s="669"/>
      <c r="AQ28" s="669"/>
      <c r="AR28" s="669"/>
      <c r="AS28" s="669"/>
      <c r="AT28" s="669"/>
      <c r="AU28" s="669"/>
      <c r="AV28" s="669"/>
      <c r="AW28" s="669"/>
      <c r="AX28" s="669"/>
      <c r="AY28" s="669"/>
      <c r="AZ28" s="669"/>
      <c r="BA28" s="669"/>
      <c r="BB28" s="669"/>
      <c r="BC28" s="669"/>
      <c r="BD28" s="669"/>
      <c r="BE28" s="669"/>
      <c r="BF28" s="669"/>
      <c r="BG28" s="669"/>
      <c r="BH28" s="669"/>
      <c r="BI28" s="669"/>
      <c r="BJ28" s="669"/>
      <c r="BK28" s="669"/>
      <c r="BL28" s="669"/>
      <c r="BM28" s="669"/>
      <c r="BN28" s="669"/>
      <c r="BO28" s="669"/>
      <c r="BP28" s="669"/>
      <c r="BQ28" s="669"/>
      <c r="BR28" s="669"/>
      <c r="BS28" s="669"/>
      <c r="BT28" s="122"/>
      <c r="BU28" s="670"/>
      <c r="BV28" s="670"/>
      <c r="BW28" s="59"/>
      <c r="BX28" s="59"/>
      <c r="BY28" s="59"/>
      <c r="BZ28" s="59"/>
      <c r="CB28" s="97" t="s">
        <v>621</v>
      </c>
      <c r="CC28" s="97" t="s">
        <v>1230</v>
      </c>
      <c r="CK28" s="323" t="str">
        <f>IF(DF19=DE19,"","シート「第六面追加用」に入力があります。")</f>
        <v/>
      </c>
      <c r="CZ28" s="48"/>
      <c r="DA28" s="48"/>
      <c r="DB28" s="48"/>
      <c r="DC28" s="48"/>
      <c r="DD28" s="48"/>
      <c r="DE28" s="48"/>
      <c r="DF28" s="48"/>
      <c r="DG28" s="48"/>
      <c r="DH28" s="48"/>
      <c r="DI28" s="48"/>
      <c r="DJ28" s="48"/>
      <c r="DK28" s="48"/>
      <c r="DL28" s="48"/>
      <c r="DM28" s="48"/>
      <c r="DN28" s="48"/>
      <c r="DO28" s="48"/>
      <c r="DP28" s="48"/>
    </row>
    <row r="29" spans="1:124" s="2" customFormat="1" ht="17.100000000000001" customHeight="1">
      <c r="A29" s="59"/>
      <c r="B29" s="59"/>
      <c r="C29" s="59"/>
      <c r="D29" s="59"/>
      <c r="E29" s="59"/>
      <c r="F29" s="59"/>
      <c r="G29" s="59"/>
      <c r="H29" s="59"/>
      <c r="I29" s="59"/>
      <c r="J29" s="59"/>
      <c r="K29" s="59"/>
      <c r="L29" s="59"/>
      <c r="M29" s="59"/>
      <c r="N29" s="59"/>
      <c r="O29" s="59"/>
      <c r="P29" s="59"/>
      <c r="Q29" s="59"/>
      <c r="R29" s="59"/>
      <c r="S29" s="59"/>
      <c r="T29" s="59"/>
      <c r="U29" s="59"/>
      <c r="V29" s="59"/>
      <c r="W29" s="59"/>
      <c r="X29" s="59"/>
      <c r="Y29" s="59"/>
      <c r="Z29" s="59"/>
      <c r="AA29" s="59"/>
      <c r="AB29" s="59"/>
      <c r="AC29" s="59"/>
      <c r="AD29" s="59"/>
      <c r="AE29" s="59"/>
      <c r="AF29" s="59"/>
      <c r="AG29" s="699"/>
      <c r="AH29" s="699"/>
      <c r="AI29" s="699"/>
      <c r="AJ29" s="699"/>
      <c r="AK29" s="699"/>
      <c r="AL29" s="699"/>
      <c r="AM29" s="699"/>
      <c r="AN29" s="699"/>
      <c r="AO29" s="122"/>
      <c r="AP29" s="122"/>
      <c r="AQ29" s="122"/>
      <c r="AR29" s="122"/>
      <c r="AS29" s="122"/>
      <c r="AT29" s="122"/>
      <c r="AU29" s="122"/>
      <c r="AV29" s="122"/>
      <c r="AW29" s="122"/>
      <c r="AX29" s="122"/>
      <c r="AY29" s="122"/>
      <c r="AZ29" s="122"/>
      <c r="BA29" s="122"/>
      <c r="BB29" s="122"/>
      <c r="BC29" s="122"/>
      <c r="BD29" s="122"/>
      <c r="BE29" s="122"/>
      <c r="BF29" s="122"/>
      <c r="BG29" s="122"/>
      <c r="BH29" s="122"/>
      <c r="BI29" s="122"/>
      <c r="BJ29" s="122"/>
      <c r="BK29" s="122"/>
      <c r="BL29" s="122"/>
      <c r="BM29" s="122"/>
      <c r="BN29" s="122"/>
      <c r="BO29" s="122"/>
      <c r="BP29" s="122"/>
      <c r="BQ29" s="122"/>
      <c r="BR29" s="122"/>
      <c r="BS29" s="122"/>
      <c r="BT29" s="122"/>
      <c r="BU29" s="122"/>
      <c r="BV29" s="122"/>
      <c r="BW29" s="122"/>
      <c r="BX29" s="122"/>
      <c r="BY29" s="122"/>
      <c r="BZ29" s="59"/>
      <c r="CB29" s="97" t="s">
        <v>622</v>
      </c>
      <c r="CC29" s="97" t="s">
        <v>1231</v>
      </c>
      <c r="CK29" s="323" t="str">
        <f>IF(DF20=DE20,"","シート「建築主別紙（概要書用）」に入力があります。")</f>
        <v/>
      </c>
      <c r="CZ29" s="48"/>
      <c r="DA29" s="48"/>
      <c r="DB29" s="48"/>
      <c r="DC29" s="48"/>
      <c r="DD29" s="48"/>
      <c r="DE29" s="48"/>
      <c r="DF29" s="48"/>
      <c r="DG29" s="48"/>
      <c r="DH29" s="48"/>
      <c r="DI29" s="48"/>
      <c r="DJ29" s="48"/>
      <c r="DK29" s="48"/>
      <c r="DL29" s="48"/>
      <c r="DM29" s="48"/>
      <c r="DN29" s="48"/>
      <c r="DO29" s="48"/>
      <c r="DP29" s="48"/>
    </row>
    <row r="30" spans="1:124" s="2" customFormat="1" ht="17.100000000000001" customHeight="1">
      <c r="A30" s="59"/>
      <c r="B30" s="59"/>
      <c r="C30" s="59"/>
      <c r="D30" s="59"/>
      <c r="E30" s="59"/>
      <c r="F30" s="59"/>
      <c r="G30" s="59"/>
      <c r="H30" s="59"/>
      <c r="I30" s="59"/>
      <c r="J30" s="59"/>
      <c r="K30" s="59"/>
      <c r="L30" s="59"/>
      <c r="M30" s="59"/>
      <c r="N30" s="59"/>
      <c r="O30" s="59"/>
      <c r="P30" s="59"/>
      <c r="Q30" s="59"/>
      <c r="R30" s="59"/>
      <c r="S30" s="59"/>
      <c r="T30" s="59"/>
      <c r="U30" s="59"/>
      <c r="V30" s="59"/>
      <c r="W30" s="59"/>
      <c r="X30" s="59"/>
      <c r="Y30" s="59"/>
      <c r="Z30" s="59"/>
      <c r="AA30" s="59"/>
      <c r="AB30" s="59"/>
      <c r="AC30" s="59"/>
      <c r="AD30" s="59"/>
      <c r="AE30" s="59"/>
      <c r="AF30" s="59"/>
      <c r="AG30" s="122"/>
      <c r="AH30" s="122"/>
      <c r="AI30" s="122"/>
      <c r="AJ30" s="122"/>
      <c r="AK30" s="122"/>
      <c r="AL30" s="122"/>
      <c r="AM30" s="122"/>
      <c r="AN30" s="122"/>
      <c r="AO30" s="122"/>
      <c r="AP30" s="122"/>
      <c r="AQ30" s="122"/>
      <c r="AR30" s="122"/>
      <c r="AS30" s="122"/>
      <c r="AT30" s="122"/>
      <c r="AU30" s="122"/>
      <c r="AV30" s="122"/>
      <c r="AW30" s="122"/>
      <c r="AX30" s="122"/>
      <c r="AY30" s="122"/>
      <c r="AZ30" s="122"/>
      <c r="BA30" s="122"/>
      <c r="BB30" s="122"/>
      <c r="BC30" s="122"/>
      <c r="BD30" s="122"/>
      <c r="BE30" s="122"/>
      <c r="BF30" s="122"/>
      <c r="BG30" s="122"/>
      <c r="BH30" s="122"/>
      <c r="BI30" s="122"/>
      <c r="BJ30" s="122"/>
      <c r="BK30" s="122"/>
      <c r="BL30" s="122"/>
      <c r="BM30" s="122"/>
      <c r="BN30" s="122"/>
      <c r="BO30" s="122"/>
      <c r="BP30" s="122"/>
      <c r="BQ30" s="122"/>
      <c r="BR30" s="122"/>
      <c r="BS30" s="122"/>
      <c r="BT30" s="122"/>
      <c r="BU30" s="122"/>
      <c r="BV30" s="122"/>
      <c r="BW30" s="122"/>
      <c r="BX30" s="122"/>
      <c r="BY30" s="122"/>
      <c r="BZ30" s="59"/>
      <c r="CB30" s="97" t="s">
        <v>557</v>
      </c>
      <c r="CC30" s="97" t="s">
        <v>1232</v>
      </c>
      <c r="CZ30" s="48"/>
      <c r="DA30" s="48"/>
      <c r="DB30" s="48"/>
      <c r="DC30" s="48"/>
      <c r="DD30" s="48"/>
      <c r="DE30" s="48"/>
      <c r="DF30" s="48"/>
      <c r="DG30" s="48"/>
      <c r="DH30" s="48"/>
      <c r="DI30" s="48"/>
      <c r="DJ30" s="48"/>
      <c r="DK30" s="48"/>
      <c r="DL30" s="48"/>
      <c r="DM30" s="48"/>
      <c r="DN30" s="48"/>
      <c r="DO30" s="48"/>
      <c r="DP30" s="48"/>
    </row>
    <row r="31" spans="1:124" s="2" customFormat="1" ht="17.100000000000001" customHeight="1">
      <c r="A31" s="59"/>
      <c r="B31" s="59"/>
      <c r="C31" s="59"/>
      <c r="D31" s="59"/>
      <c r="E31" s="59"/>
      <c r="F31" s="59"/>
      <c r="G31" s="59"/>
      <c r="H31" s="59"/>
      <c r="I31" s="59"/>
      <c r="J31" s="59"/>
      <c r="K31" s="59"/>
      <c r="L31" s="59"/>
      <c r="M31" s="59"/>
      <c r="N31" s="59"/>
      <c r="O31" s="59"/>
      <c r="P31" s="59"/>
      <c r="Q31" s="59"/>
      <c r="R31" s="59"/>
      <c r="S31" s="59"/>
      <c r="T31" s="59"/>
      <c r="U31" s="59"/>
      <c r="V31" s="59"/>
      <c r="W31" s="59"/>
      <c r="X31" s="59"/>
      <c r="Y31" s="59"/>
      <c r="Z31" s="59"/>
      <c r="AA31" s="59"/>
      <c r="AB31" s="59"/>
      <c r="AC31" s="59"/>
      <c r="AD31" s="59"/>
      <c r="AE31" s="59"/>
      <c r="AF31" s="59"/>
      <c r="AG31" s="122"/>
      <c r="AH31" s="122"/>
      <c r="AI31" s="122"/>
      <c r="AJ31" s="122"/>
      <c r="AK31" s="122"/>
      <c r="AL31" s="122"/>
      <c r="AM31" s="122"/>
      <c r="AN31" s="122"/>
      <c r="AO31" s="122"/>
      <c r="AP31" s="122"/>
      <c r="AQ31" s="122"/>
      <c r="AR31" s="122"/>
      <c r="AS31" s="122"/>
      <c r="AT31" s="122"/>
      <c r="AU31" s="122"/>
      <c r="AV31" s="122"/>
      <c r="AW31" s="122"/>
      <c r="AX31" s="122"/>
      <c r="AY31" s="122"/>
      <c r="AZ31" s="122"/>
      <c r="BA31" s="122"/>
      <c r="BB31" s="122"/>
      <c r="BC31" s="122"/>
      <c r="BD31" s="122"/>
      <c r="BE31" s="122"/>
      <c r="BF31" s="122"/>
      <c r="BG31" s="122"/>
      <c r="BH31" s="122"/>
      <c r="BI31" s="122"/>
      <c r="BJ31" s="122"/>
      <c r="BK31" s="122"/>
      <c r="BL31" s="122"/>
      <c r="BM31" s="122"/>
      <c r="BN31" s="122"/>
      <c r="BO31" s="122"/>
      <c r="BP31" s="122"/>
      <c r="BQ31" s="122"/>
      <c r="BR31" s="122"/>
      <c r="BS31" s="122"/>
      <c r="BT31" s="122"/>
      <c r="BU31" s="122"/>
      <c r="BV31" s="122"/>
      <c r="BW31" s="122"/>
      <c r="BX31" s="122"/>
      <c r="BY31" s="122"/>
      <c r="BZ31" s="59"/>
      <c r="CB31" s="97" t="s">
        <v>561</v>
      </c>
      <c r="CC31" s="97" t="s">
        <v>1233</v>
      </c>
      <c r="CZ31" s="48"/>
      <c r="DA31" s="48"/>
      <c r="DB31" s="48"/>
      <c r="DC31" s="48"/>
      <c r="DD31" s="48"/>
      <c r="DE31" s="48"/>
      <c r="DF31" s="48"/>
      <c r="DG31" s="48"/>
      <c r="DH31" s="48"/>
      <c r="DI31" s="48"/>
      <c r="DJ31" s="48"/>
      <c r="DK31" s="48"/>
      <c r="DL31" s="48"/>
      <c r="DM31" s="48"/>
      <c r="DN31" s="48"/>
      <c r="DO31" s="48"/>
      <c r="DP31" s="48"/>
    </row>
    <row r="32" spans="1:124" s="2" customFormat="1" ht="17.100000000000001" customHeight="1">
      <c r="A32" s="59"/>
      <c r="B32" s="59"/>
      <c r="C32" s="59"/>
      <c r="D32" s="59"/>
      <c r="E32" s="59"/>
      <c r="F32" s="59"/>
      <c r="G32" s="59"/>
      <c r="H32" s="59"/>
      <c r="I32" s="59"/>
      <c r="J32" s="59"/>
      <c r="K32" s="59"/>
      <c r="L32" s="59"/>
      <c r="M32" s="59"/>
      <c r="N32" s="59"/>
      <c r="O32" s="59"/>
      <c r="P32" s="59"/>
      <c r="Q32" s="59"/>
      <c r="R32" s="59"/>
      <c r="S32" s="59"/>
      <c r="T32" s="59"/>
      <c r="U32" s="59"/>
      <c r="V32" s="59"/>
      <c r="W32" s="59"/>
      <c r="X32" s="59"/>
      <c r="Y32" s="59"/>
      <c r="Z32" s="59"/>
      <c r="AA32" s="59"/>
      <c r="AB32" s="59"/>
      <c r="AC32" s="59"/>
      <c r="AD32" s="59"/>
      <c r="AE32" s="59"/>
      <c r="AF32" s="59"/>
      <c r="AG32" s="59"/>
      <c r="AH32" s="59"/>
      <c r="AI32" s="59"/>
      <c r="AJ32" s="59"/>
      <c r="AK32" s="59"/>
      <c r="AL32" s="59"/>
      <c r="AM32" s="59"/>
      <c r="AN32" s="59"/>
      <c r="AO32" s="59"/>
      <c r="AP32" s="59"/>
      <c r="AQ32" s="59"/>
      <c r="AR32" s="59"/>
      <c r="AS32" s="59"/>
      <c r="AT32" s="59"/>
      <c r="AU32" s="59"/>
      <c r="AV32" s="59"/>
      <c r="AW32" s="59"/>
      <c r="AX32" s="59"/>
      <c r="AY32" s="59"/>
      <c r="AZ32" s="59"/>
      <c r="BA32" s="59"/>
      <c r="BB32" s="59"/>
      <c r="BC32" s="59"/>
      <c r="BD32" s="59"/>
      <c r="BE32" s="59"/>
      <c r="BF32" s="59"/>
      <c r="BG32" s="59"/>
      <c r="BH32" s="59"/>
      <c r="BI32" s="59"/>
      <c r="BJ32" s="59"/>
      <c r="BK32" s="59"/>
      <c r="BL32" s="59"/>
      <c r="BM32" s="59"/>
      <c r="BN32" s="59"/>
      <c r="BO32" s="59"/>
      <c r="BP32" s="59"/>
      <c r="BQ32" s="59"/>
      <c r="BR32" s="59"/>
      <c r="BS32" s="59"/>
      <c r="BT32" s="59"/>
      <c r="BU32" s="59"/>
      <c r="BV32" s="59"/>
      <c r="BW32" s="122"/>
      <c r="BX32" s="122"/>
      <c r="BY32" s="122"/>
      <c r="BZ32" s="59"/>
      <c r="CB32" s="97" t="s">
        <v>563</v>
      </c>
      <c r="CC32" s="97" t="s">
        <v>1234</v>
      </c>
      <c r="CZ32" s="48"/>
      <c r="DA32" s="48"/>
      <c r="DB32" s="48"/>
      <c r="DC32" s="48"/>
      <c r="DD32" s="48"/>
      <c r="DE32" s="48"/>
      <c r="DF32" s="48"/>
      <c r="DG32" s="48"/>
      <c r="DH32" s="48"/>
      <c r="DI32" s="48"/>
      <c r="DJ32" s="48"/>
      <c r="DK32" s="48"/>
      <c r="DL32" s="48"/>
      <c r="DM32" s="48"/>
      <c r="DN32" s="48"/>
      <c r="DO32" s="48"/>
      <c r="DP32" s="48"/>
    </row>
    <row r="33" spans="1:120" s="2" customFormat="1" ht="17.100000000000001" customHeight="1">
      <c r="A33" s="59"/>
      <c r="B33" s="59"/>
      <c r="C33" s="59"/>
      <c r="D33" s="59"/>
      <c r="E33" s="59"/>
      <c r="F33" s="59"/>
      <c r="G33" s="59"/>
      <c r="H33" s="59"/>
      <c r="I33" s="59"/>
      <c r="J33" s="59"/>
      <c r="K33" s="59"/>
      <c r="L33" s="59"/>
      <c r="M33" s="59"/>
      <c r="N33" s="59"/>
      <c r="O33" s="59"/>
      <c r="P33" s="59"/>
      <c r="Q33" s="59"/>
      <c r="R33" s="59"/>
      <c r="S33" s="59"/>
      <c r="T33" s="59"/>
      <c r="U33" s="59"/>
      <c r="V33" s="59"/>
      <c r="W33" s="59"/>
      <c r="X33" s="59"/>
      <c r="Y33" s="59"/>
      <c r="Z33" s="59"/>
      <c r="AA33" s="59"/>
      <c r="AB33" s="59"/>
      <c r="AC33" s="59"/>
      <c r="AD33" s="59"/>
      <c r="AE33" s="59"/>
      <c r="AF33" s="59"/>
      <c r="AG33" s="59"/>
      <c r="AH33" s="59"/>
      <c r="AI33" s="59"/>
      <c r="AJ33" s="59"/>
      <c r="AK33" s="59"/>
      <c r="AL33" s="59"/>
      <c r="AM33" s="59"/>
      <c r="AN33" s="59"/>
      <c r="AO33" s="122"/>
      <c r="AP33" s="122"/>
      <c r="AQ33" s="122"/>
      <c r="AR33" s="122"/>
      <c r="AS33" s="122"/>
      <c r="AT33" s="122"/>
      <c r="AU33" s="122"/>
      <c r="AV33" s="122"/>
      <c r="AW33" s="122"/>
      <c r="AX33" s="122"/>
      <c r="AY33" s="122"/>
      <c r="AZ33" s="122"/>
      <c r="BA33" s="122"/>
      <c r="BB33" s="122"/>
      <c r="BC33" s="122"/>
      <c r="BD33" s="122"/>
      <c r="BE33" s="122"/>
      <c r="BF33" s="122"/>
      <c r="BG33" s="122"/>
      <c r="BH33" s="122"/>
      <c r="BI33" s="122"/>
      <c r="BJ33" s="122"/>
      <c r="BK33" s="122"/>
      <c r="BL33" s="122"/>
      <c r="BM33" s="122"/>
      <c r="BN33" s="122"/>
      <c r="BO33" s="122"/>
      <c r="BP33" s="122"/>
      <c r="BQ33" s="122"/>
      <c r="BR33" s="122"/>
      <c r="BS33" s="122"/>
      <c r="BT33" s="122"/>
      <c r="BU33" s="122"/>
      <c r="BV33" s="122"/>
      <c r="BW33" s="122"/>
      <c r="BX33" s="122"/>
      <c r="BY33" s="122"/>
      <c r="BZ33" s="59"/>
      <c r="CB33" s="97" t="s">
        <v>566</v>
      </c>
      <c r="CC33" s="97" t="s">
        <v>1235</v>
      </c>
      <c r="CZ33" s="48"/>
      <c r="DA33" s="48"/>
      <c r="DB33" s="48"/>
      <c r="DC33" s="48"/>
      <c r="DD33" s="48"/>
      <c r="DE33" s="48"/>
      <c r="DF33" s="48"/>
      <c r="DG33" s="48"/>
      <c r="DH33" s="48"/>
      <c r="DI33" s="48"/>
      <c r="DJ33" s="48"/>
      <c r="DK33" s="48"/>
      <c r="DL33" s="48"/>
      <c r="DM33" s="48"/>
      <c r="DN33" s="48"/>
      <c r="DO33" s="48"/>
      <c r="DP33" s="48"/>
    </row>
    <row r="34" spans="1:120" s="2" customFormat="1" ht="17.100000000000001" customHeight="1">
      <c r="A34" s="59"/>
      <c r="B34" s="59"/>
      <c r="C34" s="59"/>
      <c r="D34" s="59"/>
      <c r="E34" s="59"/>
      <c r="F34" s="59"/>
      <c r="G34" s="59"/>
      <c r="H34" s="59"/>
      <c r="I34" s="59"/>
      <c r="J34" s="59"/>
      <c r="K34" s="59"/>
      <c r="L34" s="59"/>
      <c r="M34" s="59"/>
      <c r="N34" s="59"/>
      <c r="O34" s="59"/>
      <c r="P34" s="59"/>
      <c r="Q34" s="59"/>
      <c r="R34" s="59"/>
      <c r="S34" s="59"/>
      <c r="T34" s="59"/>
      <c r="U34" s="59"/>
      <c r="V34" s="59"/>
      <c r="W34" s="59"/>
      <c r="X34" s="59"/>
      <c r="Y34" s="59"/>
      <c r="Z34" s="59"/>
      <c r="AA34" s="59"/>
      <c r="AB34" s="59"/>
      <c r="AC34" s="59"/>
      <c r="AD34" s="59"/>
      <c r="AE34" s="59"/>
      <c r="AF34" s="59"/>
      <c r="AG34" s="59"/>
      <c r="AH34" s="59"/>
      <c r="AI34" s="59"/>
      <c r="AJ34" s="59"/>
      <c r="AK34" s="59"/>
      <c r="AL34" s="59"/>
      <c r="AM34" s="59"/>
      <c r="AN34" s="59"/>
      <c r="AO34" s="59"/>
      <c r="AP34" s="59"/>
      <c r="AQ34" s="59"/>
      <c r="AR34" s="59"/>
      <c r="AS34" s="59"/>
      <c r="AT34" s="59"/>
      <c r="AU34" s="59"/>
      <c r="AV34" s="59"/>
      <c r="AW34" s="59"/>
      <c r="AX34" s="59"/>
      <c r="AY34" s="59"/>
      <c r="AZ34" s="59"/>
      <c r="BA34" s="59"/>
      <c r="BB34" s="59"/>
      <c r="BC34" s="59"/>
      <c r="BD34" s="59"/>
      <c r="BE34" s="59"/>
      <c r="BF34" s="59"/>
      <c r="BG34" s="59"/>
      <c r="BH34" s="59"/>
      <c r="BI34" s="59"/>
      <c r="BJ34" s="59"/>
      <c r="BK34" s="59"/>
      <c r="BL34" s="59"/>
      <c r="BM34" s="59"/>
      <c r="BN34" s="59"/>
      <c r="BO34" s="59"/>
      <c r="BP34" s="59"/>
      <c r="BQ34" s="59"/>
      <c r="BR34" s="59"/>
      <c r="BS34" s="59"/>
      <c r="BT34" s="59"/>
      <c r="BU34" s="59"/>
      <c r="BV34" s="59"/>
      <c r="BW34" s="59"/>
      <c r="BX34" s="59"/>
      <c r="BY34" s="59"/>
      <c r="BZ34" s="59"/>
      <c r="CB34" s="97" t="s">
        <v>568</v>
      </c>
      <c r="CC34" s="97" t="s">
        <v>1236</v>
      </c>
      <c r="CZ34" s="48"/>
      <c r="DA34" s="48"/>
      <c r="DB34" s="48"/>
      <c r="DC34" s="48"/>
      <c r="DD34" s="48"/>
      <c r="DE34" s="48"/>
      <c r="DF34" s="48"/>
      <c r="DG34" s="48"/>
      <c r="DH34" s="48"/>
      <c r="DI34" s="48"/>
      <c r="DJ34" s="48"/>
      <c r="DK34" s="48"/>
      <c r="DL34" s="48"/>
      <c r="DM34" s="48"/>
      <c r="DN34" s="48"/>
      <c r="DO34" s="48"/>
      <c r="DP34" s="48"/>
    </row>
    <row r="35" spans="1:120" s="2" customFormat="1" ht="17.100000000000001" customHeight="1">
      <c r="A35" s="59"/>
      <c r="B35" s="59"/>
      <c r="C35" s="59"/>
      <c r="D35" s="59"/>
      <c r="E35" s="59"/>
      <c r="F35" s="59"/>
      <c r="G35" s="59"/>
      <c r="H35" s="59"/>
      <c r="I35" s="59"/>
      <c r="J35" s="59"/>
      <c r="K35" s="59"/>
      <c r="L35" s="59"/>
      <c r="M35" s="59"/>
      <c r="N35" s="59"/>
      <c r="O35" s="59"/>
      <c r="P35" s="59"/>
      <c r="Q35" s="59"/>
      <c r="R35" s="59"/>
      <c r="S35" s="59"/>
      <c r="T35" s="59"/>
      <c r="U35" s="59"/>
      <c r="V35" s="59"/>
      <c r="W35" s="59"/>
      <c r="X35" s="59"/>
      <c r="Y35" s="59"/>
      <c r="Z35" s="59"/>
      <c r="AA35" s="59"/>
      <c r="AB35" s="59"/>
      <c r="AC35" s="59"/>
      <c r="AD35" s="59"/>
      <c r="AE35" s="59"/>
      <c r="AF35" s="59"/>
      <c r="AG35" s="59"/>
      <c r="AH35" s="59"/>
      <c r="AI35" s="59"/>
      <c r="AJ35" s="59"/>
      <c r="AK35" s="59"/>
      <c r="AL35" s="59"/>
      <c r="AM35" s="59"/>
      <c r="AN35" s="59"/>
      <c r="AO35" s="122"/>
      <c r="AP35" s="122"/>
      <c r="AQ35" s="122"/>
      <c r="AR35" s="122"/>
      <c r="AS35" s="122"/>
      <c r="AT35" s="122"/>
      <c r="AU35" s="122"/>
      <c r="AV35" s="122"/>
      <c r="AW35" s="122"/>
      <c r="AX35" s="122"/>
      <c r="AY35" s="122"/>
      <c r="AZ35" s="122"/>
      <c r="BA35" s="122"/>
      <c r="BB35" s="122"/>
      <c r="BC35" s="122"/>
      <c r="BD35" s="122"/>
      <c r="BE35" s="122"/>
      <c r="BF35" s="122"/>
      <c r="BG35" s="122"/>
      <c r="BH35" s="122"/>
      <c r="BI35" s="122"/>
      <c r="BJ35" s="122"/>
      <c r="BK35" s="122"/>
      <c r="BL35" s="122"/>
      <c r="BM35" s="122"/>
      <c r="BN35" s="122"/>
      <c r="BO35" s="122"/>
      <c r="BP35" s="122"/>
      <c r="BQ35" s="122"/>
      <c r="BR35" s="122"/>
      <c r="BS35" s="122"/>
      <c r="BT35" s="122"/>
      <c r="BU35" s="122"/>
      <c r="BV35" s="122"/>
      <c r="BW35" s="122"/>
      <c r="BX35" s="122"/>
      <c r="BY35" s="122"/>
      <c r="BZ35" s="59"/>
      <c r="CB35" s="97" t="s">
        <v>571</v>
      </c>
      <c r="CC35" s="97" t="s">
        <v>1237</v>
      </c>
      <c r="CZ35" s="48"/>
      <c r="DA35" s="48"/>
      <c r="DB35" s="48"/>
      <c r="DC35" s="48"/>
      <c r="DD35" s="48"/>
      <c r="DE35" s="48"/>
      <c r="DF35" s="48"/>
      <c r="DG35" s="48"/>
      <c r="DH35" s="48"/>
      <c r="DI35" s="48"/>
      <c r="DJ35" s="48"/>
      <c r="DK35" s="48"/>
      <c r="DL35" s="48"/>
      <c r="DM35" s="48"/>
      <c r="DN35" s="48"/>
      <c r="DO35" s="48"/>
      <c r="DP35" s="48"/>
    </row>
    <row r="36" spans="1:120" s="2" customFormat="1" ht="17.100000000000001" customHeight="1">
      <c r="A36" s="59"/>
      <c r="B36" s="59"/>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59"/>
      <c r="AF36" s="59"/>
      <c r="AG36" s="59"/>
      <c r="AH36" s="59"/>
      <c r="AI36" s="59"/>
      <c r="AJ36" s="59"/>
      <c r="AK36" s="59"/>
      <c r="AL36" s="59"/>
      <c r="AM36" s="59"/>
      <c r="AN36" s="59"/>
      <c r="AO36" s="59"/>
      <c r="AP36" s="59"/>
      <c r="AQ36" s="59"/>
      <c r="AR36" s="59"/>
      <c r="AS36" s="59"/>
      <c r="AT36" s="59"/>
      <c r="AU36" s="59"/>
      <c r="AV36" s="59"/>
      <c r="AW36" s="59"/>
      <c r="AX36" s="59"/>
      <c r="AY36" s="59"/>
      <c r="AZ36" s="59"/>
      <c r="BA36" s="59"/>
      <c r="BB36" s="59"/>
      <c r="BC36" s="59"/>
      <c r="BD36" s="59"/>
      <c r="BE36" s="59"/>
      <c r="BF36" s="59"/>
      <c r="BG36" s="59"/>
      <c r="BH36" s="59"/>
      <c r="BI36" s="59"/>
      <c r="BJ36" s="59"/>
      <c r="BK36" s="59"/>
      <c r="BL36" s="59"/>
      <c r="BM36" s="59"/>
      <c r="BN36" s="59"/>
      <c r="BO36" s="59"/>
      <c r="BP36" s="59"/>
      <c r="BQ36" s="59"/>
      <c r="BR36" s="59"/>
      <c r="BS36" s="59"/>
      <c r="BT36" s="59"/>
      <c r="BU36" s="59"/>
      <c r="BV36" s="59"/>
      <c r="BW36" s="59"/>
      <c r="BX36" s="59"/>
      <c r="BY36" s="59"/>
      <c r="BZ36" s="59"/>
      <c r="CB36" s="97" t="s">
        <v>574</v>
      </c>
      <c r="CC36" s="97" t="s">
        <v>1238</v>
      </c>
      <c r="CZ36" s="48"/>
      <c r="DA36" s="48"/>
      <c r="DB36" s="48"/>
      <c r="DC36" s="48"/>
      <c r="DD36" s="48"/>
      <c r="DE36" s="48"/>
      <c r="DF36" s="48"/>
      <c r="DG36" s="48"/>
      <c r="DH36" s="48"/>
      <c r="DI36" s="48"/>
      <c r="DJ36" s="48"/>
      <c r="DK36" s="48"/>
      <c r="DL36" s="48"/>
      <c r="DM36" s="48"/>
      <c r="DN36" s="48"/>
      <c r="DO36" s="48"/>
      <c r="DP36" s="48"/>
    </row>
    <row r="37" spans="1:120" s="2" customFormat="1" ht="17.100000000000001" customHeight="1">
      <c r="A37" s="716" t="s">
        <v>19</v>
      </c>
      <c r="B37" s="717"/>
      <c r="C37" s="717"/>
      <c r="D37" s="717"/>
      <c r="E37" s="717"/>
      <c r="F37" s="717"/>
      <c r="G37" s="717"/>
      <c r="H37" s="717"/>
      <c r="I37" s="717"/>
      <c r="J37" s="717"/>
      <c r="K37" s="717"/>
      <c r="L37" s="717"/>
      <c r="M37" s="717"/>
      <c r="N37" s="717"/>
      <c r="O37" s="717"/>
      <c r="P37" s="717"/>
      <c r="Q37" s="717"/>
      <c r="R37" s="717"/>
      <c r="S37" s="717"/>
      <c r="T37" s="717"/>
      <c r="U37" s="717"/>
      <c r="V37" s="717"/>
      <c r="W37" s="718"/>
      <c r="X37" s="716" t="s">
        <v>20</v>
      </c>
      <c r="Y37" s="717"/>
      <c r="Z37" s="717"/>
      <c r="AA37" s="717"/>
      <c r="AB37" s="717"/>
      <c r="AC37" s="717"/>
      <c r="AD37" s="717"/>
      <c r="AE37" s="717"/>
      <c r="AF37" s="717"/>
      <c r="AG37" s="717"/>
      <c r="AH37" s="717"/>
      <c r="AI37" s="717"/>
      <c r="AJ37" s="717"/>
      <c r="AK37" s="717"/>
      <c r="AL37" s="717"/>
      <c r="AM37" s="717"/>
      <c r="AN37" s="717"/>
      <c r="AO37" s="717"/>
      <c r="AP37" s="716" t="s">
        <v>21</v>
      </c>
      <c r="AQ37" s="717"/>
      <c r="AR37" s="717"/>
      <c r="AS37" s="717"/>
      <c r="AT37" s="717"/>
      <c r="AU37" s="717"/>
      <c r="AV37" s="717"/>
      <c r="AW37" s="717"/>
      <c r="AX37" s="717"/>
      <c r="AY37" s="717"/>
      <c r="AZ37" s="717"/>
      <c r="BA37" s="717"/>
      <c r="BB37" s="717"/>
      <c r="BC37" s="718"/>
      <c r="BD37" s="716" t="s">
        <v>22</v>
      </c>
      <c r="BE37" s="717"/>
      <c r="BF37" s="717"/>
      <c r="BG37" s="717"/>
      <c r="BH37" s="717"/>
      <c r="BI37" s="717"/>
      <c r="BJ37" s="717"/>
      <c r="BK37" s="717"/>
      <c r="BL37" s="717"/>
      <c r="BM37" s="717"/>
      <c r="BN37" s="717"/>
      <c r="BO37" s="717"/>
      <c r="BP37" s="717"/>
      <c r="BQ37" s="717"/>
      <c r="BR37" s="717"/>
      <c r="BS37" s="717"/>
      <c r="BT37" s="717"/>
      <c r="BU37" s="717"/>
      <c r="BV37" s="717"/>
      <c r="BW37" s="717"/>
      <c r="BX37" s="717"/>
      <c r="BY37" s="717"/>
      <c r="BZ37" s="718"/>
      <c r="CB37" s="97" t="s">
        <v>577</v>
      </c>
      <c r="CC37" s="97" t="s">
        <v>1239</v>
      </c>
      <c r="CZ37" s="48"/>
      <c r="DA37" s="48"/>
      <c r="DB37" s="48"/>
      <c r="DC37" s="48"/>
      <c r="DD37" s="48"/>
      <c r="DE37" s="48"/>
      <c r="DF37" s="48"/>
      <c r="DG37" s="48"/>
      <c r="DH37" s="48"/>
      <c r="DI37" s="48"/>
      <c r="DJ37" s="48"/>
      <c r="DK37" s="48"/>
      <c r="DL37" s="48"/>
      <c r="DM37" s="48"/>
      <c r="DN37" s="48"/>
      <c r="DO37" s="48"/>
      <c r="DP37" s="48"/>
    </row>
    <row r="38" spans="1:120" s="2" customFormat="1" ht="17.100000000000001" customHeight="1">
      <c r="A38" s="719"/>
      <c r="B38" s="720"/>
      <c r="C38" s="720"/>
      <c r="D38" s="720"/>
      <c r="E38" s="720"/>
      <c r="F38" s="720"/>
      <c r="G38" s="720"/>
      <c r="H38" s="720"/>
      <c r="I38" s="720"/>
      <c r="J38" s="720"/>
      <c r="K38" s="720"/>
      <c r="L38" s="720"/>
      <c r="M38" s="720"/>
      <c r="N38" s="720"/>
      <c r="O38" s="720"/>
      <c r="P38" s="720"/>
      <c r="Q38" s="720"/>
      <c r="R38" s="720"/>
      <c r="S38" s="720"/>
      <c r="T38" s="720"/>
      <c r="U38" s="720"/>
      <c r="V38" s="720"/>
      <c r="W38" s="721"/>
      <c r="X38" s="719"/>
      <c r="Y38" s="720"/>
      <c r="Z38" s="720"/>
      <c r="AA38" s="720"/>
      <c r="AB38" s="720"/>
      <c r="AC38" s="720"/>
      <c r="AD38" s="720"/>
      <c r="AE38" s="720"/>
      <c r="AF38" s="720"/>
      <c r="AG38" s="720"/>
      <c r="AH38" s="720"/>
      <c r="AI38" s="720"/>
      <c r="AJ38" s="720"/>
      <c r="AK38" s="720"/>
      <c r="AL38" s="720"/>
      <c r="AM38" s="720"/>
      <c r="AN38" s="720"/>
      <c r="AO38" s="720"/>
      <c r="AP38" s="719"/>
      <c r="AQ38" s="720"/>
      <c r="AR38" s="720"/>
      <c r="AS38" s="720"/>
      <c r="AT38" s="720"/>
      <c r="AU38" s="720"/>
      <c r="AV38" s="720"/>
      <c r="AW38" s="720"/>
      <c r="AX38" s="720"/>
      <c r="AY38" s="720"/>
      <c r="AZ38" s="720"/>
      <c r="BA38" s="720"/>
      <c r="BB38" s="720"/>
      <c r="BC38" s="721"/>
      <c r="BD38" s="719"/>
      <c r="BE38" s="720"/>
      <c r="BF38" s="720"/>
      <c r="BG38" s="720"/>
      <c r="BH38" s="720"/>
      <c r="BI38" s="720"/>
      <c r="BJ38" s="720"/>
      <c r="BK38" s="720"/>
      <c r="BL38" s="720"/>
      <c r="BM38" s="720"/>
      <c r="BN38" s="720"/>
      <c r="BO38" s="720"/>
      <c r="BP38" s="720"/>
      <c r="BQ38" s="720"/>
      <c r="BR38" s="720"/>
      <c r="BS38" s="720"/>
      <c r="BT38" s="720"/>
      <c r="BU38" s="720"/>
      <c r="BV38" s="720"/>
      <c r="BW38" s="720"/>
      <c r="BX38" s="720"/>
      <c r="BY38" s="720"/>
      <c r="BZ38" s="721"/>
      <c r="CB38" s="97" t="s">
        <v>580</v>
      </c>
      <c r="CC38" s="97" t="s">
        <v>1240</v>
      </c>
      <c r="CZ38" s="48"/>
      <c r="DA38" s="48"/>
      <c r="DB38" s="48"/>
      <c r="DC38" s="48"/>
      <c r="DD38" s="48"/>
      <c r="DE38" s="48"/>
      <c r="DF38" s="48"/>
      <c r="DG38" s="48"/>
      <c r="DH38" s="48"/>
      <c r="DI38" s="48"/>
      <c r="DJ38" s="48"/>
      <c r="DK38" s="48"/>
      <c r="DL38" s="48"/>
      <c r="DM38" s="48"/>
      <c r="DN38" s="48"/>
      <c r="DO38" s="48"/>
      <c r="DP38" s="48"/>
    </row>
    <row r="39" spans="1:120" s="2" customFormat="1" ht="17.100000000000001" customHeight="1">
      <c r="A39" s="700" t="s">
        <v>1241</v>
      </c>
      <c r="B39" s="701"/>
      <c r="C39" s="701"/>
      <c r="D39" s="701"/>
      <c r="E39" s="701"/>
      <c r="F39" s="701"/>
      <c r="G39" s="701"/>
      <c r="H39" s="701"/>
      <c r="I39" s="701"/>
      <c r="J39" s="701"/>
      <c r="K39" s="701"/>
      <c r="L39" s="701"/>
      <c r="M39" s="701"/>
      <c r="N39" s="701"/>
      <c r="O39" s="701"/>
      <c r="P39" s="701"/>
      <c r="Q39" s="701"/>
      <c r="R39" s="701"/>
      <c r="S39" s="701"/>
      <c r="T39" s="701"/>
      <c r="U39" s="701"/>
      <c r="V39" s="701"/>
      <c r="W39" s="702"/>
      <c r="X39" s="700"/>
      <c r="Y39" s="701"/>
      <c r="Z39" s="701"/>
      <c r="AA39" s="701"/>
      <c r="AB39" s="701"/>
      <c r="AC39" s="701"/>
      <c r="AD39" s="701"/>
      <c r="AE39" s="701"/>
      <c r="AF39" s="701"/>
      <c r="AG39" s="701"/>
      <c r="AH39" s="701"/>
      <c r="AI39" s="701"/>
      <c r="AJ39" s="701"/>
      <c r="AK39" s="701"/>
      <c r="AL39" s="701"/>
      <c r="AM39" s="701"/>
      <c r="AN39" s="701"/>
      <c r="AO39" s="702"/>
      <c r="AP39" s="700"/>
      <c r="AQ39" s="701"/>
      <c r="AR39" s="701"/>
      <c r="AS39" s="701"/>
      <c r="AT39" s="701"/>
      <c r="AU39" s="701"/>
      <c r="AV39" s="701"/>
      <c r="AW39" s="701"/>
      <c r="AX39" s="701"/>
      <c r="AY39" s="701"/>
      <c r="AZ39" s="701"/>
      <c r="BA39" s="701"/>
      <c r="BB39" s="701"/>
      <c r="BC39" s="702"/>
      <c r="BD39" s="700" t="s">
        <v>1241</v>
      </c>
      <c r="BE39" s="701"/>
      <c r="BF39" s="701"/>
      <c r="BG39" s="701"/>
      <c r="BH39" s="701"/>
      <c r="BI39" s="701"/>
      <c r="BJ39" s="701"/>
      <c r="BK39" s="701"/>
      <c r="BL39" s="701"/>
      <c r="BM39" s="701"/>
      <c r="BN39" s="701"/>
      <c r="BO39" s="701"/>
      <c r="BP39" s="701"/>
      <c r="BQ39" s="701"/>
      <c r="BR39" s="701"/>
      <c r="BS39" s="701"/>
      <c r="BT39" s="701"/>
      <c r="BU39" s="701"/>
      <c r="BV39" s="701"/>
      <c r="BW39" s="701"/>
      <c r="BX39" s="701"/>
      <c r="BY39" s="701"/>
      <c r="BZ39" s="702"/>
      <c r="CB39" s="97" t="s">
        <v>583</v>
      </c>
      <c r="CC39" s="97" t="s">
        <v>1242</v>
      </c>
      <c r="CZ39" s="48"/>
      <c r="DA39" s="48"/>
      <c r="DB39" s="48"/>
      <c r="DC39" s="48"/>
      <c r="DD39" s="48"/>
      <c r="DE39" s="48"/>
      <c r="DF39" s="48"/>
      <c r="DG39" s="48"/>
      <c r="DH39" s="48"/>
      <c r="DI39" s="48"/>
      <c r="DJ39" s="48"/>
      <c r="DK39" s="48"/>
      <c r="DL39" s="48"/>
      <c r="DM39" s="48"/>
      <c r="DN39" s="48"/>
      <c r="DO39" s="48"/>
      <c r="DP39" s="48"/>
    </row>
    <row r="40" spans="1:120" s="2" customFormat="1" ht="17.100000000000001" customHeight="1">
      <c r="A40" s="703"/>
      <c r="B40" s="704"/>
      <c r="C40" s="704"/>
      <c r="D40" s="704"/>
      <c r="E40" s="704"/>
      <c r="F40" s="704"/>
      <c r="G40" s="704"/>
      <c r="H40" s="704"/>
      <c r="I40" s="704"/>
      <c r="J40" s="704"/>
      <c r="K40" s="704"/>
      <c r="L40" s="704"/>
      <c r="M40" s="704"/>
      <c r="N40" s="704"/>
      <c r="O40" s="704"/>
      <c r="P40" s="704"/>
      <c r="Q40" s="704"/>
      <c r="R40" s="704"/>
      <c r="S40" s="704"/>
      <c r="T40" s="704"/>
      <c r="U40" s="704"/>
      <c r="V40" s="704"/>
      <c r="W40" s="705"/>
      <c r="X40" s="706"/>
      <c r="Y40" s="707"/>
      <c r="Z40" s="707"/>
      <c r="AA40" s="707"/>
      <c r="AB40" s="707"/>
      <c r="AC40" s="707"/>
      <c r="AD40" s="707"/>
      <c r="AE40" s="707"/>
      <c r="AF40" s="707"/>
      <c r="AG40" s="707"/>
      <c r="AH40" s="707"/>
      <c r="AI40" s="707"/>
      <c r="AJ40" s="707"/>
      <c r="AK40" s="707"/>
      <c r="AL40" s="707"/>
      <c r="AM40" s="707"/>
      <c r="AN40" s="707"/>
      <c r="AO40" s="708"/>
      <c r="AP40" s="706"/>
      <c r="AQ40" s="707"/>
      <c r="AR40" s="707"/>
      <c r="AS40" s="707"/>
      <c r="AT40" s="707"/>
      <c r="AU40" s="707"/>
      <c r="AV40" s="707"/>
      <c r="AW40" s="707"/>
      <c r="AX40" s="707"/>
      <c r="AY40" s="707"/>
      <c r="AZ40" s="707"/>
      <c r="BA40" s="707"/>
      <c r="BB40" s="707"/>
      <c r="BC40" s="708"/>
      <c r="BD40" s="703"/>
      <c r="BE40" s="704"/>
      <c r="BF40" s="704"/>
      <c r="BG40" s="704"/>
      <c r="BH40" s="704"/>
      <c r="BI40" s="704"/>
      <c r="BJ40" s="704"/>
      <c r="BK40" s="704"/>
      <c r="BL40" s="704"/>
      <c r="BM40" s="704"/>
      <c r="BN40" s="704"/>
      <c r="BO40" s="704"/>
      <c r="BP40" s="704"/>
      <c r="BQ40" s="704"/>
      <c r="BR40" s="704"/>
      <c r="BS40" s="704"/>
      <c r="BT40" s="704"/>
      <c r="BU40" s="704"/>
      <c r="BV40" s="704"/>
      <c r="BW40" s="704"/>
      <c r="BX40" s="704"/>
      <c r="BY40" s="704"/>
      <c r="BZ40" s="705"/>
      <c r="CB40" s="97" t="s">
        <v>585</v>
      </c>
      <c r="CC40" s="97" t="s">
        <v>1243</v>
      </c>
      <c r="CZ40" s="48"/>
      <c r="DA40" s="48"/>
      <c r="DB40" s="48"/>
      <c r="DC40" s="48"/>
      <c r="DD40" s="48"/>
      <c r="DE40" s="48"/>
      <c r="DF40" s="48"/>
      <c r="DG40" s="48"/>
      <c r="DH40" s="48"/>
      <c r="DI40" s="48"/>
      <c r="DJ40" s="48"/>
      <c r="DK40" s="48"/>
      <c r="DL40" s="48"/>
      <c r="DM40" s="48"/>
      <c r="DN40" s="48"/>
      <c r="DO40" s="48"/>
      <c r="DP40" s="48"/>
    </row>
    <row r="41" spans="1:120" s="2" customFormat="1" ht="17.100000000000001" customHeight="1">
      <c r="A41" s="700" t="s">
        <v>24</v>
      </c>
      <c r="B41" s="701"/>
      <c r="C41" s="701"/>
      <c r="D41" s="701"/>
      <c r="E41" s="701"/>
      <c r="F41" s="701"/>
      <c r="G41" s="701"/>
      <c r="H41" s="701"/>
      <c r="I41" s="701"/>
      <c r="J41" s="701"/>
      <c r="K41" s="701"/>
      <c r="L41" s="701"/>
      <c r="M41" s="701"/>
      <c r="N41" s="701"/>
      <c r="O41" s="701"/>
      <c r="P41" s="701"/>
      <c r="Q41" s="701"/>
      <c r="R41" s="701"/>
      <c r="S41" s="701"/>
      <c r="T41" s="701"/>
      <c r="U41" s="701"/>
      <c r="V41" s="701"/>
      <c r="W41" s="702"/>
      <c r="X41" s="706"/>
      <c r="Y41" s="707"/>
      <c r="Z41" s="707"/>
      <c r="AA41" s="707"/>
      <c r="AB41" s="707"/>
      <c r="AC41" s="707"/>
      <c r="AD41" s="707"/>
      <c r="AE41" s="707"/>
      <c r="AF41" s="707"/>
      <c r="AG41" s="707"/>
      <c r="AH41" s="707"/>
      <c r="AI41" s="707"/>
      <c r="AJ41" s="707"/>
      <c r="AK41" s="707"/>
      <c r="AL41" s="707"/>
      <c r="AM41" s="707"/>
      <c r="AN41" s="707"/>
      <c r="AO41" s="708"/>
      <c r="AP41" s="706"/>
      <c r="AQ41" s="707"/>
      <c r="AR41" s="707"/>
      <c r="AS41" s="707"/>
      <c r="AT41" s="707"/>
      <c r="AU41" s="707"/>
      <c r="AV41" s="707"/>
      <c r="AW41" s="707"/>
      <c r="AX41" s="707"/>
      <c r="AY41" s="707"/>
      <c r="AZ41" s="707"/>
      <c r="BA41" s="707"/>
      <c r="BB41" s="707"/>
      <c r="BC41" s="708"/>
      <c r="BD41" s="700" t="s">
        <v>24</v>
      </c>
      <c r="BE41" s="701"/>
      <c r="BF41" s="701"/>
      <c r="BG41" s="701"/>
      <c r="BH41" s="701"/>
      <c r="BI41" s="701"/>
      <c r="BJ41" s="701"/>
      <c r="BK41" s="701"/>
      <c r="BL41" s="701"/>
      <c r="BM41" s="701"/>
      <c r="BN41" s="701"/>
      <c r="BO41" s="701"/>
      <c r="BP41" s="701"/>
      <c r="BQ41" s="701"/>
      <c r="BR41" s="701"/>
      <c r="BS41" s="701"/>
      <c r="BT41" s="701"/>
      <c r="BU41" s="701"/>
      <c r="BV41" s="701"/>
      <c r="BW41" s="701"/>
      <c r="BX41" s="701"/>
      <c r="BY41" s="701"/>
      <c r="BZ41" s="702"/>
      <c r="CB41" s="97" t="s">
        <v>587</v>
      </c>
      <c r="CC41" s="97" t="s">
        <v>1244</v>
      </c>
      <c r="CZ41" s="48"/>
      <c r="DA41" s="48"/>
      <c r="DB41" s="48"/>
      <c r="DC41" s="48"/>
      <c r="DD41" s="48"/>
      <c r="DE41" s="48"/>
      <c r="DF41" s="48"/>
      <c r="DG41" s="48"/>
      <c r="DH41" s="48"/>
      <c r="DI41" s="48"/>
      <c r="DJ41" s="48"/>
      <c r="DK41" s="48"/>
      <c r="DL41" s="48"/>
      <c r="DM41" s="48"/>
      <c r="DN41" s="48"/>
      <c r="DO41" s="48"/>
      <c r="DP41" s="48"/>
    </row>
    <row r="42" spans="1:120" s="2" customFormat="1" ht="17.100000000000001" customHeight="1">
      <c r="A42" s="703"/>
      <c r="B42" s="704"/>
      <c r="C42" s="704"/>
      <c r="D42" s="704"/>
      <c r="E42" s="704"/>
      <c r="F42" s="704"/>
      <c r="G42" s="704"/>
      <c r="H42" s="704"/>
      <c r="I42" s="704"/>
      <c r="J42" s="704"/>
      <c r="K42" s="704"/>
      <c r="L42" s="704"/>
      <c r="M42" s="704"/>
      <c r="N42" s="704"/>
      <c r="O42" s="704"/>
      <c r="P42" s="704"/>
      <c r="Q42" s="704"/>
      <c r="R42" s="704"/>
      <c r="S42" s="704"/>
      <c r="T42" s="704"/>
      <c r="U42" s="704"/>
      <c r="V42" s="704"/>
      <c r="W42" s="705"/>
      <c r="X42" s="706"/>
      <c r="Y42" s="707"/>
      <c r="Z42" s="707"/>
      <c r="AA42" s="707"/>
      <c r="AB42" s="707"/>
      <c r="AC42" s="707"/>
      <c r="AD42" s="707"/>
      <c r="AE42" s="707"/>
      <c r="AF42" s="707"/>
      <c r="AG42" s="707"/>
      <c r="AH42" s="707"/>
      <c r="AI42" s="707"/>
      <c r="AJ42" s="707"/>
      <c r="AK42" s="707"/>
      <c r="AL42" s="707"/>
      <c r="AM42" s="707"/>
      <c r="AN42" s="707"/>
      <c r="AO42" s="708"/>
      <c r="AP42" s="706"/>
      <c r="AQ42" s="707"/>
      <c r="AR42" s="707"/>
      <c r="AS42" s="707"/>
      <c r="AT42" s="707"/>
      <c r="AU42" s="707"/>
      <c r="AV42" s="707"/>
      <c r="AW42" s="707"/>
      <c r="AX42" s="707"/>
      <c r="AY42" s="707"/>
      <c r="AZ42" s="707"/>
      <c r="BA42" s="707"/>
      <c r="BB42" s="707"/>
      <c r="BC42" s="708"/>
      <c r="BD42" s="703"/>
      <c r="BE42" s="704"/>
      <c r="BF42" s="704"/>
      <c r="BG42" s="704"/>
      <c r="BH42" s="704"/>
      <c r="BI42" s="704"/>
      <c r="BJ42" s="704"/>
      <c r="BK42" s="704"/>
      <c r="BL42" s="704"/>
      <c r="BM42" s="704"/>
      <c r="BN42" s="704"/>
      <c r="BO42" s="704"/>
      <c r="BP42" s="704"/>
      <c r="BQ42" s="704"/>
      <c r="BR42" s="704"/>
      <c r="BS42" s="704"/>
      <c r="BT42" s="704"/>
      <c r="BU42" s="704"/>
      <c r="BV42" s="704"/>
      <c r="BW42" s="704"/>
      <c r="BX42" s="704"/>
      <c r="BY42" s="704"/>
      <c r="BZ42" s="705"/>
      <c r="CB42" s="97" t="s">
        <v>590</v>
      </c>
      <c r="CC42" s="97" t="s">
        <v>1245</v>
      </c>
      <c r="CZ42" s="48"/>
      <c r="DA42" s="48"/>
      <c r="DB42" s="48"/>
      <c r="DC42" s="48"/>
      <c r="DD42" s="48"/>
      <c r="DE42" s="48"/>
      <c r="DF42" s="48"/>
      <c r="DG42" s="48"/>
      <c r="DH42" s="48"/>
      <c r="DI42" s="48"/>
      <c r="DJ42" s="48"/>
      <c r="DK42" s="48"/>
      <c r="DL42" s="48"/>
      <c r="DM42" s="48"/>
      <c r="DN42" s="48"/>
      <c r="DO42" s="48"/>
      <c r="DP42" s="48"/>
    </row>
    <row r="43" spans="1:120" s="2" customFormat="1" ht="17.100000000000001" customHeight="1">
      <c r="A43" s="709" t="s">
        <v>1246</v>
      </c>
      <c r="B43" s="710"/>
      <c r="C43" s="710"/>
      <c r="D43" s="710"/>
      <c r="E43" s="710"/>
      <c r="F43" s="710"/>
      <c r="G43" s="710"/>
      <c r="H43" s="710"/>
      <c r="I43" s="710"/>
      <c r="J43" s="710"/>
      <c r="K43" s="710"/>
      <c r="L43" s="710"/>
      <c r="M43" s="710"/>
      <c r="N43" s="710"/>
      <c r="O43" s="710"/>
      <c r="P43" s="710"/>
      <c r="Q43" s="710"/>
      <c r="R43" s="710"/>
      <c r="S43" s="710"/>
      <c r="T43" s="710"/>
      <c r="U43" s="710"/>
      <c r="V43" s="710"/>
      <c r="W43" s="711"/>
      <c r="X43" s="706"/>
      <c r="Y43" s="707"/>
      <c r="Z43" s="707"/>
      <c r="AA43" s="707"/>
      <c r="AB43" s="707"/>
      <c r="AC43" s="707"/>
      <c r="AD43" s="707"/>
      <c r="AE43" s="707"/>
      <c r="AF43" s="707"/>
      <c r="AG43" s="707"/>
      <c r="AH43" s="707"/>
      <c r="AI43" s="707"/>
      <c r="AJ43" s="707"/>
      <c r="AK43" s="707"/>
      <c r="AL43" s="707"/>
      <c r="AM43" s="707"/>
      <c r="AN43" s="707"/>
      <c r="AO43" s="708"/>
      <c r="AP43" s="706"/>
      <c r="AQ43" s="707"/>
      <c r="AR43" s="707"/>
      <c r="AS43" s="707"/>
      <c r="AT43" s="707"/>
      <c r="AU43" s="707"/>
      <c r="AV43" s="707"/>
      <c r="AW43" s="707"/>
      <c r="AX43" s="707"/>
      <c r="AY43" s="707"/>
      <c r="AZ43" s="707"/>
      <c r="BA43" s="707"/>
      <c r="BB43" s="707"/>
      <c r="BC43" s="708"/>
      <c r="BD43" s="709" t="s">
        <v>1246</v>
      </c>
      <c r="BE43" s="710"/>
      <c r="BF43" s="710"/>
      <c r="BG43" s="710"/>
      <c r="BH43" s="710"/>
      <c r="BI43" s="710"/>
      <c r="BJ43" s="710"/>
      <c r="BK43" s="710"/>
      <c r="BL43" s="710"/>
      <c r="BM43" s="710"/>
      <c r="BN43" s="710"/>
      <c r="BO43" s="710"/>
      <c r="BP43" s="710"/>
      <c r="BQ43" s="710"/>
      <c r="BR43" s="710"/>
      <c r="BS43" s="710"/>
      <c r="BT43" s="710"/>
      <c r="BU43" s="710"/>
      <c r="BV43" s="710"/>
      <c r="BW43" s="710"/>
      <c r="BX43" s="710"/>
      <c r="BY43" s="710"/>
      <c r="BZ43" s="711"/>
      <c r="CB43" s="97" t="s">
        <v>593</v>
      </c>
      <c r="CC43" s="97" t="s">
        <v>1247</v>
      </c>
      <c r="CZ43" s="48"/>
      <c r="DA43" s="48"/>
      <c r="DB43" s="48"/>
      <c r="DC43" s="48"/>
      <c r="DD43" s="48"/>
      <c r="DE43" s="48"/>
      <c r="DF43" s="48"/>
      <c r="DG43" s="48"/>
      <c r="DH43" s="48"/>
      <c r="DI43" s="48"/>
      <c r="DJ43" s="48"/>
      <c r="DK43" s="48"/>
      <c r="DL43" s="48"/>
      <c r="DM43" s="48"/>
      <c r="DN43" s="48"/>
      <c r="DO43" s="48"/>
      <c r="DP43" s="48"/>
    </row>
    <row r="44" spans="1:120" s="2" customFormat="1" ht="17.100000000000001" customHeight="1">
      <c r="A44" s="712"/>
      <c r="B44" s="713"/>
      <c r="C44" s="713"/>
      <c r="D44" s="713"/>
      <c r="E44" s="713"/>
      <c r="F44" s="713"/>
      <c r="G44" s="713"/>
      <c r="H44" s="713"/>
      <c r="I44" s="713"/>
      <c r="J44" s="713"/>
      <c r="K44" s="713"/>
      <c r="L44" s="713"/>
      <c r="M44" s="713"/>
      <c r="N44" s="713"/>
      <c r="O44" s="713"/>
      <c r="P44" s="713"/>
      <c r="Q44" s="713"/>
      <c r="R44" s="713"/>
      <c r="S44" s="713"/>
      <c r="T44" s="713"/>
      <c r="U44" s="713"/>
      <c r="V44" s="713"/>
      <c r="W44" s="714"/>
      <c r="X44" s="703"/>
      <c r="Y44" s="704"/>
      <c r="Z44" s="704"/>
      <c r="AA44" s="704"/>
      <c r="AB44" s="704"/>
      <c r="AC44" s="704"/>
      <c r="AD44" s="704"/>
      <c r="AE44" s="704"/>
      <c r="AF44" s="704"/>
      <c r="AG44" s="704"/>
      <c r="AH44" s="704"/>
      <c r="AI44" s="704"/>
      <c r="AJ44" s="704"/>
      <c r="AK44" s="704"/>
      <c r="AL44" s="704"/>
      <c r="AM44" s="704"/>
      <c r="AN44" s="704"/>
      <c r="AO44" s="705"/>
      <c r="AP44" s="703"/>
      <c r="AQ44" s="704"/>
      <c r="AR44" s="704"/>
      <c r="AS44" s="704"/>
      <c r="AT44" s="704"/>
      <c r="AU44" s="704"/>
      <c r="AV44" s="704"/>
      <c r="AW44" s="704"/>
      <c r="AX44" s="704"/>
      <c r="AY44" s="704"/>
      <c r="AZ44" s="704"/>
      <c r="BA44" s="704"/>
      <c r="BB44" s="704"/>
      <c r="BC44" s="705"/>
      <c r="BD44" s="712"/>
      <c r="BE44" s="713"/>
      <c r="BF44" s="713"/>
      <c r="BG44" s="713"/>
      <c r="BH44" s="713"/>
      <c r="BI44" s="713"/>
      <c r="BJ44" s="713"/>
      <c r="BK44" s="713"/>
      <c r="BL44" s="713"/>
      <c r="BM44" s="713"/>
      <c r="BN44" s="713"/>
      <c r="BO44" s="713"/>
      <c r="BP44" s="713"/>
      <c r="BQ44" s="713"/>
      <c r="BR44" s="713"/>
      <c r="BS44" s="713"/>
      <c r="BT44" s="713"/>
      <c r="BU44" s="713"/>
      <c r="BV44" s="713"/>
      <c r="BW44" s="713"/>
      <c r="BX44" s="713"/>
      <c r="BY44" s="713"/>
      <c r="BZ44" s="714"/>
      <c r="CB44" s="97" t="s">
        <v>597</v>
      </c>
      <c r="CC44" s="97" t="s">
        <v>1248</v>
      </c>
      <c r="CZ44" s="48"/>
      <c r="DA44" s="48"/>
      <c r="DB44" s="48"/>
      <c r="DC44" s="48"/>
      <c r="DD44" s="48"/>
      <c r="DE44" s="48"/>
      <c r="DF44" s="48"/>
      <c r="DG44" s="48"/>
      <c r="DH44" s="48"/>
      <c r="DI44" s="48"/>
      <c r="DJ44" s="48"/>
      <c r="DK44" s="48"/>
      <c r="DL44" s="48"/>
      <c r="DM44" s="48"/>
      <c r="DN44" s="48"/>
      <c r="DO44" s="48"/>
      <c r="DP44" s="48"/>
    </row>
    <row r="45" spans="1:120" s="2" customFormat="1" ht="17.100000000000001" customHeight="1">
      <c r="A45" s="59"/>
      <c r="B45" s="59"/>
      <c r="C45" s="59" t="s">
        <v>1249</v>
      </c>
      <c r="D45" s="59"/>
      <c r="E45" s="59"/>
      <c r="F45" s="59"/>
      <c r="G45" s="59"/>
      <c r="H45" s="59"/>
      <c r="I45" s="59"/>
      <c r="J45" s="59"/>
      <c r="K45" s="59"/>
      <c r="L45" s="59"/>
      <c r="M45" s="59"/>
      <c r="N45" s="59"/>
      <c r="O45" s="59"/>
      <c r="P45" s="59"/>
      <c r="Q45" s="59"/>
      <c r="R45" s="59"/>
      <c r="S45" s="59"/>
      <c r="T45" s="59"/>
      <c r="U45" s="59"/>
      <c r="V45" s="59"/>
      <c r="W45" s="59"/>
      <c r="X45" s="59"/>
      <c r="Y45" s="59"/>
      <c r="Z45" s="59"/>
      <c r="AA45" s="59"/>
      <c r="AB45" s="59"/>
      <c r="AC45" s="59"/>
      <c r="AD45" s="59"/>
      <c r="AE45" s="59"/>
      <c r="AF45" s="59"/>
      <c r="AG45" s="59"/>
      <c r="AH45" s="59"/>
      <c r="AI45" s="59"/>
      <c r="AJ45" s="59"/>
      <c r="AK45" s="59"/>
      <c r="AL45" s="59"/>
      <c r="AM45" s="59"/>
      <c r="AN45" s="59"/>
      <c r="AO45" s="59"/>
      <c r="AP45" s="59"/>
      <c r="AQ45" s="59"/>
      <c r="AR45" s="59"/>
      <c r="AS45" s="59"/>
      <c r="AT45" s="59"/>
      <c r="AU45" s="59"/>
      <c r="AV45" s="59"/>
      <c r="AW45" s="59"/>
      <c r="AX45" s="59"/>
      <c r="AY45" s="59"/>
      <c r="AZ45" s="59"/>
      <c r="BA45" s="59"/>
      <c r="BB45" s="59"/>
      <c r="BC45" s="59"/>
      <c r="BD45" s="59"/>
      <c r="BE45" s="59"/>
      <c r="BF45" s="59"/>
      <c r="BG45" s="59"/>
      <c r="BH45" s="59"/>
      <c r="BI45" s="59"/>
      <c r="BJ45" s="59"/>
      <c r="BK45" s="59"/>
      <c r="BL45" s="59"/>
      <c r="BM45" s="59"/>
      <c r="BN45" s="59"/>
      <c r="BO45" s="59"/>
      <c r="BP45" s="59"/>
      <c r="BQ45" s="59"/>
      <c r="BR45" s="59"/>
      <c r="BS45" s="59"/>
      <c r="BT45" s="59"/>
      <c r="BU45" s="59"/>
      <c r="BV45" s="59"/>
      <c r="BW45" s="59"/>
      <c r="BX45" s="59"/>
      <c r="BY45" s="59"/>
      <c r="BZ45" s="59"/>
      <c r="CB45" s="97" t="s">
        <v>601</v>
      </c>
      <c r="CC45" s="97" t="s">
        <v>1250</v>
      </c>
      <c r="CZ45" s="48"/>
      <c r="DA45" s="48"/>
      <c r="DB45" s="48"/>
      <c r="DC45" s="48"/>
      <c r="DD45" s="48"/>
      <c r="DE45" s="48"/>
      <c r="DF45" s="48"/>
      <c r="DG45" s="48"/>
      <c r="DH45" s="48"/>
      <c r="DI45" s="48"/>
      <c r="DJ45" s="48"/>
      <c r="DK45" s="48"/>
      <c r="DL45" s="48"/>
      <c r="DM45" s="48"/>
      <c r="DN45" s="48"/>
      <c r="DO45" s="48"/>
      <c r="DP45" s="48"/>
    </row>
    <row r="46" spans="1:120" s="2" customFormat="1" ht="15.95" customHeight="1">
      <c r="A46" s="670" t="s">
        <v>27</v>
      </c>
      <c r="B46" s="670"/>
      <c r="C46" s="670"/>
      <c r="D46" s="670"/>
      <c r="E46" s="670"/>
      <c r="F46" s="670"/>
      <c r="G46" s="670"/>
      <c r="H46" s="670"/>
      <c r="I46" s="670"/>
      <c r="J46" s="670"/>
      <c r="K46" s="670"/>
      <c r="L46" s="670"/>
      <c r="M46" s="670"/>
      <c r="N46" s="670"/>
      <c r="O46" s="670"/>
      <c r="P46" s="670"/>
      <c r="Q46" s="670"/>
      <c r="R46" s="670"/>
      <c r="S46" s="670"/>
      <c r="T46" s="670"/>
      <c r="U46" s="670"/>
      <c r="V46" s="670"/>
      <c r="W46" s="670"/>
      <c r="X46" s="670"/>
      <c r="Y46" s="670"/>
      <c r="Z46" s="670"/>
      <c r="AA46" s="670"/>
      <c r="AB46" s="670"/>
      <c r="AC46" s="670"/>
      <c r="AD46" s="670"/>
      <c r="AE46" s="670"/>
      <c r="AF46" s="670"/>
      <c r="AG46" s="670"/>
      <c r="AH46" s="670"/>
      <c r="AI46" s="670"/>
      <c r="AJ46" s="670"/>
      <c r="AK46" s="670"/>
      <c r="AL46" s="670"/>
      <c r="AM46" s="670"/>
      <c r="AN46" s="670"/>
      <c r="AO46" s="670"/>
      <c r="AP46" s="670"/>
      <c r="AQ46" s="670"/>
      <c r="AR46" s="670"/>
      <c r="AS46" s="670"/>
      <c r="AT46" s="670"/>
      <c r="AU46" s="670"/>
      <c r="AV46" s="670"/>
      <c r="AW46" s="670"/>
      <c r="AX46" s="670"/>
      <c r="AY46" s="670"/>
      <c r="AZ46" s="670"/>
      <c r="BA46" s="670"/>
      <c r="BB46" s="670"/>
      <c r="BC46" s="670"/>
      <c r="BD46" s="670"/>
      <c r="BE46" s="670"/>
      <c r="BF46" s="670"/>
      <c r="BG46" s="670"/>
      <c r="BH46" s="670"/>
      <c r="BI46" s="670"/>
      <c r="BJ46" s="670"/>
      <c r="BK46" s="670"/>
      <c r="BL46" s="670"/>
      <c r="BM46" s="670"/>
      <c r="BN46" s="670"/>
      <c r="BO46" s="670"/>
      <c r="BP46" s="670"/>
      <c r="BQ46" s="670"/>
      <c r="BR46" s="670"/>
      <c r="BS46" s="670"/>
      <c r="BT46" s="670"/>
      <c r="BU46" s="670"/>
      <c r="BV46" s="670"/>
      <c r="BW46" s="670"/>
      <c r="BX46" s="670"/>
      <c r="BY46" s="670"/>
      <c r="BZ46" s="670"/>
      <c r="CB46" s="97" t="s">
        <v>605</v>
      </c>
      <c r="CC46" s="97" t="s">
        <v>1251</v>
      </c>
      <c r="CZ46" s="48"/>
      <c r="DA46" s="48"/>
      <c r="DB46" s="48"/>
      <c r="DC46" s="48"/>
      <c r="DD46" s="48"/>
      <c r="DE46" s="48"/>
      <c r="DF46" s="48"/>
      <c r="DG46" s="48"/>
      <c r="DH46" s="48"/>
      <c r="DI46" s="48"/>
      <c r="DJ46" s="48"/>
      <c r="DK46" s="48"/>
      <c r="DL46" s="48"/>
      <c r="DM46" s="48"/>
      <c r="DN46" s="48"/>
      <c r="DO46" s="48"/>
      <c r="DP46" s="48"/>
    </row>
    <row r="47" spans="1:120" s="2" customFormat="1" ht="14.1" customHeight="1">
      <c r="A47" s="63"/>
      <c r="B47" s="63" t="s">
        <v>28</v>
      </c>
      <c r="C47" s="63"/>
      <c r="D47" s="63"/>
      <c r="E47" s="63"/>
      <c r="F47" s="63"/>
      <c r="G47" s="63"/>
      <c r="H47" s="63"/>
      <c r="I47" s="63"/>
      <c r="J47" s="63"/>
      <c r="K47" s="63"/>
      <c r="L47" s="63"/>
      <c r="M47" s="63"/>
      <c r="N47" s="63"/>
      <c r="O47" s="63"/>
      <c r="P47" s="63"/>
      <c r="Q47" s="63"/>
      <c r="R47" s="63"/>
      <c r="S47" s="63"/>
      <c r="T47" s="63"/>
      <c r="U47" s="63"/>
      <c r="V47" s="63"/>
      <c r="W47" s="63"/>
      <c r="X47" s="63"/>
      <c r="Y47" s="63"/>
      <c r="Z47" s="63"/>
      <c r="AA47" s="63"/>
      <c r="AB47" s="63"/>
      <c r="AC47" s="63"/>
      <c r="AD47" s="63"/>
      <c r="AE47" s="63"/>
      <c r="AF47" s="63"/>
      <c r="AG47" s="63"/>
      <c r="AH47" s="63"/>
      <c r="AI47" s="63"/>
      <c r="AJ47" s="63"/>
      <c r="AK47" s="63"/>
      <c r="AL47" s="63"/>
      <c r="AM47" s="63"/>
      <c r="AN47" s="63"/>
      <c r="AO47" s="63"/>
      <c r="AP47" s="63"/>
      <c r="AQ47" s="63"/>
      <c r="AR47" s="63"/>
      <c r="AS47" s="63"/>
      <c r="AT47" s="63"/>
      <c r="AU47" s="63"/>
      <c r="AV47" s="63"/>
      <c r="AW47" s="63"/>
      <c r="AX47" s="63"/>
      <c r="AY47" s="63"/>
      <c r="AZ47" s="63"/>
      <c r="BA47" s="63"/>
      <c r="BB47" s="63"/>
      <c r="BC47" s="63"/>
      <c r="BD47" s="63"/>
      <c r="BE47" s="63"/>
      <c r="BF47" s="63"/>
      <c r="BG47" s="63"/>
      <c r="BH47" s="63"/>
      <c r="BI47" s="63"/>
      <c r="BJ47" s="63"/>
      <c r="BK47" s="63"/>
      <c r="BL47" s="63"/>
      <c r="BM47" s="63"/>
      <c r="BN47" s="63"/>
      <c r="BO47" s="63"/>
      <c r="BP47" s="63"/>
      <c r="BQ47" s="63"/>
      <c r="BR47" s="63"/>
      <c r="BS47" s="63"/>
      <c r="BT47" s="63"/>
      <c r="BU47" s="63"/>
      <c r="BV47" s="63"/>
      <c r="BW47" s="63"/>
      <c r="BX47" s="63"/>
      <c r="BY47" s="63"/>
      <c r="BZ47" s="63"/>
      <c r="CB47" s="97" t="s">
        <v>609</v>
      </c>
      <c r="CC47" s="97" t="s">
        <v>1252</v>
      </c>
      <c r="CZ47" s="48"/>
      <c r="DA47" s="48"/>
      <c r="DB47" s="48"/>
      <c r="DC47" s="48"/>
      <c r="DD47" s="48"/>
      <c r="DE47" s="48"/>
      <c r="DF47" s="48"/>
      <c r="DG47" s="48"/>
      <c r="DH47" s="48"/>
      <c r="DI47" s="48"/>
      <c r="DJ47" s="48"/>
      <c r="DK47" s="48"/>
      <c r="DL47" s="48"/>
      <c r="DM47" s="48"/>
      <c r="DN47" s="48"/>
      <c r="DO47" s="48"/>
      <c r="DP47" s="48"/>
    </row>
    <row r="48" spans="1:120" s="2" customFormat="1" ht="4.5" customHeight="1">
      <c r="A48" s="59"/>
      <c r="B48" s="59"/>
      <c r="C48" s="59"/>
      <c r="D48" s="59"/>
      <c r="E48" s="59"/>
      <c r="F48" s="59"/>
      <c r="G48" s="59"/>
      <c r="H48" s="59"/>
      <c r="I48" s="59"/>
      <c r="J48" s="59"/>
      <c r="K48" s="59"/>
      <c r="L48" s="59"/>
      <c r="M48" s="59"/>
      <c r="N48" s="59"/>
      <c r="O48" s="59"/>
      <c r="P48" s="59"/>
      <c r="Q48" s="59"/>
      <c r="R48" s="59"/>
      <c r="S48" s="59"/>
      <c r="T48" s="59"/>
      <c r="U48" s="59"/>
      <c r="V48" s="59"/>
      <c r="W48" s="59"/>
      <c r="X48" s="59"/>
      <c r="Y48" s="59"/>
      <c r="Z48" s="59"/>
      <c r="AA48" s="59"/>
      <c r="AB48" s="59"/>
      <c r="AC48" s="59"/>
      <c r="AD48" s="59"/>
      <c r="AE48" s="59"/>
      <c r="AF48" s="59"/>
      <c r="AG48" s="59"/>
      <c r="AH48" s="59"/>
      <c r="AI48" s="59"/>
      <c r="AJ48" s="59"/>
      <c r="AK48" s="59"/>
      <c r="AL48" s="59"/>
      <c r="AM48" s="59"/>
      <c r="AN48" s="59"/>
      <c r="AO48" s="59"/>
      <c r="AP48" s="59"/>
      <c r="AQ48" s="59"/>
      <c r="AR48" s="59"/>
      <c r="AS48" s="59"/>
      <c r="AT48" s="59"/>
      <c r="AU48" s="59"/>
      <c r="AV48" s="59"/>
      <c r="AW48" s="59"/>
      <c r="AX48" s="59"/>
      <c r="AY48" s="59"/>
      <c r="AZ48" s="59"/>
      <c r="BA48" s="59"/>
      <c r="BB48" s="59"/>
      <c r="BC48" s="59"/>
      <c r="BD48" s="59"/>
      <c r="BE48" s="59"/>
      <c r="BF48" s="59"/>
      <c r="BG48" s="59"/>
      <c r="BH48" s="59"/>
      <c r="BI48" s="59"/>
      <c r="BJ48" s="59"/>
      <c r="BK48" s="59"/>
      <c r="BL48" s="59"/>
      <c r="BM48" s="59"/>
      <c r="BN48" s="59"/>
      <c r="BO48" s="59"/>
      <c r="BP48" s="59"/>
      <c r="BQ48" s="59"/>
      <c r="BR48" s="59"/>
      <c r="BS48" s="59"/>
      <c r="BT48" s="59"/>
      <c r="BU48" s="59"/>
      <c r="BV48" s="59"/>
      <c r="BW48" s="59"/>
      <c r="BX48" s="59"/>
      <c r="BY48" s="59"/>
      <c r="BZ48" s="59"/>
      <c r="CB48" s="2" t="s">
        <v>611</v>
      </c>
      <c r="CZ48" s="48"/>
      <c r="DA48" s="48"/>
      <c r="DB48" s="48"/>
      <c r="DC48" s="48"/>
      <c r="DD48" s="48"/>
      <c r="DE48" s="48"/>
      <c r="DF48" s="48"/>
      <c r="DG48" s="48"/>
      <c r="DH48" s="48"/>
      <c r="DI48" s="48"/>
      <c r="DJ48" s="48"/>
      <c r="DK48" s="48"/>
      <c r="DL48" s="48"/>
      <c r="DM48" s="48"/>
      <c r="DN48" s="48"/>
      <c r="DO48" s="48"/>
      <c r="DP48" s="48"/>
    </row>
    <row r="49" spans="1:120" s="2" customFormat="1" ht="15.95" customHeight="1">
      <c r="A49" s="59" t="s">
        <v>1253</v>
      </c>
      <c r="B49" s="59"/>
      <c r="C49" s="59"/>
      <c r="D49" s="59"/>
      <c r="E49" s="59"/>
      <c r="F49" s="59"/>
      <c r="G49" s="59"/>
      <c r="H49" s="59"/>
      <c r="I49" s="59"/>
      <c r="J49" s="59"/>
      <c r="K49" s="59"/>
      <c r="L49" s="59"/>
      <c r="M49" s="59"/>
      <c r="N49" s="59"/>
      <c r="O49" s="59"/>
      <c r="P49" s="59"/>
      <c r="Q49" s="59"/>
      <c r="R49" s="59"/>
      <c r="S49" s="59"/>
      <c r="T49" s="59"/>
      <c r="U49" s="59"/>
      <c r="V49" s="59"/>
      <c r="W49" s="59"/>
      <c r="X49" s="59"/>
      <c r="Y49" s="59"/>
      <c r="Z49" s="59"/>
      <c r="AA49" s="59"/>
      <c r="AB49" s="59"/>
      <c r="AC49" s="59"/>
      <c r="AD49" s="59"/>
      <c r="AE49" s="59"/>
      <c r="AF49" s="59"/>
      <c r="AG49" s="59"/>
      <c r="AH49" s="59"/>
      <c r="AI49" s="59"/>
      <c r="AJ49" s="59"/>
      <c r="AK49" s="59"/>
      <c r="AL49" s="59"/>
      <c r="AM49" s="59"/>
      <c r="AN49" s="59"/>
      <c r="AO49" s="59"/>
      <c r="AP49" s="59"/>
      <c r="AQ49" s="59"/>
      <c r="AR49" s="59"/>
      <c r="AS49" s="59"/>
      <c r="AT49" s="59"/>
      <c r="AU49" s="59"/>
      <c r="AV49" s="59"/>
      <c r="AW49" s="59"/>
      <c r="AX49" s="59"/>
      <c r="AY49" s="59"/>
      <c r="AZ49" s="59"/>
      <c r="BA49" s="59"/>
      <c r="BB49" s="59"/>
      <c r="BC49" s="59"/>
      <c r="BD49" s="59"/>
      <c r="BE49" s="59"/>
      <c r="BF49" s="59"/>
      <c r="BG49" s="59"/>
      <c r="BH49" s="59"/>
      <c r="BI49" s="59"/>
      <c r="BJ49" s="59"/>
      <c r="BK49" s="59"/>
      <c r="BL49" s="59"/>
      <c r="BM49" s="59"/>
      <c r="BN49" s="59"/>
      <c r="BO49" s="59"/>
      <c r="BP49" s="59"/>
      <c r="BQ49" s="59"/>
      <c r="BR49" s="59"/>
      <c r="BS49" s="59"/>
      <c r="BT49" s="59"/>
      <c r="BU49" s="59"/>
      <c r="BV49" s="59"/>
      <c r="BW49" s="59"/>
      <c r="BX49" s="59"/>
      <c r="BY49" s="59"/>
      <c r="BZ49" s="59"/>
      <c r="CZ49" s="48"/>
      <c r="DA49" s="48"/>
      <c r="DB49" s="48"/>
      <c r="DC49" s="48"/>
      <c r="DD49" s="48"/>
      <c r="DE49" s="48"/>
      <c r="DF49" s="48"/>
      <c r="DG49" s="48"/>
      <c r="DH49" s="48"/>
      <c r="DI49" s="48"/>
      <c r="DJ49" s="48"/>
      <c r="DK49" s="48"/>
      <c r="DL49" s="48"/>
      <c r="DM49" s="48"/>
      <c r="DN49" s="48"/>
      <c r="DO49" s="48"/>
      <c r="DP49" s="48"/>
    </row>
    <row r="50" spans="1:120" s="2" customFormat="1" ht="17.100000000000001" customHeight="1">
      <c r="A50" s="59"/>
      <c r="B50" s="59" t="s">
        <v>30</v>
      </c>
      <c r="C50" s="59"/>
      <c r="D50" s="59"/>
      <c r="E50" s="59"/>
      <c r="F50" s="59"/>
      <c r="G50" s="59"/>
      <c r="H50" s="59"/>
      <c r="I50" s="59"/>
      <c r="J50" s="59"/>
      <c r="K50" s="59"/>
      <c r="L50" s="59"/>
      <c r="M50" s="59"/>
      <c r="N50" s="59"/>
      <c r="O50" s="59"/>
      <c r="P50" s="59"/>
      <c r="Q50" s="59"/>
      <c r="R50" s="677"/>
      <c r="S50" s="677"/>
      <c r="T50" s="677"/>
      <c r="U50" s="677"/>
      <c r="V50" s="677"/>
      <c r="W50" s="677"/>
      <c r="X50" s="677"/>
      <c r="Y50" s="677"/>
      <c r="Z50" s="677"/>
      <c r="AA50" s="677"/>
      <c r="AB50" s="677"/>
      <c r="AC50" s="677"/>
      <c r="AD50" s="677"/>
      <c r="AE50" s="677"/>
      <c r="AF50" s="677"/>
      <c r="AG50" s="677"/>
      <c r="AH50" s="677"/>
      <c r="AI50" s="677"/>
      <c r="AJ50" s="677"/>
      <c r="AK50" s="677"/>
      <c r="AL50" s="677"/>
      <c r="AM50" s="677"/>
      <c r="AN50" s="677"/>
      <c r="AO50" s="677"/>
      <c r="AP50" s="677"/>
      <c r="AQ50" s="677"/>
      <c r="AR50" s="677"/>
      <c r="AS50" s="677"/>
      <c r="AT50" s="677"/>
      <c r="AU50" s="677"/>
      <c r="AV50" s="677"/>
      <c r="AW50" s="677"/>
      <c r="AX50" s="677"/>
      <c r="AY50" s="677"/>
      <c r="AZ50" s="677"/>
      <c r="BA50" s="677"/>
      <c r="BB50" s="677"/>
      <c r="BC50" s="677"/>
      <c r="BD50" s="677"/>
      <c r="BE50" s="677"/>
      <c r="BF50" s="677"/>
      <c r="BG50" s="677"/>
      <c r="BH50" s="677"/>
      <c r="BI50" s="677"/>
      <c r="BJ50" s="677"/>
      <c r="BK50" s="677"/>
      <c r="BL50" s="677"/>
      <c r="BM50" s="677"/>
      <c r="BN50" s="677"/>
      <c r="BO50" s="677"/>
      <c r="BP50" s="677"/>
      <c r="BQ50" s="677"/>
      <c r="BR50" s="677"/>
      <c r="BS50" s="677"/>
      <c r="BT50" s="677"/>
      <c r="BU50" s="677"/>
      <c r="BV50" s="677"/>
      <c r="BW50" s="677"/>
      <c r="BX50" s="677"/>
      <c r="BY50" s="677"/>
      <c r="BZ50" s="677"/>
      <c r="CZ50" s="48"/>
      <c r="DA50" s="48"/>
      <c r="DB50" s="48"/>
      <c r="DC50" s="48"/>
      <c r="DD50" s="48"/>
      <c r="DE50" s="48"/>
      <c r="DF50" s="48"/>
      <c r="DG50" s="48"/>
      <c r="DH50" s="48"/>
      <c r="DI50" s="48"/>
      <c r="DJ50" s="48"/>
      <c r="DK50" s="48"/>
      <c r="DL50" s="48"/>
      <c r="DM50" s="48"/>
      <c r="DN50" s="48"/>
      <c r="DO50" s="48"/>
      <c r="DP50" s="48"/>
    </row>
    <row r="51" spans="1:120" s="2" customFormat="1" ht="17.100000000000001" customHeight="1">
      <c r="A51" s="59"/>
      <c r="B51" s="59" t="s">
        <v>31</v>
      </c>
      <c r="C51" s="59"/>
      <c r="D51" s="59"/>
      <c r="E51" s="59"/>
      <c r="F51" s="59"/>
      <c r="G51" s="59"/>
      <c r="H51" s="59"/>
      <c r="I51" s="59"/>
      <c r="J51" s="59"/>
      <c r="K51" s="59"/>
      <c r="L51" s="59"/>
      <c r="M51" s="59"/>
      <c r="N51" s="59"/>
      <c r="O51" s="59"/>
      <c r="P51" s="59"/>
      <c r="Q51" s="59"/>
      <c r="R51" s="677"/>
      <c r="S51" s="677"/>
      <c r="T51" s="677"/>
      <c r="U51" s="677"/>
      <c r="V51" s="677"/>
      <c r="W51" s="677"/>
      <c r="X51" s="677"/>
      <c r="Y51" s="677"/>
      <c r="Z51" s="677"/>
      <c r="AA51" s="677"/>
      <c r="AB51" s="677"/>
      <c r="AC51" s="677"/>
      <c r="AD51" s="677"/>
      <c r="AE51" s="677"/>
      <c r="AF51" s="677"/>
      <c r="AG51" s="677"/>
      <c r="AH51" s="677"/>
      <c r="AI51" s="677"/>
      <c r="AJ51" s="677"/>
      <c r="AK51" s="677"/>
      <c r="AL51" s="677"/>
      <c r="AM51" s="677"/>
      <c r="AN51" s="677"/>
      <c r="AO51" s="677"/>
      <c r="AP51" s="677"/>
      <c r="AQ51" s="677"/>
      <c r="AR51" s="677"/>
      <c r="AS51" s="677"/>
      <c r="AT51" s="677"/>
      <c r="AU51" s="677"/>
      <c r="AV51" s="677"/>
      <c r="AW51" s="677"/>
      <c r="AX51" s="677"/>
      <c r="AY51" s="677"/>
      <c r="AZ51" s="677"/>
      <c r="BA51" s="677"/>
      <c r="BB51" s="677"/>
      <c r="BC51" s="677"/>
      <c r="BD51" s="677"/>
      <c r="BE51" s="677"/>
      <c r="BF51" s="677"/>
      <c r="BG51" s="677"/>
      <c r="BH51" s="677"/>
      <c r="BI51" s="677"/>
      <c r="BJ51" s="677"/>
      <c r="BK51" s="677"/>
      <c r="BL51" s="677"/>
      <c r="BM51" s="677"/>
      <c r="BN51" s="677"/>
      <c r="BO51" s="677"/>
      <c r="BP51" s="677"/>
      <c r="BQ51" s="677"/>
      <c r="BR51" s="677"/>
      <c r="BS51" s="677"/>
      <c r="BT51" s="677"/>
      <c r="BU51" s="677"/>
      <c r="BV51" s="677"/>
      <c r="BW51" s="677"/>
      <c r="BX51" s="677"/>
      <c r="BY51" s="677"/>
      <c r="BZ51" s="677"/>
      <c r="CZ51" s="48"/>
      <c r="DA51" s="48"/>
      <c r="DB51" s="48"/>
      <c r="DC51" s="48"/>
      <c r="DD51" s="48"/>
      <c r="DE51" s="48"/>
      <c r="DF51" s="48"/>
      <c r="DG51" s="48"/>
      <c r="DH51" s="48"/>
      <c r="DI51" s="48"/>
      <c r="DJ51" s="48"/>
      <c r="DK51" s="48"/>
      <c r="DL51" s="48"/>
      <c r="DM51" s="48"/>
      <c r="DN51" s="48"/>
      <c r="DO51" s="48"/>
      <c r="DP51" s="48"/>
    </row>
    <row r="52" spans="1:120" s="2" customFormat="1" ht="17.100000000000001" customHeight="1">
      <c r="A52" s="59"/>
      <c r="B52" s="59" t="s">
        <v>32</v>
      </c>
      <c r="C52" s="59"/>
      <c r="D52" s="59"/>
      <c r="E52" s="59"/>
      <c r="F52" s="59"/>
      <c r="G52" s="59"/>
      <c r="H52" s="59"/>
      <c r="I52" s="59"/>
      <c r="J52" s="59"/>
      <c r="K52" s="59"/>
      <c r="L52" s="59"/>
      <c r="M52" s="59"/>
      <c r="N52" s="59"/>
      <c r="O52" s="59"/>
      <c r="P52" s="59"/>
      <c r="Q52" s="59"/>
      <c r="R52" s="670" t="s">
        <v>1254</v>
      </c>
      <c r="S52" s="670"/>
      <c r="T52" s="670"/>
      <c r="U52" s="731"/>
      <c r="V52" s="731"/>
      <c r="W52" s="731"/>
      <c r="X52" s="731"/>
      <c r="Y52" s="731"/>
      <c r="Z52" s="731"/>
      <c r="AA52" s="731"/>
      <c r="AB52" s="731"/>
      <c r="AC52" s="731"/>
      <c r="AD52" s="731"/>
      <c r="AE52" s="731"/>
      <c r="AF52" s="731"/>
      <c r="AG52" s="731"/>
      <c r="AH52" s="731"/>
      <c r="AI52" s="731"/>
      <c r="AJ52" s="731"/>
      <c r="AK52" s="731"/>
      <c r="AL52" s="731"/>
      <c r="AM52" s="731"/>
      <c r="AN52" s="731"/>
      <c r="AO52" s="731"/>
      <c r="AP52" s="731"/>
      <c r="AQ52" s="731"/>
      <c r="AR52" s="731"/>
      <c r="AS52" s="731"/>
      <c r="AT52" s="731"/>
      <c r="AU52" s="731"/>
      <c r="AV52" s="731"/>
      <c r="AW52" s="731"/>
      <c r="AX52" s="731"/>
      <c r="AY52" s="731"/>
      <c r="AZ52" s="731"/>
      <c r="BA52" s="731"/>
      <c r="BB52" s="731"/>
      <c r="BC52" s="731"/>
      <c r="BD52" s="731"/>
      <c r="BE52" s="731"/>
      <c r="BF52" s="731"/>
      <c r="BG52" s="731"/>
      <c r="BH52" s="731"/>
      <c r="BI52" s="731"/>
      <c r="BJ52" s="731"/>
      <c r="BK52" s="731"/>
      <c r="BL52" s="731"/>
      <c r="BM52" s="731"/>
      <c r="BN52" s="731"/>
      <c r="BO52" s="731"/>
      <c r="BP52" s="731"/>
      <c r="BQ52" s="731"/>
      <c r="BR52" s="731"/>
      <c r="BS52" s="731"/>
      <c r="BT52" s="731"/>
      <c r="BU52" s="731"/>
      <c r="BV52" s="731"/>
      <c r="BW52" s="731"/>
      <c r="BX52" s="731"/>
      <c r="BY52" s="731"/>
      <c r="BZ52" s="731"/>
      <c r="CZ52" s="48"/>
      <c r="DA52" s="48"/>
      <c r="DB52" s="48"/>
      <c r="DC52" s="48"/>
      <c r="DD52" s="48"/>
      <c r="DE52" s="48"/>
      <c r="DF52" s="48"/>
      <c r="DG52" s="48"/>
      <c r="DH52" s="48"/>
      <c r="DI52" s="48"/>
      <c r="DJ52" s="48"/>
      <c r="DK52" s="48"/>
      <c r="DL52" s="48"/>
      <c r="DM52" s="48"/>
      <c r="DN52" s="48"/>
      <c r="DO52" s="48"/>
      <c r="DP52" s="48"/>
    </row>
    <row r="53" spans="1:120" s="2" customFormat="1" ht="17.100000000000001" customHeight="1">
      <c r="A53" s="59"/>
      <c r="B53" s="59" t="s">
        <v>33</v>
      </c>
      <c r="C53" s="59"/>
      <c r="D53" s="59"/>
      <c r="E53" s="59"/>
      <c r="F53" s="59"/>
      <c r="G53" s="59"/>
      <c r="H53" s="59"/>
      <c r="I53" s="59"/>
      <c r="J53" s="59"/>
      <c r="K53" s="59"/>
      <c r="L53" s="59"/>
      <c r="M53" s="59"/>
      <c r="N53" s="59"/>
      <c r="O53" s="59"/>
      <c r="P53" s="59"/>
      <c r="Q53" s="59"/>
      <c r="R53" s="677"/>
      <c r="S53" s="677"/>
      <c r="T53" s="677"/>
      <c r="U53" s="677"/>
      <c r="V53" s="677"/>
      <c r="W53" s="677"/>
      <c r="X53" s="677"/>
      <c r="Y53" s="677"/>
      <c r="Z53" s="677"/>
      <c r="AA53" s="677"/>
      <c r="AB53" s="677"/>
      <c r="AC53" s="677"/>
      <c r="AD53" s="677"/>
      <c r="AE53" s="677"/>
      <c r="AF53" s="677"/>
      <c r="AG53" s="677"/>
      <c r="AH53" s="677"/>
      <c r="AI53" s="677"/>
      <c r="AJ53" s="677"/>
      <c r="AK53" s="677"/>
      <c r="AL53" s="677"/>
      <c r="AM53" s="677"/>
      <c r="AN53" s="677"/>
      <c r="AO53" s="677"/>
      <c r="AP53" s="677"/>
      <c r="AQ53" s="677"/>
      <c r="AR53" s="677"/>
      <c r="AS53" s="677"/>
      <c r="AT53" s="677"/>
      <c r="AU53" s="677"/>
      <c r="AV53" s="677"/>
      <c r="AW53" s="677"/>
      <c r="AX53" s="677"/>
      <c r="AY53" s="677"/>
      <c r="AZ53" s="677"/>
      <c r="BA53" s="677"/>
      <c r="BB53" s="677"/>
      <c r="BC53" s="677"/>
      <c r="BD53" s="677"/>
      <c r="BE53" s="677"/>
      <c r="BF53" s="677"/>
      <c r="BG53" s="677"/>
      <c r="BH53" s="677"/>
      <c r="BI53" s="677"/>
      <c r="BJ53" s="677"/>
      <c r="BK53" s="677"/>
      <c r="BL53" s="677"/>
      <c r="BM53" s="677"/>
      <c r="BN53" s="677"/>
      <c r="BO53" s="677"/>
      <c r="BP53" s="677"/>
      <c r="BQ53" s="677"/>
      <c r="BR53" s="677"/>
      <c r="BS53" s="677"/>
      <c r="BT53" s="677"/>
      <c r="BU53" s="677"/>
      <c r="BV53" s="677"/>
      <c r="BW53" s="677"/>
      <c r="BX53" s="677"/>
      <c r="BY53" s="677"/>
      <c r="BZ53" s="677"/>
      <c r="CZ53" s="48"/>
      <c r="DA53" s="48"/>
      <c r="DB53" s="48"/>
      <c r="DC53" s="48"/>
      <c r="DD53" s="48"/>
      <c r="DE53" s="48"/>
      <c r="DF53" s="48"/>
      <c r="DG53" s="48"/>
      <c r="DH53" s="48"/>
      <c r="DI53" s="48"/>
      <c r="DJ53" s="48"/>
      <c r="DK53" s="48"/>
      <c r="DL53" s="48"/>
      <c r="DM53" s="48"/>
      <c r="DN53" s="48"/>
      <c r="DO53" s="48"/>
      <c r="DP53" s="48"/>
    </row>
    <row r="54" spans="1:120" s="2" customFormat="1" ht="17.100000000000001" customHeight="1">
      <c r="A54" s="59"/>
      <c r="B54" s="59" t="s">
        <v>34</v>
      </c>
      <c r="C54" s="59"/>
      <c r="D54" s="59"/>
      <c r="E54" s="59"/>
      <c r="F54" s="59"/>
      <c r="G54" s="59"/>
      <c r="H54" s="59"/>
      <c r="I54" s="59"/>
      <c r="J54" s="59"/>
      <c r="K54" s="59"/>
      <c r="L54" s="59"/>
      <c r="M54" s="59"/>
      <c r="N54" s="59"/>
      <c r="O54" s="59"/>
      <c r="P54" s="59"/>
      <c r="Q54" s="59"/>
      <c r="R54" s="731"/>
      <c r="S54" s="731"/>
      <c r="T54" s="731"/>
      <c r="U54" s="731"/>
      <c r="V54" s="731"/>
      <c r="W54" s="731"/>
      <c r="X54" s="731"/>
      <c r="Y54" s="731"/>
      <c r="Z54" s="731"/>
      <c r="AA54" s="731"/>
      <c r="AB54" s="731"/>
      <c r="AC54" s="731"/>
      <c r="AD54" s="731"/>
      <c r="AE54" s="731"/>
      <c r="AF54" s="731"/>
      <c r="AG54" s="731"/>
      <c r="AH54" s="731"/>
      <c r="AI54" s="731"/>
      <c r="AJ54" s="731"/>
      <c r="AK54" s="731"/>
      <c r="AL54" s="731"/>
      <c r="AM54" s="731"/>
      <c r="AN54" s="731"/>
      <c r="AO54" s="731"/>
      <c r="AP54" s="731"/>
      <c r="AQ54" s="731"/>
      <c r="AR54" s="731"/>
      <c r="AS54" s="731"/>
      <c r="AT54" s="731"/>
      <c r="AU54" s="731"/>
      <c r="AV54" s="731"/>
      <c r="AW54" s="731"/>
      <c r="AX54" s="731"/>
      <c r="AY54" s="731"/>
      <c r="AZ54" s="731"/>
      <c r="BA54" s="731"/>
      <c r="BB54" s="731"/>
      <c r="BC54" s="731"/>
      <c r="BD54" s="731"/>
      <c r="BE54" s="731"/>
      <c r="BF54" s="731"/>
      <c r="BG54" s="731"/>
      <c r="BH54" s="731"/>
      <c r="BI54" s="731"/>
      <c r="BJ54" s="731"/>
      <c r="BK54" s="731"/>
      <c r="BL54" s="731"/>
      <c r="BM54" s="731"/>
      <c r="BN54" s="731"/>
      <c r="BO54" s="731"/>
      <c r="BP54" s="731"/>
      <c r="BQ54" s="731"/>
      <c r="BR54" s="731"/>
      <c r="BS54" s="731"/>
      <c r="BT54" s="731"/>
      <c r="BU54" s="731"/>
      <c r="BV54" s="731"/>
      <c r="BW54" s="731"/>
      <c r="BX54" s="731"/>
      <c r="BY54" s="731"/>
      <c r="BZ54" s="731"/>
      <c r="CZ54" s="48"/>
      <c r="DA54" s="48"/>
      <c r="DB54" s="48"/>
      <c r="DC54" s="48"/>
      <c r="DD54" s="48"/>
      <c r="DE54" s="48"/>
      <c r="DF54" s="48"/>
      <c r="DG54" s="48"/>
      <c r="DH54" s="48"/>
      <c r="DI54" s="48"/>
      <c r="DJ54" s="48"/>
      <c r="DK54" s="48"/>
      <c r="DL54" s="48"/>
      <c r="DM54" s="48"/>
      <c r="DN54" s="48"/>
      <c r="DO54" s="48"/>
      <c r="DP54" s="48"/>
    </row>
    <row r="55" spans="1:120" s="2" customFormat="1" ht="4.5" customHeight="1">
      <c r="A55" s="63"/>
      <c r="B55" s="63"/>
      <c r="C55" s="63"/>
      <c r="D55" s="63"/>
      <c r="E55" s="63"/>
      <c r="F55" s="63"/>
      <c r="G55" s="63"/>
      <c r="H55" s="63"/>
      <c r="I55" s="63"/>
      <c r="J55" s="63"/>
      <c r="K55" s="63"/>
      <c r="L55" s="63"/>
      <c r="M55" s="63"/>
      <c r="N55" s="63"/>
      <c r="O55" s="63"/>
      <c r="P55" s="63"/>
      <c r="Q55" s="63"/>
      <c r="R55" s="63"/>
      <c r="S55" s="63"/>
      <c r="T55" s="63"/>
      <c r="U55" s="63"/>
      <c r="V55" s="63"/>
      <c r="W55" s="63"/>
      <c r="X55" s="63"/>
      <c r="Y55" s="63"/>
      <c r="Z55" s="63"/>
      <c r="AA55" s="63"/>
      <c r="AB55" s="63"/>
      <c r="AC55" s="63"/>
      <c r="AD55" s="63"/>
      <c r="AE55" s="63"/>
      <c r="AF55" s="63"/>
      <c r="AG55" s="63"/>
      <c r="AH55" s="63"/>
      <c r="AI55" s="63"/>
      <c r="AJ55" s="63"/>
      <c r="AK55" s="63"/>
      <c r="AL55" s="63"/>
      <c r="AM55" s="63"/>
      <c r="AN55" s="63"/>
      <c r="AO55" s="63"/>
      <c r="AP55" s="63"/>
      <c r="AQ55" s="63"/>
      <c r="AR55" s="63"/>
      <c r="AS55" s="63"/>
      <c r="AT55" s="63"/>
      <c r="AU55" s="63"/>
      <c r="AV55" s="63"/>
      <c r="AW55" s="63"/>
      <c r="AX55" s="63"/>
      <c r="AY55" s="63"/>
      <c r="AZ55" s="63"/>
      <c r="BA55" s="63"/>
      <c r="BB55" s="63"/>
      <c r="BC55" s="63"/>
      <c r="BD55" s="63"/>
      <c r="BE55" s="63"/>
      <c r="BF55" s="63"/>
      <c r="BG55" s="63"/>
      <c r="BH55" s="63"/>
      <c r="BI55" s="63"/>
      <c r="BJ55" s="63"/>
      <c r="BK55" s="63"/>
      <c r="BL55" s="63"/>
      <c r="BM55" s="63"/>
      <c r="BN55" s="63"/>
      <c r="BO55" s="63"/>
      <c r="BP55" s="63"/>
      <c r="BQ55" s="63"/>
      <c r="BR55" s="63"/>
      <c r="BS55" s="63"/>
      <c r="BT55" s="63"/>
      <c r="BU55" s="63"/>
      <c r="BV55" s="63"/>
      <c r="BW55" s="63"/>
      <c r="BX55" s="63"/>
      <c r="BY55" s="63"/>
      <c r="BZ55" s="63"/>
      <c r="CZ55" s="48"/>
      <c r="DA55" s="48"/>
      <c r="DB55" s="48"/>
      <c r="DC55" s="48"/>
      <c r="DD55" s="48"/>
      <c r="DE55" s="48"/>
      <c r="DF55" s="48"/>
      <c r="DG55" s="48"/>
      <c r="DH55" s="48"/>
      <c r="DI55" s="48"/>
      <c r="DJ55" s="48"/>
      <c r="DK55" s="48"/>
      <c r="DL55" s="48"/>
      <c r="DM55" s="48"/>
      <c r="DN55" s="48"/>
      <c r="DO55" s="48"/>
      <c r="DP55" s="48"/>
    </row>
    <row r="56" spans="1:120" s="2" customFormat="1" ht="5.0999999999999996" customHeight="1">
      <c r="A56" s="59"/>
      <c r="B56" s="59"/>
      <c r="C56" s="59"/>
      <c r="D56" s="59"/>
      <c r="E56" s="59"/>
      <c r="F56" s="59"/>
      <c r="G56" s="59"/>
      <c r="H56" s="59"/>
      <c r="I56" s="59"/>
      <c r="J56" s="59"/>
      <c r="K56" s="59"/>
      <c r="L56" s="59"/>
      <c r="M56" s="59"/>
      <c r="N56" s="59"/>
      <c r="O56" s="59"/>
      <c r="P56" s="59"/>
      <c r="Q56" s="59"/>
      <c r="R56" s="59"/>
      <c r="S56" s="59"/>
      <c r="T56" s="59"/>
      <c r="U56" s="59"/>
      <c r="V56" s="59"/>
      <c r="W56" s="59"/>
      <c r="X56" s="59"/>
      <c r="Y56" s="59"/>
      <c r="Z56" s="59"/>
      <c r="AA56" s="59"/>
      <c r="AB56" s="59"/>
      <c r="AC56" s="59"/>
      <c r="AD56" s="59"/>
      <c r="AE56" s="59"/>
      <c r="AF56" s="59"/>
      <c r="AG56" s="59"/>
      <c r="AH56" s="59"/>
      <c r="AI56" s="59"/>
      <c r="AJ56" s="59"/>
      <c r="AK56" s="59"/>
      <c r="AL56" s="59"/>
      <c r="AM56" s="59"/>
      <c r="AN56" s="59"/>
      <c r="AO56" s="59"/>
      <c r="AP56" s="59"/>
      <c r="AQ56" s="59"/>
      <c r="AR56" s="59"/>
      <c r="AS56" s="59"/>
      <c r="AT56" s="59"/>
      <c r="AU56" s="59"/>
      <c r="AV56" s="59"/>
      <c r="AW56" s="59"/>
      <c r="AX56" s="59"/>
      <c r="AY56" s="59"/>
      <c r="AZ56" s="59"/>
      <c r="BA56" s="59"/>
      <c r="BB56" s="59"/>
      <c r="BC56" s="59"/>
      <c r="BD56" s="59"/>
      <c r="BE56" s="59"/>
      <c r="BF56" s="59"/>
      <c r="BG56" s="59"/>
      <c r="BH56" s="59"/>
      <c r="BI56" s="59"/>
      <c r="BJ56" s="59"/>
      <c r="BK56" s="59"/>
      <c r="BL56" s="59"/>
      <c r="BM56" s="59"/>
      <c r="BN56" s="59"/>
      <c r="BO56" s="59"/>
      <c r="BP56" s="59"/>
      <c r="BQ56" s="59"/>
      <c r="BR56" s="59"/>
      <c r="BS56" s="59"/>
      <c r="BT56" s="59"/>
      <c r="BU56" s="59"/>
      <c r="BV56" s="59"/>
      <c r="BW56" s="59"/>
      <c r="BX56" s="59"/>
      <c r="BY56" s="59"/>
      <c r="BZ56" s="59"/>
      <c r="CZ56" s="48"/>
      <c r="DA56" s="48"/>
      <c r="DB56" s="48"/>
      <c r="DC56" s="48"/>
      <c r="DD56" s="48"/>
      <c r="DE56" s="48"/>
      <c r="DF56" s="48"/>
      <c r="DG56" s="48"/>
      <c r="DH56" s="48"/>
      <c r="DI56" s="48"/>
      <c r="DJ56" s="48"/>
      <c r="DK56" s="48"/>
      <c r="DL56" s="48"/>
      <c r="DM56" s="48"/>
      <c r="DN56" s="48"/>
      <c r="DO56" s="48"/>
      <c r="DP56" s="48"/>
    </row>
    <row r="57" spans="1:120" s="2" customFormat="1" ht="15.95" customHeight="1">
      <c r="A57" s="59" t="s">
        <v>1255</v>
      </c>
      <c r="B57" s="59"/>
      <c r="C57" s="59"/>
      <c r="D57" s="59"/>
      <c r="E57" s="59"/>
      <c r="F57" s="59"/>
      <c r="G57" s="59"/>
      <c r="H57" s="59"/>
      <c r="I57" s="59"/>
      <c r="J57" s="59"/>
      <c r="K57" s="59"/>
      <c r="L57" s="59"/>
      <c r="M57" s="59"/>
      <c r="N57" s="59"/>
      <c r="O57" s="59"/>
      <c r="P57" s="59"/>
      <c r="Q57" s="59"/>
      <c r="R57" s="59"/>
      <c r="S57" s="59"/>
      <c r="T57" s="59"/>
      <c r="U57" s="59"/>
      <c r="V57" s="59"/>
      <c r="W57" s="59"/>
      <c r="X57" s="59"/>
      <c r="Y57" s="59"/>
      <c r="Z57" s="59"/>
      <c r="AA57" s="59"/>
      <c r="AB57" s="59"/>
      <c r="AC57" s="59"/>
      <c r="AD57" s="59"/>
      <c r="AE57" s="59"/>
      <c r="AF57" s="59"/>
      <c r="AG57" s="59"/>
      <c r="AH57" s="59"/>
      <c r="AI57" s="59"/>
      <c r="AJ57" s="59"/>
      <c r="AK57" s="59"/>
      <c r="AL57" s="59"/>
      <c r="AM57" s="59"/>
      <c r="AN57" s="59"/>
      <c r="AO57" s="59"/>
      <c r="AP57" s="59"/>
      <c r="AQ57" s="59"/>
      <c r="AR57" s="59"/>
      <c r="AS57" s="59"/>
      <c r="AT57" s="59"/>
      <c r="AU57" s="59"/>
      <c r="AV57" s="59"/>
      <c r="AW57" s="59"/>
      <c r="AX57" s="59"/>
      <c r="AY57" s="59"/>
      <c r="AZ57" s="59"/>
      <c r="BA57" s="59"/>
      <c r="BB57" s="59"/>
      <c r="BC57" s="59"/>
      <c r="BD57" s="59"/>
      <c r="BE57" s="59"/>
      <c r="BF57" s="59"/>
      <c r="BG57" s="59"/>
      <c r="BH57" s="59"/>
      <c r="BI57" s="59"/>
      <c r="BJ57" s="59"/>
      <c r="BK57" s="59"/>
      <c r="BL57" s="59"/>
      <c r="BM57" s="59"/>
      <c r="BN57" s="59"/>
      <c r="BO57" s="59"/>
      <c r="BP57" s="59"/>
      <c r="BQ57" s="59"/>
      <c r="BR57" s="59"/>
      <c r="BS57" s="59"/>
      <c r="BT57" s="59"/>
      <c r="BU57" s="59"/>
      <c r="BV57" s="59"/>
      <c r="BW57" s="59"/>
      <c r="BX57" s="59"/>
      <c r="BY57" s="59"/>
      <c r="BZ57" s="59"/>
      <c r="CZ57" s="48"/>
      <c r="DA57" s="48"/>
      <c r="DB57" s="48"/>
      <c r="DC57" s="48"/>
      <c r="DD57" s="48"/>
      <c r="DE57" s="48"/>
      <c r="DF57" s="48"/>
      <c r="DG57" s="48"/>
      <c r="DH57" s="48"/>
      <c r="DI57" s="48"/>
      <c r="DJ57" s="48"/>
      <c r="DK57" s="48"/>
      <c r="DL57" s="48"/>
      <c r="DM57" s="48"/>
      <c r="DN57" s="48"/>
      <c r="DO57" s="48"/>
      <c r="DP57" s="48"/>
    </row>
    <row r="58" spans="1:120" s="2" customFormat="1" ht="17.100000000000001" customHeight="1">
      <c r="A58" s="59"/>
      <c r="B58" s="59" t="s">
        <v>36</v>
      </c>
      <c r="C58" s="59"/>
      <c r="D58" s="59"/>
      <c r="E58" s="59"/>
      <c r="F58" s="59"/>
      <c r="G58" s="59"/>
      <c r="H58" s="59"/>
      <c r="I58" s="59"/>
      <c r="J58" s="59"/>
      <c r="K58" s="59"/>
      <c r="L58" s="59"/>
      <c r="M58" s="59"/>
      <c r="N58" s="59"/>
      <c r="O58" s="59"/>
      <c r="P58" s="59"/>
      <c r="Q58" s="59"/>
      <c r="R58" s="59"/>
      <c r="S58" s="59" t="s">
        <v>37</v>
      </c>
      <c r="T58" s="59"/>
      <c r="U58" s="677"/>
      <c r="V58" s="677"/>
      <c r="W58" s="677"/>
      <c r="X58" s="677"/>
      <c r="Y58" s="122" t="s">
        <v>38</v>
      </c>
      <c r="Z58" s="59"/>
      <c r="AA58" s="59"/>
      <c r="AB58" s="59"/>
      <c r="AC58" s="59"/>
      <c r="AD58" s="59"/>
      <c r="AE58" s="59"/>
      <c r="AF58" s="59"/>
      <c r="AG58" s="59"/>
      <c r="AH58" s="59"/>
      <c r="AI58" s="59" t="s">
        <v>37</v>
      </c>
      <c r="AJ58" s="59"/>
      <c r="AK58" s="678"/>
      <c r="AL58" s="678"/>
      <c r="AM58" s="678"/>
      <c r="AN58" s="678"/>
      <c r="AO58" s="678"/>
      <c r="AP58" s="678"/>
      <c r="AQ58" s="678"/>
      <c r="AR58" s="678"/>
      <c r="AS58" s="678"/>
      <c r="AT58" s="678"/>
      <c r="AU58" s="678"/>
      <c r="AV58" s="678"/>
      <c r="AW58" s="122" t="s">
        <v>39</v>
      </c>
      <c r="AX58" s="59"/>
      <c r="AY58" s="59"/>
      <c r="AZ58" s="59"/>
      <c r="BA58" s="59"/>
      <c r="BB58" s="59"/>
      <c r="BC58" s="59"/>
      <c r="BD58" s="59"/>
      <c r="BE58" s="59"/>
      <c r="BF58" s="677"/>
      <c r="BG58" s="677"/>
      <c r="BH58" s="677"/>
      <c r="BI58" s="677"/>
      <c r="BJ58" s="677"/>
      <c r="BK58" s="677"/>
      <c r="BL58" s="677"/>
      <c r="BM58" s="677"/>
      <c r="BN58" s="677"/>
      <c r="BO58" s="677"/>
      <c r="BP58" s="677"/>
      <c r="BQ58" s="677"/>
      <c r="BR58" s="122" t="s">
        <v>40</v>
      </c>
      <c r="BS58" s="59"/>
      <c r="BT58" s="59"/>
      <c r="BU58" s="59"/>
      <c r="BV58" s="59"/>
      <c r="BW58" s="59"/>
      <c r="BX58" s="59"/>
      <c r="BY58" s="59"/>
      <c r="BZ58" s="59"/>
      <c r="CZ58" s="48"/>
      <c r="DA58" s="48"/>
      <c r="DB58" s="48"/>
      <c r="DC58" s="48"/>
      <c r="DD58" s="48"/>
      <c r="DE58" s="48"/>
      <c r="DF58" s="48"/>
      <c r="DG58" s="48"/>
      <c r="DH58" s="48"/>
      <c r="DI58" s="48"/>
      <c r="DJ58" s="48"/>
      <c r="DK58" s="48"/>
      <c r="DL58" s="48"/>
      <c r="DM58" s="48"/>
      <c r="DN58" s="48"/>
      <c r="DO58" s="48"/>
      <c r="DP58" s="48"/>
    </row>
    <row r="59" spans="1:120" s="2" customFormat="1" ht="17.100000000000001" customHeight="1">
      <c r="A59" s="59"/>
      <c r="B59" s="59" t="s">
        <v>31</v>
      </c>
      <c r="C59" s="59"/>
      <c r="D59" s="59"/>
      <c r="E59" s="59"/>
      <c r="F59" s="59"/>
      <c r="G59" s="59"/>
      <c r="H59" s="59"/>
      <c r="I59" s="59"/>
      <c r="J59" s="59"/>
      <c r="K59" s="59"/>
      <c r="L59" s="59"/>
      <c r="M59" s="59"/>
      <c r="N59" s="59"/>
      <c r="O59" s="59"/>
      <c r="P59" s="59"/>
      <c r="Q59" s="59"/>
      <c r="R59" s="677"/>
      <c r="S59" s="677"/>
      <c r="T59" s="677"/>
      <c r="U59" s="677"/>
      <c r="V59" s="677"/>
      <c r="W59" s="677"/>
      <c r="X59" s="677"/>
      <c r="Y59" s="677"/>
      <c r="Z59" s="677"/>
      <c r="AA59" s="677"/>
      <c r="AB59" s="677"/>
      <c r="AC59" s="677"/>
      <c r="AD59" s="677"/>
      <c r="AE59" s="677"/>
      <c r="AF59" s="677"/>
      <c r="AG59" s="677"/>
      <c r="AH59" s="677"/>
      <c r="AI59" s="677"/>
      <c r="AJ59" s="677"/>
      <c r="AK59" s="677"/>
      <c r="AL59" s="677"/>
      <c r="AM59" s="677"/>
      <c r="AN59" s="677"/>
      <c r="AO59" s="677"/>
      <c r="AP59" s="677"/>
      <c r="AQ59" s="677"/>
      <c r="AR59" s="677"/>
      <c r="AS59" s="677"/>
      <c r="AT59" s="677"/>
      <c r="AU59" s="677"/>
      <c r="AV59" s="677"/>
      <c r="AW59" s="677"/>
      <c r="AX59" s="677"/>
      <c r="AY59" s="677"/>
      <c r="AZ59" s="677"/>
      <c r="BA59" s="677"/>
      <c r="BB59" s="677"/>
      <c r="BC59" s="677"/>
      <c r="BD59" s="677"/>
      <c r="BE59" s="677"/>
      <c r="BF59" s="677"/>
      <c r="BG59" s="677"/>
      <c r="BH59" s="677"/>
      <c r="BI59" s="677"/>
      <c r="BJ59" s="677"/>
      <c r="BK59" s="677"/>
      <c r="BL59" s="677"/>
      <c r="BM59" s="677"/>
      <c r="BN59" s="677"/>
      <c r="BO59" s="677"/>
      <c r="BP59" s="677"/>
      <c r="BQ59" s="677"/>
      <c r="BR59" s="677"/>
      <c r="BS59" s="677"/>
      <c r="BT59" s="677"/>
      <c r="BU59" s="677"/>
      <c r="BV59" s="677"/>
      <c r="BW59" s="677"/>
      <c r="BX59" s="677"/>
      <c r="BY59" s="677"/>
      <c r="BZ59" s="677"/>
      <c r="CZ59" s="48"/>
      <c r="DA59" s="48"/>
      <c r="DB59" s="48"/>
      <c r="DC59" s="48"/>
      <c r="DD59" s="48"/>
      <c r="DE59" s="48"/>
      <c r="DF59" s="48"/>
      <c r="DG59" s="48"/>
      <c r="DH59" s="48"/>
      <c r="DI59" s="48"/>
      <c r="DJ59" s="48"/>
      <c r="DK59" s="48"/>
      <c r="DL59" s="48"/>
      <c r="DM59" s="48"/>
      <c r="DN59" s="48"/>
      <c r="DO59" s="48"/>
      <c r="DP59" s="48"/>
    </row>
    <row r="60" spans="1:120" s="2" customFormat="1" ht="17.100000000000001" customHeight="1">
      <c r="A60" s="59"/>
      <c r="B60" s="59" t="s">
        <v>42</v>
      </c>
      <c r="C60" s="59"/>
      <c r="D60" s="59"/>
      <c r="E60" s="59"/>
      <c r="F60" s="59"/>
      <c r="G60" s="59"/>
      <c r="H60" s="59"/>
      <c r="I60" s="59"/>
      <c r="J60" s="59"/>
      <c r="K60" s="59"/>
      <c r="L60" s="59"/>
      <c r="M60" s="59"/>
      <c r="N60" s="59"/>
      <c r="O60" s="59"/>
      <c r="P60" s="59"/>
      <c r="Q60" s="59"/>
      <c r="R60" s="59"/>
      <c r="S60" s="59" t="s">
        <v>37</v>
      </c>
      <c r="T60" s="59"/>
      <c r="U60" s="677"/>
      <c r="V60" s="677"/>
      <c r="W60" s="677"/>
      <c r="X60" s="677"/>
      <c r="Y60" s="122" t="s">
        <v>43</v>
      </c>
      <c r="Z60" s="59"/>
      <c r="AA60" s="59"/>
      <c r="AB60" s="59"/>
      <c r="AC60" s="59"/>
      <c r="AD60" s="59"/>
      <c r="AE60" s="59"/>
      <c r="AF60" s="59"/>
      <c r="AG60" s="59"/>
      <c r="AH60" s="59"/>
      <c r="AI60" s="59" t="s">
        <v>37</v>
      </c>
      <c r="AJ60" s="59"/>
      <c r="AK60" s="677"/>
      <c r="AL60" s="677"/>
      <c r="AM60" s="677"/>
      <c r="AN60" s="677"/>
      <c r="AO60" s="677"/>
      <c r="AP60" s="677"/>
      <c r="AQ60" s="677"/>
      <c r="AR60" s="677"/>
      <c r="AS60" s="677"/>
      <c r="AT60" s="59" t="s">
        <v>44</v>
      </c>
      <c r="AU60" s="59"/>
      <c r="AV60" s="59"/>
      <c r="AW60" s="59"/>
      <c r="AX60" s="122"/>
      <c r="AY60" s="59"/>
      <c r="AZ60" s="59"/>
      <c r="BA60" s="59"/>
      <c r="BB60" s="59"/>
      <c r="BC60" s="59"/>
      <c r="BD60" s="59"/>
      <c r="BE60" s="59"/>
      <c r="BF60" s="677"/>
      <c r="BG60" s="677"/>
      <c r="BH60" s="677"/>
      <c r="BI60" s="677"/>
      <c r="BJ60" s="677"/>
      <c r="BK60" s="677"/>
      <c r="BL60" s="677"/>
      <c r="BM60" s="677"/>
      <c r="BN60" s="677"/>
      <c r="BO60" s="677"/>
      <c r="BP60" s="677"/>
      <c r="BQ60" s="677"/>
      <c r="BR60" s="122" t="s">
        <v>40</v>
      </c>
      <c r="BS60" s="59"/>
      <c r="BT60" s="59"/>
      <c r="BU60" s="59"/>
      <c r="BV60" s="59"/>
      <c r="BW60" s="59"/>
      <c r="BX60" s="59"/>
      <c r="BY60" s="59"/>
      <c r="BZ60" s="59"/>
      <c r="CZ60" s="48"/>
      <c r="DA60" s="48"/>
      <c r="DB60" s="48"/>
      <c r="DC60" s="48"/>
      <c r="DD60" s="48"/>
      <c r="DE60" s="48"/>
      <c r="DF60" s="48"/>
      <c r="DG60" s="48"/>
      <c r="DH60" s="48"/>
      <c r="DI60" s="48"/>
      <c r="DJ60" s="48"/>
      <c r="DK60" s="48"/>
      <c r="DL60" s="48"/>
      <c r="DM60" s="48"/>
      <c r="DN60" s="48"/>
      <c r="DO60" s="48"/>
      <c r="DP60" s="48"/>
    </row>
    <row r="61" spans="1:120" s="2" customFormat="1" ht="17.100000000000001" customHeight="1">
      <c r="A61" s="59"/>
      <c r="B61" s="59"/>
      <c r="C61" s="59"/>
      <c r="D61" s="59"/>
      <c r="E61" s="59"/>
      <c r="F61" s="59"/>
      <c r="G61" s="59"/>
      <c r="H61" s="59"/>
      <c r="I61" s="59"/>
      <c r="J61" s="59"/>
      <c r="K61" s="59"/>
      <c r="L61" s="59"/>
      <c r="M61" s="59"/>
      <c r="N61" s="59"/>
      <c r="O61" s="59"/>
      <c r="P61" s="59"/>
      <c r="Q61" s="59"/>
      <c r="R61" s="677"/>
      <c r="S61" s="677"/>
      <c r="T61" s="677"/>
      <c r="U61" s="677"/>
      <c r="V61" s="677"/>
      <c r="W61" s="677"/>
      <c r="X61" s="677"/>
      <c r="Y61" s="677"/>
      <c r="Z61" s="677"/>
      <c r="AA61" s="677"/>
      <c r="AB61" s="677"/>
      <c r="AC61" s="677"/>
      <c r="AD61" s="677"/>
      <c r="AE61" s="677"/>
      <c r="AF61" s="677"/>
      <c r="AG61" s="677"/>
      <c r="AH61" s="677"/>
      <c r="AI61" s="677"/>
      <c r="AJ61" s="677"/>
      <c r="AK61" s="677"/>
      <c r="AL61" s="677"/>
      <c r="AM61" s="677"/>
      <c r="AN61" s="677"/>
      <c r="AO61" s="677"/>
      <c r="AP61" s="677"/>
      <c r="AQ61" s="677"/>
      <c r="AR61" s="677"/>
      <c r="AS61" s="677"/>
      <c r="AT61" s="677"/>
      <c r="AU61" s="677"/>
      <c r="AV61" s="677"/>
      <c r="AW61" s="677"/>
      <c r="AX61" s="677"/>
      <c r="AY61" s="677"/>
      <c r="AZ61" s="677"/>
      <c r="BA61" s="677"/>
      <c r="BB61" s="677"/>
      <c r="BC61" s="677"/>
      <c r="BD61" s="677"/>
      <c r="BE61" s="677"/>
      <c r="BF61" s="677"/>
      <c r="BG61" s="677"/>
      <c r="BH61" s="677"/>
      <c r="BI61" s="677"/>
      <c r="BJ61" s="677"/>
      <c r="BK61" s="677"/>
      <c r="BL61" s="677"/>
      <c r="BM61" s="677"/>
      <c r="BN61" s="677"/>
      <c r="BO61" s="677"/>
      <c r="BP61" s="677"/>
      <c r="BQ61" s="677"/>
      <c r="BR61" s="677"/>
      <c r="BS61" s="677"/>
      <c r="BT61" s="677"/>
      <c r="BU61" s="677"/>
      <c r="BV61" s="677"/>
      <c r="BW61" s="677"/>
      <c r="BX61" s="677"/>
      <c r="BY61" s="677"/>
      <c r="BZ61" s="677"/>
      <c r="CZ61" s="48"/>
      <c r="DA61" s="48"/>
      <c r="DB61" s="48"/>
      <c r="DC61" s="48"/>
      <c r="DD61" s="48"/>
      <c r="DE61" s="48"/>
      <c r="DF61" s="48"/>
      <c r="DG61" s="48"/>
      <c r="DH61" s="48"/>
      <c r="DI61" s="48"/>
      <c r="DJ61" s="48"/>
      <c r="DK61" s="48"/>
      <c r="DL61" s="48"/>
      <c r="DM61" s="48"/>
      <c r="DN61" s="48"/>
      <c r="DO61" s="48"/>
      <c r="DP61" s="48"/>
    </row>
    <row r="62" spans="1:120" s="2" customFormat="1" ht="17.100000000000001" customHeight="1">
      <c r="A62" s="59"/>
      <c r="B62" s="59" t="s">
        <v>47</v>
      </c>
      <c r="C62" s="59"/>
      <c r="D62" s="59"/>
      <c r="E62" s="59"/>
      <c r="F62" s="59"/>
      <c r="G62" s="59"/>
      <c r="H62" s="59"/>
      <c r="I62" s="59"/>
      <c r="J62" s="59"/>
      <c r="K62" s="59"/>
      <c r="L62" s="59"/>
      <c r="M62" s="59"/>
      <c r="N62" s="59"/>
      <c r="O62" s="59"/>
      <c r="P62" s="59"/>
      <c r="Q62" s="59"/>
      <c r="R62" s="670" t="s">
        <v>1254</v>
      </c>
      <c r="S62" s="670"/>
      <c r="T62" s="670"/>
      <c r="U62" s="677"/>
      <c r="V62" s="677"/>
      <c r="W62" s="677"/>
      <c r="X62" s="677"/>
      <c r="Y62" s="677"/>
      <c r="Z62" s="677"/>
      <c r="AA62" s="677"/>
      <c r="AB62" s="677"/>
      <c r="AC62" s="677"/>
      <c r="AD62" s="677"/>
      <c r="AE62" s="677"/>
      <c r="AF62" s="677"/>
      <c r="AG62" s="677"/>
      <c r="AH62" s="677"/>
      <c r="AI62" s="677"/>
      <c r="AJ62" s="677"/>
      <c r="AK62" s="677"/>
      <c r="AL62" s="677"/>
      <c r="AM62" s="677"/>
      <c r="AN62" s="677"/>
      <c r="AO62" s="677"/>
      <c r="AP62" s="677"/>
      <c r="AQ62" s="677"/>
      <c r="AR62" s="677"/>
      <c r="AS62" s="677"/>
      <c r="AT62" s="677"/>
      <c r="AU62" s="677"/>
      <c r="AV62" s="677"/>
      <c r="AW62" s="677"/>
      <c r="AX62" s="677"/>
      <c r="AY62" s="677"/>
      <c r="AZ62" s="677"/>
      <c r="BA62" s="677"/>
      <c r="BB62" s="677"/>
      <c r="BC62" s="677"/>
      <c r="BD62" s="677"/>
      <c r="BE62" s="677"/>
      <c r="BF62" s="677"/>
      <c r="BG62" s="677"/>
      <c r="BH62" s="677"/>
      <c r="BI62" s="677"/>
      <c r="BJ62" s="677"/>
      <c r="BK62" s="677"/>
      <c r="BL62" s="677"/>
      <c r="BM62" s="677"/>
      <c r="BN62" s="677"/>
      <c r="BO62" s="677"/>
      <c r="BP62" s="677"/>
      <c r="BQ62" s="677"/>
      <c r="BR62" s="677"/>
      <c r="BS62" s="677"/>
      <c r="BT62" s="677"/>
      <c r="BU62" s="677"/>
      <c r="BV62" s="677"/>
      <c r="BW62" s="677"/>
      <c r="BX62" s="677"/>
      <c r="BY62" s="677"/>
      <c r="BZ62" s="677"/>
      <c r="CZ62" s="48"/>
      <c r="DA62" s="48"/>
      <c r="DB62" s="48"/>
      <c r="DC62" s="48"/>
      <c r="DD62" s="48"/>
      <c r="DE62" s="48"/>
      <c r="DF62" s="48"/>
      <c r="DG62" s="48"/>
      <c r="DH62" s="48"/>
      <c r="DI62" s="48"/>
      <c r="DJ62" s="48"/>
      <c r="DK62" s="48"/>
      <c r="DL62" s="48"/>
      <c r="DM62" s="48"/>
      <c r="DN62" s="48"/>
      <c r="DO62" s="48"/>
      <c r="DP62" s="48"/>
    </row>
    <row r="63" spans="1:120" s="2" customFormat="1" ht="17.100000000000001" customHeight="1">
      <c r="A63" s="59"/>
      <c r="B63" s="59" t="s">
        <v>48</v>
      </c>
      <c r="C63" s="59"/>
      <c r="D63" s="59"/>
      <c r="E63" s="59"/>
      <c r="F63" s="59"/>
      <c r="G63" s="59"/>
      <c r="H63" s="59"/>
      <c r="I63" s="59"/>
      <c r="J63" s="59"/>
      <c r="K63" s="59"/>
      <c r="L63" s="59"/>
      <c r="M63" s="59"/>
      <c r="N63" s="59"/>
      <c r="O63" s="59"/>
      <c r="P63" s="59"/>
      <c r="Q63" s="59"/>
      <c r="R63" s="677"/>
      <c r="S63" s="677"/>
      <c r="T63" s="677"/>
      <c r="U63" s="677"/>
      <c r="V63" s="677"/>
      <c r="W63" s="677"/>
      <c r="X63" s="677"/>
      <c r="Y63" s="677"/>
      <c r="Z63" s="677"/>
      <c r="AA63" s="677"/>
      <c r="AB63" s="677"/>
      <c r="AC63" s="677"/>
      <c r="AD63" s="677"/>
      <c r="AE63" s="677"/>
      <c r="AF63" s="677"/>
      <c r="AG63" s="677"/>
      <c r="AH63" s="677"/>
      <c r="AI63" s="677"/>
      <c r="AJ63" s="677"/>
      <c r="AK63" s="677"/>
      <c r="AL63" s="677"/>
      <c r="AM63" s="677"/>
      <c r="AN63" s="677"/>
      <c r="AO63" s="677"/>
      <c r="AP63" s="677"/>
      <c r="AQ63" s="677"/>
      <c r="AR63" s="677"/>
      <c r="AS63" s="677"/>
      <c r="AT63" s="677"/>
      <c r="AU63" s="677"/>
      <c r="AV63" s="677"/>
      <c r="AW63" s="677"/>
      <c r="AX63" s="677"/>
      <c r="AY63" s="677"/>
      <c r="AZ63" s="677"/>
      <c r="BA63" s="677"/>
      <c r="BB63" s="677"/>
      <c r="BC63" s="677"/>
      <c r="BD63" s="677"/>
      <c r="BE63" s="677"/>
      <c r="BF63" s="677"/>
      <c r="BG63" s="677"/>
      <c r="BH63" s="677"/>
      <c r="BI63" s="677"/>
      <c r="BJ63" s="677"/>
      <c r="BK63" s="677"/>
      <c r="BL63" s="677"/>
      <c r="BM63" s="677"/>
      <c r="BN63" s="677"/>
      <c r="BO63" s="677"/>
      <c r="BP63" s="677"/>
      <c r="BQ63" s="677"/>
      <c r="BR63" s="677"/>
      <c r="BS63" s="677"/>
      <c r="BT63" s="677"/>
      <c r="BU63" s="677"/>
      <c r="BV63" s="677"/>
      <c r="BW63" s="677"/>
      <c r="BX63" s="677"/>
      <c r="BY63" s="677"/>
      <c r="BZ63" s="677"/>
      <c r="CZ63" s="48"/>
      <c r="DA63" s="48"/>
      <c r="DB63" s="48"/>
      <c r="DC63" s="48"/>
      <c r="DD63" s="48"/>
      <c r="DE63" s="48"/>
      <c r="DF63" s="48"/>
      <c r="DG63" s="48"/>
      <c r="DH63" s="48"/>
      <c r="DI63" s="48"/>
      <c r="DJ63" s="48"/>
      <c r="DK63" s="48"/>
      <c r="DL63" s="48"/>
      <c r="DM63" s="48"/>
      <c r="DN63" s="48"/>
      <c r="DO63" s="48"/>
      <c r="DP63" s="48"/>
    </row>
    <row r="64" spans="1:120" s="2" customFormat="1" ht="17.100000000000001" customHeight="1">
      <c r="A64" s="59"/>
      <c r="B64" s="59" t="s">
        <v>49</v>
      </c>
      <c r="C64" s="59"/>
      <c r="D64" s="59"/>
      <c r="E64" s="59"/>
      <c r="F64" s="59"/>
      <c r="G64" s="59"/>
      <c r="H64" s="59"/>
      <c r="I64" s="59"/>
      <c r="J64" s="59"/>
      <c r="K64" s="59"/>
      <c r="L64" s="59"/>
      <c r="M64" s="59"/>
      <c r="N64" s="59"/>
      <c r="O64" s="59"/>
      <c r="P64" s="59"/>
      <c r="Q64" s="59"/>
      <c r="R64" s="677"/>
      <c r="S64" s="677"/>
      <c r="T64" s="677"/>
      <c r="U64" s="677"/>
      <c r="V64" s="677"/>
      <c r="W64" s="677"/>
      <c r="X64" s="677"/>
      <c r="Y64" s="677"/>
      <c r="Z64" s="677"/>
      <c r="AA64" s="677"/>
      <c r="AB64" s="677"/>
      <c r="AC64" s="677"/>
      <c r="AD64" s="677"/>
      <c r="AE64" s="677"/>
      <c r="AF64" s="677"/>
      <c r="AG64" s="677"/>
      <c r="AH64" s="677"/>
      <c r="AI64" s="677"/>
      <c r="AJ64" s="677"/>
      <c r="AK64" s="677"/>
      <c r="AL64" s="677"/>
      <c r="AM64" s="677"/>
      <c r="AN64" s="677"/>
      <c r="AO64" s="677"/>
      <c r="AP64" s="677"/>
      <c r="AQ64" s="677"/>
      <c r="AR64" s="677"/>
      <c r="AS64" s="677"/>
      <c r="AT64" s="677"/>
      <c r="AU64" s="677"/>
      <c r="AV64" s="677"/>
      <c r="AW64" s="677"/>
      <c r="AX64" s="677"/>
      <c r="AY64" s="677"/>
      <c r="AZ64" s="677"/>
      <c r="BA64" s="677"/>
      <c r="BB64" s="677"/>
      <c r="BC64" s="677"/>
      <c r="BD64" s="677"/>
      <c r="BE64" s="677"/>
      <c r="BF64" s="677"/>
      <c r="BG64" s="677"/>
      <c r="BH64" s="677"/>
      <c r="BI64" s="677"/>
      <c r="BJ64" s="677"/>
      <c r="BK64" s="677"/>
      <c r="BL64" s="677"/>
      <c r="BM64" s="677"/>
      <c r="BN64" s="677"/>
      <c r="BO64" s="677"/>
      <c r="BP64" s="677"/>
      <c r="BQ64" s="677"/>
      <c r="BR64" s="677"/>
      <c r="BS64" s="677"/>
      <c r="BT64" s="677"/>
      <c r="BU64" s="677"/>
      <c r="BV64" s="677"/>
      <c r="BW64" s="677"/>
      <c r="BX64" s="677"/>
      <c r="BY64" s="677"/>
      <c r="BZ64" s="677"/>
      <c r="CZ64" s="48"/>
      <c r="DA64" s="48"/>
      <c r="DB64" s="48"/>
      <c r="DC64" s="48"/>
      <c r="DD64" s="48"/>
      <c r="DE64" s="48"/>
      <c r="DF64" s="48"/>
      <c r="DG64" s="48"/>
      <c r="DH64" s="48"/>
      <c r="DI64" s="48"/>
      <c r="DJ64" s="48"/>
      <c r="DK64" s="48"/>
      <c r="DL64" s="48"/>
      <c r="DM64" s="48"/>
      <c r="DN64" s="48"/>
      <c r="DO64" s="48"/>
      <c r="DP64" s="48"/>
    </row>
    <row r="65" spans="1:120" s="2" customFormat="1" ht="4.5" customHeight="1">
      <c r="A65" s="63"/>
      <c r="B65" s="63"/>
      <c r="C65" s="63"/>
      <c r="D65" s="63"/>
      <c r="E65" s="63"/>
      <c r="F65" s="63"/>
      <c r="G65" s="63"/>
      <c r="H65" s="63"/>
      <c r="I65" s="63"/>
      <c r="J65" s="63"/>
      <c r="K65" s="63"/>
      <c r="L65" s="63"/>
      <c r="M65" s="63"/>
      <c r="N65" s="63"/>
      <c r="O65" s="63"/>
      <c r="P65" s="63"/>
      <c r="Q65" s="63"/>
      <c r="R65" s="63"/>
      <c r="S65" s="63"/>
      <c r="T65" s="63"/>
      <c r="U65" s="63"/>
      <c r="V65" s="63"/>
      <c r="W65" s="63"/>
      <c r="X65" s="63"/>
      <c r="Y65" s="63"/>
      <c r="Z65" s="63"/>
      <c r="AA65" s="63"/>
      <c r="AB65" s="63"/>
      <c r="AC65" s="63"/>
      <c r="AD65" s="63"/>
      <c r="AE65" s="63"/>
      <c r="AF65" s="63"/>
      <c r="AG65" s="63"/>
      <c r="AH65" s="63"/>
      <c r="AI65" s="63"/>
      <c r="AJ65" s="63"/>
      <c r="AK65" s="63"/>
      <c r="AL65" s="63"/>
      <c r="AM65" s="63"/>
      <c r="AN65" s="63"/>
      <c r="AO65" s="63"/>
      <c r="AP65" s="63"/>
      <c r="AQ65" s="63"/>
      <c r="AR65" s="63"/>
      <c r="AS65" s="63"/>
      <c r="AT65" s="63"/>
      <c r="AU65" s="63"/>
      <c r="AV65" s="63"/>
      <c r="AW65" s="63"/>
      <c r="AX65" s="63"/>
      <c r="AY65" s="63"/>
      <c r="AZ65" s="63"/>
      <c r="BA65" s="63"/>
      <c r="BB65" s="63"/>
      <c r="BC65" s="63"/>
      <c r="BD65" s="63"/>
      <c r="BE65" s="63"/>
      <c r="BF65" s="63"/>
      <c r="BG65" s="63"/>
      <c r="BH65" s="63"/>
      <c r="BI65" s="63"/>
      <c r="BJ65" s="63"/>
      <c r="BK65" s="63"/>
      <c r="BL65" s="63"/>
      <c r="BM65" s="63"/>
      <c r="BN65" s="63"/>
      <c r="BO65" s="63"/>
      <c r="BP65" s="63"/>
      <c r="BQ65" s="63"/>
      <c r="BR65" s="63"/>
      <c r="BS65" s="63"/>
      <c r="BT65" s="63"/>
      <c r="BU65" s="63"/>
      <c r="BV65" s="63"/>
      <c r="BW65" s="63"/>
      <c r="BX65" s="63"/>
      <c r="BY65" s="63"/>
      <c r="BZ65" s="63"/>
      <c r="CZ65" s="48"/>
      <c r="DA65" s="48"/>
      <c r="DB65" s="48"/>
      <c r="DC65" s="48"/>
      <c r="DD65" s="48"/>
      <c r="DE65" s="48"/>
      <c r="DF65" s="48"/>
      <c r="DG65" s="48"/>
      <c r="DH65" s="48"/>
      <c r="DI65" s="48"/>
      <c r="DJ65" s="48"/>
      <c r="DK65" s="48"/>
      <c r="DL65" s="48"/>
      <c r="DM65" s="48"/>
      <c r="DN65" s="48"/>
      <c r="DO65" s="48"/>
      <c r="DP65" s="48"/>
    </row>
    <row r="66" spans="1:120" s="2" customFormat="1" ht="5.0999999999999996" customHeight="1">
      <c r="A66" s="59"/>
      <c r="B66" s="59"/>
      <c r="C66" s="59"/>
      <c r="D66" s="59"/>
      <c r="E66" s="59"/>
      <c r="F66" s="59"/>
      <c r="G66" s="59"/>
      <c r="H66" s="59"/>
      <c r="I66" s="59"/>
      <c r="J66" s="59"/>
      <c r="K66" s="59"/>
      <c r="L66" s="59"/>
      <c r="M66" s="59"/>
      <c r="N66" s="59"/>
      <c r="O66" s="59"/>
      <c r="P66" s="59"/>
      <c r="Q66" s="59"/>
      <c r="R66" s="59"/>
      <c r="S66" s="59"/>
      <c r="T66" s="59"/>
      <c r="U66" s="59"/>
      <c r="V66" s="59"/>
      <c r="W66" s="59"/>
      <c r="X66" s="59"/>
      <c r="Y66" s="59"/>
      <c r="Z66" s="59"/>
      <c r="AA66" s="59"/>
      <c r="AB66" s="59"/>
      <c r="AC66" s="59"/>
      <c r="AD66" s="59"/>
      <c r="AE66" s="59"/>
      <c r="AF66" s="59"/>
      <c r="AG66" s="59"/>
      <c r="AH66" s="59"/>
      <c r="AI66" s="59"/>
      <c r="AJ66" s="59"/>
      <c r="AK66" s="59"/>
      <c r="AL66" s="59"/>
      <c r="AM66" s="59"/>
      <c r="AN66" s="59"/>
      <c r="AO66" s="59"/>
      <c r="AP66" s="59"/>
      <c r="AQ66" s="59"/>
      <c r="AR66" s="59"/>
      <c r="AS66" s="59"/>
      <c r="AT66" s="59"/>
      <c r="AU66" s="59"/>
      <c r="AV66" s="59"/>
      <c r="AW66" s="59"/>
      <c r="AX66" s="59"/>
      <c r="AY66" s="59"/>
      <c r="AZ66" s="59"/>
      <c r="BA66" s="59"/>
      <c r="BB66" s="59"/>
      <c r="BC66" s="59"/>
      <c r="BD66" s="59"/>
      <c r="BE66" s="59"/>
      <c r="BF66" s="59"/>
      <c r="BG66" s="59"/>
      <c r="BH66" s="59"/>
      <c r="BI66" s="59"/>
      <c r="BJ66" s="59"/>
      <c r="BK66" s="59"/>
      <c r="BL66" s="59"/>
      <c r="BM66" s="59"/>
      <c r="BN66" s="59"/>
      <c r="BO66" s="59"/>
      <c r="BP66" s="59"/>
      <c r="BQ66" s="59"/>
      <c r="BR66" s="59"/>
      <c r="BS66" s="59"/>
      <c r="BT66" s="59"/>
      <c r="BU66" s="59"/>
      <c r="BV66" s="59"/>
      <c r="BW66" s="59"/>
      <c r="BX66" s="59"/>
      <c r="BY66" s="59"/>
      <c r="BZ66" s="59"/>
      <c r="CZ66" s="48"/>
      <c r="DA66" s="48"/>
      <c r="DB66" s="48"/>
      <c r="DC66" s="48"/>
      <c r="DD66" s="48"/>
      <c r="DE66" s="48"/>
      <c r="DF66" s="48"/>
      <c r="DG66" s="48"/>
      <c r="DH66" s="48"/>
      <c r="DI66" s="48"/>
      <c r="DJ66" s="48"/>
      <c r="DK66" s="48"/>
      <c r="DL66" s="48"/>
      <c r="DM66" s="48"/>
      <c r="DN66" s="48"/>
      <c r="DO66" s="48"/>
      <c r="DP66" s="48"/>
    </row>
    <row r="67" spans="1:120" s="2" customFormat="1" ht="15.95" customHeight="1">
      <c r="A67" s="59" t="s">
        <v>1256</v>
      </c>
      <c r="B67" s="59"/>
      <c r="C67" s="59"/>
      <c r="D67" s="59"/>
      <c r="E67" s="59"/>
      <c r="F67" s="59"/>
      <c r="G67" s="59"/>
      <c r="H67" s="59"/>
      <c r="I67" s="59"/>
      <c r="J67" s="59"/>
      <c r="K67" s="59"/>
      <c r="L67" s="59"/>
      <c r="M67" s="59"/>
      <c r="N67" s="59"/>
      <c r="O67" s="59"/>
      <c r="P67" s="59"/>
      <c r="Q67" s="59"/>
      <c r="R67" s="59"/>
      <c r="S67" s="59"/>
      <c r="T67" s="59"/>
      <c r="U67" s="59"/>
      <c r="V67" s="59"/>
      <c r="W67" s="59"/>
      <c r="X67" s="59"/>
      <c r="Y67" s="59"/>
      <c r="Z67" s="59"/>
      <c r="AA67" s="59"/>
      <c r="AB67" s="59"/>
      <c r="AC67" s="59"/>
      <c r="AD67" s="59"/>
      <c r="AE67" s="59"/>
      <c r="AF67" s="59"/>
      <c r="AG67" s="59"/>
      <c r="AH67" s="59"/>
      <c r="AI67" s="59"/>
      <c r="AJ67" s="59"/>
      <c r="AK67" s="59"/>
      <c r="AL67" s="59"/>
      <c r="AM67" s="59"/>
      <c r="AN67" s="59"/>
      <c r="AO67" s="59"/>
      <c r="AP67" s="59"/>
      <c r="AQ67" s="59"/>
      <c r="AR67" s="59"/>
      <c r="AS67" s="59"/>
      <c r="AT67" s="59"/>
      <c r="AU67" s="59"/>
      <c r="AV67" s="59"/>
      <c r="AW67" s="59"/>
      <c r="AX67" s="59"/>
      <c r="AY67" s="59"/>
      <c r="AZ67" s="59"/>
      <c r="BA67" s="59"/>
      <c r="BB67" s="59"/>
      <c r="BC67" s="59"/>
      <c r="BD67" s="59"/>
      <c r="BE67" s="59"/>
      <c r="BF67" s="59"/>
      <c r="BG67" s="59"/>
      <c r="BH67" s="59"/>
      <c r="BI67" s="59"/>
      <c r="BJ67" s="59"/>
      <c r="BK67" s="59"/>
      <c r="BL67" s="59"/>
      <c r="BM67" s="59"/>
      <c r="BN67" s="59"/>
      <c r="BO67" s="59"/>
      <c r="BP67" s="59"/>
      <c r="BQ67" s="59"/>
      <c r="BR67" s="59"/>
      <c r="BS67" s="59"/>
      <c r="BT67" s="59"/>
      <c r="BU67" s="59"/>
      <c r="BV67" s="59"/>
      <c r="BW67" s="59"/>
      <c r="BX67" s="59"/>
      <c r="BY67" s="59"/>
      <c r="BZ67" s="59"/>
      <c r="CZ67" s="48"/>
      <c r="DA67" s="48"/>
      <c r="DB67" s="48"/>
      <c r="DC67" s="48"/>
      <c r="DD67" s="48"/>
      <c r="DE67" s="48"/>
      <c r="DF67" s="48"/>
      <c r="DG67" s="48"/>
      <c r="DH67" s="48"/>
      <c r="DI67" s="48"/>
      <c r="DJ67" s="48"/>
      <c r="DK67" s="48"/>
      <c r="DL67" s="48"/>
      <c r="DM67" s="48"/>
      <c r="DN67" s="48"/>
      <c r="DO67" s="48"/>
      <c r="DP67" s="48"/>
    </row>
    <row r="68" spans="1:120" s="2" customFormat="1" ht="17.100000000000001" customHeight="1">
      <c r="A68" s="59"/>
      <c r="B68" s="59" t="s">
        <v>51</v>
      </c>
      <c r="C68" s="59"/>
      <c r="D68" s="59"/>
      <c r="E68" s="59"/>
      <c r="F68" s="59"/>
      <c r="G68" s="59"/>
      <c r="H68" s="59"/>
      <c r="I68" s="59"/>
      <c r="J68" s="59"/>
      <c r="K68" s="59"/>
      <c r="L68" s="59"/>
      <c r="M68" s="59"/>
      <c r="N68" s="59"/>
      <c r="O68" s="59"/>
      <c r="P68" s="59"/>
      <c r="Q68" s="59"/>
      <c r="R68" s="59"/>
      <c r="S68" s="59"/>
      <c r="T68" s="59"/>
      <c r="U68" s="59"/>
      <c r="V68" s="59"/>
      <c r="W68" s="59"/>
      <c r="X68" s="59"/>
      <c r="Y68" s="59"/>
      <c r="Z68" s="59"/>
      <c r="AA68" s="59"/>
      <c r="AB68" s="59"/>
      <c r="AC68" s="59"/>
      <c r="AD68" s="59"/>
      <c r="AE68" s="59"/>
      <c r="AF68" s="59"/>
      <c r="AG68" s="59"/>
      <c r="AH68" s="59"/>
      <c r="AI68" s="59"/>
      <c r="AJ68" s="59"/>
      <c r="AK68" s="59"/>
      <c r="AL68" s="59"/>
      <c r="AM68" s="59"/>
      <c r="AN68" s="59"/>
      <c r="AO68" s="59"/>
      <c r="AP68" s="59"/>
      <c r="AQ68" s="59"/>
      <c r="AR68" s="59"/>
      <c r="AS68" s="59"/>
      <c r="AT68" s="59"/>
      <c r="AU68" s="59"/>
      <c r="AV68" s="59"/>
      <c r="AW68" s="59"/>
      <c r="AX68" s="59"/>
      <c r="AY68" s="59"/>
      <c r="AZ68" s="59"/>
      <c r="BA68" s="59"/>
      <c r="BB68" s="59"/>
      <c r="BC68" s="59"/>
      <c r="BD68" s="59"/>
      <c r="BE68" s="59"/>
      <c r="BF68" s="59"/>
      <c r="BG68" s="59"/>
      <c r="BH68" s="59"/>
      <c r="BI68" s="59"/>
      <c r="BJ68" s="59"/>
      <c r="BK68" s="59"/>
      <c r="BL68" s="59"/>
      <c r="BM68" s="59"/>
      <c r="BN68" s="59"/>
      <c r="BO68" s="59"/>
      <c r="BP68" s="59"/>
      <c r="BQ68" s="59"/>
      <c r="BR68" s="59"/>
      <c r="BS68" s="59"/>
      <c r="BT68" s="59"/>
      <c r="BU68" s="59"/>
      <c r="BV68" s="59"/>
      <c r="BW68" s="59"/>
      <c r="BX68" s="59"/>
      <c r="BY68" s="59"/>
      <c r="BZ68" s="59"/>
      <c r="CZ68" s="48"/>
      <c r="DA68" s="48"/>
      <c r="DB68" s="48"/>
      <c r="DC68" s="48"/>
      <c r="DD68" s="48"/>
      <c r="DE68" s="48"/>
      <c r="DF68" s="48"/>
      <c r="DG68" s="48"/>
      <c r="DH68" s="48"/>
      <c r="DI68" s="48"/>
      <c r="DJ68" s="48"/>
      <c r="DK68" s="48"/>
      <c r="DL68" s="48"/>
      <c r="DM68" s="48"/>
      <c r="DN68" s="48"/>
      <c r="DO68" s="48"/>
      <c r="DP68" s="48"/>
    </row>
    <row r="69" spans="1:120" s="2" customFormat="1" ht="17.100000000000001" customHeight="1">
      <c r="A69" s="59"/>
      <c r="B69" s="59" t="s">
        <v>36</v>
      </c>
      <c r="C69" s="59"/>
      <c r="D69" s="59"/>
      <c r="E69" s="59"/>
      <c r="F69" s="59"/>
      <c r="G69" s="59"/>
      <c r="H69" s="59"/>
      <c r="I69" s="59"/>
      <c r="J69" s="59"/>
      <c r="K69" s="59"/>
      <c r="L69" s="59"/>
      <c r="M69" s="59"/>
      <c r="N69" s="59"/>
      <c r="O69" s="59"/>
      <c r="P69" s="59"/>
      <c r="Q69" s="59"/>
      <c r="R69" s="59"/>
      <c r="S69" s="59" t="s">
        <v>37</v>
      </c>
      <c r="T69" s="59"/>
      <c r="U69" s="677"/>
      <c r="V69" s="677"/>
      <c r="W69" s="677"/>
      <c r="X69" s="677"/>
      <c r="Y69" s="122" t="s">
        <v>38</v>
      </c>
      <c r="Z69" s="59"/>
      <c r="AA69" s="59"/>
      <c r="AB69" s="59"/>
      <c r="AC69" s="59"/>
      <c r="AD69" s="59"/>
      <c r="AE69" s="59"/>
      <c r="AF69" s="59"/>
      <c r="AG69" s="59"/>
      <c r="AH69" s="59"/>
      <c r="AI69" s="59" t="s">
        <v>37</v>
      </c>
      <c r="AJ69" s="59"/>
      <c r="AK69" s="678"/>
      <c r="AL69" s="678"/>
      <c r="AM69" s="678"/>
      <c r="AN69" s="678"/>
      <c r="AO69" s="678"/>
      <c r="AP69" s="678"/>
      <c r="AQ69" s="678"/>
      <c r="AR69" s="678"/>
      <c r="AS69" s="678"/>
      <c r="AT69" s="678"/>
      <c r="AU69" s="678"/>
      <c r="AV69" s="678"/>
      <c r="AW69" s="122" t="s">
        <v>39</v>
      </c>
      <c r="AX69" s="59"/>
      <c r="AY69" s="59"/>
      <c r="AZ69" s="59"/>
      <c r="BA69" s="59"/>
      <c r="BB69" s="59"/>
      <c r="BC69" s="59"/>
      <c r="BD69" s="59"/>
      <c r="BE69" s="59"/>
      <c r="BF69" s="677"/>
      <c r="BG69" s="677"/>
      <c r="BH69" s="677"/>
      <c r="BI69" s="677"/>
      <c r="BJ69" s="677"/>
      <c r="BK69" s="677"/>
      <c r="BL69" s="677"/>
      <c r="BM69" s="677"/>
      <c r="BN69" s="677"/>
      <c r="BO69" s="677"/>
      <c r="BP69" s="677"/>
      <c r="BQ69" s="677"/>
      <c r="BR69" s="122" t="s">
        <v>40</v>
      </c>
      <c r="BS69" s="59"/>
      <c r="BT69" s="59"/>
      <c r="BU69" s="59"/>
      <c r="BV69" s="59"/>
      <c r="BW69" s="59"/>
      <c r="BX69" s="59"/>
      <c r="BY69" s="59"/>
      <c r="BZ69" s="59"/>
      <c r="CZ69" s="48"/>
      <c r="DA69" s="48"/>
      <c r="DB69" s="48"/>
      <c r="DC69" s="48"/>
      <c r="DD69" s="48"/>
      <c r="DE69" s="48"/>
      <c r="DF69" s="48"/>
      <c r="DG69" s="48"/>
      <c r="DH69" s="48"/>
      <c r="DI69" s="48"/>
      <c r="DJ69" s="48"/>
      <c r="DK69" s="48"/>
      <c r="DL69" s="48"/>
      <c r="DM69" s="48"/>
      <c r="DN69" s="48"/>
      <c r="DO69" s="48"/>
      <c r="DP69" s="48"/>
    </row>
    <row r="70" spans="1:120" s="2" customFormat="1" ht="17.100000000000001" customHeight="1">
      <c r="A70" s="59"/>
      <c r="B70" s="59" t="s">
        <v>31</v>
      </c>
      <c r="C70" s="59"/>
      <c r="D70" s="59"/>
      <c r="E70" s="59"/>
      <c r="F70" s="59"/>
      <c r="G70" s="59"/>
      <c r="H70" s="59"/>
      <c r="I70" s="59"/>
      <c r="J70" s="59"/>
      <c r="K70" s="59"/>
      <c r="L70" s="59"/>
      <c r="M70" s="59"/>
      <c r="N70" s="59"/>
      <c r="O70" s="59"/>
      <c r="P70" s="59"/>
      <c r="Q70" s="59"/>
      <c r="R70" s="677"/>
      <c r="S70" s="677"/>
      <c r="T70" s="677"/>
      <c r="U70" s="677"/>
      <c r="V70" s="677"/>
      <c r="W70" s="677"/>
      <c r="X70" s="677"/>
      <c r="Y70" s="677"/>
      <c r="Z70" s="677"/>
      <c r="AA70" s="677"/>
      <c r="AB70" s="677"/>
      <c r="AC70" s="677"/>
      <c r="AD70" s="677"/>
      <c r="AE70" s="677"/>
      <c r="AF70" s="677"/>
      <c r="AG70" s="677"/>
      <c r="AH70" s="677"/>
      <c r="AI70" s="677"/>
      <c r="AJ70" s="677"/>
      <c r="AK70" s="677"/>
      <c r="AL70" s="677"/>
      <c r="AM70" s="677"/>
      <c r="AN70" s="677"/>
      <c r="AO70" s="677"/>
      <c r="AP70" s="677"/>
      <c r="AQ70" s="677"/>
      <c r="AR70" s="677"/>
      <c r="AS70" s="677"/>
      <c r="AT70" s="677"/>
      <c r="AU70" s="677"/>
      <c r="AV70" s="677"/>
      <c r="AW70" s="677"/>
      <c r="AX70" s="677"/>
      <c r="AY70" s="677"/>
      <c r="AZ70" s="677"/>
      <c r="BA70" s="677"/>
      <c r="BB70" s="677"/>
      <c r="BC70" s="677"/>
      <c r="BD70" s="677"/>
      <c r="BE70" s="677"/>
      <c r="BF70" s="677"/>
      <c r="BG70" s="677"/>
      <c r="BH70" s="677"/>
      <c r="BI70" s="677"/>
      <c r="BJ70" s="677"/>
      <c r="BK70" s="677"/>
      <c r="BL70" s="677"/>
      <c r="BM70" s="677"/>
      <c r="BN70" s="677"/>
      <c r="BO70" s="677"/>
      <c r="BP70" s="677"/>
      <c r="BQ70" s="677"/>
      <c r="BR70" s="677"/>
      <c r="BS70" s="677"/>
      <c r="BT70" s="677"/>
      <c r="BU70" s="677"/>
      <c r="BV70" s="677"/>
      <c r="BW70" s="677"/>
      <c r="BX70" s="677"/>
      <c r="BY70" s="677"/>
      <c r="BZ70" s="677"/>
      <c r="CZ70" s="48"/>
      <c r="DA70" s="48"/>
      <c r="DB70" s="48"/>
      <c r="DC70" s="48"/>
      <c r="DD70" s="48"/>
      <c r="DE70" s="48"/>
      <c r="DF70" s="48"/>
      <c r="DG70" s="48"/>
      <c r="DH70" s="48"/>
      <c r="DI70" s="48"/>
      <c r="DJ70" s="48"/>
      <c r="DK70" s="48"/>
      <c r="DL70" s="48"/>
      <c r="DM70" s="48"/>
      <c r="DN70" s="48"/>
      <c r="DO70" s="48"/>
      <c r="DP70" s="48"/>
    </row>
    <row r="71" spans="1:120" s="2" customFormat="1" ht="17.100000000000001" customHeight="1">
      <c r="A71" s="59"/>
      <c r="B71" s="59" t="s">
        <v>42</v>
      </c>
      <c r="C71" s="59"/>
      <c r="D71" s="59"/>
      <c r="E71" s="59"/>
      <c r="F71" s="59"/>
      <c r="G71" s="59"/>
      <c r="H71" s="59"/>
      <c r="I71" s="59"/>
      <c r="J71" s="59"/>
      <c r="K71" s="59"/>
      <c r="L71" s="59"/>
      <c r="M71" s="59"/>
      <c r="N71" s="59"/>
      <c r="O71" s="59"/>
      <c r="P71" s="59"/>
      <c r="Q71" s="59"/>
      <c r="R71" s="59"/>
      <c r="S71" s="59" t="s">
        <v>37</v>
      </c>
      <c r="T71" s="59"/>
      <c r="U71" s="677"/>
      <c r="V71" s="677"/>
      <c r="W71" s="677"/>
      <c r="X71" s="677"/>
      <c r="Y71" s="122" t="s">
        <v>43</v>
      </c>
      <c r="Z71" s="59"/>
      <c r="AA71" s="59"/>
      <c r="AB71" s="59"/>
      <c r="AC71" s="59"/>
      <c r="AD71" s="59"/>
      <c r="AE71" s="59"/>
      <c r="AF71" s="59"/>
      <c r="AG71" s="59"/>
      <c r="AH71" s="59"/>
      <c r="AI71" s="59" t="s">
        <v>37</v>
      </c>
      <c r="AJ71" s="59"/>
      <c r="AK71" s="677"/>
      <c r="AL71" s="677"/>
      <c r="AM71" s="677"/>
      <c r="AN71" s="677"/>
      <c r="AO71" s="677"/>
      <c r="AP71" s="677"/>
      <c r="AQ71" s="677"/>
      <c r="AR71" s="677"/>
      <c r="AS71" s="677"/>
      <c r="AT71" s="59" t="s">
        <v>44</v>
      </c>
      <c r="AU71" s="59"/>
      <c r="AV71" s="59"/>
      <c r="AW71" s="59"/>
      <c r="AX71" s="122"/>
      <c r="AY71" s="59"/>
      <c r="AZ71" s="59"/>
      <c r="BA71" s="59"/>
      <c r="BB71" s="59"/>
      <c r="BC71" s="59"/>
      <c r="BD71" s="59"/>
      <c r="BE71" s="59"/>
      <c r="BF71" s="677"/>
      <c r="BG71" s="677"/>
      <c r="BH71" s="677"/>
      <c r="BI71" s="677"/>
      <c r="BJ71" s="677"/>
      <c r="BK71" s="677"/>
      <c r="BL71" s="677"/>
      <c r="BM71" s="677"/>
      <c r="BN71" s="677"/>
      <c r="BO71" s="677"/>
      <c r="BP71" s="677"/>
      <c r="BQ71" s="677"/>
      <c r="BR71" s="122" t="s">
        <v>40</v>
      </c>
      <c r="BS71" s="59"/>
      <c r="BT71" s="59"/>
      <c r="BU71" s="59"/>
      <c r="BV71" s="59"/>
      <c r="BW71" s="59"/>
      <c r="BX71" s="59"/>
      <c r="BY71" s="59"/>
      <c r="BZ71" s="59"/>
      <c r="CZ71" s="48"/>
      <c r="DA71" s="48"/>
      <c r="DB71" s="48"/>
      <c r="DC71" s="48"/>
      <c r="DD71" s="48"/>
      <c r="DE71" s="48"/>
      <c r="DF71" s="48"/>
      <c r="DG71" s="48"/>
      <c r="DH71" s="48"/>
      <c r="DI71" s="48"/>
      <c r="DJ71" s="48"/>
      <c r="DK71" s="48"/>
      <c r="DL71" s="48"/>
      <c r="DM71" s="48"/>
      <c r="DN71" s="48"/>
      <c r="DO71" s="48"/>
      <c r="DP71" s="48"/>
    </row>
    <row r="72" spans="1:120" s="2" customFormat="1" ht="17.100000000000001" customHeight="1">
      <c r="A72" s="59"/>
      <c r="B72" s="59"/>
      <c r="C72" s="59"/>
      <c r="D72" s="59"/>
      <c r="E72" s="59"/>
      <c r="F72" s="59"/>
      <c r="G72" s="59"/>
      <c r="H72" s="59"/>
      <c r="I72" s="59"/>
      <c r="J72" s="59"/>
      <c r="K72" s="59"/>
      <c r="L72" s="59"/>
      <c r="M72" s="59"/>
      <c r="N72" s="59"/>
      <c r="O72" s="59"/>
      <c r="P72" s="59"/>
      <c r="Q72" s="59"/>
      <c r="R72" s="677"/>
      <c r="S72" s="677"/>
      <c r="T72" s="677"/>
      <c r="U72" s="677"/>
      <c r="V72" s="677"/>
      <c r="W72" s="677"/>
      <c r="X72" s="677"/>
      <c r="Y72" s="677"/>
      <c r="Z72" s="677"/>
      <c r="AA72" s="677"/>
      <c r="AB72" s="677"/>
      <c r="AC72" s="677"/>
      <c r="AD72" s="677"/>
      <c r="AE72" s="677"/>
      <c r="AF72" s="677"/>
      <c r="AG72" s="677"/>
      <c r="AH72" s="677"/>
      <c r="AI72" s="677"/>
      <c r="AJ72" s="677"/>
      <c r="AK72" s="677"/>
      <c r="AL72" s="677"/>
      <c r="AM72" s="677"/>
      <c r="AN72" s="677"/>
      <c r="AO72" s="677"/>
      <c r="AP72" s="677"/>
      <c r="AQ72" s="677"/>
      <c r="AR72" s="677"/>
      <c r="AS72" s="677"/>
      <c r="AT72" s="677"/>
      <c r="AU72" s="677"/>
      <c r="AV72" s="677"/>
      <c r="AW72" s="677"/>
      <c r="AX72" s="677"/>
      <c r="AY72" s="677"/>
      <c r="AZ72" s="677"/>
      <c r="BA72" s="677"/>
      <c r="BB72" s="677"/>
      <c r="BC72" s="677"/>
      <c r="BD72" s="677"/>
      <c r="BE72" s="677"/>
      <c r="BF72" s="677"/>
      <c r="BG72" s="677"/>
      <c r="BH72" s="677"/>
      <c r="BI72" s="677"/>
      <c r="BJ72" s="677"/>
      <c r="BK72" s="677"/>
      <c r="BL72" s="677"/>
      <c r="BM72" s="677"/>
      <c r="BN72" s="677"/>
      <c r="BO72" s="677"/>
      <c r="BP72" s="677"/>
      <c r="BQ72" s="677"/>
      <c r="BR72" s="677"/>
      <c r="BS72" s="677"/>
      <c r="BT72" s="677"/>
      <c r="BU72" s="677"/>
      <c r="BV72" s="677"/>
      <c r="BW72" s="677"/>
      <c r="BX72" s="677"/>
      <c r="BY72" s="677"/>
      <c r="BZ72" s="677"/>
      <c r="CZ72" s="48"/>
      <c r="DA72" s="48"/>
      <c r="DB72" s="48"/>
      <c r="DC72" s="48"/>
      <c r="DD72" s="48"/>
      <c r="DE72" s="48"/>
      <c r="DF72" s="48"/>
      <c r="DG72" s="48"/>
      <c r="DH72" s="48"/>
      <c r="DI72" s="48"/>
      <c r="DJ72" s="48"/>
      <c r="DK72" s="48"/>
      <c r="DL72" s="48"/>
      <c r="DM72" s="48"/>
      <c r="DN72" s="48"/>
      <c r="DO72" s="48"/>
      <c r="DP72" s="48"/>
    </row>
    <row r="73" spans="1:120" s="2" customFormat="1" ht="17.100000000000001" customHeight="1">
      <c r="A73" s="59"/>
      <c r="B73" s="59" t="s">
        <v>47</v>
      </c>
      <c r="C73" s="59"/>
      <c r="D73" s="59"/>
      <c r="E73" s="59"/>
      <c r="F73" s="59"/>
      <c r="G73" s="59"/>
      <c r="H73" s="59"/>
      <c r="I73" s="59"/>
      <c r="J73" s="59"/>
      <c r="K73" s="59"/>
      <c r="L73" s="59"/>
      <c r="M73" s="59"/>
      <c r="N73" s="59"/>
      <c r="O73" s="59"/>
      <c r="P73" s="59"/>
      <c r="Q73" s="59"/>
      <c r="R73" s="670" t="s">
        <v>1254</v>
      </c>
      <c r="S73" s="670"/>
      <c r="T73" s="670"/>
      <c r="U73" s="677"/>
      <c r="V73" s="677"/>
      <c r="W73" s="677"/>
      <c r="X73" s="677"/>
      <c r="Y73" s="677"/>
      <c r="Z73" s="677"/>
      <c r="AA73" s="677"/>
      <c r="AB73" s="677"/>
      <c r="AC73" s="677"/>
      <c r="AD73" s="677"/>
      <c r="AE73" s="677"/>
      <c r="AF73" s="677"/>
      <c r="AG73" s="677"/>
      <c r="AH73" s="677"/>
      <c r="AI73" s="677"/>
      <c r="AJ73" s="677"/>
      <c r="AK73" s="677"/>
      <c r="AL73" s="677"/>
      <c r="AM73" s="677"/>
      <c r="AN73" s="677"/>
      <c r="AO73" s="677"/>
      <c r="AP73" s="677"/>
      <c r="AQ73" s="677"/>
      <c r="AR73" s="677"/>
      <c r="AS73" s="677"/>
      <c r="AT73" s="677"/>
      <c r="AU73" s="677"/>
      <c r="AV73" s="677"/>
      <c r="AW73" s="677"/>
      <c r="AX73" s="677"/>
      <c r="AY73" s="677"/>
      <c r="AZ73" s="677"/>
      <c r="BA73" s="677"/>
      <c r="BB73" s="677"/>
      <c r="BC73" s="677"/>
      <c r="BD73" s="677"/>
      <c r="BE73" s="677"/>
      <c r="BF73" s="677"/>
      <c r="BG73" s="677"/>
      <c r="BH73" s="677"/>
      <c r="BI73" s="677"/>
      <c r="BJ73" s="677"/>
      <c r="BK73" s="677"/>
      <c r="BL73" s="677"/>
      <c r="BM73" s="677"/>
      <c r="BN73" s="677"/>
      <c r="BO73" s="677"/>
      <c r="BP73" s="677"/>
      <c r="BQ73" s="677"/>
      <c r="BR73" s="677"/>
      <c r="BS73" s="677"/>
      <c r="BT73" s="677"/>
      <c r="BU73" s="677"/>
      <c r="BV73" s="677"/>
      <c r="BW73" s="677"/>
      <c r="BX73" s="677"/>
      <c r="BY73" s="677"/>
      <c r="BZ73" s="677"/>
      <c r="CZ73" s="48"/>
      <c r="DA73" s="48"/>
      <c r="DB73" s="48"/>
      <c r="DC73" s="48"/>
      <c r="DD73" s="48"/>
      <c r="DE73" s="48"/>
      <c r="DF73" s="48"/>
      <c r="DG73" s="48"/>
      <c r="DH73" s="48"/>
      <c r="DI73" s="48"/>
      <c r="DJ73" s="48"/>
      <c r="DK73" s="48"/>
      <c r="DL73" s="48"/>
      <c r="DM73" s="48"/>
      <c r="DN73" s="48"/>
      <c r="DO73" s="48"/>
      <c r="DP73" s="48"/>
    </row>
    <row r="74" spans="1:120" s="2" customFormat="1" ht="17.100000000000001" customHeight="1">
      <c r="A74" s="59"/>
      <c r="B74" s="59" t="s">
        <v>48</v>
      </c>
      <c r="C74" s="59"/>
      <c r="D74" s="59"/>
      <c r="E74" s="59"/>
      <c r="F74" s="59"/>
      <c r="G74" s="59"/>
      <c r="H74" s="59"/>
      <c r="I74" s="59"/>
      <c r="J74" s="59"/>
      <c r="K74" s="59"/>
      <c r="L74" s="59"/>
      <c r="M74" s="59"/>
      <c r="N74" s="59"/>
      <c r="O74" s="59"/>
      <c r="P74" s="59"/>
      <c r="Q74" s="59"/>
      <c r="R74" s="677"/>
      <c r="S74" s="677"/>
      <c r="T74" s="677"/>
      <c r="U74" s="677"/>
      <c r="V74" s="677"/>
      <c r="W74" s="677"/>
      <c r="X74" s="677"/>
      <c r="Y74" s="677"/>
      <c r="Z74" s="677"/>
      <c r="AA74" s="677"/>
      <c r="AB74" s="677"/>
      <c r="AC74" s="677"/>
      <c r="AD74" s="677"/>
      <c r="AE74" s="677"/>
      <c r="AF74" s="677"/>
      <c r="AG74" s="677"/>
      <c r="AH74" s="677"/>
      <c r="AI74" s="677"/>
      <c r="AJ74" s="677"/>
      <c r="AK74" s="677"/>
      <c r="AL74" s="677"/>
      <c r="AM74" s="677"/>
      <c r="AN74" s="677"/>
      <c r="AO74" s="677"/>
      <c r="AP74" s="677"/>
      <c r="AQ74" s="677"/>
      <c r="AR74" s="677"/>
      <c r="AS74" s="677"/>
      <c r="AT74" s="677"/>
      <c r="AU74" s="677"/>
      <c r="AV74" s="677"/>
      <c r="AW74" s="677"/>
      <c r="AX74" s="677"/>
      <c r="AY74" s="677"/>
      <c r="AZ74" s="677"/>
      <c r="BA74" s="677"/>
      <c r="BB74" s="677"/>
      <c r="BC74" s="677"/>
      <c r="BD74" s="677"/>
      <c r="BE74" s="677"/>
      <c r="BF74" s="677"/>
      <c r="BG74" s="677"/>
      <c r="BH74" s="677"/>
      <c r="BI74" s="677"/>
      <c r="BJ74" s="677"/>
      <c r="BK74" s="677"/>
      <c r="BL74" s="677"/>
      <c r="BM74" s="677"/>
      <c r="BN74" s="677"/>
      <c r="BO74" s="677"/>
      <c r="BP74" s="677"/>
      <c r="BQ74" s="677"/>
      <c r="BR74" s="677"/>
      <c r="BS74" s="677"/>
      <c r="BT74" s="677"/>
      <c r="BU74" s="677"/>
      <c r="BV74" s="677"/>
      <c r="BW74" s="677"/>
      <c r="BX74" s="677"/>
      <c r="BY74" s="677"/>
      <c r="BZ74" s="677"/>
      <c r="CZ74" s="48"/>
      <c r="DA74" s="48"/>
      <c r="DB74" s="48"/>
      <c r="DC74" s="48"/>
      <c r="DD74" s="48"/>
      <c r="DE74" s="48"/>
      <c r="DF74" s="48"/>
      <c r="DG74" s="48"/>
      <c r="DH74" s="48"/>
      <c r="DI74" s="48"/>
      <c r="DJ74" s="48"/>
      <c r="DK74" s="48"/>
      <c r="DL74" s="48"/>
      <c r="DM74" s="48"/>
      <c r="DN74" s="48"/>
      <c r="DO74" s="48"/>
      <c r="DP74" s="48"/>
    </row>
    <row r="75" spans="1:120" s="2" customFormat="1" ht="17.100000000000001" customHeight="1">
      <c r="A75" s="59"/>
      <c r="B75" s="59" t="s">
        <v>49</v>
      </c>
      <c r="C75" s="59"/>
      <c r="D75" s="59"/>
      <c r="E75" s="59"/>
      <c r="F75" s="59"/>
      <c r="G75" s="59"/>
      <c r="H75" s="59"/>
      <c r="I75" s="59"/>
      <c r="J75" s="59"/>
      <c r="K75" s="59"/>
      <c r="L75" s="59"/>
      <c r="M75" s="59"/>
      <c r="N75" s="59"/>
      <c r="O75" s="59"/>
      <c r="P75" s="59"/>
      <c r="Q75" s="59"/>
      <c r="R75" s="677"/>
      <c r="S75" s="677"/>
      <c r="T75" s="677"/>
      <c r="U75" s="677"/>
      <c r="V75" s="677"/>
      <c r="W75" s="677"/>
      <c r="X75" s="677"/>
      <c r="Y75" s="677"/>
      <c r="Z75" s="677"/>
      <c r="AA75" s="677"/>
      <c r="AB75" s="677"/>
      <c r="AC75" s="677"/>
      <c r="AD75" s="677"/>
      <c r="AE75" s="677"/>
      <c r="AF75" s="677"/>
      <c r="AG75" s="677"/>
      <c r="AH75" s="677"/>
      <c r="AI75" s="677"/>
      <c r="AJ75" s="677"/>
      <c r="AK75" s="677"/>
      <c r="AL75" s="677"/>
      <c r="AM75" s="677"/>
      <c r="AN75" s="677"/>
      <c r="AO75" s="677"/>
      <c r="AP75" s="677"/>
      <c r="AQ75" s="677"/>
      <c r="AR75" s="677"/>
      <c r="AS75" s="677"/>
      <c r="AT75" s="677"/>
      <c r="AU75" s="677"/>
      <c r="AV75" s="677"/>
      <c r="AW75" s="677"/>
      <c r="AX75" s="677"/>
      <c r="AY75" s="677"/>
      <c r="AZ75" s="677"/>
      <c r="BA75" s="677"/>
      <c r="BB75" s="677"/>
      <c r="BC75" s="677"/>
      <c r="BD75" s="677"/>
      <c r="BE75" s="677"/>
      <c r="BF75" s="677"/>
      <c r="BG75" s="677"/>
      <c r="BH75" s="677"/>
      <c r="BI75" s="677"/>
      <c r="BJ75" s="677"/>
      <c r="BK75" s="677"/>
      <c r="BL75" s="677"/>
      <c r="BM75" s="677"/>
      <c r="BN75" s="677"/>
      <c r="BO75" s="677"/>
      <c r="BP75" s="677"/>
      <c r="BQ75" s="677"/>
      <c r="BR75" s="677"/>
      <c r="BS75" s="677"/>
      <c r="BT75" s="677"/>
      <c r="BU75" s="677"/>
      <c r="BV75" s="677"/>
      <c r="BW75" s="677"/>
      <c r="BX75" s="677"/>
      <c r="BY75" s="677"/>
      <c r="BZ75" s="677"/>
      <c r="CZ75" s="48"/>
      <c r="DA75" s="48"/>
      <c r="DB75" s="48"/>
      <c r="DC75" s="48"/>
      <c r="DD75" s="48"/>
      <c r="DE75" s="48"/>
      <c r="DF75" s="48"/>
      <c r="DG75" s="48"/>
      <c r="DH75" s="48"/>
      <c r="DI75" s="48"/>
      <c r="DJ75" s="48"/>
      <c r="DK75" s="48"/>
      <c r="DL75" s="48"/>
      <c r="DM75" s="48"/>
      <c r="DN75" s="48"/>
      <c r="DO75" s="48"/>
      <c r="DP75" s="48"/>
    </row>
    <row r="76" spans="1:120" s="2" customFormat="1" ht="17.100000000000001" customHeight="1">
      <c r="A76" s="59"/>
      <c r="B76" s="59" t="s">
        <v>52</v>
      </c>
      <c r="C76" s="59"/>
      <c r="D76" s="59"/>
      <c r="E76" s="59"/>
      <c r="F76" s="59"/>
      <c r="G76" s="59"/>
      <c r="H76" s="59"/>
      <c r="I76" s="59"/>
      <c r="J76" s="59"/>
      <c r="K76" s="59"/>
      <c r="L76" s="59"/>
      <c r="M76" s="59"/>
      <c r="N76" s="59"/>
      <c r="O76" s="59"/>
      <c r="P76" s="59"/>
      <c r="Q76" s="59"/>
      <c r="R76" s="59"/>
      <c r="S76" s="59"/>
      <c r="T76" s="59"/>
      <c r="U76" s="59"/>
      <c r="V76" s="59"/>
      <c r="W76" s="59"/>
      <c r="X76" s="59"/>
      <c r="Y76" s="59"/>
      <c r="Z76" s="59"/>
      <c r="AA76" s="677"/>
      <c r="AB76" s="677"/>
      <c r="AC76" s="677"/>
      <c r="AD76" s="677"/>
      <c r="AE76" s="677"/>
      <c r="AF76" s="677"/>
      <c r="AG76" s="677"/>
      <c r="AH76" s="677"/>
      <c r="AI76" s="677"/>
      <c r="AJ76" s="677"/>
      <c r="AK76" s="677"/>
      <c r="AL76" s="677"/>
      <c r="AM76" s="677"/>
      <c r="AN76" s="677"/>
      <c r="AO76" s="677"/>
      <c r="AP76" s="677"/>
      <c r="AQ76" s="677"/>
      <c r="AR76" s="677"/>
      <c r="AS76" s="677"/>
      <c r="AT76" s="677"/>
      <c r="AU76" s="677"/>
      <c r="AV76" s="677"/>
      <c r="AW76" s="677"/>
      <c r="AX76" s="677"/>
      <c r="AY76" s="677"/>
      <c r="AZ76" s="677"/>
      <c r="BA76" s="677"/>
      <c r="BB76" s="677"/>
      <c r="BC76" s="677"/>
      <c r="BD76" s="677"/>
      <c r="BE76" s="677"/>
      <c r="BF76" s="677"/>
      <c r="BG76" s="677"/>
      <c r="BH76" s="677"/>
      <c r="BI76" s="677"/>
      <c r="BJ76" s="677"/>
      <c r="BK76" s="677"/>
      <c r="BL76" s="677"/>
      <c r="BM76" s="677"/>
      <c r="BN76" s="677"/>
      <c r="BO76" s="677"/>
      <c r="BP76" s="677"/>
      <c r="BQ76" s="677"/>
      <c r="BR76" s="677"/>
      <c r="BS76" s="677"/>
      <c r="BT76" s="677"/>
      <c r="BU76" s="677"/>
      <c r="BV76" s="677"/>
      <c r="BW76" s="677"/>
      <c r="BX76" s="677"/>
      <c r="BY76" s="677"/>
      <c r="BZ76" s="677"/>
      <c r="CZ76" s="48"/>
      <c r="DA76" s="48"/>
      <c r="DB76" s="48"/>
      <c r="DC76" s="48"/>
      <c r="DD76" s="48"/>
      <c r="DE76" s="48"/>
      <c r="DF76" s="48"/>
      <c r="DG76" s="48"/>
      <c r="DH76" s="48"/>
      <c r="DI76" s="48"/>
      <c r="DJ76" s="48"/>
      <c r="DK76" s="48"/>
      <c r="DL76" s="48"/>
      <c r="DM76" s="48"/>
      <c r="DN76" s="48"/>
      <c r="DO76" s="48"/>
      <c r="DP76" s="48"/>
    </row>
    <row r="77" spans="1:120" s="2" customFormat="1" ht="4.5" customHeight="1">
      <c r="A77" s="63"/>
      <c r="B77" s="63"/>
      <c r="C77" s="63"/>
      <c r="D77" s="63"/>
      <c r="E77" s="63"/>
      <c r="F77" s="63"/>
      <c r="G77" s="63"/>
      <c r="H77" s="63"/>
      <c r="I77" s="63"/>
      <c r="J77" s="63"/>
      <c r="K77" s="63"/>
      <c r="L77" s="63"/>
      <c r="M77" s="63"/>
      <c r="N77" s="63"/>
      <c r="O77" s="63"/>
      <c r="P77" s="63"/>
      <c r="Q77" s="63"/>
      <c r="R77" s="63"/>
      <c r="S77" s="63"/>
      <c r="T77" s="63"/>
      <c r="U77" s="63"/>
      <c r="V77" s="63"/>
      <c r="W77" s="63"/>
      <c r="X77" s="63"/>
      <c r="Y77" s="63"/>
      <c r="Z77" s="63"/>
      <c r="AA77" s="63"/>
      <c r="AB77" s="63"/>
      <c r="AC77" s="63"/>
      <c r="AD77" s="63"/>
      <c r="AE77" s="63"/>
      <c r="AF77" s="63"/>
      <c r="AG77" s="63"/>
      <c r="AH77" s="63"/>
      <c r="AI77" s="63"/>
      <c r="AJ77" s="63"/>
      <c r="AK77" s="63"/>
      <c r="AL77" s="63"/>
      <c r="AM77" s="63"/>
      <c r="AN77" s="63"/>
      <c r="AO77" s="63"/>
      <c r="AP77" s="63"/>
      <c r="AQ77" s="63"/>
      <c r="AR77" s="63"/>
      <c r="AS77" s="63"/>
      <c r="AT77" s="63"/>
      <c r="AU77" s="63"/>
      <c r="AV77" s="63"/>
      <c r="AW77" s="63"/>
      <c r="AX77" s="63"/>
      <c r="AY77" s="63"/>
      <c r="AZ77" s="63"/>
      <c r="BA77" s="63"/>
      <c r="BB77" s="63"/>
      <c r="BC77" s="63"/>
      <c r="BD77" s="63"/>
      <c r="BE77" s="63"/>
      <c r="BF77" s="63"/>
      <c r="BG77" s="63"/>
      <c r="BH77" s="63"/>
      <c r="BI77" s="63"/>
      <c r="BJ77" s="63"/>
      <c r="BK77" s="63"/>
      <c r="BL77" s="63"/>
      <c r="BM77" s="63"/>
      <c r="BN77" s="63"/>
      <c r="BO77" s="63"/>
      <c r="BP77" s="63"/>
      <c r="BQ77" s="63"/>
      <c r="BR77" s="63"/>
      <c r="BS77" s="63"/>
      <c r="BT77" s="63"/>
      <c r="BU77" s="63"/>
      <c r="BV77" s="63"/>
      <c r="BW77" s="63"/>
      <c r="BX77" s="63"/>
      <c r="BY77" s="63"/>
      <c r="BZ77" s="63"/>
      <c r="CZ77" s="48"/>
      <c r="DA77" s="48"/>
      <c r="DB77" s="48"/>
      <c r="DC77" s="48"/>
      <c r="DD77" s="48"/>
      <c r="DE77" s="48"/>
      <c r="DF77" s="48"/>
      <c r="DG77" s="48"/>
      <c r="DH77" s="48"/>
      <c r="DI77" s="48"/>
      <c r="DJ77" s="48"/>
      <c r="DK77" s="48"/>
      <c r="DL77" s="48"/>
      <c r="DM77" s="48"/>
      <c r="DN77" s="48"/>
      <c r="DO77" s="48"/>
      <c r="DP77" s="48"/>
    </row>
    <row r="78" spans="1:120" s="2" customFormat="1" ht="5.0999999999999996" customHeight="1">
      <c r="A78" s="59"/>
      <c r="B78" s="59"/>
      <c r="C78" s="59"/>
      <c r="D78" s="59"/>
      <c r="E78" s="59"/>
      <c r="F78" s="59"/>
      <c r="G78" s="59"/>
      <c r="H78" s="59"/>
      <c r="I78" s="59"/>
      <c r="J78" s="59"/>
      <c r="K78" s="59"/>
      <c r="L78" s="59"/>
      <c r="M78" s="59"/>
      <c r="N78" s="59"/>
      <c r="O78" s="59"/>
      <c r="P78" s="59"/>
      <c r="Q78" s="59"/>
      <c r="R78" s="59"/>
      <c r="S78" s="59"/>
      <c r="T78" s="59"/>
      <c r="U78" s="59"/>
      <c r="V78" s="59"/>
      <c r="W78" s="59"/>
      <c r="X78" s="59"/>
      <c r="Y78" s="59"/>
      <c r="Z78" s="59"/>
      <c r="AA78" s="59"/>
      <c r="AB78" s="59"/>
      <c r="AC78" s="59"/>
      <c r="AD78" s="59"/>
      <c r="AE78" s="59"/>
      <c r="AF78" s="59"/>
      <c r="AG78" s="59"/>
      <c r="AH78" s="59"/>
      <c r="AI78" s="59"/>
      <c r="AJ78" s="59"/>
      <c r="AK78" s="59"/>
      <c r="AL78" s="59"/>
      <c r="AM78" s="59"/>
      <c r="AN78" s="59"/>
      <c r="AO78" s="59"/>
      <c r="AP78" s="59"/>
      <c r="AQ78" s="59"/>
      <c r="AR78" s="59"/>
      <c r="AS78" s="59"/>
      <c r="AT78" s="59"/>
      <c r="AU78" s="59"/>
      <c r="AV78" s="59"/>
      <c r="AW78" s="59"/>
      <c r="AX78" s="59"/>
      <c r="AY78" s="59"/>
      <c r="AZ78" s="59"/>
      <c r="BA78" s="59"/>
      <c r="BB78" s="59"/>
      <c r="BC78" s="59"/>
      <c r="BD78" s="59"/>
      <c r="BE78" s="59"/>
      <c r="BF78" s="59"/>
      <c r="BG78" s="59"/>
      <c r="BH78" s="59"/>
      <c r="BI78" s="59"/>
      <c r="BJ78" s="59"/>
      <c r="BK78" s="59"/>
      <c r="BL78" s="59"/>
      <c r="BM78" s="59"/>
      <c r="BN78" s="59"/>
      <c r="BO78" s="59"/>
      <c r="BP78" s="59"/>
      <c r="BQ78" s="59"/>
      <c r="BR78" s="59"/>
      <c r="BS78" s="59"/>
      <c r="BT78" s="59"/>
      <c r="BU78" s="59"/>
      <c r="BV78" s="59"/>
      <c r="BW78" s="59"/>
      <c r="BX78" s="59"/>
      <c r="BY78" s="59"/>
      <c r="BZ78" s="59"/>
      <c r="CZ78" s="48"/>
      <c r="DA78" s="48"/>
      <c r="DB78" s="48"/>
      <c r="DC78" s="48"/>
      <c r="DD78" s="48"/>
      <c r="DE78" s="48"/>
      <c r="DF78" s="48"/>
      <c r="DG78" s="48"/>
      <c r="DH78" s="48"/>
      <c r="DI78" s="48"/>
      <c r="DJ78" s="48"/>
      <c r="DK78" s="48"/>
      <c r="DL78" s="48"/>
      <c r="DM78" s="48"/>
      <c r="DN78" s="48"/>
      <c r="DO78" s="48"/>
      <c r="DP78" s="48"/>
    </row>
    <row r="79" spans="1:120" s="2" customFormat="1" ht="15.95" customHeight="1">
      <c r="A79" s="59"/>
      <c r="B79" s="59" t="s">
        <v>53</v>
      </c>
      <c r="C79" s="59"/>
      <c r="D79" s="59"/>
      <c r="E79" s="59"/>
      <c r="F79" s="59"/>
      <c r="G79" s="59"/>
      <c r="H79" s="59"/>
      <c r="I79" s="59"/>
      <c r="J79" s="59"/>
      <c r="K79" s="59"/>
      <c r="L79" s="59"/>
      <c r="M79" s="59"/>
      <c r="N79" s="59"/>
      <c r="O79" s="59"/>
      <c r="P79" s="59"/>
      <c r="Q79" s="59"/>
      <c r="R79" s="59"/>
      <c r="S79" s="59"/>
      <c r="T79" s="59"/>
      <c r="U79" s="59"/>
      <c r="V79" s="59"/>
      <c r="W79" s="59"/>
      <c r="X79" s="59"/>
      <c r="Y79" s="59"/>
      <c r="Z79" s="59"/>
      <c r="AA79" s="59"/>
      <c r="AB79" s="59"/>
      <c r="AC79" s="59"/>
      <c r="AD79" s="59"/>
      <c r="AE79" s="59"/>
      <c r="AF79" s="59"/>
      <c r="AG79" s="59"/>
      <c r="AH79" s="59"/>
      <c r="AI79" s="59"/>
      <c r="AJ79" s="59"/>
      <c r="AK79" s="59"/>
      <c r="AL79" s="59"/>
      <c r="AM79" s="59"/>
      <c r="AN79" s="59"/>
      <c r="AO79" s="59"/>
      <c r="AP79" s="59"/>
      <c r="AQ79" s="59"/>
      <c r="AR79" s="59"/>
      <c r="AS79" s="59"/>
      <c r="AT79" s="59"/>
      <c r="AU79" s="59"/>
      <c r="AV79" s="59"/>
      <c r="AW79" s="59"/>
      <c r="AX79" s="59"/>
      <c r="AY79" s="59"/>
      <c r="AZ79" s="59"/>
      <c r="BA79" s="59"/>
      <c r="BB79" s="59"/>
      <c r="BC79" s="59"/>
      <c r="BD79" s="59"/>
      <c r="BE79" s="59"/>
      <c r="BF79" s="59"/>
      <c r="BG79" s="59"/>
      <c r="BH79" s="59"/>
      <c r="BI79" s="59"/>
      <c r="BJ79" s="59"/>
      <c r="BK79" s="59"/>
      <c r="BL79" s="59"/>
      <c r="BM79" s="59"/>
      <c r="BN79" s="59"/>
      <c r="BO79" s="59"/>
      <c r="BP79" s="59"/>
      <c r="BQ79" s="59"/>
      <c r="BR79" s="59"/>
      <c r="BS79" s="59"/>
      <c r="BT79" s="59"/>
      <c r="BU79" s="59"/>
      <c r="BV79" s="59"/>
      <c r="BW79" s="59"/>
      <c r="BX79" s="59"/>
      <c r="BY79" s="59"/>
      <c r="BZ79" s="59"/>
      <c r="CZ79" s="48"/>
      <c r="DA79" s="48"/>
      <c r="DB79" s="48"/>
      <c r="DC79" s="48"/>
      <c r="DD79" s="48"/>
      <c r="DE79" s="48"/>
      <c r="DF79" s="48"/>
      <c r="DG79" s="48"/>
      <c r="DH79" s="48"/>
      <c r="DI79" s="48"/>
      <c r="DJ79" s="48"/>
      <c r="DK79" s="48"/>
      <c r="DL79" s="48"/>
      <c r="DM79" s="48"/>
      <c r="DN79" s="48"/>
      <c r="DO79" s="48"/>
      <c r="DP79" s="48"/>
    </row>
    <row r="80" spans="1:120" s="2" customFormat="1" ht="17.100000000000001" customHeight="1">
      <c r="A80" s="59"/>
      <c r="B80" s="59" t="s">
        <v>36</v>
      </c>
      <c r="C80" s="59"/>
      <c r="D80" s="59"/>
      <c r="E80" s="59"/>
      <c r="F80" s="59"/>
      <c r="G80" s="59"/>
      <c r="H80" s="59"/>
      <c r="I80" s="59"/>
      <c r="J80" s="59"/>
      <c r="K80" s="59"/>
      <c r="L80" s="59"/>
      <c r="M80" s="59"/>
      <c r="N80" s="59"/>
      <c r="O80" s="59"/>
      <c r="P80" s="59"/>
      <c r="Q80" s="59"/>
      <c r="R80" s="59"/>
      <c r="S80" s="59" t="s">
        <v>37</v>
      </c>
      <c r="T80" s="59"/>
      <c r="U80" s="677"/>
      <c r="V80" s="677"/>
      <c r="W80" s="677"/>
      <c r="X80" s="677"/>
      <c r="Y80" s="122" t="s">
        <v>38</v>
      </c>
      <c r="Z80" s="59"/>
      <c r="AA80" s="59"/>
      <c r="AB80" s="59"/>
      <c r="AC80" s="59"/>
      <c r="AD80" s="59"/>
      <c r="AE80" s="59"/>
      <c r="AF80" s="59"/>
      <c r="AG80" s="59"/>
      <c r="AH80" s="59"/>
      <c r="AI80" s="59" t="s">
        <v>37</v>
      </c>
      <c r="AJ80" s="59"/>
      <c r="AK80" s="678"/>
      <c r="AL80" s="678"/>
      <c r="AM80" s="678"/>
      <c r="AN80" s="678"/>
      <c r="AO80" s="678"/>
      <c r="AP80" s="678"/>
      <c r="AQ80" s="678"/>
      <c r="AR80" s="678"/>
      <c r="AS80" s="678"/>
      <c r="AT80" s="678"/>
      <c r="AU80" s="678"/>
      <c r="AV80" s="678"/>
      <c r="AW80" s="122" t="s">
        <v>39</v>
      </c>
      <c r="AX80" s="59"/>
      <c r="AY80" s="59"/>
      <c r="AZ80" s="59"/>
      <c r="BA80" s="59"/>
      <c r="BB80" s="59"/>
      <c r="BC80" s="59"/>
      <c r="BD80" s="59"/>
      <c r="BE80" s="59"/>
      <c r="BF80" s="677"/>
      <c r="BG80" s="677"/>
      <c r="BH80" s="677"/>
      <c r="BI80" s="677"/>
      <c r="BJ80" s="677"/>
      <c r="BK80" s="677"/>
      <c r="BL80" s="677"/>
      <c r="BM80" s="677"/>
      <c r="BN80" s="677"/>
      <c r="BO80" s="677"/>
      <c r="BP80" s="677"/>
      <c r="BQ80" s="677"/>
      <c r="BR80" s="122" t="s">
        <v>40</v>
      </c>
      <c r="BS80" s="59"/>
      <c r="BT80" s="59"/>
      <c r="BU80" s="59"/>
      <c r="BV80" s="59"/>
      <c r="BW80" s="59"/>
      <c r="BX80" s="59"/>
      <c r="BY80" s="59"/>
      <c r="BZ80" s="59"/>
      <c r="CZ80" s="48"/>
      <c r="DA80" s="48"/>
      <c r="DB80" s="48"/>
      <c r="DC80" s="48"/>
      <c r="DD80" s="48"/>
      <c r="DE80" s="48"/>
      <c r="DF80" s="48"/>
      <c r="DG80" s="48"/>
      <c r="DH80" s="48"/>
      <c r="DI80" s="48"/>
      <c r="DJ80" s="48"/>
      <c r="DK80" s="48"/>
      <c r="DL80" s="48"/>
      <c r="DM80" s="48"/>
      <c r="DN80" s="48"/>
      <c r="DO80" s="48"/>
      <c r="DP80" s="48"/>
    </row>
    <row r="81" spans="1:120" s="2" customFormat="1" ht="17.100000000000001" customHeight="1">
      <c r="A81" s="59"/>
      <c r="B81" s="59" t="s">
        <v>31</v>
      </c>
      <c r="C81" s="59"/>
      <c r="D81" s="59"/>
      <c r="E81" s="59"/>
      <c r="F81" s="59"/>
      <c r="G81" s="59"/>
      <c r="H81" s="59"/>
      <c r="I81" s="59"/>
      <c r="J81" s="59"/>
      <c r="K81" s="59"/>
      <c r="L81" s="59"/>
      <c r="M81" s="59"/>
      <c r="N81" s="59"/>
      <c r="O81" s="59"/>
      <c r="P81" s="59"/>
      <c r="Q81" s="59"/>
      <c r="R81" s="677"/>
      <c r="S81" s="677"/>
      <c r="T81" s="677"/>
      <c r="U81" s="677"/>
      <c r="V81" s="677"/>
      <c r="W81" s="677"/>
      <c r="X81" s="677"/>
      <c r="Y81" s="677"/>
      <c r="Z81" s="677"/>
      <c r="AA81" s="677"/>
      <c r="AB81" s="677"/>
      <c r="AC81" s="677"/>
      <c r="AD81" s="677"/>
      <c r="AE81" s="677"/>
      <c r="AF81" s="677"/>
      <c r="AG81" s="677"/>
      <c r="AH81" s="677"/>
      <c r="AI81" s="677"/>
      <c r="AJ81" s="677"/>
      <c r="AK81" s="677"/>
      <c r="AL81" s="677"/>
      <c r="AM81" s="677"/>
      <c r="AN81" s="677"/>
      <c r="AO81" s="677"/>
      <c r="AP81" s="677"/>
      <c r="AQ81" s="677"/>
      <c r="AR81" s="677"/>
      <c r="AS81" s="677"/>
      <c r="AT81" s="677"/>
      <c r="AU81" s="677"/>
      <c r="AV81" s="677"/>
      <c r="AW81" s="677"/>
      <c r="AX81" s="677"/>
      <c r="AY81" s="677"/>
      <c r="AZ81" s="677"/>
      <c r="BA81" s="677"/>
      <c r="BB81" s="677"/>
      <c r="BC81" s="677"/>
      <c r="BD81" s="677"/>
      <c r="BE81" s="677"/>
      <c r="BF81" s="677"/>
      <c r="BG81" s="677"/>
      <c r="BH81" s="677"/>
      <c r="BI81" s="677"/>
      <c r="BJ81" s="677"/>
      <c r="BK81" s="677"/>
      <c r="BL81" s="677"/>
      <c r="BM81" s="677"/>
      <c r="BN81" s="677"/>
      <c r="BO81" s="677"/>
      <c r="BP81" s="677"/>
      <c r="BQ81" s="677"/>
      <c r="BR81" s="677"/>
      <c r="BS81" s="677"/>
      <c r="BT81" s="677"/>
      <c r="BU81" s="677"/>
      <c r="BV81" s="677"/>
      <c r="BW81" s="677"/>
      <c r="BX81" s="677"/>
      <c r="BY81" s="677"/>
      <c r="BZ81" s="677"/>
      <c r="CZ81" s="48"/>
      <c r="DA81" s="48"/>
      <c r="DB81" s="48"/>
      <c r="DC81" s="48"/>
      <c r="DD81" s="48"/>
      <c r="DE81" s="48"/>
      <c r="DF81" s="48"/>
      <c r="DG81" s="48"/>
      <c r="DH81" s="48"/>
      <c r="DI81" s="48"/>
      <c r="DJ81" s="48"/>
      <c r="DK81" s="48"/>
      <c r="DL81" s="48"/>
      <c r="DM81" s="48"/>
      <c r="DN81" s="48"/>
      <c r="DO81" s="48"/>
      <c r="DP81" s="48"/>
    </row>
    <row r="82" spans="1:120" s="2" customFormat="1" ht="17.100000000000001" customHeight="1">
      <c r="A82" s="59"/>
      <c r="B82" s="59" t="s">
        <v>42</v>
      </c>
      <c r="C82" s="59"/>
      <c r="D82" s="59"/>
      <c r="E82" s="59"/>
      <c r="F82" s="59"/>
      <c r="G82" s="59"/>
      <c r="H82" s="59"/>
      <c r="I82" s="59"/>
      <c r="J82" s="59"/>
      <c r="K82" s="59"/>
      <c r="L82" s="59"/>
      <c r="M82" s="59"/>
      <c r="N82" s="59"/>
      <c r="O82" s="59"/>
      <c r="P82" s="59"/>
      <c r="Q82" s="59"/>
      <c r="R82" s="59"/>
      <c r="S82" s="59" t="s">
        <v>37</v>
      </c>
      <c r="T82" s="59"/>
      <c r="U82" s="677"/>
      <c r="V82" s="677"/>
      <c r="W82" s="677"/>
      <c r="X82" s="677"/>
      <c r="Y82" s="122" t="s">
        <v>43</v>
      </c>
      <c r="Z82" s="59"/>
      <c r="AA82" s="59"/>
      <c r="AB82" s="59"/>
      <c r="AC82" s="59"/>
      <c r="AD82" s="59"/>
      <c r="AE82" s="59"/>
      <c r="AF82" s="59"/>
      <c r="AG82" s="59"/>
      <c r="AH82" s="59"/>
      <c r="AI82" s="59" t="s">
        <v>37</v>
      </c>
      <c r="AJ82" s="59"/>
      <c r="AK82" s="677"/>
      <c r="AL82" s="677"/>
      <c r="AM82" s="677"/>
      <c r="AN82" s="677"/>
      <c r="AO82" s="677"/>
      <c r="AP82" s="677"/>
      <c r="AQ82" s="677"/>
      <c r="AR82" s="677"/>
      <c r="AS82" s="677"/>
      <c r="AT82" s="59" t="s">
        <v>44</v>
      </c>
      <c r="AU82" s="59"/>
      <c r="AV82" s="59"/>
      <c r="AW82" s="59"/>
      <c r="AX82" s="122"/>
      <c r="AY82" s="59"/>
      <c r="AZ82" s="59"/>
      <c r="BA82" s="59"/>
      <c r="BB82" s="59"/>
      <c r="BC82" s="59"/>
      <c r="BD82" s="59"/>
      <c r="BE82" s="59"/>
      <c r="BF82" s="677"/>
      <c r="BG82" s="677"/>
      <c r="BH82" s="677"/>
      <c r="BI82" s="677"/>
      <c r="BJ82" s="677"/>
      <c r="BK82" s="677"/>
      <c r="BL82" s="677"/>
      <c r="BM82" s="677"/>
      <c r="BN82" s="677"/>
      <c r="BO82" s="677"/>
      <c r="BP82" s="677"/>
      <c r="BQ82" s="677"/>
      <c r="BR82" s="122" t="s">
        <v>40</v>
      </c>
      <c r="BS82" s="59"/>
      <c r="BT82" s="59"/>
      <c r="BU82" s="59"/>
      <c r="BV82" s="59"/>
      <c r="BW82" s="59"/>
      <c r="BX82" s="59"/>
      <c r="BY82" s="59"/>
      <c r="BZ82" s="59"/>
      <c r="CZ82" s="48"/>
      <c r="DA82" s="48"/>
      <c r="DB82" s="48"/>
      <c r="DC82" s="48"/>
      <c r="DD82" s="48"/>
      <c r="DE82" s="48"/>
      <c r="DF82" s="48"/>
      <c r="DG82" s="48"/>
      <c r="DH82" s="48"/>
      <c r="DI82" s="48"/>
      <c r="DJ82" s="48"/>
      <c r="DK82" s="48"/>
      <c r="DL82" s="48"/>
      <c r="DM82" s="48"/>
      <c r="DN82" s="48"/>
      <c r="DO82" s="48"/>
      <c r="DP82" s="48"/>
    </row>
    <row r="83" spans="1:120" s="2" customFormat="1" ht="17.100000000000001" customHeight="1">
      <c r="A83" s="59"/>
      <c r="B83" s="59"/>
      <c r="C83" s="59"/>
      <c r="D83" s="59"/>
      <c r="E83" s="59"/>
      <c r="F83" s="59"/>
      <c r="G83" s="59"/>
      <c r="H83" s="59"/>
      <c r="I83" s="59"/>
      <c r="J83" s="59"/>
      <c r="K83" s="59"/>
      <c r="L83" s="59"/>
      <c r="M83" s="59"/>
      <c r="N83" s="59"/>
      <c r="O83" s="59"/>
      <c r="P83" s="59"/>
      <c r="Q83" s="59"/>
      <c r="R83" s="677"/>
      <c r="S83" s="677"/>
      <c r="T83" s="677"/>
      <c r="U83" s="677"/>
      <c r="V83" s="677"/>
      <c r="W83" s="677"/>
      <c r="X83" s="677"/>
      <c r="Y83" s="677"/>
      <c r="Z83" s="677"/>
      <c r="AA83" s="677"/>
      <c r="AB83" s="677"/>
      <c r="AC83" s="677"/>
      <c r="AD83" s="677"/>
      <c r="AE83" s="677"/>
      <c r="AF83" s="677"/>
      <c r="AG83" s="677"/>
      <c r="AH83" s="677"/>
      <c r="AI83" s="677"/>
      <c r="AJ83" s="677"/>
      <c r="AK83" s="677"/>
      <c r="AL83" s="677"/>
      <c r="AM83" s="677"/>
      <c r="AN83" s="677"/>
      <c r="AO83" s="677"/>
      <c r="AP83" s="677"/>
      <c r="AQ83" s="677"/>
      <c r="AR83" s="677"/>
      <c r="AS83" s="677"/>
      <c r="AT83" s="677"/>
      <c r="AU83" s="677"/>
      <c r="AV83" s="677"/>
      <c r="AW83" s="677"/>
      <c r="AX83" s="677"/>
      <c r="AY83" s="677"/>
      <c r="AZ83" s="677"/>
      <c r="BA83" s="677"/>
      <c r="BB83" s="677"/>
      <c r="BC83" s="677"/>
      <c r="BD83" s="677"/>
      <c r="BE83" s="677"/>
      <c r="BF83" s="677"/>
      <c r="BG83" s="677"/>
      <c r="BH83" s="677"/>
      <c r="BI83" s="677"/>
      <c r="BJ83" s="677"/>
      <c r="BK83" s="677"/>
      <c r="BL83" s="677"/>
      <c r="BM83" s="677"/>
      <c r="BN83" s="677"/>
      <c r="BO83" s="677"/>
      <c r="BP83" s="677"/>
      <c r="BQ83" s="677"/>
      <c r="BR83" s="677"/>
      <c r="BS83" s="677"/>
      <c r="BT83" s="677"/>
      <c r="BU83" s="677"/>
      <c r="BV83" s="677"/>
      <c r="BW83" s="677"/>
      <c r="BX83" s="677"/>
      <c r="BY83" s="677"/>
      <c r="BZ83" s="677"/>
      <c r="CZ83" s="48"/>
      <c r="DA83" s="48"/>
      <c r="DB83" s="48"/>
      <c r="DC83" s="48"/>
      <c r="DD83" s="48"/>
      <c r="DE83" s="48"/>
      <c r="DF83" s="48"/>
      <c r="DG83" s="48"/>
      <c r="DH83" s="48"/>
      <c r="DI83" s="48"/>
      <c r="DJ83" s="48"/>
      <c r="DK83" s="48"/>
      <c r="DL83" s="48"/>
      <c r="DM83" s="48"/>
      <c r="DN83" s="48"/>
      <c r="DO83" s="48"/>
      <c r="DP83" s="48"/>
    </row>
    <row r="84" spans="1:120" s="2" customFormat="1" ht="17.100000000000001" customHeight="1">
      <c r="A84" s="59"/>
      <c r="B84" s="59" t="s">
        <v>47</v>
      </c>
      <c r="C84" s="59"/>
      <c r="D84" s="59"/>
      <c r="E84" s="59"/>
      <c r="F84" s="59"/>
      <c r="G84" s="59"/>
      <c r="H84" s="59"/>
      <c r="I84" s="59"/>
      <c r="J84" s="59"/>
      <c r="K84" s="59"/>
      <c r="L84" s="59"/>
      <c r="M84" s="59"/>
      <c r="N84" s="59"/>
      <c r="O84" s="59"/>
      <c r="P84" s="59"/>
      <c r="Q84" s="59"/>
      <c r="R84" s="670" t="s">
        <v>1254</v>
      </c>
      <c r="S84" s="670"/>
      <c r="T84" s="670"/>
      <c r="U84" s="677"/>
      <c r="V84" s="677"/>
      <c r="W84" s="677"/>
      <c r="X84" s="677"/>
      <c r="Y84" s="677"/>
      <c r="Z84" s="677"/>
      <c r="AA84" s="677"/>
      <c r="AB84" s="677"/>
      <c r="AC84" s="677"/>
      <c r="AD84" s="677"/>
      <c r="AE84" s="677"/>
      <c r="AF84" s="677"/>
      <c r="AG84" s="677"/>
      <c r="AH84" s="677"/>
      <c r="AI84" s="677"/>
      <c r="AJ84" s="677"/>
      <c r="AK84" s="677"/>
      <c r="AL84" s="677"/>
      <c r="AM84" s="677"/>
      <c r="AN84" s="677"/>
      <c r="AO84" s="677"/>
      <c r="AP84" s="677"/>
      <c r="AQ84" s="677"/>
      <c r="AR84" s="677"/>
      <c r="AS84" s="677"/>
      <c r="AT84" s="677"/>
      <c r="AU84" s="677"/>
      <c r="AV84" s="677"/>
      <c r="AW84" s="677"/>
      <c r="AX84" s="677"/>
      <c r="AY84" s="677"/>
      <c r="AZ84" s="677"/>
      <c r="BA84" s="677"/>
      <c r="BB84" s="677"/>
      <c r="BC84" s="677"/>
      <c r="BD84" s="677"/>
      <c r="BE84" s="677"/>
      <c r="BF84" s="677"/>
      <c r="BG84" s="677"/>
      <c r="BH84" s="677"/>
      <c r="BI84" s="677"/>
      <c r="BJ84" s="677"/>
      <c r="BK84" s="677"/>
      <c r="BL84" s="677"/>
      <c r="BM84" s="677"/>
      <c r="BN84" s="677"/>
      <c r="BO84" s="677"/>
      <c r="BP84" s="677"/>
      <c r="BQ84" s="677"/>
      <c r="BR84" s="677"/>
      <c r="BS84" s="677"/>
      <c r="BT84" s="677"/>
      <c r="BU84" s="677"/>
      <c r="BV84" s="677"/>
      <c r="BW84" s="677"/>
      <c r="BX84" s="677"/>
      <c r="BY84" s="677"/>
      <c r="BZ84" s="677"/>
      <c r="CZ84" s="48"/>
      <c r="DA84" s="48"/>
      <c r="DB84" s="48"/>
      <c r="DC84" s="48"/>
      <c r="DD84" s="48"/>
      <c r="DE84" s="48"/>
      <c r="DF84" s="48"/>
      <c r="DG84" s="48"/>
      <c r="DH84" s="48"/>
      <c r="DI84" s="48"/>
      <c r="DJ84" s="48"/>
      <c r="DK84" s="48"/>
      <c r="DL84" s="48"/>
      <c r="DM84" s="48"/>
      <c r="DN84" s="48"/>
      <c r="DO84" s="48"/>
      <c r="DP84" s="48"/>
    </row>
    <row r="85" spans="1:120" s="2" customFormat="1" ht="17.100000000000001" customHeight="1">
      <c r="A85" s="59"/>
      <c r="B85" s="59" t="s">
        <v>48</v>
      </c>
      <c r="C85" s="59"/>
      <c r="D85" s="59"/>
      <c r="E85" s="59"/>
      <c r="F85" s="59"/>
      <c r="G85" s="59"/>
      <c r="H85" s="59"/>
      <c r="I85" s="59"/>
      <c r="J85" s="59"/>
      <c r="K85" s="59"/>
      <c r="L85" s="59"/>
      <c r="M85" s="59"/>
      <c r="N85" s="59"/>
      <c r="O85" s="59"/>
      <c r="P85" s="59"/>
      <c r="Q85" s="59"/>
      <c r="R85" s="677"/>
      <c r="S85" s="677"/>
      <c r="T85" s="677"/>
      <c r="U85" s="677"/>
      <c r="V85" s="677"/>
      <c r="W85" s="677"/>
      <c r="X85" s="677"/>
      <c r="Y85" s="677"/>
      <c r="Z85" s="677"/>
      <c r="AA85" s="677"/>
      <c r="AB85" s="677"/>
      <c r="AC85" s="677"/>
      <c r="AD85" s="677"/>
      <c r="AE85" s="677"/>
      <c r="AF85" s="677"/>
      <c r="AG85" s="677"/>
      <c r="AH85" s="677"/>
      <c r="AI85" s="677"/>
      <c r="AJ85" s="677"/>
      <c r="AK85" s="677"/>
      <c r="AL85" s="677"/>
      <c r="AM85" s="677"/>
      <c r="AN85" s="677"/>
      <c r="AO85" s="677"/>
      <c r="AP85" s="677"/>
      <c r="AQ85" s="677"/>
      <c r="AR85" s="677"/>
      <c r="AS85" s="677"/>
      <c r="AT85" s="677"/>
      <c r="AU85" s="677"/>
      <c r="AV85" s="677"/>
      <c r="AW85" s="677"/>
      <c r="AX85" s="677"/>
      <c r="AY85" s="677"/>
      <c r="AZ85" s="677"/>
      <c r="BA85" s="677"/>
      <c r="BB85" s="677"/>
      <c r="BC85" s="677"/>
      <c r="BD85" s="677"/>
      <c r="BE85" s="677"/>
      <c r="BF85" s="677"/>
      <c r="BG85" s="677"/>
      <c r="BH85" s="677"/>
      <c r="BI85" s="677"/>
      <c r="BJ85" s="677"/>
      <c r="BK85" s="677"/>
      <c r="BL85" s="677"/>
      <c r="BM85" s="677"/>
      <c r="BN85" s="677"/>
      <c r="BO85" s="677"/>
      <c r="BP85" s="677"/>
      <c r="BQ85" s="677"/>
      <c r="BR85" s="677"/>
      <c r="BS85" s="677"/>
      <c r="BT85" s="677"/>
      <c r="BU85" s="677"/>
      <c r="BV85" s="677"/>
      <c r="BW85" s="677"/>
      <c r="BX85" s="677"/>
      <c r="BY85" s="677"/>
      <c r="BZ85" s="677"/>
      <c r="CZ85" s="48"/>
      <c r="DA85" s="48"/>
      <c r="DB85" s="48"/>
      <c r="DC85" s="48"/>
      <c r="DD85" s="48"/>
      <c r="DE85" s="48"/>
      <c r="DF85" s="48"/>
      <c r="DG85" s="48"/>
      <c r="DH85" s="48"/>
      <c r="DI85" s="48"/>
      <c r="DJ85" s="48"/>
      <c r="DK85" s="48"/>
      <c r="DL85" s="48"/>
      <c r="DM85" s="48"/>
      <c r="DN85" s="48"/>
      <c r="DO85" s="48"/>
      <c r="DP85" s="48"/>
    </row>
    <row r="86" spans="1:120" s="2" customFormat="1" ht="17.100000000000001" customHeight="1">
      <c r="A86" s="59"/>
      <c r="B86" s="59" t="s">
        <v>49</v>
      </c>
      <c r="C86" s="59"/>
      <c r="D86" s="59"/>
      <c r="E86" s="59"/>
      <c r="F86" s="59"/>
      <c r="G86" s="59"/>
      <c r="H86" s="59"/>
      <c r="I86" s="59"/>
      <c r="J86" s="59"/>
      <c r="K86" s="59"/>
      <c r="L86" s="59"/>
      <c r="M86" s="59"/>
      <c r="N86" s="59"/>
      <c r="O86" s="59"/>
      <c r="P86" s="59"/>
      <c r="Q86" s="59"/>
      <c r="R86" s="677"/>
      <c r="S86" s="677"/>
      <c r="T86" s="677"/>
      <c r="U86" s="677"/>
      <c r="V86" s="677"/>
      <c r="W86" s="677"/>
      <c r="X86" s="677"/>
      <c r="Y86" s="677"/>
      <c r="Z86" s="677"/>
      <c r="AA86" s="677"/>
      <c r="AB86" s="677"/>
      <c r="AC86" s="677"/>
      <c r="AD86" s="677"/>
      <c r="AE86" s="677"/>
      <c r="AF86" s="677"/>
      <c r="AG86" s="677"/>
      <c r="AH86" s="677"/>
      <c r="AI86" s="677"/>
      <c r="AJ86" s="677"/>
      <c r="AK86" s="677"/>
      <c r="AL86" s="677"/>
      <c r="AM86" s="677"/>
      <c r="AN86" s="677"/>
      <c r="AO86" s="677"/>
      <c r="AP86" s="677"/>
      <c r="AQ86" s="677"/>
      <c r="AR86" s="677"/>
      <c r="AS86" s="677"/>
      <c r="AT86" s="677"/>
      <c r="AU86" s="677"/>
      <c r="AV86" s="677"/>
      <c r="AW86" s="677"/>
      <c r="AX86" s="677"/>
      <c r="AY86" s="677"/>
      <c r="AZ86" s="677"/>
      <c r="BA86" s="677"/>
      <c r="BB86" s="677"/>
      <c r="BC86" s="677"/>
      <c r="BD86" s="677"/>
      <c r="BE86" s="677"/>
      <c r="BF86" s="677"/>
      <c r="BG86" s="677"/>
      <c r="BH86" s="677"/>
      <c r="BI86" s="677"/>
      <c r="BJ86" s="677"/>
      <c r="BK86" s="677"/>
      <c r="BL86" s="677"/>
      <c r="BM86" s="677"/>
      <c r="BN86" s="677"/>
      <c r="BO86" s="677"/>
      <c r="BP86" s="677"/>
      <c r="BQ86" s="677"/>
      <c r="BR86" s="677"/>
      <c r="BS86" s="677"/>
      <c r="BT86" s="677"/>
      <c r="BU86" s="677"/>
      <c r="BV86" s="677"/>
      <c r="BW86" s="677"/>
      <c r="BX86" s="677"/>
      <c r="BY86" s="677"/>
      <c r="BZ86" s="677"/>
      <c r="CZ86" s="48"/>
      <c r="DA86" s="48"/>
      <c r="DB86" s="48"/>
      <c r="DC86" s="48"/>
      <c r="DD86" s="48"/>
      <c r="DE86" s="48"/>
      <c r="DF86" s="48"/>
      <c r="DG86" s="48"/>
      <c r="DH86" s="48"/>
      <c r="DI86" s="48"/>
      <c r="DJ86" s="48"/>
      <c r="DK86" s="48"/>
      <c r="DL86" s="48"/>
      <c r="DM86" s="48"/>
      <c r="DN86" s="48"/>
      <c r="DO86" s="48"/>
      <c r="DP86" s="48"/>
    </row>
    <row r="87" spans="1:120" s="2" customFormat="1" ht="17.100000000000001" customHeight="1">
      <c r="A87" s="59"/>
      <c r="B87" s="59" t="s">
        <v>52</v>
      </c>
      <c r="C87" s="59"/>
      <c r="D87" s="59"/>
      <c r="E87" s="59"/>
      <c r="F87" s="59"/>
      <c r="G87" s="59"/>
      <c r="H87" s="59"/>
      <c r="I87" s="59"/>
      <c r="J87" s="59"/>
      <c r="K87" s="59"/>
      <c r="L87" s="59"/>
      <c r="M87" s="59"/>
      <c r="N87" s="59"/>
      <c r="O87" s="59"/>
      <c r="P87" s="59"/>
      <c r="Q87" s="59"/>
      <c r="R87" s="59"/>
      <c r="S87" s="59"/>
      <c r="T87" s="59"/>
      <c r="U87" s="59"/>
      <c r="V87" s="59"/>
      <c r="W87" s="59"/>
      <c r="X87" s="59"/>
      <c r="Y87" s="59"/>
      <c r="Z87" s="59"/>
      <c r="AA87" s="677"/>
      <c r="AB87" s="677"/>
      <c r="AC87" s="677"/>
      <c r="AD87" s="677"/>
      <c r="AE87" s="677"/>
      <c r="AF87" s="677"/>
      <c r="AG87" s="677"/>
      <c r="AH87" s="677"/>
      <c r="AI87" s="677"/>
      <c r="AJ87" s="677"/>
      <c r="AK87" s="677"/>
      <c r="AL87" s="677"/>
      <c r="AM87" s="677"/>
      <c r="AN87" s="677"/>
      <c r="AO87" s="677"/>
      <c r="AP87" s="677"/>
      <c r="AQ87" s="677"/>
      <c r="AR87" s="677"/>
      <c r="AS87" s="677"/>
      <c r="AT87" s="677"/>
      <c r="AU87" s="677"/>
      <c r="AV87" s="677"/>
      <c r="AW87" s="677"/>
      <c r="AX87" s="677"/>
      <c r="AY87" s="677"/>
      <c r="AZ87" s="677"/>
      <c r="BA87" s="677"/>
      <c r="BB87" s="677"/>
      <c r="BC87" s="677"/>
      <c r="BD87" s="677"/>
      <c r="BE87" s="677"/>
      <c r="BF87" s="677"/>
      <c r="BG87" s="677"/>
      <c r="BH87" s="677"/>
      <c r="BI87" s="677"/>
      <c r="BJ87" s="677"/>
      <c r="BK87" s="677"/>
      <c r="BL87" s="677"/>
      <c r="BM87" s="677"/>
      <c r="BN87" s="677"/>
      <c r="BO87" s="677"/>
      <c r="BP87" s="677"/>
      <c r="BQ87" s="677"/>
      <c r="BR87" s="677"/>
      <c r="BS87" s="677"/>
      <c r="BT87" s="677"/>
      <c r="BU87" s="677"/>
      <c r="BV87" s="677"/>
      <c r="BW87" s="677"/>
      <c r="BX87" s="677"/>
      <c r="BY87" s="677"/>
      <c r="BZ87" s="677"/>
      <c r="CZ87" s="48"/>
      <c r="DA87" s="48"/>
      <c r="DB87" s="48"/>
      <c r="DC87" s="48"/>
      <c r="DD87" s="48"/>
      <c r="DE87" s="48"/>
      <c r="DF87" s="48"/>
      <c r="DG87" s="48"/>
      <c r="DH87" s="48"/>
      <c r="DI87" s="48"/>
      <c r="DJ87" s="48"/>
      <c r="DK87" s="48"/>
      <c r="DL87" s="48"/>
      <c r="DM87" s="48"/>
      <c r="DN87" s="48"/>
      <c r="DO87" s="48"/>
      <c r="DP87" s="48"/>
    </row>
    <row r="88" spans="1:120" s="2" customFormat="1" ht="4.5" customHeight="1">
      <c r="A88" s="63"/>
      <c r="B88" s="63"/>
      <c r="C88" s="63"/>
      <c r="D88" s="63"/>
      <c r="E88" s="63"/>
      <c r="F88" s="63"/>
      <c r="G88" s="63"/>
      <c r="H88" s="63"/>
      <c r="I88" s="63"/>
      <c r="J88" s="63"/>
      <c r="K88" s="63"/>
      <c r="L88" s="63"/>
      <c r="M88" s="63"/>
      <c r="N88" s="63"/>
      <c r="O88" s="63"/>
      <c r="P88" s="63"/>
      <c r="Q88" s="63"/>
      <c r="R88" s="63"/>
      <c r="S88" s="63"/>
      <c r="T88" s="63"/>
      <c r="U88" s="63"/>
      <c r="V88" s="63"/>
      <c r="W88" s="63"/>
      <c r="X88" s="63"/>
      <c r="Y88" s="63"/>
      <c r="Z88" s="63"/>
      <c r="AA88" s="63"/>
      <c r="AB88" s="63"/>
      <c r="AC88" s="63"/>
      <c r="AD88" s="63"/>
      <c r="AE88" s="63"/>
      <c r="AF88" s="63"/>
      <c r="AG88" s="63"/>
      <c r="AH88" s="63"/>
      <c r="AI88" s="63"/>
      <c r="AJ88" s="63"/>
      <c r="AK88" s="63"/>
      <c r="AL88" s="63"/>
      <c r="AM88" s="63"/>
      <c r="AN88" s="63"/>
      <c r="AO88" s="63"/>
      <c r="AP88" s="63"/>
      <c r="AQ88" s="63"/>
      <c r="AR88" s="63"/>
      <c r="AS88" s="63"/>
      <c r="AT88" s="63"/>
      <c r="AU88" s="63"/>
      <c r="AV88" s="63"/>
      <c r="AW88" s="63"/>
      <c r="AX88" s="63"/>
      <c r="AY88" s="63"/>
      <c r="AZ88" s="63"/>
      <c r="BA88" s="63"/>
      <c r="BB88" s="63"/>
      <c r="BC88" s="63"/>
      <c r="BD88" s="63"/>
      <c r="BE88" s="63"/>
      <c r="BF88" s="63"/>
      <c r="BG88" s="63"/>
      <c r="BH88" s="63"/>
      <c r="BI88" s="63"/>
      <c r="BJ88" s="63"/>
      <c r="BK88" s="63"/>
      <c r="BL88" s="63"/>
      <c r="BM88" s="63"/>
      <c r="BN88" s="63"/>
      <c r="BO88" s="63"/>
      <c r="BP88" s="63"/>
      <c r="BQ88" s="63"/>
      <c r="BR88" s="63"/>
      <c r="BS88" s="63"/>
      <c r="BT88" s="63"/>
      <c r="BU88" s="63"/>
      <c r="BV88" s="63"/>
      <c r="BW88" s="63"/>
      <c r="BX88" s="63"/>
      <c r="BY88" s="63"/>
      <c r="BZ88" s="63"/>
      <c r="CZ88" s="48"/>
      <c r="DA88" s="48"/>
      <c r="DB88" s="48"/>
      <c r="DC88" s="48"/>
      <c r="DD88" s="48"/>
      <c r="DE88" s="48"/>
      <c r="DF88" s="48"/>
      <c r="DG88" s="48"/>
      <c r="DH88" s="48"/>
      <c r="DI88" s="48"/>
      <c r="DJ88" s="48"/>
      <c r="DK88" s="48"/>
      <c r="DL88" s="48"/>
      <c r="DM88" s="48"/>
      <c r="DN88" s="48"/>
      <c r="DO88" s="48"/>
      <c r="DP88" s="48"/>
    </row>
    <row r="89" spans="1:120" s="2" customFormat="1" ht="5.0999999999999996" customHeight="1">
      <c r="A89" s="59"/>
      <c r="B89" s="59"/>
      <c r="C89" s="59"/>
      <c r="D89" s="59"/>
      <c r="E89" s="59"/>
      <c r="F89" s="59"/>
      <c r="G89" s="59"/>
      <c r="H89" s="59"/>
      <c r="I89" s="59"/>
      <c r="J89" s="59"/>
      <c r="K89" s="59"/>
      <c r="L89" s="59"/>
      <c r="M89" s="59"/>
      <c r="N89" s="59"/>
      <c r="O89" s="59"/>
      <c r="P89" s="59"/>
      <c r="Q89" s="59"/>
      <c r="R89" s="59"/>
      <c r="S89" s="59"/>
      <c r="T89" s="59"/>
      <c r="U89" s="59"/>
      <c r="V89" s="59"/>
      <c r="W89" s="59"/>
      <c r="X89" s="59"/>
      <c r="Y89" s="59"/>
      <c r="Z89" s="59"/>
      <c r="AA89" s="59"/>
      <c r="AB89" s="59"/>
      <c r="AC89" s="59"/>
      <c r="AD89" s="59"/>
      <c r="AE89" s="59"/>
      <c r="AF89" s="59"/>
      <c r="AG89" s="59"/>
      <c r="AH89" s="59"/>
      <c r="AI89" s="59"/>
      <c r="AJ89" s="59"/>
      <c r="AK89" s="59"/>
      <c r="AL89" s="59"/>
      <c r="AM89" s="59"/>
      <c r="AN89" s="59"/>
      <c r="AO89" s="59"/>
      <c r="AP89" s="59"/>
      <c r="AQ89" s="59"/>
      <c r="AR89" s="59"/>
      <c r="AS89" s="59"/>
      <c r="AT89" s="59"/>
      <c r="AU89" s="59"/>
      <c r="AV89" s="59"/>
      <c r="AW89" s="59"/>
      <c r="AX89" s="59"/>
      <c r="AY89" s="59"/>
      <c r="AZ89" s="59"/>
      <c r="BA89" s="59"/>
      <c r="BB89" s="59"/>
      <c r="BC89" s="59"/>
      <c r="BD89" s="59"/>
      <c r="BE89" s="59"/>
      <c r="BF89" s="59"/>
      <c r="BG89" s="59"/>
      <c r="BH89" s="59"/>
      <c r="BI89" s="59"/>
      <c r="BJ89" s="59"/>
      <c r="BK89" s="59"/>
      <c r="BL89" s="59"/>
      <c r="BM89" s="59"/>
      <c r="BN89" s="59"/>
      <c r="BO89" s="59"/>
      <c r="BP89" s="59"/>
      <c r="BQ89" s="59"/>
      <c r="BR89" s="59"/>
      <c r="BS89" s="59"/>
      <c r="BT89" s="59"/>
      <c r="BU89" s="59"/>
      <c r="BV89" s="59"/>
      <c r="BW89" s="59"/>
      <c r="BX89" s="59"/>
      <c r="BY89" s="59"/>
      <c r="BZ89" s="59"/>
      <c r="CZ89" s="48"/>
      <c r="DA89" s="48"/>
      <c r="DB89" s="48"/>
      <c r="DC89" s="48"/>
      <c r="DD89" s="48"/>
      <c r="DE89" s="48"/>
      <c r="DF89" s="48"/>
      <c r="DG89" s="48"/>
      <c r="DH89" s="48"/>
      <c r="DI89" s="48"/>
      <c r="DJ89" s="48"/>
      <c r="DK89" s="48"/>
      <c r="DL89" s="48"/>
      <c r="DM89" s="48"/>
      <c r="DN89" s="48"/>
      <c r="DO89" s="48"/>
      <c r="DP89" s="48"/>
    </row>
    <row r="90" spans="1:120" s="2" customFormat="1" ht="16.5" customHeight="1">
      <c r="A90" s="59"/>
      <c r="B90" s="59" t="s">
        <v>36</v>
      </c>
      <c r="C90" s="59"/>
      <c r="D90" s="59"/>
      <c r="E90" s="59"/>
      <c r="F90" s="59"/>
      <c r="G90" s="59"/>
      <c r="H90" s="59"/>
      <c r="I90" s="59"/>
      <c r="J90" s="59"/>
      <c r="K90" s="59"/>
      <c r="L90" s="59"/>
      <c r="M90" s="59"/>
      <c r="N90" s="59"/>
      <c r="O90" s="59"/>
      <c r="P90" s="59"/>
      <c r="Q90" s="59"/>
      <c r="R90" s="59"/>
      <c r="S90" s="59" t="s">
        <v>37</v>
      </c>
      <c r="T90" s="59"/>
      <c r="U90" s="677"/>
      <c r="V90" s="677"/>
      <c r="W90" s="677"/>
      <c r="X90" s="677"/>
      <c r="Y90" s="122" t="s">
        <v>38</v>
      </c>
      <c r="Z90" s="59"/>
      <c r="AA90" s="59"/>
      <c r="AB90" s="59"/>
      <c r="AC90" s="59"/>
      <c r="AD90" s="59"/>
      <c r="AE90" s="59"/>
      <c r="AF90" s="59"/>
      <c r="AG90" s="59"/>
      <c r="AH90" s="59"/>
      <c r="AI90" s="59" t="s">
        <v>37</v>
      </c>
      <c r="AJ90" s="59"/>
      <c r="AK90" s="678"/>
      <c r="AL90" s="678"/>
      <c r="AM90" s="678"/>
      <c r="AN90" s="678"/>
      <c r="AO90" s="678"/>
      <c r="AP90" s="678"/>
      <c r="AQ90" s="678"/>
      <c r="AR90" s="678"/>
      <c r="AS90" s="678"/>
      <c r="AT90" s="678"/>
      <c r="AU90" s="678"/>
      <c r="AV90" s="678"/>
      <c r="AW90" s="122" t="s">
        <v>39</v>
      </c>
      <c r="AX90" s="59"/>
      <c r="AY90" s="59"/>
      <c r="AZ90" s="59"/>
      <c r="BA90" s="59"/>
      <c r="BB90" s="59"/>
      <c r="BC90" s="59"/>
      <c r="BD90" s="59"/>
      <c r="BE90" s="59"/>
      <c r="BF90" s="677"/>
      <c r="BG90" s="677"/>
      <c r="BH90" s="677"/>
      <c r="BI90" s="677"/>
      <c r="BJ90" s="677"/>
      <c r="BK90" s="677"/>
      <c r="BL90" s="677"/>
      <c r="BM90" s="677"/>
      <c r="BN90" s="677"/>
      <c r="BO90" s="677"/>
      <c r="BP90" s="677"/>
      <c r="BQ90" s="677"/>
      <c r="BR90" s="122" t="s">
        <v>40</v>
      </c>
      <c r="BS90" s="59"/>
      <c r="BT90" s="59"/>
      <c r="BU90" s="59"/>
      <c r="BV90" s="59"/>
      <c r="BW90" s="59"/>
      <c r="BX90" s="59"/>
      <c r="BY90" s="59"/>
      <c r="BZ90" s="59"/>
      <c r="CZ90" s="48"/>
      <c r="DA90" s="48"/>
      <c r="DB90" s="48"/>
      <c r="DC90" s="48"/>
      <c r="DD90" s="48"/>
      <c r="DE90" s="48"/>
      <c r="DF90" s="48"/>
      <c r="DG90" s="48"/>
      <c r="DH90" s="48"/>
      <c r="DI90" s="48"/>
      <c r="DJ90" s="48"/>
      <c r="DK90" s="48"/>
      <c r="DL90" s="48"/>
      <c r="DM90" s="48"/>
      <c r="DN90" s="48"/>
      <c r="DO90" s="48"/>
      <c r="DP90" s="48"/>
    </row>
    <row r="91" spans="1:120" s="2" customFormat="1" ht="17.100000000000001" customHeight="1">
      <c r="A91" s="59"/>
      <c r="B91" s="59" t="s">
        <v>31</v>
      </c>
      <c r="C91" s="59"/>
      <c r="D91" s="59"/>
      <c r="E91" s="59"/>
      <c r="F91" s="59"/>
      <c r="G91" s="59"/>
      <c r="H91" s="59"/>
      <c r="I91" s="59"/>
      <c r="J91" s="59"/>
      <c r="K91" s="59"/>
      <c r="L91" s="59"/>
      <c r="M91" s="59"/>
      <c r="N91" s="59"/>
      <c r="O91" s="59"/>
      <c r="P91" s="59"/>
      <c r="Q91" s="59"/>
      <c r="R91" s="677"/>
      <c r="S91" s="677"/>
      <c r="T91" s="677"/>
      <c r="U91" s="677"/>
      <c r="V91" s="677"/>
      <c r="W91" s="677"/>
      <c r="X91" s="677"/>
      <c r="Y91" s="677"/>
      <c r="Z91" s="677"/>
      <c r="AA91" s="677"/>
      <c r="AB91" s="677"/>
      <c r="AC91" s="677"/>
      <c r="AD91" s="677"/>
      <c r="AE91" s="677"/>
      <c r="AF91" s="677"/>
      <c r="AG91" s="677"/>
      <c r="AH91" s="677"/>
      <c r="AI91" s="677"/>
      <c r="AJ91" s="677"/>
      <c r="AK91" s="677"/>
      <c r="AL91" s="677"/>
      <c r="AM91" s="677"/>
      <c r="AN91" s="677"/>
      <c r="AO91" s="677"/>
      <c r="AP91" s="677"/>
      <c r="AQ91" s="677"/>
      <c r="AR91" s="677"/>
      <c r="AS91" s="677"/>
      <c r="AT91" s="677"/>
      <c r="AU91" s="677"/>
      <c r="AV91" s="677"/>
      <c r="AW91" s="677"/>
      <c r="AX91" s="677"/>
      <c r="AY91" s="677"/>
      <c r="AZ91" s="677"/>
      <c r="BA91" s="677"/>
      <c r="BB91" s="677"/>
      <c r="BC91" s="677"/>
      <c r="BD91" s="677"/>
      <c r="BE91" s="677"/>
      <c r="BF91" s="677"/>
      <c r="BG91" s="677"/>
      <c r="BH91" s="677"/>
      <c r="BI91" s="677"/>
      <c r="BJ91" s="677"/>
      <c r="BK91" s="677"/>
      <c r="BL91" s="677"/>
      <c r="BM91" s="677"/>
      <c r="BN91" s="677"/>
      <c r="BO91" s="677"/>
      <c r="BP91" s="677"/>
      <c r="BQ91" s="677"/>
      <c r="BR91" s="677"/>
      <c r="BS91" s="677"/>
      <c r="BT91" s="677"/>
      <c r="BU91" s="677"/>
      <c r="BV91" s="677"/>
      <c r="BW91" s="677"/>
      <c r="BX91" s="677"/>
      <c r="BY91" s="677"/>
      <c r="BZ91" s="677"/>
      <c r="CZ91" s="48"/>
      <c r="DA91" s="48"/>
      <c r="DB91" s="48"/>
      <c r="DC91" s="48"/>
      <c r="DD91" s="48"/>
      <c r="DE91" s="48"/>
      <c r="DF91" s="48"/>
      <c r="DG91" s="48"/>
      <c r="DH91" s="48"/>
      <c r="DI91" s="48"/>
      <c r="DJ91" s="48"/>
      <c r="DK91" s="48"/>
      <c r="DL91" s="48"/>
      <c r="DM91" s="48"/>
      <c r="DN91" s="48"/>
      <c r="DO91" s="48"/>
      <c r="DP91" s="48"/>
    </row>
    <row r="92" spans="1:120" s="2" customFormat="1" ht="17.100000000000001" customHeight="1">
      <c r="A92" s="59"/>
      <c r="B92" s="59" t="s">
        <v>42</v>
      </c>
      <c r="C92" s="59"/>
      <c r="D92" s="59"/>
      <c r="E92" s="59"/>
      <c r="F92" s="59"/>
      <c r="G92" s="59"/>
      <c r="H92" s="59"/>
      <c r="I92" s="59"/>
      <c r="J92" s="59"/>
      <c r="K92" s="59"/>
      <c r="L92" s="59"/>
      <c r="M92" s="59"/>
      <c r="N92" s="59"/>
      <c r="O92" s="59"/>
      <c r="P92" s="59"/>
      <c r="Q92" s="59"/>
      <c r="R92" s="59"/>
      <c r="S92" s="59" t="s">
        <v>37</v>
      </c>
      <c r="T92" s="59"/>
      <c r="U92" s="677"/>
      <c r="V92" s="677"/>
      <c r="W92" s="677"/>
      <c r="X92" s="677"/>
      <c r="Y92" s="122" t="s">
        <v>43</v>
      </c>
      <c r="Z92" s="59"/>
      <c r="AA92" s="59"/>
      <c r="AB92" s="59"/>
      <c r="AC92" s="59"/>
      <c r="AD92" s="59"/>
      <c r="AE92" s="59"/>
      <c r="AF92" s="59"/>
      <c r="AG92" s="59"/>
      <c r="AH92" s="59"/>
      <c r="AI92" s="59" t="s">
        <v>37</v>
      </c>
      <c r="AJ92" s="59"/>
      <c r="AK92" s="677"/>
      <c r="AL92" s="677"/>
      <c r="AM92" s="677"/>
      <c r="AN92" s="677"/>
      <c r="AO92" s="677"/>
      <c r="AP92" s="677"/>
      <c r="AQ92" s="677"/>
      <c r="AR92" s="677"/>
      <c r="AS92" s="677"/>
      <c r="AT92" s="59" t="s">
        <v>44</v>
      </c>
      <c r="AU92" s="59"/>
      <c r="AV92" s="59"/>
      <c r="AW92" s="59"/>
      <c r="AX92" s="122"/>
      <c r="AY92" s="59"/>
      <c r="AZ92" s="59"/>
      <c r="BA92" s="59"/>
      <c r="BB92" s="59"/>
      <c r="BC92" s="59"/>
      <c r="BD92" s="59"/>
      <c r="BE92" s="59"/>
      <c r="BF92" s="677"/>
      <c r="BG92" s="677"/>
      <c r="BH92" s="677"/>
      <c r="BI92" s="677"/>
      <c r="BJ92" s="677"/>
      <c r="BK92" s="677"/>
      <c r="BL92" s="677"/>
      <c r="BM92" s="677"/>
      <c r="BN92" s="677"/>
      <c r="BO92" s="677"/>
      <c r="BP92" s="677"/>
      <c r="BQ92" s="677"/>
      <c r="BR92" s="122" t="s">
        <v>40</v>
      </c>
      <c r="BS92" s="59"/>
      <c r="BT92" s="59"/>
      <c r="BU92" s="59"/>
      <c r="BV92" s="59"/>
      <c r="BW92" s="59"/>
      <c r="BX92" s="59"/>
      <c r="BY92" s="59"/>
      <c r="BZ92" s="59"/>
      <c r="CZ92" s="48"/>
      <c r="DA92" s="48"/>
      <c r="DB92" s="48"/>
      <c r="DC92" s="48"/>
      <c r="DD92" s="48"/>
      <c r="DE92" s="48"/>
      <c r="DF92" s="48"/>
      <c r="DG92" s="48"/>
      <c r="DH92" s="48"/>
      <c r="DI92" s="48"/>
      <c r="DJ92" s="48"/>
      <c r="DK92" s="48"/>
      <c r="DL92" s="48"/>
      <c r="DM92" s="48"/>
      <c r="DN92" s="48"/>
      <c r="DO92" s="48"/>
      <c r="DP92" s="48"/>
    </row>
    <row r="93" spans="1:120" s="2" customFormat="1" ht="17.100000000000001" customHeight="1">
      <c r="A93" s="59"/>
      <c r="B93" s="59"/>
      <c r="C93" s="59"/>
      <c r="D93" s="59"/>
      <c r="E93" s="59"/>
      <c r="F93" s="59"/>
      <c r="G93" s="59"/>
      <c r="H93" s="59"/>
      <c r="I93" s="59"/>
      <c r="J93" s="59"/>
      <c r="K93" s="59"/>
      <c r="L93" s="59"/>
      <c r="M93" s="59"/>
      <c r="N93" s="59"/>
      <c r="O93" s="59"/>
      <c r="P93" s="59"/>
      <c r="Q93" s="59"/>
      <c r="R93" s="677"/>
      <c r="S93" s="677"/>
      <c r="T93" s="677"/>
      <c r="U93" s="677"/>
      <c r="V93" s="677"/>
      <c r="W93" s="677"/>
      <c r="X93" s="677"/>
      <c r="Y93" s="677"/>
      <c r="Z93" s="677"/>
      <c r="AA93" s="677"/>
      <c r="AB93" s="677"/>
      <c r="AC93" s="677"/>
      <c r="AD93" s="677"/>
      <c r="AE93" s="677"/>
      <c r="AF93" s="677"/>
      <c r="AG93" s="677"/>
      <c r="AH93" s="677"/>
      <c r="AI93" s="677"/>
      <c r="AJ93" s="677"/>
      <c r="AK93" s="677"/>
      <c r="AL93" s="677"/>
      <c r="AM93" s="677"/>
      <c r="AN93" s="677"/>
      <c r="AO93" s="677"/>
      <c r="AP93" s="677"/>
      <c r="AQ93" s="677"/>
      <c r="AR93" s="677"/>
      <c r="AS93" s="677"/>
      <c r="AT93" s="677"/>
      <c r="AU93" s="677"/>
      <c r="AV93" s="677"/>
      <c r="AW93" s="677"/>
      <c r="AX93" s="677"/>
      <c r="AY93" s="677"/>
      <c r="AZ93" s="677"/>
      <c r="BA93" s="677"/>
      <c r="BB93" s="677"/>
      <c r="BC93" s="677"/>
      <c r="BD93" s="677"/>
      <c r="BE93" s="677"/>
      <c r="BF93" s="677"/>
      <c r="BG93" s="677"/>
      <c r="BH93" s="677"/>
      <c r="BI93" s="677"/>
      <c r="BJ93" s="677"/>
      <c r="BK93" s="677"/>
      <c r="BL93" s="677"/>
      <c r="BM93" s="677"/>
      <c r="BN93" s="677"/>
      <c r="BO93" s="677"/>
      <c r="BP93" s="677"/>
      <c r="BQ93" s="677"/>
      <c r="BR93" s="677"/>
      <c r="BS93" s="677"/>
      <c r="BT93" s="677"/>
      <c r="BU93" s="677"/>
      <c r="BV93" s="677"/>
      <c r="BW93" s="677"/>
      <c r="BX93" s="677"/>
      <c r="BY93" s="677"/>
      <c r="BZ93" s="677"/>
      <c r="CZ93" s="48"/>
      <c r="DA93" s="48"/>
      <c r="DB93" s="48"/>
      <c r="DC93" s="48"/>
      <c r="DD93" s="48"/>
      <c r="DE93" s="48"/>
      <c r="DF93" s="48"/>
      <c r="DG93" s="48"/>
      <c r="DH93" s="48"/>
      <c r="DI93" s="48"/>
      <c r="DJ93" s="48"/>
      <c r="DK93" s="48"/>
      <c r="DL93" s="48"/>
      <c r="DM93" s="48"/>
      <c r="DN93" s="48"/>
      <c r="DO93" s="48"/>
      <c r="DP93" s="48"/>
    </row>
    <row r="94" spans="1:120" s="2" customFormat="1" ht="17.100000000000001" customHeight="1">
      <c r="A94" s="59"/>
      <c r="B94" s="59" t="s">
        <v>47</v>
      </c>
      <c r="C94" s="59"/>
      <c r="D94" s="59"/>
      <c r="E94" s="59"/>
      <c r="F94" s="59"/>
      <c r="G94" s="59"/>
      <c r="H94" s="59"/>
      <c r="I94" s="59"/>
      <c r="J94" s="59"/>
      <c r="K94" s="59"/>
      <c r="L94" s="59"/>
      <c r="M94" s="59"/>
      <c r="N94" s="59"/>
      <c r="O94" s="59"/>
      <c r="P94" s="59"/>
      <c r="Q94" s="59"/>
      <c r="R94" s="670" t="s">
        <v>1254</v>
      </c>
      <c r="S94" s="670"/>
      <c r="T94" s="670"/>
      <c r="U94" s="677"/>
      <c r="V94" s="677"/>
      <c r="W94" s="677"/>
      <c r="X94" s="677"/>
      <c r="Y94" s="677"/>
      <c r="Z94" s="677"/>
      <c r="AA94" s="677"/>
      <c r="AB94" s="677"/>
      <c r="AC94" s="677"/>
      <c r="AD94" s="677"/>
      <c r="AE94" s="677"/>
      <c r="AF94" s="677"/>
      <c r="AG94" s="677"/>
      <c r="AH94" s="677"/>
      <c r="AI94" s="677"/>
      <c r="AJ94" s="677"/>
      <c r="AK94" s="677"/>
      <c r="AL94" s="677"/>
      <c r="AM94" s="677"/>
      <c r="AN94" s="677"/>
      <c r="AO94" s="677"/>
      <c r="AP94" s="677"/>
      <c r="AQ94" s="677"/>
      <c r="AR94" s="677"/>
      <c r="AS94" s="677"/>
      <c r="AT94" s="677"/>
      <c r="AU94" s="677"/>
      <c r="AV94" s="677"/>
      <c r="AW94" s="677"/>
      <c r="AX94" s="677"/>
      <c r="AY94" s="677"/>
      <c r="AZ94" s="677"/>
      <c r="BA94" s="677"/>
      <c r="BB94" s="677"/>
      <c r="BC94" s="677"/>
      <c r="BD94" s="677"/>
      <c r="BE94" s="677"/>
      <c r="BF94" s="677"/>
      <c r="BG94" s="677"/>
      <c r="BH94" s="677"/>
      <c r="BI94" s="677"/>
      <c r="BJ94" s="677"/>
      <c r="BK94" s="677"/>
      <c r="BL94" s="677"/>
      <c r="BM94" s="677"/>
      <c r="BN94" s="677"/>
      <c r="BO94" s="677"/>
      <c r="BP94" s="677"/>
      <c r="BQ94" s="677"/>
      <c r="BR94" s="677"/>
      <c r="BS94" s="677"/>
      <c r="BT94" s="677"/>
      <c r="BU94" s="677"/>
      <c r="BV94" s="677"/>
      <c r="BW94" s="677"/>
      <c r="BX94" s="677"/>
      <c r="BY94" s="677"/>
      <c r="BZ94" s="677"/>
      <c r="CZ94" s="48"/>
      <c r="DA94" s="48"/>
      <c r="DB94" s="48"/>
      <c r="DC94" s="48"/>
      <c r="DD94" s="48"/>
      <c r="DE94" s="48"/>
      <c r="DF94" s="48"/>
      <c r="DG94" s="48"/>
      <c r="DH94" s="48"/>
      <c r="DI94" s="48"/>
      <c r="DJ94" s="48"/>
      <c r="DK94" s="48"/>
      <c r="DL94" s="48"/>
      <c r="DM94" s="48"/>
      <c r="DN94" s="48"/>
      <c r="DO94" s="48"/>
      <c r="DP94" s="48"/>
    </row>
    <row r="95" spans="1:120" s="2" customFormat="1" ht="17.100000000000001" customHeight="1">
      <c r="A95" s="59"/>
      <c r="B95" s="59" t="s">
        <v>48</v>
      </c>
      <c r="C95" s="59"/>
      <c r="D95" s="59"/>
      <c r="E95" s="59"/>
      <c r="F95" s="59"/>
      <c r="G95" s="59"/>
      <c r="H95" s="59"/>
      <c r="I95" s="59"/>
      <c r="J95" s="59"/>
      <c r="K95" s="59"/>
      <c r="L95" s="59"/>
      <c r="M95" s="59"/>
      <c r="N95" s="59"/>
      <c r="O95" s="59"/>
      <c r="P95" s="59"/>
      <c r="Q95" s="59"/>
      <c r="R95" s="677"/>
      <c r="S95" s="677"/>
      <c r="T95" s="677"/>
      <c r="U95" s="677"/>
      <c r="V95" s="677"/>
      <c r="W95" s="677"/>
      <c r="X95" s="677"/>
      <c r="Y95" s="677"/>
      <c r="Z95" s="677"/>
      <c r="AA95" s="677"/>
      <c r="AB95" s="677"/>
      <c r="AC95" s="677"/>
      <c r="AD95" s="677"/>
      <c r="AE95" s="677"/>
      <c r="AF95" s="677"/>
      <c r="AG95" s="677"/>
      <c r="AH95" s="677"/>
      <c r="AI95" s="677"/>
      <c r="AJ95" s="677"/>
      <c r="AK95" s="677"/>
      <c r="AL95" s="677"/>
      <c r="AM95" s="677"/>
      <c r="AN95" s="677"/>
      <c r="AO95" s="677"/>
      <c r="AP95" s="677"/>
      <c r="AQ95" s="677"/>
      <c r="AR95" s="677"/>
      <c r="AS95" s="677"/>
      <c r="AT95" s="677"/>
      <c r="AU95" s="677"/>
      <c r="AV95" s="677"/>
      <c r="AW95" s="677"/>
      <c r="AX95" s="677"/>
      <c r="AY95" s="677"/>
      <c r="AZ95" s="677"/>
      <c r="BA95" s="677"/>
      <c r="BB95" s="677"/>
      <c r="BC95" s="677"/>
      <c r="BD95" s="677"/>
      <c r="BE95" s="677"/>
      <c r="BF95" s="677"/>
      <c r="BG95" s="677"/>
      <c r="BH95" s="677"/>
      <c r="BI95" s="677"/>
      <c r="BJ95" s="677"/>
      <c r="BK95" s="677"/>
      <c r="BL95" s="677"/>
      <c r="BM95" s="677"/>
      <c r="BN95" s="677"/>
      <c r="BO95" s="677"/>
      <c r="BP95" s="677"/>
      <c r="BQ95" s="677"/>
      <c r="BR95" s="677"/>
      <c r="BS95" s="677"/>
      <c r="BT95" s="677"/>
      <c r="BU95" s="677"/>
      <c r="BV95" s="677"/>
      <c r="BW95" s="677"/>
      <c r="BX95" s="677"/>
      <c r="BY95" s="677"/>
      <c r="BZ95" s="677"/>
      <c r="CZ95" s="48"/>
      <c r="DA95" s="48"/>
      <c r="DB95" s="48"/>
      <c r="DC95" s="48"/>
      <c r="DD95" s="48"/>
      <c r="DE95" s="48"/>
      <c r="DF95" s="48"/>
      <c r="DG95" s="48"/>
      <c r="DH95" s="48"/>
      <c r="DI95" s="48"/>
      <c r="DJ95" s="48"/>
      <c r="DK95" s="48"/>
      <c r="DL95" s="48"/>
      <c r="DM95" s="48"/>
      <c r="DN95" s="48"/>
      <c r="DO95" s="48"/>
      <c r="DP95" s="48"/>
    </row>
    <row r="96" spans="1:120" s="2" customFormat="1" ht="17.100000000000001" customHeight="1">
      <c r="A96" s="59"/>
      <c r="B96" s="59" t="s">
        <v>49</v>
      </c>
      <c r="C96" s="59"/>
      <c r="D96" s="59"/>
      <c r="E96" s="59"/>
      <c r="F96" s="59"/>
      <c r="G96" s="59"/>
      <c r="H96" s="59"/>
      <c r="I96" s="59"/>
      <c r="J96" s="59"/>
      <c r="K96" s="59"/>
      <c r="L96" s="59"/>
      <c r="M96" s="59"/>
      <c r="N96" s="59"/>
      <c r="O96" s="59"/>
      <c r="P96" s="59"/>
      <c r="Q96" s="59"/>
      <c r="R96" s="677"/>
      <c r="S96" s="677"/>
      <c r="T96" s="677"/>
      <c r="U96" s="677"/>
      <c r="V96" s="677"/>
      <c r="W96" s="677"/>
      <c r="X96" s="677"/>
      <c r="Y96" s="677"/>
      <c r="Z96" s="677"/>
      <c r="AA96" s="677"/>
      <c r="AB96" s="677"/>
      <c r="AC96" s="677"/>
      <c r="AD96" s="677"/>
      <c r="AE96" s="677"/>
      <c r="AF96" s="677"/>
      <c r="AG96" s="677"/>
      <c r="AH96" s="677"/>
      <c r="AI96" s="677"/>
      <c r="AJ96" s="677"/>
      <c r="AK96" s="677"/>
      <c r="AL96" s="677"/>
      <c r="AM96" s="677"/>
      <c r="AN96" s="677"/>
      <c r="AO96" s="677"/>
      <c r="AP96" s="677"/>
      <c r="AQ96" s="677"/>
      <c r="AR96" s="677"/>
      <c r="AS96" s="677"/>
      <c r="AT96" s="677"/>
      <c r="AU96" s="677"/>
      <c r="AV96" s="677"/>
      <c r="AW96" s="677"/>
      <c r="AX96" s="677"/>
      <c r="AY96" s="677"/>
      <c r="AZ96" s="677"/>
      <c r="BA96" s="677"/>
      <c r="BB96" s="677"/>
      <c r="BC96" s="677"/>
      <c r="BD96" s="677"/>
      <c r="BE96" s="677"/>
      <c r="BF96" s="677"/>
      <c r="BG96" s="677"/>
      <c r="BH96" s="677"/>
      <c r="BI96" s="677"/>
      <c r="BJ96" s="677"/>
      <c r="BK96" s="677"/>
      <c r="BL96" s="677"/>
      <c r="BM96" s="677"/>
      <c r="BN96" s="677"/>
      <c r="BO96" s="677"/>
      <c r="BP96" s="677"/>
      <c r="BQ96" s="677"/>
      <c r="BR96" s="677"/>
      <c r="BS96" s="677"/>
      <c r="BT96" s="677"/>
      <c r="BU96" s="677"/>
      <c r="BV96" s="677"/>
      <c r="BW96" s="677"/>
      <c r="BX96" s="677"/>
      <c r="BY96" s="677"/>
      <c r="BZ96" s="677"/>
      <c r="CZ96" s="48"/>
      <c r="DA96" s="48"/>
      <c r="DB96" s="48"/>
      <c r="DC96" s="48"/>
      <c r="DD96" s="48"/>
      <c r="DE96" s="48"/>
      <c r="DF96" s="48"/>
      <c r="DG96" s="48"/>
      <c r="DH96" s="48"/>
      <c r="DI96" s="48"/>
      <c r="DJ96" s="48"/>
      <c r="DK96" s="48"/>
      <c r="DL96" s="48"/>
      <c r="DM96" s="48"/>
      <c r="DN96" s="48"/>
      <c r="DO96" s="48"/>
      <c r="DP96" s="48"/>
    </row>
    <row r="97" spans="1:120" s="2" customFormat="1" ht="17.100000000000001" customHeight="1">
      <c r="A97" s="59"/>
      <c r="B97" s="59" t="s">
        <v>52</v>
      </c>
      <c r="C97" s="59"/>
      <c r="D97" s="59"/>
      <c r="E97" s="59"/>
      <c r="F97" s="59"/>
      <c r="G97" s="59"/>
      <c r="H97" s="59"/>
      <c r="I97" s="59"/>
      <c r="J97" s="59"/>
      <c r="K97" s="59"/>
      <c r="L97" s="59"/>
      <c r="M97" s="59"/>
      <c r="N97" s="59"/>
      <c r="O97" s="59"/>
      <c r="P97" s="59"/>
      <c r="Q97" s="59"/>
      <c r="R97" s="59"/>
      <c r="S97" s="59"/>
      <c r="T97" s="59"/>
      <c r="U97" s="59"/>
      <c r="V97" s="59"/>
      <c r="W97" s="59"/>
      <c r="X97" s="59"/>
      <c r="Y97" s="59"/>
      <c r="Z97" s="59"/>
      <c r="AA97" s="677"/>
      <c r="AB97" s="677"/>
      <c r="AC97" s="677"/>
      <c r="AD97" s="677"/>
      <c r="AE97" s="677"/>
      <c r="AF97" s="677"/>
      <c r="AG97" s="677"/>
      <c r="AH97" s="677"/>
      <c r="AI97" s="677"/>
      <c r="AJ97" s="677"/>
      <c r="AK97" s="677"/>
      <c r="AL97" s="677"/>
      <c r="AM97" s="677"/>
      <c r="AN97" s="677"/>
      <c r="AO97" s="677"/>
      <c r="AP97" s="677"/>
      <c r="AQ97" s="677"/>
      <c r="AR97" s="677"/>
      <c r="AS97" s="677"/>
      <c r="AT97" s="677"/>
      <c r="AU97" s="677"/>
      <c r="AV97" s="677"/>
      <c r="AW97" s="677"/>
      <c r="AX97" s="677"/>
      <c r="AY97" s="677"/>
      <c r="AZ97" s="677"/>
      <c r="BA97" s="677"/>
      <c r="BB97" s="677"/>
      <c r="BC97" s="677"/>
      <c r="BD97" s="677"/>
      <c r="BE97" s="677"/>
      <c r="BF97" s="677"/>
      <c r="BG97" s="677"/>
      <c r="BH97" s="677"/>
      <c r="BI97" s="677"/>
      <c r="BJ97" s="677"/>
      <c r="BK97" s="677"/>
      <c r="BL97" s="677"/>
      <c r="BM97" s="677"/>
      <c r="BN97" s="677"/>
      <c r="BO97" s="677"/>
      <c r="BP97" s="677"/>
      <c r="BQ97" s="677"/>
      <c r="BR97" s="677"/>
      <c r="BS97" s="677"/>
      <c r="BT97" s="677"/>
      <c r="BU97" s="677"/>
      <c r="BV97" s="677"/>
      <c r="BW97" s="677"/>
      <c r="BX97" s="677"/>
      <c r="BY97" s="677"/>
      <c r="BZ97" s="677"/>
      <c r="CZ97" s="48"/>
      <c r="DA97" s="48"/>
      <c r="DB97" s="48"/>
      <c r="DC97" s="48"/>
      <c r="DD97" s="48"/>
      <c r="DE97" s="48"/>
      <c r="DF97" s="48"/>
      <c r="DG97" s="48"/>
      <c r="DH97" s="48"/>
      <c r="DI97" s="48"/>
      <c r="DJ97" s="48"/>
      <c r="DK97" s="48"/>
      <c r="DL97" s="48"/>
      <c r="DM97" s="48"/>
      <c r="DN97" s="48"/>
      <c r="DO97" s="48"/>
      <c r="DP97" s="48"/>
    </row>
    <row r="98" spans="1:120" s="2" customFormat="1" ht="4.5" customHeight="1">
      <c r="A98" s="63"/>
      <c r="B98" s="63"/>
      <c r="C98" s="63"/>
      <c r="D98" s="63"/>
      <c r="E98" s="63"/>
      <c r="F98" s="63"/>
      <c r="G98" s="63"/>
      <c r="H98" s="63"/>
      <c r="I98" s="63"/>
      <c r="J98" s="63"/>
      <c r="K98" s="63"/>
      <c r="L98" s="63"/>
      <c r="M98" s="63"/>
      <c r="N98" s="63"/>
      <c r="O98" s="63"/>
      <c r="P98" s="63"/>
      <c r="Q98" s="63"/>
      <c r="R98" s="63"/>
      <c r="S98" s="63"/>
      <c r="T98" s="63"/>
      <c r="U98" s="63"/>
      <c r="V98" s="63"/>
      <c r="W98" s="63"/>
      <c r="X98" s="63"/>
      <c r="Y98" s="63"/>
      <c r="Z98" s="63"/>
      <c r="AA98" s="63"/>
      <c r="AB98" s="63"/>
      <c r="AC98" s="63"/>
      <c r="AD98" s="63"/>
      <c r="AE98" s="63"/>
      <c r="AF98" s="63"/>
      <c r="AG98" s="63"/>
      <c r="AH98" s="63"/>
      <c r="AI98" s="63"/>
      <c r="AJ98" s="63"/>
      <c r="AK98" s="63"/>
      <c r="AL98" s="63"/>
      <c r="AM98" s="63"/>
      <c r="AN98" s="63"/>
      <c r="AO98" s="63"/>
      <c r="AP98" s="63"/>
      <c r="AQ98" s="63"/>
      <c r="AR98" s="63"/>
      <c r="AS98" s="63"/>
      <c r="AT98" s="63"/>
      <c r="AU98" s="63"/>
      <c r="AV98" s="63"/>
      <c r="AW98" s="63"/>
      <c r="AX98" s="63"/>
      <c r="AY98" s="63"/>
      <c r="AZ98" s="63"/>
      <c r="BA98" s="63"/>
      <c r="BB98" s="63"/>
      <c r="BC98" s="63"/>
      <c r="BD98" s="63"/>
      <c r="BE98" s="63"/>
      <c r="BF98" s="63"/>
      <c r="BG98" s="63"/>
      <c r="BH98" s="63"/>
      <c r="BI98" s="63"/>
      <c r="BJ98" s="63"/>
      <c r="BK98" s="63"/>
      <c r="BL98" s="63"/>
      <c r="BM98" s="63"/>
      <c r="BN98" s="63"/>
      <c r="BO98" s="63"/>
      <c r="BP98" s="63"/>
      <c r="BQ98" s="63"/>
      <c r="BR98" s="63"/>
      <c r="BS98" s="63"/>
      <c r="BT98" s="63"/>
      <c r="BU98" s="63"/>
      <c r="BV98" s="63"/>
      <c r="BW98" s="63"/>
      <c r="BX98" s="63"/>
      <c r="BY98" s="63"/>
      <c r="BZ98" s="63"/>
      <c r="CZ98" s="48"/>
      <c r="DA98" s="48"/>
      <c r="DB98" s="48"/>
      <c r="DC98" s="48"/>
      <c r="DD98" s="48"/>
      <c r="DE98" s="48"/>
      <c r="DF98" s="48"/>
      <c r="DG98" s="48"/>
      <c r="DH98" s="48"/>
      <c r="DI98" s="48"/>
      <c r="DJ98" s="48"/>
      <c r="DK98" s="48"/>
      <c r="DL98" s="48"/>
      <c r="DM98" s="48"/>
      <c r="DN98" s="48"/>
      <c r="DO98" s="48"/>
      <c r="DP98" s="48"/>
    </row>
    <row r="99" spans="1:120" s="2" customFormat="1" ht="5.0999999999999996" customHeight="1">
      <c r="A99" s="198"/>
      <c r="B99" s="198"/>
      <c r="C99" s="198"/>
      <c r="D99" s="198"/>
      <c r="E99" s="198"/>
      <c r="F99" s="198"/>
      <c r="G99" s="198"/>
      <c r="H99" s="198"/>
      <c r="I99" s="198"/>
      <c r="J99" s="198"/>
      <c r="K99" s="198"/>
      <c r="L99" s="198"/>
      <c r="M99" s="198"/>
      <c r="N99" s="198"/>
      <c r="O99" s="198"/>
      <c r="P99" s="198"/>
      <c r="Q99" s="198"/>
      <c r="R99" s="198"/>
      <c r="S99" s="198"/>
      <c r="T99" s="198"/>
      <c r="U99" s="198"/>
      <c r="V99" s="198"/>
      <c r="W99" s="198"/>
      <c r="X99" s="198"/>
      <c r="Y99" s="198"/>
      <c r="Z99" s="198"/>
      <c r="AA99" s="198"/>
      <c r="AB99" s="198"/>
      <c r="AC99" s="198"/>
      <c r="AD99" s="198"/>
      <c r="AE99" s="198"/>
      <c r="AF99" s="198"/>
      <c r="AG99" s="198"/>
      <c r="AH99" s="198"/>
      <c r="AI99" s="198"/>
      <c r="AJ99" s="198"/>
      <c r="AK99" s="198"/>
      <c r="AL99" s="198"/>
      <c r="AM99" s="198"/>
      <c r="AN99" s="198"/>
      <c r="AO99" s="198"/>
      <c r="AP99" s="198"/>
      <c r="AQ99" s="198"/>
      <c r="AR99" s="198"/>
      <c r="AS99" s="198"/>
      <c r="AT99" s="198"/>
      <c r="AU99" s="198"/>
      <c r="AV99" s="198"/>
      <c r="AW99" s="198"/>
      <c r="AX99" s="198"/>
      <c r="AY99" s="198"/>
      <c r="AZ99" s="198"/>
      <c r="BA99" s="198"/>
      <c r="BB99" s="198"/>
      <c r="BC99" s="198"/>
      <c r="BD99" s="198"/>
      <c r="BE99" s="198"/>
      <c r="BF99" s="198"/>
      <c r="BG99" s="198"/>
      <c r="BH99" s="198"/>
      <c r="BI99" s="198"/>
      <c r="BJ99" s="198"/>
      <c r="BK99" s="198"/>
      <c r="BL99" s="198"/>
      <c r="BM99" s="198"/>
      <c r="BN99" s="198"/>
      <c r="BO99" s="198"/>
      <c r="BP99" s="198"/>
      <c r="BQ99" s="198"/>
      <c r="BR99" s="198"/>
      <c r="BS99" s="198"/>
      <c r="BT99" s="198"/>
      <c r="BU99" s="198"/>
      <c r="BV99" s="198"/>
      <c r="BW99" s="198"/>
      <c r="BX99" s="198"/>
      <c r="BY99" s="198"/>
      <c r="BZ99" s="198"/>
      <c r="CZ99" s="48"/>
      <c r="DA99" s="48"/>
      <c r="DB99" s="48"/>
      <c r="DC99" s="48"/>
      <c r="DD99" s="48"/>
      <c r="DE99" s="48"/>
      <c r="DF99" s="48"/>
      <c r="DG99" s="48"/>
      <c r="DH99" s="48"/>
      <c r="DI99" s="48"/>
      <c r="DJ99" s="48"/>
      <c r="DK99" s="48"/>
      <c r="DL99" s="48"/>
      <c r="DM99" s="48"/>
      <c r="DN99" s="48"/>
      <c r="DO99" s="48"/>
      <c r="DP99" s="48"/>
    </row>
    <row r="100" spans="1:120" s="2" customFormat="1" ht="17.100000000000001" customHeight="1">
      <c r="A100" s="59"/>
      <c r="B100" s="59" t="s">
        <v>36</v>
      </c>
      <c r="C100" s="59"/>
      <c r="D100" s="59"/>
      <c r="E100" s="59"/>
      <c r="F100" s="59"/>
      <c r="G100" s="59"/>
      <c r="H100" s="59"/>
      <c r="I100" s="59"/>
      <c r="J100" s="59"/>
      <c r="K100" s="59"/>
      <c r="L100" s="59"/>
      <c r="M100" s="59"/>
      <c r="N100" s="59"/>
      <c r="O100" s="59"/>
      <c r="P100" s="59"/>
      <c r="Q100" s="59"/>
      <c r="R100" s="59"/>
      <c r="S100" s="59" t="s">
        <v>37</v>
      </c>
      <c r="T100" s="59"/>
      <c r="U100" s="677"/>
      <c r="V100" s="677"/>
      <c r="W100" s="677"/>
      <c r="X100" s="677"/>
      <c r="Y100" s="122" t="s">
        <v>38</v>
      </c>
      <c r="Z100" s="59"/>
      <c r="AA100" s="59"/>
      <c r="AB100" s="59"/>
      <c r="AC100" s="59"/>
      <c r="AD100" s="59"/>
      <c r="AE100" s="59"/>
      <c r="AF100" s="59"/>
      <c r="AG100" s="59"/>
      <c r="AH100" s="59"/>
      <c r="AI100" s="59" t="s">
        <v>37</v>
      </c>
      <c r="AJ100" s="59"/>
      <c r="AK100" s="678"/>
      <c r="AL100" s="678"/>
      <c r="AM100" s="678"/>
      <c r="AN100" s="678"/>
      <c r="AO100" s="678"/>
      <c r="AP100" s="678"/>
      <c r="AQ100" s="678"/>
      <c r="AR100" s="678"/>
      <c r="AS100" s="678"/>
      <c r="AT100" s="678"/>
      <c r="AU100" s="678"/>
      <c r="AV100" s="678"/>
      <c r="AW100" s="122" t="s">
        <v>39</v>
      </c>
      <c r="AX100" s="59"/>
      <c r="AY100" s="59"/>
      <c r="AZ100" s="59"/>
      <c r="BA100" s="59"/>
      <c r="BB100" s="59"/>
      <c r="BC100" s="59"/>
      <c r="BD100" s="59"/>
      <c r="BE100" s="59"/>
      <c r="BF100" s="677"/>
      <c r="BG100" s="677"/>
      <c r="BH100" s="677"/>
      <c r="BI100" s="677"/>
      <c r="BJ100" s="677"/>
      <c r="BK100" s="677"/>
      <c r="BL100" s="677"/>
      <c r="BM100" s="677"/>
      <c r="BN100" s="677"/>
      <c r="BO100" s="677"/>
      <c r="BP100" s="677"/>
      <c r="BQ100" s="677"/>
      <c r="BR100" s="122" t="s">
        <v>40</v>
      </c>
      <c r="BS100" s="59"/>
      <c r="BT100" s="59"/>
      <c r="BU100" s="59"/>
      <c r="BV100" s="59"/>
      <c r="BW100" s="59"/>
      <c r="BX100" s="59"/>
      <c r="BY100" s="59"/>
      <c r="BZ100" s="59"/>
      <c r="CZ100" s="48"/>
      <c r="DA100" s="48"/>
      <c r="DB100" s="48"/>
      <c r="DC100" s="48"/>
      <c r="DD100" s="48"/>
      <c r="DE100" s="48"/>
      <c r="DF100" s="48"/>
      <c r="DG100" s="48"/>
      <c r="DH100" s="48"/>
      <c r="DI100" s="48"/>
      <c r="DJ100" s="48"/>
      <c r="DK100" s="48"/>
      <c r="DL100" s="48"/>
      <c r="DM100" s="48"/>
      <c r="DN100" s="48"/>
      <c r="DO100" s="48"/>
      <c r="DP100" s="48"/>
    </row>
    <row r="101" spans="1:120" s="2" customFormat="1" ht="17.100000000000001" customHeight="1">
      <c r="A101" s="59"/>
      <c r="B101" s="59" t="s">
        <v>31</v>
      </c>
      <c r="C101" s="59"/>
      <c r="D101" s="59"/>
      <c r="E101" s="59"/>
      <c r="F101" s="59"/>
      <c r="G101" s="59"/>
      <c r="H101" s="59"/>
      <c r="I101" s="59"/>
      <c r="J101" s="59"/>
      <c r="K101" s="59"/>
      <c r="L101" s="59"/>
      <c r="M101" s="59"/>
      <c r="N101" s="59"/>
      <c r="O101" s="59"/>
      <c r="P101" s="59"/>
      <c r="Q101" s="59"/>
      <c r="R101" s="677"/>
      <c r="S101" s="677"/>
      <c r="T101" s="677"/>
      <c r="U101" s="677"/>
      <c r="V101" s="677"/>
      <c r="W101" s="677"/>
      <c r="X101" s="677"/>
      <c r="Y101" s="677"/>
      <c r="Z101" s="677"/>
      <c r="AA101" s="677"/>
      <c r="AB101" s="677"/>
      <c r="AC101" s="677"/>
      <c r="AD101" s="677"/>
      <c r="AE101" s="677"/>
      <c r="AF101" s="677"/>
      <c r="AG101" s="677"/>
      <c r="AH101" s="677"/>
      <c r="AI101" s="677"/>
      <c r="AJ101" s="677"/>
      <c r="AK101" s="677"/>
      <c r="AL101" s="677"/>
      <c r="AM101" s="677"/>
      <c r="AN101" s="677"/>
      <c r="AO101" s="677"/>
      <c r="AP101" s="677"/>
      <c r="AQ101" s="677"/>
      <c r="AR101" s="677"/>
      <c r="AS101" s="677"/>
      <c r="AT101" s="677"/>
      <c r="AU101" s="677"/>
      <c r="AV101" s="677"/>
      <c r="AW101" s="677"/>
      <c r="AX101" s="677"/>
      <c r="AY101" s="677"/>
      <c r="AZ101" s="677"/>
      <c r="BA101" s="677"/>
      <c r="BB101" s="677"/>
      <c r="BC101" s="677"/>
      <c r="BD101" s="677"/>
      <c r="BE101" s="677"/>
      <c r="BF101" s="677"/>
      <c r="BG101" s="677"/>
      <c r="BH101" s="677"/>
      <c r="BI101" s="677"/>
      <c r="BJ101" s="677"/>
      <c r="BK101" s="677"/>
      <c r="BL101" s="677"/>
      <c r="BM101" s="677"/>
      <c r="BN101" s="677"/>
      <c r="BO101" s="677"/>
      <c r="BP101" s="677"/>
      <c r="BQ101" s="677"/>
      <c r="BR101" s="677"/>
      <c r="BS101" s="677"/>
      <c r="BT101" s="677"/>
      <c r="BU101" s="677"/>
      <c r="BV101" s="677"/>
      <c r="BW101" s="677"/>
      <c r="BX101" s="677"/>
      <c r="BY101" s="677"/>
      <c r="BZ101" s="677"/>
      <c r="CZ101" s="48"/>
      <c r="DA101" s="48"/>
      <c r="DB101" s="48"/>
      <c r="DC101" s="48"/>
      <c r="DD101" s="48"/>
      <c r="DE101" s="48"/>
      <c r="DF101" s="48"/>
      <c r="DG101" s="48"/>
      <c r="DH101" s="48"/>
      <c r="DI101" s="48"/>
      <c r="DJ101" s="48"/>
      <c r="DK101" s="48"/>
      <c r="DL101" s="48"/>
      <c r="DM101" s="48"/>
      <c r="DN101" s="48"/>
      <c r="DO101" s="48"/>
      <c r="DP101" s="48"/>
    </row>
    <row r="102" spans="1:120" s="2" customFormat="1" ht="17.100000000000001" customHeight="1">
      <c r="A102" s="59"/>
      <c r="B102" s="59" t="s">
        <v>42</v>
      </c>
      <c r="C102" s="59"/>
      <c r="D102" s="59"/>
      <c r="E102" s="59"/>
      <c r="F102" s="59"/>
      <c r="G102" s="59"/>
      <c r="H102" s="59"/>
      <c r="I102" s="59"/>
      <c r="J102" s="59"/>
      <c r="K102" s="59"/>
      <c r="L102" s="59"/>
      <c r="M102" s="59"/>
      <c r="N102" s="59"/>
      <c r="O102" s="59"/>
      <c r="P102" s="59"/>
      <c r="Q102" s="59"/>
      <c r="R102" s="59"/>
      <c r="S102" s="59" t="s">
        <v>37</v>
      </c>
      <c r="T102" s="59"/>
      <c r="U102" s="677"/>
      <c r="V102" s="677"/>
      <c r="W102" s="677"/>
      <c r="X102" s="677"/>
      <c r="Y102" s="122" t="s">
        <v>43</v>
      </c>
      <c r="Z102" s="59"/>
      <c r="AA102" s="59"/>
      <c r="AB102" s="59"/>
      <c r="AC102" s="59"/>
      <c r="AD102" s="59"/>
      <c r="AE102" s="59"/>
      <c r="AF102" s="59"/>
      <c r="AG102" s="59"/>
      <c r="AH102" s="59"/>
      <c r="AI102" s="59" t="s">
        <v>37</v>
      </c>
      <c r="AJ102" s="59"/>
      <c r="AK102" s="677"/>
      <c r="AL102" s="677"/>
      <c r="AM102" s="677"/>
      <c r="AN102" s="677"/>
      <c r="AO102" s="677"/>
      <c r="AP102" s="677"/>
      <c r="AQ102" s="677"/>
      <c r="AR102" s="677"/>
      <c r="AS102" s="677"/>
      <c r="AT102" s="59" t="s">
        <v>44</v>
      </c>
      <c r="AU102" s="59"/>
      <c r="AV102" s="59"/>
      <c r="AW102" s="59"/>
      <c r="AX102" s="122"/>
      <c r="AY102" s="59"/>
      <c r="AZ102" s="59"/>
      <c r="BA102" s="59"/>
      <c r="BB102" s="59"/>
      <c r="BC102" s="59"/>
      <c r="BD102" s="59"/>
      <c r="BE102" s="59"/>
      <c r="BF102" s="677"/>
      <c r="BG102" s="677"/>
      <c r="BH102" s="677"/>
      <c r="BI102" s="677"/>
      <c r="BJ102" s="677"/>
      <c r="BK102" s="677"/>
      <c r="BL102" s="677"/>
      <c r="BM102" s="677"/>
      <c r="BN102" s="677"/>
      <c r="BO102" s="677"/>
      <c r="BP102" s="677"/>
      <c r="BQ102" s="677"/>
      <c r="BR102" s="122" t="s">
        <v>40</v>
      </c>
      <c r="BS102" s="59"/>
      <c r="BT102" s="59"/>
      <c r="BU102" s="59"/>
      <c r="BV102" s="59"/>
      <c r="BW102" s="59"/>
      <c r="BX102" s="59"/>
      <c r="BY102" s="59"/>
      <c r="BZ102" s="59"/>
      <c r="CZ102" s="48"/>
      <c r="DA102" s="48"/>
      <c r="DB102" s="48"/>
      <c r="DC102" s="48"/>
      <c r="DD102" s="48"/>
      <c r="DE102" s="48"/>
      <c r="DF102" s="48"/>
      <c r="DG102" s="48"/>
      <c r="DH102" s="48"/>
      <c r="DI102" s="48"/>
      <c r="DJ102" s="48"/>
      <c r="DK102" s="48"/>
      <c r="DL102" s="48"/>
      <c r="DM102" s="48"/>
      <c r="DN102" s="48"/>
      <c r="DO102" s="48"/>
      <c r="DP102" s="48"/>
    </row>
    <row r="103" spans="1:120" s="2" customFormat="1" ht="17.100000000000001" customHeight="1">
      <c r="A103" s="59"/>
      <c r="B103" s="59"/>
      <c r="C103" s="59"/>
      <c r="D103" s="59"/>
      <c r="E103" s="59"/>
      <c r="F103" s="59"/>
      <c r="G103" s="59"/>
      <c r="H103" s="59"/>
      <c r="I103" s="59"/>
      <c r="J103" s="59"/>
      <c r="K103" s="59"/>
      <c r="L103" s="59"/>
      <c r="M103" s="59"/>
      <c r="N103" s="59"/>
      <c r="O103" s="59"/>
      <c r="P103" s="59"/>
      <c r="Q103" s="59"/>
      <c r="R103" s="677"/>
      <c r="S103" s="677"/>
      <c r="T103" s="677"/>
      <c r="U103" s="677"/>
      <c r="V103" s="677"/>
      <c r="W103" s="677"/>
      <c r="X103" s="677"/>
      <c r="Y103" s="677"/>
      <c r="Z103" s="677"/>
      <c r="AA103" s="677"/>
      <c r="AB103" s="677"/>
      <c r="AC103" s="677"/>
      <c r="AD103" s="677"/>
      <c r="AE103" s="677"/>
      <c r="AF103" s="677"/>
      <c r="AG103" s="677"/>
      <c r="AH103" s="677"/>
      <c r="AI103" s="677"/>
      <c r="AJ103" s="677"/>
      <c r="AK103" s="677"/>
      <c r="AL103" s="677"/>
      <c r="AM103" s="677"/>
      <c r="AN103" s="677"/>
      <c r="AO103" s="677"/>
      <c r="AP103" s="677"/>
      <c r="AQ103" s="677"/>
      <c r="AR103" s="677"/>
      <c r="AS103" s="677"/>
      <c r="AT103" s="677"/>
      <c r="AU103" s="677"/>
      <c r="AV103" s="677"/>
      <c r="AW103" s="677"/>
      <c r="AX103" s="677"/>
      <c r="AY103" s="677"/>
      <c r="AZ103" s="677"/>
      <c r="BA103" s="677"/>
      <c r="BB103" s="677"/>
      <c r="BC103" s="677"/>
      <c r="BD103" s="677"/>
      <c r="BE103" s="677"/>
      <c r="BF103" s="677"/>
      <c r="BG103" s="677"/>
      <c r="BH103" s="677"/>
      <c r="BI103" s="677"/>
      <c r="BJ103" s="677"/>
      <c r="BK103" s="677"/>
      <c r="BL103" s="677"/>
      <c r="BM103" s="677"/>
      <c r="BN103" s="677"/>
      <c r="BO103" s="677"/>
      <c r="BP103" s="677"/>
      <c r="BQ103" s="677"/>
      <c r="BR103" s="677"/>
      <c r="BS103" s="677"/>
      <c r="BT103" s="677"/>
      <c r="BU103" s="677"/>
      <c r="BV103" s="677"/>
      <c r="BW103" s="677"/>
      <c r="BX103" s="677"/>
      <c r="BY103" s="677"/>
      <c r="BZ103" s="677"/>
      <c r="CZ103" s="48"/>
      <c r="DA103" s="48"/>
      <c r="DB103" s="48"/>
      <c r="DC103" s="48"/>
      <c r="DD103" s="48"/>
      <c r="DE103" s="48"/>
      <c r="DF103" s="48"/>
      <c r="DG103" s="48"/>
      <c r="DH103" s="48"/>
      <c r="DI103" s="48"/>
      <c r="DJ103" s="48"/>
      <c r="DK103" s="48"/>
      <c r="DL103" s="48"/>
      <c r="DM103" s="48"/>
      <c r="DN103" s="48"/>
      <c r="DO103" s="48"/>
      <c r="DP103" s="48"/>
    </row>
    <row r="104" spans="1:120" s="2" customFormat="1" ht="17.100000000000001" customHeight="1">
      <c r="A104" s="59"/>
      <c r="B104" s="59" t="s">
        <v>47</v>
      </c>
      <c r="C104" s="59"/>
      <c r="D104" s="59"/>
      <c r="E104" s="59"/>
      <c r="F104" s="59"/>
      <c r="G104" s="59"/>
      <c r="H104" s="59"/>
      <c r="I104" s="59"/>
      <c r="J104" s="59"/>
      <c r="K104" s="59"/>
      <c r="L104" s="59"/>
      <c r="M104" s="59"/>
      <c r="N104" s="59"/>
      <c r="O104" s="59"/>
      <c r="P104" s="59"/>
      <c r="Q104" s="59"/>
      <c r="R104" s="670" t="s">
        <v>1254</v>
      </c>
      <c r="S104" s="670"/>
      <c r="T104" s="670"/>
      <c r="U104" s="677"/>
      <c r="V104" s="677"/>
      <c r="W104" s="677"/>
      <c r="X104" s="677"/>
      <c r="Y104" s="677"/>
      <c r="Z104" s="677"/>
      <c r="AA104" s="677"/>
      <c r="AB104" s="677"/>
      <c r="AC104" s="677"/>
      <c r="AD104" s="677"/>
      <c r="AE104" s="677"/>
      <c r="AF104" s="677"/>
      <c r="AG104" s="677"/>
      <c r="AH104" s="677"/>
      <c r="AI104" s="677"/>
      <c r="AJ104" s="677"/>
      <c r="AK104" s="677"/>
      <c r="AL104" s="677"/>
      <c r="AM104" s="677"/>
      <c r="AN104" s="677"/>
      <c r="AO104" s="677"/>
      <c r="AP104" s="677"/>
      <c r="AQ104" s="677"/>
      <c r="AR104" s="677"/>
      <c r="AS104" s="677"/>
      <c r="AT104" s="677"/>
      <c r="AU104" s="677"/>
      <c r="AV104" s="677"/>
      <c r="AW104" s="677"/>
      <c r="AX104" s="677"/>
      <c r="AY104" s="677"/>
      <c r="AZ104" s="677"/>
      <c r="BA104" s="677"/>
      <c r="BB104" s="677"/>
      <c r="BC104" s="677"/>
      <c r="BD104" s="677"/>
      <c r="BE104" s="677"/>
      <c r="BF104" s="677"/>
      <c r="BG104" s="677"/>
      <c r="BH104" s="677"/>
      <c r="BI104" s="677"/>
      <c r="BJ104" s="677"/>
      <c r="BK104" s="677"/>
      <c r="BL104" s="677"/>
      <c r="BM104" s="677"/>
      <c r="BN104" s="677"/>
      <c r="BO104" s="677"/>
      <c r="BP104" s="677"/>
      <c r="BQ104" s="677"/>
      <c r="BR104" s="677"/>
      <c r="BS104" s="677"/>
      <c r="BT104" s="677"/>
      <c r="BU104" s="677"/>
      <c r="BV104" s="677"/>
      <c r="BW104" s="677"/>
      <c r="BX104" s="677"/>
      <c r="BY104" s="677"/>
      <c r="BZ104" s="677"/>
      <c r="CZ104" s="48"/>
      <c r="DA104" s="48"/>
      <c r="DB104" s="48"/>
      <c r="DC104" s="48"/>
      <c r="DD104" s="48"/>
      <c r="DE104" s="48"/>
      <c r="DF104" s="48"/>
      <c r="DG104" s="48"/>
      <c r="DH104" s="48"/>
      <c r="DI104" s="48"/>
      <c r="DJ104" s="48"/>
      <c r="DK104" s="48"/>
      <c r="DL104" s="48"/>
      <c r="DM104" s="48"/>
      <c r="DN104" s="48"/>
      <c r="DO104" s="48"/>
      <c r="DP104" s="48"/>
    </row>
    <row r="105" spans="1:120" s="2" customFormat="1" ht="17.100000000000001" customHeight="1">
      <c r="A105" s="59"/>
      <c r="B105" s="59" t="s">
        <v>48</v>
      </c>
      <c r="C105" s="59"/>
      <c r="D105" s="59"/>
      <c r="E105" s="59"/>
      <c r="F105" s="59"/>
      <c r="G105" s="59"/>
      <c r="H105" s="59"/>
      <c r="I105" s="59"/>
      <c r="J105" s="59"/>
      <c r="K105" s="59"/>
      <c r="L105" s="59"/>
      <c r="M105" s="59"/>
      <c r="N105" s="59"/>
      <c r="O105" s="59"/>
      <c r="P105" s="59"/>
      <c r="Q105" s="59"/>
      <c r="R105" s="677"/>
      <c r="S105" s="677"/>
      <c r="T105" s="677"/>
      <c r="U105" s="677"/>
      <c r="V105" s="677"/>
      <c r="W105" s="677"/>
      <c r="X105" s="677"/>
      <c r="Y105" s="677"/>
      <c r="Z105" s="677"/>
      <c r="AA105" s="677"/>
      <c r="AB105" s="677"/>
      <c r="AC105" s="677"/>
      <c r="AD105" s="677"/>
      <c r="AE105" s="677"/>
      <c r="AF105" s="677"/>
      <c r="AG105" s="677"/>
      <c r="AH105" s="677"/>
      <c r="AI105" s="677"/>
      <c r="AJ105" s="677"/>
      <c r="AK105" s="677"/>
      <c r="AL105" s="677"/>
      <c r="AM105" s="677"/>
      <c r="AN105" s="677"/>
      <c r="AO105" s="677"/>
      <c r="AP105" s="677"/>
      <c r="AQ105" s="677"/>
      <c r="AR105" s="677"/>
      <c r="AS105" s="677"/>
      <c r="AT105" s="677"/>
      <c r="AU105" s="677"/>
      <c r="AV105" s="677"/>
      <c r="AW105" s="677"/>
      <c r="AX105" s="677"/>
      <c r="AY105" s="677"/>
      <c r="AZ105" s="677"/>
      <c r="BA105" s="677"/>
      <c r="BB105" s="677"/>
      <c r="BC105" s="677"/>
      <c r="BD105" s="677"/>
      <c r="BE105" s="677"/>
      <c r="BF105" s="677"/>
      <c r="BG105" s="677"/>
      <c r="BH105" s="677"/>
      <c r="BI105" s="677"/>
      <c r="BJ105" s="677"/>
      <c r="BK105" s="677"/>
      <c r="BL105" s="677"/>
      <c r="BM105" s="677"/>
      <c r="BN105" s="677"/>
      <c r="BO105" s="677"/>
      <c r="BP105" s="677"/>
      <c r="BQ105" s="677"/>
      <c r="BR105" s="677"/>
      <c r="BS105" s="677"/>
      <c r="BT105" s="677"/>
      <c r="BU105" s="677"/>
      <c r="BV105" s="677"/>
      <c r="BW105" s="677"/>
      <c r="BX105" s="677"/>
      <c r="BY105" s="677"/>
      <c r="BZ105" s="677"/>
      <c r="CZ105" s="48"/>
      <c r="DA105" s="48"/>
      <c r="DB105" s="48"/>
      <c r="DC105" s="48"/>
      <c r="DD105" s="48"/>
      <c r="DE105" s="48"/>
      <c r="DF105" s="48"/>
      <c r="DG105" s="48"/>
      <c r="DH105" s="48"/>
      <c r="DI105" s="48"/>
      <c r="DJ105" s="48"/>
      <c r="DK105" s="48"/>
      <c r="DL105" s="48"/>
      <c r="DM105" s="48"/>
      <c r="DN105" s="48"/>
      <c r="DO105" s="48"/>
      <c r="DP105" s="48"/>
    </row>
    <row r="106" spans="1:120" s="2" customFormat="1" ht="17.100000000000001" customHeight="1">
      <c r="A106" s="59"/>
      <c r="B106" s="59" t="s">
        <v>49</v>
      </c>
      <c r="C106" s="59"/>
      <c r="D106" s="59"/>
      <c r="E106" s="59"/>
      <c r="F106" s="59"/>
      <c r="G106" s="59"/>
      <c r="H106" s="59"/>
      <c r="I106" s="59"/>
      <c r="J106" s="59"/>
      <c r="K106" s="59"/>
      <c r="L106" s="59"/>
      <c r="M106" s="59"/>
      <c r="N106" s="59"/>
      <c r="O106" s="59"/>
      <c r="P106" s="59"/>
      <c r="Q106" s="59"/>
      <c r="R106" s="677"/>
      <c r="S106" s="677"/>
      <c r="T106" s="677"/>
      <c r="U106" s="677"/>
      <c r="V106" s="677"/>
      <c r="W106" s="677"/>
      <c r="X106" s="677"/>
      <c r="Y106" s="677"/>
      <c r="Z106" s="677"/>
      <c r="AA106" s="677"/>
      <c r="AB106" s="677"/>
      <c r="AC106" s="677"/>
      <c r="AD106" s="677"/>
      <c r="AE106" s="677"/>
      <c r="AF106" s="677"/>
      <c r="AG106" s="677"/>
      <c r="AH106" s="677"/>
      <c r="AI106" s="677"/>
      <c r="AJ106" s="677"/>
      <c r="AK106" s="677"/>
      <c r="AL106" s="677"/>
      <c r="AM106" s="677"/>
      <c r="AN106" s="677"/>
      <c r="AO106" s="677"/>
      <c r="AP106" s="677"/>
      <c r="AQ106" s="677"/>
      <c r="AR106" s="677"/>
      <c r="AS106" s="677"/>
      <c r="AT106" s="677"/>
      <c r="AU106" s="677"/>
      <c r="AV106" s="677"/>
      <c r="AW106" s="677"/>
      <c r="AX106" s="677"/>
      <c r="AY106" s="677"/>
      <c r="AZ106" s="677"/>
      <c r="BA106" s="677"/>
      <c r="BB106" s="677"/>
      <c r="BC106" s="677"/>
      <c r="BD106" s="677"/>
      <c r="BE106" s="677"/>
      <c r="BF106" s="677"/>
      <c r="BG106" s="677"/>
      <c r="BH106" s="677"/>
      <c r="BI106" s="677"/>
      <c r="BJ106" s="677"/>
      <c r="BK106" s="677"/>
      <c r="BL106" s="677"/>
      <c r="BM106" s="677"/>
      <c r="BN106" s="677"/>
      <c r="BO106" s="677"/>
      <c r="BP106" s="677"/>
      <c r="BQ106" s="677"/>
      <c r="BR106" s="677"/>
      <c r="BS106" s="677"/>
      <c r="BT106" s="677"/>
      <c r="BU106" s="677"/>
      <c r="BV106" s="677"/>
      <c r="BW106" s="677"/>
      <c r="BX106" s="677"/>
      <c r="BY106" s="677"/>
      <c r="BZ106" s="677"/>
      <c r="CZ106" s="48"/>
      <c r="DA106" s="48"/>
      <c r="DB106" s="48"/>
      <c r="DC106" s="48"/>
      <c r="DD106" s="48"/>
      <c r="DE106" s="48"/>
      <c r="DF106" s="48"/>
      <c r="DG106" s="48"/>
      <c r="DH106" s="48"/>
      <c r="DI106" s="48"/>
      <c r="DJ106" s="48"/>
      <c r="DK106" s="48"/>
      <c r="DL106" s="48"/>
      <c r="DM106" s="48"/>
      <c r="DN106" s="48"/>
      <c r="DO106" s="48"/>
      <c r="DP106" s="48"/>
    </row>
    <row r="107" spans="1:120" s="2" customFormat="1" ht="17.100000000000001" customHeight="1">
      <c r="A107" s="59"/>
      <c r="B107" s="59" t="s">
        <v>52</v>
      </c>
      <c r="C107" s="59"/>
      <c r="D107" s="59"/>
      <c r="E107" s="59"/>
      <c r="F107" s="59"/>
      <c r="G107" s="59"/>
      <c r="H107" s="59"/>
      <c r="I107" s="59"/>
      <c r="J107" s="59"/>
      <c r="K107" s="59"/>
      <c r="L107" s="59"/>
      <c r="M107" s="59"/>
      <c r="N107" s="59"/>
      <c r="O107" s="59"/>
      <c r="P107" s="59"/>
      <c r="Q107" s="59"/>
      <c r="R107" s="59"/>
      <c r="S107" s="59"/>
      <c r="T107" s="59"/>
      <c r="U107" s="59"/>
      <c r="V107" s="59"/>
      <c r="W107" s="59"/>
      <c r="X107" s="59"/>
      <c r="Y107" s="59"/>
      <c r="Z107" s="59"/>
      <c r="AA107" s="677"/>
      <c r="AB107" s="677"/>
      <c r="AC107" s="677"/>
      <c r="AD107" s="677"/>
      <c r="AE107" s="677"/>
      <c r="AF107" s="677"/>
      <c r="AG107" s="677"/>
      <c r="AH107" s="677"/>
      <c r="AI107" s="677"/>
      <c r="AJ107" s="677"/>
      <c r="AK107" s="677"/>
      <c r="AL107" s="677"/>
      <c r="AM107" s="677"/>
      <c r="AN107" s="677"/>
      <c r="AO107" s="677"/>
      <c r="AP107" s="677"/>
      <c r="AQ107" s="677"/>
      <c r="AR107" s="677"/>
      <c r="AS107" s="677"/>
      <c r="AT107" s="677"/>
      <c r="AU107" s="677"/>
      <c r="AV107" s="677"/>
      <c r="AW107" s="677"/>
      <c r="AX107" s="677"/>
      <c r="AY107" s="677"/>
      <c r="AZ107" s="677"/>
      <c r="BA107" s="677"/>
      <c r="BB107" s="677"/>
      <c r="BC107" s="677"/>
      <c r="BD107" s="677"/>
      <c r="BE107" s="677"/>
      <c r="BF107" s="677"/>
      <c r="BG107" s="677"/>
      <c r="BH107" s="677"/>
      <c r="BI107" s="677"/>
      <c r="BJ107" s="677"/>
      <c r="BK107" s="677"/>
      <c r="BL107" s="677"/>
      <c r="BM107" s="677"/>
      <c r="BN107" s="677"/>
      <c r="BO107" s="677"/>
      <c r="BP107" s="677"/>
      <c r="BQ107" s="677"/>
      <c r="BR107" s="677"/>
      <c r="BS107" s="677"/>
      <c r="BT107" s="677"/>
      <c r="BU107" s="677"/>
      <c r="BV107" s="677"/>
      <c r="BW107" s="677"/>
      <c r="BX107" s="677"/>
      <c r="BY107" s="677"/>
      <c r="BZ107" s="677"/>
      <c r="CZ107" s="48"/>
      <c r="DA107" s="48"/>
      <c r="DB107" s="48"/>
      <c r="DC107" s="48"/>
      <c r="DD107" s="48"/>
      <c r="DE107" s="48"/>
      <c r="DF107" s="48"/>
      <c r="DG107" s="48"/>
      <c r="DH107" s="48"/>
      <c r="DI107" s="48"/>
      <c r="DJ107" s="48"/>
      <c r="DK107" s="48"/>
      <c r="DL107" s="48"/>
      <c r="DM107" s="48"/>
      <c r="DN107" s="48"/>
      <c r="DO107" s="48"/>
      <c r="DP107" s="48"/>
    </row>
    <row r="108" spans="1:120" s="2" customFormat="1" ht="4.5" customHeight="1">
      <c r="A108" s="63"/>
      <c r="B108" s="63"/>
      <c r="C108" s="63"/>
      <c r="D108" s="63"/>
      <c r="E108" s="63"/>
      <c r="F108" s="63"/>
      <c r="G108" s="63"/>
      <c r="H108" s="63"/>
      <c r="I108" s="63"/>
      <c r="J108" s="63"/>
      <c r="K108" s="63"/>
      <c r="L108" s="63"/>
      <c r="M108" s="63"/>
      <c r="N108" s="63"/>
      <c r="O108" s="63"/>
      <c r="P108" s="63"/>
      <c r="Q108" s="63"/>
      <c r="R108" s="64"/>
      <c r="S108" s="64"/>
      <c r="T108" s="64"/>
      <c r="U108" s="64"/>
      <c r="V108" s="64"/>
      <c r="W108" s="64"/>
      <c r="X108" s="64"/>
      <c r="Y108" s="64"/>
      <c r="Z108" s="64"/>
      <c r="AA108" s="64"/>
      <c r="AB108" s="64"/>
      <c r="AC108" s="64"/>
      <c r="AD108" s="64"/>
      <c r="AE108" s="64"/>
      <c r="AF108" s="64"/>
      <c r="AG108" s="64"/>
      <c r="AH108" s="64"/>
      <c r="AI108" s="64"/>
      <c r="AJ108" s="64"/>
      <c r="AK108" s="64"/>
      <c r="AL108" s="64"/>
      <c r="AM108" s="64"/>
      <c r="AN108" s="64"/>
      <c r="AO108" s="64"/>
      <c r="AP108" s="64"/>
      <c r="AQ108" s="64"/>
      <c r="AR108" s="64"/>
      <c r="AS108" s="64"/>
      <c r="AT108" s="64"/>
      <c r="AU108" s="64"/>
      <c r="AV108" s="64"/>
      <c r="AW108" s="64"/>
      <c r="AX108" s="64"/>
      <c r="AY108" s="64"/>
      <c r="AZ108" s="64"/>
      <c r="BA108" s="64"/>
      <c r="BB108" s="64"/>
      <c r="BC108" s="64"/>
      <c r="BD108" s="64"/>
      <c r="BE108" s="64"/>
      <c r="BF108" s="64"/>
      <c r="BG108" s="64"/>
      <c r="BH108" s="64"/>
      <c r="BI108" s="64"/>
      <c r="BJ108" s="64"/>
      <c r="BK108" s="64"/>
      <c r="BL108" s="64"/>
      <c r="BM108" s="64"/>
      <c r="BN108" s="64"/>
      <c r="BO108" s="64"/>
      <c r="BP108" s="64"/>
      <c r="BQ108" s="64"/>
      <c r="BR108" s="64"/>
      <c r="BS108" s="64"/>
      <c r="BT108" s="64"/>
      <c r="BU108" s="64"/>
      <c r="BV108" s="64"/>
      <c r="BW108" s="64"/>
      <c r="BX108" s="64"/>
      <c r="BY108" s="64"/>
      <c r="BZ108" s="64"/>
      <c r="CZ108" s="48"/>
      <c r="DA108" s="48"/>
      <c r="DB108" s="48"/>
      <c r="DC108" s="48"/>
      <c r="DD108" s="48"/>
      <c r="DE108" s="48"/>
      <c r="DF108" s="48"/>
      <c r="DG108" s="48"/>
      <c r="DH108" s="48"/>
      <c r="DI108" s="48"/>
      <c r="DJ108" s="48"/>
      <c r="DK108" s="48"/>
      <c r="DL108" s="48"/>
      <c r="DM108" s="48"/>
      <c r="DN108" s="48"/>
      <c r="DO108" s="48"/>
      <c r="DP108" s="48"/>
    </row>
    <row r="109" spans="1:120" s="2" customFormat="1" ht="5.0999999999999996" customHeight="1">
      <c r="A109" s="59"/>
      <c r="B109" s="59"/>
      <c r="C109" s="59"/>
      <c r="D109" s="59"/>
      <c r="E109" s="59"/>
      <c r="F109" s="59"/>
      <c r="G109" s="59"/>
      <c r="H109" s="59"/>
      <c r="I109" s="59"/>
      <c r="J109" s="59"/>
      <c r="K109" s="59"/>
      <c r="L109" s="59"/>
      <c r="M109" s="59"/>
      <c r="N109" s="59"/>
      <c r="O109" s="59"/>
      <c r="P109" s="59"/>
      <c r="Q109" s="59"/>
      <c r="R109" s="122"/>
      <c r="S109" s="122"/>
      <c r="T109" s="122"/>
      <c r="U109" s="122"/>
      <c r="V109" s="122"/>
      <c r="W109" s="122"/>
      <c r="X109" s="122"/>
      <c r="Y109" s="122"/>
      <c r="Z109" s="122"/>
      <c r="AA109" s="122"/>
      <c r="AB109" s="122"/>
      <c r="AC109" s="122"/>
      <c r="AD109" s="122"/>
      <c r="AE109" s="122"/>
      <c r="AF109" s="122"/>
      <c r="AG109" s="122"/>
      <c r="AH109" s="122"/>
      <c r="AI109" s="122"/>
      <c r="AJ109" s="122"/>
      <c r="AK109" s="122"/>
      <c r="AL109" s="122"/>
      <c r="AM109" s="122"/>
      <c r="AN109" s="122"/>
      <c r="AO109" s="122"/>
      <c r="AP109" s="122"/>
      <c r="AQ109" s="122"/>
      <c r="AR109" s="122"/>
      <c r="AS109" s="122"/>
      <c r="AT109" s="122"/>
      <c r="AU109" s="122"/>
      <c r="AV109" s="122"/>
      <c r="AW109" s="122"/>
      <c r="AX109" s="122"/>
      <c r="AY109" s="122"/>
      <c r="AZ109" s="122"/>
      <c r="BA109" s="122"/>
      <c r="BB109" s="122"/>
      <c r="BC109" s="122"/>
      <c r="BD109" s="122"/>
      <c r="BE109" s="122"/>
      <c r="BF109" s="122"/>
      <c r="BG109" s="122"/>
      <c r="BH109" s="122"/>
      <c r="BI109" s="122"/>
      <c r="BJ109" s="122"/>
      <c r="BK109" s="122"/>
      <c r="BL109" s="122"/>
      <c r="BM109" s="122"/>
      <c r="BN109" s="122"/>
      <c r="BO109" s="122"/>
      <c r="BP109" s="122"/>
      <c r="BQ109" s="122"/>
      <c r="BR109" s="122"/>
      <c r="BS109" s="122"/>
      <c r="BT109" s="122"/>
      <c r="BU109" s="122"/>
      <c r="BV109" s="122"/>
      <c r="BW109" s="122"/>
      <c r="BX109" s="122"/>
      <c r="BY109" s="122"/>
      <c r="BZ109" s="122"/>
      <c r="CZ109" s="48"/>
      <c r="DA109" s="48"/>
      <c r="DB109" s="48"/>
      <c r="DC109" s="48"/>
      <c r="DD109" s="48"/>
      <c r="DE109" s="48"/>
      <c r="DF109" s="48"/>
      <c r="DG109" s="48"/>
      <c r="DH109" s="48"/>
      <c r="DI109" s="48"/>
      <c r="DJ109" s="48"/>
      <c r="DK109" s="48"/>
      <c r="DL109" s="48"/>
      <c r="DM109" s="48"/>
      <c r="DN109" s="48"/>
      <c r="DO109" s="48"/>
      <c r="DP109" s="48"/>
    </row>
    <row r="110" spans="1:120" s="2" customFormat="1" ht="16.5" customHeight="1">
      <c r="A110" s="59"/>
      <c r="B110" s="59" t="s">
        <v>54</v>
      </c>
      <c r="C110" s="59"/>
      <c r="D110" s="59"/>
      <c r="E110" s="59"/>
      <c r="F110" s="59"/>
      <c r="G110" s="59"/>
      <c r="H110" s="59"/>
      <c r="I110" s="59"/>
      <c r="J110" s="59"/>
      <c r="K110" s="59"/>
      <c r="L110" s="59"/>
      <c r="M110" s="59"/>
      <c r="N110" s="59"/>
      <c r="O110" s="59"/>
      <c r="P110" s="59"/>
      <c r="Q110" s="59"/>
      <c r="R110" s="59"/>
      <c r="S110" s="59"/>
      <c r="T110" s="59"/>
      <c r="U110" s="59"/>
      <c r="V110" s="59"/>
      <c r="W110" s="59"/>
      <c r="X110" s="59"/>
      <c r="Y110" s="59"/>
      <c r="Z110" s="59"/>
      <c r="AA110" s="59"/>
      <c r="AB110" s="59"/>
      <c r="AC110" s="59"/>
      <c r="AD110" s="59"/>
      <c r="AE110" s="59"/>
      <c r="AF110" s="59"/>
      <c r="AG110" s="59"/>
      <c r="AH110" s="59"/>
      <c r="AI110" s="59"/>
      <c r="AJ110" s="59"/>
      <c r="AK110" s="59"/>
      <c r="AL110" s="59"/>
      <c r="AM110" s="59"/>
      <c r="AN110" s="59"/>
      <c r="AO110" s="59"/>
      <c r="AP110" s="59"/>
      <c r="AQ110" s="59"/>
      <c r="AR110" s="59"/>
      <c r="AS110" s="59"/>
      <c r="AT110" s="59"/>
      <c r="AU110" s="59"/>
      <c r="AV110" s="59"/>
      <c r="AW110" s="59"/>
      <c r="AX110" s="59"/>
      <c r="AY110" s="59"/>
      <c r="AZ110" s="59"/>
      <c r="BA110" s="59"/>
      <c r="BB110" s="59"/>
      <c r="BC110" s="59"/>
      <c r="BD110" s="59"/>
      <c r="BE110" s="59"/>
      <c r="BF110" s="59"/>
      <c r="BG110" s="59"/>
      <c r="BH110" s="59"/>
      <c r="BI110" s="59"/>
      <c r="BJ110" s="59"/>
      <c r="BK110" s="59"/>
      <c r="BL110" s="59"/>
      <c r="BM110" s="59"/>
      <c r="BN110" s="59"/>
      <c r="BO110" s="59"/>
      <c r="BP110" s="59"/>
      <c r="BQ110" s="59"/>
      <c r="BR110" s="59"/>
      <c r="BS110" s="59"/>
      <c r="BT110" s="59"/>
      <c r="BU110" s="59"/>
      <c r="BV110" s="59"/>
      <c r="BW110" s="59"/>
      <c r="BX110" s="59"/>
      <c r="BY110" s="59"/>
      <c r="BZ110" s="59"/>
      <c r="CZ110" s="48"/>
      <c r="DA110" s="48"/>
      <c r="DB110" s="48"/>
      <c r="DC110" s="48"/>
      <c r="DD110" s="48"/>
      <c r="DE110" s="48"/>
      <c r="DF110" s="48"/>
      <c r="DG110" s="48"/>
      <c r="DH110" s="48"/>
      <c r="DI110" s="48"/>
      <c r="DJ110" s="48"/>
      <c r="DK110" s="48"/>
      <c r="DL110" s="48"/>
      <c r="DM110" s="48"/>
      <c r="DN110" s="48"/>
      <c r="DO110" s="48"/>
      <c r="DP110" s="48"/>
    </row>
    <row r="111" spans="1:120" s="2" customFormat="1" ht="17.100000000000001" customHeight="1">
      <c r="A111" s="65"/>
      <c r="B111" s="59" t="s">
        <v>55</v>
      </c>
      <c r="C111" s="59"/>
      <c r="D111" s="59"/>
      <c r="E111" s="59"/>
      <c r="F111" s="59"/>
      <c r="G111" s="59"/>
      <c r="H111" s="59"/>
      <c r="I111" s="59"/>
      <c r="J111" s="59"/>
      <c r="K111" s="59"/>
      <c r="L111" s="59"/>
      <c r="M111" s="59"/>
      <c r="N111" s="59"/>
      <c r="O111" s="59"/>
      <c r="P111" s="59"/>
      <c r="Q111" s="59"/>
      <c r="R111" s="59"/>
      <c r="S111" s="59"/>
      <c r="T111" s="59"/>
      <c r="U111" s="59"/>
      <c r="V111" s="59"/>
      <c r="W111" s="59"/>
      <c r="X111" s="59"/>
      <c r="Y111" s="59"/>
      <c r="Z111" s="59"/>
      <c r="AA111" s="59"/>
      <c r="AB111" s="59"/>
      <c r="AC111" s="59"/>
      <c r="AD111" s="59"/>
      <c r="AE111" s="59"/>
      <c r="AF111" s="59"/>
      <c r="AG111" s="59"/>
      <c r="AH111" s="59"/>
      <c r="AI111" s="59"/>
      <c r="AJ111" s="59"/>
      <c r="AK111" s="59"/>
      <c r="AL111" s="59"/>
      <c r="AM111" s="59"/>
      <c r="AN111" s="59"/>
      <c r="AO111" s="59"/>
      <c r="AP111" s="59"/>
      <c r="AQ111" s="59"/>
      <c r="AR111" s="59"/>
      <c r="AS111" s="59"/>
      <c r="AT111" s="59"/>
      <c r="AU111" s="59"/>
      <c r="AV111" s="59"/>
      <c r="AW111" s="59"/>
      <c r="AX111" s="59"/>
      <c r="AY111" s="59"/>
      <c r="AZ111" s="59"/>
      <c r="BA111" s="59"/>
      <c r="BB111" s="59"/>
      <c r="BC111" s="59"/>
      <c r="BD111" s="59"/>
      <c r="BE111" s="59"/>
      <c r="BF111" s="59"/>
      <c r="BG111" s="59"/>
      <c r="BH111" s="59"/>
      <c r="BI111" s="59"/>
      <c r="BJ111" s="59"/>
      <c r="BK111" s="59"/>
      <c r="BL111" s="59"/>
      <c r="BM111" s="59"/>
      <c r="BN111" s="59"/>
      <c r="BO111" s="59"/>
      <c r="BP111" s="59"/>
      <c r="BQ111" s="59"/>
      <c r="BR111" s="59"/>
      <c r="BS111" s="59"/>
      <c r="BT111" s="59"/>
      <c r="BU111" s="59"/>
      <c r="BV111" s="59"/>
      <c r="BW111" s="59"/>
      <c r="BX111" s="59"/>
      <c r="BY111" s="59"/>
      <c r="BZ111" s="59"/>
      <c r="CZ111" s="48"/>
      <c r="DA111" s="48"/>
      <c r="DB111" s="48"/>
      <c r="DC111" s="48"/>
      <c r="DD111" s="48"/>
      <c r="DE111" s="48"/>
      <c r="DF111" s="48"/>
      <c r="DG111" s="48"/>
      <c r="DH111" s="48"/>
      <c r="DI111" s="48"/>
      <c r="DJ111" s="48"/>
      <c r="DK111" s="48"/>
      <c r="DL111" s="48"/>
      <c r="DM111" s="48"/>
      <c r="DN111" s="48"/>
      <c r="DO111" s="48"/>
      <c r="DP111" s="48"/>
    </row>
    <row r="112" spans="1:120" s="2" customFormat="1" ht="17.100000000000001" customHeight="1">
      <c r="A112" s="59"/>
      <c r="B112" s="672" t="s">
        <v>56</v>
      </c>
      <c r="C112" s="672"/>
      <c r="D112" s="59"/>
      <c r="E112" s="59" t="s">
        <v>1257</v>
      </c>
      <c r="F112" s="59"/>
      <c r="G112" s="59"/>
      <c r="H112" s="59"/>
      <c r="I112" s="59"/>
      <c r="J112" s="59"/>
      <c r="K112" s="59"/>
      <c r="L112" s="59"/>
      <c r="M112" s="59"/>
      <c r="N112" s="59"/>
      <c r="O112" s="59"/>
      <c r="P112" s="59"/>
      <c r="Q112" s="59"/>
      <c r="R112" s="59"/>
      <c r="S112" s="59"/>
      <c r="T112" s="59"/>
      <c r="U112" s="59"/>
      <c r="V112" s="59"/>
      <c r="W112" s="59"/>
      <c r="X112" s="59"/>
      <c r="Y112" s="59"/>
      <c r="Z112" s="59"/>
      <c r="AA112" s="59"/>
      <c r="AB112" s="59"/>
      <c r="AC112" s="59"/>
      <c r="AD112" s="59"/>
      <c r="AE112" s="59"/>
      <c r="AF112" s="59"/>
      <c r="AG112" s="59"/>
      <c r="AH112" s="59"/>
      <c r="AI112" s="59"/>
      <c r="AJ112" s="59"/>
      <c r="AK112" s="59"/>
      <c r="AL112" s="59"/>
      <c r="AM112" s="59"/>
      <c r="AN112" s="59"/>
      <c r="AO112" s="59"/>
      <c r="AP112" s="59"/>
      <c r="AQ112" s="59"/>
      <c r="AR112" s="59"/>
      <c r="AS112" s="59"/>
      <c r="AT112" s="59"/>
      <c r="AU112" s="59"/>
      <c r="AV112" s="59"/>
      <c r="AW112" s="59"/>
      <c r="AX112" s="59"/>
      <c r="AY112" s="59"/>
      <c r="AZ112" s="59"/>
      <c r="BA112" s="59"/>
      <c r="BB112" s="59"/>
      <c r="BC112" s="59"/>
      <c r="BD112" s="59"/>
      <c r="BE112" s="59"/>
      <c r="BF112" s="59"/>
      <c r="BG112" s="59"/>
      <c r="BH112" s="59"/>
      <c r="BI112" s="59"/>
      <c r="BJ112" s="59"/>
      <c r="BK112" s="59"/>
      <c r="BL112" s="59"/>
      <c r="BM112" s="59"/>
      <c r="BN112" s="59"/>
      <c r="BO112" s="59"/>
      <c r="BP112" s="59"/>
      <c r="BQ112" s="59"/>
      <c r="BR112" s="59"/>
      <c r="BS112" s="59"/>
      <c r="BT112" s="59"/>
      <c r="BU112" s="59"/>
      <c r="BV112" s="59"/>
      <c r="BW112" s="59"/>
      <c r="BX112" s="59"/>
      <c r="BY112" s="59"/>
      <c r="BZ112" s="59"/>
      <c r="CZ112" s="48"/>
      <c r="DA112" s="48"/>
      <c r="DB112" s="48"/>
      <c r="DC112" s="48"/>
      <c r="DD112" s="48"/>
      <c r="DE112" s="48"/>
      <c r="DF112" s="48"/>
      <c r="DG112" s="48"/>
      <c r="DH112" s="48"/>
      <c r="DI112" s="48"/>
      <c r="DJ112" s="48"/>
      <c r="DK112" s="48"/>
      <c r="DL112" s="48"/>
      <c r="DM112" s="48"/>
      <c r="DN112" s="48"/>
      <c r="DO112" s="48"/>
      <c r="DP112" s="48"/>
    </row>
    <row r="113" spans="1:120" s="2" customFormat="1" ht="17.100000000000001" customHeight="1">
      <c r="A113" s="59"/>
      <c r="B113" s="59" t="s">
        <v>58</v>
      </c>
      <c r="C113" s="59"/>
      <c r="D113" s="59"/>
      <c r="E113" s="59"/>
      <c r="F113" s="59"/>
      <c r="G113" s="59"/>
      <c r="H113" s="59"/>
      <c r="I113" s="59"/>
      <c r="J113" s="59"/>
      <c r="K113" s="59"/>
      <c r="L113" s="680"/>
      <c r="M113" s="680"/>
      <c r="N113" s="680"/>
      <c r="O113" s="680"/>
      <c r="P113" s="680"/>
      <c r="Q113" s="680"/>
      <c r="R113" s="680"/>
      <c r="S113" s="680"/>
      <c r="T113" s="680"/>
      <c r="U113" s="680"/>
      <c r="V113" s="680"/>
      <c r="W113" s="680"/>
      <c r="X113" s="680"/>
      <c r="Y113" s="680"/>
      <c r="Z113" s="680"/>
      <c r="AA113" s="680"/>
      <c r="AB113" s="680"/>
      <c r="AC113" s="680"/>
      <c r="AD113" s="680"/>
      <c r="AE113" s="680"/>
      <c r="AF113" s="680"/>
      <c r="AG113" s="680"/>
      <c r="AH113" s="680"/>
      <c r="AI113" s="59"/>
      <c r="AJ113" s="59"/>
      <c r="AK113" s="59"/>
      <c r="AL113" s="59"/>
      <c r="AM113" s="59"/>
      <c r="AN113" s="59"/>
      <c r="AO113" s="59"/>
      <c r="AP113" s="59"/>
      <c r="AQ113" s="59"/>
      <c r="AR113" s="59"/>
      <c r="AS113" s="59"/>
      <c r="AT113" s="59"/>
      <c r="AU113" s="59"/>
      <c r="AV113" s="59"/>
      <c r="AW113" s="59"/>
      <c r="AX113" s="59"/>
      <c r="AY113" s="59"/>
      <c r="AZ113" s="59"/>
      <c r="BA113" s="59"/>
      <c r="BB113" s="59"/>
      <c r="BC113" s="59"/>
      <c r="BD113" s="59"/>
      <c r="BE113" s="59"/>
      <c r="BF113" s="59"/>
      <c r="BG113" s="59"/>
      <c r="BH113" s="59"/>
      <c r="BI113" s="59"/>
      <c r="BJ113" s="59"/>
      <c r="BK113" s="59"/>
      <c r="BL113" s="59"/>
      <c r="BM113" s="59"/>
      <c r="BN113" s="59"/>
      <c r="BO113" s="59"/>
      <c r="BP113" s="59"/>
      <c r="BQ113" s="59"/>
      <c r="BR113" s="59"/>
      <c r="BS113" s="59"/>
      <c r="BT113" s="59"/>
      <c r="BU113" s="59"/>
      <c r="BV113" s="59"/>
      <c r="BW113" s="59"/>
      <c r="BX113" s="59"/>
      <c r="BY113" s="59"/>
      <c r="BZ113" s="59"/>
      <c r="CZ113" s="48"/>
      <c r="DA113" s="48"/>
      <c r="DB113" s="48"/>
      <c r="DC113" s="48"/>
      <c r="DD113" s="48"/>
      <c r="DE113" s="48"/>
      <c r="DF113" s="48"/>
      <c r="DG113" s="48"/>
      <c r="DH113" s="48"/>
      <c r="DI113" s="48"/>
      <c r="DJ113" s="48"/>
      <c r="DK113" s="48"/>
      <c r="DL113" s="48"/>
      <c r="DM113" s="48"/>
      <c r="DN113" s="48"/>
      <c r="DO113" s="48"/>
      <c r="DP113" s="48"/>
    </row>
    <row r="114" spans="1:120" s="2" customFormat="1" ht="17.100000000000001" customHeight="1">
      <c r="A114" s="59"/>
      <c r="B114" s="59" t="s">
        <v>1258</v>
      </c>
      <c r="C114" s="59"/>
      <c r="D114" s="59"/>
      <c r="E114" s="59"/>
      <c r="F114" s="59"/>
      <c r="G114" s="59"/>
      <c r="H114" s="59"/>
      <c r="I114" s="59"/>
      <c r="J114" s="59"/>
      <c r="K114" s="59"/>
      <c r="L114" s="59"/>
      <c r="M114" s="59"/>
      <c r="N114" s="59"/>
      <c r="O114" s="59"/>
      <c r="P114" s="59"/>
      <c r="Q114" s="59"/>
      <c r="R114" s="59"/>
      <c r="S114" s="59"/>
      <c r="T114" s="59"/>
      <c r="U114" s="59"/>
      <c r="V114" s="59"/>
      <c r="W114" s="59"/>
      <c r="X114" s="59"/>
      <c r="Y114" s="59"/>
      <c r="Z114" s="59"/>
      <c r="AA114" s="59"/>
      <c r="AB114" s="59"/>
      <c r="AC114" s="59" t="s">
        <v>81</v>
      </c>
      <c r="AD114" s="59"/>
      <c r="AE114" s="59"/>
      <c r="AF114" s="672"/>
      <c r="AG114" s="672"/>
      <c r="AH114" s="672"/>
      <c r="AI114" s="672"/>
      <c r="AJ114" s="672"/>
      <c r="AK114" s="672"/>
      <c r="AL114" s="672"/>
      <c r="AM114" s="672"/>
      <c r="AN114" s="672"/>
      <c r="AO114" s="672"/>
      <c r="AP114" s="672"/>
      <c r="AQ114" s="59" t="s">
        <v>40</v>
      </c>
      <c r="AR114" s="59"/>
      <c r="AS114" s="59"/>
      <c r="AT114" s="59"/>
      <c r="AU114" s="59"/>
      <c r="AV114" s="59"/>
      <c r="AW114" s="59"/>
      <c r="AX114" s="59"/>
      <c r="AY114" s="59"/>
      <c r="AZ114" s="59"/>
      <c r="BA114" s="59"/>
      <c r="BB114" s="59"/>
      <c r="BC114" s="59"/>
      <c r="BD114" s="59"/>
      <c r="BE114" s="59"/>
      <c r="BF114" s="59"/>
      <c r="BG114" s="59"/>
      <c r="BH114" s="59"/>
      <c r="BI114" s="59"/>
      <c r="BJ114" s="59"/>
      <c r="BK114" s="59"/>
      <c r="BL114" s="59"/>
      <c r="BM114" s="59"/>
      <c r="BN114" s="59"/>
      <c r="BO114" s="59"/>
      <c r="BP114" s="59"/>
      <c r="BQ114" s="59"/>
      <c r="BR114" s="59"/>
      <c r="BS114" s="59"/>
      <c r="BT114" s="59"/>
      <c r="BU114" s="59"/>
      <c r="BV114" s="59"/>
      <c r="BW114" s="59"/>
      <c r="BX114" s="59"/>
      <c r="BY114" s="59"/>
      <c r="BZ114" s="59"/>
      <c r="CZ114" s="48"/>
      <c r="DA114" s="48"/>
      <c r="DB114" s="48"/>
      <c r="DC114" s="48"/>
      <c r="DD114" s="48"/>
      <c r="DE114" s="48"/>
      <c r="DF114" s="48"/>
      <c r="DG114" s="48"/>
      <c r="DH114" s="48"/>
      <c r="DI114" s="48"/>
      <c r="DJ114" s="48"/>
      <c r="DK114" s="48"/>
      <c r="DL114" s="48"/>
      <c r="DM114" s="48"/>
      <c r="DN114" s="48"/>
      <c r="DO114" s="48"/>
      <c r="DP114" s="48"/>
    </row>
    <row r="115" spans="1:120" s="2" customFormat="1" ht="17.100000000000001" customHeight="1">
      <c r="A115" s="59"/>
      <c r="B115" s="672" t="s">
        <v>56</v>
      </c>
      <c r="C115" s="672"/>
      <c r="D115" s="59"/>
      <c r="E115" s="59" t="s">
        <v>1259</v>
      </c>
      <c r="F115" s="59"/>
      <c r="G115" s="59"/>
      <c r="H115" s="59"/>
      <c r="I115" s="59"/>
      <c r="J115" s="59"/>
      <c r="K115" s="59"/>
      <c r="L115" s="59"/>
      <c r="M115" s="59"/>
      <c r="N115" s="59"/>
      <c r="O115" s="59"/>
      <c r="P115" s="59"/>
      <c r="Q115" s="59"/>
      <c r="R115" s="59"/>
      <c r="S115" s="59"/>
      <c r="T115" s="59"/>
      <c r="U115" s="59"/>
      <c r="V115" s="59"/>
      <c r="W115" s="59"/>
      <c r="X115" s="59"/>
      <c r="Y115" s="59"/>
      <c r="Z115" s="59"/>
      <c r="AA115" s="59"/>
      <c r="AB115" s="59"/>
      <c r="AC115" s="59"/>
      <c r="AD115" s="59"/>
      <c r="AE115" s="59"/>
      <c r="AF115" s="59"/>
      <c r="AG115" s="59"/>
      <c r="AH115" s="59"/>
      <c r="AI115" s="59"/>
      <c r="AJ115" s="59"/>
      <c r="AK115" s="59"/>
      <c r="AL115" s="59"/>
      <c r="AM115" s="59"/>
      <c r="AN115" s="59"/>
      <c r="AO115" s="59"/>
      <c r="AP115" s="59"/>
      <c r="AQ115" s="59"/>
      <c r="AR115" s="59"/>
      <c r="AS115" s="59"/>
      <c r="AT115" s="59"/>
      <c r="AU115" s="59"/>
      <c r="AV115" s="59"/>
      <c r="AW115" s="59"/>
      <c r="AX115" s="59"/>
      <c r="AY115" s="59"/>
      <c r="AZ115" s="59"/>
      <c r="BA115" s="59"/>
      <c r="BB115" s="59"/>
      <c r="BC115" s="59"/>
      <c r="BD115" s="59"/>
      <c r="BE115" s="59"/>
      <c r="BF115" s="59"/>
      <c r="BG115" s="59"/>
      <c r="BH115" s="59"/>
      <c r="BI115" s="59"/>
      <c r="BJ115" s="59"/>
      <c r="BK115" s="59"/>
      <c r="BL115" s="59"/>
      <c r="BM115" s="59"/>
      <c r="BN115" s="59"/>
      <c r="BO115" s="59"/>
      <c r="BP115" s="59"/>
      <c r="BQ115" s="59"/>
      <c r="BR115" s="59"/>
      <c r="BS115" s="59"/>
      <c r="BT115" s="59"/>
      <c r="BU115" s="59"/>
      <c r="BV115" s="59"/>
      <c r="BW115" s="59"/>
      <c r="BX115" s="59"/>
      <c r="BY115" s="59"/>
      <c r="BZ115" s="59"/>
      <c r="CZ115" s="48"/>
      <c r="DA115" s="48"/>
      <c r="DB115" s="48"/>
      <c r="DC115" s="48"/>
      <c r="DD115" s="48"/>
      <c r="DE115" s="48"/>
      <c r="DF115" s="48"/>
      <c r="DG115" s="48"/>
      <c r="DH115" s="48"/>
      <c r="DI115" s="48"/>
      <c r="DJ115" s="48"/>
      <c r="DK115" s="48"/>
      <c r="DL115" s="48"/>
      <c r="DM115" s="48"/>
      <c r="DN115" s="48"/>
      <c r="DO115" s="48"/>
      <c r="DP115" s="48"/>
    </row>
    <row r="116" spans="1:120" s="2" customFormat="1" ht="17.100000000000001" customHeight="1">
      <c r="A116" s="59"/>
      <c r="B116" s="59" t="s">
        <v>58</v>
      </c>
      <c r="C116" s="59"/>
      <c r="D116" s="59"/>
      <c r="E116" s="59"/>
      <c r="F116" s="59"/>
      <c r="G116" s="59"/>
      <c r="H116" s="59"/>
      <c r="I116" s="59"/>
      <c r="J116" s="59"/>
      <c r="K116" s="59"/>
      <c r="L116" s="680"/>
      <c r="M116" s="680"/>
      <c r="N116" s="680"/>
      <c r="O116" s="680"/>
      <c r="P116" s="680"/>
      <c r="Q116" s="680"/>
      <c r="R116" s="680"/>
      <c r="S116" s="680"/>
      <c r="T116" s="680"/>
      <c r="U116" s="680"/>
      <c r="V116" s="680"/>
      <c r="W116" s="680"/>
      <c r="X116" s="680"/>
      <c r="Y116" s="680"/>
      <c r="Z116" s="680"/>
      <c r="AA116" s="680"/>
      <c r="AB116" s="680"/>
      <c r="AC116" s="680"/>
      <c r="AD116" s="680"/>
      <c r="AE116" s="680"/>
      <c r="AF116" s="680"/>
      <c r="AG116" s="680"/>
      <c r="AH116" s="680"/>
      <c r="AI116" s="59"/>
      <c r="AJ116" s="59"/>
      <c r="AK116" s="59"/>
      <c r="AL116" s="59"/>
      <c r="AM116" s="59"/>
      <c r="AN116" s="59"/>
      <c r="AO116" s="59"/>
      <c r="AP116" s="59"/>
      <c r="AQ116" s="59"/>
      <c r="AR116" s="59"/>
      <c r="AS116" s="59"/>
      <c r="AT116" s="59"/>
      <c r="AU116" s="59"/>
      <c r="AV116" s="59"/>
      <c r="AW116" s="59"/>
      <c r="AX116" s="59"/>
      <c r="AY116" s="59"/>
      <c r="AZ116" s="59"/>
      <c r="BA116" s="59"/>
      <c r="BB116" s="59"/>
      <c r="BC116" s="59"/>
      <c r="BD116" s="59"/>
      <c r="BE116" s="59"/>
      <c r="BF116" s="59"/>
      <c r="BG116" s="59"/>
      <c r="BH116" s="59"/>
      <c r="BI116" s="59"/>
      <c r="BJ116" s="59"/>
      <c r="BK116" s="59"/>
      <c r="BL116" s="59"/>
      <c r="BM116" s="59"/>
      <c r="BN116" s="59"/>
      <c r="BO116" s="59"/>
      <c r="BP116" s="59"/>
      <c r="BQ116" s="59"/>
      <c r="BR116" s="59"/>
      <c r="BS116" s="59"/>
      <c r="BT116" s="59"/>
      <c r="BU116" s="59"/>
      <c r="BV116" s="59"/>
      <c r="BW116" s="59"/>
      <c r="BX116" s="59"/>
      <c r="BY116" s="59"/>
      <c r="BZ116" s="59"/>
      <c r="CZ116" s="48"/>
      <c r="DA116" s="48"/>
      <c r="DB116" s="48"/>
      <c r="DC116" s="48"/>
      <c r="DD116" s="48"/>
      <c r="DE116" s="48"/>
      <c r="DF116" s="48"/>
      <c r="DG116" s="48"/>
      <c r="DH116" s="48"/>
      <c r="DI116" s="48"/>
      <c r="DJ116" s="48"/>
      <c r="DK116" s="48"/>
      <c r="DL116" s="48"/>
      <c r="DM116" s="48"/>
      <c r="DN116" s="48"/>
      <c r="DO116" s="48"/>
      <c r="DP116" s="48"/>
    </row>
    <row r="117" spans="1:120" s="2" customFormat="1" ht="17.100000000000001" customHeight="1">
      <c r="A117" s="59"/>
      <c r="B117" s="59" t="s">
        <v>1258</v>
      </c>
      <c r="C117" s="59"/>
      <c r="D117" s="59"/>
      <c r="E117" s="59"/>
      <c r="F117" s="59"/>
      <c r="G117" s="59"/>
      <c r="H117" s="59"/>
      <c r="I117" s="59"/>
      <c r="J117" s="59"/>
      <c r="K117" s="59"/>
      <c r="L117" s="59"/>
      <c r="M117" s="59"/>
      <c r="N117" s="59"/>
      <c r="O117" s="59"/>
      <c r="P117" s="59"/>
      <c r="Q117" s="59"/>
      <c r="R117" s="59"/>
      <c r="S117" s="59"/>
      <c r="T117" s="59"/>
      <c r="U117" s="59"/>
      <c r="V117" s="59"/>
      <c r="W117" s="59"/>
      <c r="X117" s="59"/>
      <c r="Y117" s="59"/>
      <c r="Z117" s="59"/>
      <c r="AA117" s="59"/>
      <c r="AB117" s="59"/>
      <c r="AC117" s="59" t="s">
        <v>81</v>
      </c>
      <c r="AD117" s="59"/>
      <c r="AE117" s="59"/>
      <c r="AF117" s="672"/>
      <c r="AG117" s="672"/>
      <c r="AH117" s="672"/>
      <c r="AI117" s="672"/>
      <c r="AJ117" s="672"/>
      <c r="AK117" s="672"/>
      <c r="AL117" s="672"/>
      <c r="AM117" s="672"/>
      <c r="AN117" s="672"/>
      <c r="AO117" s="672"/>
      <c r="AP117" s="672"/>
      <c r="AQ117" s="59" t="s">
        <v>40</v>
      </c>
      <c r="AR117" s="59"/>
      <c r="AS117" s="59"/>
      <c r="AT117" s="59"/>
      <c r="AU117" s="59"/>
      <c r="AV117" s="59"/>
      <c r="AW117" s="59"/>
      <c r="AX117" s="59"/>
      <c r="AY117" s="59"/>
      <c r="AZ117" s="59"/>
      <c r="BA117" s="59"/>
      <c r="BB117" s="59"/>
      <c r="BC117" s="59"/>
      <c r="BD117" s="59"/>
      <c r="BE117" s="59"/>
      <c r="BF117" s="59"/>
      <c r="BG117" s="59"/>
      <c r="BH117" s="59"/>
      <c r="BI117" s="59"/>
      <c r="BJ117" s="59"/>
      <c r="BK117" s="59"/>
      <c r="BL117" s="59"/>
      <c r="BM117" s="59"/>
      <c r="BN117" s="59"/>
      <c r="BO117" s="59"/>
      <c r="BP117" s="59"/>
      <c r="BQ117" s="59"/>
      <c r="BR117" s="59"/>
      <c r="BS117" s="59"/>
      <c r="BT117" s="59"/>
      <c r="BU117" s="59"/>
      <c r="BV117" s="59"/>
      <c r="BW117" s="59"/>
      <c r="BX117" s="59"/>
      <c r="BY117" s="59"/>
      <c r="BZ117" s="59"/>
      <c r="CZ117" s="48"/>
      <c r="DA117" s="48"/>
      <c r="DB117" s="48"/>
      <c r="DC117" s="48"/>
      <c r="DD117" s="48"/>
      <c r="DE117" s="48"/>
      <c r="DF117" s="48"/>
      <c r="DG117" s="48"/>
      <c r="DH117" s="48"/>
      <c r="DI117" s="48"/>
      <c r="DJ117" s="48"/>
      <c r="DK117" s="48"/>
      <c r="DL117" s="48"/>
      <c r="DM117" s="48"/>
      <c r="DN117" s="48"/>
      <c r="DO117" s="48"/>
      <c r="DP117" s="48"/>
    </row>
    <row r="118" spans="1:120" s="2" customFormat="1" ht="17.100000000000001" customHeight="1">
      <c r="A118" s="59"/>
      <c r="B118" s="672" t="s">
        <v>56</v>
      </c>
      <c r="C118" s="672"/>
      <c r="D118" s="59"/>
      <c r="E118" s="59" t="s">
        <v>1260</v>
      </c>
      <c r="F118" s="59"/>
      <c r="G118" s="59"/>
      <c r="H118" s="59"/>
      <c r="I118" s="59"/>
      <c r="J118" s="59"/>
      <c r="K118" s="59"/>
      <c r="L118" s="59"/>
      <c r="M118" s="59"/>
      <c r="N118" s="59"/>
      <c r="O118" s="59"/>
      <c r="P118" s="59"/>
      <c r="Q118" s="59"/>
      <c r="R118" s="122"/>
      <c r="S118" s="122"/>
      <c r="T118" s="122"/>
      <c r="U118" s="122"/>
      <c r="V118" s="122"/>
      <c r="W118" s="122"/>
      <c r="X118" s="122"/>
      <c r="Y118" s="122"/>
      <c r="Z118" s="122"/>
      <c r="AA118" s="122"/>
      <c r="AB118" s="122"/>
      <c r="AC118" s="122"/>
      <c r="AD118" s="122"/>
      <c r="AE118" s="122"/>
      <c r="AF118" s="122"/>
      <c r="AG118" s="122"/>
      <c r="AH118" s="122"/>
      <c r="AI118" s="122"/>
      <c r="AJ118" s="122"/>
      <c r="AK118" s="122"/>
      <c r="AL118" s="122"/>
      <c r="AM118" s="122"/>
      <c r="AN118" s="122"/>
      <c r="AO118" s="122"/>
      <c r="AP118" s="122"/>
      <c r="AQ118" s="122"/>
      <c r="AR118" s="122"/>
      <c r="AS118" s="122"/>
      <c r="AT118" s="122"/>
      <c r="AU118" s="122"/>
      <c r="AV118" s="122"/>
      <c r="AW118" s="122"/>
      <c r="AX118" s="122"/>
      <c r="AY118" s="122"/>
      <c r="AZ118" s="122"/>
      <c r="BA118" s="122"/>
      <c r="BB118" s="122"/>
      <c r="BC118" s="122"/>
      <c r="BD118" s="122"/>
      <c r="BE118" s="122"/>
      <c r="BF118" s="122"/>
      <c r="BG118" s="122"/>
      <c r="BH118" s="122"/>
      <c r="BI118" s="122"/>
      <c r="BJ118" s="122"/>
      <c r="BK118" s="122"/>
      <c r="BL118" s="122"/>
      <c r="BM118" s="122"/>
      <c r="BN118" s="122"/>
      <c r="BO118" s="122"/>
      <c r="BP118" s="122"/>
      <c r="BQ118" s="122"/>
      <c r="BR118" s="122"/>
      <c r="BS118" s="122"/>
      <c r="BT118" s="122"/>
      <c r="BU118" s="122"/>
      <c r="BV118" s="122"/>
      <c r="BW118" s="122"/>
      <c r="BX118" s="122"/>
      <c r="BY118" s="122"/>
      <c r="BZ118" s="122"/>
      <c r="CZ118" s="48"/>
      <c r="DA118" s="48"/>
      <c r="DB118" s="48"/>
      <c r="DC118" s="48"/>
      <c r="DD118" s="48"/>
      <c r="DE118" s="48"/>
      <c r="DF118" s="48"/>
      <c r="DG118" s="48"/>
      <c r="DH118" s="48"/>
      <c r="DI118" s="48"/>
      <c r="DJ118" s="48"/>
      <c r="DK118" s="48"/>
      <c r="DL118" s="48"/>
      <c r="DM118" s="48"/>
      <c r="DN118" s="48"/>
      <c r="DO118" s="48"/>
      <c r="DP118" s="48"/>
    </row>
    <row r="119" spans="1:120" s="2" customFormat="1" ht="17.100000000000001" customHeight="1">
      <c r="A119" s="59"/>
      <c r="B119" s="59" t="s">
        <v>58</v>
      </c>
      <c r="C119" s="59"/>
      <c r="D119" s="59"/>
      <c r="E119" s="59"/>
      <c r="F119" s="59"/>
      <c r="G119" s="59"/>
      <c r="H119" s="59"/>
      <c r="I119" s="59"/>
      <c r="J119" s="59"/>
      <c r="K119" s="59"/>
      <c r="L119" s="680"/>
      <c r="M119" s="680"/>
      <c r="N119" s="680"/>
      <c r="O119" s="680"/>
      <c r="P119" s="680"/>
      <c r="Q119" s="680"/>
      <c r="R119" s="680"/>
      <c r="S119" s="680"/>
      <c r="T119" s="680"/>
      <c r="U119" s="680"/>
      <c r="V119" s="680"/>
      <c r="W119" s="680"/>
      <c r="X119" s="680"/>
      <c r="Y119" s="680"/>
      <c r="Z119" s="680"/>
      <c r="AA119" s="680"/>
      <c r="AB119" s="680"/>
      <c r="AC119" s="680"/>
      <c r="AD119" s="680"/>
      <c r="AE119" s="680"/>
      <c r="AF119" s="680"/>
      <c r="AG119" s="680"/>
      <c r="AH119" s="680"/>
      <c r="AI119" s="122"/>
      <c r="AJ119" s="122"/>
      <c r="AK119" s="122"/>
      <c r="AL119" s="122"/>
      <c r="AM119" s="122"/>
      <c r="AN119" s="122"/>
      <c r="AO119" s="122"/>
      <c r="AP119" s="122"/>
      <c r="AQ119" s="122"/>
      <c r="AR119" s="122"/>
      <c r="AS119" s="122"/>
      <c r="AT119" s="122"/>
      <c r="AU119" s="122"/>
      <c r="AV119" s="122"/>
      <c r="AW119" s="122"/>
      <c r="AX119" s="122"/>
      <c r="AY119" s="122"/>
      <c r="AZ119" s="122"/>
      <c r="BA119" s="122"/>
      <c r="BB119" s="122"/>
      <c r="BC119" s="122"/>
      <c r="BD119" s="122"/>
      <c r="BE119" s="122"/>
      <c r="BF119" s="122"/>
      <c r="BG119" s="122"/>
      <c r="BH119" s="122"/>
      <c r="BI119" s="122"/>
      <c r="BJ119" s="122"/>
      <c r="BK119" s="122"/>
      <c r="BL119" s="122"/>
      <c r="BM119" s="122"/>
      <c r="BN119" s="122"/>
      <c r="BO119" s="122"/>
      <c r="BP119" s="122"/>
      <c r="BQ119" s="122"/>
      <c r="BR119" s="122"/>
      <c r="BS119" s="122"/>
      <c r="BT119" s="122"/>
      <c r="BU119" s="122"/>
      <c r="BV119" s="122"/>
      <c r="BW119" s="122"/>
      <c r="BX119" s="122"/>
      <c r="BY119" s="122"/>
      <c r="BZ119" s="122"/>
      <c r="CZ119" s="48"/>
      <c r="DA119" s="48"/>
      <c r="DB119" s="48"/>
      <c r="DC119" s="48"/>
      <c r="DD119" s="48"/>
      <c r="DE119" s="48"/>
      <c r="DF119" s="48"/>
      <c r="DG119" s="48"/>
      <c r="DH119" s="48"/>
      <c r="DI119" s="48"/>
      <c r="DJ119" s="48"/>
      <c r="DK119" s="48"/>
      <c r="DL119" s="48"/>
      <c r="DM119" s="48"/>
      <c r="DN119" s="48"/>
      <c r="DO119" s="48"/>
      <c r="DP119" s="48"/>
    </row>
    <row r="120" spans="1:120" s="2" customFormat="1" ht="17.100000000000001" customHeight="1">
      <c r="A120" s="59"/>
      <c r="B120" s="59" t="s">
        <v>1261</v>
      </c>
      <c r="C120" s="59"/>
      <c r="D120" s="59"/>
      <c r="E120" s="59"/>
      <c r="F120" s="59"/>
      <c r="G120" s="59"/>
      <c r="H120" s="59"/>
      <c r="I120" s="59"/>
      <c r="J120" s="59"/>
      <c r="K120" s="59"/>
      <c r="L120" s="59"/>
      <c r="M120" s="59"/>
      <c r="N120" s="59"/>
      <c r="O120" s="59"/>
      <c r="P120" s="59"/>
      <c r="Q120" s="59"/>
      <c r="R120" s="59"/>
      <c r="S120" s="59"/>
      <c r="T120" s="59"/>
      <c r="U120" s="59"/>
      <c r="V120" s="59"/>
      <c r="W120" s="59"/>
      <c r="X120" s="59"/>
      <c r="Y120" s="59"/>
      <c r="Z120" s="59"/>
      <c r="AA120" s="59"/>
      <c r="AB120" s="59"/>
      <c r="AC120" s="59" t="s">
        <v>81</v>
      </c>
      <c r="AD120" s="59"/>
      <c r="AE120" s="59"/>
      <c r="AF120" s="672"/>
      <c r="AG120" s="672"/>
      <c r="AH120" s="672"/>
      <c r="AI120" s="672"/>
      <c r="AJ120" s="672"/>
      <c r="AK120" s="672"/>
      <c r="AL120" s="672"/>
      <c r="AM120" s="672"/>
      <c r="AN120" s="672"/>
      <c r="AO120" s="672"/>
      <c r="AP120" s="672"/>
      <c r="AQ120" s="59" t="s">
        <v>40</v>
      </c>
      <c r="AR120" s="59"/>
      <c r="AS120" s="59"/>
      <c r="AT120" s="59"/>
      <c r="AU120" s="59"/>
      <c r="AV120" s="59"/>
      <c r="AW120" s="59"/>
      <c r="AX120" s="59"/>
      <c r="AY120" s="59"/>
      <c r="AZ120" s="59"/>
      <c r="BA120" s="59"/>
      <c r="BB120" s="59"/>
      <c r="BC120" s="59"/>
      <c r="BD120" s="59"/>
      <c r="BE120" s="59"/>
      <c r="BF120" s="59"/>
      <c r="BG120" s="59"/>
      <c r="BH120" s="59"/>
      <c r="BI120" s="59"/>
      <c r="BJ120" s="59"/>
      <c r="BK120" s="59"/>
      <c r="BL120" s="59"/>
      <c r="BM120" s="59"/>
      <c r="BN120" s="59"/>
      <c r="BO120" s="59"/>
      <c r="BP120" s="59"/>
      <c r="BQ120" s="59"/>
      <c r="BR120" s="59"/>
      <c r="BS120" s="59"/>
      <c r="BT120" s="59"/>
      <c r="BU120" s="59"/>
      <c r="BV120" s="59"/>
      <c r="BW120" s="59"/>
      <c r="BX120" s="59"/>
      <c r="BY120" s="59"/>
      <c r="BZ120" s="59"/>
      <c r="CZ120" s="48"/>
      <c r="DA120" s="48"/>
      <c r="DB120" s="48"/>
      <c r="DC120" s="48"/>
      <c r="DD120" s="48"/>
      <c r="DE120" s="48"/>
      <c r="DF120" s="48"/>
      <c r="DG120" s="48"/>
      <c r="DH120" s="48"/>
      <c r="DI120" s="48"/>
      <c r="DJ120" s="48"/>
      <c r="DK120" s="48"/>
      <c r="DL120" s="48"/>
      <c r="DM120" s="48"/>
      <c r="DN120" s="48"/>
      <c r="DO120" s="48"/>
      <c r="DP120" s="48"/>
    </row>
    <row r="121" spans="1:120" s="2" customFormat="1" ht="17.100000000000001" customHeight="1">
      <c r="A121" s="59"/>
      <c r="B121" s="59" t="s">
        <v>58</v>
      </c>
      <c r="C121" s="59"/>
      <c r="D121" s="59"/>
      <c r="E121" s="59"/>
      <c r="F121" s="59"/>
      <c r="G121" s="59"/>
      <c r="H121" s="59"/>
      <c r="I121" s="59"/>
      <c r="J121" s="59"/>
      <c r="K121" s="59"/>
      <c r="L121" s="680"/>
      <c r="M121" s="680"/>
      <c r="N121" s="680"/>
      <c r="O121" s="680"/>
      <c r="P121" s="680"/>
      <c r="Q121" s="680"/>
      <c r="R121" s="680"/>
      <c r="S121" s="680"/>
      <c r="T121" s="680"/>
      <c r="U121" s="680"/>
      <c r="V121" s="680"/>
      <c r="W121" s="680"/>
      <c r="X121" s="680"/>
      <c r="Y121" s="680"/>
      <c r="Z121" s="680"/>
      <c r="AA121" s="680"/>
      <c r="AB121" s="680"/>
      <c r="AC121" s="680"/>
      <c r="AD121" s="680"/>
      <c r="AE121" s="680"/>
      <c r="AF121" s="680"/>
      <c r="AG121" s="680"/>
      <c r="AH121" s="680"/>
      <c r="AI121" s="122"/>
      <c r="AJ121" s="122"/>
      <c r="AK121" s="122"/>
      <c r="AL121" s="122"/>
      <c r="AM121" s="122"/>
      <c r="AN121" s="122"/>
      <c r="AO121" s="122"/>
      <c r="AP121" s="122"/>
      <c r="AQ121" s="122"/>
      <c r="AR121" s="122"/>
      <c r="AS121" s="122"/>
      <c r="AT121" s="122"/>
      <c r="AU121" s="122"/>
      <c r="AV121" s="122"/>
      <c r="AW121" s="122"/>
      <c r="AX121" s="122"/>
      <c r="AY121" s="122"/>
      <c r="AZ121" s="122"/>
      <c r="BA121" s="122"/>
      <c r="BB121" s="122"/>
      <c r="BC121" s="122"/>
      <c r="BD121" s="122"/>
      <c r="BE121" s="122"/>
      <c r="BF121" s="122"/>
      <c r="BG121" s="122"/>
      <c r="BH121" s="122"/>
      <c r="BI121" s="122"/>
      <c r="BJ121" s="122"/>
      <c r="BK121" s="122"/>
      <c r="BL121" s="122"/>
      <c r="BM121" s="122"/>
      <c r="BN121" s="122"/>
      <c r="BO121" s="122"/>
      <c r="BP121" s="122"/>
      <c r="BQ121" s="122"/>
      <c r="BR121" s="122"/>
      <c r="BS121" s="122"/>
      <c r="BT121" s="122"/>
      <c r="BU121" s="122"/>
      <c r="BV121" s="122"/>
      <c r="BW121" s="122"/>
      <c r="BX121" s="122"/>
      <c r="BY121" s="122"/>
      <c r="BZ121" s="122"/>
      <c r="CZ121" s="48"/>
      <c r="DA121" s="48"/>
      <c r="DB121" s="48"/>
      <c r="DC121" s="48"/>
      <c r="DD121" s="48"/>
      <c r="DE121" s="48"/>
      <c r="DF121" s="48"/>
      <c r="DG121" s="48"/>
      <c r="DH121" s="48"/>
      <c r="DI121" s="48"/>
      <c r="DJ121" s="48"/>
      <c r="DK121" s="48"/>
      <c r="DL121" s="48"/>
      <c r="DM121" s="48"/>
      <c r="DN121" s="48"/>
      <c r="DO121" s="48"/>
      <c r="DP121" s="48"/>
    </row>
    <row r="122" spans="1:120" s="2" customFormat="1" ht="17.100000000000001" customHeight="1">
      <c r="A122" s="59"/>
      <c r="B122" s="59" t="s">
        <v>1261</v>
      </c>
      <c r="C122" s="59"/>
      <c r="D122" s="59"/>
      <c r="E122" s="59"/>
      <c r="F122" s="59"/>
      <c r="G122" s="59"/>
      <c r="H122" s="59"/>
      <c r="I122" s="59"/>
      <c r="J122" s="59"/>
      <c r="K122" s="59"/>
      <c r="L122" s="59"/>
      <c r="M122" s="59"/>
      <c r="N122" s="59"/>
      <c r="O122" s="59"/>
      <c r="P122" s="59"/>
      <c r="Q122" s="59"/>
      <c r="R122" s="59"/>
      <c r="S122" s="59"/>
      <c r="T122" s="59"/>
      <c r="U122" s="59"/>
      <c r="V122" s="59"/>
      <c r="W122" s="59"/>
      <c r="X122" s="59"/>
      <c r="Y122" s="59"/>
      <c r="Z122" s="59"/>
      <c r="AA122" s="59"/>
      <c r="AB122" s="59"/>
      <c r="AC122" s="59" t="s">
        <v>81</v>
      </c>
      <c r="AD122" s="59"/>
      <c r="AE122" s="59"/>
      <c r="AF122" s="672"/>
      <c r="AG122" s="672"/>
      <c r="AH122" s="672"/>
      <c r="AI122" s="672"/>
      <c r="AJ122" s="672"/>
      <c r="AK122" s="672"/>
      <c r="AL122" s="672"/>
      <c r="AM122" s="672"/>
      <c r="AN122" s="672"/>
      <c r="AO122" s="672"/>
      <c r="AP122" s="672"/>
      <c r="AQ122" s="59" t="s">
        <v>40</v>
      </c>
      <c r="AR122" s="59"/>
      <c r="AS122" s="59"/>
      <c r="AT122" s="59"/>
      <c r="AU122" s="59"/>
      <c r="AV122" s="59"/>
      <c r="AW122" s="59"/>
      <c r="AX122" s="59"/>
      <c r="AY122" s="59"/>
      <c r="AZ122" s="59"/>
      <c r="BA122" s="59"/>
      <c r="BB122" s="59"/>
      <c r="BC122" s="59"/>
      <c r="BD122" s="59"/>
      <c r="BE122" s="59"/>
      <c r="BF122" s="59"/>
      <c r="BG122" s="59"/>
      <c r="BH122" s="59"/>
      <c r="BI122" s="59"/>
      <c r="BJ122" s="59"/>
      <c r="BK122" s="59"/>
      <c r="BL122" s="59"/>
      <c r="BM122" s="59"/>
      <c r="BN122" s="59"/>
      <c r="BO122" s="59"/>
      <c r="BP122" s="59"/>
      <c r="BQ122" s="59"/>
      <c r="BR122" s="59"/>
      <c r="BS122" s="59"/>
      <c r="BT122" s="59"/>
      <c r="BU122" s="59"/>
      <c r="BV122" s="59"/>
      <c r="BW122" s="59"/>
      <c r="BX122" s="59"/>
      <c r="BY122" s="59"/>
      <c r="BZ122" s="59"/>
      <c r="CZ122" s="48"/>
      <c r="DA122" s="48"/>
      <c r="DB122" s="48"/>
      <c r="DC122" s="48"/>
      <c r="DD122" s="48"/>
      <c r="DE122" s="48"/>
      <c r="DF122" s="48"/>
      <c r="DG122" s="48"/>
      <c r="DH122" s="48"/>
      <c r="DI122" s="48"/>
      <c r="DJ122" s="48"/>
      <c r="DK122" s="48"/>
      <c r="DL122" s="48"/>
      <c r="DM122" s="48"/>
      <c r="DN122" s="48"/>
      <c r="DO122" s="48"/>
      <c r="DP122" s="48"/>
    </row>
    <row r="123" spans="1:120" s="2" customFormat="1" ht="17.100000000000001" customHeight="1">
      <c r="A123" s="59"/>
      <c r="B123" s="59" t="s">
        <v>58</v>
      </c>
      <c r="C123" s="59"/>
      <c r="D123" s="59"/>
      <c r="E123" s="59"/>
      <c r="F123" s="59"/>
      <c r="G123" s="59"/>
      <c r="H123" s="59"/>
      <c r="I123" s="59"/>
      <c r="J123" s="59"/>
      <c r="K123" s="59"/>
      <c r="L123" s="680"/>
      <c r="M123" s="680"/>
      <c r="N123" s="680"/>
      <c r="O123" s="680"/>
      <c r="P123" s="680"/>
      <c r="Q123" s="680"/>
      <c r="R123" s="680"/>
      <c r="S123" s="680"/>
      <c r="T123" s="680"/>
      <c r="U123" s="680"/>
      <c r="V123" s="680"/>
      <c r="W123" s="680"/>
      <c r="X123" s="680"/>
      <c r="Y123" s="680"/>
      <c r="Z123" s="680"/>
      <c r="AA123" s="680"/>
      <c r="AB123" s="680"/>
      <c r="AC123" s="680"/>
      <c r="AD123" s="680"/>
      <c r="AE123" s="680"/>
      <c r="AF123" s="680"/>
      <c r="AG123" s="680"/>
      <c r="AH123" s="680"/>
      <c r="AI123" s="122"/>
      <c r="AJ123" s="122"/>
      <c r="AK123" s="122"/>
      <c r="AL123" s="122"/>
      <c r="AM123" s="122"/>
      <c r="AN123" s="122"/>
      <c r="AO123" s="122"/>
      <c r="AP123" s="122"/>
      <c r="AQ123" s="122"/>
      <c r="AR123" s="122"/>
      <c r="AS123" s="122"/>
      <c r="AT123" s="122"/>
      <c r="AU123" s="122"/>
      <c r="AV123" s="122"/>
      <c r="AW123" s="122"/>
      <c r="AX123" s="122"/>
      <c r="AY123" s="122"/>
      <c r="AZ123" s="122"/>
      <c r="BA123" s="122"/>
      <c r="BB123" s="122"/>
      <c r="BC123" s="122"/>
      <c r="BD123" s="122"/>
      <c r="BE123" s="122"/>
      <c r="BF123" s="122"/>
      <c r="BG123" s="122"/>
      <c r="BH123" s="122"/>
      <c r="BI123" s="122"/>
      <c r="BJ123" s="122"/>
      <c r="BK123" s="122"/>
      <c r="BL123" s="122"/>
      <c r="BM123" s="122"/>
      <c r="BN123" s="122"/>
      <c r="BO123" s="122"/>
      <c r="BP123" s="122"/>
      <c r="BQ123" s="122"/>
      <c r="BR123" s="122"/>
      <c r="BS123" s="122"/>
      <c r="BT123" s="122"/>
      <c r="BU123" s="122"/>
      <c r="BV123" s="122"/>
      <c r="BW123" s="122"/>
      <c r="BX123" s="122"/>
      <c r="BY123" s="122"/>
      <c r="BZ123" s="122"/>
      <c r="CZ123" s="48"/>
      <c r="DA123" s="48"/>
      <c r="DB123" s="48"/>
      <c r="DC123" s="48"/>
      <c r="DD123" s="48"/>
      <c r="DE123" s="48"/>
      <c r="DF123" s="48"/>
      <c r="DG123" s="48"/>
      <c r="DH123" s="48"/>
      <c r="DI123" s="48"/>
      <c r="DJ123" s="48"/>
      <c r="DK123" s="48"/>
      <c r="DL123" s="48"/>
      <c r="DM123" s="48"/>
      <c r="DN123" s="48"/>
      <c r="DO123" s="48"/>
      <c r="DP123" s="48"/>
    </row>
    <row r="124" spans="1:120" s="2" customFormat="1" ht="17.100000000000001" customHeight="1">
      <c r="A124" s="59"/>
      <c r="B124" s="59" t="s">
        <v>1261</v>
      </c>
      <c r="C124" s="59"/>
      <c r="D124" s="59"/>
      <c r="E124" s="59"/>
      <c r="F124" s="59"/>
      <c r="G124" s="59"/>
      <c r="H124" s="59"/>
      <c r="I124" s="59"/>
      <c r="J124" s="59"/>
      <c r="K124" s="59"/>
      <c r="L124" s="59"/>
      <c r="M124" s="59"/>
      <c r="N124" s="59"/>
      <c r="O124" s="59"/>
      <c r="P124" s="59"/>
      <c r="Q124" s="59"/>
      <c r="R124" s="59"/>
      <c r="S124" s="59"/>
      <c r="T124" s="59"/>
      <c r="U124" s="59"/>
      <c r="V124" s="59"/>
      <c r="W124" s="59"/>
      <c r="X124" s="59"/>
      <c r="Y124" s="59"/>
      <c r="Z124" s="59"/>
      <c r="AA124" s="59"/>
      <c r="AB124" s="59"/>
      <c r="AC124" s="59" t="s">
        <v>81</v>
      </c>
      <c r="AD124" s="59"/>
      <c r="AE124" s="59"/>
      <c r="AF124" s="672"/>
      <c r="AG124" s="672"/>
      <c r="AH124" s="672"/>
      <c r="AI124" s="672"/>
      <c r="AJ124" s="672"/>
      <c r="AK124" s="672"/>
      <c r="AL124" s="672"/>
      <c r="AM124" s="672"/>
      <c r="AN124" s="672"/>
      <c r="AO124" s="672"/>
      <c r="AP124" s="672"/>
      <c r="AQ124" s="59" t="s">
        <v>40</v>
      </c>
      <c r="AR124" s="59"/>
      <c r="AS124" s="59"/>
      <c r="AT124" s="59"/>
      <c r="AU124" s="59"/>
      <c r="AV124" s="59"/>
      <c r="AW124" s="59"/>
      <c r="AX124" s="59"/>
      <c r="AY124" s="59"/>
      <c r="AZ124" s="59"/>
      <c r="BA124" s="59"/>
      <c r="BB124" s="59"/>
      <c r="BC124" s="59"/>
      <c r="BD124" s="59"/>
      <c r="BE124" s="59"/>
      <c r="BF124" s="59"/>
      <c r="BG124" s="59"/>
      <c r="BH124" s="59"/>
      <c r="BI124" s="59"/>
      <c r="BJ124" s="59"/>
      <c r="BK124" s="59"/>
      <c r="BL124" s="59"/>
      <c r="BM124" s="59"/>
      <c r="BN124" s="59"/>
      <c r="BO124" s="59"/>
      <c r="BP124" s="59"/>
      <c r="BQ124" s="59"/>
      <c r="BR124" s="59"/>
      <c r="BS124" s="59"/>
      <c r="BT124" s="59"/>
      <c r="BU124" s="59"/>
      <c r="BV124" s="59"/>
      <c r="BW124" s="59"/>
      <c r="BX124" s="59"/>
      <c r="BY124" s="59"/>
      <c r="BZ124" s="59"/>
      <c r="CZ124" s="48"/>
      <c r="DA124" s="48"/>
      <c r="DB124" s="48"/>
      <c r="DC124" s="48"/>
      <c r="DD124" s="48"/>
      <c r="DE124" s="48"/>
      <c r="DF124" s="48"/>
      <c r="DG124" s="48"/>
      <c r="DH124" s="48"/>
      <c r="DI124" s="48"/>
      <c r="DJ124" s="48"/>
      <c r="DK124" s="48"/>
      <c r="DL124" s="48"/>
      <c r="DM124" s="48"/>
      <c r="DN124" s="48"/>
      <c r="DO124" s="48"/>
      <c r="DP124" s="48"/>
    </row>
    <row r="125" spans="1:120" s="2" customFormat="1" ht="17.100000000000001" customHeight="1">
      <c r="A125" s="59"/>
      <c r="B125" s="672" t="s">
        <v>56</v>
      </c>
      <c r="C125" s="672"/>
      <c r="D125" s="59"/>
      <c r="E125" s="59" t="s">
        <v>1262</v>
      </c>
      <c r="F125" s="59"/>
      <c r="G125" s="59"/>
      <c r="H125" s="59"/>
      <c r="I125" s="59"/>
      <c r="J125" s="59"/>
      <c r="K125" s="59"/>
      <c r="L125" s="59"/>
      <c r="M125" s="59"/>
      <c r="N125" s="59"/>
      <c r="O125" s="59"/>
      <c r="P125" s="59"/>
      <c r="Q125" s="59"/>
      <c r="R125" s="122"/>
      <c r="S125" s="122"/>
      <c r="T125" s="122"/>
      <c r="U125" s="122"/>
      <c r="V125" s="122"/>
      <c r="W125" s="122"/>
      <c r="X125" s="122"/>
      <c r="Y125" s="122"/>
      <c r="Z125" s="122"/>
      <c r="AA125" s="122"/>
      <c r="AB125" s="122"/>
      <c r="AC125" s="122"/>
      <c r="AD125" s="122"/>
      <c r="AE125" s="122"/>
      <c r="AF125" s="122"/>
      <c r="AG125" s="122"/>
      <c r="AH125" s="122"/>
      <c r="AI125" s="122"/>
      <c r="AJ125" s="122"/>
      <c r="AK125" s="122"/>
      <c r="AL125" s="122"/>
      <c r="AM125" s="122"/>
      <c r="AN125" s="122"/>
      <c r="AO125" s="122"/>
      <c r="AP125" s="122"/>
      <c r="AQ125" s="122"/>
      <c r="AR125" s="122"/>
      <c r="AS125" s="122"/>
      <c r="AT125" s="122"/>
      <c r="AU125" s="122"/>
      <c r="AV125" s="122"/>
      <c r="AW125" s="122"/>
      <c r="AX125" s="122"/>
      <c r="AY125" s="122"/>
      <c r="AZ125" s="122"/>
      <c r="BA125" s="122"/>
      <c r="BB125" s="122"/>
      <c r="BC125" s="122"/>
      <c r="BD125" s="122"/>
      <c r="BE125" s="122"/>
      <c r="BF125" s="122"/>
      <c r="BG125" s="122"/>
      <c r="BH125" s="122"/>
      <c r="BI125" s="122"/>
      <c r="BJ125" s="122"/>
      <c r="BK125" s="122"/>
      <c r="BL125" s="122"/>
      <c r="BM125" s="122"/>
      <c r="BN125" s="122"/>
      <c r="BO125" s="122"/>
      <c r="BP125" s="122"/>
      <c r="BQ125" s="122"/>
      <c r="BR125" s="122"/>
      <c r="BS125" s="122"/>
      <c r="BT125" s="122"/>
      <c r="BU125" s="122"/>
      <c r="BV125" s="122"/>
      <c r="BW125" s="122"/>
      <c r="BX125" s="122"/>
      <c r="BY125" s="122"/>
      <c r="BZ125" s="122"/>
      <c r="CZ125" s="48"/>
      <c r="DA125" s="48"/>
      <c r="DB125" s="48"/>
      <c r="DC125" s="48"/>
      <c r="DD125" s="48"/>
      <c r="DE125" s="48"/>
      <c r="DF125" s="48"/>
      <c r="DG125" s="48"/>
      <c r="DH125" s="48"/>
      <c r="DI125" s="48"/>
      <c r="DJ125" s="48"/>
      <c r="DK125" s="48"/>
      <c r="DL125" s="48"/>
      <c r="DM125" s="48"/>
      <c r="DN125" s="48"/>
      <c r="DO125" s="48"/>
      <c r="DP125" s="48"/>
    </row>
    <row r="126" spans="1:120" s="2" customFormat="1" ht="17.100000000000001" customHeight="1">
      <c r="A126" s="59"/>
      <c r="B126" s="59" t="s">
        <v>58</v>
      </c>
      <c r="C126" s="59"/>
      <c r="D126" s="59"/>
      <c r="E126" s="59"/>
      <c r="F126" s="59"/>
      <c r="G126" s="59"/>
      <c r="H126" s="59"/>
      <c r="I126" s="59"/>
      <c r="J126" s="59"/>
      <c r="K126" s="59"/>
      <c r="L126" s="680"/>
      <c r="M126" s="680"/>
      <c r="N126" s="680"/>
      <c r="O126" s="680"/>
      <c r="P126" s="680"/>
      <c r="Q126" s="680"/>
      <c r="R126" s="680"/>
      <c r="S126" s="680"/>
      <c r="T126" s="680"/>
      <c r="U126" s="680"/>
      <c r="V126" s="680"/>
      <c r="W126" s="680"/>
      <c r="X126" s="680"/>
      <c r="Y126" s="680"/>
      <c r="Z126" s="680"/>
      <c r="AA126" s="680"/>
      <c r="AB126" s="680"/>
      <c r="AC126" s="680"/>
      <c r="AD126" s="680"/>
      <c r="AE126" s="680"/>
      <c r="AF126" s="680"/>
      <c r="AG126" s="680"/>
      <c r="AH126" s="680"/>
      <c r="AI126" s="122"/>
      <c r="AJ126" s="122"/>
      <c r="AK126" s="122"/>
      <c r="AL126" s="122"/>
      <c r="AM126" s="122"/>
      <c r="AN126" s="122"/>
      <c r="AO126" s="122"/>
      <c r="AP126" s="122"/>
      <c r="AQ126" s="122"/>
      <c r="AR126" s="122"/>
      <c r="AS126" s="122"/>
      <c r="AT126" s="122"/>
      <c r="AU126" s="122"/>
      <c r="AV126" s="122"/>
      <c r="AW126" s="122"/>
      <c r="AX126" s="122"/>
      <c r="AY126" s="122"/>
      <c r="AZ126" s="122"/>
      <c r="BA126" s="122"/>
      <c r="BB126" s="122"/>
      <c r="BC126" s="122"/>
      <c r="BD126" s="122"/>
      <c r="BE126" s="122"/>
      <c r="BF126" s="122"/>
      <c r="BG126" s="122"/>
      <c r="BH126" s="122"/>
      <c r="BI126" s="122"/>
      <c r="BJ126" s="122"/>
      <c r="BK126" s="122"/>
      <c r="BL126" s="122"/>
      <c r="BM126" s="122"/>
      <c r="BN126" s="122"/>
      <c r="BO126" s="122"/>
      <c r="BP126" s="122"/>
      <c r="BQ126" s="122"/>
      <c r="BR126" s="122"/>
      <c r="BS126" s="122"/>
      <c r="BT126" s="122"/>
      <c r="BU126" s="122"/>
      <c r="BV126" s="122"/>
      <c r="BW126" s="122"/>
      <c r="BX126" s="122"/>
      <c r="BY126" s="122"/>
      <c r="BZ126" s="122"/>
      <c r="CZ126" s="48"/>
      <c r="DA126" s="48"/>
      <c r="DB126" s="48"/>
      <c r="DC126" s="48"/>
      <c r="DD126" s="48"/>
      <c r="DE126" s="48"/>
      <c r="DF126" s="48"/>
      <c r="DG126" s="48"/>
      <c r="DH126" s="48"/>
      <c r="DI126" s="48"/>
      <c r="DJ126" s="48"/>
      <c r="DK126" s="48"/>
      <c r="DL126" s="48"/>
      <c r="DM126" s="48"/>
      <c r="DN126" s="48"/>
      <c r="DO126" s="48"/>
      <c r="DP126" s="48"/>
    </row>
    <row r="127" spans="1:120" s="2" customFormat="1" ht="17.100000000000001" customHeight="1">
      <c r="A127" s="59"/>
      <c r="B127" s="59" t="s">
        <v>1261</v>
      </c>
      <c r="C127" s="59"/>
      <c r="D127" s="59"/>
      <c r="E127" s="59"/>
      <c r="F127" s="59"/>
      <c r="G127" s="59"/>
      <c r="H127" s="59"/>
      <c r="I127" s="59"/>
      <c r="J127" s="59"/>
      <c r="K127" s="59"/>
      <c r="L127" s="59"/>
      <c r="M127" s="59"/>
      <c r="N127" s="59"/>
      <c r="O127" s="59"/>
      <c r="P127" s="59"/>
      <c r="Q127" s="59"/>
      <c r="R127" s="59"/>
      <c r="S127" s="59"/>
      <c r="T127" s="59"/>
      <c r="U127" s="59"/>
      <c r="V127" s="59"/>
      <c r="W127" s="59"/>
      <c r="X127" s="59"/>
      <c r="Y127" s="59"/>
      <c r="Z127" s="59"/>
      <c r="AA127" s="59"/>
      <c r="AB127" s="59"/>
      <c r="AC127" s="59" t="s">
        <v>81</v>
      </c>
      <c r="AD127" s="59"/>
      <c r="AE127" s="59"/>
      <c r="AF127" s="672"/>
      <c r="AG127" s="672"/>
      <c r="AH127" s="672"/>
      <c r="AI127" s="672"/>
      <c r="AJ127" s="672"/>
      <c r="AK127" s="672"/>
      <c r="AL127" s="672"/>
      <c r="AM127" s="672"/>
      <c r="AN127" s="672"/>
      <c r="AO127" s="672"/>
      <c r="AP127" s="672"/>
      <c r="AQ127" s="59" t="s">
        <v>40</v>
      </c>
      <c r="AR127" s="59"/>
      <c r="AS127" s="59"/>
      <c r="AT127" s="59"/>
      <c r="AU127" s="59"/>
      <c r="AV127" s="59"/>
      <c r="AW127" s="59"/>
      <c r="AX127" s="59"/>
      <c r="AY127" s="59"/>
      <c r="AZ127" s="59"/>
      <c r="BA127" s="59"/>
      <c r="BB127" s="59"/>
      <c r="BC127" s="59"/>
      <c r="BD127" s="59"/>
      <c r="BE127" s="59"/>
      <c r="BF127" s="59"/>
      <c r="BG127" s="59"/>
      <c r="BH127" s="59"/>
      <c r="BI127" s="59"/>
      <c r="BJ127" s="59"/>
      <c r="BK127" s="59"/>
      <c r="BL127" s="59"/>
      <c r="BM127" s="59"/>
      <c r="BN127" s="59"/>
      <c r="BO127" s="59"/>
      <c r="BP127" s="59"/>
      <c r="BQ127" s="59"/>
      <c r="BR127" s="59"/>
      <c r="BS127" s="59"/>
      <c r="BT127" s="59"/>
      <c r="BU127" s="59"/>
      <c r="BV127" s="59"/>
      <c r="BW127" s="59"/>
      <c r="BX127" s="59"/>
      <c r="BY127" s="59"/>
      <c r="BZ127" s="59"/>
      <c r="CZ127" s="48"/>
      <c r="DA127" s="48"/>
      <c r="DB127" s="48"/>
      <c r="DC127" s="48"/>
      <c r="DD127" s="48"/>
      <c r="DE127" s="48"/>
      <c r="DF127" s="48"/>
      <c r="DG127" s="48"/>
      <c r="DH127" s="48"/>
      <c r="DI127" s="48"/>
      <c r="DJ127" s="48"/>
      <c r="DK127" s="48"/>
      <c r="DL127" s="48"/>
      <c r="DM127" s="48"/>
      <c r="DN127" s="48"/>
      <c r="DO127" s="48"/>
      <c r="DP127" s="48"/>
    </row>
    <row r="128" spans="1:120" s="2" customFormat="1" ht="17.100000000000001" customHeight="1">
      <c r="A128" s="59"/>
      <c r="B128" s="59" t="s">
        <v>58</v>
      </c>
      <c r="C128" s="59"/>
      <c r="D128" s="59"/>
      <c r="E128" s="59"/>
      <c r="F128" s="59"/>
      <c r="G128" s="59"/>
      <c r="H128" s="59"/>
      <c r="I128" s="59"/>
      <c r="J128" s="59"/>
      <c r="K128" s="59"/>
      <c r="L128" s="680"/>
      <c r="M128" s="680"/>
      <c r="N128" s="680"/>
      <c r="O128" s="680"/>
      <c r="P128" s="680"/>
      <c r="Q128" s="680"/>
      <c r="R128" s="680"/>
      <c r="S128" s="680"/>
      <c r="T128" s="680"/>
      <c r="U128" s="680"/>
      <c r="V128" s="680"/>
      <c r="W128" s="680"/>
      <c r="X128" s="680"/>
      <c r="Y128" s="680"/>
      <c r="Z128" s="680"/>
      <c r="AA128" s="680"/>
      <c r="AB128" s="680"/>
      <c r="AC128" s="680"/>
      <c r="AD128" s="680"/>
      <c r="AE128" s="680"/>
      <c r="AF128" s="680"/>
      <c r="AG128" s="680"/>
      <c r="AH128" s="680"/>
      <c r="AI128" s="119"/>
      <c r="AJ128" s="119"/>
      <c r="AK128" s="119"/>
      <c r="AL128" s="119"/>
      <c r="AM128" s="119"/>
      <c r="AN128" s="119"/>
      <c r="AO128" s="119"/>
      <c r="AP128" s="119"/>
      <c r="AQ128" s="119"/>
      <c r="AR128" s="119"/>
      <c r="AS128" s="119"/>
      <c r="AT128" s="119"/>
      <c r="AU128" s="119"/>
      <c r="AV128" s="119"/>
      <c r="AW128" s="119"/>
      <c r="AX128" s="119"/>
      <c r="AY128" s="119"/>
      <c r="AZ128" s="119"/>
      <c r="BA128" s="119"/>
      <c r="BB128" s="119"/>
      <c r="BC128" s="119"/>
      <c r="BD128" s="119"/>
      <c r="BE128" s="119"/>
      <c r="BF128" s="119"/>
      <c r="BG128" s="119"/>
      <c r="BH128" s="119"/>
      <c r="BI128" s="119"/>
      <c r="BJ128" s="119"/>
      <c r="BK128" s="119"/>
      <c r="BL128" s="119"/>
      <c r="BM128" s="119"/>
      <c r="BN128" s="119"/>
      <c r="BO128" s="119"/>
      <c r="BP128" s="119"/>
      <c r="BQ128" s="119"/>
      <c r="BR128" s="119"/>
      <c r="BS128" s="119"/>
      <c r="BT128" s="119"/>
      <c r="BU128" s="119"/>
      <c r="BV128" s="119"/>
      <c r="BW128" s="119"/>
      <c r="BX128" s="119"/>
      <c r="BY128" s="119"/>
      <c r="BZ128" s="119"/>
      <c r="CZ128" s="48"/>
      <c r="DA128" s="48"/>
      <c r="DB128" s="48"/>
      <c r="DC128" s="48"/>
      <c r="DD128" s="48"/>
      <c r="DE128" s="48"/>
      <c r="DF128" s="48"/>
      <c r="DG128" s="48"/>
      <c r="DH128" s="48"/>
      <c r="DI128" s="48"/>
      <c r="DJ128" s="48"/>
      <c r="DK128" s="48"/>
      <c r="DL128" s="48"/>
      <c r="DM128" s="48"/>
      <c r="DN128" s="48"/>
      <c r="DO128" s="48"/>
      <c r="DP128" s="48"/>
    </row>
    <row r="129" spans="1:120" s="2" customFormat="1" ht="17.100000000000001" customHeight="1">
      <c r="A129" s="59"/>
      <c r="B129" s="59" t="s">
        <v>1261</v>
      </c>
      <c r="C129" s="59"/>
      <c r="D129" s="59"/>
      <c r="E129" s="59"/>
      <c r="F129" s="59"/>
      <c r="G129" s="59"/>
      <c r="H129" s="59"/>
      <c r="I129" s="59"/>
      <c r="J129" s="59"/>
      <c r="K129" s="59"/>
      <c r="L129" s="59"/>
      <c r="M129" s="59"/>
      <c r="N129" s="59"/>
      <c r="O129" s="59"/>
      <c r="P129" s="59"/>
      <c r="Q129" s="59"/>
      <c r="R129" s="59"/>
      <c r="S129" s="59"/>
      <c r="T129" s="59"/>
      <c r="U129" s="59"/>
      <c r="V129" s="59"/>
      <c r="W129" s="59"/>
      <c r="X129" s="59"/>
      <c r="Y129" s="59"/>
      <c r="Z129" s="59"/>
      <c r="AA129" s="59"/>
      <c r="AB129" s="59"/>
      <c r="AC129" s="59" t="s">
        <v>81</v>
      </c>
      <c r="AD129" s="59"/>
      <c r="AE129" s="59"/>
      <c r="AF129" s="672"/>
      <c r="AG129" s="672"/>
      <c r="AH129" s="672"/>
      <c r="AI129" s="672"/>
      <c r="AJ129" s="672"/>
      <c r="AK129" s="672"/>
      <c r="AL129" s="672"/>
      <c r="AM129" s="672"/>
      <c r="AN129" s="672"/>
      <c r="AO129" s="672"/>
      <c r="AP129" s="672"/>
      <c r="AQ129" s="59" t="s">
        <v>40</v>
      </c>
      <c r="AR129" s="59"/>
      <c r="AS129" s="59"/>
      <c r="AT129" s="59"/>
      <c r="AU129" s="59"/>
      <c r="AV129" s="59"/>
      <c r="AW129" s="59"/>
      <c r="AX129" s="59"/>
      <c r="AY129" s="59"/>
      <c r="AZ129" s="59"/>
      <c r="BA129" s="59"/>
      <c r="BB129" s="59"/>
      <c r="BC129" s="59"/>
      <c r="BD129" s="59"/>
      <c r="BE129" s="59"/>
      <c r="BF129" s="59"/>
      <c r="BG129" s="59"/>
      <c r="BH129" s="59"/>
      <c r="BI129" s="59"/>
      <c r="BJ129" s="59"/>
      <c r="BK129" s="59"/>
      <c r="BL129" s="59"/>
      <c r="BM129" s="59"/>
      <c r="BN129" s="59"/>
      <c r="BO129" s="59"/>
      <c r="BP129" s="59"/>
      <c r="BQ129" s="59"/>
      <c r="BR129" s="59"/>
      <c r="BS129" s="59"/>
      <c r="BT129" s="59"/>
      <c r="BU129" s="59"/>
      <c r="BV129" s="59"/>
      <c r="BW129" s="59"/>
      <c r="BX129" s="59"/>
      <c r="BY129" s="59"/>
      <c r="BZ129" s="59"/>
      <c r="CZ129" s="48"/>
      <c r="DA129" s="48"/>
      <c r="DB129" s="48"/>
      <c r="DC129" s="48"/>
      <c r="DD129" s="48"/>
      <c r="DE129" s="48"/>
      <c r="DF129" s="48"/>
      <c r="DG129" s="48"/>
      <c r="DH129" s="48"/>
      <c r="DI129" s="48"/>
      <c r="DJ129" s="48"/>
      <c r="DK129" s="48"/>
      <c r="DL129" s="48"/>
      <c r="DM129" s="48"/>
      <c r="DN129" s="48"/>
      <c r="DO129" s="48"/>
      <c r="DP129" s="48"/>
    </row>
    <row r="130" spans="1:120" s="2" customFormat="1" ht="17.100000000000001" customHeight="1">
      <c r="A130" s="59"/>
      <c r="B130" s="59" t="s">
        <v>58</v>
      </c>
      <c r="C130" s="59"/>
      <c r="D130" s="59"/>
      <c r="E130" s="59"/>
      <c r="F130" s="59"/>
      <c r="G130" s="59"/>
      <c r="H130" s="59"/>
      <c r="I130" s="59"/>
      <c r="J130" s="59"/>
      <c r="K130" s="59"/>
      <c r="L130" s="680"/>
      <c r="M130" s="680"/>
      <c r="N130" s="680"/>
      <c r="O130" s="680"/>
      <c r="P130" s="680"/>
      <c r="Q130" s="680"/>
      <c r="R130" s="680"/>
      <c r="S130" s="680"/>
      <c r="T130" s="680"/>
      <c r="U130" s="680"/>
      <c r="V130" s="680"/>
      <c r="W130" s="680"/>
      <c r="X130" s="680"/>
      <c r="Y130" s="680"/>
      <c r="Z130" s="680"/>
      <c r="AA130" s="680"/>
      <c r="AB130" s="680"/>
      <c r="AC130" s="680"/>
      <c r="AD130" s="680"/>
      <c r="AE130" s="680"/>
      <c r="AF130" s="680"/>
      <c r="AG130" s="680"/>
      <c r="AH130" s="680"/>
      <c r="AI130" s="119"/>
      <c r="AJ130" s="119"/>
      <c r="AK130" s="119"/>
      <c r="AL130" s="119"/>
      <c r="AM130" s="119"/>
      <c r="AN130" s="119"/>
      <c r="AO130" s="119"/>
      <c r="AP130" s="119"/>
      <c r="AQ130" s="119"/>
      <c r="AR130" s="119"/>
      <c r="AS130" s="119"/>
      <c r="AT130" s="119"/>
      <c r="AU130" s="119"/>
      <c r="AV130" s="119"/>
      <c r="AW130" s="119"/>
      <c r="AX130" s="119"/>
      <c r="AY130" s="119"/>
      <c r="AZ130" s="119"/>
      <c r="BA130" s="119"/>
      <c r="BB130" s="119"/>
      <c r="BC130" s="119"/>
      <c r="BD130" s="119"/>
      <c r="BE130" s="119"/>
      <c r="BF130" s="119"/>
      <c r="BG130" s="119"/>
      <c r="BH130" s="119"/>
      <c r="BI130" s="119"/>
      <c r="BJ130" s="119"/>
      <c r="BK130" s="119"/>
      <c r="BL130" s="119"/>
      <c r="BM130" s="119"/>
      <c r="BN130" s="119"/>
      <c r="BO130" s="119"/>
      <c r="BP130" s="119"/>
      <c r="BQ130" s="119"/>
      <c r="BR130" s="119"/>
      <c r="BS130" s="119"/>
      <c r="BT130" s="119"/>
      <c r="BU130" s="119"/>
      <c r="BV130" s="119"/>
      <c r="BW130" s="119"/>
      <c r="BX130" s="119"/>
      <c r="BY130" s="119"/>
      <c r="BZ130" s="119"/>
      <c r="CZ130" s="48"/>
      <c r="DA130" s="48"/>
      <c r="DB130" s="48"/>
      <c r="DC130" s="48"/>
      <c r="DD130" s="48"/>
      <c r="DE130" s="48"/>
      <c r="DF130" s="48"/>
      <c r="DG130" s="48"/>
      <c r="DH130" s="48"/>
      <c r="DI130" s="48"/>
      <c r="DJ130" s="48"/>
      <c r="DK130" s="48"/>
      <c r="DL130" s="48"/>
      <c r="DM130" s="48"/>
      <c r="DN130" s="48"/>
      <c r="DO130" s="48"/>
      <c r="DP130" s="48"/>
    </row>
    <row r="131" spans="1:120" s="2" customFormat="1" ht="17.100000000000001" customHeight="1">
      <c r="A131" s="59"/>
      <c r="B131" s="59" t="s">
        <v>1261</v>
      </c>
      <c r="C131" s="59"/>
      <c r="D131" s="59"/>
      <c r="E131" s="59"/>
      <c r="F131" s="59"/>
      <c r="G131" s="59"/>
      <c r="H131" s="59"/>
      <c r="I131" s="59"/>
      <c r="J131" s="59"/>
      <c r="K131" s="59"/>
      <c r="L131" s="59"/>
      <c r="M131" s="59"/>
      <c r="N131" s="59"/>
      <c r="O131" s="59"/>
      <c r="P131" s="59"/>
      <c r="Q131" s="59"/>
      <c r="R131" s="59"/>
      <c r="S131" s="59"/>
      <c r="T131" s="59"/>
      <c r="U131" s="59"/>
      <c r="V131" s="59"/>
      <c r="W131" s="59"/>
      <c r="X131" s="59"/>
      <c r="Y131" s="59"/>
      <c r="Z131" s="59"/>
      <c r="AA131" s="59"/>
      <c r="AB131" s="59"/>
      <c r="AC131" s="59" t="s">
        <v>81</v>
      </c>
      <c r="AD131" s="59"/>
      <c r="AE131" s="59"/>
      <c r="AF131" s="672"/>
      <c r="AG131" s="672"/>
      <c r="AH131" s="672"/>
      <c r="AI131" s="672"/>
      <c r="AJ131" s="672"/>
      <c r="AK131" s="672"/>
      <c r="AL131" s="672"/>
      <c r="AM131" s="672"/>
      <c r="AN131" s="672"/>
      <c r="AO131" s="672"/>
      <c r="AP131" s="672"/>
      <c r="AQ131" s="59" t="s">
        <v>40</v>
      </c>
      <c r="AR131" s="59"/>
      <c r="AS131" s="59"/>
      <c r="AT131" s="59"/>
      <c r="AU131" s="59"/>
      <c r="AV131" s="59"/>
      <c r="AW131" s="59"/>
      <c r="AX131" s="59"/>
      <c r="AY131" s="59"/>
      <c r="AZ131" s="59"/>
      <c r="BA131" s="59"/>
      <c r="BB131" s="59"/>
      <c r="BC131" s="59"/>
      <c r="BD131" s="59"/>
      <c r="BE131" s="59"/>
      <c r="BF131" s="59"/>
      <c r="BG131" s="59"/>
      <c r="BH131" s="59"/>
      <c r="BI131" s="59"/>
      <c r="BJ131" s="59"/>
      <c r="BK131" s="59"/>
      <c r="BL131" s="59"/>
      <c r="BM131" s="59"/>
      <c r="BN131" s="59"/>
      <c r="BO131" s="59"/>
      <c r="BP131" s="59"/>
      <c r="BQ131" s="59"/>
      <c r="BR131" s="59"/>
      <c r="BS131" s="59"/>
      <c r="BT131" s="59"/>
      <c r="BU131" s="59"/>
      <c r="BV131" s="59"/>
      <c r="BW131" s="59"/>
      <c r="BX131" s="59"/>
      <c r="BY131" s="59"/>
      <c r="BZ131" s="59"/>
      <c r="CZ131" s="48"/>
      <c r="DA131" s="48"/>
      <c r="DB131" s="48"/>
      <c r="DC131" s="48"/>
      <c r="DD131" s="48"/>
      <c r="DE131" s="48"/>
      <c r="DF131" s="48"/>
      <c r="DG131" s="48"/>
      <c r="DH131" s="48"/>
      <c r="DI131" s="48"/>
      <c r="DJ131" s="48"/>
      <c r="DK131" s="48"/>
      <c r="DL131" s="48"/>
      <c r="DM131" s="48"/>
      <c r="DN131" s="48"/>
      <c r="DO131" s="48"/>
      <c r="DP131" s="48"/>
    </row>
    <row r="132" spans="1:120" s="2" customFormat="1" ht="17.100000000000001" customHeight="1">
      <c r="A132" s="63"/>
      <c r="B132" s="63"/>
      <c r="C132" s="63"/>
      <c r="D132" s="63"/>
      <c r="E132" s="63"/>
      <c r="F132" s="63"/>
      <c r="G132" s="63"/>
      <c r="H132" s="63"/>
      <c r="I132" s="63"/>
      <c r="J132" s="63"/>
      <c r="K132" s="63"/>
      <c r="L132" s="63"/>
      <c r="M132" s="63"/>
      <c r="N132" s="63"/>
      <c r="O132" s="63"/>
      <c r="P132" s="63"/>
      <c r="Q132" s="63"/>
      <c r="R132" s="64"/>
      <c r="S132" s="64"/>
      <c r="T132" s="64"/>
      <c r="U132" s="64"/>
      <c r="V132" s="64"/>
      <c r="W132" s="64"/>
      <c r="X132" s="64"/>
      <c r="Y132" s="64"/>
      <c r="Z132" s="64"/>
      <c r="AA132" s="64"/>
      <c r="AB132" s="64"/>
      <c r="AC132" s="64"/>
      <c r="AD132" s="64"/>
      <c r="AE132" s="64"/>
      <c r="AF132" s="64"/>
      <c r="AG132" s="64"/>
      <c r="AH132" s="64"/>
      <c r="AI132" s="64"/>
      <c r="AJ132" s="64"/>
      <c r="AK132" s="64"/>
      <c r="AL132" s="64"/>
      <c r="AM132" s="64"/>
      <c r="AN132" s="64"/>
      <c r="AO132" s="64"/>
      <c r="AP132" s="64"/>
      <c r="AQ132" s="64"/>
      <c r="AR132" s="64"/>
      <c r="AS132" s="64"/>
      <c r="AT132" s="64"/>
      <c r="AU132" s="64"/>
      <c r="AV132" s="64"/>
      <c r="AW132" s="64"/>
      <c r="AX132" s="64"/>
      <c r="AY132" s="64"/>
      <c r="AZ132" s="64"/>
      <c r="BA132" s="64"/>
      <c r="BB132" s="64"/>
      <c r="BC132" s="64"/>
      <c r="BD132" s="64"/>
      <c r="BE132" s="64"/>
      <c r="BF132" s="64"/>
      <c r="BG132" s="64"/>
      <c r="BH132" s="64"/>
      <c r="BI132" s="64"/>
      <c r="BJ132" s="64"/>
      <c r="BK132" s="64"/>
      <c r="BL132" s="64"/>
      <c r="BM132" s="64"/>
      <c r="BN132" s="64"/>
      <c r="BO132" s="64"/>
      <c r="BP132" s="64"/>
      <c r="BQ132" s="64"/>
      <c r="BR132" s="64"/>
      <c r="BS132" s="64"/>
      <c r="BT132" s="64"/>
      <c r="BU132" s="64"/>
      <c r="BV132" s="64"/>
      <c r="BW132" s="64"/>
      <c r="BX132" s="64"/>
      <c r="BY132" s="64"/>
      <c r="BZ132" s="64"/>
      <c r="CZ132" s="48"/>
      <c r="DA132" s="48"/>
      <c r="DB132" s="48"/>
      <c r="DC132" s="48"/>
      <c r="DD132" s="48"/>
      <c r="DE132" s="48"/>
      <c r="DF132" s="48"/>
      <c r="DG132" s="48"/>
      <c r="DH132" s="48"/>
      <c r="DI132" s="48"/>
      <c r="DJ132" s="48"/>
      <c r="DK132" s="48"/>
      <c r="DL132" s="48"/>
      <c r="DM132" s="48"/>
      <c r="DN132" s="48"/>
      <c r="DO132" s="48"/>
      <c r="DP132" s="48"/>
    </row>
    <row r="133" spans="1:120" s="2" customFormat="1" ht="5.0999999999999996" customHeight="1">
      <c r="A133" s="59"/>
      <c r="B133" s="59"/>
      <c r="C133" s="59"/>
      <c r="D133" s="59"/>
      <c r="E133" s="59"/>
      <c r="F133" s="59"/>
      <c r="G133" s="59"/>
      <c r="H133" s="59"/>
      <c r="I133" s="59"/>
      <c r="J133" s="59"/>
      <c r="K133" s="59"/>
      <c r="L133" s="59"/>
      <c r="M133" s="59"/>
      <c r="N133" s="59"/>
      <c r="O133" s="59"/>
      <c r="P133" s="59"/>
      <c r="Q133" s="59"/>
      <c r="R133" s="122"/>
      <c r="S133" s="122"/>
      <c r="T133" s="122"/>
      <c r="U133" s="122"/>
      <c r="V133" s="122"/>
      <c r="W133" s="122"/>
      <c r="X133" s="122"/>
      <c r="Y133" s="122"/>
      <c r="Z133" s="122"/>
      <c r="AA133" s="122"/>
      <c r="AB133" s="122"/>
      <c r="AC133" s="122"/>
      <c r="AD133" s="122"/>
      <c r="AE133" s="122"/>
      <c r="AF133" s="122"/>
      <c r="AG133" s="122"/>
      <c r="AH133" s="122"/>
      <c r="AI133" s="122"/>
      <c r="AJ133" s="122"/>
      <c r="AK133" s="122"/>
      <c r="AL133" s="122"/>
      <c r="AM133" s="122"/>
      <c r="AN133" s="122"/>
      <c r="AO133" s="122"/>
      <c r="AP133" s="122"/>
      <c r="AQ133" s="122"/>
      <c r="AR133" s="122"/>
      <c r="AS133" s="122"/>
      <c r="AT133" s="122"/>
      <c r="AU133" s="122"/>
      <c r="AV133" s="122"/>
      <c r="AW133" s="122"/>
      <c r="AX133" s="122"/>
      <c r="AY133" s="122"/>
      <c r="AZ133" s="122"/>
      <c r="BA133" s="122"/>
      <c r="BB133" s="122"/>
      <c r="BC133" s="122"/>
      <c r="BD133" s="122"/>
      <c r="BE133" s="122"/>
      <c r="BF133" s="122"/>
      <c r="BG133" s="122"/>
      <c r="BH133" s="122"/>
      <c r="BI133" s="122"/>
      <c r="BJ133" s="122"/>
      <c r="BK133" s="122"/>
      <c r="BL133" s="122"/>
      <c r="BM133" s="122"/>
      <c r="BN133" s="122"/>
      <c r="BO133" s="122"/>
      <c r="BP133" s="122"/>
      <c r="BQ133" s="122"/>
      <c r="BR133" s="122"/>
      <c r="BS133" s="122"/>
      <c r="BT133" s="122"/>
      <c r="BU133" s="122"/>
      <c r="BV133" s="122"/>
      <c r="BW133" s="122"/>
      <c r="BX133" s="122"/>
      <c r="BY133" s="122"/>
      <c r="BZ133" s="122"/>
      <c r="CZ133" s="48"/>
      <c r="DA133" s="48"/>
      <c r="DB133" s="48"/>
      <c r="DC133" s="48"/>
      <c r="DD133" s="48"/>
      <c r="DE133" s="48"/>
      <c r="DF133" s="48"/>
      <c r="DG133" s="48"/>
      <c r="DH133" s="48"/>
      <c r="DI133" s="48"/>
      <c r="DJ133" s="48"/>
      <c r="DK133" s="48"/>
      <c r="DL133" s="48"/>
      <c r="DM133" s="48"/>
      <c r="DN133" s="48"/>
      <c r="DO133" s="48"/>
      <c r="DP133" s="48"/>
    </row>
    <row r="134" spans="1:120" s="2" customFormat="1" ht="16.5" customHeight="1">
      <c r="A134" s="59" t="s">
        <v>1263</v>
      </c>
      <c r="B134" s="59"/>
      <c r="C134" s="59"/>
      <c r="D134" s="59"/>
      <c r="E134" s="59"/>
      <c r="F134" s="59"/>
      <c r="G134" s="59"/>
      <c r="H134" s="59"/>
      <c r="I134" s="59"/>
      <c r="J134" s="59"/>
      <c r="K134" s="59"/>
      <c r="L134" s="59"/>
      <c r="M134" s="59"/>
      <c r="N134" s="59"/>
      <c r="O134" s="59"/>
      <c r="P134" s="59"/>
      <c r="Q134" s="59"/>
      <c r="R134" s="59"/>
      <c r="S134" s="59"/>
      <c r="T134" s="59"/>
      <c r="U134" s="59"/>
      <c r="V134" s="59"/>
      <c r="W134" s="59"/>
      <c r="X134" s="59"/>
      <c r="Y134" s="59"/>
      <c r="Z134" s="59"/>
      <c r="AA134" s="59"/>
      <c r="AB134" s="59"/>
      <c r="AC134" s="59"/>
      <c r="AD134" s="59"/>
      <c r="AE134" s="59"/>
      <c r="AF134" s="59"/>
      <c r="AG134" s="59"/>
      <c r="AH134" s="59"/>
      <c r="AI134" s="59"/>
      <c r="AJ134" s="59"/>
      <c r="AK134" s="59"/>
      <c r="AL134" s="59"/>
      <c r="AM134" s="59"/>
      <c r="AN134" s="59"/>
      <c r="AO134" s="59"/>
      <c r="AP134" s="59"/>
      <c r="AQ134" s="59"/>
      <c r="AR134" s="59"/>
      <c r="AS134" s="59"/>
      <c r="AT134" s="59"/>
      <c r="AU134" s="59"/>
      <c r="AV134" s="59"/>
      <c r="AW134" s="59"/>
      <c r="AX134" s="59"/>
      <c r="AY134" s="59"/>
      <c r="AZ134" s="59"/>
      <c r="BA134" s="59"/>
      <c r="BB134" s="59"/>
      <c r="BC134" s="59"/>
      <c r="BD134" s="59"/>
      <c r="BE134" s="59"/>
      <c r="BF134" s="59"/>
      <c r="BG134" s="59"/>
      <c r="BH134" s="59"/>
      <c r="BI134" s="59"/>
      <c r="BJ134" s="59"/>
      <c r="BK134" s="59"/>
      <c r="BL134" s="59"/>
      <c r="BM134" s="59"/>
      <c r="BN134" s="59"/>
      <c r="BO134" s="59"/>
      <c r="BP134" s="59"/>
      <c r="BQ134" s="59"/>
      <c r="BR134" s="59"/>
      <c r="BS134" s="59"/>
      <c r="BT134" s="59"/>
      <c r="BU134" s="59"/>
      <c r="BV134" s="59"/>
      <c r="BW134" s="59"/>
      <c r="BX134" s="59"/>
      <c r="BY134" s="59"/>
      <c r="BZ134" s="59"/>
      <c r="CZ134" s="48"/>
      <c r="DA134" s="48"/>
      <c r="DB134" s="48"/>
      <c r="DC134" s="48"/>
      <c r="DD134" s="48"/>
      <c r="DE134" s="48"/>
      <c r="DF134" s="48"/>
      <c r="DG134" s="48"/>
      <c r="DH134" s="48"/>
      <c r="DI134" s="48"/>
      <c r="DJ134" s="48"/>
      <c r="DK134" s="48"/>
      <c r="DL134" s="48"/>
      <c r="DM134" s="48"/>
      <c r="DN134" s="48"/>
      <c r="DO134" s="48"/>
      <c r="DP134" s="48"/>
    </row>
    <row r="135" spans="1:120" s="2" customFormat="1" ht="17.100000000000001" customHeight="1">
      <c r="A135" s="59"/>
      <c r="B135" s="59" t="s">
        <v>65</v>
      </c>
      <c r="C135" s="59"/>
      <c r="D135" s="59"/>
      <c r="E135" s="59"/>
      <c r="F135" s="59"/>
      <c r="G135" s="59"/>
      <c r="H135" s="59"/>
      <c r="I135" s="59"/>
      <c r="J135" s="59"/>
      <c r="K135" s="59"/>
      <c r="L135" s="59"/>
      <c r="M135" s="59"/>
      <c r="N135" s="59"/>
      <c r="O135" s="59"/>
      <c r="P135" s="59"/>
      <c r="Q135" s="59"/>
      <c r="R135" s="59"/>
      <c r="S135" s="59"/>
      <c r="T135" s="59"/>
      <c r="U135" s="59"/>
      <c r="V135" s="59"/>
      <c r="W135" s="59"/>
      <c r="X135" s="59"/>
      <c r="Y135" s="59"/>
      <c r="Z135" s="59"/>
      <c r="AA135" s="59"/>
      <c r="AB135" s="59"/>
      <c r="AC135" s="59"/>
      <c r="AD135" s="59"/>
      <c r="AE135" s="59"/>
      <c r="AF135" s="59"/>
      <c r="AG135" s="59"/>
      <c r="AH135" s="59"/>
      <c r="AI135" s="59"/>
      <c r="AJ135" s="59"/>
      <c r="AK135" s="59"/>
      <c r="AL135" s="59"/>
      <c r="AM135" s="59"/>
      <c r="AN135" s="59"/>
      <c r="AO135" s="59"/>
      <c r="AP135" s="59"/>
      <c r="AQ135" s="59"/>
      <c r="AR135" s="59"/>
      <c r="AS135" s="59"/>
      <c r="AT135" s="59"/>
      <c r="AU135" s="59"/>
      <c r="AV135" s="59"/>
      <c r="AW135" s="59"/>
      <c r="AX135" s="59"/>
      <c r="AY135" s="59"/>
      <c r="AZ135" s="59"/>
      <c r="BA135" s="59"/>
      <c r="BB135" s="59"/>
      <c r="BC135" s="59"/>
      <c r="BD135" s="59"/>
      <c r="BE135" s="59"/>
      <c r="BF135" s="59"/>
      <c r="BG135" s="59"/>
      <c r="BH135" s="59"/>
      <c r="BI135" s="59"/>
      <c r="BJ135" s="59"/>
      <c r="BK135" s="59"/>
      <c r="BL135" s="59"/>
      <c r="BM135" s="59"/>
      <c r="BN135" s="59"/>
      <c r="BO135" s="59"/>
      <c r="BP135" s="59"/>
      <c r="BQ135" s="59"/>
      <c r="BR135" s="59"/>
      <c r="BS135" s="59"/>
      <c r="BT135" s="59"/>
      <c r="BU135" s="59"/>
      <c r="BV135" s="59"/>
      <c r="BW135" s="59"/>
      <c r="BX135" s="59"/>
      <c r="BY135" s="59"/>
      <c r="BZ135" s="59"/>
      <c r="CZ135" s="48"/>
      <c r="DA135" s="48"/>
      <c r="DB135" s="48"/>
      <c r="DC135" s="48"/>
      <c r="DD135" s="48"/>
      <c r="DE135" s="48"/>
      <c r="DF135" s="48"/>
      <c r="DG135" s="48"/>
      <c r="DH135" s="48"/>
      <c r="DI135" s="48"/>
      <c r="DJ135" s="48"/>
      <c r="DK135" s="48"/>
      <c r="DL135" s="48"/>
      <c r="DM135" s="48"/>
      <c r="DN135" s="48"/>
      <c r="DO135" s="48"/>
      <c r="DP135" s="48"/>
    </row>
    <row r="136" spans="1:120" s="2" customFormat="1" ht="17.100000000000001" customHeight="1">
      <c r="A136" s="59"/>
      <c r="B136" s="59" t="s">
        <v>66</v>
      </c>
      <c r="C136" s="59"/>
      <c r="D136" s="59"/>
      <c r="E136" s="59"/>
      <c r="F136" s="59"/>
      <c r="G136" s="59"/>
      <c r="H136" s="59"/>
      <c r="I136" s="59"/>
      <c r="J136" s="59"/>
      <c r="K136" s="59"/>
      <c r="L136" s="59"/>
      <c r="M136" s="59"/>
      <c r="N136" s="59"/>
      <c r="O136" s="59"/>
      <c r="P136" s="59"/>
      <c r="Q136" s="59"/>
      <c r="R136" s="680"/>
      <c r="S136" s="680"/>
      <c r="T136" s="680"/>
      <c r="U136" s="680"/>
      <c r="V136" s="680"/>
      <c r="W136" s="680"/>
      <c r="X136" s="680"/>
      <c r="Y136" s="680"/>
      <c r="Z136" s="680"/>
      <c r="AA136" s="680"/>
      <c r="AB136" s="680"/>
      <c r="AC136" s="680"/>
      <c r="AD136" s="680"/>
      <c r="AE136" s="680"/>
      <c r="AF136" s="680"/>
      <c r="AG136" s="680"/>
      <c r="AH136" s="680"/>
      <c r="AI136" s="680"/>
      <c r="AJ136" s="680"/>
      <c r="AK136" s="680"/>
      <c r="AL136" s="680"/>
      <c r="AM136" s="680"/>
      <c r="AN136" s="680"/>
      <c r="AO136" s="680"/>
      <c r="AP136" s="680"/>
      <c r="AQ136" s="680"/>
      <c r="AR136" s="680"/>
      <c r="AS136" s="680"/>
      <c r="AT136" s="680"/>
      <c r="AU136" s="680"/>
      <c r="AV136" s="680"/>
      <c r="AW136" s="680"/>
      <c r="AX136" s="680"/>
      <c r="AY136" s="680"/>
      <c r="AZ136" s="680"/>
      <c r="BA136" s="680"/>
      <c r="BB136" s="680"/>
      <c r="BC136" s="680"/>
      <c r="BD136" s="680"/>
      <c r="BE136" s="680"/>
      <c r="BF136" s="680"/>
      <c r="BG136" s="680"/>
      <c r="BH136" s="680"/>
      <c r="BI136" s="680"/>
      <c r="BJ136" s="680"/>
      <c r="BK136" s="680"/>
      <c r="BL136" s="680"/>
      <c r="BM136" s="680"/>
      <c r="BN136" s="680"/>
      <c r="BO136" s="680"/>
      <c r="BP136" s="680"/>
      <c r="BQ136" s="680"/>
      <c r="BR136" s="680"/>
      <c r="BS136" s="680"/>
      <c r="BT136" s="680"/>
      <c r="BU136" s="680"/>
      <c r="BV136" s="680"/>
      <c r="BW136" s="680"/>
      <c r="BX136" s="680"/>
      <c r="BY136" s="680"/>
      <c r="BZ136" s="680"/>
      <c r="CZ136" s="48"/>
      <c r="DA136" s="48"/>
      <c r="DB136" s="48"/>
      <c r="DC136" s="48"/>
      <c r="DD136" s="48"/>
      <c r="DE136" s="48"/>
      <c r="DF136" s="48"/>
      <c r="DG136" s="48"/>
      <c r="DH136" s="48"/>
      <c r="DI136" s="48"/>
      <c r="DJ136" s="48"/>
      <c r="DK136" s="48"/>
      <c r="DL136" s="48"/>
      <c r="DM136" s="48"/>
      <c r="DN136" s="48"/>
      <c r="DO136" s="48"/>
      <c r="DP136" s="48"/>
    </row>
    <row r="137" spans="1:120" s="2" customFormat="1" ht="17.100000000000001" customHeight="1">
      <c r="A137" s="59"/>
      <c r="B137" s="59" t="s">
        <v>67</v>
      </c>
      <c r="C137" s="59"/>
      <c r="D137" s="59"/>
      <c r="E137" s="59"/>
      <c r="F137" s="59"/>
      <c r="G137" s="59"/>
      <c r="H137" s="59"/>
      <c r="I137" s="59"/>
      <c r="J137" s="59"/>
      <c r="K137" s="59"/>
      <c r="L137" s="59"/>
      <c r="M137" s="59"/>
      <c r="N137" s="59"/>
      <c r="O137" s="59"/>
      <c r="P137" s="59"/>
      <c r="Q137" s="59"/>
      <c r="R137" s="680"/>
      <c r="S137" s="680"/>
      <c r="T137" s="680"/>
      <c r="U137" s="680"/>
      <c r="V137" s="680"/>
      <c r="W137" s="680"/>
      <c r="X137" s="680"/>
      <c r="Y137" s="680"/>
      <c r="Z137" s="680"/>
      <c r="AA137" s="680"/>
      <c r="AB137" s="680"/>
      <c r="AC137" s="680"/>
      <c r="AD137" s="680"/>
      <c r="AE137" s="680"/>
      <c r="AF137" s="680"/>
      <c r="AG137" s="680"/>
      <c r="AH137" s="680"/>
      <c r="AI137" s="680"/>
      <c r="AJ137" s="680"/>
      <c r="AK137" s="680"/>
      <c r="AL137" s="680"/>
      <c r="AM137" s="680"/>
      <c r="AN137" s="680"/>
      <c r="AO137" s="680"/>
      <c r="AP137" s="680"/>
      <c r="AQ137" s="680"/>
      <c r="AR137" s="680"/>
      <c r="AS137" s="680"/>
      <c r="AT137" s="680"/>
      <c r="AU137" s="680"/>
      <c r="AV137" s="680"/>
      <c r="AW137" s="680"/>
      <c r="AX137" s="680"/>
      <c r="AY137" s="680"/>
      <c r="AZ137" s="680"/>
      <c r="BA137" s="680"/>
      <c r="BB137" s="680"/>
      <c r="BC137" s="680"/>
      <c r="BD137" s="680"/>
      <c r="BE137" s="680"/>
      <c r="BF137" s="680"/>
      <c r="BG137" s="680"/>
      <c r="BH137" s="680"/>
      <c r="BI137" s="680"/>
      <c r="BJ137" s="680"/>
      <c r="BK137" s="680"/>
      <c r="BL137" s="680"/>
      <c r="BM137" s="680"/>
      <c r="BN137" s="680"/>
      <c r="BO137" s="680"/>
      <c r="BP137" s="680"/>
      <c r="BQ137" s="680"/>
      <c r="BR137" s="680"/>
      <c r="BS137" s="680"/>
      <c r="BT137" s="680"/>
      <c r="BU137" s="680"/>
      <c r="BV137" s="680"/>
      <c r="BW137" s="680"/>
      <c r="BX137" s="680"/>
      <c r="BY137" s="680"/>
      <c r="BZ137" s="680"/>
      <c r="CZ137" s="48"/>
      <c r="DA137" s="48"/>
      <c r="DB137" s="48"/>
      <c r="DC137" s="48"/>
      <c r="DD137" s="48"/>
      <c r="DE137" s="48"/>
      <c r="DF137" s="48"/>
      <c r="DG137" s="48"/>
      <c r="DH137" s="48"/>
      <c r="DI137" s="48"/>
      <c r="DJ137" s="48"/>
      <c r="DK137" s="48"/>
      <c r="DL137" s="48"/>
      <c r="DM137" s="48"/>
      <c r="DN137" s="48"/>
      <c r="DO137" s="48"/>
      <c r="DP137" s="48"/>
    </row>
    <row r="138" spans="1:120" s="2" customFormat="1" ht="17.100000000000001" customHeight="1">
      <c r="A138" s="59"/>
      <c r="B138" s="59" t="s">
        <v>32</v>
      </c>
      <c r="C138" s="59"/>
      <c r="D138" s="59"/>
      <c r="E138" s="59"/>
      <c r="F138" s="59"/>
      <c r="G138" s="59"/>
      <c r="H138" s="59"/>
      <c r="I138" s="59"/>
      <c r="J138" s="59"/>
      <c r="K138" s="59"/>
      <c r="L138" s="59"/>
      <c r="M138" s="59"/>
      <c r="N138" s="59"/>
      <c r="O138" s="59"/>
      <c r="P138" s="59"/>
      <c r="Q138" s="59"/>
      <c r="R138" s="670" t="s">
        <v>1254</v>
      </c>
      <c r="S138" s="670"/>
      <c r="T138" s="670"/>
      <c r="U138" s="680"/>
      <c r="V138" s="680"/>
      <c r="W138" s="680"/>
      <c r="X138" s="680"/>
      <c r="Y138" s="680"/>
      <c r="Z138" s="680"/>
      <c r="AA138" s="680"/>
      <c r="AB138" s="680"/>
      <c r="AC138" s="680"/>
      <c r="AD138" s="680"/>
      <c r="AE138" s="680"/>
      <c r="AF138" s="680"/>
      <c r="AG138" s="680"/>
      <c r="AH138" s="680"/>
      <c r="AI138" s="680"/>
      <c r="AJ138" s="680"/>
      <c r="AK138" s="680"/>
      <c r="AL138" s="680"/>
      <c r="AM138" s="680"/>
      <c r="AN138" s="680"/>
      <c r="AO138" s="680"/>
      <c r="AP138" s="680"/>
      <c r="AQ138" s="680"/>
      <c r="AR138" s="680"/>
      <c r="AS138" s="680"/>
      <c r="AT138" s="680"/>
      <c r="AU138" s="680"/>
      <c r="AV138" s="680"/>
      <c r="AW138" s="680"/>
      <c r="AX138" s="680"/>
      <c r="AY138" s="680"/>
      <c r="AZ138" s="680"/>
      <c r="BA138" s="680"/>
      <c r="BB138" s="680"/>
      <c r="BC138" s="680"/>
      <c r="BD138" s="680"/>
      <c r="BE138" s="680"/>
      <c r="BF138" s="680"/>
      <c r="BG138" s="680"/>
      <c r="BH138" s="680"/>
      <c r="BI138" s="680"/>
      <c r="BJ138" s="680"/>
      <c r="BK138" s="680"/>
      <c r="BL138" s="680"/>
      <c r="BM138" s="680"/>
      <c r="BN138" s="680"/>
      <c r="BO138" s="680"/>
      <c r="BP138" s="680"/>
      <c r="BQ138" s="680"/>
      <c r="BR138" s="680"/>
      <c r="BS138" s="680"/>
      <c r="BT138" s="680"/>
      <c r="BU138" s="680"/>
      <c r="BV138" s="680"/>
      <c r="BW138" s="680"/>
      <c r="BX138" s="680"/>
      <c r="BY138" s="680"/>
      <c r="BZ138" s="680"/>
      <c r="CZ138" s="48"/>
      <c r="DA138" s="48"/>
      <c r="DB138" s="48"/>
      <c r="DC138" s="48"/>
      <c r="DD138" s="48"/>
      <c r="DE138" s="48"/>
      <c r="DF138" s="48"/>
      <c r="DG138" s="48"/>
      <c r="DH138" s="48"/>
      <c r="DI138" s="48"/>
      <c r="DJ138" s="48"/>
      <c r="DK138" s="48"/>
      <c r="DL138" s="48"/>
      <c r="DM138" s="48"/>
      <c r="DN138" s="48"/>
      <c r="DO138" s="48"/>
      <c r="DP138" s="48"/>
    </row>
    <row r="139" spans="1:120" s="2" customFormat="1" ht="17.100000000000001" customHeight="1">
      <c r="A139" s="59"/>
      <c r="B139" s="59" t="s">
        <v>68</v>
      </c>
      <c r="C139" s="59"/>
      <c r="D139" s="59"/>
      <c r="E139" s="59"/>
      <c r="F139" s="59"/>
      <c r="G139" s="59"/>
      <c r="H139" s="59"/>
      <c r="I139" s="59"/>
      <c r="J139" s="59"/>
      <c r="K139" s="59"/>
      <c r="L139" s="59"/>
      <c r="M139" s="59"/>
      <c r="N139" s="59"/>
      <c r="O139" s="59"/>
      <c r="P139" s="59"/>
      <c r="Q139" s="59"/>
      <c r="R139" s="680"/>
      <c r="S139" s="680"/>
      <c r="T139" s="680"/>
      <c r="U139" s="680"/>
      <c r="V139" s="680"/>
      <c r="W139" s="680"/>
      <c r="X139" s="680"/>
      <c r="Y139" s="680"/>
      <c r="Z139" s="680"/>
      <c r="AA139" s="680"/>
      <c r="AB139" s="680"/>
      <c r="AC139" s="680"/>
      <c r="AD139" s="680"/>
      <c r="AE139" s="680"/>
      <c r="AF139" s="680"/>
      <c r="AG139" s="680"/>
      <c r="AH139" s="680"/>
      <c r="AI139" s="680"/>
      <c r="AJ139" s="680"/>
      <c r="AK139" s="680"/>
      <c r="AL139" s="680"/>
      <c r="AM139" s="680"/>
      <c r="AN139" s="680"/>
      <c r="AO139" s="680"/>
      <c r="AP139" s="680"/>
      <c r="AQ139" s="680"/>
      <c r="AR139" s="680"/>
      <c r="AS139" s="680"/>
      <c r="AT139" s="680"/>
      <c r="AU139" s="680"/>
      <c r="AV139" s="680"/>
      <c r="AW139" s="680"/>
      <c r="AX139" s="680"/>
      <c r="AY139" s="680"/>
      <c r="AZ139" s="680"/>
      <c r="BA139" s="680"/>
      <c r="BB139" s="680"/>
      <c r="BC139" s="680"/>
      <c r="BD139" s="680"/>
      <c r="BE139" s="680"/>
      <c r="BF139" s="680"/>
      <c r="BG139" s="680"/>
      <c r="BH139" s="680"/>
      <c r="BI139" s="680"/>
      <c r="BJ139" s="680"/>
      <c r="BK139" s="680"/>
      <c r="BL139" s="680"/>
      <c r="BM139" s="680"/>
      <c r="BN139" s="680"/>
      <c r="BO139" s="680"/>
      <c r="BP139" s="680"/>
      <c r="BQ139" s="680"/>
      <c r="BR139" s="680"/>
      <c r="BS139" s="680"/>
      <c r="BT139" s="680"/>
      <c r="BU139" s="680"/>
      <c r="BV139" s="680"/>
      <c r="BW139" s="680"/>
      <c r="BX139" s="680"/>
      <c r="BY139" s="680"/>
      <c r="BZ139" s="680"/>
      <c r="CZ139" s="48"/>
      <c r="DA139" s="48"/>
      <c r="DB139" s="48"/>
      <c r="DC139" s="48"/>
      <c r="DD139" s="48"/>
      <c r="DE139" s="48"/>
      <c r="DF139" s="48"/>
      <c r="DG139" s="48"/>
      <c r="DH139" s="48"/>
      <c r="DI139" s="48"/>
      <c r="DJ139" s="48"/>
      <c r="DK139" s="48"/>
      <c r="DL139" s="48"/>
      <c r="DM139" s="48"/>
      <c r="DN139" s="48"/>
      <c r="DO139" s="48"/>
      <c r="DP139" s="48"/>
    </row>
    <row r="140" spans="1:120" s="2" customFormat="1" ht="17.100000000000001" customHeight="1">
      <c r="A140" s="59"/>
      <c r="B140" s="59" t="s">
        <v>34</v>
      </c>
      <c r="C140" s="59"/>
      <c r="D140" s="59"/>
      <c r="E140" s="59"/>
      <c r="F140" s="59"/>
      <c r="G140" s="59"/>
      <c r="H140" s="59"/>
      <c r="I140" s="59"/>
      <c r="J140" s="59"/>
      <c r="K140" s="59"/>
      <c r="L140" s="59"/>
      <c r="M140" s="59"/>
      <c r="N140" s="59"/>
      <c r="O140" s="59"/>
      <c r="P140" s="59"/>
      <c r="Q140" s="59"/>
      <c r="R140" s="680"/>
      <c r="S140" s="680"/>
      <c r="T140" s="680"/>
      <c r="U140" s="680"/>
      <c r="V140" s="680"/>
      <c r="W140" s="680"/>
      <c r="X140" s="680"/>
      <c r="Y140" s="680"/>
      <c r="Z140" s="680"/>
      <c r="AA140" s="680"/>
      <c r="AB140" s="680"/>
      <c r="AC140" s="680"/>
      <c r="AD140" s="680"/>
      <c r="AE140" s="680"/>
      <c r="AF140" s="680"/>
      <c r="AG140" s="680"/>
      <c r="AH140" s="680"/>
      <c r="AI140" s="680"/>
      <c r="AJ140" s="680"/>
      <c r="AK140" s="680"/>
      <c r="AL140" s="680"/>
      <c r="AM140" s="680"/>
      <c r="AN140" s="680"/>
      <c r="AO140" s="680"/>
      <c r="AP140" s="680"/>
      <c r="AQ140" s="680"/>
      <c r="AR140" s="680"/>
      <c r="AS140" s="680"/>
      <c r="AT140" s="680"/>
      <c r="AU140" s="680"/>
      <c r="AV140" s="680"/>
      <c r="AW140" s="680"/>
      <c r="AX140" s="680"/>
      <c r="AY140" s="680"/>
      <c r="AZ140" s="680"/>
      <c r="BA140" s="680"/>
      <c r="BB140" s="680"/>
      <c r="BC140" s="680"/>
      <c r="BD140" s="680"/>
      <c r="BE140" s="680"/>
      <c r="BF140" s="680"/>
      <c r="BG140" s="680"/>
      <c r="BH140" s="680"/>
      <c r="BI140" s="680"/>
      <c r="BJ140" s="680"/>
      <c r="BK140" s="680"/>
      <c r="BL140" s="680"/>
      <c r="BM140" s="680"/>
      <c r="BN140" s="680"/>
      <c r="BO140" s="680"/>
      <c r="BP140" s="680"/>
      <c r="BQ140" s="680"/>
      <c r="BR140" s="680"/>
      <c r="BS140" s="680"/>
      <c r="BT140" s="680"/>
      <c r="BU140" s="680"/>
      <c r="BV140" s="680"/>
      <c r="BW140" s="680"/>
      <c r="BX140" s="680"/>
      <c r="BY140" s="680"/>
      <c r="BZ140" s="680"/>
      <c r="CZ140" s="48"/>
      <c r="DA140" s="48"/>
      <c r="DB140" s="48"/>
      <c r="DC140" s="48"/>
      <c r="DD140" s="48"/>
      <c r="DE140" s="48"/>
      <c r="DF140" s="48"/>
      <c r="DG140" s="48"/>
      <c r="DH140" s="48"/>
      <c r="DI140" s="48"/>
      <c r="DJ140" s="48"/>
      <c r="DK140" s="48"/>
      <c r="DL140" s="48"/>
      <c r="DM140" s="48"/>
      <c r="DN140" s="48"/>
      <c r="DO140" s="48"/>
      <c r="DP140" s="48"/>
    </row>
    <row r="141" spans="1:120" s="2" customFormat="1" ht="17.100000000000001" customHeight="1">
      <c r="A141" s="59"/>
      <c r="B141" s="59" t="s">
        <v>69</v>
      </c>
      <c r="C141" s="59"/>
      <c r="D141" s="59"/>
      <c r="E141" s="59"/>
      <c r="F141" s="59"/>
      <c r="G141" s="59"/>
      <c r="H141" s="59"/>
      <c r="I141" s="59"/>
      <c r="J141" s="59"/>
      <c r="K141" s="59"/>
      <c r="L141" s="59"/>
      <c r="M141" s="59"/>
      <c r="N141" s="59"/>
      <c r="O141" s="59"/>
      <c r="P141" s="59"/>
      <c r="Q141" s="59"/>
      <c r="R141" s="680"/>
      <c r="S141" s="680"/>
      <c r="T141" s="680"/>
      <c r="U141" s="680"/>
      <c r="V141" s="680"/>
      <c r="W141" s="680"/>
      <c r="X141" s="680"/>
      <c r="Y141" s="680"/>
      <c r="Z141" s="680"/>
      <c r="AA141" s="680"/>
      <c r="AB141" s="680"/>
      <c r="AC141" s="680"/>
      <c r="AD141" s="680"/>
      <c r="AE141" s="680"/>
      <c r="AF141" s="680"/>
      <c r="AG141" s="680"/>
      <c r="AH141" s="680"/>
      <c r="AI141" s="680"/>
      <c r="AJ141" s="680"/>
      <c r="AK141" s="680"/>
      <c r="AL141" s="680"/>
      <c r="AM141" s="680"/>
      <c r="AN141" s="680"/>
      <c r="AO141" s="680"/>
      <c r="AP141" s="680"/>
      <c r="AQ141" s="680"/>
      <c r="AR141" s="680"/>
      <c r="AS141" s="680"/>
      <c r="AT141" s="680"/>
      <c r="AU141" s="680"/>
      <c r="AV141" s="680"/>
      <c r="AW141" s="680"/>
      <c r="AX141" s="680"/>
      <c r="AY141" s="680"/>
      <c r="AZ141" s="680"/>
      <c r="BA141" s="680"/>
      <c r="BB141" s="680"/>
      <c r="BC141" s="680"/>
      <c r="BD141" s="680"/>
      <c r="BE141" s="680"/>
      <c r="BF141" s="680"/>
      <c r="BG141" s="680"/>
      <c r="BH141" s="680"/>
      <c r="BI141" s="680"/>
      <c r="BJ141" s="680"/>
      <c r="BK141" s="680"/>
      <c r="BL141" s="680"/>
      <c r="BM141" s="680"/>
      <c r="BN141" s="680"/>
      <c r="BO141" s="680"/>
      <c r="BP141" s="680"/>
      <c r="BQ141" s="680"/>
      <c r="BR141" s="680"/>
      <c r="BS141" s="680"/>
      <c r="BT141" s="680"/>
      <c r="BU141" s="680"/>
      <c r="BV141" s="680"/>
      <c r="BW141" s="680"/>
      <c r="BX141" s="680"/>
      <c r="BY141" s="680"/>
      <c r="BZ141" s="680"/>
      <c r="CZ141" s="48"/>
      <c r="DA141" s="48"/>
      <c r="DB141" s="48"/>
      <c r="DC141" s="48"/>
      <c r="DD141" s="48"/>
      <c r="DE141" s="48"/>
      <c r="DF141" s="48"/>
      <c r="DG141" s="48"/>
      <c r="DH141" s="48"/>
      <c r="DI141" s="48"/>
      <c r="DJ141" s="48"/>
      <c r="DK141" s="48"/>
      <c r="DL141" s="48"/>
      <c r="DM141" s="48"/>
      <c r="DN141" s="48"/>
      <c r="DO141" s="48"/>
      <c r="DP141" s="48"/>
    </row>
    <row r="142" spans="1:120" s="2" customFormat="1" ht="17.100000000000001" customHeight="1">
      <c r="A142" s="59"/>
      <c r="B142" s="59" t="s">
        <v>70</v>
      </c>
      <c r="C142" s="59"/>
      <c r="D142" s="59"/>
      <c r="E142" s="59"/>
      <c r="F142" s="59"/>
      <c r="G142" s="59"/>
      <c r="H142" s="59"/>
      <c r="I142" s="59"/>
      <c r="J142" s="59"/>
      <c r="K142" s="59"/>
      <c r="L142" s="59"/>
      <c r="M142" s="59"/>
      <c r="N142" s="59"/>
      <c r="O142" s="59"/>
      <c r="P142" s="59"/>
      <c r="Q142" s="59"/>
      <c r="R142" s="122"/>
      <c r="S142" s="122"/>
      <c r="T142" s="122"/>
      <c r="U142" s="59"/>
      <c r="V142" s="59"/>
      <c r="W142" s="59"/>
      <c r="X142" s="680"/>
      <c r="Y142" s="680"/>
      <c r="Z142" s="680"/>
      <c r="AA142" s="680"/>
      <c r="AB142" s="680"/>
      <c r="AC142" s="680"/>
      <c r="AD142" s="680"/>
      <c r="AE142" s="680"/>
      <c r="AF142" s="680"/>
      <c r="AG142" s="680"/>
      <c r="AH142" s="680"/>
      <c r="AI142" s="680"/>
      <c r="AJ142" s="680"/>
      <c r="AK142" s="680"/>
      <c r="AL142" s="680"/>
      <c r="AM142" s="680"/>
      <c r="AN142" s="680"/>
      <c r="AO142" s="680"/>
      <c r="AP142" s="680"/>
      <c r="AQ142" s="680"/>
      <c r="AR142" s="680"/>
      <c r="AS142" s="680"/>
      <c r="AT142" s="680"/>
      <c r="AU142" s="680"/>
      <c r="AV142" s="680"/>
      <c r="AW142" s="680"/>
      <c r="AX142" s="680"/>
      <c r="AY142" s="680"/>
      <c r="AZ142" s="680"/>
      <c r="BA142" s="680"/>
      <c r="BB142" s="680"/>
      <c r="BC142" s="680"/>
      <c r="BD142" s="680"/>
      <c r="BE142" s="680"/>
      <c r="BF142" s="680"/>
      <c r="BG142" s="680"/>
      <c r="BH142" s="680"/>
      <c r="BI142" s="680"/>
      <c r="BJ142" s="680"/>
      <c r="BK142" s="680"/>
      <c r="BL142" s="680"/>
      <c r="BM142" s="680"/>
      <c r="BN142" s="680"/>
      <c r="BO142" s="680"/>
      <c r="BP142" s="680"/>
      <c r="BQ142" s="680"/>
      <c r="BR142" s="680"/>
      <c r="BS142" s="680"/>
      <c r="BT142" s="680"/>
      <c r="BU142" s="680"/>
      <c r="BV142" s="680"/>
      <c r="BW142" s="680"/>
      <c r="BX142" s="680"/>
      <c r="BY142" s="680"/>
      <c r="BZ142" s="680"/>
      <c r="CZ142" s="48"/>
      <c r="DA142" s="48"/>
      <c r="DB142" s="48"/>
      <c r="DC142" s="48"/>
      <c r="DD142" s="48"/>
      <c r="DE142" s="48"/>
      <c r="DF142" s="48"/>
      <c r="DG142" s="48"/>
      <c r="DH142" s="48"/>
      <c r="DI142" s="48"/>
      <c r="DJ142" s="48"/>
      <c r="DK142" s="48"/>
      <c r="DL142" s="48"/>
      <c r="DM142" s="48"/>
      <c r="DN142" s="48"/>
      <c r="DO142" s="48"/>
      <c r="DP142" s="48"/>
    </row>
    <row r="143" spans="1:120" s="2" customFormat="1" ht="4.5" customHeight="1">
      <c r="A143" s="63"/>
      <c r="B143" s="63"/>
      <c r="C143" s="63"/>
      <c r="D143" s="63"/>
      <c r="E143" s="63"/>
      <c r="F143" s="63"/>
      <c r="G143" s="63"/>
      <c r="H143" s="63"/>
      <c r="I143" s="63"/>
      <c r="J143" s="63"/>
      <c r="K143" s="63"/>
      <c r="L143" s="63"/>
      <c r="M143" s="63"/>
      <c r="N143" s="63"/>
      <c r="O143" s="63"/>
      <c r="P143" s="63"/>
      <c r="Q143" s="63"/>
      <c r="R143" s="64"/>
      <c r="S143" s="64"/>
      <c r="T143" s="64"/>
      <c r="U143" s="64"/>
      <c r="V143" s="64"/>
      <c r="W143" s="64"/>
      <c r="X143" s="64"/>
      <c r="Y143" s="64"/>
      <c r="Z143" s="64"/>
      <c r="AA143" s="64"/>
      <c r="AB143" s="64"/>
      <c r="AC143" s="64"/>
      <c r="AD143" s="64"/>
      <c r="AE143" s="64"/>
      <c r="AF143" s="64"/>
      <c r="AG143" s="64"/>
      <c r="AH143" s="64"/>
      <c r="AI143" s="64"/>
      <c r="AJ143" s="64"/>
      <c r="AK143" s="64"/>
      <c r="AL143" s="64"/>
      <c r="AM143" s="64"/>
      <c r="AN143" s="64"/>
      <c r="AO143" s="64"/>
      <c r="AP143" s="64"/>
      <c r="AQ143" s="64"/>
      <c r="AR143" s="64"/>
      <c r="AS143" s="64"/>
      <c r="AT143" s="64"/>
      <c r="AU143" s="64"/>
      <c r="AV143" s="64"/>
      <c r="AW143" s="64"/>
      <c r="AX143" s="64"/>
      <c r="AY143" s="64"/>
      <c r="AZ143" s="64"/>
      <c r="BA143" s="64"/>
      <c r="BB143" s="64"/>
      <c r="BC143" s="64"/>
      <c r="BD143" s="64"/>
      <c r="BE143" s="64"/>
      <c r="BF143" s="64"/>
      <c r="BG143" s="64"/>
      <c r="BH143" s="64"/>
      <c r="BI143" s="64"/>
      <c r="BJ143" s="64"/>
      <c r="BK143" s="64"/>
      <c r="BL143" s="64"/>
      <c r="BM143" s="64"/>
      <c r="BN143" s="64"/>
      <c r="BO143" s="64"/>
      <c r="BP143" s="64"/>
      <c r="BQ143" s="64"/>
      <c r="BR143" s="64"/>
      <c r="BS143" s="64"/>
      <c r="BT143" s="64"/>
      <c r="BU143" s="64"/>
      <c r="BV143" s="64"/>
      <c r="BW143" s="64"/>
      <c r="BX143" s="64"/>
      <c r="BY143" s="64"/>
      <c r="BZ143" s="64"/>
      <c r="CZ143" s="48"/>
      <c r="DA143" s="48"/>
      <c r="DB143" s="48"/>
      <c r="DC143" s="48"/>
      <c r="DD143" s="48"/>
      <c r="DE143" s="48"/>
      <c r="DF143" s="48"/>
      <c r="DG143" s="48"/>
      <c r="DH143" s="48"/>
      <c r="DI143" s="48"/>
      <c r="DJ143" s="48"/>
      <c r="DK143" s="48"/>
      <c r="DL143" s="48"/>
      <c r="DM143" s="48"/>
      <c r="DN143" s="48"/>
      <c r="DO143" s="48"/>
      <c r="DP143" s="48"/>
    </row>
    <row r="144" spans="1:120" s="2" customFormat="1" ht="5.0999999999999996" customHeight="1">
      <c r="A144" s="198"/>
      <c r="B144" s="198"/>
      <c r="C144" s="198"/>
      <c r="D144" s="198"/>
      <c r="E144" s="198"/>
      <c r="F144" s="198"/>
      <c r="G144" s="198"/>
      <c r="H144" s="198"/>
      <c r="I144" s="198"/>
      <c r="J144" s="198"/>
      <c r="K144" s="198"/>
      <c r="L144" s="198"/>
      <c r="M144" s="198"/>
      <c r="N144" s="198"/>
      <c r="O144" s="198"/>
      <c r="P144" s="198"/>
      <c r="Q144" s="198"/>
      <c r="R144" s="198"/>
      <c r="S144" s="198"/>
      <c r="T144" s="198"/>
      <c r="U144" s="198"/>
      <c r="V144" s="198"/>
      <c r="W144" s="198"/>
      <c r="X144" s="198"/>
      <c r="Y144" s="198"/>
      <c r="Z144" s="198"/>
      <c r="AA144" s="198"/>
      <c r="AB144" s="198"/>
      <c r="AC144" s="198"/>
      <c r="AD144" s="198"/>
      <c r="AE144" s="198"/>
      <c r="AF144" s="198"/>
      <c r="AG144" s="198"/>
      <c r="AH144" s="198"/>
      <c r="AI144" s="198"/>
      <c r="AJ144" s="198"/>
      <c r="AK144" s="198"/>
      <c r="AL144" s="198"/>
      <c r="AM144" s="198"/>
      <c r="AN144" s="198"/>
      <c r="AO144" s="198"/>
      <c r="AP144" s="198"/>
      <c r="AQ144" s="198"/>
      <c r="AR144" s="198"/>
      <c r="AS144" s="198"/>
      <c r="AT144" s="198"/>
      <c r="AU144" s="198"/>
      <c r="AV144" s="198"/>
      <c r="AW144" s="198"/>
      <c r="AX144" s="198"/>
      <c r="AY144" s="198"/>
      <c r="AZ144" s="198"/>
      <c r="BA144" s="198"/>
      <c r="BB144" s="198"/>
      <c r="BC144" s="198"/>
      <c r="BD144" s="198"/>
      <c r="BE144" s="198"/>
      <c r="BF144" s="198"/>
      <c r="BG144" s="198"/>
      <c r="BH144" s="198"/>
      <c r="BI144" s="198"/>
      <c r="BJ144" s="198"/>
      <c r="BK144" s="198"/>
      <c r="BL144" s="198"/>
      <c r="BM144" s="198"/>
      <c r="BN144" s="198"/>
      <c r="BO144" s="198"/>
      <c r="BP144" s="198"/>
      <c r="BQ144" s="198"/>
      <c r="BR144" s="198"/>
      <c r="BS144" s="198"/>
      <c r="BT144" s="198"/>
      <c r="BU144" s="198"/>
      <c r="BV144" s="198"/>
      <c r="BW144" s="198"/>
      <c r="BX144" s="198"/>
      <c r="BY144" s="198"/>
      <c r="BZ144" s="198"/>
      <c r="CZ144" s="48"/>
      <c r="DA144" s="48"/>
      <c r="DB144" s="48"/>
      <c r="DC144" s="48"/>
      <c r="DD144" s="48"/>
      <c r="DE144" s="48"/>
      <c r="DF144" s="48"/>
      <c r="DG144" s="48"/>
      <c r="DH144" s="48"/>
      <c r="DI144" s="48"/>
      <c r="DJ144" s="48"/>
      <c r="DK144" s="48"/>
      <c r="DL144" s="48"/>
      <c r="DM144" s="48"/>
      <c r="DN144" s="48"/>
      <c r="DO144" s="48"/>
      <c r="DP144" s="48"/>
    </row>
    <row r="145" spans="1:120" s="2" customFormat="1" ht="16.5" customHeight="1">
      <c r="A145" s="59"/>
      <c r="B145" s="59" t="s">
        <v>71</v>
      </c>
      <c r="C145" s="59"/>
      <c r="D145" s="59"/>
      <c r="E145" s="59"/>
      <c r="F145" s="59"/>
      <c r="G145" s="59"/>
      <c r="H145" s="59"/>
      <c r="I145" s="59"/>
      <c r="J145" s="59"/>
      <c r="K145" s="59"/>
      <c r="L145" s="59"/>
      <c r="M145" s="59"/>
      <c r="N145" s="59"/>
      <c r="O145" s="59"/>
      <c r="P145" s="59"/>
      <c r="Q145" s="59"/>
      <c r="R145" s="59"/>
      <c r="S145" s="59"/>
      <c r="T145" s="59"/>
      <c r="U145" s="59"/>
      <c r="V145" s="59"/>
      <c r="W145" s="59"/>
      <c r="X145" s="59"/>
      <c r="Y145" s="59"/>
      <c r="Z145" s="59"/>
      <c r="AA145" s="59"/>
      <c r="AB145" s="59"/>
      <c r="AC145" s="59"/>
      <c r="AD145" s="59"/>
      <c r="AE145" s="59"/>
      <c r="AF145" s="59"/>
      <c r="AG145" s="59"/>
      <c r="AH145" s="59"/>
      <c r="AI145" s="59"/>
      <c r="AJ145" s="59"/>
      <c r="AK145" s="59"/>
      <c r="AL145" s="59"/>
      <c r="AM145" s="59"/>
      <c r="AN145" s="59"/>
      <c r="AO145" s="59"/>
      <c r="AP145" s="59"/>
      <c r="AQ145" s="59"/>
      <c r="AR145" s="59"/>
      <c r="AS145" s="59"/>
      <c r="AT145" s="59"/>
      <c r="AU145" s="59"/>
      <c r="AV145" s="59"/>
      <c r="AW145" s="59"/>
      <c r="AX145" s="59"/>
      <c r="AY145" s="59"/>
      <c r="AZ145" s="59"/>
      <c r="BA145" s="59"/>
      <c r="BB145" s="59"/>
      <c r="BC145" s="59"/>
      <c r="BD145" s="59"/>
      <c r="BE145" s="59"/>
      <c r="BF145" s="59"/>
      <c r="BG145" s="59"/>
      <c r="BH145" s="59"/>
      <c r="BI145" s="59"/>
      <c r="BJ145" s="59"/>
      <c r="BK145" s="59"/>
      <c r="BL145" s="59"/>
      <c r="BM145" s="59"/>
      <c r="BN145" s="59"/>
      <c r="BO145" s="59"/>
      <c r="BP145" s="59"/>
      <c r="BQ145" s="59"/>
      <c r="BR145" s="59"/>
      <c r="BS145" s="59"/>
      <c r="BT145" s="59"/>
      <c r="BU145" s="59"/>
      <c r="BV145" s="59"/>
      <c r="BW145" s="59"/>
      <c r="BX145" s="59"/>
      <c r="BY145" s="59"/>
      <c r="BZ145" s="59"/>
      <c r="CZ145" s="48"/>
      <c r="DA145" s="48"/>
      <c r="DB145" s="48"/>
      <c r="DC145" s="48"/>
      <c r="DD145" s="48"/>
      <c r="DE145" s="48"/>
      <c r="DF145" s="48"/>
      <c r="DG145" s="48"/>
      <c r="DH145" s="48"/>
      <c r="DI145" s="48"/>
      <c r="DJ145" s="48"/>
      <c r="DK145" s="48"/>
      <c r="DL145" s="48"/>
      <c r="DM145" s="48"/>
      <c r="DN145" s="48"/>
      <c r="DO145" s="48"/>
      <c r="DP145" s="48"/>
    </row>
    <row r="146" spans="1:120" s="2" customFormat="1" ht="17.100000000000001" customHeight="1">
      <c r="A146" s="59"/>
      <c r="B146" s="59" t="s">
        <v>66</v>
      </c>
      <c r="C146" s="59"/>
      <c r="D146" s="59"/>
      <c r="E146" s="59"/>
      <c r="F146" s="59"/>
      <c r="G146" s="59"/>
      <c r="H146" s="59"/>
      <c r="I146" s="59"/>
      <c r="J146" s="59"/>
      <c r="K146" s="59"/>
      <c r="L146" s="59"/>
      <c r="M146" s="59"/>
      <c r="N146" s="59"/>
      <c r="O146" s="59"/>
      <c r="P146" s="59"/>
      <c r="Q146" s="59"/>
      <c r="R146" s="680"/>
      <c r="S146" s="680"/>
      <c r="T146" s="680"/>
      <c r="U146" s="680"/>
      <c r="V146" s="680"/>
      <c r="W146" s="680"/>
      <c r="X146" s="680"/>
      <c r="Y146" s="680"/>
      <c r="Z146" s="680"/>
      <c r="AA146" s="680"/>
      <c r="AB146" s="680"/>
      <c r="AC146" s="680"/>
      <c r="AD146" s="680"/>
      <c r="AE146" s="680"/>
      <c r="AF146" s="680"/>
      <c r="AG146" s="680"/>
      <c r="AH146" s="680"/>
      <c r="AI146" s="680"/>
      <c r="AJ146" s="680"/>
      <c r="AK146" s="680"/>
      <c r="AL146" s="680"/>
      <c r="AM146" s="680"/>
      <c r="AN146" s="680"/>
      <c r="AO146" s="680"/>
      <c r="AP146" s="680"/>
      <c r="AQ146" s="680"/>
      <c r="AR146" s="680"/>
      <c r="AS146" s="680"/>
      <c r="AT146" s="680"/>
      <c r="AU146" s="680"/>
      <c r="AV146" s="680"/>
      <c r="AW146" s="680"/>
      <c r="AX146" s="680"/>
      <c r="AY146" s="680"/>
      <c r="AZ146" s="680"/>
      <c r="BA146" s="680"/>
      <c r="BB146" s="680"/>
      <c r="BC146" s="680"/>
      <c r="BD146" s="680"/>
      <c r="BE146" s="680"/>
      <c r="BF146" s="680"/>
      <c r="BG146" s="680"/>
      <c r="BH146" s="680"/>
      <c r="BI146" s="680"/>
      <c r="BJ146" s="680"/>
      <c r="BK146" s="680"/>
      <c r="BL146" s="680"/>
      <c r="BM146" s="680"/>
      <c r="BN146" s="680"/>
      <c r="BO146" s="680"/>
      <c r="BP146" s="680"/>
      <c r="BQ146" s="680"/>
      <c r="BR146" s="680"/>
      <c r="BS146" s="680"/>
      <c r="BT146" s="680"/>
      <c r="BU146" s="680"/>
      <c r="BV146" s="680"/>
      <c r="BW146" s="680"/>
      <c r="BX146" s="680"/>
      <c r="BY146" s="680"/>
      <c r="BZ146" s="680"/>
      <c r="CZ146" s="48"/>
      <c r="DA146" s="48"/>
      <c r="DB146" s="48"/>
      <c r="DC146" s="48"/>
      <c r="DD146" s="48"/>
      <c r="DE146" s="48"/>
      <c r="DF146" s="48"/>
      <c r="DG146" s="48"/>
      <c r="DH146" s="48"/>
      <c r="DI146" s="48"/>
      <c r="DJ146" s="48"/>
      <c r="DK146" s="48"/>
      <c r="DL146" s="48"/>
      <c r="DM146" s="48"/>
      <c r="DN146" s="48"/>
      <c r="DO146" s="48"/>
      <c r="DP146" s="48"/>
    </row>
    <row r="147" spans="1:120" s="2" customFormat="1" ht="17.100000000000001" customHeight="1">
      <c r="A147" s="59"/>
      <c r="B147" s="59" t="s">
        <v>67</v>
      </c>
      <c r="C147" s="59"/>
      <c r="D147" s="59"/>
      <c r="E147" s="59"/>
      <c r="F147" s="59"/>
      <c r="G147" s="59"/>
      <c r="H147" s="59"/>
      <c r="I147" s="59"/>
      <c r="J147" s="59"/>
      <c r="K147" s="59"/>
      <c r="L147" s="59"/>
      <c r="M147" s="59"/>
      <c r="N147" s="59"/>
      <c r="O147" s="59"/>
      <c r="P147" s="59"/>
      <c r="Q147" s="59"/>
      <c r="R147" s="680"/>
      <c r="S147" s="680"/>
      <c r="T147" s="680"/>
      <c r="U147" s="680"/>
      <c r="V147" s="680"/>
      <c r="W147" s="680"/>
      <c r="X147" s="680"/>
      <c r="Y147" s="680"/>
      <c r="Z147" s="680"/>
      <c r="AA147" s="680"/>
      <c r="AB147" s="680"/>
      <c r="AC147" s="680"/>
      <c r="AD147" s="680"/>
      <c r="AE147" s="680"/>
      <c r="AF147" s="680"/>
      <c r="AG147" s="680"/>
      <c r="AH147" s="680"/>
      <c r="AI147" s="680"/>
      <c r="AJ147" s="680"/>
      <c r="AK147" s="680"/>
      <c r="AL147" s="680"/>
      <c r="AM147" s="680"/>
      <c r="AN147" s="680"/>
      <c r="AO147" s="680"/>
      <c r="AP147" s="680"/>
      <c r="AQ147" s="680"/>
      <c r="AR147" s="680"/>
      <c r="AS147" s="680"/>
      <c r="AT147" s="680"/>
      <c r="AU147" s="680"/>
      <c r="AV147" s="680"/>
      <c r="AW147" s="680"/>
      <c r="AX147" s="680"/>
      <c r="AY147" s="680"/>
      <c r="AZ147" s="680"/>
      <c r="BA147" s="680"/>
      <c r="BB147" s="680"/>
      <c r="BC147" s="680"/>
      <c r="BD147" s="680"/>
      <c r="BE147" s="680"/>
      <c r="BF147" s="680"/>
      <c r="BG147" s="680"/>
      <c r="BH147" s="680"/>
      <c r="BI147" s="680"/>
      <c r="BJ147" s="680"/>
      <c r="BK147" s="680"/>
      <c r="BL147" s="680"/>
      <c r="BM147" s="680"/>
      <c r="BN147" s="680"/>
      <c r="BO147" s="680"/>
      <c r="BP147" s="680"/>
      <c r="BQ147" s="680"/>
      <c r="BR147" s="680"/>
      <c r="BS147" s="680"/>
      <c r="BT147" s="680"/>
      <c r="BU147" s="680"/>
      <c r="BV147" s="680"/>
      <c r="BW147" s="680"/>
      <c r="BX147" s="680"/>
      <c r="BY147" s="680"/>
      <c r="BZ147" s="680"/>
      <c r="CZ147" s="48"/>
      <c r="DA147" s="48"/>
      <c r="DB147" s="48"/>
      <c r="DC147" s="48"/>
      <c r="DD147" s="48"/>
      <c r="DE147" s="48"/>
      <c r="DF147" s="48"/>
      <c r="DG147" s="48"/>
      <c r="DH147" s="48"/>
      <c r="DI147" s="48"/>
      <c r="DJ147" s="48"/>
      <c r="DK147" s="48"/>
      <c r="DL147" s="48"/>
      <c r="DM147" s="48"/>
      <c r="DN147" s="48"/>
      <c r="DO147" s="48"/>
      <c r="DP147" s="48"/>
    </row>
    <row r="148" spans="1:120" s="2" customFormat="1" ht="17.100000000000001" customHeight="1">
      <c r="A148" s="59"/>
      <c r="B148" s="59" t="s">
        <v>32</v>
      </c>
      <c r="C148" s="59"/>
      <c r="D148" s="59"/>
      <c r="E148" s="59"/>
      <c r="F148" s="59"/>
      <c r="G148" s="59"/>
      <c r="H148" s="59"/>
      <c r="I148" s="59"/>
      <c r="J148" s="59"/>
      <c r="K148" s="59"/>
      <c r="L148" s="59"/>
      <c r="M148" s="59"/>
      <c r="N148" s="59"/>
      <c r="O148" s="59"/>
      <c r="P148" s="59"/>
      <c r="Q148" s="59"/>
      <c r="R148" s="670" t="s">
        <v>1254</v>
      </c>
      <c r="S148" s="670"/>
      <c r="T148" s="670"/>
      <c r="U148" s="680"/>
      <c r="V148" s="680"/>
      <c r="W148" s="680"/>
      <c r="X148" s="680"/>
      <c r="Y148" s="680"/>
      <c r="Z148" s="680"/>
      <c r="AA148" s="680"/>
      <c r="AB148" s="680"/>
      <c r="AC148" s="680"/>
      <c r="AD148" s="680"/>
      <c r="AE148" s="680"/>
      <c r="AF148" s="680"/>
      <c r="AG148" s="680"/>
      <c r="AH148" s="680"/>
      <c r="AI148" s="680"/>
      <c r="AJ148" s="680"/>
      <c r="AK148" s="680"/>
      <c r="AL148" s="680"/>
      <c r="AM148" s="680"/>
      <c r="AN148" s="680"/>
      <c r="AO148" s="680"/>
      <c r="AP148" s="680"/>
      <c r="AQ148" s="680"/>
      <c r="AR148" s="680"/>
      <c r="AS148" s="680"/>
      <c r="AT148" s="680"/>
      <c r="AU148" s="680"/>
      <c r="AV148" s="680"/>
      <c r="AW148" s="680"/>
      <c r="AX148" s="680"/>
      <c r="AY148" s="680"/>
      <c r="AZ148" s="680"/>
      <c r="BA148" s="680"/>
      <c r="BB148" s="680"/>
      <c r="BC148" s="680"/>
      <c r="BD148" s="680"/>
      <c r="BE148" s="680"/>
      <c r="BF148" s="680"/>
      <c r="BG148" s="680"/>
      <c r="BH148" s="680"/>
      <c r="BI148" s="680"/>
      <c r="BJ148" s="680"/>
      <c r="BK148" s="680"/>
      <c r="BL148" s="680"/>
      <c r="BM148" s="680"/>
      <c r="BN148" s="680"/>
      <c r="BO148" s="680"/>
      <c r="BP148" s="680"/>
      <c r="BQ148" s="680"/>
      <c r="BR148" s="680"/>
      <c r="BS148" s="680"/>
      <c r="BT148" s="680"/>
      <c r="BU148" s="680"/>
      <c r="BV148" s="680"/>
      <c r="BW148" s="680"/>
      <c r="BX148" s="680"/>
      <c r="BY148" s="680"/>
      <c r="BZ148" s="680"/>
      <c r="CZ148" s="48"/>
      <c r="DA148" s="48"/>
      <c r="DB148" s="48"/>
      <c r="DC148" s="48"/>
      <c r="DD148" s="48"/>
      <c r="DE148" s="48"/>
      <c r="DF148" s="48"/>
      <c r="DG148" s="48"/>
      <c r="DH148" s="48"/>
      <c r="DI148" s="48"/>
      <c r="DJ148" s="48"/>
      <c r="DK148" s="48"/>
      <c r="DL148" s="48"/>
      <c r="DM148" s="48"/>
      <c r="DN148" s="48"/>
      <c r="DO148" s="48"/>
      <c r="DP148" s="48"/>
    </row>
    <row r="149" spans="1:120" s="2" customFormat="1" ht="17.100000000000001" customHeight="1">
      <c r="A149" s="59"/>
      <c r="B149" s="59" t="s">
        <v>68</v>
      </c>
      <c r="C149" s="59"/>
      <c r="D149" s="59"/>
      <c r="E149" s="59"/>
      <c r="F149" s="59"/>
      <c r="G149" s="59"/>
      <c r="H149" s="59"/>
      <c r="I149" s="59"/>
      <c r="J149" s="59"/>
      <c r="K149" s="59"/>
      <c r="L149" s="59"/>
      <c r="M149" s="59"/>
      <c r="N149" s="59"/>
      <c r="O149" s="59"/>
      <c r="P149" s="59"/>
      <c r="Q149" s="59"/>
      <c r="R149" s="680"/>
      <c r="S149" s="680"/>
      <c r="T149" s="680"/>
      <c r="U149" s="680"/>
      <c r="V149" s="680"/>
      <c r="W149" s="680"/>
      <c r="X149" s="680"/>
      <c r="Y149" s="680"/>
      <c r="Z149" s="680"/>
      <c r="AA149" s="680"/>
      <c r="AB149" s="680"/>
      <c r="AC149" s="680"/>
      <c r="AD149" s="680"/>
      <c r="AE149" s="680"/>
      <c r="AF149" s="680"/>
      <c r="AG149" s="680"/>
      <c r="AH149" s="680"/>
      <c r="AI149" s="680"/>
      <c r="AJ149" s="680"/>
      <c r="AK149" s="680"/>
      <c r="AL149" s="680"/>
      <c r="AM149" s="680"/>
      <c r="AN149" s="680"/>
      <c r="AO149" s="680"/>
      <c r="AP149" s="680"/>
      <c r="AQ149" s="680"/>
      <c r="AR149" s="680"/>
      <c r="AS149" s="680"/>
      <c r="AT149" s="680"/>
      <c r="AU149" s="680"/>
      <c r="AV149" s="680"/>
      <c r="AW149" s="680"/>
      <c r="AX149" s="680"/>
      <c r="AY149" s="680"/>
      <c r="AZ149" s="680"/>
      <c r="BA149" s="680"/>
      <c r="BB149" s="680"/>
      <c r="BC149" s="680"/>
      <c r="BD149" s="680"/>
      <c r="BE149" s="680"/>
      <c r="BF149" s="680"/>
      <c r="BG149" s="680"/>
      <c r="BH149" s="680"/>
      <c r="BI149" s="680"/>
      <c r="BJ149" s="680"/>
      <c r="BK149" s="680"/>
      <c r="BL149" s="680"/>
      <c r="BM149" s="680"/>
      <c r="BN149" s="680"/>
      <c r="BO149" s="680"/>
      <c r="BP149" s="680"/>
      <c r="BQ149" s="680"/>
      <c r="BR149" s="680"/>
      <c r="BS149" s="680"/>
      <c r="BT149" s="680"/>
      <c r="BU149" s="680"/>
      <c r="BV149" s="680"/>
      <c r="BW149" s="680"/>
      <c r="BX149" s="680"/>
      <c r="BY149" s="680"/>
      <c r="BZ149" s="680"/>
      <c r="CZ149" s="48"/>
      <c r="DA149" s="48"/>
      <c r="DB149" s="48"/>
      <c r="DC149" s="48"/>
      <c r="DD149" s="48"/>
      <c r="DE149" s="48"/>
      <c r="DF149" s="48"/>
      <c r="DG149" s="48"/>
      <c r="DH149" s="48"/>
      <c r="DI149" s="48"/>
      <c r="DJ149" s="48"/>
      <c r="DK149" s="48"/>
      <c r="DL149" s="48"/>
      <c r="DM149" s="48"/>
      <c r="DN149" s="48"/>
      <c r="DO149" s="48"/>
      <c r="DP149" s="48"/>
    </row>
    <row r="150" spans="1:120" s="2" customFormat="1" ht="17.100000000000001" customHeight="1">
      <c r="A150" s="59"/>
      <c r="B150" s="59" t="s">
        <v>34</v>
      </c>
      <c r="C150" s="59"/>
      <c r="D150" s="59"/>
      <c r="E150" s="59"/>
      <c r="F150" s="59"/>
      <c r="G150" s="59"/>
      <c r="H150" s="59"/>
      <c r="I150" s="59"/>
      <c r="J150" s="59"/>
      <c r="K150" s="59"/>
      <c r="L150" s="59"/>
      <c r="M150" s="59"/>
      <c r="N150" s="59"/>
      <c r="O150" s="59"/>
      <c r="P150" s="59"/>
      <c r="Q150" s="59"/>
      <c r="R150" s="680"/>
      <c r="S150" s="680"/>
      <c r="T150" s="680"/>
      <c r="U150" s="680"/>
      <c r="V150" s="680"/>
      <c r="W150" s="680"/>
      <c r="X150" s="680"/>
      <c r="Y150" s="680"/>
      <c r="Z150" s="680"/>
      <c r="AA150" s="680"/>
      <c r="AB150" s="680"/>
      <c r="AC150" s="680"/>
      <c r="AD150" s="680"/>
      <c r="AE150" s="680"/>
      <c r="AF150" s="680"/>
      <c r="AG150" s="680"/>
      <c r="AH150" s="680"/>
      <c r="AI150" s="680"/>
      <c r="AJ150" s="680"/>
      <c r="AK150" s="680"/>
      <c r="AL150" s="680"/>
      <c r="AM150" s="680"/>
      <c r="AN150" s="680"/>
      <c r="AO150" s="680"/>
      <c r="AP150" s="680"/>
      <c r="AQ150" s="680"/>
      <c r="AR150" s="680"/>
      <c r="AS150" s="680"/>
      <c r="AT150" s="680"/>
      <c r="AU150" s="680"/>
      <c r="AV150" s="680"/>
      <c r="AW150" s="680"/>
      <c r="AX150" s="680"/>
      <c r="AY150" s="680"/>
      <c r="AZ150" s="680"/>
      <c r="BA150" s="680"/>
      <c r="BB150" s="680"/>
      <c r="BC150" s="680"/>
      <c r="BD150" s="680"/>
      <c r="BE150" s="680"/>
      <c r="BF150" s="680"/>
      <c r="BG150" s="680"/>
      <c r="BH150" s="680"/>
      <c r="BI150" s="680"/>
      <c r="BJ150" s="680"/>
      <c r="BK150" s="680"/>
      <c r="BL150" s="680"/>
      <c r="BM150" s="680"/>
      <c r="BN150" s="680"/>
      <c r="BO150" s="680"/>
      <c r="BP150" s="680"/>
      <c r="BQ150" s="680"/>
      <c r="BR150" s="680"/>
      <c r="BS150" s="680"/>
      <c r="BT150" s="680"/>
      <c r="BU150" s="680"/>
      <c r="BV150" s="680"/>
      <c r="BW150" s="680"/>
      <c r="BX150" s="680"/>
      <c r="BY150" s="680"/>
      <c r="BZ150" s="680"/>
      <c r="CZ150" s="48"/>
      <c r="DA150" s="48"/>
      <c r="DB150" s="48"/>
      <c r="DC150" s="48"/>
      <c r="DD150" s="48"/>
      <c r="DE150" s="48"/>
      <c r="DF150" s="48"/>
      <c r="DG150" s="48"/>
      <c r="DH150" s="48"/>
      <c r="DI150" s="48"/>
      <c r="DJ150" s="48"/>
      <c r="DK150" s="48"/>
      <c r="DL150" s="48"/>
      <c r="DM150" s="48"/>
      <c r="DN150" s="48"/>
      <c r="DO150" s="48"/>
      <c r="DP150" s="48"/>
    </row>
    <row r="151" spans="1:120" s="2" customFormat="1" ht="17.100000000000001" customHeight="1">
      <c r="A151" s="59"/>
      <c r="B151" s="59" t="s">
        <v>69</v>
      </c>
      <c r="C151" s="59"/>
      <c r="D151" s="59"/>
      <c r="E151" s="59"/>
      <c r="F151" s="59"/>
      <c r="G151" s="59"/>
      <c r="H151" s="59"/>
      <c r="I151" s="59"/>
      <c r="J151" s="59"/>
      <c r="K151" s="59"/>
      <c r="L151" s="59"/>
      <c r="M151" s="59"/>
      <c r="N151" s="59"/>
      <c r="O151" s="59"/>
      <c r="P151" s="59"/>
      <c r="Q151" s="59"/>
      <c r="R151" s="680"/>
      <c r="S151" s="680"/>
      <c r="T151" s="680"/>
      <c r="U151" s="680"/>
      <c r="V151" s="680"/>
      <c r="W151" s="680"/>
      <c r="X151" s="680"/>
      <c r="Y151" s="680"/>
      <c r="Z151" s="680"/>
      <c r="AA151" s="680"/>
      <c r="AB151" s="680"/>
      <c r="AC151" s="680"/>
      <c r="AD151" s="680"/>
      <c r="AE151" s="680"/>
      <c r="AF151" s="680"/>
      <c r="AG151" s="680"/>
      <c r="AH151" s="680"/>
      <c r="AI151" s="680"/>
      <c r="AJ151" s="680"/>
      <c r="AK151" s="680"/>
      <c r="AL151" s="680"/>
      <c r="AM151" s="680"/>
      <c r="AN151" s="680"/>
      <c r="AO151" s="680"/>
      <c r="AP151" s="680"/>
      <c r="AQ151" s="680"/>
      <c r="AR151" s="680"/>
      <c r="AS151" s="680"/>
      <c r="AT151" s="680"/>
      <c r="AU151" s="680"/>
      <c r="AV151" s="680"/>
      <c r="AW151" s="680"/>
      <c r="AX151" s="680"/>
      <c r="AY151" s="680"/>
      <c r="AZ151" s="680"/>
      <c r="BA151" s="680"/>
      <c r="BB151" s="680"/>
      <c r="BC151" s="680"/>
      <c r="BD151" s="680"/>
      <c r="BE151" s="680"/>
      <c r="BF151" s="680"/>
      <c r="BG151" s="680"/>
      <c r="BH151" s="680"/>
      <c r="BI151" s="680"/>
      <c r="BJ151" s="680"/>
      <c r="BK151" s="680"/>
      <c r="BL151" s="680"/>
      <c r="BM151" s="680"/>
      <c r="BN151" s="680"/>
      <c r="BO151" s="680"/>
      <c r="BP151" s="680"/>
      <c r="BQ151" s="680"/>
      <c r="BR151" s="680"/>
      <c r="BS151" s="680"/>
      <c r="BT151" s="680"/>
      <c r="BU151" s="680"/>
      <c r="BV151" s="680"/>
      <c r="BW151" s="680"/>
      <c r="BX151" s="680"/>
      <c r="BY151" s="680"/>
      <c r="BZ151" s="680"/>
      <c r="CZ151" s="48"/>
      <c r="DA151" s="48"/>
      <c r="DB151" s="48"/>
      <c r="DC151" s="48"/>
      <c r="DD151" s="48"/>
      <c r="DE151" s="48"/>
      <c r="DF151" s="48"/>
      <c r="DG151" s="48"/>
      <c r="DH151" s="48"/>
      <c r="DI151" s="48"/>
      <c r="DJ151" s="48"/>
      <c r="DK151" s="48"/>
      <c r="DL151" s="48"/>
      <c r="DM151" s="48"/>
      <c r="DN151" s="48"/>
      <c r="DO151" s="48"/>
      <c r="DP151" s="48"/>
    </row>
    <row r="152" spans="1:120" s="2" customFormat="1" ht="17.100000000000001" customHeight="1">
      <c r="A152" s="59"/>
      <c r="B152" s="59" t="s">
        <v>70</v>
      </c>
      <c r="C152" s="59"/>
      <c r="D152" s="59"/>
      <c r="E152" s="59"/>
      <c r="F152" s="59"/>
      <c r="G152" s="59"/>
      <c r="H152" s="59"/>
      <c r="I152" s="59"/>
      <c r="J152" s="59"/>
      <c r="K152" s="59"/>
      <c r="L152" s="59"/>
      <c r="M152" s="59"/>
      <c r="N152" s="59"/>
      <c r="O152" s="59"/>
      <c r="P152" s="59"/>
      <c r="Q152" s="59"/>
      <c r="R152" s="122"/>
      <c r="S152" s="122"/>
      <c r="T152" s="122"/>
      <c r="U152" s="59"/>
      <c r="V152" s="59"/>
      <c r="W152" s="59"/>
      <c r="X152" s="680"/>
      <c r="Y152" s="680"/>
      <c r="Z152" s="680"/>
      <c r="AA152" s="680"/>
      <c r="AB152" s="680"/>
      <c r="AC152" s="680"/>
      <c r="AD152" s="680"/>
      <c r="AE152" s="680"/>
      <c r="AF152" s="680"/>
      <c r="AG152" s="680"/>
      <c r="AH152" s="680"/>
      <c r="AI152" s="680"/>
      <c r="AJ152" s="680"/>
      <c r="AK152" s="680"/>
      <c r="AL152" s="680"/>
      <c r="AM152" s="680"/>
      <c r="AN152" s="680"/>
      <c r="AO152" s="680"/>
      <c r="AP152" s="680"/>
      <c r="AQ152" s="680"/>
      <c r="AR152" s="680"/>
      <c r="AS152" s="680"/>
      <c r="AT152" s="680"/>
      <c r="AU152" s="680"/>
      <c r="AV152" s="680"/>
      <c r="AW152" s="680"/>
      <c r="AX152" s="680"/>
      <c r="AY152" s="680"/>
      <c r="AZ152" s="680"/>
      <c r="BA152" s="680"/>
      <c r="BB152" s="680"/>
      <c r="BC152" s="680"/>
      <c r="BD152" s="680"/>
      <c r="BE152" s="680"/>
      <c r="BF152" s="680"/>
      <c r="BG152" s="680"/>
      <c r="BH152" s="680"/>
      <c r="BI152" s="680"/>
      <c r="BJ152" s="680"/>
      <c r="BK152" s="680"/>
      <c r="BL152" s="680"/>
      <c r="BM152" s="680"/>
      <c r="BN152" s="680"/>
      <c r="BO152" s="680"/>
      <c r="BP152" s="680"/>
      <c r="BQ152" s="680"/>
      <c r="BR152" s="680"/>
      <c r="BS152" s="680"/>
      <c r="BT152" s="680"/>
      <c r="BU152" s="680"/>
      <c r="BV152" s="680"/>
      <c r="BW152" s="680"/>
      <c r="BX152" s="680"/>
      <c r="BY152" s="680"/>
      <c r="BZ152" s="680"/>
      <c r="CZ152" s="48"/>
      <c r="DA152" s="48"/>
      <c r="DB152" s="48"/>
      <c r="DC152" s="48"/>
      <c r="DD152" s="48"/>
      <c r="DE152" s="48"/>
      <c r="DF152" s="48"/>
      <c r="DG152" s="48"/>
      <c r="DH152" s="48"/>
      <c r="DI152" s="48"/>
      <c r="DJ152" s="48"/>
      <c r="DK152" s="48"/>
      <c r="DL152" s="48"/>
      <c r="DM152" s="48"/>
      <c r="DN152" s="48"/>
      <c r="DO152" s="48"/>
      <c r="DP152" s="48"/>
    </row>
    <row r="153" spans="1:120" s="2" customFormat="1" ht="4.5" customHeight="1">
      <c r="A153" s="63"/>
      <c r="B153" s="63"/>
      <c r="C153" s="63"/>
      <c r="D153" s="63"/>
      <c r="E153" s="63"/>
      <c r="F153" s="63"/>
      <c r="G153" s="63"/>
      <c r="H153" s="63"/>
      <c r="I153" s="63"/>
      <c r="J153" s="63"/>
      <c r="K153" s="63"/>
      <c r="L153" s="63"/>
      <c r="M153" s="63"/>
      <c r="N153" s="63"/>
      <c r="O153" s="63"/>
      <c r="P153" s="63"/>
      <c r="Q153" s="63"/>
      <c r="R153" s="64"/>
      <c r="S153" s="64"/>
      <c r="T153" s="64"/>
      <c r="U153" s="64"/>
      <c r="V153" s="64"/>
      <c r="W153" s="64"/>
      <c r="X153" s="64"/>
      <c r="Y153" s="64"/>
      <c r="Z153" s="64"/>
      <c r="AA153" s="64"/>
      <c r="AB153" s="64"/>
      <c r="AC153" s="64"/>
      <c r="AD153" s="64"/>
      <c r="AE153" s="64"/>
      <c r="AF153" s="64"/>
      <c r="AG153" s="64"/>
      <c r="AH153" s="64"/>
      <c r="AI153" s="64"/>
      <c r="AJ153" s="64"/>
      <c r="AK153" s="64"/>
      <c r="AL153" s="64"/>
      <c r="AM153" s="64"/>
      <c r="AN153" s="64"/>
      <c r="AO153" s="64"/>
      <c r="AP153" s="64"/>
      <c r="AQ153" s="64"/>
      <c r="AR153" s="64"/>
      <c r="AS153" s="64"/>
      <c r="AT153" s="64"/>
      <c r="AU153" s="64"/>
      <c r="AV153" s="64"/>
      <c r="AW153" s="64"/>
      <c r="AX153" s="64"/>
      <c r="AY153" s="64"/>
      <c r="AZ153" s="64"/>
      <c r="BA153" s="64"/>
      <c r="BB153" s="64"/>
      <c r="BC153" s="64"/>
      <c r="BD153" s="64"/>
      <c r="BE153" s="64"/>
      <c r="BF153" s="64"/>
      <c r="BG153" s="64"/>
      <c r="BH153" s="64"/>
      <c r="BI153" s="64"/>
      <c r="BJ153" s="64"/>
      <c r="BK153" s="64"/>
      <c r="BL153" s="64"/>
      <c r="BM153" s="64"/>
      <c r="BN153" s="64"/>
      <c r="BO153" s="64"/>
      <c r="BP153" s="64"/>
      <c r="BQ153" s="64"/>
      <c r="BR153" s="64"/>
      <c r="BS153" s="64"/>
      <c r="BT153" s="64"/>
      <c r="BU153" s="64"/>
      <c r="BV153" s="64"/>
      <c r="BW153" s="64"/>
      <c r="BX153" s="64"/>
      <c r="BY153" s="64"/>
      <c r="BZ153" s="64"/>
      <c r="CZ153" s="48"/>
      <c r="DA153" s="48"/>
      <c r="DB153" s="48"/>
      <c r="DC153" s="48"/>
      <c r="DD153" s="48"/>
      <c r="DE153" s="48"/>
      <c r="DF153" s="48"/>
      <c r="DG153" s="48"/>
      <c r="DH153" s="48"/>
      <c r="DI153" s="48"/>
      <c r="DJ153" s="48"/>
      <c r="DK153" s="48"/>
      <c r="DL153" s="48"/>
      <c r="DM153" s="48"/>
      <c r="DN153" s="48"/>
      <c r="DO153" s="48"/>
      <c r="DP153" s="48"/>
    </row>
    <row r="154" spans="1:120" s="2" customFormat="1" ht="5.0999999999999996" customHeight="1">
      <c r="A154" s="59"/>
      <c r="B154" s="59"/>
      <c r="C154" s="59"/>
      <c r="D154" s="59"/>
      <c r="E154" s="59"/>
      <c r="F154" s="59"/>
      <c r="G154" s="59"/>
      <c r="H154" s="59"/>
      <c r="I154" s="59"/>
      <c r="J154" s="59"/>
      <c r="K154" s="59"/>
      <c r="L154" s="59"/>
      <c r="M154" s="59"/>
      <c r="N154" s="59"/>
      <c r="O154" s="59"/>
      <c r="P154" s="59"/>
      <c r="Q154" s="59"/>
      <c r="R154" s="59"/>
      <c r="S154" s="59"/>
      <c r="T154" s="59"/>
      <c r="U154" s="59"/>
      <c r="V154" s="59"/>
      <c r="W154" s="59"/>
      <c r="X154" s="59"/>
      <c r="Y154" s="59"/>
      <c r="Z154" s="59"/>
      <c r="AA154" s="59"/>
      <c r="AB154" s="59"/>
      <c r="AC154" s="59"/>
      <c r="AD154" s="59"/>
      <c r="AE154" s="59"/>
      <c r="AF154" s="59"/>
      <c r="AG154" s="59"/>
      <c r="AH154" s="59"/>
      <c r="AI154" s="59"/>
      <c r="AJ154" s="59"/>
      <c r="AK154" s="59"/>
      <c r="AL154" s="59"/>
      <c r="AM154" s="59"/>
      <c r="AN154" s="59"/>
      <c r="AO154" s="59"/>
      <c r="AP154" s="59"/>
      <c r="AQ154" s="59"/>
      <c r="AR154" s="59"/>
      <c r="AS154" s="59"/>
      <c r="AT154" s="59"/>
      <c r="AU154" s="59"/>
      <c r="AV154" s="59"/>
      <c r="AW154" s="59"/>
      <c r="AX154" s="59"/>
      <c r="AY154" s="59"/>
      <c r="AZ154" s="59"/>
      <c r="BA154" s="59"/>
      <c r="BB154" s="59"/>
      <c r="BC154" s="59"/>
      <c r="BD154" s="59"/>
      <c r="BE154" s="59"/>
      <c r="BF154" s="59"/>
      <c r="BG154" s="59"/>
      <c r="BH154" s="59"/>
      <c r="BI154" s="59"/>
      <c r="BJ154" s="59"/>
      <c r="BK154" s="59"/>
      <c r="BL154" s="59"/>
      <c r="BM154" s="59"/>
      <c r="BN154" s="59"/>
      <c r="BO154" s="59"/>
      <c r="BP154" s="59"/>
      <c r="BQ154" s="59"/>
      <c r="BR154" s="59"/>
      <c r="BS154" s="59"/>
      <c r="BT154" s="59"/>
      <c r="BU154" s="59"/>
      <c r="BV154" s="59"/>
      <c r="BW154" s="59"/>
      <c r="BX154" s="59"/>
      <c r="BY154" s="59"/>
      <c r="BZ154" s="59"/>
      <c r="CZ154" s="48"/>
      <c r="DA154" s="48"/>
      <c r="DB154" s="48"/>
      <c r="DC154" s="48"/>
      <c r="DD154" s="48"/>
      <c r="DE154" s="48"/>
      <c r="DF154" s="48"/>
      <c r="DG154" s="48"/>
      <c r="DH154" s="48"/>
      <c r="DI154" s="48"/>
      <c r="DJ154" s="48"/>
      <c r="DK154" s="48"/>
      <c r="DL154" s="48"/>
      <c r="DM154" s="48"/>
      <c r="DN154" s="48"/>
      <c r="DO154" s="48"/>
      <c r="DP154" s="48"/>
    </row>
    <row r="155" spans="1:120" s="2" customFormat="1" ht="16.5" customHeight="1">
      <c r="A155" s="59"/>
      <c r="B155" s="59" t="s">
        <v>66</v>
      </c>
      <c r="C155" s="59"/>
      <c r="D155" s="59"/>
      <c r="E155" s="59"/>
      <c r="F155" s="59"/>
      <c r="G155" s="59"/>
      <c r="H155" s="59"/>
      <c r="I155" s="59"/>
      <c r="J155" s="59"/>
      <c r="K155" s="59"/>
      <c r="L155" s="59"/>
      <c r="M155" s="59"/>
      <c r="N155" s="59"/>
      <c r="O155" s="59"/>
      <c r="P155" s="59"/>
      <c r="Q155" s="59"/>
      <c r="R155" s="680"/>
      <c r="S155" s="680"/>
      <c r="T155" s="680"/>
      <c r="U155" s="680"/>
      <c r="V155" s="680"/>
      <c r="W155" s="680"/>
      <c r="X155" s="680"/>
      <c r="Y155" s="680"/>
      <c r="Z155" s="680"/>
      <c r="AA155" s="680"/>
      <c r="AB155" s="680"/>
      <c r="AC155" s="680"/>
      <c r="AD155" s="680"/>
      <c r="AE155" s="680"/>
      <c r="AF155" s="680"/>
      <c r="AG155" s="680"/>
      <c r="AH155" s="680"/>
      <c r="AI155" s="680"/>
      <c r="AJ155" s="680"/>
      <c r="AK155" s="680"/>
      <c r="AL155" s="680"/>
      <c r="AM155" s="680"/>
      <c r="AN155" s="680"/>
      <c r="AO155" s="680"/>
      <c r="AP155" s="680"/>
      <c r="AQ155" s="680"/>
      <c r="AR155" s="680"/>
      <c r="AS155" s="680"/>
      <c r="AT155" s="680"/>
      <c r="AU155" s="680"/>
      <c r="AV155" s="680"/>
      <c r="AW155" s="680"/>
      <c r="AX155" s="680"/>
      <c r="AY155" s="680"/>
      <c r="AZ155" s="680"/>
      <c r="BA155" s="680"/>
      <c r="BB155" s="680"/>
      <c r="BC155" s="680"/>
      <c r="BD155" s="680"/>
      <c r="BE155" s="680"/>
      <c r="BF155" s="680"/>
      <c r="BG155" s="680"/>
      <c r="BH155" s="680"/>
      <c r="BI155" s="680"/>
      <c r="BJ155" s="680"/>
      <c r="BK155" s="680"/>
      <c r="BL155" s="680"/>
      <c r="BM155" s="680"/>
      <c r="BN155" s="680"/>
      <c r="BO155" s="680"/>
      <c r="BP155" s="680"/>
      <c r="BQ155" s="680"/>
      <c r="BR155" s="680"/>
      <c r="BS155" s="680"/>
      <c r="BT155" s="680"/>
      <c r="BU155" s="680"/>
      <c r="BV155" s="680"/>
      <c r="BW155" s="680"/>
      <c r="BX155" s="680"/>
      <c r="BY155" s="680"/>
      <c r="BZ155" s="680"/>
      <c r="CZ155" s="48"/>
      <c r="DA155" s="48"/>
      <c r="DB155" s="48"/>
      <c r="DC155" s="48"/>
      <c r="DD155" s="48"/>
      <c r="DE155" s="48"/>
      <c r="DF155" s="48"/>
      <c r="DG155" s="48"/>
      <c r="DH155" s="48"/>
      <c r="DI155" s="48"/>
      <c r="DJ155" s="48"/>
      <c r="DK155" s="48"/>
      <c r="DL155" s="48"/>
      <c r="DM155" s="48"/>
      <c r="DN155" s="48"/>
      <c r="DO155" s="48"/>
      <c r="DP155" s="48"/>
    </row>
    <row r="156" spans="1:120" s="2" customFormat="1" ht="17.100000000000001" customHeight="1">
      <c r="A156" s="59"/>
      <c r="B156" s="59" t="s">
        <v>67</v>
      </c>
      <c r="C156" s="59"/>
      <c r="D156" s="59"/>
      <c r="E156" s="59"/>
      <c r="F156" s="59"/>
      <c r="G156" s="59"/>
      <c r="H156" s="59"/>
      <c r="I156" s="59"/>
      <c r="J156" s="59"/>
      <c r="K156" s="59"/>
      <c r="L156" s="59"/>
      <c r="M156" s="59"/>
      <c r="N156" s="59"/>
      <c r="O156" s="59"/>
      <c r="P156" s="59"/>
      <c r="Q156" s="59"/>
      <c r="R156" s="680"/>
      <c r="S156" s="680"/>
      <c r="T156" s="680"/>
      <c r="U156" s="680"/>
      <c r="V156" s="680"/>
      <c r="W156" s="680"/>
      <c r="X156" s="680"/>
      <c r="Y156" s="680"/>
      <c r="Z156" s="680"/>
      <c r="AA156" s="680"/>
      <c r="AB156" s="680"/>
      <c r="AC156" s="680"/>
      <c r="AD156" s="680"/>
      <c r="AE156" s="680"/>
      <c r="AF156" s="680"/>
      <c r="AG156" s="680"/>
      <c r="AH156" s="680"/>
      <c r="AI156" s="680"/>
      <c r="AJ156" s="680"/>
      <c r="AK156" s="680"/>
      <c r="AL156" s="680"/>
      <c r="AM156" s="680"/>
      <c r="AN156" s="680"/>
      <c r="AO156" s="680"/>
      <c r="AP156" s="680"/>
      <c r="AQ156" s="680"/>
      <c r="AR156" s="680"/>
      <c r="AS156" s="680"/>
      <c r="AT156" s="680"/>
      <c r="AU156" s="680"/>
      <c r="AV156" s="680"/>
      <c r="AW156" s="680"/>
      <c r="AX156" s="680"/>
      <c r="AY156" s="680"/>
      <c r="AZ156" s="680"/>
      <c r="BA156" s="680"/>
      <c r="BB156" s="680"/>
      <c r="BC156" s="680"/>
      <c r="BD156" s="680"/>
      <c r="BE156" s="680"/>
      <c r="BF156" s="680"/>
      <c r="BG156" s="680"/>
      <c r="BH156" s="680"/>
      <c r="BI156" s="680"/>
      <c r="BJ156" s="680"/>
      <c r="BK156" s="680"/>
      <c r="BL156" s="680"/>
      <c r="BM156" s="680"/>
      <c r="BN156" s="680"/>
      <c r="BO156" s="680"/>
      <c r="BP156" s="680"/>
      <c r="BQ156" s="680"/>
      <c r="BR156" s="680"/>
      <c r="BS156" s="680"/>
      <c r="BT156" s="680"/>
      <c r="BU156" s="680"/>
      <c r="BV156" s="680"/>
      <c r="BW156" s="680"/>
      <c r="BX156" s="680"/>
      <c r="BY156" s="680"/>
      <c r="BZ156" s="680"/>
      <c r="CZ156" s="48"/>
      <c r="DA156" s="48"/>
      <c r="DB156" s="48"/>
      <c r="DC156" s="48"/>
      <c r="DD156" s="48"/>
      <c r="DE156" s="48"/>
      <c r="DF156" s="48"/>
      <c r="DG156" s="48"/>
      <c r="DH156" s="48"/>
      <c r="DI156" s="48"/>
      <c r="DJ156" s="48"/>
      <c r="DK156" s="48"/>
      <c r="DL156" s="48"/>
      <c r="DM156" s="48"/>
      <c r="DN156" s="48"/>
      <c r="DO156" s="48"/>
      <c r="DP156" s="48"/>
    </row>
    <row r="157" spans="1:120" s="2" customFormat="1" ht="17.100000000000001" customHeight="1">
      <c r="A157" s="59"/>
      <c r="B157" s="59" t="s">
        <v>32</v>
      </c>
      <c r="C157" s="59"/>
      <c r="D157" s="59"/>
      <c r="E157" s="59"/>
      <c r="F157" s="59"/>
      <c r="G157" s="59"/>
      <c r="H157" s="59"/>
      <c r="I157" s="59"/>
      <c r="J157" s="59"/>
      <c r="K157" s="59"/>
      <c r="L157" s="59"/>
      <c r="M157" s="59"/>
      <c r="N157" s="59"/>
      <c r="O157" s="59"/>
      <c r="P157" s="59"/>
      <c r="Q157" s="59"/>
      <c r="R157" s="670" t="s">
        <v>1254</v>
      </c>
      <c r="S157" s="670"/>
      <c r="T157" s="670"/>
      <c r="U157" s="680"/>
      <c r="V157" s="680"/>
      <c r="W157" s="680"/>
      <c r="X157" s="680"/>
      <c r="Y157" s="680"/>
      <c r="Z157" s="680"/>
      <c r="AA157" s="680"/>
      <c r="AB157" s="680"/>
      <c r="AC157" s="680"/>
      <c r="AD157" s="680"/>
      <c r="AE157" s="680"/>
      <c r="AF157" s="680"/>
      <c r="AG157" s="680"/>
      <c r="AH157" s="680"/>
      <c r="AI157" s="680"/>
      <c r="AJ157" s="680"/>
      <c r="AK157" s="680"/>
      <c r="AL157" s="680"/>
      <c r="AM157" s="680"/>
      <c r="AN157" s="680"/>
      <c r="AO157" s="680"/>
      <c r="AP157" s="680"/>
      <c r="AQ157" s="680"/>
      <c r="AR157" s="680"/>
      <c r="AS157" s="680"/>
      <c r="AT157" s="680"/>
      <c r="AU157" s="680"/>
      <c r="AV157" s="680"/>
      <c r="AW157" s="680"/>
      <c r="AX157" s="680"/>
      <c r="AY157" s="680"/>
      <c r="AZ157" s="680"/>
      <c r="BA157" s="680"/>
      <c r="BB157" s="680"/>
      <c r="BC157" s="680"/>
      <c r="BD157" s="680"/>
      <c r="BE157" s="680"/>
      <c r="BF157" s="680"/>
      <c r="BG157" s="680"/>
      <c r="BH157" s="680"/>
      <c r="BI157" s="680"/>
      <c r="BJ157" s="680"/>
      <c r="BK157" s="680"/>
      <c r="BL157" s="680"/>
      <c r="BM157" s="680"/>
      <c r="BN157" s="680"/>
      <c r="BO157" s="680"/>
      <c r="BP157" s="680"/>
      <c r="BQ157" s="680"/>
      <c r="BR157" s="680"/>
      <c r="BS157" s="680"/>
      <c r="BT157" s="680"/>
      <c r="BU157" s="680"/>
      <c r="BV157" s="680"/>
      <c r="BW157" s="680"/>
      <c r="BX157" s="680"/>
      <c r="BY157" s="680"/>
      <c r="BZ157" s="680"/>
      <c r="CZ157" s="48"/>
      <c r="DA157" s="48"/>
      <c r="DB157" s="48"/>
      <c r="DC157" s="48"/>
      <c r="DD157" s="48"/>
      <c r="DE157" s="48"/>
      <c r="DF157" s="48"/>
      <c r="DG157" s="48"/>
      <c r="DH157" s="48"/>
      <c r="DI157" s="48"/>
      <c r="DJ157" s="48"/>
      <c r="DK157" s="48"/>
      <c r="DL157" s="48"/>
      <c r="DM157" s="48"/>
      <c r="DN157" s="48"/>
      <c r="DO157" s="48"/>
      <c r="DP157" s="48"/>
    </row>
    <row r="158" spans="1:120" s="2" customFormat="1" ht="17.100000000000001" customHeight="1">
      <c r="A158" s="59"/>
      <c r="B158" s="59" t="s">
        <v>68</v>
      </c>
      <c r="C158" s="59"/>
      <c r="D158" s="59"/>
      <c r="E158" s="59"/>
      <c r="F158" s="59"/>
      <c r="G158" s="59"/>
      <c r="H158" s="59"/>
      <c r="I158" s="59"/>
      <c r="J158" s="59"/>
      <c r="K158" s="59"/>
      <c r="L158" s="59"/>
      <c r="M158" s="59"/>
      <c r="N158" s="59"/>
      <c r="O158" s="59"/>
      <c r="P158" s="59"/>
      <c r="Q158" s="59"/>
      <c r="R158" s="680"/>
      <c r="S158" s="680"/>
      <c r="T158" s="680"/>
      <c r="U158" s="680"/>
      <c r="V158" s="680"/>
      <c r="W158" s="680"/>
      <c r="X158" s="680"/>
      <c r="Y158" s="680"/>
      <c r="Z158" s="680"/>
      <c r="AA158" s="680"/>
      <c r="AB158" s="680"/>
      <c r="AC158" s="680"/>
      <c r="AD158" s="680"/>
      <c r="AE158" s="680"/>
      <c r="AF158" s="680"/>
      <c r="AG158" s="680"/>
      <c r="AH158" s="680"/>
      <c r="AI158" s="680"/>
      <c r="AJ158" s="680"/>
      <c r="AK158" s="680"/>
      <c r="AL158" s="680"/>
      <c r="AM158" s="680"/>
      <c r="AN158" s="680"/>
      <c r="AO158" s="680"/>
      <c r="AP158" s="680"/>
      <c r="AQ158" s="680"/>
      <c r="AR158" s="680"/>
      <c r="AS158" s="680"/>
      <c r="AT158" s="680"/>
      <c r="AU158" s="680"/>
      <c r="AV158" s="680"/>
      <c r="AW158" s="680"/>
      <c r="AX158" s="680"/>
      <c r="AY158" s="680"/>
      <c r="AZ158" s="680"/>
      <c r="BA158" s="680"/>
      <c r="BB158" s="680"/>
      <c r="BC158" s="680"/>
      <c r="BD158" s="680"/>
      <c r="BE158" s="680"/>
      <c r="BF158" s="680"/>
      <c r="BG158" s="680"/>
      <c r="BH158" s="680"/>
      <c r="BI158" s="680"/>
      <c r="BJ158" s="680"/>
      <c r="BK158" s="680"/>
      <c r="BL158" s="680"/>
      <c r="BM158" s="680"/>
      <c r="BN158" s="680"/>
      <c r="BO158" s="680"/>
      <c r="BP158" s="680"/>
      <c r="BQ158" s="680"/>
      <c r="BR158" s="680"/>
      <c r="BS158" s="680"/>
      <c r="BT158" s="680"/>
      <c r="BU158" s="680"/>
      <c r="BV158" s="680"/>
      <c r="BW158" s="680"/>
      <c r="BX158" s="680"/>
      <c r="BY158" s="680"/>
      <c r="BZ158" s="680"/>
      <c r="CZ158" s="48"/>
      <c r="DA158" s="48"/>
      <c r="DB158" s="48"/>
      <c r="DC158" s="48"/>
      <c r="DD158" s="48"/>
      <c r="DE158" s="48"/>
      <c r="DF158" s="48"/>
      <c r="DG158" s="48"/>
      <c r="DH158" s="48"/>
      <c r="DI158" s="48"/>
      <c r="DJ158" s="48"/>
      <c r="DK158" s="48"/>
      <c r="DL158" s="48"/>
      <c r="DM158" s="48"/>
      <c r="DN158" s="48"/>
      <c r="DO158" s="48"/>
      <c r="DP158" s="48"/>
    </row>
    <row r="159" spans="1:120" s="2" customFormat="1" ht="17.100000000000001" customHeight="1">
      <c r="A159" s="59"/>
      <c r="B159" s="59" t="s">
        <v>34</v>
      </c>
      <c r="C159" s="59"/>
      <c r="D159" s="59"/>
      <c r="E159" s="59"/>
      <c r="F159" s="59"/>
      <c r="G159" s="59"/>
      <c r="H159" s="59"/>
      <c r="I159" s="59"/>
      <c r="J159" s="59"/>
      <c r="K159" s="59"/>
      <c r="L159" s="59"/>
      <c r="M159" s="59"/>
      <c r="N159" s="59"/>
      <c r="O159" s="59"/>
      <c r="P159" s="59"/>
      <c r="Q159" s="59"/>
      <c r="R159" s="680"/>
      <c r="S159" s="680"/>
      <c r="T159" s="680"/>
      <c r="U159" s="680"/>
      <c r="V159" s="680"/>
      <c r="W159" s="680"/>
      <c r="X159" s="680"/>
      <c r="Y159" s="680"/>
      <c r="Z159" s="680"/>
      <c r="AA159" s="680"/>
      <c r="AB159" s="680"/>
      <c r="AC159" s="680"/>
      <c r="AD159" s="680"/>
      <c r="AE159" s="680"/>
      <c r="AF159" s="680"/>
      <c r="AG159" s="680"/>
      <c r="AH159" s="680"/>
      <c r="AI159" s="680"/>
      <c r="AJ159" s="680"/>
      <c r="AK159" s="680"/>
      <c r="AL159" s="680"/>
      <c r="AM159" s="680"/>
      <c r="AN159" s="680"/>
      <c r="AO159" s="680"/>
      <c r="AP159" s="680"/>
      <c r="AQ159" s="680"/>
      <c r="AR159" s="680"/>
      <c r="AS159" s="680"/>
      <c r="AT159" s="680"/>
      <c r="AU159" s="680"/>
      <c r="AV159" s="680"/>
      <c r="AW159" s="680"/>
      <c r="AX159" s="680"/>
      <c r="AY159" s="680"/>
      <c r="AZ159" s="680"/>
      <c r="BA159" s="680"/>
      <c r="BB159" s="680"/>
      <c r="BC159" s="680"/>
      <c r="BD159" s="680"/>
      <c r="BE159" s="680"/>
      <c r="BF159" s="680"/>
      <c r="BG159" s="680"/>
      <c r="BH159" s="680"/>
      <c r="BI159" s="680"/>
      <c r="BJ159" s="680"/>
      <c r="BK159" s="680"/>
      <c r="BL159" s="680"/>
      <c r="BM159" s="680"/>
      <c r="BN159" s="680"/>
      <c r="BO159" s="680"/>
      <c r="BP159" s="680"/>
      <c r="BQ159" s="680"/>
      <c r="BR159" s="680"/>
      <c r="BS159" s="680"/>
      <c r="BT159" s="680"/>
      <c r="BU159" s="680"/>
      <c r="BV159" s="680"/>
      <c r="BW159" s="680"/>
      <c r="BX159" s="680"/>
      <c r="BY159" s="680"/>
      <c r="BZ159" s="680"/>
      <c r="CZ159" s="48"/>
      <c r="DA159" s="48"/>
      <c r="DB159" s="48"/>
      <c r="DC159" s="48"/>
      <c r="DD159" s="48"/>
      <c r="DE159" s="48"/>
      <c r="DF159" s="48"/>
      <c r="DG159" s="48"/>
      <c r="DH159" s="48"/>
      <c r="DI159" s="48"/>
      <c r="DJ159" s="48"/>
      <c r="DK159" s="48"/>
      <c r="DL159" s="48"/>
      <c r="DM159" s="48"/>
      <c r="DN159" s="48"/>
      <c r="DO159" s="48"/>
      <c r="DP159" s="48"/>
    </row>
    <row r="160" spans="1:120" s="2" customFormat="1" ht="17.100000000000001" customHeight="1">
      <c r="A160" s="59"/>
      <c r="B160" s="59" t="s">
        <v>69</v>
      </c>
      <c r="C160" s="59"/>
      <c r="D160" s="59"/>
      <c r="E160" s="59"/>
      <c r="F160" s="59"/>
      <c r="G160" s="59"/>
      <c r="H160" s="59"/>
      <c r="I160" s="59"/>
      <c r="J160" s="59"/>
      <c r="K160" s="59"/>
      <c r="L160" s="59"/>
      <c r="M160" s="59"/>
      <c r="N160" s="59"/>
      <c r="O160" s="59"/>
      <c r="P160" s="59"/>
      <c r="Q160" s="59"/>
      <c r="R160" s="680"/>
      <c r="S160" s="680"/>
      <c r="T160" s="680"/>
      <c r="U160" s="680"/>
      <c r="V160" s="680"/>
      <c r="W160" s="680"/>
      <c r="X160" s="680"/>
      <c r="Y160" s="680"/>
      <c r="Z160" s="680"/>
      <c r="AA160" s="680"/>
      <c r="AB160" s="680"/>
      <c r="AC160" s="680"/>
      <c r="AD160" s="680"/>
      <c r="AE160" s="680"/>
      <c r="AF160" s="680"/>
      <c r="AG160" s="680"/>
      <c r="AH160" s="680"/>
      <c r="AI160" s="680"/>
      <c r="AJ160" s="680"/>
      <c r="AK160" s="680"/>
      <c r="AL160" s="680"/>
      <c r="AM160" s="680"/>
      <c r="AN160" s="680"/>
      <c r="AO160" s="680"/>
      <c r="AP160" s="680"/>
      <c r="AQ160" s="680"/>
      <c r="AR160" s="680"/>
      <c r="AS160" s="680"/>
      <c r="AT160" s="680"/>
      <c r="AU160" s="680"/>
      <c r="AV160" s="680"/>
      <c r="AW160" s="680"/>
      <c r="AX160" s="680"/>
      <c r="AY160" s="680"/>
      <c r="AZ160" s="680"/>
      <c r="BA160" s="680"/>
      <c r="BB160" s="680"/>
      <c r="BC160" s="680"/>
      <c r="BD160" s="680"/>
      <c r="BE160" s="680"/>
      <c r="BF160" s="680"/>
      <c r="BG160" s="680"/>
      <c r="BH160" s="680"/>
      <c r="BI160" s="680"/>
      <c r="BJ160" s="680"/>
      <c r="BK160" s="680"/>
      <c r="BL160" s="680"/>
      <c r="BM160" s="680"/>
      <c r="BN160" s="680"/>
      <c r="BO160" s="680"/>
      <c r="BP160" s="680"/>
      <c r="BQ160" s="680"/>
      <c r="BR160" s="680"/>
      <c r="BS160" s="680"/>
      <c r="BT160" s="680"/>
      <c r="BU160" s="680"/>
      <c r="BV160" s="680"/>
      <c r="BW160" s="680"/>
      <c r="BX160" s="680"/>
      <c r="BY160" s="680"/>
      <c r="BZ160" s="680"/>
      <c r="CZ160" s="48"/>
      <c r="DA160" s="48"/>
      <c r="DB160" s="48"/>
      <c r="DC160" s="48"/>
      <c r="DD160" s="48"/>
      <c r="DE160" s="48"/>
      <c r="DF160" s="48"/>
      <c r="DG160" s="48"/>
      <c r="DH160" s="48"/>
      <c r="DI160" s="48"/>
      <c r="DJ160" s="48"/>
      <c r="DK160" s="48"/>
      <c r="DL160" s="48"/>
      <c r="DM160" s="48"/>
      <c r="DN160" s="48"/>
      <c r="DO160" s="48"/>
      <c r="DP160" s="48"/>
    </row>
    <row r="161" spans="1:120" s="2" customFormat="1" ht="17.100000000000001" customHeight="1">
      <c r="A161" s="59"/>
      <c r="B161" s="59" t="s">
        <v>70</v>
      </c>
      <c r="C161" s="59"/>
      <c r="D161" s="59"/>
      <c r="E161" s="59"/>
      <c r="F161" s="59"/>
      <c r="G161" s="59"/>
      <c r="H161" s="59"/>
      <c r="I161" s="59"/>
      <c r="J161" s="59"/>
      <c r="K161" s="59"/>
      <c r="L161" s="59"/>
      <c r="M161" s="59"/>
      <c r="N161" s="59"/>
      <c r="O161" s="59"/>
      <c r="P161" s="59"/>
      <c r="Q161" s="59"/>
      <c r="R161" s="122"/>
      <c r="S161" s="122"/>
      <c r="T161" s="122"/>
      <c r="U161" s="59"/>
      <c r="V161" s="59"/>
      <c r="W161" s="59"/>
      <c r="X161" s="680"/>
      <c r="Y161" s="680"/>
      <c r="Z161" s="680"/>
      <c r="AA161" s="680"/>
      <c r="AB161" s="680"/>
      <c r="AC161" s="680"/>
      <c r="AD161" s="680"/>
      <c r="AE161" s="680"/>
      <c r="AF161" s="680"/>
      <c r="AG161" s="680"/>
      <c r="AH161" s="680"/>
      <c r="AI161" s="680"/>
      <c r="AJ161" s="680"/>
      <c r="AK161" s="680"/>
      <c r="AL161" s="680"/>
      <c r="AM161" s="680"/>
      <c r="AN161" s="680"/>
      <c r="AO161" s="680"/>
      <c r="AP161" s="680"/>
      <c r="AQ161" s="680"/>
      <c r="AR161" s="680"/>
      <c r="AS161" s="680"/>
      <c r="AT161" s="680"/>
      <c r="AU161" s="680"/>
      <c r="AV161" s="680"/>
      <c r="AW161" s="680"/>
      <c r="AX161" s="680"/>
      <c r="AY161" s="680"/>
      <c r="AZ161" s="680"/>
      <c r="BA161" s="680"/>
      <c r="BB161" s="680"/>
      <c r="BC161" s="680"/>
      <c r="BD161" s="680"/>
      <c r="BE161" s="680"/>
      <c r="BF161" s="680"/>
      <c r="BG161" s="680"/>
      <c r="BH161" s="680"/>
      <c r="BI161" s="680"/>
      <c r="BJ161" s="680"/>
      <c r="BK161" s="680"/>
      <c r="BL161" s="680"/>
      <c r="BM161" s="680"/>
      <c r="BN161" s="680"/>
      <c r="BO161" s="680"/>
      <c r="BP161" s="680"/>
      <c r="BQ161" s="680"/>
      <c r="BR161" s="680"/>
      <c r="BS161" s="680"/>
      <c r="BT161" s="680"/>
      <c r="BU161" s="680"/>
      <c r="BV161" s="680"/>
      <c r="BW161" s="680"/>
      <c r="BX161" s="680"/>
      <c r="BY161" s="680"/>
      <c r="BZ161" s="680"/>
      <c r="CZ161" s="48"/>
      <c r="DA161" s="48"/>
      <c r="DB161" s="48"/>
      <c r="DC161" s="48"/>
      <c r="DD161" s="48"/>
      <c r="DE161" s="48"/>
      <c r="DF161" s="48"/>
      <c r="DG161" s="48"/>
      <c r="DH161" s="48"/>
      <c r="DI161" s="48"/>
      <c r="DJ161" s="48"/>
      <c r="DK161" s="48"/>
      <c r="DL161" s="48"/>
      <c r="DM161" s="48"/>
      <c r="DN161" s="48"/>
      <c r="DO161" s="48"/>
      <c r="DP161" s="48"/>
    </row>
    <row r="162" spans="1:120" s="2" customFormat="1" ht="4.5" customHeight="1">
      <c r="A162" s="63"/>
      <c r="B162" s="63"/>
      <c r="C162" s="63"/>
      <c r="D162" s="63"/>
      <c r="E162" s="63"/>
      <c r="F162" s="63"/>
      <c r="G162" s="63"/>
      <c r="H162" s="63"/>
      <c r="I162" s="63"/>
      <c r="J162" s="63"/>
      <c r="K162" s="63"/>
      <c r="L162" s="63"/>
      <c r="M162" s="63"/>
      <c r="N162" s="63"/>
      <c r="O162" s="63"/>
      <c r="P162" s="63"/>
      <c r="Q162" s="63"/>
      <c r="R162" s="64"/>
      <c r="S162" s="64"/>
      <c r="T162" s="64"/>
      <c r="U162" s="64"/>
      <c r="V162" s="64"/>
      <c r="W162" s="64"/>
      <c r="X162" s="64"/>
      <c r="Y162" s="64"/>
      <c r="Z162" s="64"/>
      <c r="AA162" s="64"/>
      <c r="AB162" s="64"/>
      <c r="AC162" s="64"/>
      <c r="AD162" s="64"/>
      <c r="AE162" s="64"/>
      <c r="AF162" s="64"/>
      <c r="AG162" s="64"/>
      <c r="AH162" s="64"/>
      <c r="AI162" s="64"/>
      <c r="AJ162" s="64"/>
      <c r="AK162" s="64"/>
      <c r="AL162" s="64"/>
      <c r="AM162" s="64"/>
      <c r="AN162" s="64"/>
      <c r="AO162" s="64"/>
      <c r="AP162" s="64"/>
      <c r="AQ162" s="64"/>
      <c r="AR162" s="64"/>
      <c r="AS162" s="64"/>
      <c r="AT162" s="64"/>
      <c r="AU162" s="64"/>
      <c r="AV162" s="64"/>
      <c r="AW162" s="64"/>
      <c r="AX162" s="64"/>
      <c r="AY162" s="64"/>
      <c r="AZ162" s="64"/>
      <c r="BA162" s="64"/>
      <c r="BB162" s="64"/>
      <c r="BC162" s="64"/>
      <c r="BD162" s="64"/>
      <c r="BE162" s="64"/>
      <c r="BF162" s="64"/>
      <c r="BG162" s="64"/>
      <c r="BH162" s="64"/>
      <c r="BI162" s="64"/>
      <c r="BJ162" s="64"/>
      <c r="BK162" s="64"/>
      <c r="BL162" s="64"/>
      <c r="BM162" s="64"/>
      <c r="BN162" s="64"/>
      <c r="BO162" s="64"/>
      <c r="BP162" s="64"/>
      <c r="BQ162" s="64"/>
      <c r="BR162" s="64"/>
      <c r="BS162" s="64"/>
      <c r="BT162" s="64"/>
      <c r="BU162" s="64"/>
      <c r="BV162" s="64"/>
      <c r="BW162" s="64"/>
      <c r="BX162" s="64"/>
      <c r="BY162" s="64"/>
      <c r="BZ162" s="64"/>
      <c r="CZ162" s="48"/>
      <c r="DA162" s="48"/>
      <c r="DB162" s="48"/>
      <c r="DC162" s="48"/>
      <c r="DD162" s="48"/>
      <c r="DE162" s="48"/>
      <c r="DF162" s="48"/>
      <c r="DG162" s="48"/>
      <c r="DH162" s="48"/>
      <c r="DI162" s="48"/>
      <c r="DJ162" s="48"/>
      <c r="DK162" s="48"/>
      <c r="DL162" s="48"/>
      <c r="DM162" s="48"/>
      <c r="DN162" s="48"/>
      <c r="DO162" s="48"/>
      <c r="DP162" s="48"/>
    </row>
    <row r="163" spans="1:120" s="2" customFormat="1" ht="4.5" customHeight="1">
      <c r="A163" s="59"/>
      <c r="B163" s="59"/>
      <c r="C163" s="59"/>
      <c r="D163" s="59"/>
      <c r="E163" s="59"/>
      <c r="F163" s="59"/>
      <c r="G163" s="59"/>
      <c r="H163" s="59"/>
      <c r="I163" s="59"/>
      <c r="J163" s="59"/>
      <c r="K163" s="59"/>
      <c r="L163" s="59"/>
      <c r="M163" s="59"/>
      <c r="N163" s="59"/>
      <c r="O163" s="59"/>
      <c r="P163" s="59"/>
      <c r="Q163" s="59"/>
      <c r="R163" s="59"/>
      <c r="S163" s="59"/>
      <c r="T163" s="59"/>
      <c r="U163" s="59"/>
      <c r="V163" s="59"/>
      <c r="W163" s="59"/>
      <c r="X163" s="59"/>
      <c r="Y163" s="59"/>
      <c r="Z163" s="59"/>
      <c r="AA163" s="59"/>
      <c r="AB163" s="59"/>
      <c r="AC163" s="59"/>
      <c r="AD163" s="59"/>
      <c r="AE163" s="59"/>
      <c r="AF163" s="59"/>
      <c r="AG163" s="59"/>
      <c r="AH163" s="59"/>
      <c r="AI163" s="59"/>
      <c r="AJ163" s="59"/>
      <c r="AK163" s="59"/>
      <c r="AL163" s="59"/>
      <c r="AM163" s="59"/>
      <c r="AN163" s="59"/>
      <c r="AO163" s="59"/>
      <c r="AP163" s="59"/>
      <c r="AQ163" s="59"/>
      <c r="AR163" s="59"/>
      <c r="AS163" s="59"/>
      <c r="AT163" s="59"/>
      <c r="AU163" s="59"/>
      <c r="AV163" s="59"/>
      <c r="AW163" s="59"/>
      <c r="AX163" s="59"/>
      <c r="AY163" s="59"/>
      <c r="AZ163" s="59"/>
      <c r="BA163" s="59"/>
      <c r="BB163" s="59"/>
      <c r="BC163" s="59"/>
      <c r="BD163" s="59"/>
      <c r="BE163" s="59"/>
      <c r="BF163" s="59"/>
      <c r="BG163" s="59"/>
      <c r="BH163" s="59"/>
      <c r="BI163" s="59"/>
      <c r="BJ163" s="59"/>
      <c r="BK163" s="59"/>
      <c r="BL163" s="59"/>
      <c r="BM163" s="59"/>
      <c r="BN163" s="59"/>
      <c r="BO163" s="59"/>
      <c r="BP163" s="59"/>
      <c r="BQ163" s="59"/>
      <c r="BR163" s="59"/>
      <c r="BS163" s="59"/>
      <c r="BT163" s="59"/>
      <c r="BU163" s="59"/>
      <c r="BV163" s="59"/>
      <c r="BW163" s="59"/>
      <c r="BX163" s="59"/>
      <c r="BY163" s="59"/>
      <c r="BZ163" s="59"/>
      <c r="CZ163" s="48"/>
      <c r="DA163" s="48"/>
      <c r="DB163" s="48"/>
      <c r="DC163" s="48"/>
      <c r="DD163" s="48"/>
      <c r="DE163" s="48"/>
      <c r="DF163" s="48"/>
      <c r="DG163" s="48"/>
      <c r="DH163" s="48"/>
      <c r="DI163" s="48"/>
      <c r="DJ163" s="48"/>
      <c r="DK163" s="48"/>
      <c r="DL163" s="48"/>
      <c r="DM163" s="48"/>
      <c r="DN163" s="48"/>
      <c r="DO163" s="48"/>
      <c r="DP163" s="48"/>
    </row>
    <row r="164" spans="1:120" s="2" customFormat="1" ht="17.100000000000001" customHeight="1">
      <c r="A164" s="59"/>
      <c r="B164" s="59" t="s">
        <v>66</v>
      </c>
      <c r="C164" s="59"/>
      <c r="D164" s="59"/>
      <c r="E164" s="59"/>
      <c r="F164" s="59"/>
      <c r="G164" s="59"/>
      <c r="H164" s="59"/>
      <c r="I164" s="59"/>
      <c r="J164" s="59"/>
      <c r="K164" s="59"/>
      <c r="L164" s="59"/>
      <c r="M164" s="59"/>
      <c r="N164" s="59"/>
      <c r="O164" s="59"/>
      <c r="P164" s="59"/>
      <c r="Q164" s="59"/>
      <c r="R164" s="680"/>
      <c r="S164" s="680"/>
      <c r="T164" s="680"/>
      <c r="U164" s="680"/>
      <c r="V164" s="680"/>
      <c r="W164" s="680"/>
      <c r="X164" s="680"/>
      <c r="Y164" s="680"/>
      <c r="Z164" s="680"/>
      <c r="AA164" s="680"/>
      <c r="AB164" s="680"/>
      <c r="AC164" s="680"/>
      <c r="AD164" s="680"/>
      <c r="AE164" s="680"/>
      <c r="AF164" s="680"/>
      <c r="AG164" s="680"/>
      <c r="AH164" s="680"/>
      <c r="AI164" s="680"/>
      <c r="AJ164" s="680"/>
      <c r="AK164" s="680"/>
      <c r="AL164" s="680"/>
      <c r="AM164" s="680"/>
      <c r="AN164" s="680"/>
      <c r="AO164" s="680"/>
      <c r="AP164" s="680"/>
      <c r="AQ164" s="680"/>
      <c r="AR164" s="680"/>
      <c r="AS164" s="680"/>
      <c r="AT164" s="680"/>
      <c r="AU164" s="680"/>
      <c r="AV164" s="680"/>
      <c r="AW164" s="680"/>
      <c r="AX164" s="680"/>
      <c r="AY164" s="680"/>
      <c r="AZ164" s="680"/>
      <c r="BA164" s="680"/>
      <c r="BB164" s="680"/>
      <c r="BC164" s="680"/>
      <c r="BD164" s="680"/>
      <c r="BE164" s="680"/>
      <c r="BF164" s="680"/>
      <c r="BG164" s="680"/>
      <c r="BH164" s="680"/>
      <c r="BI164" s="680"/>
      <c r="BJ164" s="680"/>
      <c r="BK164" s="680"/>
      <c r="BL164" s="680"/>
      <c r="BM164" s="680"/>
      <c r="BN164" s="680"/>
      <c r="BO164" s="680"/>
      <c r="BP164" s="680"/>
      <c r="BQ164" s="680"/>
      <c r="BR164" s="680"/>
      <c r="BS164" s="680"/>
      <c r="BT164" s="680"/>
      <c r="BU164" s="680"/>
      <c r="BV164" s="680"/>
      <c r="BW164" s="680"/>
      <c r="BX164" s="680"/>
      <c r="BY164" s="680"/>
      <c r="BZ164" s="680"/>
      <c r="CZ164" s="48"/>
      <c r="DA164" s="48"/>
      <c r="DB164" s="48"/>
      <c r="DC164" s="48"/>
      <c r="DD164" s="48"/>
      <c r="DE164" s="48"/>
      <c r="DF164" s="48"/>
      <c r="DG164" s="48"/>
      <c r="DH164" s="48"/>
      <c r="DI164" s="48"/>
      <c r="DJ164" s="48"/>
      <c r="DK164" s="48"/>
      <c r="DL164" s="48"/>
      <c r="DM164" s="48"/>
      <c r="DN164" s="48"/>
      <c r="DO164" s="48"/>
      <c r="DP164" s="48"/>
    </row>
    <row r="165" spans="1:120" s="2" customFormat="1" ht="17.100000000000001" customHeight="1">
      <c r="A165" s="59"/>
      <c r="B165" s="59" t="s">
        <v>67</v>
      </c>
      <c r="C165" s="59"/>
      <c r="D165" s="59"/>
      <c r="E165" s="59"/>
      <c r="F165" s="59"/>
      <c r="G165" s="59"/>
      <c r="H165" s="59"/>
      <c r="I165" s="59"/>
      <c r="J165" s="59"/>
      <c r="K165" s="59"/>
      <c r="L165" s="59"/>
      <c r="M165" s="59"/>
      <c r="N165" s="59"/>
      <c r="O165" s="59"/>
      <c r="P165" s="59"/>
      <c r="Q165" s="59"/>
      <c r="R165" s="680"/>
      <c r="S165" s="680"/>
      <c r="T165" s="680"/>
      <c r="U165" s="680"/>
      <c r="V165" s="680"/>
      <c r="W165" s="680"/>
      <c r="X165" s="680"/>
      <c r="Y165" s="680"/>
      <c r="Z165" s="680"/>
      <c r="AA165" s="680"/>
      <c r="AB165" s="680"/>
      <c r="AC165" s="680"/>
      <c r="AD165" s="680"/>
      <c r="AE165" s="680"/>
      <c r="AF165" s="680"/>
      <c r="AG165" s="680"/>
      <c r="AH165" s="680"/>
      <c r="AI165" s="680"/>
      <c r="AJ165" s="680"/>
      <c r="AK165" s="680"/>
      <c r="AL165" s="680"/>
      <c r="AM165" s="680"/>
      <c r="AN165" s="680"/>
      <c r="AO165" s="680"/>
      <c r="AP165" s="680"/>
      <c r="AQ165" s="680"/>
      <c r="AR165" s="680"/>
      <c r="AS165" s="680"/>
      <c r="AT165" s="680"/>
      <c r="AU165" s="680"/>
      <c r="AV165" s="680"/>
      <c r="AW165" s="680"/>
      <c r="AX165" s="680"/>
      <c r="AY165" s="680"/>
      <c r="AZ165" s="680"/>
      <c r="BA165" s="680"/>
      <c r="BB165" s="680"/>
      <c r="BC165" s="680"/>
      <c r="BD165" s="680"/>
      <c r="BE165" s="680"/>
      <c r="BF165" s="680"/>
      <c r="BG165" s="680"/>
      <c r="BH165" s="680"/>
      <c r="BI165" s="680"/>
      <c r="BJ165" s="680"/>
      <c r="BK165" s="680"/>
      <c r="BL165" s="680"/>
      <c r="BM165" s="680"/>
      <c r="BN165" s="680"/>
      <c r="BO165" s="680"/>
      <c r="BP165" s="680"/>
      <c r="BQ165" s="680"/>
      <c r="BR165" s="680"/>
      <c r="BS165" s="680"/>
      <c r="BT165" s="680"/>
      <c r="BU165" s="680"/>
      <c r="BV165" s="680"/>
      <c r="BW165" s="680"/>
      <c r="BX165" s="680"/>
      <c r="BY165" s="680"/>
      <c r="BZ165" s="680"/>
      <c r="CZ165" s="48"/>
      <c r="DA165" s="48"/>
      <c r="DB165" s="48"/>
      <c r="DC165" s="48"/>
      <c r="DD165" s="48"/>
      <c r="DE165" s="48"/>
      <c r="DF165" s="48"/>
      <c r="DG165" s="48"/>
      <c r="DH165" s="48"/>
      <c r="DI165" s="48"/>
      <c r="DJ165" s="48"/>
      <c r="DK165" s="48"/>
      <c r="DL165" s="48"/>
      <c r="DM165" s="48"/>
      <c r="DN165" s="48"/>
      <c r="DO165" s="48"/>
      <c r="DP165" s="48"/>
    </row>
    <row r="166" spans="1:120" s="2" customFormat="1" ht="17.100000000000001" customHeight="1">
      <c r="A166" s="59"/>
      <c r="B166" s="59" t="s">
        <v>32</v>
      </c>
      <c r="C166" s="59"/>
      <c r="D166" s="59"/>
      <c r="E166" s="59"/>
      <c r="F166" s="59"/>
      <c r="G166" s="59"/>
      <c r="H166" s="59"/>
      <c r="I166" s="59"/>
      <c r="J166" s="59"/>
      <c r="K166" s="59"/>
      <c r="L166" s="59"/>
      <c r="M166" s="59"/>
      <c r="N166" s="59"/>
      <c r="O166" s="59"/>
      <c r="P166" s="59"/>
      <c r="Q166" s="59"/>
      <c r="R166" s="670" t="s">
        <v>1254</v>
      </c>
      <c r="S166" s="670"/>
      <c r="T166" s="670"/>
      <c r="U166" s="680"/>
      <c r="V166" s="680"/>
      <c r="W166" s="680"/>
      <c r="X166" s="680"/>
      <c r="Y166" s="680"/>
      <c r="Z166" s="680"/>
      <c r="AA166" s="680"/>
      <c r="AB166" s="680"/>
      <c r="AC166" s="680"/>
      <c r="AD166" s="680"/>
      <c r="AE166" s="680"/>
      <c r="AF166" s="680"/>
      <c r="AG166" s="680"/>
      <c r="AH166" s="680"/>
      <c r="AI166" s="680"/>
      <c r="AJ166" s="680"/>
      <c r="AK166" s="680"/>
      <c r="AL166" s="680"/>
      <c r="AM166" s="680"/>
      <c r="AN166" s="680"/>
      <c r="AO166" s="680"/>
      <c r="AP166" s="680"/>
      <c r="AQ166" s="680"/>
      <c r="AR166" s="680"/>
      <c r="AS166" s="680"/>
      <c r="AT166" s="680"/>
      <c r="AU166" s="680"/>
      <c r="AV166" s="680"/>
      <c r="AW166" s="680"/>
      <c r="AX166" s="680"/>
      <c r="AY166" s="680"/>
      <c r="AZ166" s="680"/>
      <c r="BA166" s="680"/>
      <c r="BB166" s="680"/>
      <c r="BC166" s="680"/>
      <c r="BD166" s="680"/>
      <c r="BE166" s="680"/>
      <c r="BF166" s="680"/>
      <c r="BG166" s="680"/>
      <c r="BH166" s="680"/>
      <c r="BI166" s="680"/>
      <c r="BJ166" s="680"/>
      <c r="BK166" s="680"/>
      <c r="BL166" s="680"/>
      <c r="BM166" s="680"/>
      <c r="BN166" s="680"/>
      <c r="BO166" s="680"/>
      <c r="BP166" s="680"/>
      <c r="BQ166" s="680"/>
      <c r="BR166" s="680"/>
      <c r="BS166" s="680"/>
      <c r="BT166" s="680"/>
      <c r="BU166" s="680"/>
      <c r="BV166" s="680"/>
      <c r="BW166" s="680"/>
      <c r="BX166" s="680"/>
      <c r="BY166" s="680"/>
      <c r="BZ166" s="680"/>
      <c r="CZ166" s="48"/>
      <c r="DA166" s="48"/>
      <c r="DB166" s="48"/>
      <c r="DC166" s="48"/>
      <c r="DD166" s="48"/>
      <c r="DE166" s="48"/>
      <c r="DF166" s="48"/>
      <c r="DG166" s="48"/>
      <c r="DH166" s="48"/>
      <c r="DI166" s="48"/>
      <c r="DJ166" s="48"/>
      <c r="DK166" s="48"/>
      <c r="DL166" s="48"/>
      <c r="DM166" s="48"/>
      <c r="DN166" s="48"/>
      <c r="DO166" s="48"/>
      <c r="DP166" s="48"/>
    </row>
    <row r="167" spans="1:120" s="2" customFormat="1" ht="17.100000000000001" customHeight="1">
      <c r="A167" s="59"/>
      <c r="B167" s="59" t="s">
        <v>68</v>
      </c>
      <c r="C167" s="59"/>
      <c r="D167" s="59"/>
      <c r="E167" s="59"/>
      <c r="F167" s="59"/>
      <c r="G167" s="59"/>
      <c r="H167" s="59"/>
      <c r="I167" s="59"/>
      <c r="J167" s="59"/>
      <c r="K167" s="59"/>
      <c r="L167" s="59"/>
      <c r="M167" s="59"/>
      <c r="N167" s="59"/>
      <c r="O167" s="59"/>
      <c r="P167" s="59"/>
      <c r="Q167" s="59"/>
      <c r="R167" s="680"/>
      <c r="S167" s="680"/>
      <c r="T167" s="680"/>
      <c r="U167" s="680"/>
      <c r="V167" s="680"/>
      <c r="W167" s="680"/>
      <c r="X167" s="680"/>
      <c r="Y167" s="680"/>
      <c r="Z167" s="680"/>
      <c r="AA167" s="680"/>
      <c r="AB167" s="680"/>
      <c r="AC167" s="680"/>
      <c r="AD167" s="680"/>
      <c r="AE167" s="680"/>
      <c r="AF167" s="680"/>
      <c r="AG167" s="680"/>
      <c r="AH167" s="680"/>
      <c r="AI167" s="680"/>
      <c r="AJ167" s="680"/>
      <c r="AK167" s="680"/>
      <c r="AL167" s="680"/>
      <c r="AM167" s="680"/>
      <c r="AN167" s="680"/>
      <c r="AO167" s="680"/>
      <c r="AP167" s="680"/>
      <c r="AQ167" s="680"/>
      <c r="AR167" s="680"/>
      <c r="AS167" s="680"/>
      <c r="AT167" s="680"/>
      <c r="AU167" s="680"/>
      <c r="AV167" s="680"/>
      <c r="AW167" s="680"/>
      <c r="AX167" s="680"/>
      <c r="AY167" s="680"/>
      <c r="AZ167" s="680"/>
      <c r="BA167" s="680"/>
      <c r="BB167" s="680"/>
      <c r="BC167" s="680"/>
      <c r="BD167" s="680"/>
      <c r="BE167" s="680"/>
      <c r="BF167" s="680"/>
      <c r="BG167" s="680"/>
      <c r="BH167" s="680"/>
      <c r="BI167" s="680"/>
      <c r="BJ167" s="680"/>
      <c r="BK167" s="680"/>
      <c r="BL167" s="680"/>
      <c r="BM167" s="680"/>
      <c r="BN167" s="680"/>
      <c r="BO167" s="680"/>
      <c r="BP167" s="680"/>
      <c r="BQ167" s="680"/>
      <c r="BR167" s="680"/>
      <c r="BS167" s="680"/>
      <c r="BT167" s="680"/>
      <c r="BU167" s="680"/>
      <c r="BV167" s="680"/>
      <c r="BW167" s="680"/>
      <c r="BX167" s="680"/>
      <c r="BY167" s="680"/>
      <c r="BZ167" s="680"/>
      <c r="CZ167" s="48"/>
      <c r="DA167" s="48"/>
      <c r="DB167" s="48"/>
      <c r="DC167" s="48"/>
      <c r="DD167" s="48"/>
      <c r="DE167" s="48"/>
      <c r="DF167" s="48"/>
      <c r="DG167" s="48"/>
      <c r="DH167" s="48"/>
      <c r="DI167" s="48"/>
      <c r="DJ167" s="48"/>
      <c r="DK167" s="48"/>
      <c r="DL167" s="48"/>
      <c r="DM167" s="48"/>
      <c r="DN167" s="48"/>
      <c r="DO167" s="48"/>
      <c r="DP167" s="48"/>
    </row>
    <row r="168" spans="1:120" s="2" customFormat="1" ht="17.100000000000001" customHeight="1">
      <c r="A168" s="59"/>
      <c r="B168" s="59" t="s">
        <v>34</v>
      </c>
      <c r="C168" s="59"/>
      <c r="D168" s="59"/>
      <c r="E168" s="59"/>
      <c r="F168" s="59"/>
      <c r="G168" s="59"/>
      <c r="H168" s="59"/>
      <c r="I168" s="59"/>
      <c r="J168" s="59"/>
      <c r="K168" s="59"/>
      <c r="L168" s="59"/>
      <c r="M168" s="59"/>
      <c r="N168" s="59"/>
      <c r="O168" s="59"/>
      <c r="P168" s="59"/>
      <c r="Q168" s="59"/>
      <c r="R168" s="680"/>
      <c r="S168" s="680"/>
      <c r="T168" s="680"/>
      <c r="U168" s="680"/>
      <c r="V168" s="680"/>
      <c r="W168" s="680"/>
      <c r="X168" s="680"/>
      <c r="Y168" s="680"/>
      <c r="Z168" s="680"/>
      <c r="AA168" s="680"/>
      <c r="AB168" s="680"/>
      <c r="AC168" s="680"/>
      <c r="AD168" s="680"/>
      <c r="AE168" s="680"/>
      <c r="AF168" s="680"/>
      <c r="AG168" s="680"/>
      <c r="AH168" s="680"/>
      <c r="AI168" s="680"/>
      <c r="AJ168" s="680"/>
      <c r="AK168" s="680"/>
      <c r="AL168" s="680"/>
      <c r="AM168" s="680"/>
      <c r="AN168" s="680"/>
      <c r="AO168" s="680"/>
      <c r="AP168" s="680"/>
      <c r="AQ168" s="680"/>
      <c r="AR168" s="680"/>
      <c r="AS168" s="680"/>
      <c r="AT168" s="680"/>
      <c r="AU168" s="680"/>
      <c r="AV168" s="680"/>
      <c r="AW168" s="680"/>
      <c r="AX168" s="680"/>
      <c r="AY168" s="680"/>
      <c r="AZ168" s="680"/>
      <c r="BA168" s="680"/>
      <c r="BB168" s="680"/>
      <c r="BC168" s="680"/>
      <c r="BD168" s="680"/>
      <c r="BE168" s="680"/>
      <c r="BF168" s="680"/>
      <c r="BG168" s="680"/>
      <c r="BH168" s="680"/>
      <c r="BI168" s="680"/>
      <c r="BJ168" s="680"/>
      <c r="BK168" s="680"/>
      <c r="BL168" s="680"/>
      <c r="BM168" s="680"/>
      <c r="BN168" s="680"/>
      <c r="BO168" s="680"/>
      <c r="BP168" s="680"/>
      <c r="BQ168" s="680"/>
      <c r="BR168" s="680"/>
      <c r="BS168" s="680"/>
      <c r="BT168" s="680"/>
      <c r="BU168" s="680"/>
      <c r="BV168" s="680"/>
      <c r="BW168" s="680"/>
      <c r="BX168" s="680"/>
      <c r="BY168" s="680"/>
      <c r="BZ168" s="680"/>
      <c r="CZ168" s="48"/>
      <c r="DA168" s="48"/>
      <c r="DB168" s="48"/>
      <c r="DC168" s="48"/>
      <c r="DD168" s="48"/>
      <c r="DE168" s="48"/>
      <c r="DF168" s="48"/>
      <c r="DG168" s="48"/>
      <c r="DH168" s="48"/>
      <c r="DI168" s="48"/>
      <c r="DJ168" s="48"/>
      <c r="DK168" s="48"/>
      <c r="DL168" s="48"/>
      <c r="DM168" s="48"/>
      <c r="DN168" s="48"/>
      <c r="DO168" s="48"/>
      <c r="DP168" s="48"/>
    </row>
    <row r="169" spans="1:120" s="2" customFormat="1" ht="17.100000000000001" customHeight="1">
      <c r="A169" s="59"/>
      <c r="B169" s="59" t="s">
        <v>69</v>
      </c>
      <c r="C169" s="59"/>
      <c r="D169" s="59"/>
      <c r="E169" s="59"/>
      <c r="F169" s="59"/>
      <c r="G169" s="59"/>
      <c r="H169" s="59"/>
      <c r="I169" s="59"/>
      <c r="J169" s="59"/>
      <c r="K169" s="59"/>
      <c r="L169" s="59"/>
      <c r="M169" s="59"/>
      <c r="N169" s="59"/>
      <c r="O169" s="59"/>
      <c r="P169" s="59"/>
      <c r="Q169" s="59"/>
      <c r="R169" s="680"/>
      <c r="S169" s="680"/>
      <c r="T169" s="680"/>
      <c r="U169" s="680"/>
      <c r="V169" s="680"/>
      <c r="W169" s="680"/>
      <c r="X169" s="680"/>
      <c r="Y169" s="680"/>
      <c r="Z169" s="680"/>
      <c r="AA169" s="680"/>
      <c r="AB169" s="680"/>
      <c r="AC169" s="680"/>
      <c r="AD169" s="680"/>
      <c r="AE169" s="680"/>
      <c r="AF169" s="680"/>
      <c r="AG169" s="680"/>
      <c r="AH169" s="680"/>
      <c r="AI169" s="680"/>
      <c r="AJ169" s="680"/>
      <c r="AK169" s="680"/>
      <c r="AL169" s="680"/>
      <c r="AM169" s="680"/>
      <c r="AN169" s="680"/>
      <c r="AO169" s="680"/>
      <c r="AP169" s="680"/>
      <c r="AQ169" s="680"/>
      <c r="AR169" s="680"/>
      <c r="AS169" s="680"/>
      <c r="AT169" s="680"/>
      <c r="AU169" s="680"/>
      <c r="AV169" s="680"/>
      <c r="AW169" s="680"/>
      <c r="AX169" s="680"/>
      <c r="AY169" s="680"/>
      <c r="AZ169" s="680"/>
      <c r="BA169" s="680"/>
      <c r="BB169" s="680"/>
      <c r="BC169" s="680"/>
      <c r="BD169" s="680"/>
      <c r="BE169" s="680"/>
      <c r="BF169" s="680"/>
      <c r="BG169" s="680"/>
      <c r="BH169" s="680"/>
      <c r="BI169" s="680"/>
      <c r="BJ169" s="680"/>
      <c r="BK169" s="680"/>
      <c r="BL169" s="680"/>
      <c r="BM169" s="680"/>
      <c r="BN169" s="680"/>
      <c r="BO169" s="680"/>
      <c r="BP169" s="680"/>
      <c r="BQ169" s="680"/>
      <c r="BR169" s="680"/>
      <c r="BS169" s="680"/>
      <c r="BT169" s="680"/>
      <c r="BU169" s="680"/>
      <c r="BV169" s="680"/>
      <c r="BW169" s="680"/>
      <c r="BX169" s="680"/>
      <c r="BY169" s="680"/>
      <c r="BZ169" s="680"/>
      <c r="CZ169" s="48"/>
      <c r="DA169" s="48"/>
      <c r="DB169" s="48"/>
      <c r="DC169" s="48"/>
      <c r="DD169" s="48"/>
      <c r="DE169" s="48"/>
      <c r="DF169" s="48"/>
      <c r="DG169" s="48"/>
      <c r="DH169" s="48"/>
      <c r="DI169" s="48"/>
      <c r="DJ169" s="48"/>
      <c r="DK169" s="48"/>
      <c r="DL169" s="48"/>
      <c r="DM169" s="48"/>
      <c r="DN169" s="48"/>
      <c r="DO169" s="48"/>
      <c r="DP169" s="48"/>
    </row>
    <row r="170" spans="1:120" s="2" customFormat="1" ht="17.100000000000001" customHeight="1">
      <c r="A170" s="59"/>
      <c r="B170" s="59" t="s">
        <v>70</v>
      </c>
      <c r="C170" s="59"/>
      <c r="D170" s="59"/>
      <c r="E170" s="59"/>
      <c r="F170" s="59"/>
      <c r="G170" s="59"/>
      <c r="H170" s="59"/>
      <c r="I170" s="59"/>
      <c r="J170" s="59"/>
      <c r="K170" s="59"/>
      <c r="L170" s="59"/>
      <c r="M170" s="59"/>
      <c r="N170" s="59"/>
      <c r="O170" s="59"/>
      <c r="P170" s="59"/>
      <c r="Q170" s="59"/>
      <c r="R170" s="122"/>
      <c r="S170" s="122"/>
      <c r="T170" s="122"/>
      <c r="U170" s="59"/>
      <c r="V170" s="59"/>
      <c r="W170" s="59"/>
      <c r="X170" s="680"/>
      <c r="Y170" s="680"/>
      <c r="Z170" s="680"/>
      <c r="AA170" s="680"/>
      <c r="AB170" s="680"/>
      <c r="AC170" s="680"/>
      <c r="AD170" s="680"/>
      <c r="AE170" s="680"/>
      <c r="AF170" s="680"/>
      <c r="AG170" s="680"/>
      <c r="AH170" s="680"/>
      <c r="AI170" s="680"/>
      <c r="AJ170" s="680"/>
      <c r="AK170" s="680"/>
      <c r="AL170" s="680"/>
      <c r="AM170" s="680"/>
      <c r="AN170" s="680"/>
      <c r="AO170" s="680"/>
      <c r="AP170" s="680"/>
      <c r="AQ170" s="680"/>
      <c r="AR170" s="680"/>
      <c r="AS170" s="680"/>
      <c r="AT170" s="680"/>
      <c r="AU170" s="680"/>
      <c r="AV170" s="680"/>
      <c r="AW170" s="680"/>
      <c r="AX170" s="680"/>
      <c r="AY170" s="680"/>
      <c r="AZ170" s="680"/>
      <c r="BA170" s="680"/>
      <c r="BB170" s="680"/>
      <c r="BC170" s="680"/>
      <c r="BD170" s="680"/>
      <c r="BE170" s="680"/>
      <c r="BF170" s="680"/>
      <c r="BG170" s="680"/>
      <c r="BH170" s="680"/>
      <c r="BI170" s="680"/>
      <c r="BJ170" s="680"/>
      <c r="BK170" s="680"/>
      <c r="BL170" s="680"/>
      <c r="BM170" s="680"/>
      <c r="BN170" s="680"/>
      <c r="BO170" s="680"/>
      <c r="BP170" s="680"/>
      <c r="BQ170" s="680"/>
      <c r="BR170" s="680"/>
      <c r="BS170" s="680"/>
      <c r="BT170" s="680"/>
      <c r="BU170" s="680"/>
      <c r="BV170" s="680"/>
      <c r="BW170" s="680"/>
      <c r="BX170" s="680"/>
      <c r="BY170" s="680"/>
      <c r="BZ170" s="680"/>
      <c r="CZ170" s="48"/>
      <c r="DA170" s="48"/>
      <c r="DB170" s="48"/>
      <c r="DC170" s="48"/>
      <c r="DD170" s="48"/>
      <c r="DE170" s="48"/>
      <c r="DF170" s="48"/>
      <c r="DG170" s="48"/>
      <c r="DH170" s="48"/>
      <c r="DI170" s="48"/>
      <c r="DJ170" s="48"/>
      <c r="DK170" s="48"/>
      <c r="DL170" s="48"/>
      <c r="DM170" s="48"/>
      <c r="DN170" s="48"/>
      <c r="DO170" s="48"/>
      <c r="DP170" s="48"/>
    </row>
    <row r="171" spans="1:120" s="2" customFormat="1" ht="4.5" customHeight="1">
      <c r="A171" s="63"/>
      <c r="B171" s="63"/>
      <c r="C171" s="63"/>
      <c r="D171" s="63"/>
      <c r="E171" s="63"/>
      <c r="F171" s="63"/>
      <c r="G171" s="63"/>
      <c r="H171" s="63"/>
      <c r="I171" s="63"/>
      <c r="J171" s="63"/>
      <c r="K171" s="63"/>
      <c r="L171" s="63"/>
      <c r="M171" s="63"/>
      <c r="N171" s="63"/>
      <c r="O171" s="63"/>
      <c r="P171" s="63"/>
      <c r="Q171" s="63"/>
      <c r="R171" s="63"/>
      <c r="S171" s="63"/>
      <c r="T171" s="63"/>
      <c r="U171" s="63"/>
      <c r="V171" s="63"/>
      <c r="W171" s="63"/>
      <c r="X171" s="63"/>
      <c r="Y171" s="63"/>
      <c r="Z171" s="63"/>
      <c r="AA171" s="63"/>
      <c r="AB171" s="63"/>
      <c r="AC171" s="63"/>
      <c r="AD171" s="63"/>
      <c r="AE171" s="63"/>
      <c r="AF171" s="63"/>
      <c r="AG171" s="63"/>
      <c r="AH171" s="63"/>
      <c r="AI171" s="63"/>
      <c r="AJ171" s="63"/>
      <c r="AK171" s="63"/>
      <c r="AL171" s="63"/>
      <c r="AM171" s="63"/>
      <c r="AN171" s="63"/>
      <c r="AO171" s="63"/>
      <c r="AP171" s="63"/>
      <c r="AQ171" s="63"/>
      <c r="AR171" s="63"/>
      <c r="AS171" s="63"/>
      <c r="AT171" s="63"/>
      <c r="AU171" s="63"/>
      <c r="AV171" s="63"/>
      <c r="AW171" s="63"/>
      <c r="AX171" s="63"/>
      <c r="AY171" s="63"/>
      <c r="AZ171" s="63"/>
      <c r="BA171" s="63"/>
      <c r="BB171" s="63"/>
      <c r="BC171" s="63"/>
      <c r="BD171" s="63"/>
      <c r="BE171" s="63"/>
      <c r="BF171" s="63"/>
      <c r="BG171" s="63"/>
      <c r="BH171" s="63"/>
      <c r="BI171" s="63"/>
      <c r="BJ171" s="63"/>
      <c r="BK171" s="63"/>
      <c r="BL171" s="63"/>
      <c r="BM171" s="63"/>
      <c r="BN171" s="63"/>
      <c r="BO171" s="63"/>
      <c r="BP171" s="63"/>
      <c r="BQ171" s="63"/>
      <c r="BR171" s="63"/>
      <c r="BS171" s="63"/>
      <c r="BT171" s="63"/>
      <c r="BU171" s="63"/>
      <c r="BV171" s="63"/>
      <c r="BW171" s="63"/>
      <c r="BX171" s="63"/>
      <c r="BY171" s="63"/>
      <c r="BZ171" s="63"/>
      <c r="CZ171" s="48"/>
      <c r="DA171" s="48"/>
      <c r="DB171" s="48"/>
      <c r="DC171" s="48"/>
      <c r="DD171" s="48"/>
      <c r="DE171" s="48"/>
      <c r="DF171" s="48"/>
      <c r="DG171" s="48"/>
      <c r="DH171" s="48"/>
      <c r="DI171" s="48"/>
      <c r="DJ171" s="48"/>
      <c r="DK171" s="48"/>
      <c r="DL171" s="48"/>
      <c r="DM171" s="48"/>
      <c r="DN171" s="48"/>
      <c r="DO171" s="48"/>
      <c r="DP171" s="48"/>
    </row>
    <row r="172" spans="1:120" s="2" customFormat="1" ht="5.0999999999999996" customHeight="1">
      <c r="A172" s="59"/>
      <c r="B172" s="59"/>
      <c r="C172" s="59"/>
      <c r="D172" s="59"/>
      <c r="E172" s="59"/>
      <c r="F172" s="59"/>
      <c r="G172" s="59"/>
      <c r="H172" s="59"/>
      <c r="I172" s="59"/>
      <c r="J172" s="59"/>
      <c r="K172" s="59"/>
      <c r="L172" s="59"/>
      <c r="M172" s="59"/>
      <c r="N172" s="59"/>
      <c r="O172" s="59"/>
      <c r="P172" s="59"/>
      <c r="Q172" s="59"/>
      <c r="R172" s="122"/>
      <c r="S172" s="122"/>
      <c r="T172" s="122"/>
      <c r="U172" s="59"/>
      <c r="V172" s="59"/>
      <c r="W172" s="59"/>
      <c r="X172" s="119"/>
      <c r="Y172" s="119"/>
      <c r="Z172" s="119"/>
      <c r="AA172" s="119"/>
      <c r="AB172" s="119"/>
      <c r="AC172" s="119"/>
      <c r="AD172" s="119"/>
      <c r="AE172" s="119"/>
      <c r="AF172" s="119"/>
      <c r="AG172" s="119"/>
      <c r="AH172" s="119"/>
      <c r="AI172" s="119"/>
      <c r="AJ172" s="119"/>
      <c r="AK172" s="119"/>
      <c r="AL172" s="119"/>
      <c r="AM172" s="119"/>
      <c r="AN172" s="119"/>
      <c r="AO172" s="119"/>
      <c r="AP172" s="119"/>
      <c r="AQ172" s="119"/>
      <c r="AR172" s="119"/>
      <c r="AS172" s="119"/>
      <c r="AT172" s="119"/>
      <c r="AU172" s="119"/>
      <c r="AV172" s="119"/>
      <c r="AW172" s="119"/>
      <c r="AX172" s="119"/>
      <c r="AY172" s="119"/>
      <c r="AZ172" s="119"/>
      <c r="BA172" s="119"/>
      <c r="BB172" s="119"/>
      <c r="BC172" s="119"/>
      <c r="BD172" s="119"/>
      <c r="BE172" s="119"/>
      <c r="BF172" s="119"/>
      <c r="BG172" s="119"/>
      <c r="BH172" s="119"/>
      <c r="BI172" s="119"/>
      <c r="BJ172" s="119"/>
      <c r="BK172" s="119"/>
      <c r="BL172" s="119"/>
      <c r="BM172" s="119"/>
      <c r="BN172" s="119"/>
      <c r="BO172" s="119"/>
      <c r="BP172" s="119"/>
      <c r="BQ172" s="119"/>
      <c r="BR172" s="119"/>
      <c r="BS172" s="119"/>
      <c r="BT172" s="119"/>
      <c r="BU172" s="119"/>
      <c r="BV172" s="119"/>
      <c r="BW172" s="119"/>
      <c r="BX172" s="119"/>
      <c r="BY172" s="119"/>
      <c r="BZ172" s="119"/>
      <c r="CZ172" s="48"/>
      <c r="DA172" s="48"/>
      <c r="DB172" s="48"/>
      <c r="DC172" s="48"/>
      <c r="DD172" s="48"/>
      <c r="DE172" s="48"/>
      <c r="DF172" s="48"/>
      <c r="DG172" s="48"/>
      <c r="DH172" s="48"/>
      <c r="DI172" s="48"/>
      <c r="DJ172" s="48"/>
      <c r="DK172" s="48"/>
      <c r="DL172" s="48"/>
      <c r="DM172" s="48"/>
      <c r="DN172" s="48"/>
      <c r="DO172" s="48"/>
      <c r="DP172" s="48"/>
    </row>
    <row r="173" spans="1:120" s="2" customFormat="1" ht="16.5" customHeight="1">
      <c r="A173" s="59" t="s">
        <v>1264</v>
      </c>
      <c r="B173" s="59"/>
      <c r="C173" s="59"/>
      <c r="D173" s="59"/>
      <c r="E173" s="59"/>
      <c r="F173" s="59"/>
      <c r="G173" s="59"/>
      <c r="H173" s="59"/>
      <c r="I173" s="59"/>
      <c r="J173" s="59"/>
      <c r="K173" s="59"/>
      <c r="L173" s="59"/>
      <c r="M173" s="59"/>
      <c r="N173" s="59"/>
      <c r="O173" s="59"/>
      <c r="P173" s="59"/>
      <c r="Q173" s="59"/>
      <c r="R173" s="59"/>
      <c r="S173" s="59"/>
      <c r="T173" s="59"/>
      <c r="U173" s="59"/>
      <c r="V173" s="59"/>
      <c r="W173" s="59"/>
      <c r="X173" s="59"/>
      <c r="Y173" s="59"/>
      <c r="Z173" s="59"/>
      <c r="AA173" s="59"/>
      <c r="AB173" s="59"/>
      <c r="AC173" s="59"/>
      <c r="AD173" s="59"/>
      <c r="AE173" s="59"/>
      <c r="AF173" s="59"/>
      <c r="AG173" s="59"/>
      <c r="AH173" s="59"/>
      <c r="AI173" s="59"/>
      <c r="AJ173" s="59"/>
      <c r="AK173" s="59"/>
      <c r="AL173" s="59"/>
      <c r="AM173" s="59"/>
      <c r="AN173" s="59"/>
      <c r="AO173" s="59"/>
      <c r="AP173" s="59"/>
      <c r="AQ173" s="59"/>
      <c r="AR173" s="59"/>
      <c r="AS173" s="59"/>
      <c r="AT173" s="59"/>
      <c r="AU173" s="59"/>
      <c r="AV173" s="59"/>
      <c r="AW173" s="59"/>
      <c r="AX173" s="59"/>
      <c r="AY173" s="59"/>
      <c r="AZ173" s="59"/>
      <c r="BA173" s="59"/>
      <c r="BB173" s="59"/>
      <c r="BC173" s="59"/>
      <c r="BD173" s="59"/>
      <c r="BE173" s="59"/>
      <c r="BF173" s="59"/>
      <c r="BG173" s="59"/>
      <c r="BH173" s="59"/>
      <c r="BI173" s="59"/>
      <c r="BJ173" s="59"/>
      <c r="BK173" s="59"/>
      <c r="BL173" s="59"/>
      <c r="BM173" s="59"/>
      <c r="BN173" s="59"/>
      <c r="BO173" s="59"/>
      <c r="BP173" s="59"/>
      <c r="BQ173" s="59"/>
      <c r="BR173" s="59"/>
      <c r="BS173" s="59"/>
      <c r="BT173" s="59"/>
      <c r="BU173" s="59"/>
      <c r="BV173" s="59"/>
      <c r="BW173" s="59"/>
      <c r="BX173" s="59"/>
      <c r="BY173" s="59"/>
      <c r="BZ173" s="59"/>
      <c r="CZ173" s="48"/>
      <c r="DA173" s="48"/>
      <c r="DB173" s="48"/>
      <c r="DC173" s="48"/>
      <c r="DD173" s="48"/>
      <c r="DE173" s="48"/>
      <c r="DF173" s="48"/>
      <c r="DG173" s="48"/>
      <c r="DH173" s="48"/>
      <c r="DI173" s="48"/>
      <c r="DJ173" s="48"/>
      <c r="DK173" s="48"/>
      <c r="DL173" s="48"/>
      <c r="DM173" s="48"/>
      <c r="DN173" s="48"/>
      <c r="DO173" s="48"/>
      <c r="DP173" s="48"/>
    </row>
    <row r="174" spans="1:120" s="2" customFormat="1" ht="17.100000000000001" customHeight="1">
      <c r="A174" s="59"/>
      <c r="B174" s="59" t="s">
        <v>73</v>
      </c>
      <c r="C174" s="59"/>
      <c r="D174" s="59"/>
      <c r="E174" s="59"/>
      <c r="F174" s="59"/>
      <c r="G174" s="59"/>
      <c r="H174" s="59"/>
      <c r="I174" s="59"/>
      <c r="J174" s="59"/>
      <c r="K174" s="59"/>
      <c r="L174" s="59"/>
      <c r="M174" s="59"/>
      <c r="N174" s="59"/>
      <c r="O174" s="59"/>
      <c r="P174" s="59"/>
      <c r="Q174" s="59"/>
      <c r="R174" s="59"/>
      <c r="S174" s="59"/>
      <c r="T174" s="59"/>
      <c r="U174" s="59"/>
      <c r="V174" s="59"/>
      <c r="W174" s="59"/>
      <c r="X174" s="59"/>
      <c r="Y174" s="59"/>
      <c r="Z174" s="59"/>
      <c r="AA174" s="59"/>
      <c r="AB174" s="59"/>
      <c r="AC174" s="59"/>
      <c r="AD174" s="59"/>
      <c r="AE174" s="59"/>
      <c r="AF174" s="59"/>
      <c r="AG174" s="59"/>
      <c r="AH174" s="59"/>
      <c r="AI174" s="59"/>
      <c r="AJ174" s="59"/>
      <c r="AK174" s="59"/>
      <c r="AL174" s="59"/>
      <c r="AM174" s="59"/>
      <c r="AN174" s="59"/>
      <c r="AO174" s="59"/>
      <c r="AP174" s="59"/>
      <c r="AQ174" s="59"/>
      <c r="AR174" s="59"/>
      <c r="AS174" s="59"/>
      <c r="AT174" s="59"/>
      <c r="AU174" s="59"/>
      <c r="AV174" s="59"/>
      <c r="AW174" s="59"/>
      <c r="AX174" s="59"/>
      <c r="AY174" s="59"/>
      <c r="AZ174" s="59"/>
      <c r="BA174" s="59"/>
      <c r="BB174" s="59"/>
      <c r="BC174" s="59"/>
      <c r="BD174" s="59"/>
      <c r="BE174" s="59"/>
      <c r="BF174" s="59"/>
      <c r="BG174" s="59"/>
      <c r="BH174" s="59"/>
      <c r="BI174" s="59"/>
      <c r="BJ174" s="59"/>
      <c r="BK174" s="59"/>
      <c r="BL174" s="59"/>
      <c r="BM174" s="59"/>
      <c r="BN174" s="59"/>
      <c r="BO174" s="59"/>
      <c r="BP174" s="59"/>
      <c r="BQ174" s="59"/>
      <c r="BR174" s="59"/>
      <c r="BS174" s="59"/>
      <c r="BT174" s="59"/>
      <c r="BU174" s="59"/>
      <c r="BV174" s="59"/>
      <c r="BW174" s="59"/>
      <c r="BX174" s="59"/>
      <c r="BY174" s="59"/>
      <c r="BZ174" s="59"/>
      <c r="CZ174" s="48"/>
      <c r="DA174" s="48"/>
      <c r="DB174" s="48"/>
      <c r="DC174" s="48"/>
      <c r="DD174" s="48"/>
      <c r="DE174" s="48"/>
      <c r="DF174" s="48"/>
      <c r="DG174" s="48"/>
      <c r="DH174" s="48"/>
      <c r="DI174" s="48"/>
      <c r="DJ174" s="48"/>
      <c r="DK174" s="48"/>
      <c r="DL174" s="48"/>
      <c r="DM174" s="48"/>
      <c r="DN174" s="48"/>
      <c r="DO174" s="48"/>
      <c r="DP174" s="48"/>
    </row>
    <row r="175" spans="1:120" s="2" customFormat="1" ht="17.100000000000001" customHeight="1">
      <c r="A175" s="59"/>
      <c r="B175" s="59" t="s">
        <v>36</v>
      </c>
      <c r="C175" s="59"/>
      <c r="D175" s="59"/>
      <c r="E175" s="59"/>
      <c r="F175" s="59"/>
      <c r="G175" s="59"/>
      <c r="H175" s="59"/>
      <c r="I175" s="59"/>
      <c r="J175" s="59"/>
      <c r="K175" s="59"/>
      <c r="L175" s="59"/>
      <c r="M175" s="59"/>
      <c r="N175" s="59"/>
      <c r="O175" s="59"/>
      <c r="P175" s="59"/>
      <c r="Q175" s="59"/>
      <c r="R175" s="59"/>
      <c r="S175" s="59" t="s">
        <v>37</v>
      </c>
      <c r="T175" s="59"/>
      <c r="U175" s="680"/>
      <c r="V175" s="680"/>
      <c r="W175" s="680"/>
      <c r="X175" s="680"/>
      <c r="Y175" s="122" t="s">
        <v>38</v>
      </c>
      <c r="Z175" s="59"/>
      <c r="AA175" s="59"/>
      <c r="AB175" s="59"/>
      <c r="AC175" s="59"/>
      <c r="AD175" s="59"/>
      <c r="AE175" s="59"/>
      <c r="AF175" s="59"/>
      <c r="AG175" s="59"/>
      <c r="AH175" s="59"/>
      <c r="AI175" s="59" t="s">
        <v>37</v>
      </c>
      <c r="AJ175" s="59"/>
      <c r="AK175" s="672"/>
      <c r="AL175" s="672"/>
      <c r="AM175" s="672"/>
      <c r="AN175" s="672"/>
      <c r="AO175" s="672"/>
      <c r="AP175" s="672"/>
      <c r="AQ175" s="672"/>
      <c r="AR175" s="672"/>
      <c r="AS175" s="672"/>
      <c r="AT175" s="672"/>
      <c r="AU175" s="672"/>
      <c r="AV175" s="672"/>
      <c r="AW175" s="122" t="s">
        <v>39</v>
      </c>
      <c r="AX175" s="59"/>
      <c r="AY175" s="59"/>
      <c r="AZ175" s="59"/>
      <c r="BA175" s="59"/>
      <c r="BB175" s="59"/>
      <c r="BC175" s="59"/>
      <c r="BD175" s="59"/>
      <c r="BE175" s="59"/>
      <c r="BF175" s="680"/>
      <c r="BG175" s="680"/>
      <c r="BH175" s="680"/>
      <c r="BI175" s="680"/>
      <c r="BJ175" s="680"/>
      <c r="BK175" s="680"/>
      <c r="BL175" s="680"/>
      <c r="BM175" s="680"/>
      <c r="BN175" s="680"/>
      <c r="BO175" s="680"/>
      <c r="BP175" s="680"/>
      <c r="BQ175" s="680"/>
      <c r="BR175" s="122" t="s">
        <v>40</v>
      </c>
      <c r="BS175" s="59"/>
      <c r="BT175" s="59"/>
      <c r="BU175" s="59"/>
      <c r="BV175" s="59"/>
      <c r="BW175" s="59"/>
      <c r="BX175" s="59"/>
      <c r="BY175" s="59"/>
      <c r="BZ175" s="59"/>
      <c r="CZ175" s="48"/>
      <c r="DA175" s="48"/>
      <c r="DB175" s="48"/>
      <c r="DC175" s="48"/>
      <c r="DD175" s="48"/>
      <c r="DE175" s="48"/>
      <c r="DF175" s="48"/>
      <c r="DG175" s="48"/>
      <c r="DH175" s="48"/>
      <c r="DI175" s="48"/>
      <c r="DJ175" s="48"/>
      <c r="DK175" s="48"/>
      <c r="DL175" s="48"/>
      <c r="DM175" s="48"/>
      <c r="DN175" s="48"/>
      <c r="DO175" s="48"/>
      <c r="DP175" s="48"/>
    </row>
    <row r="176" spans="1:120" s="2" customFormat="1" ht="17.100000000000001" customHeight="1">
      <c r="A176" s="59"/>
      <c r="B176" s="59" t="s">
        <v>31</v>
      </c>
      <c r="C176" s="59"/>
      <c r="D176" s="59"/>
      <c r="E176" s="59"/>
      <c r="F176" s="59"/>
      <c r="G176" s="59"/>
      <c r="H176" s="59"/>
      <c r="I176" s="59"/>
      <c r="J176" s="59"/>
      <c r="K176" s="59"/>
      <c r="L176" s="59"/>
      <c r="M176" s="59"/>
      <c r="N176" s="59"/>
      <c r="O176" s="59"/>
      <c r="P176" s="59"/>
      <c r="Q176" s="59"/>
      <c r="R176" s="680"/>
      <c r="S176" s="680"/>
      <c r="T176" s="680"/>
      <c r="U176" s="680"/>
      <c r="V176" s="680"/>
      <c r="W176" s="680"/>
      <c r="X176" s="680"/>
      <c r="Y176" s="680"/>
      <c r="Z176" s="680"/>
      <c r="AA176" s="680"/>
      <c r="AB176" s="680"/>
      <c r="AC176" s="680"/>
      <c r="AD176" s="680"/>
      <c r="AE176" s="680"/>
      <c r="AF176" s="680"/>
      <c r="AG176" s="680"/>
      <c r="AH176" s="680"/>
      <c r="AI176" s="680"/>
      <c r="AJ176" s="680"/>
      <c r="AK176" s="680"/>
      <c r="AL176" s="680"/>
      <c r="AM176" s="680"/>
      <c r="AN176" s="680"/>
      <c r="AO176" s="680"/>
      <c r="AP176" s="680"/>
      <c r="AQ176" s="680"/>
      <c r="AR176" s="680"/>
      <c r="AS176" s="680"/>
      <c r="AT176" s="680"/>
      <c r="AU176" s="680"/>
      <c r="AV176" s="680"/>
      <c r="AW176" s="680"/>
      <c r="AX176" s="680"/>
      <c r="AY176" s="680"/>
      <c r="AZ176" s="680"/>
      <c r="BA176" s="680"/>
      <c r="BB176" s="680"/>
      <c r="BC176" s="680"/>
      <c r="BD176" s="680"/>
      <c r="BE176" s="680"/>
      <c r="BF176" s="680"/>
      <c r="BG176" s="680"/>
      <c r="BH176" s="680"/>
      <c r="BI176" s="680"/>
      <c r="BJ176" s="680"/>
      <c r="BK176" s="680"/>
      <c r="BL176" s="680"/>
      <c r="BM176" s="680"/>
      <c r="BN176" s="680"/>
      <c r="BO176" s="680"/>
      <c r="BP176" s="680"/>
      <c r="BQ176" s="680"/>
      <c r="BR176" s="680"/>
      <c r="BS176" s="680"/>
      <c r="BT176" s="680"/>
      <c r="BU176" s="680"/>
      <c r="BV176" s="680"/>
      <c r="BW176" s="680"/>
      <c r="BX176" s="680"/>
      <c r="BY176" s="680"/>
      <c r="BZ176" s="680"/>
      <c r="CZ176" s="48"/>
      <c r="DA176" s="48"/>
      <c r="DB176" s="48"/>
      <c r="DC176" s="48"/>
      <c r="DD176" s="48"/>
      <c r="DE176" s="48"/>
      <c r="DF176" s="48"/>
      <c r="DG176" s="48"/>
      <c r="DH176" s="48"/>
      <c r="DI176" s="48"/>
      <c r="DJ176" s="48"/>
      <c r="DK176" s="48"/>
      <c r="DL176" s="48"/>
      <c r="DM176" s="48"/>
      <c r="DN176" s="48"/>
      <c r="DO176" s="48"/>
      <c r="DP176" s="48"/>
    </row>
    <row r="177" spans="1:120" s="2" customFormat="1" ht="17.100000000000001" customHeight="1">
      <c r="A177" s="59"/>
      <c r="B177" s="59" t="s">
        <v>42</v>
      </c>
      <c r="C177" s="59"/>
      <c r="D177" s="59"/>
      <c r="E177" s="59"/>
      <c r="F177" s="59"/>
      <c r="G177" s="59"/>
      <c r="H177" s="59"/>
      <c r="I177" s="59"/>
      <c r="J177" s="59"/>
      <c r="K177" s="59"/>
      <c r="L177" s="59"/>
      <c r="M177" s="59"/>
      <c r="N177" s="59"/>
      <c r="O177" s="59"/>
      <c r="P177" s="59"/>
      <c r="Q177" s="59"/>
      <c r="R177" s="59"/>
      <c r="S177" s="59" t="s">
        <v>37</v>
      </c>
      <c r="T177" s="59"/>
      <c r="U177" s="680"/>
      <c r="V177" s="680"/>
      <c r="W177" s="680"/>
      <c r="X177" s="680"/>
      <c r="Y177" s="122" t="s">
        <v>43</v>
      </c>
      <c r="Z177" s="59"/>
      <c r="AA177" s="59"/>
      <c r="AB177" s="59"/>
      <c r="AC177" s="59"/>
      <c r="AD177" s="59"/>
      <c r="AE177" s="59"/>
      <c r="AF177" s="59"/>
      <c r="AG177" s="59"/>
      <c r="AH177" s="59"/>
      <c r="AI177" s="59" t="s">
        <v>37</v>
      </c>
      <c r="AJ177" s="59"/>
      <c r="AK177" s="680"/>
      <c r="AL177" s="680"/>
      <c r="AM177" s="680"/>
      <c r="AN177" s="680"/>
      <c r="AO177" s="680"/>
      <c r="AP177" s="680"/>
      <c r="AQ177" s="680"/>
      <c r="AR177" s="680"/>
      <c r="AS177" s="680"/>
      <c r="AT177" s="59" t="s">
        <v>44</v>
      </c>
      <c r="AU177" s="59"/>
      <c r="AV177" s="59"/>
      <c r="AW177" s="59"/>
      <c r="AX177" s="122"/>
      <c r="AY177" s="59"/>
      <c r="AZ177" s="59"/>
      <c r="BA177" s="59"/>
      <c r="BB177" s="59"/>
      <c r="BC177" s="59"/>
      <c r="BD177" s="59"/>
      <c r="BE177" s="59"/>
      <c r="BF177" s="680"/>
      <c r="BG177" s="680"/>
      <c r="BH177" s="680"/>
      <c r="BI177" s="680"/>
      <c r="BJ177" s="680"/>
      <c r="BK177" s="680"/>
      <c r="BL177" s="680"/>
      <c r="BM177" s="680"/>
      <c r="BN177" s="680"/>
      <c r="BO177" s="680"/>
      <c r="BP177" s="680"/>
      <c r="BQ177" s="680"/>
      <c r="BR177" s="122" t="s">
        <v>40</v>
      </c>
      <c r="BS177" s="59"/>
      <c r="BT177" s="59"/>
      <c r="BU177" s="59"/>
      <c r="BV177" s="59"/>
      <c r="BW177" s="59"/>
      <c r="BX177" s="59"/>
      <c r="BY177" s="59"/>
      <c r="BZ177" s="59"/>
      <c r="CZ177" s="48"/>
      <c r="DA177" s="48"/>
      <c r="DB177" s="48"/>
      <c r="DC177" s="48"/>
      <c r="DD177" s="48"/>
      <c r="DE177" s="48"/>
      <c r="DF177" s="48"/>
      <c r="DG177" s="48"/>
      <c r="DH177" s="48"/>
      <c r="DI177" s="48"/>
      <c r="DJ177" s="48"/>
      <c r="DK177" s="48"/>
      <c r="DL177" s="48"/>
      <c r="DM177" s="48"/>
      <c r="DN177" s="48"/>
      <c r="DO177" s="48"/>
      <c r="DP177" s="48"/>
    </row>
    <row r="178" spans="1:120" s="2" customFormat="1" ht="17.100000000000001" customHeight="1">
      <c r="A178" s="59"/>
      <c r="B178" s="59"/>
      <c r="C178" s="59"/>
      <c r="D178" s="59"/>
      <c r="E178" s="59"/>
      <c r="F178" s="59"/>
      <c r="G178" s="59"/>
      <c r="H178" s="59"/>
      <c r="I178" s="59"/>
      <c r="J178" s="59"/>
      <c r="K178" s="59"/>
      <c r="L178" s="59"/>
      <c r="M178" s="59"/>
      <c r="N178" s="59"/>
      <c r="O178" s="59"/>
      <c r="P178" s="59"/>
      <c r="Q178" s="59"/>
      <c r="R178" s="680"/>
      <c r="S178" s="680"/>
      <c r="T178" s="680"/>
      <c r="U178" s="680"/>
      <c r="V178" s="680"/>
      <c r="W178" s="680"/>
      <c r="X178" s="680"/>
      <c r="Y178" s="680"/>
      <c r="Z178" s="680"/>
      <c r="AA178" s="680"/>
      <c r="AB178" s="680"/>
      <c r="AC178" s="680"/>
      <c r="AD178" s="680"/>
      <c r="AE178" s="680"/>
      <c r="AF178" s="680"/>
      <c r="AG178" s="680"/>
      <c r="AH178" s="680"/>
      <c r="AI178" s="680"/>
      <c r="AJ178" s="680"/>
      <c r="AK178" s="680"/>
      <c r="AL178" s="680"/>
      <c r="AM178" s="680"/>
      <c r="AN178" s="680"/>
      <c r="AO178" s="680"/>
      <c r="AP178" s="680"/>
      <c r="AQ178" s="680"/>
      <c r="AR178" s="680"/>
      <c r="AS178" s="680"/>
      <c r="AT178" s="680"/>
      <c r="AU178" s="680"/>
      <c r="AV178" s="680"/>
      <c r="AW178" s="680"/>
      <c r="AX178" s="680"/>
      <c r="AY178" s="680"/>
      <c r="AZ178" s="680"/>
      <c r="BA178" s="680"/>
      <c r="BB178" s="680"/>
      <c r="BC178" s="680"/>
      <c r="BD178" s="680"/>
      <c r="BE178" s="680"/>
      <c r="BF178" s="680"/>
      <c r="BG178" s="680"/>
      <c r="BH178" s="680"/>
      <c r="BI178" s="680"/>
      <c r="BJ178" s="680"/>
      <c r="BK178" s="680"/>
      <c r="BL178" s="680"/>
      <c r="BM178" s="680"/>
      <c r="BN178" s="680"/>
      <c r="BO178" s="680"/>
      <c r="BP178" s="680"/>
      <c r="BQ178" s="680"/>
      <c r="BR178" s="680"/>
      <c r="BS178" s="680"/>
      <c r="BT178" s="680"/>
      <c r="BU178" s="680"/>
      <c r="BV178" s="680"/>
      <c r="BW178" s="680"/>
      <c r="BX178" s="680"/>
      <c r="BY178" s="680"/>
      <c r="BZ178" s="680"/>
      <c r="CZ178" s="48"/>
      <c r="DA178" s="48"/>
      <c r="DB178" s="48"/>
      <c r="DC178" s="48"/>
      <c r="DD178" s="48"/>
      <c r="DE178" s="48"/>
      <c r="DF178" s="48"/>
      <c r="DG178" s="48"/>
      <c r="DH178" s="48"/>
      <c r="DI178" s="48"/>
      <c r="DJ178" s="48"/>
      <c r="DK178" s="48"/>
      <c r="DL178" s="48"/>
      <c r="DM178" s="48"/>
      <c r="DN178" s="48"/>
      <c r="DO178" s="48"/>
      <c r="DP178" s="48"/>
    </row>
    <row r="179" spans="1:120" s="2" customFormat="1" ht="17.100000000000001" customHeight="1">
      <c r="A179" s="59"/>
      <c r="B179" s="59" t="s">
        <v>47</v>
      </c>
      <c r="C179" s="59"/>
      <c r="D179" s="59"/>
      <c r="E179" s="59"/>
      <c r="F179" s="59"/>
      <c r="G179" s="59"/>
      <c r="H179" s="59"/>
      <c r="I179" s="59"/>
      <c r="J179" s="59"/>
      <c r="K179" s="59"/>
      <c r="L179" s="59"/>
      <c r="M179" s="59"/>
      <c r="N179" s="59"/>
      <c r="O179" s="59"/>
      <c r="P179" s="59"/>
      <c r="Q179" s="59"/>
      <c r="R179" s="670" t="s">
        <v>1254</v>
      </c>
      <c r="S179" s="670"/>
      <c r="T179" s="670"/>
      <c r="U179" s="680"/>
      <c r="V179" s="680"/>
      <c r="W179" s="680"/>
      <c r="X179" s="680"/>
      <c r="Y179" s="680"/>
      <c r="Z179" s="680"/>
      <c r="AA179" s="680"/>
      <c r="AB179" s="680"/>
      <c r="AC179" s="680"/>
      <c r="AD179" s="680"/>
      <c r="AE179" s="680"/>
      <c r="AF179" s="680"/>
      <c r="AG179" s="680"/>
      <c r="AH179" s="680"/>
      <c r="AI179" s="680"/>
      <c r="AJ179" s="680"/>
      <c r="AK179" s="680"/>
      <c r="AL179" s="680"/>
      <c r="AM179" s="680"/>
      <c r="AN179" s="680"/>
      <c r="AO179" s="680"/>
      <c r="AP179" s="680"/>
      <c r="AQ179" s="680"/>
      <c r="AR179" s="680"/>
      <c r="AS179" s="680"/>
      <c r="AT179" s="680"/>
      <c r="AU179" s="680"/>
      <c r="AV179" s="680"/>
      <c r="AW179" s="680"/>
      <c r="AX179" s="680"/>
      <c r="AY179" s="680"/>
      <c r="AZ179" s="680"/>
      <c r="BA179" s="680"/>
      <c r="BB179" s="680"/>
      <c r="BC179" s="680"/>
      <c r="BD179" s="680"/>
      <c r="BE179" s="680"/>
      <c r="BF179" s="680"/>
      <c r="BG179" s="680"/>
      <c r="BH179" s="680"/>
      <c r="BI179" s="680"/>
      <c r="BJ179" s="680"/>
      <c r="BK179" s="680"/>
      <c r="BL179" s="680"/>
      <c r="BM179" s="680"/>
      <c r="BN179" s="680"/>
      <c r="BO179" s="680"/>
      <c r="BP179" s="680"/>
      <c r="BQ179" s="680"/>
      <c r="BR179" s="680"/>
      <c r="BS179" s="680"/>
      <c r="BT179" s="680"/>
      <c r="BU179" s="680"/>
      <c r="BV179" s="680"/>
      <c r="BW179" s="680"/>
      <c r="BX179" s="680"/>
      <c r="BY179" s="680"/>
      <c r="BZ179" s="680"/>
      <c r="CZ179" s="48"/>
      <c r="DA179" s="48"/>
      <c r="DB179" s="48"/>
      <c r="DC179" s="48"/>
      <c r="DD179" s="48"/>
      <c r="DE179" s="48"/>
      <c r="DF179" s="48"/>
      <c r="DG179" s="48"/>
      <c r="DH179" s="48"/>
      <c r="DI179" s="48"/>
      <c r="DJ179" s="48"/>
      <c r="DK179" s="48"/>
      <c r="DL179" s="48"/>
      <c r="DM179" s="48"/>
      <c r="DN179" s="48"/>
      <c r="DO179" s="48"/>
      <c r="DP179" s="48"/>
    </row>
    <row r="180" spans="1:120" s="2" customFormat="1" ht="17.100000000000001" customHeight="1">
      <c r="A180" s="59"/>
      <c r="B180" s="59" t="s">
        <v>48</v>
      </c>
      <c r="C180" s="59"/>
      <c r="D180" s="59"/>
      <c r="E180" s="59"/>
      <c r="F180" s="59"/>
      <c r="G180" s="59"/>
      <c r="H180" s="59"/>
      <c r="I180" s="59"/>
      <c r="J180" s="59"/>
      <c r="K180" s="59"/>
      <c r="L180" s="59"/>
      <c r="M180" s="59"/>
      <c r="N180" s="59"/>
      <c r="O180" s="59"/>
      <c r="P180" s="59"/>
      <c r="Q180" s="59"/>
      <c r="R180" s="680"/>
      <c r="S180" s="680"/>
      <c r="T180" s="680"/>
      <c r="U180" s="680"/>
      <c r="V180" s="680"/>
      <c r="W180" s="680"/>
      <c r="X180" s="680"/>
      <c r="Y180" s="680"/>
      <c r="Z180" s="680"/>
      <c r="AA180" s="680"/>
      <c r="AB180" s="680"/>
      <c r="AC180" s="680"/>
      <c r="AD180" s="680"/>
      <c r="AE180" s="680"/>
      <c r="AF180" s="680"/>
      <c r="AG180" s="680"/>
      <c r="AH180" s="680"/>
      <c r="AI180" s="680"/>
      <c r="AJ180" s="680"/>
      <c r="AK180" s="680"/>
      <c r="AL180" s="680"/>
      <c r="AM180" s="680"/>
      <c r="AN180" s="680"/>
      <c r="AO180" s="680"/>
      <c r="AP180" s="680"/>
      <c r="AQ180" s="680"/>
      <c r="AR180" s="680"/>
      <c r="AS180" s="680"/>
      <c r="AT180" s="680"/>
      <c r="AU180" s="680"/>
      <c r="AV180" s="680"/>
      <c r="AW180" s="680"/>
      <c r="AX180" s="680"/>
      <c r="AY180" s="680"/>
      <c r="AZ180" s="680"/>
      <c r="BA180" s="680"/>
      <c r="BB180" s="680"/>
      <c r="BC180" s="680"/>
      <c r="BD180" s="680"/>
      <c r="BE180" s="680"/>
      <c r="BF180" s="680"/>
      <c r="BG180" s="680"/>
      <c r="BH180" s="680"/>
      <c r="BI180" s="680"/>
      <c r="BJ180" s="680"/>
      <c r="BK180" s="680"/>
      <c r="BL180" s="680"/>
      <c r="BM180" s="680"/>
      <c r="BN180" s="680"/>
      <c r="BO180" s="680"/>
      <c r="BP180" s="680"/>
      <c r="BQ180" s="680"/>
      <c r="BR180" s="680"/>
      <c r="BS180" s="680"/>
      <c r="BT180" s="680"/>
      <c r="BU180" s="680"/>
      <c r="BV180" s="680"/>
      <c r="BW180" s="680"/>
      <c r="BX180" s="680"/>
      <c r="BY180" s="680"/>
      <c r="BZ180" s="680"/>
      <c r="CZ180" s="48"/>
      <c r="DA180" s="48"/>
      <c r="DB180" s="48"/>
      <c r="DC180" s="48"/>
      <c r="DD180" s="48"/>
      <c r="DE180" s="48"/>
      <c r="DF180" s="48"/>
      <c r="DG180" s="48"/>
      <c r="DH180" s="48"/>
      <c r="DI180" s="48"/>
      <c r="DJ180" s="48"/>
      <c r="DK180" s="48"/>
      <c r="DL180" s="48"/>
      <c r="DM180" s="48"/>
      <c r="DN180" s="48"/>
      <c r="DO180" s="48"/>
      <c r="DP180" s="48"/>
    </row>
    <row r="181" spans="1:120" s="2" customFormat="1" ht="17.100000000000001" customHeight="1">
      <c r="A181" s="59"/>
      <c r="B181" s="59" t="s">
        <v>49</v>
      </c>
      <c r="C181" s="59"/>
      <c r="D181" s="59"/>
      <c r="E181" s="59"/>
      <c r="F181" s="59"/>
      <c r="G181" s="59"/>
      <c r="H181" s="59"/>
      <c r="I181" s="59"/>
      <c r="J181" s="59"/>
      <c r="K181" s="59"/>
      <c r="L181" s="59"/>
      <c r="M181" s="59"/>
      <c r="N181" s="59"/>
      <c r="O181" s="59"/>
      <c r="P181" s="59"/>
      <c r="Q181" s="59"/>
      <c r="R181" s="680"/>
      <c r="S181" s="680"/>
      <c r="T181" s="680"/>
      <c r="U181" s="680"/>
      <c r="V181" s="680"/>
      <c r="W181" s="680"/>
      <c r="X181" s="680"/>
      <c r="Y181" s="680"/>
      <c r="Z181" s="680"/>
      <c r="AA181" s="680"/>
      <c r="AB181" s="680"/>
      <c r="AC181" s="680"/>
      <c r="AD181" s="680"/>
      <c r="AE181" s="680"/>
      <c r="AF181" s="680"/>
      <c r="AG181" s="680"/>
      <c r="AH181" s="680"/>
      <c r="AI181" s="680"/>
      <c r="AJ181" s="680"/>
      <c r="AK181" s="680"/>
      <c r="AL181" s="680"/>
      <c r="AM181" s="680"/>
      <c r="AN181" s="680"/>
      <c r="AO181" s="680"/>
      <c r="AP181" s="680"/>
      <c r="AQ181" s="680"/>
      <c r="AR181" s="680"/>
      <c r="AS181" s="680"/>
      <c r="AT181" s="680"/>
      <c r="AU181" s="680"/>
      <c r="AV181" s="680"/>
      <c r="AW181" s="680"/>
      <c r="AX181" s="680"/>
      <c r="AY181" s="680"/>
      <c r="AZ181" s="680"/>
      <c r="BA181" s="680"/>
      <c r="BB181" s="680"/>
      <c r="BC181" s="680"/>
      <c r="BD181" s="680"/>
      <c r="BE181" s="680"/>
      <c r="BF181" s="680"/>
      <c r="BG181" s="680"/>
      <c r="BH181" s="680"/>
      <c r="BI181" s="680"/>
      <c r="BJ181" s="680"/>
      <c r="BK181" s="680"/>
      <c r="BL181" s="680"/>
      <c r="BM181" s="680"/>
      <c r="BN181" s="680"/>
      <c r="BO181" s="680"/>
      <c r="BP181" s="680"/>
      <c r="BQ181" s="680"/>
      <c r="BR181" s="680"/>
      <c r="BS181" s="680"/>
      <c r="BT181" s="680"/>
      <c r="BU181" s="680"/>
      <c r="BV181" s="680"/>
      <c r="BW181" s="680"/>
      <c r="BX181" s="680"/>
      <c r="BY181" s="680"/>
      <c r="BZ181" s="680"/>
      <c r="CZ181" s="48"/>
      <c r="DA181" s="48"/>
      <c r="DB181" s="48"/>
      <c r="DC181" s="48"/>
      <c r="DD181" s="48"/>
      <c r="DE181" s="48"/>
      <c r="DF181" s="48"/>
      <c r="DG181" s="48"/>
      <c r="DH181" s="48"/>
      <c r="DI181" s="48"/>
      <c r="DJ181" s="48"/>
      <c r="DK181" s="48"/>
      <c r="DL181" s="48"/>
      <c r="DM181" s="48"/>
      <c r="DN181" s="48"/>
      <c r="DO181" s="48"/>
      <c r="DP181" s="48"/>
    </row>
    <row r="182" spans="1:120" s="2" customFormat="1" ht="17.100000000000001" customHeight="1">
      <c r="A182" s="59"/>
      <c r="B182" s="59" t="s">
        <v>74</v>
      </c>
      <c r="C182" s="59"/>
      <c r="D182" s="59"/>
      <c r="E182" s="59"/>
      <c r="F182" s="59"/>
      <c r="G182" s="59"/>
      <c r="H182" s="59"/>
      <c r="I182" s="59"/>
      <c r="J182" s="59"/>
      <c r="K182" s="59"/>
      <c r="L182" s="59"/>
      <c r="M182" s="59"/>
      <c r="N182" s="59"/>
      <c r="O182" s="59"/>
      <c r="P182" s="59"/>
      <c r="Q182" s="59"/>
      <c r="R182" s="122"/>
      <c r="S182" s="122"/>
      <c r="T182" s="122"/>
      <c r="U182" s="59"/>
      <c r="V182" s="59"/>
      <c r="W182" s="59"/>
      <c r="X182" s="59"/>
      <c r="Y182" s="680"/>
      <c r="Z182" s="680"/>
      <c r="AA182" s="680"/>
      <c r="AB182" s="680"/>
      <c r="AC182" s="680"/>
      <c r="AD182" s="680"/>
      <c r="AE182" s="680"/>
      <c r="AF182" s="680"/>
      <c r="AG182" s="680"/>
      <c r="AH182" s="680"/>
      <c r="AI182" s="680"/>
      <c r="AJ182" s="680"/>
      <c r="AK182" s="680"/>
      <c r="AL182" s="680"/>
      <c r="AM182" s="680"/>
      <c r="AN182" s="680"/>
      <c r="AO182" s="680"/>
      <c r="AP182" s="680"/>
      <c r="AQ182" s="680"/>
      <c r="AR182" s="680"/>
      <c r="AS182" s="680"/>
      <c r="AT182" s="680"/>
      <c r="AU182" s="680"/>
      <c r="AV182" s="680"/>
      <c r="AW182" s="680"/>
      <c r="AX182" s="680"/>
      <c r="AY182" s="680"/>
      <c r="AZ182" s="680"/>
      <c r="BA182" s="680"/>
      <c r="BB182" s="680"/>
      <c r="BC182" s="680"/>
      <c r="BD182" s="680"/>
      <c r="BE182" s="680"/>
      <c r="BF182" s="680"/>
      <c r="BG182" s="680"/>
      <c r="BH182" s="680"/>
      <c r="BI182" s="680"/>
      <c r="BJ182" s="680"/>
      <c r="BK182" s="680"/>
      <c r="BL182" s="680"/>
      <c r="BM182" s="680"/>
      <c r="BN182" s="680"/>
      <c r="BO182" s="680"/>
      <c r="BP182" s="680"/>
      <c r="BQ182" s="680"/>
      <c r="BR182" s="680"/>
      <c r="BS182" s="680"/>
      <c r="BT182" s="680"/>
      <c r="BU182" s="680"/>
      <c r="BV182" s="680"/>
      <c r="BW182" s="680"/>
      <c r="BX182" s="680"/>
      <c r="BY182" s="680"/>
      <c r="BZ182" s="680"/>
      <c r="CZ182" s="48"/>
      <c r="DA182" s="48"/>
      <c r="DB182" s="48"/>
      <c r="DC182" s="48"/>
      <c r="DD182" s="48"/>
      <c r="DE182" s="48"/>
      <c r="DF182" s="48"/>
      <c r="DG182" s="48"/>
      <c r="DH182" s="48"/>
      <c r="DI182" s="48"/>
      <c r="DJ182" s="48"/>
      <c r="DK182" s="48"/>
      <c r="DL182" s="48"/>
      <c r="DM182" s="48"/>
      <c r="DN182" s="48"/>
      <c r="DO182" s="48"/>
      <c r="DP182" s="48"/>
    </row>
    <row r="183" spans="1:120" s="2" customFormat="1" ht="4.5" customHeight="1">
      <c r="A183" s="63"/>
      <c r="B183" s="63"/>
      <c r="C183" s="63"/>
      <c r="D183" s="63"/>
      <c r="E183" s="63"/>
      <c r="F183" s="63"/>
      <c r="G183" s="63"/>
      <c r="H183" s="63"/>
      <c r="I183" s="63"/>
      <c r="J183" s="63"/>
      <c r="K183" s="63"/>
      <c r="L183" s="63"/>
      <c r="M183" s="63"/>
      <c r="N183" s="63"/>
      <c r="O183" s="63"/>
      <c r="P183" s="63"/>
      <c r="Q183" s="63"/>
      <c r="R183" s="64"/>
      <c r="S183" s="64"/>
      <c r="T183" s="64"/>
      <c r="U183" s="64"/>
      <c r="V183" s="64"/>
      <c r="W183" s="64"/>
      <c r="X183" s="64"/>
      <c r="Y183" s="64"/>
      <c r="Z183" s="64"/>
      <c r="AA183" s="64"/>
      <c r="AB183" s="64"/>
      <c r="AC183" s="64"/>
      <c r="AD183" s="64"/>
      <c r="AE183" s="64"/>
      <c r="AF183" s="64"/>
      <c r="AG183" s="64"/>
      <c r="AH183" s="64"/>
      <c r="AI183" s="64"/>
      <c r="AJ183" s="64"/>
      <c r="AK183" s="64"/>
      <c r="AL183" s="64"/>
      <c r="AM183" s="64"/>
      <c r="AN183" s="64"/>
      <c r="AO183" s="64"/>
      <c r="AP183" s="64"/>
      <c r="AQ183" s="64"/>
      <c r="AR183" s="64"/>
      <c r="AS183" s="64"/>
      <c r="AT183" s="64"/>
      <c r="AU183" s="64"/>
      <c r="AV183" s="64"/>
      <c r="AW183" s="64"/>
      <c r="AX183" s="64"/>
      <c r="AY183" s="64"/>
      <c r="AZ183" s="64"/>
      <c r="BA183" s="64"/>
      <c r="BB183" s="64"/>
      <c r="BC183" s="64"/>
      <c r="BD183" s="64"/>
      <c r="BE183" s="64"/>
      <c r="BF183" s="64"/>
      <c r="BG183" s="64"/>
      <c r="BH183" s="64"/>
      <c r="BI183" s="64"/>
      <c r="BJ183" s="64"/>
      <c r="BK183" s="64"/>
      <c r="BL183" s="64"/>
      <c r="BM183" s="64"/>
      <c r="BN183" s="64"/>
      <c r="BO183" s="64"/>
      <c r="BP183" s="64"/>
      <c r="BQ183" s="64"/>
      <c r="BR183" s="64"/>
      <c r="BS183" s="64"/>
      <c r="BT183" s="64"/>
      <c r="BU183" s="64"/>
      <c r="BV183" s="64"/>
      <c r="BW183" s="64"/>
      <c r="BX183" s="64"/>
      <c r="BY183" s="64"/>
      <c r="BZ183" s="64"/>
      <c r="CZ183" s="48"/>
      <c r="DA183" s="48"/>
      <c r="DB183" s="48"/>
      <c r="DC183" s="48"/>
      <c r="DD183" s="48"/>
      <c r="DE183" s="48"/>
      <c r="DF183" s="48"/>
      <c r="DG183" s="48"/>
      <c r="DH183" s="48"/>
      <c r="DI183" s="48"/>
      <c r="DJ183" s="48"/>
      <c r="DK183" s="48"/>
      <c r="DL183" s="48"/>
      <c r="DM183" s="48"/>
      <c r="DN183" s="48"/>
      <c r="DO183" s="48"/>
      <c r="DP183" s="48"/>
    </row>
    <row r="184" spans="1:120" s="2" customFormat="1" ht="4.5" customHeight="1">
      <c r="A184" s="59"/>
      <c r="B184" s="59"/>
      <c r="C184" s="59"/>
      <c r="D184" s="59"/>
      <c r="E184" s="59"/>
      <c r="F184" s="59"/>
      <c r="G184" s="59"/>
      <c r="H184" s="59"/>
      <c r="I184" s="59"/>
      <c r="J184" s="59"/>
      <c r="K184" s="59"/>
      <c r="L184" s="59"/>
      <c r="M184" s="59"/>
      <c r="N184" s="59"/>
      <c r="O184" s="59"/>
      <c r="P184" s="59"/>
      <c r="Q184" s="59"/>
      <c r="R184" s="59"/>
      <c r="S184" s="59"/>
      <c r="T184" s="59"/>
      <c r="U184" s="59"/>
      <c r="V184" s="59"/>
      <c r="W184" s="59"/>
      <c r="X184" s="59"/>
      <c r="Y184" s="59"/>
      <c r="Z184" s="59"/>
      <c r="AA184" s="59"/>
      <c r="AB184" s="59"/>
      <c r="AC184" s="59"/>
      <c r="AD184" s="59"/>
      <c r="AE184" s="59"/>
      <c r="AF184" s="59"/>
      <c r="AG184" s="59"/>
      <c r="AH184" s="59"/>
      <c r="AI184" s="59"/>
      <c r="AJ184" s="59"/>
      <c r="AK184" s="59"/>
      <c r="AL184" s="59"/>
      <c r="AM184" s="59"/>
      <c r="AN184" s="59"/>
      <c r="AO184" s="59"/>
      <c r="AP184" s="59"/>
      <c r="AQ184" s="59"/>
      <c r="AR184" s="59"/>
      <c r="AS184" s="59"/>
      <c r="AT184" s="59"/>
      <c r="AU184" s="59"/>
      <c r="AV184" s="59"/>
      <c r="AW184" s="59"/>
      <c r="AX184" s="59"/>
      <c r="AY184" s="59"/>
      <c r="AZ184" s="59"/>
      <c r="BA184" s="59"/>
      <c r="BB184" s="59"/>
      <c r="BC184" s="59"/>
      <c r="BD184" s="59"/>
      <c r="BE184" s="59"/>
      <c r="BF184" s="59"/>
      <c r="BG184" s="59"/>
      <c r="BH184" s="59"/>
      <c r="BI184" s="59"/>
      <c r="BJ184" s="59"/>
      <c r="BK184" s="59"/>
      <c r="BL184" s="59"/>
      <c r="BM184" s="59"/>
      <c r="BN184" s="59"/>
      <c r="BO184" s="59"/>
      <c r="BP184" s="59"/>
      <c r="BQ184" s="59"/>
      <c r="BR184" s="59"/>
      <c r="BS184" s="59"/>
      <c r="BT184" s="59"/>
      <c r="BU184" s="59"/>
      <c r="BV184" s="59"/>
      <c r="BW184" s="59"/>
      <c r="BX184" s="59"/>
      <c r="BY184" s="59"/>
      <c r="BZ184" s="59"/>
      <c r="CZ184" s="48"/>
      <c r="DA184" s="48"/>
      <c r="DB184" s="48"/>
      <c r="DC184" s="48"/>
      <c r="DD184" s="48"/>
      <c r="DE184" s="48"/>
      <c r="DF184" s="48"/>
      <c r="DG184" s="48"/>
      <c r="DH184" s="48"/>
      <c r="DI184" s="48"/>
      <c r="DJ184" s="48"/>
      <c r="DK184" s="48"/>
      <c r="DL184" s="48"/>
      <c r="DM184" s="48"/>
      <c r="DN184" s="48"/>
      <c r="DO184" s="48"/>
      <c r="DP184" s="48"/>
    </row>
    <row r="185" spans="1:120" s="2" customFormat="1" ht="16.5" customHeight="1">
      <c r="A185" s="59"/>
      <c r="B185" s="59" t="s">
        <v>75</v>
      </c>
      <c r="C185" s="59"/>
      <c r="D185" s="59"/>
      <c r="E185" s="59"/>
      <c r="F185" s="59"/>
      <c r="G185" s="59"/>
      <c r="H185" s="59"/>
      <c r="I185" s="59"/>
      <c r="J185" s="59"/>
      <c r="K185" s="59"/>
      <c r="L185" s="59"/>
      <c r="M185" s="59"/>
      <c r="N185" s="59"/>
      <c r="O185" s="59"/>
      <c r="P185" s="59"/>
      <c r="Q185" s="59"/>
      <c r="R185" s="59"/>
      <c r="S185" s="59"/>
      <c r="T185" s="59"/>
      <c r="U185" s="59"/>
      <c r="V185" s="59"/>
      <c r="W185" s="59"/>
      <c r="X185" s="59"/>
      <c r="Y185" s="59"/>
      <c r="Z185" s="59"/>
      <c r="AA185" s="59"/>
      <c r="AB185" s="59"/>
      <c r="AC185" s="59"/>
      <c r="AD185" s="59"/>
      <c r="AE185" s="59"/>
      <c r="AF185" s="59"/>
      <c r="AG185" s="59"/>
      <c r="AH185" s="59"/>
      <c r="AI185" s="59"/>
      <c r="AJ185" s="59"/>
      <c r="AK185" s="59"/>
      <c r="AL185" s="59"/>
      <c r="AM185" s="59"/>
      <c r="AN185" s="59"/>
      <c r="AO185" s="59"/>
      <c r="AP185" s="59"/>
      <c r="AQ185" s="59"/>
      <c r="AR185" s="59"/>
      <c r="AS185" s="59"/>
      <c r="AT185" s="59"/>
      <c r="AU185" s="59"/>
      <c r="AV185" s="59"/>
      <c r="AW185" s="59"/>
      <c r="AX185" s="59"/>
      <c r="AY185" s="59"/>
      <c r="AZ185" s="59"/>
      <c r="BA185" s="59"/>
      <c r="BB185" s="59"/>
      <c r="BC185" s="59"/>
      <c r="BD185" s="59"/>
      <c r="BE185" s="59"/>
      <c r="BF185" s="59"/>
      <c r="BG185" s="59"/>
      <c r="BH185" s="59"/>
      <c r="BI185" s="59"/>
      <c r="BJ185" s="59"/>
      <c r="BK185" s="59"/>
      <c r="BL185" s="59"/>
      <c r="BM185" s="59"/>
      <c r="BN185" s="59"/>
      <c r="BO185" s="59"/>
      <c r="BP185" s="59"/>
      <c r="BQ185" s="59"/>
      <c r="BR185" s="59"/>
      <c r="BS185" s="59"/>
      <c r="BT185" s="59"/>
      <c r="BU185" s="59"/>
      <c r="BV185" s="59"/>
      <c r="BW185" s="59"/>
      <c r="BX185" s="59"/>
      <c r="BY185" s="59"/>
      <c r="BZ185" s="59"/>
      <c r="CZ185" s="48"/>
      <c r="DA185" s="48"/>
      <c r="DB185" s="48"/>
      <c r="DC185" s="48"/>
      <c r="DD185" s="48"/>
      <c r="DE185" s="48"/>
      <c r="DF185" s="48"/>
      <c r="DG185" s="48"/>
      <c r="DH185" s="48"/>
      <c r="DI185" s="48"/>
      <c r="DJ185" s="48"/>
      <c r="DK185" s="48"/>
      <c r="DL185" s="48"/>
      <c r="DM185" s="48"/>
      <c r="DN185" s="48"/>
      <c r="DO185" s="48"/>
      <c r="DP185" s="48"/>
    </row>
    <row r="186" spans="1:120" s="2" customFormat="1" ht="17.100000000000001" customHeight="1">
      <c r="A186" s="59"/>
      <c r="B186" s="59" t="s">
        <v>36</v>
      </c>
      <c r="C186" s="59"/>
      <c r="D186" s="59"/>
      <c r="E186" s="59"/>
      <c r="F186" s="59"/>
      <c r="G186" s="59"/>
      <c r="H186" s="59"/>
      <c r="I186" s="59"/>
      <c r="J186" s="59"/>
      <c r="K186" s="59"/>
      <c r="L186" s="59"/>
      <c r="M186" s="59"/>
      <c r="N186" s="59"/>
      <c r="O186" s="59"/>
      <c r="P186" s="59"/>
      <c r="Q186" s="59"/>
      <c r="R186" s="59"/>
      <c r="S186" s="59" t="s">
        <v>37</v>
      </c>
      <c r="T186" s="59"/>
      <c r="U186" s="680"/>
      <c r="V186" s="680"/>
      <c r="W186" s="680"/>
      <c r="X186" s="680"/>
      <c r="Y186" s="122" t="s">
        <v>38</v>
      </c>
      <c r="Z186" s="59"/>
      <c r="AA186" s="59"/>
      <c r="AB186" s="59"/>
      <c r="AC186" s="59"/>
      <c r="AD186" s="59"/>
      <c r="AE186" s="59"/>
      <c r="AF186" s="59"/>
      <c r="AG186" s="59"/>
      <c r="AH186" s="59"/>
      <c r="AI186" s="59" t="s">
        <v>37</v>
      </c>
      <c r="AJ186" s="59"/>
      <c r="AK186" s="672"/>
      <c r="AL186" s="672"/>
      <c r="AM186" s="672"/>
      <c r="AN186" s="672"/>
      <c r="AO186" s="672"/>
      <c r="AP186" s="672"/>
      <c r="AQ186" s="672"/>
      <c r="AR186" s="672"/>
      <c r="AS186" s="672"/>
      <c r="AT186" s="672"/>
      <c r="AU186" s="672"/>
      <c r="AV186" s="672"/>
      <c r="AW186" s="122" t="s">
        <v>39</v>
      </c>
      <c r="AX186" s="59"/>
      <c r="AY186" s="59"/>
      <c r="AZ186" s="59"/>
      <c r="BA186" s="59"/>
      <c r="BB186" s="59"/>
      <c r="BC186" s="59"/>
      <c r="BD186" s="59"/>
      <c r="BE186" s="59"/>
      <c r="BF186" s="680"/>
      <c r="BG186" s="680"/>
      <c r="BH186" s="680"/>
      <c r="BI186" s="680"/>
      <c r="BJ186" s="680"/>
      <c r="BK186" s="680"/>
      <c r="BL186" s="680"/>
      <c r="BM186" s="680"/>
      <c r="BN186" s="680"/>
      <c r="BO186" s="680"/>
      <c r="BP186" s="680"/>
      <c r="BQ186" s="680"/>
      <c r="BR186" s="122" t="s">
        <v>40</v>
      </c>
      <c r="BS186" s="59"/>
      <c r="BT186" s="59"/>
      <c r="BU186" s="59"/>
      <c r="BV186" s="59"/>
      <c r="BW186" s="59"/>
      <c r="BX186" s="59"/>
      <c r="BY186" s="59"/>
      <c r="BZ186" s="59"/>
      <c r="CZ186" s="48"/>
      <c r="DA186" s="48"/>
      <c r="DB186" s="48"/>
      <c r="DC186" s="48"/>
      <c r="DD186" s="48"/>
      <c r="DE186" s="48"/>
      <c r="DF186" s="48"/>
      <c r="DG186" s="48"/>
      <c r="DH186" s="48"/>
      <c r="DI186" s="48"/>
      <c r="DJ186" s="48"/>
      <c r="DK186" s="48"/>
      <c r="DL186" s="48"/>
      <c r="DM186" s="48"/>
      <c r="DN186" s="48"/>
      <c r="DO186" s="48"/>
      <c r="DP186" s="48"/>
    </row>
    <row r="187" spans="1:120" s="2" customFormat="1" ht="17.100000000000001" customHeight="1">
      <c r="A187" s="59"/>
      <c r="B187" s="59" t="s">
        <v>31</v>
      </c>
      <c r="C187" s="59"/>
      <c r="D187" s="59"/>
      <c r="E187" s="59"/>
      <c r="F187" s="59"/>
      <c r="G187" s="59"/>
      <c r="H187" s="59"/>
      <c r="I187" s="59"/>
      <c r="J187" s="59"/>
      <c r="K187" s="59"/>
      <c r="L187" s="59"/>
      <c r="M187" s="59"/>
      <c r="N187" s="59"/>
      <c r="O187" s="59"/>
      <c r="P187" s="59"/>
      <c r="Q187" s="59"/>
      <c r="R187" s="680"/>
      <c r="S187" s="680"/>
      <c r="T187" s="680"/>
      <c r="U187" s="680"/>
      <c r="V187" s="680"/>
      <c r="W187" s="680"/>
      <c r="X187" s="680"/>
      <c r="Y187" s="680"/>
      <c r="Z187" s="680"/>
      <c r="AA187" s="680"/>
      <c r="AB187" s="680"/>
      <c r="AC187" s="680"/>
      <c r="AD187" s="680"/>
      <c r="AE187" s="680"/>
      <c r="AF187" s="680"/>
      <c r="AG187" s="680"/>
      <c r="AH187" s="680"/>
      <c r="AI187" s="680"/>
      <c r="AJ187" s="680"/>
      <c r="AK187" s="680"/>
      <c r="AL187" s="680"/>
      <c r="AM187" s="680"/>
      <c r="AN187" s="680"/>
      <c r="AO187" s="680"/>
      <c r="AP187" s="680"/>
      <c r="AQ187" s="680"/>
      <c r="AR187" s="680"/>
      <c r="AS187" s="680"/>
      <c r="AT187" s="680"/>
      <c r="AU187" s="680"/>
      <c r="AV187" s="680"/>
      <c r="AW187" s="680"/>
      <c r="AX187" s="680"/>
      <c r="AY187" s="680"/>
      <c r="AZ187" s="680"/>
      <c r="BA187" s="680"/>
      <c r="BB187" s="680"/>
      <c r="BC187" s="680"/>
      <c r="BD187" s="680"/>
      <c r="BE187" s="680"/>
      <c r="BF187" s="680"/>
      <c r="BG187" s="680"/>
      <c r="BH187" s="680"/>
      <c r="BI187" s="680"/>
      <c r="BJ187" s="680"/>
      <c r="BK187" s="680"/>
      <c r="BL187" s="680"/>
      <c r="BM187" s="680"/>
      <c r="BN187" s="680"/>
      <c r="BO187" s="680"/>
      <c r="BP187" s="680"/>
      <c r="BQ187" s="680"/>
      <c r="BR187" s="680"/>
      <c r="BS187" s="680"/>
      <c r="BT187" s="680"/>
      <c r="BU187" s="680"/>
      <c r="BV187" s="680"/>
      <c r="BW187" s="680"/>
      <c r="BX187" s="680"/>
      <c r="BY187" s="680"/>
      <c r="BZ187" s="680"/>
      <c r="CZ187" s="48"/>
      <c r="DA187" s="48"/>
      <c r="DB187" s="48"/>
      <c r="DC187" s="48"/>
      <c r="DD187" s="48"/>
      <c r="DE187" s="48"/>
      <c r="DF187" s="48"/>
      <c r="DG187" s="48"/>
      <c r="DH187" s="48"/>
      <c r="DI187" s="48"/>
      <c r="DJ187" s="48"/>
      <c r="DK187" s="48"/>
      <c r="DL187" s="48"/>
      <c r="DM187" s="48"/>
      <c r="DN187" s="48"/>
      <c r="DO187" s="48"/>
      <c r="DP187" s="48"/>
    </row>
    <row r="188" spans="1:120" s="2" customFormat="1" ht="17.100000000000001" customHeight="1">
      <c r="A188" s="59"/>
      <c r="B188" s="59" t="s">
        <v>42</v>
      </c>
      <c r="C188" s="59"/>
      <c r="D188" s="59"/>
      <c r="E188" s="59"/>
      <c r="F188" s="59"/>
      <c r="G188" s="59"/>
      <c r="H188" s="59"/>
      <c r="I188" s="59"/>
      <c r="J188" s="59"/>
      <c r="K188" s="59"/>
      <c r="L188" s="59"/>
      <c r="M188" s="59"/>
      <c r="N188" s="59"/>
      <c r="O188" s="59"/>
      <c r="P188" s="59"/>
      <c r="Q188" s="59"/>
      <c r="R188" s="59"/>
      <c r="S188" s="59" t="s">
        <v>37</v>
      </c>
      <c r="T188" s="59"/>
      <c r="U188" s="680"/>
      <c r="V188" s="680"/>
      <c r="W188" s="680"/>
      <c r="X188" s="680"/>
      <c r="Y188" s="122" t="s">
        <v>43</v>
      </c>
      <c r="Z188" s="59"/>
      <c r="AA188" s="59"/>
      <c r="AB188" s="59"/>
      <c r="AC188" s="59"/>
      <c r="AD188" s="59"/>
      <c r="AE188" s="59"/>
      <c r="AF188" s="59"/>
      <c r="AG188" s="59"/>
      <c r="AH188" s="59"/>
      <c r="AI188" s="59" t="s">
        <v>37</v>
      </c>
      <c r="AJ188" s="59"/>
      <c r="AK188" s="680"/>
      <c r="AL188" s="680"/>
      <c r="AM188" s="680"/>
      <c r="AN188" s="680"/>
      <c r="AO188" s="680"/>
      <c r="AP188" s="680"/>
      <c r="AQ188" s="680"/>
      <c r="AR188" s="680"/>
      <c r="AS188" s="680"/>
      <c r="AT188" s="59" t="s">
        <v>44</v>
      </c>
      <c r="AU188" s="59"/>
      <c r="AV188" s="59"/>
      <c r="AW188" s="59"/>
      <c r="AX188" s="122"/>
      <c r="AY188" s="59"/>
      <c r="AZ188" s="59"/>
      <c r="BA188" s="59"/>
      <c r="BB188" s="59"/>
      <c r="BC188" s="59"/>
      <c r="BD188" s="59"/>
      <c r="BE188" s="59"/>
      <c r="BF188" s="680"/>
      <c r="BG188" s="680"/>
      <c r="BH188" s="680"/>
      <c r="BI188" s="680"/>
      <c r="BJ188" s="680"/>
      <c r="BK188" s="680"/>
      <c r="BL188" s="680"/>
      <c r="BM188" s="680"/>
      <c r="BN188" s="680"/>
      <c r="BO188" s="680"/>
      <c r="BP188" s="680"/>
      <c r="BQ188" s="680"/>
      <c r="BR188" s="122" t="s">
        <v>40</v>
      </c>
      <c r="BS188" s="59"/>
      <c r="BT188" s="59"/>
      <c r="BU188" s="59"/>
      <c r="BV188" s="59"/>
      <c r="BW188" s="59"/>
      <c r="BX188" s="59"/>
      <c r="BY188" s="59"/>
      <c r="BZ188" s="59"/>
      <c r="CZ188" s="48"/>
      <c r="DA188" s="48"/>
      <c r="DB188" s="48"/>
      <c r="DC188" s="48"/>
      <c r="DD188" s="48"/>
      <c r="DE188" s="48"/>
      <c r="DF188" s="48"/>
      <c r="DG188" s="48"/>
      <c r="DH188" s="48"/>
      <c r="DI188" s="48"/>
      <c r="DJ188" s="48"/>
      <c r="DK188" s="48"/>
      <c r="DL188" s="48"/>
      <c r="DM188" s="48"/>
      <c r="DN188" s="48"/>
      <c r="DO188" s="48"/>
      <c r="DP188" s="48"/>
    </row>
    <row r="189" spans="1:120" s="2" customFormat="1" ht="17.100000000000001" customHeight="1">
      <c r="A189" s="59"/>
      <c r="B189" s="59"/>
      <c r="C189" s="59"/>
      <c r="D189" s="59"/>
      <c r="E189" s="59"/>
      <c r="F189" s="59"/>
      <c r="G189" s="59"/>
      <c r="H189" s="59"/>
      <c r="I189" s="59"/>
      <c r="J189" s="59"/>
      <c r="K189" s="59"/>
      <c r="L189" s="59"/>
      <c r="M189" s="59"/>
      <c r="N189" s="59"/>
      <c r="O189" s="59"/>
      <c r="P189" s="59"/>
      <c r="Q189" s="59"/>
      <c r="R189" s="680"/>
      <c r="S189" s="680"/>
      <c r="T189" s="680"/>
      <c r="U189" s="680"/>
      <c r="V189" s="680"/>
      <c r="W189" s="680"/>
      <c r="X189" s="680"/>
      <c r="Y189" s="680"/>
      <c r="Z189" s="680"/>
      <c r="AA189" s="680"/>
      <c r="AB189" s="680"/>
      <c r="AC189" s="680"/>
      <c r="AD189" s="680"/>
      <c r="AE189" s="680"/>
      <c r="AF189" s="680"/>
      <c r="AG189" s="680"/>
      <c r="AH189" s="680"/>
      <c r="AI189" s="680"/>
      <c r="AJ189" s="680"/>
      <c r="AK189" s="680"/>
      <c r="AL189" s="680"/>
      <c r="AM189" s="680"/>
      <c r="AN189" s="680"/>
      <c r="AO189" s="680"/>
      <c r="AP189" s="680"/>
      <c r="AQ189" s="680"/>
      <c r="AR189" s="680"/>
      <c r="AS189" s="680"/>
      <c r="AT189" s="680"/>
      <c r="AU189" s="680"/>
      <c r="AV189" s="680"/>
      <c r="AW189" s="680"/>
      <c r="AX189" s="680"/>
      <c r="AY189" s="680"/>
      <c r="AZ189" s="680"/>
      <c r="BA189" s="680"/>
      <c r="BB189" s="680"/>
      <c r="BC189" s="680"/>
      <c r="BD189" s="680"/>
      <c r="BE189" s="680"/>
      <c r="BF189" s="680"/>
      <c r="BG189" s="680"/>
      <c r="BH189" s="680"/>
      <c r="BI189" s="680"/>
      <c r="BJ189" s="680"/>
      <c r="BK189" s="680"/>
      <c r="BL189" s="680"/>
      <c r="BM189" s="680"/>
      <c r="BN189" s="680"/>
      <c r="BO189" s="680"/>
      <c r="BP189" s="680"/>
      <c r="BQ189" s="680"/>
      <c r="BR189" s="680"/>
      <c r="BS189" s="680"/>
      <c r="BT189" s="680"/>
      <c r="BU189" s="680"/>
      <c r="BV189" s="680"/>
      <c r="BW189" s="680"/>
      <c r="BX189" s="680"/>
      <c r="BY189" s="680"/>
      <c r="BZ189" s="680"/>
      <c r="CZ189" s="48"/>
      <c r="DA189" s="48"/>
      <c r="DB189" s="48"/>
      <c r="DC189" s="48"/>
      <c r="DD189" s="48"/>
      <c r="DE189" s="48"/>
      <c r="DF189" s="48"/>
      <c r="DG189" s="48"/>
      <c r="DH189" s="48"/>
      <c r="DI189" s="48"/>
      <c r="DJ189" s="48"/>
      <c r="DK189" s="48"/>
      <c r="DL189" s="48"/>
      <c r="DM189" s="48"/>
      <c r="DN189" s="48"/>
      <c r="DO189" s="48"/>
      <c r="DP189" s="48"/>
    </row>
    <row r="190" spans="1:120" s="2" customFormat="1" ht="17.100000000000001" customHeight="1">
      <c r="A190" s="59"/>
      <c r="B190" s="59" t="s">
        <v>47</v>
      </c>
      <c r="C190" s="59"/>
      <c r="D190" s="59"/>
      <c r="E190" s="59"/>
      <c r="F190" s="59"/>
      <c r="G190" s="59"/>
      <c r="H190" s="59"/>
      <c r="I190" s="59"/>
      <c r="J190" s="59"/>
      <c r="K190" s="59"/>
      <c r="L190" s="59"/>
      <c r="M190" s="59"/>
      <c r="N190" s="59"/>
      <c r="O190" s="59"/>
      <c r="P190" s="59"/>
      <c r="Q190" s="59"/>
      <c r="R190" s="670" t="s">
        <v>1254</v>
      </c>
      <c r="S190" s="670"/>
      <c r="T190" s="670"/>
      <c r="U190" s="680"/>
      <c r="V190" s="680"/>
      <c r="W190" s="680"/>
      <c r="X190" s="680"/>
      <c r="Y190" s="680"/>
      <c r="Z190" s="680"/>
      <c r="AA190" s="680"/>
      <c r="AB190" s="680"/>
      <c r="AC190" s="680"/>
      <c r="AD190" s="680"/>
      <c r="AE190" s="680"/>
      <c r="AF190" s="680"/>
      <c r="AG190" s="680"/>
      <c r="AH190" s="680"/>
      <c r="AI190" s="680"/>
      <c r="AJ190" s="680"/>
      <c r="AK190" s="680"/>
      <c r="AL190" s="680"/>
      <c r="AM190" s="680"/>
      <c r="AN190" s="680"/>
      <c r="AO190" s="680"/>
      <c r="AP190" s="680"/>
      <c r="AQ190" s="680"/>
      <c r="AR190" s="680"/>
      <c r="AS190" s="680"/>
      <c r="AT190" s="680"/>
      <c r="AU190" s="680"/>
      <c r="AV190" s="680"/>
      <c r="AW190" s="680"/>
      <c r="AX190" s="680"/>
      <c r="AY190" s="680"/>
      <c r="AZ190" s="680"/>
      <c r="BA190" s="680"/>
      <c r="BB190" s="680"/>
      <c r="BC190" s="680"/>
      <c r="BD190" s="680"/>
      <c r="BE190" s="680"/>
      <c r="BF190" s="680"/>
      <c r="BG190" s="680"/>
      <c r="BH190" s="680"/>
      <c r="BI190" s="680"/>
      <c r="BJ190" s="680"/>
      <c r="BK190" s="680"/>
      <c r="BL190" s="680"/>
      <c r="BM190" s="680"/>
      <c r="BN190" s="680"/>
      <c r="BO190" s="680"/>
      <c r="BP190" s="680"/>
      <c r="BQ190" s="680"/>
      <c r="BR190" s="680"/>
      <c r="BS190" s="680"/>
      <c r="BT190" s="680"/>
      <c r="BU190" s="680"/>
      <c r="BV190" s="680"/>
      <c r="BW190" s="680"/>
      <c r="BX190" s="680"/>
      <c r="BY190" s="680"/>
      <c r="BZ190" s="680"/>
      <c r="CZ190" s="48"/>
      <c r="DA190" s="48"/>
      <c r="DB190" s="48"/>
      <c r="DC190" s="48"/>
      <c r="DD190" s="48"/>
      <c r="DE190" s="48"/>
      <c r="DF190" s="48"/>
      <c r="DG190" s="48"/>
      <c r="DH190" s="48"/>
      <c r="DI190" s="48"/>
      <c r="DJ190" s="48"/>
      <c r="DK190" s="48"/>
      <c r="DL190" s="48"/>
      <c r="DM190" s="48"/>
      <c r="DN190" s="48"/>
      <c r="DO190" s="48"/>
      <c r="DP190" s="48"/>
    </row>
    <row r="191" spans="1:120" s="2" customFormat="1" ht="17.100000000000001" customHeight="1">
      <c r="A191" s="59"/>
      <c r="B191" s="59" t="s">
        <v>48</v>
      </c>
      <c r="C191" s="59"/>
      <c r="D191" s="59"/>
      <c r="E191" s="59"/>
      <c r="F191" s="59"/>
      <c r="G191" s="59"/>
      <c r="H191" s="59"/>
      <c r="I191" s="59"/>
      <c r="J191" s="59"/>
      <c r="K191" s="59"/>
      <c r="L191" s="59"/>
      <c r="M191" s="59"/>
      <c r="N191" s="59"/>
      <c r="O191" s="59"/>
      <c r="P191" s="59"/>
      <c r="Q191" s="59"/>
      <c r="R191" s="680"/>
      <c r="S191" s="680"/>
      <c r="T191" s="680"/>
      <c r="U191" s="680"/>
      <c r="V191" s="680"/>
      <c r="W191" s="680"/>
      <c r="X191" s="680"/>
      <c r="Y191" s="680"/>
      <c r="Z191" s="680"/>
      <c r="AA191" s="680"/>
      <c r="AB191" s="680"/>
      <c r="AC191" s="680"/>
      <c r="AD191" s="680"/>
      <c r="AE191" s="680"/>
      <c r="AF191" s="680"/>
      <c r="AG191" s="680"/>
      <c r="AH191" s="680"/>
      <c r="AI191" s="680"/>
      <c r="AJ191" s="680"/>
      <c r="AK191" s="680"/>
      <c r="AL191" s="680"/>
      <c r="AM191" s="680"/>
      <c r="AN191" s="680"/>
      <c r="AO191" s="680"/>
      <c r="AP191" s="680"/>
      <c r="AQ191" s="680"/>
      <c r="AR191" s="680"/>
      <c r="AS191" s="680"/>
      <c r="AT191" s="680"/>
      <c r="AU191" s="680"/>
      <c r="AV191" s="680"/>
      <c r="AW191" s="680"/>
      <c r="AX191" s="680"/>
      <c r="AY191" s="680"/>
      <c r="AZ191" s="680"/>
      <c r="BA191" s="680"/>
      <c r="BB191" s="680"/>
      <c r="BC191" s="680"/>
      <c r="BD191" s="680"/>
      <c r="BE191" s="680"/>
      <c r="BF191" s="680"/>
      <c r="BG191" s="680"/>
      <c r="BH191" s="680"/>
      <c r="BI191" s="680"/>
      <c r="BJ191" s="680"/>
      <c r="BK191" s="680"/>
      <c r="BL191" s="680"/>
      <c r="BM191" s="680"/>
      <c r="BN191" s="680"/>
      <c r="BO191" s="680"/>
      <c r="BP191" s="680"/>
      <c r="BQ191" s="680"/>
      <c r="BR191" s="680"/>
      <c r="BS191" s="680"/>
      <c r="BT191" s="680"/>
      <c r="BU191" s="680"/>
      <c r="BV191" s="680"/>
      <c r="BW191" s="680"/>
      <c r="BX191" s="680"/>
      <c r="BY191" s="680"/>
      <c r="BZ191" s="680"/>
      <c r="CZ191" s="48"/>
      <c r="DA191" s="48"/>
      <c r="DB191" s="48"/>
      <c r="DC191" s="48"/>
      <c r="DD191" s="48"/>
      <c r="DE191" s="48"/>
      <c r="DF191" s="48"/>
      <c r="DG191" s="48"/>
      <c r="DH191" s="48"/>
      <c r="DI191" s="48"/>
      <c r="DJ191" s="48"/>
      <c r="DK191" s="48"/>
      <c r="DL191" s="48"/>
      <c r="DM191" s="48"/>
      <c r="DN191" s="48"/>
      <c r="DO191" s="48"/>
      <c r="DP191" s="48"/>
    </row>
    <row r="192" spans="1:120" s="2" customFormat="1" ht="17.100000000000001" customHeight="1">
      <c r="A192" s="59"/>
      <c r="B192" s="59" t="s">
        <v>49</v>
      </c>
      <c r="C192" s="59"/>
      <c r="D192" s="59"/>
      <c r="E192" s="59"/>
      <c r="F192" s="59"/>
      <c r="G192" s="59"/>
      <c r="H192" s="59"/>
      <c r="I192" s="59"/>
      <c r="J192" s="59"/>
      <c r="K192" s="59"/>
      <c r="L192" s="59"/>
      <c r="M192" s="59"/>
      <c r="N192" s="59"/>
      <c r="O192" s="59"/>
      <c r="P192" s="59"/>
      <c r="Q192" s="59"/>
      <c r="R192" s="680"/>
      <c r="S192" s="680"/>
      <c r="T192" s="680"/>
      <c r="U192" s="680"/>
      <c r="V192" s="680"/>
      <c r="W192" s="680"/>
      <c r="X192" s="680"/>
      <c r="Y192" s="680"/>
      <c r="Z192" s="680"/>
      <c r="AA192" s="680"/>
      <c r="AB192" s="680"/>
      <c r="AC192" s="680"/>
      <c r="AD192" s="680"/>
      <c r="AE192" s="680"/>
      <c r="AF192" s="680"/>
      <c r="AG192" s="680"/>
      <c r="AH192" s="680"/>
      <c r="AI192" s="680"/>
      <c r="AJ192" s="680"/>
      <c r="AK192" s="680"/>
      <c r="AL192" s="680"/>
      <c r="AM192" s="680"/>
      <c r="AN192" s="680"/>
      <c r="AO192" s="680"/>
      <c r="AP192" s="680"/>
      <c r="AQ192" s="680"/>
      <c r="AR192" s="680"/>
      <c r="AS192" s="680"/>
      <c r="AT192" s="680"/>
      <c r="AU192" s="680"/>
      <c r="AV192" s="680"/>
      <c r="AW192" s="680"/>
      <c r="AX192" s="680"/>
      <c r="AY192" s="680"/>
      <c r="AZ192" s="680"/>
      <c r="BA192" s="680"/>
      <c r="BB192" s="680"/>
      <c r="BC192" s="680"/>
      <c r="BD192" s="680"/>
      <c r="BE192" s="680"/>
      <c r="BF192" s="680"/>
      <c r="BG192" s="680"/>
      <c r="BH192" s="680"/>
      <c r="BI192" s="680"/>
      <c r="BJ192" s="680"/>
      <c r="BK192" s="680"/>
      <c r="BL192" s="680"/>
      <c r="BM192" s="680"/>
      <c r="BN192" s="680"/>
      <c r="BO192" s="680"/>
      <c r="BP192" s="680"/>
      <c r="BQ192" s="680"/>
      <c r="BR192" s="680"/>
      <c r="BS192" s="680"/>
      <c r="BT192" s="680"/>
      <c r="BU192" s="680"/>
      <c r="BV192" s="680"/>
      <c r="BW192" s="680"/>
      <c r="BX192" s="680"/>
      <c r="BY192" s="680"/>
      <c r="BZ192" s="680"/>
      <c r="CZ192" s="48"/>
      <c r="DA192" s="48"/>
      <c r="DB192" s="48"/>
      <c r="DC192" s="48"/>
      <c r="DD192" s="48"/>
      <c r="DE192" s="48"/>
      <c r="DF192" s="48"/>
      <c r="DG192" s="48"/>
      <c r="DH192" s="48"/>
      <c r="DI192" s="48"/>
      <c r="DJ192" s="48"/>
      <c r="DK192" s="48"/>
      <c r="DL192" s="48"/>
      <c r="DM192" s="48"/>
      <c r="DN192" s="48"/>
      <c r="DO192" s="48"/>
      <c r="DP192" s="48"/>
    </row>
    <row r="193" spans="1:120" s="2" customFormat="1" ht="17.100000000000001" customHeight="1">
      <c r="A193" s="59"/>
      <c r="B193" s="59" t="s">
        <v>74</v>
      </c>
      <c r="C193" s="59"/>
      <c r="D193" s="59"/>
      <c r="E193" s="59"/>
      <c r="F193" s="59"/>
      <c r="G193" s="59"/>
      <c r="H193" s="59"/>
      <c r="I193" s="59"/>
      <c r="J193" s="59"/>
      <c r="K193" s="59"/>
      <c r="L193" s="59"/>
      <c r="M193" s="59"/>
      <c r="N193" s="59"/>
      <c r="O193" s="59"/>
      <c r="P193" s="59"/>
      <c r="Q193" s="59"/>
      <c r="R193" s="122"/>
      <c r="S193" s="122"/>
      <c r="T193" s="122"/>
      <c r="U193" s="59"/>
      <c r="V193" s="59"/>
      <c r="W193" s="59"/>
      <c r="X193" s="59"/>
      <c r="Y193" s="680"/>
      <c r="Z193" s="680"/>
      <c r="AA193" s="680"/>
      <c r="AB193" s="680"/>
      <c r="AC193" s="680"/>
      <c r="AD193" s="680"/>
      <c r="AE193" s="680"/>
      <c r="AF193" s="680"/>
      <c r="AG193" s="680"/>
      <c r="AH193" s="680"/>
      <c r="AI193" s="680"/>
      <c r="AJ193" s="680"/>
      <c r="AK193" s="680"/>
      <c r="AL193" s="680"/>
      <c r="AM193" s="680"/>
      <c r="AN193" s="680"/>
      <c r="AO193" s="680"/>
      <c r="AP193" s="680"/>
      <c r="AQ193" s="680"/>
      <c r="AR193" s="680"/>
      <c r="AS193" s="680"/>
      <c r="AT193" s="680"/>
      <c r="AU193" s="680"/>
      <c r="AV193" s="680"/>
      <c r="AW193" s="680"/>
      <c r="AX193" s="680"/>
      <c r="AY193" s="680"/>
      <c r="AZ193" s="680"/>
      <c r="BA193" s="680"/>
      <c r="BB193" s="680"/>
      <c r="BC193" s="680"/>
      <c r="BD193" s="680"/>
      <c r="BE193" s="680"/>
      <c r="BF193" s="680"/>
      <c r="BG193" s="680"/>
      <c r="BH193" s="680"/>
      <c r="BI193" s="680"/>
      <c r="BJ193" s="680"/>
      <c r="BK193" s="680"/>
      <c r="BL193" s="680"/>
      <c r="BM193" s="680"/>
      <c r="BN193" s="680"/>
      <c r="BO193" s="680"/>
      <c r="BP193" s="680"/>
      <c r="BQ193" s="680"/>
      <c r="BR193" s="680"/>
      <c r="BS193" s="680"/>
      <c r="BT193" s="680"/>
      <c r="BU193" s="680"/>
      <c r="BV193" s="680"/>
      <c r="BW193" s="680"/>
      <c r="BX193" s="680"/>
      <c r="BY193" s="680"/>
      <c r="BZ193" s="680"/>
      <c r="CZ193" s="48"/>
      <c r="DA193" s="48"/>
      <c r="DB193" s="48"/>
      <c r="DC193" s="48"/>
      <c r="DD193" s="48"/>
      <c r="DE193" s="48"/>
      <c r="DF193" s="48"/>
      <c r="DG193" s="48"/>
      <c r="DH193" s="48"/>
      <c r="DI193" s="48"/>
      <c r="DJ193" s="48"/>
      <c r="DK193" s="48"/>
      <c r="DL193" s="48"/>
      <c r="DM193" s="48"/>
      <c r="DN193" s="48"/>
      <c r="DO193" s="48"/>
      <c r="DP193" s="48"/>
    </row>
    <row r="194" spans="1:120" s="2" customFormat="1" ht="4.5" customHeight="1">
      <c r="A194" s="63"/>
      <c r="B194" s="63"/>
      <c r="C194" s="63"/>
      <c r="D194" s="63"/>
      <c r="E194" s="63"/>
      <c r="F194" s="63"/>
      <c r="G194" s="63"/>
      <c r="H194" s="63"/>
      <c r="I194" s="63"/>
      <c r="J194" s="63"/>
      <c r="K194" s="63"/>
      <c r="L194" s="63"/>
      <c r="M194" s="63"/>
      <c r="N194" s="63"/>
      <c r="O194" s="63"/>
      <c r="P194" s="63"/>
      <c r="Q194" s="63"/>
      <c r="R194" s="64"/>
      <c r="S194" s="64"/>
      <c r="T194" s="64"/>
      <c r="U194" s="64"/>
      <c r="V194" s="64"/>
      <c r="W194" s="64"/>
      <c r="X194" s="64"/>
      <c r="Y194" s="64"/>
      <c r="Z194" s="64"/>
      <c r="AA194" s="64"/>
      <c r="AB194" s="64"/>
      <c r="AC194" s="64"/>
      <c r="AD194" s="64"/>
      <c r="AE194" s="64"/>
      <c r="AF194" s="64"/>
      <c r="AG194" s="64"/>
      <c r="AH194" s="64"/>
      <c r="AI194" s="64"/>
      <c r="AJ194" s="64"/>
      <c r="AK194" s="64"/>
      <c r="AL194" s="64"/>
      <c r="AM194" s="64"/>
      <c r="AN194" s="64"/>
      <c r="AO194" s="64"/>
      <c r="AP194" s="64"/>
      <c r="AQ194" s="64"/>
      <c r="AR194" s="64"/>
      <c r="AS194" s="64"/>
      <c r="AT194" s="64"/>
      <c r="AU194" s="64"/>
      <c r="AV194" s="64"/>
      <c r="AW194" s="64"/>
      <c r="AX194" s="64"/>
      <c r="AY194" s="64"/>
      <c r="AZ194" s="64"/>
      <c r="BA194" s="64"/>
      <c r="BB194" s="64"/>
      <c r="BC194" s="64"/>
      <c r="BD194" s="64"/>
      <c r="BE194" s="64"/>
      <c r="BF194" s="64"/>
      <c r="BG194" s="64"/>
      <c r="BH194" s="64"/>
      <c r="BI194" s="64"/>
      <c r="BJ194" s="64"/>
      <c r="BK194" s="64"/>
      <c r="BL194" s="64"/>
      <c r="BM194" s="64"/>
      <c r="BN194" s="64"/>
      <c r="BO194" s="64"/>
      <c r="BP194" s="64"/>
      <c r="BQ194" s="64"/>
      <c r="BR194" s="64"/>
      <c r="BS194" s="64"/>
      <c r="BT194" s="64"/>
      <c r="BU194" s="64"/>
      <c r="BV194" s="64"/>
      <c r="BW194" s="64"/>
      <c r="BX194" s="64"/>
      <c r="BY194" s="64"/>
      <c r="BZ194" s="64"/>
      <c r="CZ194" s="48"/>
      <c r="DA194" s="48"/>
      <c r="DB194" s="48"/>
      <c r="DC194" s="48"/>
      <c r="DD194" s="48"/>
      <c r="DE194" s="48"/>
      <c r="DF194" s="48"/>
      <c r="DG194" s="48"/>
      <c r="DH194" s="48"/>
      <c r="DI194" s="48"/>
      <c r="DJ194" s="48"/>
      <c r="DK194" s="48"/>
      <c r="DL194" s="48"/>
      <c r="DM194" s="48"/>
      <c r="DN194" s="48"/>
      <c r="DO194" s="48"/>
      <c r="DP194" s="48"/>
    </row>
    <row r="195" spans="1:120" s="2" customFormat="1" ht="5.0999999999999996" customHeight="1">
      <c r="A195" s="198"/>
      <c r="B195" s="198"/>
      <c r="C195" s="198"/>
      <c r="D195" s="198"/>
      <c r="E195" s="198"/>
      <c r="F195" s="198"/>
      <c r="G195" s="198"/>
      <c r="H195" s="198"/>
      <c r="I195" s="198"/>
      <c r="J195" s="198"/>
      <c r="K195" s="198"/>
      <c r="L195" s="198"/>
      <c r="M195" s="198"/>
      <c r="N195" s="198"/>
      <c r="O195" s="198"/>
      <c r="P195" s="198"/>
      <c r="Q195" s="198"/>
      <c r="R195" s="198"/>
      <c r="S195" s="198"/>
      <c r="T195" s="198"/>
      <c r="U195" s="198"/>
      <c r="V195" s="198"/>
      <c r="W195" s="198"/>
      <c r="X195" s="198"/>
      <c r="Y195" s="198"/>
      <c r="Z195" s="198"/>
      <c r="AA195" s="198"/>
      <c r="AB195" s="198"/>
      <c r="AC195" s="198"/>
      <c r="AD195" s="198"/>
      <c r="AE195" s="198"/>
      <c r="AF195" s="198"/>
      <c r="AG195" s="198"/>
      <c r="AH195" s="198"/>
      <c r="AI195" s="198"/>
      <c r="AJ195" s="198"/>
      <c r="AK195" s="198"/>
      <c r="AL195" s="198"/>
      <c r="AM195" s="198"/>
      <c r="AN195" s="198"/>
      <c r="AO195" s="198"/>
      <c r="AP195" s="198"/>
      <c r="AQ195" s="198"/>
      <c r="AR195" s="198"/>
      <c r="AS195" s="198"/>
      <c r="AT195" s="198"/>
      <c r="AU195" s="198"/>
      <c r="AV195" s="198"/>
      <c r="AW195" s="198"/>
      <c r="AX195" s="198"/>
      <c r="AY195" s="198"/>
      <c r="AZ195" s="198"/>
      <c r="BA195" s="198"/>
      <c r="BB195" s="198"/>
      <c r="BC195" s="198"/>
      <c r="BD195" s="198"/>
      <c r="BE195" s="198"/>
      <c r="BF195" s="198"/>
      <c r="BG195" s="198"/>
      <c r="BH195" s="198"/>
      <c r="BI195" s="198"/>
      <c r="BJ195" s="198"/>
      <c r="BK195" s="198"/>
      <c r="BL195" s="198"/>
      <c r="BM195" s="198"/>
      <c r="BN195" s="198"/>
      <c r="BO195" s="198"/>
      <c r="BP195" s="198"/>
      <c r="BQ195" s="198"/>
      <c r="BR195" s="198"/>
      <c r="BS195" s="198"/>
      <c r="BT195" s="198"/>
      <c r="BU195" s="198"/>
      <c r="BV195" s="198"/>
      <c r="BW195" s="198"/>
      <c r="BX195" s="198"/>
      <c r="BY195" s="198"/>
      <c r="BZ195" s="198"/>
      <c r="CZ195" s="48"/>
      <c r="DA195" s="48"/>
      <c r="DB195" s="48"/>
      <c r="DC195" s="48"/>
      <c r="DD195" s="48"/>
      <c r="DE195" s="48"/>
      <c r="DF195" s="48"/>
      <c r="DG195" s="48"/>
      <c r="DH195" s="48"/>
      <c r="DI195" s="48"/>
      <c r="DJ195" s="48"/>
      <c r="DK195" s="48"/>
      <c r="DL195" s="48"/>
      <c r="DM195" s="48"/>
      <c r="DN195" s="48"/>
      <c r="DO195" s="48"/>
      <c r="DP195" s="48"/>
    </row>
    <row r="196" spans="1:120" s="2" customFormat="1" ht="16.5" customHeight="1">
      <c r="A196" s="59"/>
      <c r="B196" s="59" t="s">
        <v>36</v>
      </c>
      <c r="C196" s="59"/>
      <c r="D196" s="59"/>
      <c r="E196" s="59"/>
      <c r="F196" s="59"/>
      <c r="G196" s="59"/>
      <c r="H196" s="59"/>
      <c r="I196" s="59"/>
      <c r="J196" s="59"/>
      <c r="K196" s="59"/>
      <c r="L196" s="59"/>
      <c r="M196" s="59"/>
      <c r="N196" s="59"/>
      <c r="O196" s="59"/>
      <c r="P196" s="59"/>
      <c r="Q196" s="59"/>
      <c r="R196" s="59"/>
      <c r="S196" s="59" t="s">
        <v>37</v>
      </c>
      <c r="T196" s="59"/>
      <c r="U196" s="680"/>
      <c r="V196" s="680"/>
      <c r="W196" s="680"/>
      <c r="X196" s="680"/>
      <c r="Y196" s="122" t="s">
        <v>38</v>
      </c>
      <c r="Z196" s="59"/>
      <c r="AA196" s="59"/>
      <c r="AB196" s="59"/>
      <c r="AC196" s="59"/>
      <c r="AD196" s="59"/>
      <c r="AE196" s="59"/>
      <c r="AF196" s="59"/>
      <c r="AG196" s="59"/>
      <c r="AH196" s="59"/>
      <c r="AI196" s="59" t="s">
        <v>37</v>
      </c>
      <c r="AJ196" s="59"/>
      <c r="AK196" s="672"/>
      <c r="AL196" s="672"/>
      <c r="AM196" s="672"/>
      <c r="AN196" s="672"/>
      <c r="AO196" s="672"/>
      <c r="AP196" s="672"/>
      <c r="AQ196" s="672"/>
      <c r="AR196" s="672"/>
      <c r="AS196" s="672"/>
      <c r="AT196" s="672"/>
      <c r="AU196" s="672"/>
      <c r="AV196" s="672"/>
      <c r="AW196" s="122" t="s">
        <v>39</v>
      </c>
      <c r="AX196" s="59"/>
      <c r="AY196" s="59"/>
      <c r="AZ196" s="59"/>
      <c r="BA196" s="59"/>
      <c r="BB196" s="59"/>
      <c r="BC196" s="59"/>
      <c r="BD196" s="59"/>
      <c r="BE196" s="59"/>
      <c r="BF196" s="680"/>
      <c r="BG196" s="680"/>
      <c r="BH196" s="680"/>
      <c r="BI196" s="680"/>
      <c r="BJ196" s="680"/>
      <c r="BK196" s="680"/>
      <c r="BL196" s="680"/>
      <c r="BM196" s="680"/>
      <c r="BN196" s="680"/>
      <c r="BO196" s="680"/>
      <c r="BP196" s="680"/>
      <c r="BQ196" s="680"/>
      <c r="BR196" s="122" t="s">
        <v>40</v>
      </c>
      <c r="BS196" s="59"/>
      <c r="BT196" s="59"/>
      <c r="BU196" s="59"/>
      <c r="BV196" s="59"/>
      <c r="BW196" s="59"/>
      <c r="BX196" s="59"/>
      <c r="BY196" s="59"/>
      <c r="BZ196" s="59"/>
      <c r="CZ196" s="48"/>
      <c r="DA196" s="48"/>
      <c r="DB196" s="48"/>
      <c r="DC196" s="48"/>
      <c r="DD196" s="48"/>
      <c r="DE196" s="48"/>
      <c r="DF196" s="48"/>
      <c r="DG196" s="48"/>
      <c r="DH196" s="48"/>
      <c r="DI196" s="48"/>
      <c r="DJ196" s="48"/>
      <c r="DK196" s="48"/>
      <c r="DL196" s="48"/>
      <c r="DM196" s="48"/>
      <c r="DN196" s="48"/>
      <c r="DO196" s="48"/>
      <c r="DP196" s="48"/>
    </row>
    <row r="197" spans="1:120" s="2" customFormat="1" ht="17.100000000000001" customHeight="1">
      <c r="A197" s="59"/>
      <c r="B197" s="59" t="s">
        <v>31</v>
      </c>
      <c r="C197" s="59"/>
      <c r="D197" s="59"/>
      <c r="E197" s="59"/>
      <c r="F197" s="59"/>
      <c r="G197" s="59"/>
      <c r="H197" s="59"/>
      <c r="I197" s="59"/>
      <c r="J197" s="59"/>
      <c r="K197" s="59"/>
      <c r="L197" s="59"/>
      <c r="M197" s="59"/>
      <c r="N197" s="59"/>
      <c r="O197" s="59"/>
      <c r="P197" s="59"/>
      <c r="Q197" s="59"/>
      <c r="R197" s="680"/>
      <c r="S197" s="680"/>
      <c r="T197" s="680"/>
      <c r="U197" s="680"/>
      <c r="V197" s="680"/>
      <c r="W197" s="680"/>
      <c r="X197" s="680"/>
      <c r="Y197" s="680"/>
      <c r="Z197" s="680"/>
      <c r="AA197" s="680"/>
      <c r="AB197" s="680"/>
      <c r="AC197" s="680"/>
      <c r="AD197" s="680"/>
      <c r="AE197" s="680"/>
      <c r="AF197" s="680"/>
      <c r="AG197" s="680"/>
      <c r="AH197" s="680"/>
      <c r="AI197" s="680"/>
      <c r="AJ197" s="680"/>
      <c r="AK197" s="680"/>
      <c r="AL197" s="680"/>
      <c r="AM197" s="680"/>
      <c r="AN197" s="680"/>
      <c r="AO197" s="680"/>
      <c r="AP197" s="680"/>
      <c r="AQ197" s="680"/>
      <c r="AR197" s="680"/>
      <c r="AS197" s="680"/>
      <c r="AT197" s="680"/>
      <c r="AU197" s="680"/>
      <c r="AV197" s="680"/>
      <c r="AW197" s="680"/>
      <c r="AX197" s="680"/>
      <c r="AY197" s="680"/>
      <c r="AZ197" s="680"/>
      <c r="BA197" s="680"/>
      <c r="BB197" s="680"/>
      <c r="BC197" s="680"/>
      <c r="BD197" s="680"/>
      <c r="BE197" s="680"/>
      <c r="BF197" s="680"/>
      <c r="BG197" s="680"/>
      <c r="BH197" s="680"/>
      <c r="BI197" s="680"/>
      <c r="BJ197" s="680"/>
      <c r="BK197" s="680"/>
      <c r="BL197" s="680"/>
      <c r="BM197" s="680"/>
      <c r="BN197" s="680"/>
      <c r="BO197" s="680"/>
      <c r="BP197" s="680"/>
      <c r="BQ197" s="680"/>
      <c r="BR197" s="680"/>
      <c r="BS197" s="680"/>
      <c r="BT197" s="680"/>
      <c r="BU197" s="680"/>
      <c r="BV197" s="680"/>
      <c r="BW197" s="680"/>
      <c r="BX197" s="680"/>
      <c r="BY197" s="680"/>
      <c r="BZ197" s="680"/>
      <c r="CZ197" s="48"/>
      <c r="DA197" s="48"/>
      <c r="DB197" s="48"/>
      <c r="DC197" s="48"/>
      <c r="DD197" s="48"/>
      <c r="DE197" s="48"/>
      <c r="DF197" s="48"/>
      <c r="DG197" s="48"/>
      <c r="DH197" s="48"/>
      <c r="DI197" s="48"/>
      <c r="DJ197" s="48"/>
      <c r="DK197" s="48"/>
      <c r="DL197" s="48"/>
      <c r="DM197" s="48"/>
      <c r="DN197" s="48"/>
      <c r="DO197" s="48"/>
      <c r="DP197" s="48"/>
    </row>
    <row r="198" spans="1:120" s="2" customFormat="1" ht="17.100000000000001" customHeight="1">
      <c r="A198" s="59"/>
      <c r="B198" s="59" t="s">
        <v>42</v>
      </c>
      <c r="C198" s="59"/>
      <c r="D198" s="59"/>
      <c r="E198" s="59"/>
      <c r="F198" s="59"/>
      <c r="G198" s="59"/>
      <c r="H198" s="59"/>
      <c r="I198" s="59"/>
      <c r="J198" s="59"/>
      <c r="K198" s="59"/>
      <c r="L198" s="59"/>
      <c r="M198" s="59"/>
      <c r="N198" s="59"/>
      <c r="O198" s="59"/>
      <c r="P198" s="59"/>
      <c r="Q198" s="59"/>
      <c r="R198" s="59"/>
      <c r="S198" s="59" t="s">
        <v>37</v>
      </c>
      <c r="T198" s="59"/>
      <c r="U198" s="680"/>
      <c r="V198" s="680"/>
      <c r="W198" s="680"/>
      <c r="X198" s="680"/>
      <c r="Y198" s="122" t="s">
        <v>43</v>
      </c>
      <c r="Z198" s="59"/>
      <c r="AA198" s="59"/>
      <c r="AB198" s="59"/>
      <c r="AC198" s="59"/>
      <c r="AD198" s="59"/>
      <c r="AE198" s="59"/>
      <c r="AF198" s="59"/>
      <c r="AG198" s="59"/>
      <c r="AH198" s="59"/>
      <c r="AI198" s="59" t="s">
        <v>37</v>
      </c>
      <c r="AJ198" s="59"/>
      <c r="AK198" s="680"/>
      <c r="AL198" s="680"/>
      <c r="AM198" s="680"/>
      <c r="AN198" s="680"/>
      <c r="AO198" s="680"/>
      <c r="AP198" s="680"/>
      <c r="AQ198" s="680"/>
      <c r="AR198" s="680"/>
      <c r="AS198" s="680"/>
      <c r="AT198" s="59" t="s">
        <v>44</v>
      </c>
      <c r="AU198" s="59"/>
      <c r="AV198" s="59"/>
      <c r="AW198" s="59"/>
      <c r="AX198" s="122"/>
      <c r="AY198" s="59"/>
      <c r="AZ198" s="59"/>
      <c r="BA198" s="59"/>
      <c r="BB198" s="59"/>
      <c r="BC198" s="59"/>
      <c r="BD198" s="59"/>
      <c r="BE198" s="59"/>
      <c r="BF198" s="680"/>
      <c r="BG198" s="680"/>
      <c r="BH198" s="680"/>
      <c r="BI198" s="680"/>
      <c r="BJ198" s="680"/>
      <c r="BK198" s="680"/>
      <c r="BL198" s="680"/>
      <c r="BM198" s="680"/>
      <c r="BN198" s="680"/>
      <c r="BO198" s="680"/>
      <c r="BP198" s="680"/>
      <c r="BQ198" s="680"/>
      <c r="BR198" s="122" t="s">
        <v>40</v>
      </c>
      <c r="BS198" s="59"/>
      <c r="BT198" s="59"/>
      <c r="BU198" s="59"/>
      <c r="BV198" s="59"/>
      <c r="BW198" s="59"/>
      <c r="BX198" s="59"/>
      <c r="BY198" s="59"/>
      <c r="BZ198" s="59"/>
      <c r="CZ198" s="48"/>
      <c r="DA198" s="48"/>
      <c r="DB198" s="48"/>
      <c r="DC198" s="48"/>
      <c r="DD198" s="48"/>
      <c r="DE198" s="48"/>
      <c r="DF198" s="48"/>
      <c r="DG198" s="48"/>
      <c r="DH198" s="48"/>
      <c r="DI198" s="48"/>
      <c r="DJ198" s="48"/>
      <c r="DK198" s="48"/>
      <c r="DL198" s="48"/>
      <c r="DM198" s="48"/>
      <c r="DN198" s="48"/>
      <c r="DO198" s="48"/>
      <c r="DP198" s="48"/>
    </row>
    <row r="199" spans="1:120" s="2" customFormat="1" ht="17.100000000000001" customHeight="1">
      <c r="A199" s="59"/>
      <c r="B199" s="59"/>
      <c r="C199" s="59"/>
      <c r="D199" s="59"/>
      <c r="E199" s="59"/>
      <c r="F199" s="59"/>
      <c r="G199" s="59"/>
      <c r="H199" s="59"/>
      <c r="I199" s="59"/>
      <c r="J199" s="59"/>
      <c r="K199" s="59"/>
      <c r="L199" s="59"/>
      <c r="M199" s="59"/>
      <c r="N199" s="59"/>
      <c r="O199" s="59"/>
      <c r="P199" s="59"/>
      <c r="Q199" s="59"/>
      <c r="R199" s="680"/>
      <c r="S199" s="680"/>
      <c r="T199" s="680"/>
      <c r="U199" s="680"/>
      <c r="V199" s="680"/>
      <c r="W199" s="680"/>
      <c r="X199" s="680"/>
      <c r="Y199" s="680"/>
      <c r="Z199" s="680"/>
      <c r="AA199" s="680"/>
      <c r="AB199" s="680"/>
      <c r="AC199" s="680"/>
      <c r="AD199" s="680"/>
      <c r="AE199" s="680"/>
      <c r="AF199" s="680"/>
      <c r="AG199" s="680"/>
      <c r="AH199" s="680"/>
      <c r="AI199" s="680"/>
      <c r="AJ199" s="680"/>
      <c r="AK199" s="680"/>
      <c r="AL199" s="680"/>
      <c r="AM199" s="680"/>
      <c r="AN199" s="680"/>
      <c r="AO199" s="680"/>
      <c r="AP199" s="680"/>
      <c r="AQ199" s="680"/>
      <c r="AR199" s="680"/>
      <c r="AS199" s="680"/>
      <c r="AT199" s="680"/>
      <c r="AU199" s="680"/>
      <c r="AV199" s="680"/>
      <c r="AW199" s="680"/>
      <c r="AX199" s="680"/>
      <c r="AY199" s="680"/>
      <c r="AZ199" s="680"/>
      <c r="BA199" s="680"/>
      <c r="BB199" s="680"/>
      <c r="BC199" s="680"/>
      <c r="BD199" s="680"/>
      <c r="BE199" s="680"/>
      <c r="BF199" s="680"/>
      <c r="BG199" s="680"/>
      <c r="BH199" s="680"/>
      <c r="BI199" s="680"/>
      <c r="BJ199" s="680"/>
      <c r="BK199" s="680"/>
      <c r="BL199" s="680"/>
      <c r="BM199" s="680"/>
      <c r="BN199" s="680"/>
      <c r="BO199" s="680"/>
      <c r="BP199" s="680"/>
      <c r="BQ199" s="680"/>
      <c r="BR199" s="680"/>
      <c r="BS199" s="680"/>
      <c r="BT199" s="680"/>
      <c r="BU199" s="680"/>
      <c r="BV199" s="680"/>
      <c r="BW199" s="680"/>
      <c r="BX199" s="680"/>
      <c r="BY199" s="680"/>
      <c r="BZ199" s="680"/>
      <c r="CZ199" s="48"/>
      <c r="DA199" s="48"/>
      <c r="DB199" s="48"/>
      <c r="DC199" s="48"/>
      <c r="DD199" s="48"/>
      <c r="DE199" s="48"/>
      <c r="DF199" s="48"/>
      <c r="DG199" s="48"/>
      <c r="DH199" s="48"/>
      <c r="DI199" s="48"/>
      <c r="DJ199" s="48"/>
      <c r="DK199" s="48"/>
      <c r="DL199" s="48"/>
      <c r="DM199" s="48"/>
      <c r="DN199" s="48"/>
      <c r="DO199" s="48"/>
      <c r="DP199" s="48"/>
    </row>
    <row r="200" spans="1:120" s="2" customFormat="1" ht="17.100000000000001" customHeight="1">
      <c r="A200" s="59"/>
      <c r="B200" s="59" t="s">
        <v>47</v>
      </c>
      <c r="C200" s="59"/>
      <c r="D200" s="59"/>
      <c r="E200" s="59"/>
      <c r="F200" s="59"/>
      <c r="G200" s="59"/>
      <c r="H200" s="59"/>
      <c r="I200" s="59"/>
      <c r="J200" s="59"/>
      <c r="K200" s="59"/>
      <c r="L200" s="59"/>
      <c r="M200" s="59"/>
      <c r="N200" s="59"/>
      <c r="O200" s="59"/>
      <c r="P200" s="59"/>
      <c r="Q200" s="59"/>
      <c r="R200" s="670" t="s">
        <v>1254</v>
      </c>
      <c r="S200" s="670"/>
      <c r="T200" s="670"/>
      <c r="U200" s="680"/>
      <c r="V200" s="680"/>
      <c r="W200" s="680"/>
      <c r="X200" s="680"/>
      <c r="Y200" s="680"/>
      <c r="Z200" s="680"/>
      <c r="AA200" s="680"/>
      <c r="AB200" s="680"/>
      <c r="AC200" s="680"/>
      <c r="AD200" s="680"/>
      <c r="AE200" s="680"/>
      <c r="AF200" s="680"/>
      <c r="AG200" s="680"/>
      <c r="AH200" s="680"/>
      <c r="AI200" s="680"/>
      <c r="AJ200" s="680"/>
      <c r="AK200" s="680"/>
      <c r="AL200" s="680"/>
      <c r="AM200" s="680"/>
      <c r="AN200" s="680"/>
      <c r="AO200" s="680"/>
      <c r="AP200" s="680"/>
      <c r="AQ200" s="680"/>
      <c r="AR200" s="680"/>
      <c r="AS200" s="680"/>
      <c r="AT200" s="680"/>
      <c r="AU200" s="680"/>
      <c r="AV200" s="680"/>
      <c r="AW200" s="680"/>
      <c r="AX200" s="680"/>
      <c r="AY200" s="680"/>
      <c r="AZ200" s="680"/>
      <c r="BA200" s="680"/>
      <c r="BB200" s="680"/>
      <c r="BC200" s="680"/>
      <c r="BD200" s="680"/>
      <c r="BE200" s="680"/>
      <c r="BF200" s="680"/>
      <c r="BG200" s="680"/>
      <c r="BH200" s="680"/>
      <c r="BI200" s="680"/>
      <c r="BJ200" s="680"/>
      <c r="BK200" s="680"/>
      <c r="BL200" s="680"/>
      <c r="BM200" s="680"/>
      <c r="BN200" s="680"/>
      <c r="BO200" s="680"/>
      <c r="BP200" s="680"/>
      <c r="BQ200" s="680"/>
      <c r="BR200" s="680"/>
      <c r="BS200" s="680"/>
      <c r="BT200" s="680"/>
      <c r="BU200" s="680"/>
      <c r="BV200" s="680"/>
      <c r="BW200" s="680"/>
      <c r="BX200" s="680"/>
      <c r="BY200" s="680"/>
      <c r="BZ200" s="680"/>
      <c r="CZ200" s="48"/>
      <c r="DA200" s="48"/>
      <c r="DB200" s="48"/>
      <c r="DC200" s="48"/>
      <c r="DD200" s="48"/>
      <c r="DE200" s="48"/>
      <c r="DF200" s="48"/>
      <c r="DG200" s="48"/>
      <c r="DH200" s="48"/>
      <c r="DI200" s="48"/>
      <c r="DJ200" s="48"/>
      <c r="DK200" s="48"/>
      <c r="DL200" s="48"/>
      <c r="DM200" s="48"/>
      <c r="DN200" s="48"/>
      <c r="DO200" s="48"/>
      <c r="DP200" s="48"/>
    </row>
    <row r="201" spans="1:120" s="2" customFormat="1" ht="17.100000000000001" customHeight="1">
      <c r="A201" s="59"/>
      <c r="B201" s="59" t="s">
        <v>48</v>
      </c>
      <c r="C201" s="59"/>
      <c r="D201" s="59"/>
      <c r="E201" s="59"/>
      <c r="F201" s="59"/>
      <c r="G201" s="59"/>
      <c r="H201" s="59"/>
      <c r="I201" s="59"/>
      <c r="J201" s="59"/>
      <c r="K201" s="59"/>
      <c r="L201" s="59"/>
      <c r="M201" s="59"/>
      <c r="N201" s="59"/>
      <c r="O201" s="59"/>
      <c r="P201" s="59"/>
      <c r="Q201" s="59"/>
      <c r="R201" s="680"/>
      <c r="S201" s="680"/>
      <c r="T201" s="680"/>
      <c r="U201" s="680"/>
      <c r="V201" s="680"/>
      <c r="W201" s="680"/>
      <c r="X201" s="680"/>
      <c r="Y201" s="680"/>
      <c r="Z201" s="680"/>
      <c r="AA201" s="680"/>
      <c r="AB201" s="680"/>
      <c r="AC201" s="680"/>
      <c r="AD201" s="680"/>
      <c r="AE201" s="680"/>
      <c r="AF201" s="680"/>
      <c r="AG201" s="680"/>
      <c r="AH201" s="680"/>
      <c r="AI201" s="680"/>
      <c r="AJ201" s="680"/>
      <c r="AK201" s="680"/>
      <c r="AL201" s="680"/>
      <c r="AM201" s="680"/>
      <c r="AN201" s="680"/>
      <c r="AO201" s="680"/>
      <c r="AP201" s="680"/>
      <c r="AQ201" s="680"/>
      <c r="AR201" s="680"/>
      <c r="AS201" s="680"/>
      <c r="AT201" s="680"/>
      <c r="AU201" s="680"/>
      <c r="AV201" s="680"/>
      <c r="AW201" s="680"/>
      <c r="AX201" s="680"/>
      <c r="AY201" s="680"/>
      <c r="AZ201" s="680"/>
      <c r="BA201" s="680"/>
      <c r="BB201" s="680"/>
      <c r="BC201" s="680"/>
      <c r="BD201" s="680"/>
      <c r="BE201" s="680"/>
      <c r="BF201" s="680"/>
      <c r="BG201" s="680"/>
      <c r="BH201" s="680"/>
      <c r="BI201" s="680"/>
      <c r="BJ201" s="680"/>
      <c r="BK201" s="680"/>
      <c r="BL201" s="680"/>
      <c r="BM201" s="680"/>
      <c r="BN201" s="680"/>
      <c r="BO201" s="680"/>
      <c r="BP201" s="680"/>
      <c r="BQ201" s="680"/>
      <c r="BR201" s="680"/>
      <c r="BS201" s="680"/>
      <c r="BT201" s="680"/>
      <c r="BU201" s="680"/>
      <c r="BV201" s="680"/>
      <c r="BW201" s="680"/>
      <c r="BX201" s="680"/>
      <c r="BY201" s="680"/>
      <c r="BZ201" s="680"/>
      <c r="CZ201" s="48"/>
      <c r="DA201" s="48"/>
      <c r="DB201" s="48"/>
      <c r="DC201" s="48"/>
      <c r="DD201" s="48"/>
      <c r="DE201" s="48"/>
      <c r="DF201" s="48"/>
      <c r="DG201" s="48"/>
      <c r="DH201" s="48"/>
      <c r="DI201" s="48"/>
      <c r="DJ201" s="48"/>
      <c r="DK201" s="48"/>
      <c r="DL201" s="48"/>
      <c r="DM201" s="48"/>
      <c r="DN201" s="48"/>
      <c r="DO201" s="48"/>
      <c r="DP201" s="48"/>
    </row>
    <row r="202" spans="1:120" s="2" customFormat="1" ht="17.100000000000001" customHeight="1">
      <c r="A202" s="59"/>
      <c r="B202" s="59" t="s">
        <v>49</v>
      </c>
      <c r="C202" s="59"/>
      <c r="D202" s="59"/>
      <c r="E202" s="59"/>
      <c r="F202" s="59"/>
      <c r="G202" s="59"/>
      <c r="H202" s="59"/>
      <c r="I202" s="59"/>
      <c r="J202" s="59"/>
      <c r="K202" s="59"/>
      <c r="L202" s="59"/>
      <c r="M202" s="59"/>
      <c r="N202" s="59"/>
      <c r="O202" s="59"/>
      <c r="P202" s="59"/>
      <c r="Q202" s="59"/>
      <c r="R202" s="680"/>
      <c r="S202" s="680"/>
      <c r="T202" s="680"/>
      <c r="U202" s="680"/>
      <c r="V202" s="680"/>
      <c r="W202" s="680"/>
      <c r="X202" s="680"/>
      <c r="Y202" s="680"/>
      <c r="Z202" s="680"/>
      <c r="AA202" s="680"/>
      <c r="AB202" s="680"/>
      <c r="AC202" s="680"/>
      <c r="AD202" s="680"/>
      <c r="AE202" s="680"/>
      <c r="AF202" s="680"/>
      <c r="AG202" s="680"/>
      <c r="AH202" s="680"/>
      <c r="AI202" s="680"/>
      <c r="AJ202" s="680"/>
      <c r="AK202" s="680"/>
      <c r="AL202" s="680"/>
      <c r="AM202" s="680"/>
      <c r="AN202" s="680"/>
      <c r="AO202" s="680"/>
      <c r="AP202" s="680"/>
      <c r="AQ202" s="680"/>
      <c r="AR202" s="680"/>
      <c r="AS202" s="680"/>
      <c r="AT202" s="680"/>
      <c r="AU202" s="680"/>
      <c r="AV202" s="680"/>
      <c r="AW202" s="680"/>
      <c r="AX202" s="680"/>
      <c r="AY202" s="680"/>
      <c r="AZ202" s="680"/>
      <c r="BA202" s="680"/>
      <c r="BB202" s="680"/>
      <c r="BC202" s="680"/>
      <c r="BD202" s="680"/>
      <c r="BE202" s="680"/>
      <c r="BF202" s="680"/>
      <c r="BG202" s="680"/>
      <c r="BH202" s="680"/>
      <c r="BI202" s="680"/>
      <c r="BJ202" s="680"/>
      <c r="BK202" s="680"/>
      <c r="BL202" s="680"/>
      <c r="BM202" s="680"/>
      <c r="BN202" s="680"/>
      <c r="BO202" s="680"/>
      <c r="BP202" s="680"/>
      <c r="BQ202" s="680"/>
      <c r="BR202" s="680"/>
      <c r="BS202" s="680"/>
      <c r="BT202" s="680"/>
      <c r="BU202" s="680"/>
      <c r="BV202" s="680"/>
      <c r="BW202" s="680"/>
      <c r="BX202" s="680"/>
      <c r="BY202" s="680"/>
      <c r="BZ202" s="680"/>
      <c r="CZ202" s="48"/>
      <c r="DA202" s="48"/>
      <c r="DB202" s="48"/>
      <c r="DC202" s="48"/>
      <c r="DD202" s="48"/>
      <c r="DE202" s="48"/>
      <c r="DF202" s="48"/>
      <c r="DG202" s="48"/>
      <c r="DH202" s="48"/>
      <c r="DI202" s="48"/>
      <c r="DJ202" s="48"/>
      <c r="DK202" s="48"/>
      <c r="DL202" s="48"/>
      <c r="DM202" s="48"/>
      <c r="DN202" s="48"/>
      <c r="DO202" s="48"/>
      <c r="DP202" s="48"/>
    </row>
    <row r="203" spans="1:120" s="2" customFormat="1" ht="17.100000000000001" customHeight="1">
      <c r="A203" s="59"/>
      <c r="B203" s="59" t="s">
        <v>74</v>
      </c>
      <c r="C203" s="59"/>
      <c r="D203" s="59"/>
      <c r="E203" s="59"/>
      <c r="F203" s="59"/>
      <c r="G203" s="59"/>
      <c r="H203" s="59"/>
      <c r="I203" s="59"/>
      <c r="J203" s="59"/>
      <c r="K203" s="59"/>
      <c r="L203" s="59"/>
      <c r="M203" s="59"/>
      <c r="N203" s="59"/>
      <c r="O203" s="59"/>
      <c r="P203" s="59"/>
      <c r="Q203" s="59"/>
      <c r="R203" s="122"/>
      <c r="S203" s="122"/>
      <c r="T203" s="122"/>
      <c r="U203" s="59"/>
      <c r="V203" s="59"/>
      <c r="W203" s="59"/>
      <c r="X203" s="59"/>
      <c r="Y203" s="680"/>
      <c r="Z203" s="680"/>
      <c r="AA203" s="680"/>
      <c r="AB203" s="680"/>
      <c r="AC203" s="680"/>
      <c r="AD203" s="680"/>
      <c r="AE203" s="680"/>
      <c r="AF203" s="680"/>
      <c r="AG203" s="680"/>
      <c r="AH203" s="680"/>
      <c r="AI203" s="680"/>
      <c r="AJ203" s="680"/>
      <c r="AK203" s="680"/>
      <c r="AL203" s="680"/>
      <c r="AM203" s="680"/>
      <c r="AN203" s="680"/>
      <c r="AO203" s="680"/>
      <c r="AP203" s="680"/>
      <c r="AQ203" s="680"/>
      <c r="AR203" s="680"/>
      <c r="AS203" s="680"/>
      <c r="AT203" s="680"/>
      <c r="AU203" s="680"/>
      <c r="AV203" s="680"/>
      <c r="AW203" s="680"/>
      <c r="AX203" s="680"/>
      <c r="AY203" s="680"/>
      <c r="AZ203" s="680"/>
      <c r="BA203" s="680"/>
      <c r="BB203" s="680"/>
      <c r="BC203" s="680"/>
      <c r="BD203" s="680"/>
      <c r="BE203" s="680"/>
      <c r="BF203" s="680"/>
      <c r="BG203" s="680"/>
      <c r="BH203" s="680"/>
      <c r="BI203" s="680"/>
      <c r="BJ203" s="680"/>
      <c r="BK203" s="680"/>
      <c r="BL203" s="680"/>
      <c r="BM203" s="680"/>
      <c r="BN203" s="680"/>
      <c r="BO203" s="680"/>
      <c r="BP203" s="680"/>
      <c r="BQ203" s="680"/>
      <c r="BR203" s="680"/>
      <c r="BS203" s="680"/>
      <c r="BT203" s="680"/>
      <c r="BU203" s="680"/>
      <c r="BV203" s="680"/>
      <c r="BW203" s="680"/>
      <c r="BX203" s="680"/>
      <c r="BY203" s="680"/>
      <c r="BZ203" s="680"/>
      <c r="CZ203" s="48"/>
      <c r="DA203" s="48"/>
      <c r="DB203" s="48"/>
      <c r="DC203" s="48"/>
      <c r="DD203" s="48"/>
      <c r="DE203" s="48"/>
      <c r="DF203" s="48"/>
      <c r="DG203" s="48"/>
      <c r="DH203" s="48"/>
      <c r="DI203" s="48"/>
      <c r="DJ203" s="48"/>
      <c r="DK203" s="48"/>
      <c r="DL203" s="48"/>
      <c r="DM203" s="48"/>
      <c r="DN203" s="48"/>
      <c r="DO203" s="48"/>
      <c r="DP203" s="48"/>
    </row>
    <row r="204" spans="1:120" s="2" customFormat="1" ht="4.5" customHeight="1">
      <c r="A204" s="63"/>
      <c r="B204" s="63"/>
      <c r="C204" s="63"/>
      <c r="D204" s="63"/>
      <c r="E204" s="63"/>
      <c r="F204" s="63"/>
      <c r="G204" s="63"/>
      <c r="H204" s="63"/>
      <c r="I204" s="63"/>
      <c r="J204" s="63"/>
      <c r="K204" s="63"/>
      <c r="L204" s="63"/>
      <c r="M204" s="63"/>
      <c r="N204" s="63"/>
      <c r="O204" s="63"/>
      <c r="P204" s="63"/>
      <c r="Q204" s="63"/>
      <c r="R204" s="63"/>
      <c r="S204" s="63"/>
      <c r="T204" s="63"/>
      <c r="U204" s="63"/>
      <c r="V204" s="63"/>
      <c r="W204" s="63"/>
      <c r="X204" s="63"/>
      <c r="Y204" s="63"/>
      <c r="Z204" s="63"/>
      <c r="AA204" s="63"/>
      <c r="AB204" s="63"/>
      <c r="AC204" s="63"/>
      <c r="AD204" s="63"/>
      <c r="AE204" s="63"/>
      <c r="AF204" s="63"/>
      <c r="AG204" s="63"/>
      <c r="AH204" s="63"/>
      <c r="AI204" s="63"/>
      <c r="AJ204" s="63"/>
      <c r="AK204" s="63"/>
      <c r="AL204" s="63"/>
      <c r="AM204" s="63"/>
      <c r="AN204" s="63"/>
      <c r="AO204" s="63"/>
      <c r="AP204" s="63"/>
      <c r="AQ204" s="63"/>
      <c r="AR204" s="63"/>
      <c r="AS204" s="63"/>
      <c r="AT204" s="63"/>
      <c r="AU204" s="63"/>
      <c r="AV204" s="63"/>
      <c r="AW204" s="63"/>
      <c r="AX204" s="63"/>
      <c r="AY204" s="63"/>
      <c r="AZ204" s="63"/>
      <c r="BA204" s="63"/>
      <c r="BB204" s="63"/>
      <c r="BC204" s="63"/>
      <c r="BD204" s="63"/>
      <c r="BE204" s="63"/>
      <c r="BF204" s="63"/>
      <c r="BG204" s="63"/>
      <c r="BH204" s="63"/>
      <c r="BI204" s="63"/>
      <c r="BJ204" s="63"/>
      <c r="BK204" s="63"/>
      <c r="BL204" s="63"/>
      <c r="BM204" s="63"/>
      <c r="BN204" s="63"/>
      <c r="BO204" s="63"/>
      <c r="BP204" s="63"/>
      <c r="BQ204" s="63"/>
      <c r="BR204" s="63"/>
      <c r="BS204" s="63"/>
      <c r="BT204" s="63"/>
      <c r="BU204" s="63"/>
      <c r="BV204" s="63"/>
      <c r="BW204" s="63"/>
      <c r="BX204" s="63"/>
      <c r="BY204" s="63"/>
      <c r="BZ204" s="63"/>
      <c r="CZ204" s="48"/>
      <c r="DA204" s="48"/>
      <c r="DB204" s="48"/>
      <c r="DC204" s="48"/>
      <c r="DD204" s="48"/>
      <c r="DE204" s="48"/>
      <c r="DF204" s="48"/>
      <c r="DG204" s="48"/>
      <c r="DH204" s="48"/>
      <c r="DI204" s="48"/>
      <c r="DJ204" s="48"/>
      <c r="DK204" s="48"/>
      <c r="DL204" s="48"/>
      <c r="DM204" s="48"/>
      <c r="DN204" s="48"/>
      <c r="DO204" s="48"/>
      <c r="DP204" s="48"/>
    </row>
    <row r="205" spans="1:120" s="2" customFormat="1" ht="5.0999999999999996" customHeight="1">
      <c r="A205" s="198"/>
      <c r="B205" s="198"/>
      <c r="C205" s="198"/>
      <c r="D205" s="198"/>
      <c r="E205" s="198"/>
      <c r="F205" s="198"/>
      <c r="G205" s="198"/>
      <c r="H205" s="198"/>
      <c r="I205" s="198"/>
      <c r="J205" s="198"/>
      <c r="K205" s="198"/>
      <c r="L205" s="198"/>
      <c r="M205" s="198"/>
      <c r="N205" s="198"/>
      <c r="O205" s="198"/>
      <c r="P205" s="198"/>
      <c r="Q205" s="198"/>
      <c r="R205" s="198"/>
      <c r="S205" s="198"/>
      <c r="T205" s="198"/>
      <c r="U205" s="198"/>
      <c r="V205" s="198"/>
      <c r="W205" s="198"/>
      <c r="X205" s="198"/>
      <c r="Y205" s="198"/>
      <c r="Z205" s="198"/>
      <c r="AA205" s="198"/>
      <c r="AB205" s="198"/>
      <c r="AC205" s="198"/>
      <c r="AD205" s="198"/>
      <c r="AE205" s="198"/>
      <c r="AF205" s="198"/>
      <c r="AG205" s="198"/>
      <c r="AH205" s="198"/>
      <c r="AI205" s="198"/>
      <c r="AJ205" s="198"/>
      <c r="AK205" s="198"/>
      <c r="AL205" s="198"/>
      <c r="AM205" s="198"/>
      <c r="AN205" s="198"/>
      <c r="AO205" s="198"/>
      <c r="AP205" s="198"/>
      <c r="AQ205" s="198"/>
      <c r="AR205" s="198"/>
      <c r="AS205" s="198"/>
      <c r="AT205" s="198"/>
      <c r="AU205" s="198"/>
      <c r="AV205" s="198"/>
      <c r="AW205" s="198"/>
      <c r="AX205" s="198"/>
      <c r="AY205" s="198"/>
      <c r="AZ205" s="198"/>
      <c r="BA205" s="198"/>
      <c r="BB205" s="198"/>
      <c r="BC205" s="198"/>
      <c r="BD205" s="198"/>
      <c r="BE205" s="198"/>
      <c r="BF205" s="198"/>
      <c r="BG205" s="198"/>
      <c r="BH205" s="198"/>
      <c r="BI205" s="198"/>
      <c r="BJ205" s="198"/>
      <c r="BK205" s="198"/>
      <c r="BL205" s="198"/>
      <c r="BM205" s="198"/>
      <c r="BN205" s="198"/>
      <c r="BO205" s="198"/>
      <c r="BP205" s="198"/>
      <c r="BQ205" s="198"/>
      <c r="BR205" s="198"/>
      <c r="BS205" s="198"/>
      <c r="BT205" s="198"/>
      <c r="BU205" s="198"/>
      <c r="BV205" s="198"/>
      <c r="BW205" s="198"/>
      <c r="BX205" s="198"/>
      <c r="BY205" s="198"/>
      <c r="BZ205" s="198"/>
      <c r="CZ205" s="48"/>
      <c r="DA205" s="48"/>
      <c r="DB205" s="48"/>
      <c r="DC205" s="48"/>
      <c r="DD205" s="48"/>
      <c r="DE205" s="48"/>
      <c r="DF205" s="48"/>
      <c r="DG205" s="48"/>
      <c r="DH205" s="48"/>
      <c r="DI205" s="48"/>
      <c r="DJ205" s="48"/>
      <c r="DK205" s="48"/>
      <c r="DL205" s="48"/>
      <c r="DM205" s="48"/>
      <c r="DN205" s="48"/>
      <c r="DO205" s="48"/>
      <c r="DP205" s="48"/>
    </row>
    <row r="206" spans="1:120" s="2" customFormat="1" ht="16.5" customHeight="1">
      <c r="A206" s="59"/>
      <c r="B206" s="59" t="s">
        <v>36</v>
      </c>
      <c r="C206" s="59"/>
      <c r="D206" s="59"/>
      <c r="E206" s="59"/>
      <c r="F206" s="59"/>
      <c r="G206" s="59"/>
      <c r="H206" s="59"/>
      <c r="I206" s="59"/>
      <c r="J206" s="59"/>
      <c r="K206" s="59"/>
      <c r="L206" s="59"/>
      <c r="M206" s="59"/>
      <c r="N206" s="59"/>
      <c r="O206" s="59"/>
      <c r="P206" s="59"/>
      <c r="Q206" s="59"/>
      <c r="R206" s="59"/>
      <c r="S206" s="59" t="s">
        <v>37</v>
      </c>
      <c r="T206" s="59"/>
      <c r="U206" s="680"/>
      <c r="V206" s="680"/>
      <c r="W206" s="680"/>
      <c r="X206" s="680"/>
      <c r="Y206" s="122" t="s">
        <v>38</v>
      </c>
      <c r="Z206" s="59"/>
      <c r="AA206" s="59"/>
      <c r="AB206" s="59"/>
      <c r="AC206" s="59"/>
      <c r="AD206" s="59"/>
      <c r="AE206" s="59"/>
      <c r="AF206" s="59"/>
      <c r="AG206" s="59"/>
      <c r="AH206" s="59"/>
      <c r="AI206" s="59" t="s">
        <v>37</v>
      </c>
      <c r="AJ206" s="59"/>
      <c r="AK206" s="672"/>
      <c r="AL206" s="672"/>
      <c r="AM206" s="672"/>
      <c r="AN206" s="672"/>
      <c r="AO206" s="672"/>
      <c r="AP206" s="672"/>
      <c r="AQ206" s="672"/>
      <c r="AR206" s="672"/>
      <c r="AS206" s="672"/>
      <c r="AT206" s="672"/>
      <c r="AU206" s="672"/>
      <c r="AV206" s="672"/>
      <c r="AW206" s="122" t="s">
        <v>39</v>
      </c>
      <c r="AX206" s="59"/>
      <c r="AY206" s="59"/>
      <c r="AZ206" s="59"/>
      <c r="BA206" s="59"/>
      <c r="BB206" s="59"/>
      <c r="BC206" s="59"/>
      <c r="BD206" s="59"/>
      <c r="BE206" s="59"/>
      <c r="BF206" s="680"/>
      <c r="BG206" s="680"/>
      <c r="BH206" s="680"/>
      <c r="BI206" s="680"/>
      <c r="BJ206" s="680"/>
      <c r="BK206" s="680"/>
      <c r="BL206" s="680"/>
      <c r="BM206" s="680"/>
      <c r="BN206" s="680"/>
      <c r="BO206" s="680"/>
      <c r="BP206" s="680"/>
      <c r="BQ206" s="680"/>
      <c r="BR206" s="122" t="s">
        <v>40</v>
      </c>
      <c r="BS206" s="59"/>
      <c r="BT206" s="59"/>
      <c r="BU206" s="59"/>
      <c r="BV206" s="59"/>
      <c r="BW206" s="59"/>
      <c r="BX206" s="59"/>
      <c r="BY206" s="59"/>
      <c r="BZ206" s="59"/>
      <c r="CZ206" s="48"/>
      <c r="DA206" s="48"/>
      <c r="DB206" s="48"/>
      <c r="DC206" s="48"/>
      <c r="DD206" s="48"/>
      <c r="DE206" s="48"/>
      <c r="DF206" s="48"/>
      <c r="DG206" s="48"/>
      <c r="DH206" s="48"/>
      <c r="DI206" s="48"/>
      <c r="DJ206" s="48"/>
      <c r="DK206" s="48"/>
      <c r="DL206" s="48"/>
      <c r="DM206" s="48"/>
      <c r="DN206" s="48"/>
      <c r="DO206" s="48"/>
      <c r="DP206" s="48"/>
    </row>
    <row r="207" spans="1:120" s="2" customFormat="1" ht="17.100000000000001" customHeight="1">
      <c r="A207" s="59"/>
      <c r="B207" s="59" t="s">
        <v>31</v>
      </c>
      <c r="C207" s="59"/>
      <c r="D207" s="59"/>
      <c r="E207" s="59"/>
      <c r="F207" s="59"/>
      <c r="G207" s="59"/>
      <c r="H207" s="59"/>
      <c r="I207" s="59"/>
      <c r="J207" s="59"/>
      <c r="K207" s="59"/>
      <c r="L207" s="59"/>
      <c r="M207" s="59"/>
      <c r="N207" s="59"/>
      <c r="O207" s="59"/>
      <c r="P207" s="59"/>
      <c r="Q207" s="59"/>
      <c r="R207" s="680"/>
      <c r="S207" s="680"/>
      <c r="T207" s="680"/>
      <c r="U207" s="680"/>
      <c r="V207" s="680"/>
      <c r="W207" s="680"/>
      <c r="X207" s="680"/>
      <c r="Y207" s="680"/>
      <c r="Z207" s="680"/>
      <c r="AA207" s="680"/>
      <c r="AB207" s="680"/>
      <c r="AC207" s="680"/>
      <c r="AD207" s="680"/>
      <c r="AE207" s="680"/>
      <c r="AF207" s="680"/>
      <c r="AG207" s="680"/>
      <c r="AH207" s="680"/>
      <c r="AI207" s="680"/>
      <c r="AJ207" s="680"/>
      <c r="AK207" s="680"/>
      <c r="AL207" s="680"/>
      <c r="AM207" s="680"/>
      <c r="AN207" s="680"/>
      <c r="AO207" s="680"/>
      <c r="AP207" s="680"/>
      <c r="AQ207" s="680"/>
      <c r="AR207" s="680"/>
      <c r="AS207" s="680"/>
      <c r="AT207" s="680"/>
      <c r="AU207" s="680"/>
      <c r="AV207" s="680"/>
      <c r="AW207" s="680"/>
      <c r="AX207" s="680"/>
      <c r="AY207" s="680"/>
      <c r="AZ207" s="680"/>
      <c r="BA207" s="680"/>
      <c r="BB207" s="680"/>
      <c r="BC207" s="680"/>
      <c r="BD207" s="680"/>
      <c r="BE207" s="680"/>
      <c r="BF207" s="680"/>
      <c r="BG207" s="680"/>
      <c r="BH207" s="680"/>
      <c r="BI207" s="680"/>
      <c r="BJ207" s="680"/>
      <c r="BK207" s="680"/>
      <c r="BL207" s="680"/>
      <c r="BM207" s="680"/>
      <c r="BN207" s="680"/>
      <c r="BO207" s="680"/>
      <c r="BP207" s="680"/>
      <c r="BQ207" s="680"/>
      <c r="BR207" s="680"/>
      <c r="BS207" s="680"/>
      <c r="BT207" s="680"/>
      <c r="BU207" s="680"/>
      <c r="BV207" s="680"/>
      <c r="BW207" s="680"/>
      <c r="BX207" s="680"/>
      <c r="BY207" s="680"/>
      <c r="BZ207" s="680"/>
      <c r="CZ207" s="48"/>
      <c r="DA207" s="48"/>
      <c r="DB207" s="48"/>
      <c r="DC207" s="48"/>
      <c r="DD207" s="48"/>
      <c r="DE207" s="48"/>
      <c r="DF207" s="48"/>
      <c r="DG207" s="48"/>
      <c r="DH207" s="48"/>
      <c r="DI207" s="48"/>
      <c r="DJ207" s="48"/>
      <c r="DK207" s="48"/>
      <c r="DL207" s="48"/>
      <c r="DM207" s="48"/>
      <c r="DN207" s="48"/>
      <c r="DO207" s="48"/>
      <c r="DP207" s="48"/>
    </row>
    <row r="208" spans="1:120" s="2" customFormat="1" ht="17.100000000000001" customHeight="1">
      <c r="A208" s="59"/>
      <c r="B208" s="59" t="s">
        <v>42</v>
      </c>
      <c r="C208" s="59"/>
      <c r="D208" s="59"/>
      <c r="E208" s="59"/>
      <c r="F208" s="59"/>
      <c r="G208" s="59"/>
      <c r="H208" s="59"/>
      <c r="I208" s="59"/>
      <c r="J208" s="59"/>
      <c r="K208" s="59"/>
      <c r="L208" s="59"/>
      <c r="M208" s="59"/>
      <c r="N208" s="59"/>
      <c r="O208" s="59"/>
      <c r="P208" s="59"/>
      <c r="Q208" s="59"/>
      <c r="R208" s="59"/>
      <c r="S208" s="59" t="s">
        <v>37</v>
      </c>
      <c r="T208" s="59"/>
      <c r="U208" s="680"/>
      <c r="V208" s="680"/>
      <c r="W208" s="680"/>
      <c r="X208" s="680"/>
      <c r="Y208" s="122" t="s">
        <v>43</v>
      </c>
      <c r="Z208" s="59"/>
      <c r="AA208" s="59"/>
      <c r="AB208" s="59"/>
      <c r="AC208" s="59"/>
      <c r="AD208" s="59"/>
      <c r="AE208" s="59"/>
      <c r="AF208" s="59"/>
      <c r="AG208" s="59"/>
      <c r="AH208" s="59"/>
      <c r="AI208" s="59" t="s">
        <v>37</v>
      </c>
      <c r="AJ208" s="59"/>
      <c r="AK208" s="680"/>
      <c r="AL208" s="680"/>
      <c r="AM208" s="680"/>
      <c r="AN208" s="680"/>
      <c r="AO208" s="680"/>
      <c r="AP208" s="680"/>
      <c r="AQ208" s="680"/>
      <c r="AR208" s="680"/>
      <c r="AS208" s="680"/>
      <c r="AT208" s="59" t="s">
        <v>44</v>
      </c>
      <c r="AU208" s="59"/>
      <c r="AV208" s="59"/>
      <c r="AW208" s="59"/>
      <c r="AX208" s="122"/>
      <c r="AY208" s="59"/>
      <c r="AZ208" s="59"/>
      <c r="BA208" s="59"/>
      <c r="BB208" s="59"/>
      <c r="BC208" s="59"/>
      <c r="BD208" s="59"/>
      <c r="BE208" s="59"/>
      <c r="BF208" s="680"/>
      <c r="BG208" s="680"/>
      <c r="BH208" s="680"/>
      <c r="BI208" s="680"/>
      <c r="BJ208" s="680"/>
      <c r="BK208" s="680"/>
      <c r="BL208" s="680"/>
      <c r="BM208" s="680"/>
      <c r="BN208" s="680"/>
      <c r="BO208" s="680"/>
      <c r="BP208" s="680"/>
      <c r="BQ208" s="680"/>
      <c r="BR208" s="122" t="s">
        <v>40</v>
      </c>
      <c r="BS208" s="59"/>
      <c r="BT208" s="59"/>
      <c r="BU208" s="59"/>
      <c r="BV208" s="59"/>
      <c r="BW208" s="59"/>
      <c r="BX208" s="59"/>
      <c r="BY208" s="59"/>
      <c r="BZ208" s="59"/>
      <c r="CZ208" s="48"/>
      <c r="DA208" s="48"/>
      <c r="DB208" s="48"/>
      <c r="DC208" s="48"/>
      <c r="DD208" s="48"/>
      <c r="DE208" s="48"/>
      <c r="DF208" s="48"/>
      <c r="DG208" s="48"/>
      <c r="DH208" s="48"/>
      <c r="DI208" s="48"/>
      <c r="DJ208" s="48"/>
      <c r="DK208" s="48"/>
      <c r="DL208" s="48"/>
      <c r="DM208" s="48"/>
      <c r="DN208" s="48"/>
      <c r="DO208" s="48"/>
      <c r="DP208" s="48"/>
    </row>
    <row r="209" spans="1:120" s="2" customFormat="1" ht="17.100000000000001" customHeight="1">
      <c r="A209" s="59"/>
      <c r="B209" s="59"/>
      <c r="C209" s="59"/>
      <c r="D209" s="59"/>
      <c r="E209" s="59"/>
      <c r="F209" s="59"/>
      <c r="G209" s="59"/>
      <c r="H209" s="59"/>
      <c r="I209" s="59"/>
      <c r="J209" s="59"/>
      <c r="K209" s="59"/>
      <c r="L209" s="59"/>
      <c r="M209" s="59"/>
      <c r="N209" s="59"/>
      <c r="O209" s="59"/>
      <c r="P209" s="59"/>
      <c r="Q209" s="59"/>
      <c r="R209" s="680"/>
      <c r="S209" s="680"/>
      <c r="T209" s="680"/>
      <c r="U209" s="680"/>
      <c r="V209" s="680"/>
      <c r="W209" s="680"/>
      <c r="X209" s="680"/>
      <c r="Y209" s="680"/>
      <c r="Z209" s="680"/>
      <c r="AA209" s="680"/>
      <c r="AB209" s="680"/>
      <c r="AC209" s="680"/>
      <c r="AD209" s="680"/>
      <c r="AE209" s="680"/>
      <c r="AF209" s="680"/>
      <c r="AG209" s="680"/>
      <c r="AH209" s="680"/>
      <c r="AI209" s="680"/>
      <c r="AJ209" s="680"/>
      <c r="AK209" s="680"/>
      <c r="AL209" s="680"/>
      <c r="AM209" s="680"/>
      <c r="AN209" s="680"/>
      <c r="AO209" s="680"/>
      <c r="AP209" s="680"/>
      <c r="AQ209" s="680"/>
      <c r="AR209" s="680"/>
      <c r="AS209" s="680"/>
      <c r="AT209" s="680"/>
      <c r="AU209" s="680"/>
      <c r="AV209" s="680"/>
      <c r="AW209" s="680"/>
      <c r="AX209" s="680"/>
      <c r="AY209" s="680"/>
      <c r="AZ209" s="680"/>
      <c r="BA209" s="680"/>
      <c r="BB209" s="680"/>
      <c r="BC209" s="680"/>
      <c r="BD209" s="680"/>
      <c r="BE209" s="680"/>
      <c r="BF209" s="680"/>
      <c r="BG209" s="680"/>
      <c r="BH209" s="680"/>
      <c r="BI209" s="680"/>
      <c r="BJ209" s="680"/>
      <c r="BK209" s="680"/>
      <c r="BL209" s="680"/>
      <c r="BM209" s="680"/>
      <c r="BN209" s="680"/>
      <c r="BO209" s="680"/>
      <c r="BP209" s="680"/>
      <c r="BQ209" s="680"/>
      <c r="BR209" s="680"/>
      <c r="BS209" s="680"/>
      <c r="BT209" s="680"/>
      <c r="BU209" s="680"/>
      <c r="BV209" s="680"/>
      <c r="BW209" s="680"/>
      <c r="BX209" s="680"/>
      <c r="BY209" s="680"/>
      <c r="BZ209" s="680"/>
      <c r="CZ209" s="48"/>
      <c r="DA209" s="48"/>
      <c r="DB209" s="48"/>
      <c r="DC209" s="48"/>
      <c r="DD209" s="48"/>
      <c r="DE209" s="48"/>
      <c r="DF209" s="48"/>
      <c r="DG209" s="48"/>
      <c r="DH209" s="48"/>
      <c r="DI209" s="48"/>
      <c r="DJ209" s="48"/>
      <c r="DK209" s="48"/>
      <c r="DL209" s="48"/>
      <c r="DM209" s="48"/>
      <c r="DN209" s="48"/>
      <c r="DO209" s="48"/>
      <c r="DP209" s="48"/>
    </row>
    <row r="210" spans="1:120" s="2" customFormat="1" ht="17.100000000000001" customHeight="1">
      <c r="A210" s="59"/>
      <c r="B210" s="59" t="s">
        <v>47</v>
      </c>
      <c r="C210" s="59"/>
      <c r="D210" s="59"/>
      <c r="E210" s="59"/>
      <c r="F210" s="59"/>
      <c r="G210" s="59"/>
      <c r="H210" s="59"/>
      <c r="I210" s="59"/>
      <c r="J210" s="59"/>
      <c r="K210" s="59"/>
      <c r="L210" s="59"/>
      <c r="M210" s="59"/>
      <c r="N210" s="59"/>
      <c r="O210" s="59"/>
      <c r="P210" s="59"/>
      <c r="Q210" s="59"/>
      <c r="R210" s="670" t="s">
        <v>1254</v>
      </c>
      <c r="S210" s="670"/>
      <c r="T210" s="670"/>
      <c r="U210" s="680"/>
      <c r="V210" s="680"/>
      <c r="W210" s="680"/>
      <c r="X210" s="680"/>
      <c r="Y210" s="680"/>
      <c r="Z210" s="680"/>
      <c r="AA210" s="680"/>
      <c r="AB210" s="680"/>
      <c r="AC210" s="680"/>
      <c r="AD210" s="680"/>
      <c r="AE210" s="680"/>
      <c r="AF210" s="680"/>
      <c r="AG210" s="680"/>
      <c r="AH210" s="680"/>
      <c r="AI210" s="680"/>
      <c r="AJ210" s="680"/>
      <c r="AK210" s="680"/>
      <c r="AL210" s="680"/>
      <c r="AM210" s="680"/>
      <c r="AN210" s="680"/>
      <c r="AO210" s="680"/>
      <c r="AP210" s="680"/>
      <c r="AQ210" s="680"/>
      <c r="AR210" s="680"/>
      <c r="AS210" s="680"/>
      <c r="AT210" s="680"/>
      <c r="AU210" s="680"/>
      <c r="AV210" s="680"/>
      <c r="AW210" s="680"/>
      <c r="AX210" s="680"/>
      <c r="AY210" s="680"/>
      <c r="AZ210" s="680"/>
      <c r="BA210" s="680"/>
      <c r="BB210" s="680"/>
      <c r="BC210" s="680"/>
      <c r="BD210" s="680"/>
      <c r="BE210" s="680"/>
      <c r="BF210" s="680"/>
      <c r="BG210" s="680"/>
      <c r="BH210" s="680"/>
      <c r="BI210" s="680"/>
      <c r="BJ210" s="680"/>
      <c r="BK210" s="680"/>
      <c r="BL210" s="680"/>
      <c r="BM210" s="680"/>
      <c r="BN210" s="680"/>
      <c r="BO210" s="680"/>
      <c r="BP210" s="680"/>
      <c r="BQ210" s="680"/>
      <c r="BR210" s="680"/>
      <c r="BS210" s="680"/>
      <c r="BT210" s="680"/>
      <c r="BU210" s="680"/>
      <c r="BV210" s="680"/>
      <c r="BW210" s="680"/>
      <c r="BX210" s="680"/>
      <c r="BY210" s="680"/>
      <c r="BZ210" s="680"/>
      <c r="CZ210" s="48"/>
      <c r="DA210" s="48"/>
      <c r="DB210" s="48"/>
      <c r="DC210" s="48"/>
      <c r="DD210" s="48"/>
      <c r="DE210" s="48"/>
      <c r="DF210" s="48"/>
      <c r="DG210" s="48"/>
      <c r="DH210" s="48"/>
      <c r="DI210" s="48"/>
      <c r="DJ210" s="48"/>
      <c r="DK210" s="48"/>
      <c r="DL210" s="48"/>
      <c r="DM210" s="48"/>
      <c r="DN210" s="48"/>
      <c r="DO210" s="48"/>
      <c r="DP210" s="48"/>
    </row>
    <row r="211" spans="1:120" s="2" customFormat="1" ht="17.100000000000001" customHeight="1">
      <c r="A211" s="59"/>
      <c r="B211" s="59" t="s">
        <v>48</v>
      </c>
      <c r="C211" s="59"/>
      <c r="D211" s="59"/>
      <c r="E211" s="59"/>
      <c r="F211" s="59"/>
      <c r="G211" s="59"/>
      <c r="H211" s="59"/>
      <c r="I211" s="59"/>
      <c r="J211" s="59"/>
      <c r="K211" s="59"/>
      <c r="L211" s="59"/>
      <c r="M211" s="59"/>
      <c r="N211" s="59"/>
      <c r="O211" s="59"/>
      <c r="P211" s="59"/>
      <c r="Q211" s="59"/>
      <c r="R211" s="680"/>
      <c r="S211" s="680"/>
      <c r="T211" s="680"/>
      <c r="U211" s="680"/>
      <c r="V211" s="680"/>
      <c r="W211" s="680"/>
      <c r="X211" s="680"/>
      <c r="Y211" s="680"/>
      <c r="Z211" s="680"/>
      <c r="AA211" s="680"/>
      <c r="AB211" s="680"/>
      <c r="AC211" s="680"/>
      <c r="AD211" s="680"/>
      <c r="AE211" s="680"/>
      <c r="AF211" s="680"/>
      <c r="AG211" s="680"/>
      <c r="AH211" s="680"/>
      <c r="AI211" s="680"/>
      <c r="AJ211" s="680"/>
      <c r="AK211" s="680"/>
      <c r="AL211" s="680"/>
      <c r="AM211" s="680"/>
      <c r="AN211" s="680"/>
      <c r="AO211" s="680"/>
      <c r="AP211" s="680"/>
      <c r="AQ211" s="680"/>
      <c r="AR211" s="680"/>
      <c r="AS211" s="680"/>
      <c r="AT211" s="680"/>
      <c r="AU211" s="680"/>
      <c r="AV211" s="680"/>
      <c r="AW211" s="680"/>
      <c r="AX211" s="680"/>
      <c r="AY211" s="680"/>
      <c r="AZ211" s="680"/>
      <c r="BA211" s="680"/>
      <c r="BB211" s="680"/>
      <c r="BC211" s="680"/>
      <c r="BD211" s="680"/>
      <c r="BE211" s="680"/>
      <c r="BF211" s="680"/>
      <c r="BG211" s="680"/>
      <c r="BH211" s="680"/>
      <c r="BI211" s="680"/>
      <c r="BJ211" s="680"/>
      <c r="BK211" s="680"/>
      <c r="BL211" s="680"/>
      <c r="BM211" s="680"/>
      <c r="BN211" s="680"/>
      <c r="BO211" s="680"/>
      <c r="BP211" s="680"/>
      <c r="BQ211" s="680"/>
      <c r="BR211" s="680"/>
      <c r="BS211" s="680"/>
      <c r="BT211" s="680"/>
      <c r="BU211" s="680"/>
      <c r="BV211" s="680"/>
      <c r="BW211" s="680"/>
      <c r="BX211" s="680"/>
      <c r="BY211" s="680"/>
      <c r="BZ211" s="680"/>
      <c r="CZ211" s="48"/>
      <c r="DA211" s="48"/>
      <c r="DB211" s="48"/>
      <c r="DC211" s="48"/>
      <c r="DD211" s="48"/>
      <c r="DE211" s="48"/>
      <c r="DF211" s="48"/>
      <c r="DG211" s="48"/>
      <c r="DH211" s="48"/>
      <c r="DI211" s="48"/>
      <c r="DJ211" s="48"/>
      <c r="DK211" s="48"/>
      <c r="DL211" s="48"/>
      <c r="DM211" s="48"/>
      <c r="DN211" s="48"/>
      <c r="DO211" s="48"/>
      <c r="DP211" s="48"/>
    </row>
    <row r="212" spans="1:120" s="2" customFormat="1" ht="17.100000000000001" customHeight="1">
      <c r="A212" s="59"/>
      <c r="B212" s="59" t="s">
        <v>49</v>
      </c>
      <c r="C212" s="59"/>
      <c r="D212" s="59"/>
      <c r="E212" s="59"/>
      <c r="F212" s="59"/>
      <c r="G212" s="59"/>
      <c r="H212" s="59"/>
      <c r="I212" s="59"/>
      <c r="J212" s="59"/>
      <c r="K212" s="59"/>
      <c r="L212" s="59"/>
      <c r="M212" s="59"/>
      <c r="N212" s="59"/>
      <c r="O212" s="59"/>
      <c r="P212" s="59"/>
      <c r="Q212" s="59"/>
      <c r="R212" s="680"/>
      <c r="S212" s="680"/>
      <c r="T212" s="680"/>
      <c r="U212" s="680"/>
      <c r="V212" s="680"/>
      <c r="W212" s="680"/>
      <c r="X212" s="680"/>
      <c r="Y212" s="680"/>
      <c r="Z212" s="680"/>
      <c r="AA212" s="680"/>
      <c r="AB212" s="680"/>
      <c r="AC212" s="680"/>
      <c r="AD212" s="680"/>
      <c r="AE212" s="680"/>
      <c r="AF212" s="680"/>
      <c r="AG212" s="680"/>
      <c r="AH212" s="680"/>
      <c r="AI212" s="680"/>
      <c r="AJ212" s="680"/>
      <c r="AK212" s="680"/>
      <c r="AL212" s="680"/>
      <c r="AM212" s="680"/>
      <c r="AN212" s="680"/>
      <c r="AO212" s="680"/>
      <c r="AP212" s="680"/>
      <c r="AQ212" s="680"/>
      <c r="AR212" s="680"/>
      <c r="AS212" s="680"/>
      <c r="AT212" s="680"/>
      <c r="AU212" s="680"/>
      <c r="AV212" s="680"/>
      <c r="AW212" s="680"/>
      <c r="AX212" s="680"/>
      <c r="AY212" s="680"/>
      <c r="AZ212" s="680"/>
      <c r="BA212" s="680"/>
      <c r="BB212" s="680"/>
      <c r="BC212" s="680"/>
      <c r="BD212" s="680"/>
      <c r="BE212" s="680"/>
      <c r="BF212" s="680"/>
      <c r="BG212" s="680"/>
      <c r="BH212" s="680"/>
      <c r="BI212" s="680"/>
      <c r="BJ212" s="680"/>
      <c r="BK212" s="680"/>
      <c r="BL212" s="680"/>
      <c r="BM212" s="680"/>
      <c r="BN212" s="680"/>
      <c r="BO212" s="680"/>
      <c r="BP212" s="680"/>
      <c r="BQ212" s="680"/>
      <c r="BR212" s="680"/>
      <c r="BS212" s="680"/>
      <c r="BT212" s="680"/>
      <c r="BU212" s="680"/>
      <c r="BV212" s="680"/>
      <c r="BW212" s="680"/>
      <c r="BX212" s="680"/>
      <c r="BY212" s="680"/>
      <c r="BZ212" s="680"/>
      <c r="CZ212" s="48"/>
      <c r="DA212" s="48"/>
      <c r="DB212" s="48"/>
      <c r="DC212" s="48"/>
      <c r="DD212" s="48"/>
      <c r="DE212" s="48"/>
      <c r="DF212" s="48"/>
      <c r="DG212" s="48"/>
      <c r="DH212" s="48"/>
      <c r="DI212" s="48"/>
      <c r="DJ212" s="48"/>
      <c r="DK212" s="48"/>
      <c r="DL212" s="48"/>
      <c r="DM212" s="48"/>
      <c r="DN212" s="48"/>
      <c r="DO212" s="48"/>
      <c r="DP212" s="48"/>
    </row>
    <row r="213" spans="1:120" s="2" customFormat="1" ht="17.100000000000001" customHeight="1">
      <c r="A213" s="59"/>
      <c r="B213" s="59" t="s">
        <v>74</v>
      </c>
      <c r="C213" s="59"/>
      <c r="D213" s="59"/>
      <c r="E213" s="59"/>
      <c r="F213" s="59"/>
      <c r="G213" s="59"/>
      <c r="H213" s="59"/>
      <c r="I213" s="59"/>
      <c r="J213" s="59"/>
      <c r="K213" s="59"/>
      <c r="L213" s="59"/>
      <c r="M213" s="59"/>
      <c r="N213" s="59"/>
      <c r="O213" s="59"/>
      <c r="P213" s="59"/>
      <c r="Q213" s="59"/>
      <c r="R213" s="122"/>
      <c r="S213" s="122"/>
      <c r="T213" s="122"/>
      <c r="U213" s="59"/>
      <c r="V213" s="59"/>
      <c r="W213" s="59"/>
      <c r="X213" s="59"/>
      <c r="Y213" s="680"/>
      <c r="Z213" s="680"/>
      <c r="AA213" s="680"/>
      <c r="AB213" s="680"/>
      <c r="AC213" s="680"/>
      <c r="AD213" s="680"/>
      <c r="AE213" s="680"/>
      <c r="AF213" s="680"/>
      <c r="AG213" s="680"/>
      <c r="AH213" s="680"/>
      <c r="AI213" s="680"/>
      <c r="AJ213" s="680"/>
      <c r="AK213" s="680"/>
      <c r="AL213" s="680"/>
      <c r="AM213" s="680"/>
      <c r="AN213" s="680"/>
      <c r="AO213" s="680"/>
      <c r="AP213" s="680"/>
      <c r="AQ213" s="680"/>
      <c r="AR213" s="680"/>
      <c r="AS213" s="680"/>
      <c r="AT213" s="680"/>
      <c r="AU213" s="680"/>
      <c r="AV213" s="680"/>
      <c r="AW213" s="680"/>
      <c r="AX213" s="680"/>
      <c r="AY213" s="680"/>
      <c r="AZ213" s="680"/>
      <c r="BA213" s="680"/>
      <c r="BB213" s="680"/>
      <c r="BC213" s="680"/>
      <c r="BD213" s="680"/>
      <c r="BE213" s="680"/>
      <c r="BF213" s="680"/>
      <c r="BG213" s="680"/>
      <c r="BH213" s="680"/>
      <c r="BI213" s="680"/>
      <c r="BJ213" s="680"/>
      <c r="BK213" s="680"/>
      <c r="BL213" s="680"/>
      <c r="BM213" s="680"/>
      <c r="BN213" s="680"/>
      <c r="BO213" s="680"/>
      <c r="BP213" s="680"/>
      <c r="BQ213" s="680"/>
      <c r="BR213" s="680"/>
      <c r="BS213" s="680"/>
      <c r="BT213" s="680"/>
      <c r="BU213" s="680"/>
      <c r="BV213" s="680"/>
      <c r="BW213" s="680"/>
      <c r="BX213" s="680"/>
      <c r="BY213" s="680"/>
      <c r="BZ213" s="680"/>
      <c r="CZ213" s="48"/>
      <c r="DA213" s="48"/>
      <c r="DB213" s="48"/>
      <c r="DC213" s="48"/>
      <c r="DD213" s="48"/>
      <c r="DE213" s="48"/>
      <c r="DF213" s="48"/>
      <c r="DG213" s="48"/>
      <c r="DH213" s="48"/>
      <c r="DI213" s="48"/>
      <c r="DJ213" s="48"/>
      <c r="DK213" s="48"/>
      <c r="DL213" s="48"/>
      <c r="DM213" s="48"/>
      <c r="DN213" s="48"/>
      <c r="DO213" s="48"/>
      <c r="DP213" s="48"/>
    </row>
    <row r="214" spans="1:120" s="2" customFormat="1" ht="4.5" customHeight="1">
      <c r="A214" s="63"/>
      <c r="B214" s="63"/>
      <c r="C214" s="63"/>
      <c r="D214" s="63"/>
      <c r="E214" s="63"/>
      <c r="F214" s="63"/>
      <c r="G214" s="63"/>
      <c r="H214" s="63"/>
      <c r="I214" s="63"/>
      <c r="J214" s="63"/>
      <c r="K214" s="63"/>
      <c r="L214" s="63"/>
      <c r="M214" s="63"/>
      <c r="N214" s="63"/>
      <c r="O214" s="63"/>
      <c r="P214" s="63"/>
      <c r="Q214" s="63"/>
      <c r="R214" s="64"/>
      <c r="S214" s="64"/>
      <c r="T214" s="64"/>
      <c r="U214" s="64"/>
      <c r="V214" s="64"/>
      <c r="W214" s="64"/>
      <c r="X214" s="64"/>
      <c r="Y214" s="64"/>
      <c r="Z214" s="64"/>
      <c r="AA214" s="64"/>
      <c r="AB214" s="64"/>
      <c r="AC214" s="64"/>
      <c r="AD214" s="64"/>
      <c r="AE214" s="64"/>
      <c r="AF214" s="64"/>
      <c r="AG214" s="64"/>
      <c r="AH214" s="64"/>
      <c r="AI214" s="64"/>
      <c r="AJ214" s="64"/>
      <c r="AK214" s="64"/>
      <c r="AL214" s="64"/>
      <c r="AM214" s="64"/>
      <c r="AN214" s="64"/>
      <c r="AO214" s="64"/>
      <c r="AP214" s="64"/>
      <c r="AQ214" s="64"/>
      <c r="AR214" s="64"/>
      <c r="AS214" s="64"/>
      <c r="AT214" s="64"/>
      <c r="AU214" s="64"/>
      <c r="AV214" s="64"/>
      <c r="AW214" s="64"/>
      <c r="AX214" s="64"/>
      <c r="AY214" s="64"/>
      <c r="AZ214" s="64"/>
      <c r="BA214" s="64"/>
      <c r="BB214" s="64"/>
      <c r="BC214" s="64"/>
      <c r="BD214" s="64"/>
      <c r="BE214" s="64"/>
      <c r="BF214" s="64"/>
      <c r="BG214" s="64"/>
      <c r="BH214" s="64"/>
      <c r="BI214" s="64"/>
      <c r="BJ214" s="64"/>
      <c r="BK214" s="64"/>
      <c r="BL214" s="64"/>
      <c r="BM214" s="64"/>
      <c r="BN214" s="64"/>
      <c r="BO214" s="64"/>
      <c r="BP214" s="64"/>
      <c r="BQ214" s="64"/>
      <c r="BR214" s="64"/>
      <c r="BS214" s="64"/>
      <c r="BT214" s="64"/>
      <c r="BU214" s="64"/>
      <c r="BV214" s="64"/>
      <c r="BW214" s="64"/>
      <c r="BX214" s="64"/>
      <c r="BY214" s="64"/>
      <c r="BZ214" s="64"/>
      <c r="CZ214" s="48"/>
      <c r="DA214" s="48"/>
      <c r="DB214" s="48"/>
      <c r="DC214" s="48"/>
      <c r="DD214" s="48"/>
      <c r="DE214" s="48"/>
      <c r="DF214" s="48"/>
      <c r="DG214" s="48"/>
      <c r="DH214" s="48"/>
      <c r="DI214" s="48"/>
      <c r="DJ214" s="48"/>
      <c r="DK214" s="48"/>
      <c r="DL214" s="48"/>
      <c r="DM214" s="48"/>
      <c r="DN214" s="48"/>
      <c r="DO214" s="48"/>
      <c r="DP214" s="48"/>
    </row>
    <row r="215" spans="1:120" s="2" customFormat="1" ht="5.0999999999999996" customHeight="1">
      <c r="A215" s="59"/>
      <c r="B215" s="59"/>
      <c r="C215" s="59"/>
      <c r="D215" s="59"/>
      <c r="E215" s="59"/>
      <c r="F215" s="59"/>
      <c r="G215" s="59"/>
      <c r="H215" s="59"/>
      <c r="I215" s="59"/>
      <c r="J215" s="59"/>
      <c r="K215" s="59"/>
      <c r="L215" s="59"/>
      <c r="M215" s="59"/>
      <c r="N215" s="59"/>
      <c r="O215" s="59"/>
      <c r="P215" s="59"/>
      <c r="Q215" s="59"/>
      <c r="R215" s="122"/>
      <c r="S215" s="122"/>
      <c r="T215" s="122"/>
      <c r="U215" s="122"/>
      <c r="V215" s="122"/>
      <c r="W215" s="122"/>
      <c r="X215" s="122"/>
      <c r="Y215" s="122"/>
      <c r="Z215" s="122"/>
      <c r="AA215" s="122"/>
      <c r="AB215" s="122"/>
      <c r="AC215" s="122"/>
      <c r="AD215" s="122"/>
      <c r="AE215" s="122"/>
      <c r="AF215" s="122"/>
      <c r="AG215" s="122"/>
      <c r="AH215" s="122"/>
      <c r="AI215" s="122"/>
      <c r="AJ215" s="122"/>
      <c r="AK215" s="122"/>
      <c r="AL215" s="122"/>
      <c r="AM215" s="122"/>
      <c r="AN215" s="122"/>
      <c r="AO215" s="122"/>
      <c r="AP215" s="122"/>
      <c r="AQ215" s="122"/>
      <c r="AR215" s="122"/>
      <c r="AS215" s="122"/>
      <c r="AT215" s="122"/>
      <c r="AU215" s="122"/>
      <c r="AV215" s="122"/>
      <c r="AW215" s="122"/>
      <c r="AX215" s="122"/>
      <c r="AY215" s="122"/>
      <c r="AZ215" s="122"/>
      <c r="BA215" s="122"/>
      <c r="BB215" s="122"/>
      <c r="BC215" s="122"/>
      <c r="BD215" s="122"/>
      <c r="BE215" s="122"/>
      <c r="BF215" s="122"/>
      <c r="BG215" s="122"/>
      <c r="BH215" s="122"/>
      <c r="BI215" s="122"/>
      <c r="BJ215" s="122"/>
      <c r="BK215" s="122"/>
      <c r="BL215" s="122"/>
      <c r="BM215" s="122"/>
      <c r="BN215" s="122"/>
      <c r="BO215" s="122"/>
      <c r="BP215" s="122"/>
      <c r="BQ215" s="122"/>
      <c r="BR215" s="122"/>
      <c r="BS215" s="122"/>
      <c r="BT215" s="122"/>
      <c r="BU215" s="122"/>
      <c r="BV215" s="122"/>
      <c r="BW215" s="122"/>
      <c r="BX215" s="122"/>
      <c r="BY215" s="122"/>
      <c r="BZ215" s="122"/>
      <c r="CZ215" s="48"/>
      <c r="DA215" s="48"/>
      <c r="DB215" s="48"/>
      <c r="DC215" s="48"/>
      <c r="DD215" s="48"/>
      <c r="DE215" s="48"/>
      <c r="DF215" s="48"/>
      <c r="DG215" s="48"/>
      <c r="DH215" s="48"/>
      <c r="DI215" s="48"/>
      <c r="DJ215" s="48"/>
      <c r="DK215" s="48"/>
      <c r="DL215" s="48"/>
      <c r="DM215" s="48"/>
      <c r="DN215" s="48"/>
      <c r="DO215" s="48"/>
      <c r="DP215" s="48"/>
    </row>
    <row r="216" spans="1:120" s="2" customFormat="1" ht="16.5" customHeight="1">
      <c r="A216" s="59" t="s">
        <v>76</v>
      </c>
      <c r="B216" s="59"/>
      <c r="C216" s="59"/>
      <c r="D216" s="59"/>
      <c r="E216" s="59"/>
      <c r="F216" s="59"/>
      <c r="G216" s="59"/>
      <c r="H216" s="59"/>
      <c r="I216" s="59"/>
      <c r="J216" s="59"/>
      <c r="K216" s="59"/>
      <c r="L216" s="59"/>
      <c r="M216" s="59"/>
      <c r="N216" s="59"/>
      <c r="O216" s="59"/>
      <c r="P216" s="59"/>
      <c r="Q216" s="59"/>
      <c r="R216" s="59"/>
      <c r="S216" s="59"/>
      <c r="T216" s="59"/>
      <c r="U216" s="59"/>
      <c r="V216" s="59"/>
      <c r="W216" s="59"/>
      <c r="X216" s="59"/>
      <c r="Y216" s="59"/>
      <c r="Z216" s="59"/>
      <c r="AA216" s="59"/>
      <c r="AB216" s="59"/>
      <c r="AC216" s="59"/>
      <c r="AD216" s="59"/>
      <c r="AE216" s="59"/>
      <c r="AF216" s="59"/>
      <c r="AG216" s="59"/>
      <c r="AH216" s="59"/>
      <c r="AI216" s="59"/>
      <c r="AJ216" s="59"/>
      <c r="AK216" s="59"/>
      <c r="AL216" s="59"/>
      <c r="AM216" s="59"/>
      <c r="AN216" s="59"/>
      <c r="AO216" s="59"/>
      <c r="AP216" s="59"/>
      <c r="AQ216" s="59"/>
      <c r="AR216" s="59"/>
      <c r="AS216" s="59"/>
      <c r="AT216" s="59"/>
      <c r="AU216" s="59"/>
      <c r="AV216" s="59"/>
      <c r="AW216" s="59"/>
      <c r="AX216" s="59"/>
      <c r="AY216" s="59"/>
      <c r="AZ216" s="59"/>
      <c r="BA216" s="59"/>
      <c r="BB216" s="59"/>
      <c r="BC216" s="59"/>
      <c r="BD216" s="59"/>
      <c r="BE216" s="59"/>
      <c r="BF216" s="59"/>
      <c r="BG216" s="59"/>
      <c r="BH216" s="59"/>
      <c r="BI216" s="59"/>
      <c r="BJ216" s="59"/>
      <c r="BK216" s="59"/>
      <c r="BL216" s="59"/>
      <c r="BM216" s="59"/>
      <c r="BN216" s="59"/>
      <c r="BO216" s="59"/>
      <c r="BP216" s="59"/>
      <c r="BQ216" s="59"/>
      <c r="BR216" s="59"/>
      <c r="BS216" s="59"/>
      <c r="BT216" s="59"/>
      <c r="BU216" s="59"/>
      <c r="BV216" s="59"/>
      <c r="BW216" s="59"/>
      <c r="BX216" s="59"/>
      <c r="BY216" s="59"/>
      <c r="BZ216" s="59"/>
      <c r="CZ216" s="48"/>
      <c r="DA216" s="48"/>
      <c r="DB216" s="48"/>
      <c r="DC216" s="48"/>
      <c r="DD216" s="48"/>
      <c r="DE216" s="48"/>
      <c r="DF216" s="48"/>
      <c r="DG216" s="48"/>
      <c r="DH216" s="48"/>
      <c r="DI216" s="48"/>
      <c r="DJ216" s="48"/>
      <c r="DK216" s="48"/>
      <c r="DL216" s="48"/>
      <c r="DM216" s="48"/>
      <c r="DN216" s="48"/>
      <c r="DO216" s="48"/>
      <c r="DP216" s="48"/>
    </row>
    <row r="217" spans="1:120" s="2" customFormat="1" ht="17.100000000000001" customHeight="1">
      <c r="A217" s="59"/>
      <c r="B217" s="59" t="s">
        <v>66</v>
      </c>
      <c r="C217" s="59"/>
      <c r="D217" s="59"/>
      <c r="E217" s="59"/>
      <c r="F217" s="59"/>
      <c r="G217" s="59"/>
      <c r="H217" s="59"/>
      <c r="I217" s="59"/>
      <c r="J217" s="59"/>
      <c r="K217" s="59"/>
      <c r="L217" s="59"/>
      <c r="M217" s="59"/>
      <c r="N217" s="59"/>
      <c r="O217" s="59"/>
      <c r="P217" s="59"/>
      <c r="Q217" s="59"/>
      <c r="R217" s="680"/>
      <c r="S217" s="680"/>
      <c r="T217" s="680"/>
      <c r="U217" s="680"/>
      <c r="V217" s="680"/>
      <c r="W217" s="680"/>
      <c r="X217" s="680"/>
      <c r="Y217" s="680"/>
      <c r="Z217" s="680"/>
      <c r="AA217" s="680"/>
      <c r="AB217" s="680"/>
      <c r="AC217" s="680"/>
      <c r="AD217" s="680"/>
      <c r="AE217" s="680"/>
      <c r="AF217" s="680"/>
      <c r="AG217" s="680"/>
      <c r="AH217" s="680"/>
      <c r="AI217" s="680"/>
      <c r="AJ217" s="680"/>
      <c r="AK217" s="680"/>
      <c r="AL217" s="680"/>
      <c r="AM217" s="680"/>
      <c r="AN217" s="680"/>
      <c r="AO217" s="680"/>
      <c r="AP217" s="680"/>
      <c r="AQ217" s="680"/>
      <c r="AR217" s="680"/>
      <c r="AS217" s="680"/>
      <c r="AT217" s="680"/>
      <c r="AU217" s="680"/>
      <c r="AV217" s="680"/>
      <c r="AW217" s="680"/>
      <c r="AX217" s="680"/>
      <c r="AY217" s="680"/>
      <c r="AZ217" s="680"/>
      <c r="BA217" s="680"/>
      <c r="BB217" s="680"/>
      <c r="BC217" s="680"/>
      <c r="BD217" s="680"/>
      <c r="BE217" s="680"/>
      <c r="BF217" s="680"/>
      <c r="BG217" s="680"/>
      <c r="BH217" s="680"/>
      <c r="BI217" s="680"/>
      <c r="BJ217" s="680"/>
      <c r="BK217" s="680"/>
      <c r="BL217" s="680"/>
      <c r="BM217" s="680"/>
      <c r="BN217" s="680"/>
      <c r="BO217" s="680"/>
      <c r="BP217" s="680"/>
      <c r="BQ217" s="680"/>
      <c r="BR217" s="680"/>
      <c r="BS217" s="680"/>
      <c r="BT217" s="680"/>
      <c r="BU217" s="680"/>
      <c r="BV217" s="680"/>
      <c r="BW217" s="680"/>
      <c r="BX217" s="680"/>
      <c r="BY217" s="680"/>
      <c r="BZ217" s="680"/>
      <c r="CZ217" s="48"/>
      <c r="DA217" s="48"/>
      <c r="DB217" s="48"/>
      <c r="DC217" s="48"/>
      <c r="DD217" s="48"/>
      <c r="DE217" s="48"/>
      <c r="DF217" s="48"/>
      <c r="DG217" s="48"/>
      <c r="DH217" s="48"/>
      <c r="DI217" s="48"/>
      <c r="DJ217" s="48"/>
      <c r="DK217" s="48"/>
      <c r="DL217" s="48"/>
      <c r="DM217" s="48"/>
      <c r="DN217" s="48"/>
      <c r="DO217" s="48"/>
      <c r="DP217" s="48"/>
    </row>
    <row r="218" spans="1:120" s="2" customFormat="1" ht="17.100000000000001" customHeight="1">
      <c r="A218" s="59"/>
      <c r="B218" s="59" t="s">
        <v>77</v>
      </c>
      <c r="C218" s="59"/>
      <c r="D218" s="59"/>
      <c r="E218" s="59"/>
      <c r="F218" s="59"/>
      <c r="G218" s="59"/>
      <c r="H218" s="59"/>
      <c r="I218" s="59"/>
      <c r="J218" s="59"/>
      <c r="K218" s="59"/>
      <c r="L218" s="59"/>
      <c r="M218" s="59"/>
      <c r="N218" s="59" t="s">
        <v>78</v>
      </c>
      <c r="O218" s="59"/>
      <c r="P218" s="59"/>
      <c r="Q218" s="59"/>
      <c r="R218" s="59"/>
      <c r="S218" s="59"/>
      <c r="T218" s="59"/>
      <c r="U218" s="59"/>
      <c r="V218" s="59"/>
      <c r="W218" s="59"/>
      <c r="X218" s="59"/>
      <c r="Y218" s="59" t="s">
        <v>79</v>
      </c>
      <c r="Z218" s="59"/>
      <c r="AA218" s="678"/>
      <c r="AB218" s="678"/>
      <c r="AC218" s="678"/>
      <c r="AD218" s="678"/>
      <c r="AE218" s="678"/>
      <c r="AF218" s="678"/>
      <c r="AG218" s="678"/>
      <c r="AH218" s="678"/>
      <c r="AI218" s="678"/>
      <c r="AJ218" s="678"/>
      <c r="AK218" s="678"/>
      <c r="AL218" s="678"/>
      <c r="AM218" s="678"/>
      <c r="AN218" s="59" t="s">
        <v>80</v>
      </c>
      <c r="AO218" s="59"/>
      <c r="AP218" s="59"/>
      <c r="AQ218" s="59"/>
      <c r="AR218" s="59"/>
      <c r="AS218" s="59" t="s">
        <v>81</v>
      </c>
      <c r="AT218" s="59"/>
      <c r="AU218" s="672"/>
      <c r="AV218" s="672"/>
      <c r="AW218" s="672"/>
      <c r="AX218" s="672"/>
      <c r="AY218" s="672"/>
      <c r="AZ218" s="672"/>
      <c r="BA218" s="672"/>
      <c r="BB218" s="672"/>
      <c r="BC218" s="672"/>
      <c r="BD218" s="672"/>
      <c r="BE218" s="672"/>
      <c r="BF218" s="672"/>
      <c r="BG218" s="672"/>
      <c r="BH218" s="59" t="s">
        <v>40</v>
      </c>
      <c r="BI218" s="59"/>
      <c r="BJ218" s="59"/>
      <c r="BK218" s="59"/>
      <c r="BL218" s="59"/>
      <c r="BM218" s="59"/>
      <c r="BN218" s="59"/>
      <c r="BO218" s="59"/>
      <c r="BP218" s="59"/>
      <c r="BQ218" s="59"/>
      <c r="BR218" s="59"/>
      <c r="BS218" s="59"/>
      <c r="BT218" s="59"/>
      <c r="BU218" s="59"/>
      <c r="BV218" s="59"/>
      <c r="BW218" s="59"/>
      <c r="BX218" s="59"/>
      <c r="BY218" s="59"/>
      <c r="BZ218" s="59"/>
      <c r="CZ218" s="48"/>
      <c r="DA218" s="48"/>
      <c r="DB218" s="48"/>
      <c r="DC218" s="48"/>
      <c r="DD218" s="48"/>
      <c r="DE218" s="48"/>
      <c r="DF218" s="48"/>
      <c r="DG218" s="48"/>
      <c r="DH218" s="48"/>
      <c r="DI218" s="48"/>
      <c r="DJ218" s="48"/>
      <c r="DK218" s="48"/>
      <c r="DL218" s="48"/>
      <c r="DM218" s="48"/>
      <c r="DN218" s="48"/>
      <c r="DO218" s="48"/>
      <c r="DP218" s="48"/>
    </row>
    <row r="219" spans="1:120" s="2" customFormat="1" ht="17.100000000000001" customHeight="1">
      <c r="A219" s="59"/>
      <c r="B219" s="59"/>
      <c r="C219" s="59"/>
      <c r="D219" s="59"/>
      <c r="E219" s="59"/>
      <c r="F219" s="59"/>
      <c r="G219" s="59"/>
      <c r="H219" s="59"/>
      <c r="I219" s="59"/>
      <c r="J219" s="59"/>
      <c r="K219" s="59"/>
      <c r="L219" s="59"/>
      <c r="M219" s="59"/>
      <c r="N219" s="59"/>
      <c r="O219" s="59"/>
      <c r="P219" s="59"/>
      <c r="Q219" s="59"/>
      <c r="R219" s="680"/>
      <c r="S219" s="680"/>
      <c r="T219" s="680"/>
      <c r="U219" s="680"/>
      <c r="V219" s="680"/>
      <c r="W219" s="680"/>
      <c r="X219" s="680"/>
      <c r="Y219" s="680"/>
      <c r="Z219" s="680"/>
      <c r="AA219" s="680"/>
      <c r="AB219" s="680"/>
      <c r="AC219" s="680"/>
      <c r="AD219" s="680"/>
      <c r="AE219" s="680"/>
      <c r="AF219" s="680"/>
      <c r="AG219" s="680"/>
      <c r="AH219" s="680"/>
      <c r="AI219" s="680"/>
      <c r="AJ219" s="680"/>
      <c r="AK219" s="680"/>
      <c r="AL219" s="680"/>
      <c r="AM219" s="680"/>
      <c r="AN219" s="680"/>
      <c r="AO219" s="680"/>
      <c r="AP219" s="680"/>
      <c r="AQ219" s="680"/>
      <c r="AR219" s="680"/>
      <c r="AS219" s="680"/>
      <c r="AT219" s="680"/>
      <c r="AU219" s="680"/>
      <c r="AV219" s="680"/>
      <c r="AW219" s="680"/>
      <c r="AX219" s="680"/>
      <c r="AY219" s="680"/>
      <c r="AZ219" s="680"/>
      <c r="BA219" s="680"/>
      <c r="BB219" s="680"/>
      <c r="BC219" s="680"/>
      <c r="BD219" s="680"/>
      <c r="BE219" s="680"/>
      <c r="BF219" s="680"/>
      <c r="BG219" s="680"/>
      <c r="BH219" s="680"/>
      <c r="BI219" s="680"/>
      <c r="BJ219" s="680"/>
      <c r="BK219" s="680"/>
      <c r="BL219" s="680"/>
      <c r="BM219" s="680"/>
      <c r="BN219" s="680"/>
      <c r="BO219" s="680"/>
      <c r="BP219" s="680"/>
      <c r="BQ219" s="680"/>
      <c r="BR219" s="680"/>
      <c r="BS219" s="680"/>
      <c r="BT219" s="680"/>
      <c r="BU219" s="680"/>
      <c r="BV219" s="680"/>
      <c r="BW219" s="680"/>
      <c r="BX219" s="680"/>
      <c r="BY219" s="680"/>
      <c r="BZ219" s="680"/>
      <c r="CZ219" s="48"/>
      <c r="DA219" s="48"/>
      <c r="DB219" s="48"/>
      <c r="DC219" s="48"/>
      <c r="DD219" s="48"/>
      <c r="DE219" s="48"/>
      <c r="DF219" s="48"/>
      <c r="DG219" s="48"/>
      <c r="DH219" s="48"/>
      <c r="DI219" s="48"/>
      <c r="DJ219" s="48"/>
      <c r="DK219" s="48"/>
      <c r="DL219" s="48"/>
      <c r="DM219" s="48"/>
      <c r="DN219" s="48"/>
      <c r="DO219" s="48"/>
      <c r="DP219" s="48"/>
    </row>
    <row r="220" spans="1:120" s="2" customFormat="1" ht="17.100000000000001" customHeight="1">
      <c r="A220" s="59"/>
      <c r="B220" s="59" t="s">
        <v>32</v>
      </c>
      <c r="C220" s="59"/>
      <c r="D220" s="59"/>
      <c r="E220" s="59"/>
      <c r="F220" s="59"/>
      <c r="G220" s="59"/>
      <c r="H220" s="59"/>
      <c r="I220" s="59"/>
      <c r="J220" s="59"/>
      <c r="K220" s="59"/>
      <c r="L220" s="59"/>
      <c r="M220" s="59"/>
      <c r="N220" s="59"/>
      <c r="O220" s="59"/>
      <c r="P220" s="59"/>
      <c r="Q220" s="59"/>
      <c r="R220" s="670" t="s">
        <v>1254</v>
      </c>
      <c r="S220" s="670"/>
      <c r="T220" s="670"/>
      <c r="U220" s="680"/>
      <c r="V220" s="680"/>
      <c r="W220" s="680"/>
      <c r="X220" s="680"/>
      <c r="Y220" s="680"/>
      <c r="Z220" s="680"/>
      <c r="AA220" s="680"/>
      <c r="AB220" s="680"/>
      <c r="AC220" s="680"/>
      <c r="AD220" s="680"/>
      <c r="AE220" s="680"/>
      <c r="AF220" s="680"/>
      <c r="AG220" s="680"/>
      <c r="AH220" s="680"/>
      <c r="AI220" s="680"/>
      <c r="AJ220" s="680"/>
      <c r="AK220" s="680"/>
      <c r="AL220" s="680"/>
      <c r="AM220" s="680"/>
      <c r="AN220" s="680"/>
      <c r="AO220" s="680"/>
      <c r="AP220" s="680"/>
      <c r="AQ220" s="680"/>
      <c r="AR220" s="680"/>
      <c r="AS220" s="680"/>
      <c r="AT220" s="680"/>
      <c r="AU220" s="680"/>
      <c r="AV220" s="680"/>
      <c r="AW220" s="680"/>
      <c r="AX220" s="680"/>
      <c r="AY220" s="680"/>
      <c r="AZ220" s="680"/>
      <c r="BA220" s="680"/>
      <c r="BB220" s="680"/>
      <c r="BC220" s="680"/>
      <c r="BD220" s="680"/>
      <c r="BE220" s="680"/>
      <c r="BF220" s="680"/>
      <c r="BG220" s="680"/>
      <c r="BH220" s="680"/>
      <c r="BI220" s="680"/>
      <c r="BJ220" s="680"/>
      <c r="BK220" s="680"/>
      <c r="BL220" s="680"/>
      <c r="BM220" s="680"/>
      <c r="BN220" s="680"/>
      <c r="BO220" s="680"/>
      <c r="BP220" s="680"/>
      <c r="BQ220" s="680"/>
      <c r="BR220" s="680"/>
      <c r="BS220" s="680"/>
      <c r="BT220" s="680"/>
      <c r="BU220" s="680"/>
      <c r="BV220" s="680"/>
      <c r="BW220" s="680"/>
      <c r="BX220" s="680"/>
      <c r="BY220" s="680"/>
      <c r="BZ220" s="680"/>
      <c r="CZ220" s="48"/>
      <c r="DA220" s="48"/>
      <c r="DB220" s="48"/>
      <c r="DC220" s="48"/>
      <c r="DD220" s="48"/>
      <c r="DE220" s="48"/>
      <c r="DF220" s="48"/>
      <c r="DG220" s="48"/>
      <c r="DH220" s="48"/>
      <c r="DI220" s="48"/>
      <c r="DJ220" s="48"/>
      <c r="DK220" s="48"/>
      <c r="DL220" s="48"/>
      <c r="DM220" s="48"/>
      <c r="DN220" s="48"/>
      <c r="DO220" s="48"/>
      <c r="DP220" s="48"/>
    </row>
    <row r="221" spans="1:120" s="2" customFormat="1" ht="17.100000000000001" customHeight="1">
      <c r="A221" s="59"/>
      <c r="B221" s="59" t="s">
        <v>68</v>
      </c>
      <c r="C221" s="59"/>
      <c r="D221" s="59"/>
      <c r="E221" s="59"/>
      <c r="F221" s="59"/>
      <c r="G221" s="59"/>
      <c r="H221" s="59"/>
      <c r="I221" s="59"/>
      <c r="J221" s="59"/>
      <c r="K221" s="59"/>
      <c r="L221" s="59"/>
      <c r="M221" s="59"/>
      <c r="N221" s="59"/>
      <c r="O221" s="59"/>
      <c r="P221" s="59"/>
      <c r="Q221" s="59"/>
      <c r="R221" s="680"/>
      <c r="S221" s="680"/>
      <c r="T221" s="680"/>
      <c r="U221" s="680"/>
      <c r="V221" s="680"/>
      <c r="W221" s="680"/>
      <c r="X221" s="680"/>
      <c r="Y221" s="680"/>
      <c r="Z221" s="680"/>
      <c r="AA221" s="680"/>
      <c r="AB221" s="680"/>
      <c r="AC221" s="680"/>
      <c r="AD221" s="680"/>
      <c r="AE221" s="680"/>
      <c r="AF221" s="680"/>
      <c r="AG221" s="680"/>
      <c r="AH221" s="680"/>
      <c r="AI221" s="680"/>
      <c r="AJ221" s="680"/>
      <c r="AK221" s="680"/>
      <c r="AL221" s="680"/>
      <c r="AM221" s="680"/>
      <c r="AN221" s="680"/>
      <c r="AO221" s="680"/>
      <c r="AP221" s="680"/>
      <c r="AQ221" s="680"/>
      <c r="AR221" s="680"/>
      <c r="AS221" s="680"/>
      <c r="AT221" s="680"/>
      <c r="AU221" s="680"/>
      <c r="AV221" s="680"/>
      <c r="AW221" s="680"/>
      <c r="AX221" s="680"/>
      <c r="AY221" s="680"/>
      <c r="AZ221" s="680"/>
      <c r="BA221" s="680"/>
      <c r="BB221" s="680"/>
      <c r="BC221" s="680"/>
      <c r="BD221" s="680"/>
      <c r="BE221" s="680"/>
      <c r="BF221" s="680"/>
      <c r="BG221" s="680"/>
      <c r="BH221" s="680"/>
      <c r="BI221" s="680"/>
      <c r="BJ221" s="680"/>
      <c r="BK221" s="680"/>
      <c r="BL221" s="680"/>
      <c r="BM221" s="680"/>
      <c r="BN221" s="680"/>
      <c r="BO221" s="680"/>
      <c r="BP221" s="680"/>
      <c r="BQ221" s="680"/>
      <c r="BR221" s="680"/>
      <c r="BS221" s="680"/>
      <c r="BT221" s="680"/>
      <c r="BU221" s="680"/>
      <c r="BV221" s="680"/>
      <c r="BW221" s="680"/>
      <c r="BX221" s="680"/>
      <c r="BY221" s="680"/>
      <c r="BZ221" s="680"/>
      <c r="CZ221" s="48"/>
      <c r="DA221" s="48"/>
      <c r="DB221" s="48"/>
      <c r="DC221" s="48"/>
      <c r="DD221" s="48"/>
      <c r="DE221" s="48"/>
      <c r="DF221" s="48"/>
      <c r="DG221" s="48"/>
      <c r="DH221" s="48"/>
      <c r="DI221" s="48"/>
      <c r="DJ221" s="48"/>
      <c r="DK221" s="48"/>
      <c r="DL221" s="48"/>
      <c r="DM221" s="48"/>
      <c r="DN221" s="48"/>
      <c r="DO221" s="48"/>
      <c r="DP221" s="48"/>
    </row>
    <row r="222" spans="1:120" s="2" customFormat="1" ht="17.100000000000001" customHeight="1">
      <c r="A222" s="59"/>
      <c r="B222" s="59" t="s">
        <v>34</v>
      </c>
      <c r="C222" s="59"/>
      <c r="D222" s="59"/>
      <c r="E222" s="59"/>
      <c r="F222" s="59"/>
      <c r="G222" s="59"/>
      <c r="H222" s="59"/>
      <c r="I222" s="59"/>
      <c r="J222" s="59"/>
      <c r="K222" s="59"/>
      <c r="L222" s="59"/>
      <c r="M222" s="59"/>
      <c r="N222" s="59"/>
      <c r="O222" s="59"/>
      <c r="P222" s="59"/>
      <c r="Q222" s="59"/>
      <c r="R222" s="680"/>
      <c r="S222" s="680"/>
      <c r="T222" s="680"/>
      <c r="U222" s="680"/>
      <c r="V222" s="680"/>
      <c r="W222" s="680"/>
      <c r="X222" s="680"/>
      <c r="Y222" s="680"/>
      <c r="Z222" s="680"/>
      <c r="AA222" s="680"/>
      <c r="AB222" s="680"/>
      <c r="AC222" s="680"/>
      <c r="AD222" s="680"/>
      <c r="AE222" s="680"/>
      <c r="AF222" s="680"/>
      <c r="AG222" s="680"/>
      <c r="AH222" s="680"/>
      <c r="AI222" s="680"/>
      <c r="AJ222" s="680"/>
      <c r="AK222" s="680"/>
      <c r="AL222" s="680"/>
      <c r="AM222" s="680"/>
      <c r="AN222" s="680"/>
      <c r="AO222" s="680"/>
      <c r="AP222" s="680"/>
      <c r="AQ222" s="680"/>
      <c r="AR222" s="680"/>
      <c r="AS222" s="680"/>
      <c r="AT222" s="680"/>
      <c r="AU222" s="680"/>
      <c r="AV222" s="680"/>
      <c r="AW222" s="680"/>
      <c r="AX222" s="680"/>
      <c r="AY222" s="680"/>
      <c r="AZ222" s="680"/>
      <c r="BA222" s="680"/>
      <c r="BB222" s="680"/>
      <c r="BC222" s="680"/>
      <c r="BD222" s="680"/>
      <c r="BE222" s="680"/>
      <c r="BF222" s="680"/>
      <c r="BG222" s="680"/>
      <c r="BH222" s="680"/>
      <c r="BI222" s="680"/>
      <c r="BJ222" s="680"/>
      <c r="BK222" s="680"/>
      <c r="BL222" s="680"/>
      <c r="BM222" s="680"/>
      <c r="BN222" s="680"/>
      <c r="BO222" s="680"/>
      <c r="BP222" s="680"/>
      <c r="BQ222" s="680"/>
      <c r="BR222" s="680"/>
      <c r="BS222" s="680"/>
      <c r="BT222" s="680"/>
      <c r="BU222" s="680"/>
      <c r="BV222" s="680"/>
      <c r="BW222" s="680"/>
      <c r="BX222" s="680"/>
      <c r="BY222" s="680"/>
      <c r="BZ222" s="680"/>
      <c r="CZ222" s="48"/>
      <c r="DA222" s="48"/>
      <c r="DB222" s="48"/>
      <c r="DC222" s="48"/>
      <c r="DD222" s="48"/>
      <c r="DE222" s="48"/>
      <c r="DF222" s="48"/>
      <c r="DG222" s="48"/>
      <c r="DH222" s="48"/>
      <c r="DI222" s="48"/>
      <c r="DJ222" s="48"/>
      <c r="DK222" s="48"/>
      <c r="DL222" s="48"/>
      <c r="DM222" s="48"/>
      <c r="DN222" s="48"/>
      <c r="DO222" s="48"/>
      <c r="DP222" s="48"/>
    </row>
    <row r="223" spans="1:120" s="2" customFormat="1" ht="4.5" customHeight="1">
      <c r="A223" s="63"/>
      <c r="B223" s="63"/>
      <c r="C223" s="63"/>
      <c r="D223" s="63"/>
      <c r="E223" s="63"/>
      <c r="F223" s="63"/>
      <c r="G223" s="63"/>
      <c r="H223" s="63"/>
      <c r="I223" s="63"/>
      <c r="J223" s="63"/>
      <c r="K223" s="63"/>
      <c r="L223" s="63"/>
      <c r="M223" s="63"/>
      <c r="N223" s="63"/>
      <c r="O223" s="63"/>
      <c r="P223" s="63"/>
      <c r="Q223" s="63"/>
      <c r="R223" s="63"/>
      <c r="S223" s="63"/>
      <c r="T223" s="63"/>
      <c r="U223" s="63"/>
      <c r="V223" s="63"/>
      <c r="W223" s="63"/>
      <c r="X223" s="63"/>
      <c r="Y223" s="63"/>
      <c r="Z223" s="63"/>
      <c r="AA223" s="63"/>
      <c r="AB223" s="63"/>
      <c r="AC223" s="63"/>
      <c r="AD223" s="63"/>
      <c r="AE223" s="63"/>
      <c r="AF223" s="63"/>
      <c r="AG223" s="63"/>
      <c r="AH223" s="63"/>
      <c r="AI223" s="63"/>
      <c r="AJ223" s="63"/>
      <c r="AK223" s="63"/>
      <c r="AL223" s="63"/>
      <c r="AM223" s="63"/>
      <c r="AN223" s="63"/>
      <c r="AO223" s="63"/>
      <c r="AP223" s="63"/>
      <c r="AQ223" s="63"/>
      <c r="AR223" s="63"/>
      <c r="AS223" s="63"/>
      <c r="AT223" s="63"/>
      <c r="AU223" s="63"/>
      <c r="AV223" s="63"/>
      <c r="AW223" s="63"/>
      <c r="AX223" s="63"/>
      <c r="AY223" s="63"/>
      <c r="AZ223" s="63"/>
      <c r="BA223" s="63"/>
      <c r="BB223" s="63"/>
      <c r="BC223" s="63"/>
      <c r="BD223" s="63"/>
      <c r="BE223" s="63"/>
      <c r="BF223" s="63"/>
      <c r="BG223" s="63"/>
      <c r="BH223" s="63"/>
      <c r="BI223" s="63"/>
      <c r="BJ223" s="63"/>
      <c r="BK223" s="63"/>
      <c r="BL223" s="63"/>
      <c r="BM223" s="63"/>
      <c r="BN223" s="63"/>
      <c r="BO223" s="63"/>
      <c r="BP223" s="63"/>
      <c r="BQ223" s="63"/>
      <c r="BR223" s="63"/>
      <c r="BS223" s="63"/>
      <c r="BT223" s="63"/>
      <c r="BU223" s="63"/>
      <c r="BV223" s="63"/>
      <c r="BW223" s="63"/>
      <c r="BX223" s="63"/>
      <c r="BY223" s="63"/>
      <c r="BZ223" s="63"/>
      <c r="CZ223" s="48"/>
      <c r="DA223" s="48"/>
      <c r="DB223" s="48"/>
      <c r="DC223" s="48"/>
      <c r="DD223" s="48"/>
      <c r="DE223" s="48"/>
      <c r="DF223" s="48"/>
      <c r="DG223" s="48"/>
      <c r="DH223" s="48"/>
      <c r="DI223" s="48"/>
      <c r="DJ223" s="48"/>
      <c r="DK223" s="48"/>
      <c r="DL223" s="48"/>
      <c r="DM223" s="48"/>
      <c r="DN223" s="48"/>
      <c r="DO223" s="48"/>
      <c r="DP223" s="48"/>
    </row>
    <row r="224" spans="1:120" s="26" customFormat="1" ht="5.0999999999999996" customHeight="1">
      <c r="A224" s="198"/>
      <c r="B224" s="198"/>
      <c r="C224" s="198"/>
      <c r="D224" s="198"/>
      <c r="E224" s="198"/>
      <c r="F224" s="198"/>
      <c r="G224" s="198"/>
      <c r="H224" s="198"/>
      <c r="I224" s="198"/>
      <c r="J224" s="198"/>
      <c r="K224" s="198"/>
      <c r="L224" s="198"/>
      <c r="M224" s="198"/>
      <c r="N224" s="198"/>
      <c r="O224" s="198"/>
      <c r="P224" s="198"/>
      <c r="Q224" s="198"/>
      <c r="R224" s="198"/>
      <c r="S224" s="198"/>
      <c r="T224" s="198"/>
      <c r="U224" s="198"/>
      <c r="V224" s="198"/>
      <c r="W224" s="198"/>
      <c r="X224" s="198"/>
      <c r="Y224" s="198"/>
      <c r="Z224" s="198"/>
      <c r="AA224" s="198"/>
      <c r="AB224" s="198"/>
      <c r="AC224" s="198"/>
      <c r="AD224" s="198"/>
      <c r="AE224" s="198"/>
      <c r="AF224" s="198"/>
      <c r="AG224" s="198"/>
      <c r="AH224" s="198"/>
      <c r="AI224" s="198"/>
      <c r="AJ224" s="198"/>
      <c r="AK224" s="198"/>
      <c r="AL224" s="198"/>
      <c r="AM224" s="198"/>
      <c r="AN224" s="198"/>
      <c r="AO224" s="198"/>
      <c r="AP224" s="59"/>
      <c r="AQ224" s="59"/>
      <c r="AR224" s="59"/>
      <c r="AS224" s="59"/>
      <c r="AT224" s="59"/>
      <c r="AU224" s="59"/>
      <c r="AV224" s="59"/>
      <c r="AW224" s="59"/>
      <c r="AX224" s="59"/>
      <c r="AY224" s="59"/>
      <c r="AZ224" s="59"/>
      <c r="BA224" s="59"/>
      <c r="BB224" s="59"/>
      <c r="BC224" s="59"/>
      <c r="BD224" s="59"/>
      <c r="BE224" s="59"/>
      <c r="BF224" s="59"/>
      <c r="BG224" s="59"/>
      <c r="BH224" s="59"/>
      <c r="BI224" s="59"/>
      <c r="BJ224" s="59"/>
      <c r="BK224" s="59"/>
      <c r="BL224" s="59"/>
      <c r="BM224" s="59"/>
      <c r="BN224" s="59"/>
      <c r="BO224" s="59"/>
      <c r="BP224" s="59"/>
      <c r="BQ224" s="59"/>
      <c r="BR224" s="59"/>
      <c r="BS224" s="59"/>
      <c r="BT224" s="59"/>
      <c r="BU224" s="59"/>
      <c r="BV224" s="59"/>
      <c r="BW224" s="59"/>
      <c r="BX224" s="59"/>
      <c r="BY224" s="59"/>
      <c r="BZ224" s="59"/>
    </row>
    <row r="225" spans="1:120" s="26" customFormat="1" ht="16.5" customHeight="1">
      <c r="A225" s="77" t="s">
        <v>82</v>
      </c>
      <c r="B225" s="77"/>
      <c r="C225" s="77"/>
      <c r="D225" s="77"/>
      <c r="E225" s="77"/>
      <c r="F225" s="77"/>
      <c r="G225" s="77"/>
      <c r="H225" s="77"/>
      <c r="I225" s="77"/>
      <c r="J225" s="77"/>
      <c r="K225" s="77"/>
      <c r="L225" s="77"/>
      <c r="M225" s="77"/>
      <c r="N225" s="77"/>
      <c r="O225" s="77"/>
      <c r="P225" s="77"/>
      <c r="Q225" s="77"/>
      <c r="R225" s="77"/>
      <c r="S225" s="77"/>
      <c r="T225" s="77"/>
      <c r="U225" s="77"/>
      <c r="V225" s="77"/>
      <c r="W225" s="77"/>
      <c r="X225" s="77"/>
      <c r="Y225" s="77"/>
      <c r="Z225" s="77"/>
      <c r="AA225" s="77"/>
      <c r="AB225" s="77"/>
      <c r="AC225" s="77"/>
      <c r="AD225" s="77"/>
      <c r="AE225" s="77"/>
      <c r="AF225" s="77"/>
      <c r="AG225" s="77"/>
      <c r="AH225" s="77"/>
      <c r="AI225" s="77"/>
      <c r="AJ225" s="77"/>
      <c r="AK225" s="77"/>
      <c r="AL225" s="77"/>
      <c r="AM225" s="77"/>
      <c r="AN225" s="77"/>
      <c r="AO225" s="77"/>
      <c r="AP225" s="77"/>
      <c r="AQ225" s="77"/>
      <c r="AR225" s="77"/>
      <c r="AS225" s="77"/>
      <c r="AT225" s="77"/>
      <c r="AU225" s="77"/>
      <c r="AV225" s="77"/>
      <c r="AW225" s="77"/>
      <c r="AX225" s="77"/>
      <c r="AY225" s="77"/>
      <c r="AZ225" s="77"/>
      <c r="BA225" s="77"/>
      <c r="BB225" s="77"/>
      <c r="BC225" s="77"/>
      <c r="BD225" s="77"/>
      <c r="BE225" s="77"/>
      <c r="BF225" s="77"/>
      <c r="BG225" s="77"/>
      <c r="BH225" s="77"/>
      <c r="BI225" s="77"/>
      <c r="BJ225" s="77"/>
      <c r="BK225" s="77"/>
      <c r="BL225" s="77"/>
      <c r="BM225" s="77"/>
      <c r="BN225" s="77"/>
      <c r="BO225" s="77"/>
      <c r="BP225" s="77"/>
      <c r="BQ225" s="77"/>
      <c r="BR225" s="77"/>
      <c r="BS225" s="77"/>
      <c r="BT225" s="77"/>
      <c r="BU225" s="77"/>
      <c r="BV225" s="77"/>
      <c r="BW225" s="77"/>
      <c r="BX225" s="77"/>
      <c r="BY225" s="77"/>
      <c r="BZ225" s="77"/>
    </row>
    <row r="226" spans="1:120" s="26" customFormat="1" ht="17.100000000000001" customHeight="1">
      <c r="A226" s="77"/>
      <c r="B226" s="77"/>
      <c r="C226" s="77"/>
      <c r="D226" s="77"/>
      <c r="E226" s="77"/>
      <c r="F226" s="77"/>
      <c r="G226" s="77"/>
      <c r="H226" s="77"/>
      <c r="I226" s="77"/>
      <c r="J226" s="77"/>
      <c r="K226" s="687" t="s">
        <v>56</v>
      </c>
      <c r="L226" s="687"/>
      <c r="M226" s="687"/>
      <c r="N226" s="77" t="s">
        <v>83</v>
      </c>
      <c r="O226" s="77"/>
      <c r="P226" s="77"/>
      <c r="Q226" s="77"/>
      <c r="R226" s="77"/>
      <c r="S226" s="77"/>
      <c r="T226" s="77"/>
      <c r="U226" s="77"/>
      <c r="V226" s="324" t="s">
        <v>84</v>
      </c>
      <c r="W226" s="676"/>
      <c r="X226" s="676"/>
      <c r="Y226" s="676"/>
      <c r="Z226" s="676"/>
      <c r="AA226" s="676"/>
      <c r="AB226" s="676"/>
      <c r="AC226" s="676"/>
      <c r="AD226" s="676"/>
      <c r="AE226" s="676"/>
      <c r="AF226" s="676"/>
      <c r="AG226" s="676"/>
      <c r="AH226" s="676"/>
      <c r="AI226" s="676"/>
      <c r="AJ226" s="676"/>
      <c r="AK226" s="676"/>
      <c r="AL226" s="676"/>
      <c r="AM226" s="676"/>
      <c r="AN226" s="676"/>
      <c r="AO226" s="676"/>
      <c r="AP226" s="676"/>
      <c r="AQ226" s="676"/>
      <c r="AR226" s="676"/>
      <c r="AS226" s="676"/>
      <c r="AT226" s="676"/>
      <c r="AU226" s="676"/>
      <c r="AV226" s="676"/>
      <c r="AW226" s="676"/>
      <c r="AX226" s="676"/>
      <c r="AY226" s="676"/>
      <c r="AZ226" s="676"/>
      <c r="BA226" s="676"/>
      <c r="BB226" s="676"/>
      <c r="BC226" s="676"/>
      <c r="BD226" s="676"/>
      <c r="BE226" s="676"/>
      <c r="BF226" s="676"/>
      <c r="BG226" s="676"/>
      <c r="BH226" s="676"/>
      <c r="BI226" s="676"/>
      <c r="BJ226" s="676"/>
      <c r="BK226" s="676"/>
      <c r="BL226" s="676"/>
      <c r="BM226" s="676"/>
      <c r="BN226" s="676"/>
      <c r="BO226" s="676"/>
      <c r="BP226" s="676"/>
      <c r="BQ226" s="676"/>
      <c r="BR226" s="676"/>
      <c r="BS226" s="676"/>
      <c r="BT226" s="676"/>
      <c r="BU226" s="676"/>
      <c r="BV226" s="676"/>
      <c r="BW226" s="77" t="s">
        <v>85</v>
      </c>
      <c r="BX226" s="77"/>
      <c r="BY226" s="77"/>
      <c r="BZ226" s="77"/>
    </row>
    <row r="227" spans="1:120" s="26" customFormat="1" ht="17.100000000000001" customHeight="1">
      <c r="A227" s="77"/>
      <c r="B227" s="77"/>
      <c r="C227" s="77"/>
      <c r="D227" s="77"/>
      <c r="E227" s="77"/>
      <c r="F227" s="77"/>
      <c r="G227" s="77"/>
      <c r="H227" s="77"/>
      <c r="I227" s="77"/>
      <c r="J227" s="77"/>
      <c r="K227" s="687" t="s">
        <v>56</v>
      </c>
      <c r="L227" s="687"/>
      <c r="M227" s="687"/>
      <c r="N227" s="77" t="s">
        <v>87</v>
      </c>
      <c r="O227" s="77"/>
      <c r="P227" s="77"/>
      <c r="Q227" s="77"/>
      <c r="R227" s="77"/>
      <c r="S227" s="77"/>
      <c r="T227" s="77"/>
      <c r="U227" s="77"/>
      <c r="V227" s="324" t="s">
        <v>84</v>
      </c>
      <c r="W227" s="676"/>
      <c r="X227" s="676"/>
      <c r="Y227" s="676"/>
      <c r="Z227" s="676"/>
      <c r="AA227" s="676"/>
      <c r="AB227" s="676"/>
      <c r="AC227" s="676"/>
      <c r="AD227" s="676"/>
      <c r="AE227" s="676"/>
      <c r="AF227" s="676"/>
      <c r="AG227" s="676"/>
      <c r="AH227" s="676"/>
      <c r="AI227" s="676"/>
      <c r="AJ227" s="676"/>
      <c r="AK227" s="676"/>
      <c r="AL227" s="676"/>
      <c r="AM227" s="676"/>
      <c r="AN227" s="676"/>
      <c r="AO227" s="676"/>
      <c r="AP227" s="676"/>
      <c r="AQ227" s="676"/>
      <c r="AR227" s="676"/>
      <c r="AS227" s="676"/>
      <c r="AT227" s="676"/>
      <c r="AU227" s="676"/>
      <c r="AV227" s="676"/>
      <c r="AW227" s="676"/>
      <c r="AX227" s="676"/>
      <c r="AY227" s="676"/>
      <c r="AZ227" s="676"/>
      <c r="BA227" s="676"/>
      <c r="BB227" s="676"/>
      <c r="BC227" s="676"/>
      <c r="BD227" s="676"/>
      <c r="BE227" s="676"/>
      <c r="BF227" s="676"/>
      <c r="BG227" s="676"/>
      <c r="BH227" s="676"/>
      <c r="BI227" s="676"/>
      <c r="BJ227" s="676"/>
      <c r="BK227" s="676"/>
      <c r="BL227" s="676"/>
      <c r="BM227" s="676"/>
      <c r="BN227" s="676"/>
      <c r="BO227" s="676"/>
      <c r="BP227" s="676"/>
      <c r="BQ227" s="676"/>
      <c r="BR227" s="676"/>
      <c r="BS227" s="676"/>
      <c r="BT227" s="676"/>
      <c r="BU227" s="676"/>
      <c r="BV227" s="676"/>
      <c r="BW227" s="77" t="s">
        <v>85</v>
      </c>
      <c r="BX227" s="77"/>
      <c r="BY227" s="77"/>
      <c r="BZ227" s="77"/>
      <c r="CM227" s="29" t="str">
        <f>IF(K226="■",1,IF(K227="■",2,IF(K228="■",3,"")))</f>
        <v/>
      </c>
    </row>
    <row r="228" spans="1:120" s="26" customFormat="1" ht="17.100000000000001" customHeight="1">
      <c r="A228" s="77"/>
      <c r="B228" s="77"/>
      <c r="C228" s="77"/>
      <c r="D228" s="77"/>
      <c r="E228" s="77"/>
      <c r="F228" s="77"/>
      <c r="G228" s="77"/>
      <c r="H228" s="77"/>
      <c r="I228" s="77"/>
      <c r="J228" s="77"/>
      <c r="K228" s="687" t="s">
        <v>56</v>
      </c>
      <c r="L228" s="687"/>
      <c r="M228" s="687"/>
      <c r="N228" s="77" t="s">
        <v>88</v>
      </c>
      <c r="O228" s="77"/>
      <c r="P228" s="77"/>
      <c r="Q228" s="77"/>
      <c r="R228" s="77"/>
      <c r="S228" s="77"/>
      <c r="T228" s="77"/>
      <c r="U228" s="77"/>
      <c r="V228" s="77"/>
      <c r="W228" s="77"/>
      <c r="X228" s="77"/>
      <c r="Y228" s="77"/>
      <c r="Z228" s="77"/>
      <c r="AA228" s="77"/>
      <c r="AB228" s="77"/>
      <c r="AC228" s="77"/>
      <c r="AD228" s="77"/>
      <c r="AE228" s="77"/>
      <c r="AF228" s="77"/>
      <c r="AG228" s="77"/>
      <c r="AH228" s="77"/>
      <c r="AI228" s="77"/>
      <c r="AJ228" s="77"/>
      <c r="AK228" s="77"/>
      <c r="AL228" s="77"/>
      <c r="AM228" s="77"/>
      <c r="AN228" s="77"/>
      <c r="AO228" s="77"/>
      <c r="AP228" s="77"/>
      <c r="AQ228" s="77"/>
      <c r="AR228" s="77"/>
      <c r="AS228" s="77"/>
      <c r="AT228" s="77"/>
      <c r="AU228" s="77"/>
      <c r="AV228" s="77"/>
      <c r="AW228" s="77"/>
      <c r="AX228" s="77"/>
      <c r="AY228" s="77"/>
      <c r="AZ228" s="77"/>
      <c r="BA228" s="77"/>
      <c r="BB228" s="77"/>
      <c r="BC228" s="77"/>
      <c r="BD228" s="77"/>
      <c r="BE228" s="77"/>
      <c r="BF228" s="77"/>
      <c r="BG228" s="77"/>
      <c r="BH228" s="77"/>
      <c r="BI228" s="77"/>
      <c r="BJ228" s="77"/>
      <c r="BK228" s="77"/>
      <c r="BL228" s="77"/>
      <c r="BM228" s="77"/>
      <c r="BN228" s="77"/>
      <c r="BO228" s="77"/>
      <c r="BP228" s="77"/>
      <c r="BQ228" s="77"/>
      <c r="BR228" s="77"/>
      <c r="BS228" s="77"/>
      <c r="BT228" s="77"/>
      <c r="BU228" s="77"/>
      <c r="BV228" s="77"/>
      <c r="BW228" s="77"/>
      <c r="BX228" s="77"/>
      <c r="BY228" s="77"/>
      <c r="BZ228" s="77"/>
    </row>
    <row r="229" spans="1:120" s="26" customFormat="1" ht="4.5" customHeight="1">
      <c r="A229" s="63"/>
      <c r="B229" s="63"/>
      <c r="C229" s="63"/>
      <c r="D229" s="63"/>
      <c r="E229" s="63"/>
      <c r="F229" s="63"/>
      <c r="G229" s="63"/>
      <c r="H229" s="63"/>
      <c r="I229" s="63"/>
      <c r="J229" s="63"/>
      <c r="K229" s="63"/>
      <c r="L229" s="63"/>
      <c r="M229" s="63"/>
      <c r="N229" s="63"/>
      <c r="O229" s="63"/>
      <c r="P229" s="63"/>
      <c r="Q229" s="63"/>
      <c r="R229" s="63"/>
      <c r="S229" s="63"/>
      <c r="T229" s="63"/>
      <c r="U229" s="63"/>
      <c r="V229" s="63"/>
      <c r="W229" s="63"/>
      <c r="X229" s="63"/>
      <c r="Y229" s="63"/>
      <c r="Z229" s="63"/>
      <c r="AA229" s="63"/>
      <c r="AB229" s="63"/>
      <c r="AC229" s="63"/>
      <c r="AD229" s="63"/>
      <c r="AE229" s="63"/>
      <c r="AF229" s="63"/>
      <c r="AG229" s="63"/>
      <c r="AH229" s="63"/>
      <c r="AI229" s="63"/>
      <c r="AJ229" s="63"/>
      <c r="AK229" s="63"/>
      <c r="AL229" s="63"/>
      <c r="AM229" s="63"/>
      <c r="AN229" s="63"/>
      <c r="AO229" s="63"/>
      <c r="AP229" s="63"/>
      <c r="AQ229" s="63"/>
      <c r="AR229" s="63"/>
      <c r="AS229" s="63"/>
      <c r="AT229" s="63"/>
      <c r="AU229" s="63"/>
      <c r="AV229" s="63"/>
      <c r="AW229" s="63"/>
      <c r="AX229" s="63"/>
      <c r="AY229" s="63"/>
      <c r="AZ229" s="63"/>
      <c r="BA229" s="63"/>
      <c r="BB229" s="63"/>
      <c r="BC229" s="63"/>
      <c r="BD229" s="63"/>
      <c r="BE229" s="63"/>
      <c r="BF229" s="63"/>
      <c r="BG229" s="63"/>
      <c r="BH229" s="63"/>
      <c r="BI229" s="63"/>
      <c r="BJ229" s="63"/>
      <c r="BK229" s="63"/>
      <c r="BL229" s="63"/>
      <c r="BM229" s="63"/>
      <c r="BN229" s="63"/>
      <c r="BO229" s="63"/>
      <c r="BP229" s="63"/>
      <c r="BQ229" s="63"/>
      <c r="BR229" s="63"/>
      <c r="BS229" s="63"/>
      <c r="BT229" s="63"/>
      <c r="BU229" s="63"/>
      <c r="BV229" s="63"/>
      <c r="BW229" s="63"/>
      <c r="BX229" s="63"/>
      <c r="BY229" s="63"/>
      <c r="BZ229" s="63"/>
    </row>
    <row r="230" spans="1:120" s="26" customFormat="1" ht="5.0999999999999996" customHeight="1">
      <c r="A230" s="198"/>
      <c r="B230" s="198"/>
      <c r="C230" s="198"/>
      <c r="D230" s="198"/>
      <c r="E230" s="198"/>
      <c r="F230" s="198"/>
      <c r="G230" s="198"/>
      <c r="H230" s="198"/>
      <c r="I230" s="198"/>
      <c r="J230" s="198"/>
      <c r="K230" s="198"/>
      <c r="L230" s="198"/>
      <c r="M230" s="198"/>
      <c r="N230" s="198"/>
      <c r="O230" s="198"/>
      <c r="P230" s="198"/>
      <c r="Q230" s="198"/>
      <c r="R230" s="198"/>
      <c r="S230" s="198"/>
      <c r="T230" s="198"/>
      <c r="U230" s="198"/>
      <c r="V230" s="198"/>
      <c r="W230" s="198"/>
      <c r="X230" s="198"/>
      <c r="Y230" s="198"/>
      <c r="Z230" s="198"/>
      <c r="AA230" s="198"/>
      <c r="AB230" s="198"/>
      <c r="AC230" s="198"/>
      <c r="AD230" s="198"/>
      <c r="AE230" s="198"/>
      <c r="AF230" s="198"/>
      <c r="AG230" s="198"/>
      <c r="AH230" s="198"/>
      <c r="AI230" s="198"/>
      <c r="AJ230" s="198"/>
      <c r="AK230" s="198"/>
      <c r="AL230" s="198"/>
      <c r="AM230" s="198"/>
      <c r="AN230" s="198"/>
      <c r="AO230" s="198"/>
      <c r="AP230" s="59"/>
      <c r="AQ230" s="59"/>
      <c r="AR230" s="59"/>
      <c r="AS230" s="59"/>
      <c r="AT230" s="59"/>
      <c r="AU230" s="59"/>
      <c r="AV230" s="59"/>
      <c r="AW230" s="59"/>
      <c r="AX230" s="59"/>
      <c r="AY230" s="59"/>
      <c r="AZ230" s="59"/>
      <c r="BA230" s="59"/>
      <c r="BB230" s="59"/>
      <c r="BC230" s="59"/>
      <c r="BD230" s="59"/>
      <c r="BE230" s="59"/>
      <c r="BF230" s="59"/>
      <c r="BG230" s="59"/>
      <c r="BH230" s="59"/>
      <c r="BI230" s="59"/>
      <c r="BJ230" s="59"/>
      <c r="BK230" s="59"/>
      <c r="BL230" s="59"/>
      <c r="BM230" s="59"/>
      <c r="BN230" s="59"/>
      <c r="BO230" s="59"/>
      <c r="BP230" s="59"/>
      <c r="BQ230" s="59"/>
      <c r="BR230" s="59"/>
      <c r="BS230" s="59"/>
      <c r="BT230" s="59"/>
      <c r="BU230" s="59"/>
      <c r="BV230" s="59"/>
      <c r="BW230" s="59"/>
      <c r="BX230" s="59"/>
      <c r="BY230" s="59"/>
      <c r="BZ230" s="59"/>
    </row>
    <row r="231" spans="1:120" s="26" customFormat="1" ht="16.5" customHeight="1">
      <c r="A231" s="77" t="s">
        <v>1265</v>
      </c>
      <c r="B231" s="77"/>
      <c r="C231" s="77"/>
      <c r="D231" s="77"/>
      <c r="E231" s="77"/>
      <c r="F231" s="77"/>
      <c r="G231" s="77"/>
      <c r="H231" s="77"/>
      <c r="I231" s="77"/>
      <c r="J231" s="77"/>
      <c r="K231" s="77"/>
      <c r="L231" s="77"/>
      <c r="M231" s="77"/>
      <c r="N231" s="77"/>
      <c r="O231" s="77"/>
      <c r="P231" s="77"/>
      <c r="Q231" s="77"/>
      <c r="R231" s="77"/>
      <c r="S231" s="77"/>
      <c r="T231" s="77"/>
      <c r="U231" s="77"/>
      <c r="V231" s="77"/>
      <c r="W231" s="77"/>
      <c r="X231" s="77"/>
      <c r="Y231" s="77"/>
      <c r="Z231" s="77"/>
      <c r="AA231" s="77"/>
      <c r="AB231" s="77"/>
      <c r="AC231" s="77"/>
      <c r="AD231" s="77"/>
      <c r="AE231" s="77"/>
      <c r="AF231" s="77"/>
      <c r="AG231" s="77"/>
      <c r="AH231" s="77"/>
      <c r="AI231" s="77"/>
      <c r="AJ231" s="77"/>
      <c r="AK231" s="77"/>
      <c r="AL231" s="77"/>
      <c r="AM231" s="77"/>
      <c r="AN231" s="77"/>
      <c r="AO231" s="77"/>
      <c r="AP231" s="77"/>
      <c r="AQ231" s="77"/>
      <c r="AR231" s="77"/>
      <c r="AS231" s="77"/>
      <c r="AT231" s="77"/>
      <c r="AU231" s="77"/>
      <c r="AV231" s="77"/>
      <c r="AW231" s="77"/>
      <c r="AX231" s="77"/>
      <c r="AY231" s="77"/>
      <c r="AZ231" s="77"/>
      <c r="BA231" s="77"/>
      <c r="BB231" s="77"/>
      <c r="BC231" s="77"/>
      <c r="BD231" s="77"/>
      <c r="BE231" s="77"/>
      <c r="BF231" s="77"/>
      <c r="BG231" s="77"/>
      <c r="BH231" s="77"/>
      <c r="BI231" s="77"/>
      <c r="BJ231" s="77"/>
      <c r="BK231" s="77"/>
      <c r="BL231" s="77"/>
      <c r="BM231" s="77"/>
      <c r="BN231" s="77"/>
      <c r="BO231" s="77"/>
      <c r="BP231" s="77"/>
      <c r="BQ231" s="77"/>
      <c r="BR231" s="77"/>
      <c r="BS231" s="77"/>
      <c r="BT231" s="77"/>
      <c r="BU231" s="77"/>
      <c r="BV231" s="77"/>
      <c r="BW231" s="77"/>
      <c r="BX231" s="77"/>
      <c r="BY231" s="77"/>
      <c r="BZ231" s="77"/>
    </row>
    <row r="232" spans="1:120" s="26" customFormat="1" ht="17.100000000000001" customHeight="1">
      <c r="A232" s="77"/>
      <c r="B232" s="77"/>
      <c r="C232" s="77"/>
      <c r="D232" s="77"/>
      <c r="E232" s="77"/>
      <c r="F232" s="77"/>
      <c r="G232" s="77"/>
      <c r="H232" s="77"/>
      <c r="I232" s="77"/>
      <c r="J232" s="77"/>
      <c r="K232" s="687" t="s">
        <v>56</v>
      </c>
      <c r="L232" s="687"/>
      <c r="M232" s="687"/>
      <c r="N232" s="77" t="s">
        <v>90</v>
      </c>
      <c r="O232" s="77"/>
      <c r="P232" s="77"/>
      <c r="Q232" s="77"/>
      <c r="R232" s="77"/>
      <c r="S232" s="77"/>
      <c r="T232" s="77"/>
      <c r="U232" s="77"/>
      <c r="V232" s="324" t="s">
        <v>84</v>
      </c>
      <c r="W232" s="676"/>
      <c r="X232" s="676"/>
      <c r="Y232" s="676"/>
      <c r="Z232" s="676"/>
      <c r="AA232" s="676"/>
      <c r="AB232" s="676"/>
      <c r="AC232" s="676"/>
      <c r="AD232" s="676"/>
      <c r="AE232" s="676"/>
      <c r="AF232" s="676"/>
      <c r="AG232" s="676"/>
      <c r="AH232" s="676"/>
      <c r="AI232" s="676"/>
      <c r="AJ232" s="676"/>
      <c r="AK232" s="676"/>
      <c r="AL232" s="676"/>
      <c r="AM232" s="676"/>
      <c r="AN232" s="676"/>
      <c r="AO232" s="676"/>
      <c r="AP232" s="676"/>
      <c r="AQ232" s="676"/>
      <c r="AR232" s="676"/>
      <c r="AS232" s="676"/>
      <c r="AT232" s="676"/>
      <c r="AU232" s="676"/>
      <c r="AV232" s="676"/>
      <c r="AW232" s="676"/>
      <c r="AX232" s="676"/>
      <c r="AY232" s="676"/>
      <c r="AZ232" s="676"/>
      <c r="BA232" s="676"/>
      <c r="BB232" s="676"/>
      <c r="BC232" s="676"/>
      <c r="BD232" s="676"/>
      <c r="BE232" s="676"/>
      <c r="BF232" s="676"/>
      <c r="BG232" s="676"/>
      <c r="BH232" s="676"/>
      <c r="BI232" s="676"/>
      <c r="BJ232" s="676"/>
      <c r="BK232" s="676"/>
      <c r="BL232" s="676"/>
      <c r="BM232" s="676"/>
      <c r="BN232" s="676"/>
      <c r="BO232" s="676"/>
      <c r="BP232" s="676"/>
      <c r="BQ232" s="676"/>
      <c r="BR232" s="676"/>
      <c r="BS232" s="676"/>
      <c r="BT232" s="676"/>
      <c r="BU232" s="676"/>
      <c r="BV232" s="676"/>
      <c r="BW232" s="77" t="s">
        <v>85</v>
      </c>
      <c r="BX232" s="77"/>
      <c r="BY232" s="77"/>
      <c r="BZ232" s="77"/>
    </row>
    <row r="233" spans="1:120" s="26" customFormat="1" ht="17.100000000000001" customHeight="1">
      <c r="A233" s="77"/>
      <c r="B233" s="77"/>
      <c r="C233" s="77"/>
      <c r="D233" s="77"/>
      <c r="E233" s="77"/>
      <c r="F233" s="77"/>
      <c r="G233" s="77"/>
      <c r="H233" s="77"/>
      <c r="I233" s="77"/>
      <c r="J233" s="77"/>
      <c r="K233" s="687" t="s">
        <v>56</v>
      </c>
      <c r="L233" s="687"/>
      <c r="M233" s="687"/>
      <c r="N233" s="77" t="s">
        <v>91</v>
      </c>
      <c r="O233" s="77"/>
      <c r="P233" s="77"/>
      <c r="Q233" s="77"/>
      <c r="R233" s="77"/>
      <c r="S233" s="77"/>
      <c r="T233" s="77"/>
      <c r="U233" s="77"/>
      <c r="V233" s="324" t="s">
        <v>84</v>
      </c>
      <c r="W233" s="676"/>
      <c r="X233" s="676"/>
      <c r="Y233" s="676"/>
      <c r="Z233" s="676"/>
      <c r="AA233" s="676"/>
      <c r="AB233" s="676"/>
      <c r="AC233" s="676"/>
      <c r="AD233" s="676"/>
      <c r="AE233" s="676"/>
      <c r="AF233" s="676"/>
      <c r="AG233" s="676"/>
      <c r="AH233" s="676"/>
      <c r="AI233" s="676"/>
      <c r="AJ233" s="676"/>
      <c r="AK233" s="676"/>
      <c r="AL233" s="676"/>
      <c r="AM233" s="676"/>
      <c r="AN233" s="676"/>
      <c r="AO233" s="676"/>
      <c r="AP233" s="676"/>
      <c r="AQ233" s="676"/>
      <c r="AR233" s="676"/>
      <c r="AS233" s="676"/>
      <c r="AT233" s="676"/>
      <c r="AU233" s="676"/>
      <c r="AV233" s="676"/>
      <c r="AW233" s="676"/>
      <c r="AX233" s="676"/>
      <c r="AY233" s="676"/>
      <c r="AZ233" s="676"/>
      <c r="BA233" s="676"/>
      <c r="BB233" s="676"/>
      <c r="BC233" s="676"/>
      <c r="BD233" s="676"/>
      <c r="BE233" s="676"/>
      <c r="BF233" s="676"/>
      <c r="BG233" s="676"/>
      <c r="BH233" s="676"/>
      <c r="BI233" s="676"/>
      <c r="BJ233" s="676"/>
      <c r="BK233" s="676"/>
      <c r="BL233" s="676"/>
      <c r="BM233" s="676"/>
      <c r="BN233" s="676"/>
      <c r="BO233" s="676"/>
      <c r="BP233" s="676"/>
      <c r="BQ233" s="676"/>
      <c r="BR233" s="676"/>
      <c r="BS233" s="676"/>
      <c r="BT233" s="676"/>
      <c r="BU233" s="676"/>
      <c r="BV233" s="676"/>
      <c r="BW233" s="77" t="s">
        <v>85</v>
      </c>
      <c r="BX233" s="77"/>
      <c r="BY233" s="77"/>
      <c r="BZ233" s="77"/>
      <c r="CM233" s="29" t="str">
        <f>IF(K232="■",1,"")</f>
        <v/>
      </c>
    </row>
    <row r="234" spans="1:120" s="26" customFormat="1" ht="17.100000000000001" customHeight="1">
      <c r="A234" s="77"/>
      <c r="B234" s="77"/>
      <c r="C234" s="77"/>
      <c r="D234" s="77"/>
      <c r="E234" s="77"/>
      <c r="F234" s="77"/>
      <c r="G234" s="77"/>
      <c r="H234" s="77"/>
      <c r="I234" s="77"/>
      <c r="J234" s="77"/>
      <c r="K234" s="687" t="s">
        <v>56</v>
      </c>
      <c r="L234" s="687"/>
      <c r="M234" s="687"/>
      <c r="N234" s="77" t="s">
        <v>92</v>
      </c>
      <c r="O234" s="77"/>
      <c r="P234" s="77"/>
      <c r="Q234" s="77"/>
      <c r="R234" s="77"/>
      <c r="S234" s="77"/>
      <c r="T234" s="77"/>
      <c r="U234" s="77"/>
      <c r="V234" s="324" t="s">
        <v>84</v>
      </c>
      <c r="W234" s="676"/>
      <c r="X234" s="676"/>
      <c r="Y234" s="676"/>
      <c r="Z234" s="676"/>
      <c r="AA234" s="676"/>
      <c r="AB234" s="676"/>
      <c r="AC234" s="676"/>
      <c r="AD234" s="676"/>
      <c r="AE234" s="676"/>
      <c r="AF234" s="676"/>
      <c r="AG234" s="676"/>
      <c r="AH234" s="676"/>
      <c r="AI234" s="676"/>
      <c r="AJ234" s="676"/>
      <c r="AK234" s="676"/>
      <c r="AL234" s="676"/>
      <c r="AM234" s="676"/>
      <c r="AN234" s="676"/>
      <c r="AO234" s="676"/>
      <c r="AP234" s="676"/>
      <c r="AQ234" s="676"/>
      <c r="AR234" s="676"/>
      <c r="AS234" s="676"/>
      <c r="AT234" s="676"/>
      <c r="AU234" s="676"/>
      <c r="AV234" s="676"/>
      <c r="AW234" s="676"/>
      <c r="AX234" s="676"/>
      <c r="AY234" s="676"/>
      <c r="AZ234" s="676"/>
      <c r="BA234" s="676"/>
      <c r="BB234" s="676"/>
      <c r="BC234" s="676"/>
      <c r="BD234" s="676"/>
      <c r="BE234" s="676"/>
      <c r="BF234" s="676"/>
      <c r="BG234" s="676"/>
      <c r="BH234" s="676"/>
      <c r="BI234" s="676"/>
      <c r="BJ234" s="676"/>
      <c r="BK234" s="676"/>
      <c r="BL234" s="676"/>
      <c r="BM234" s="676"/>
      <c r="BN234" s="676"/>
      <c r="BO234" s="676"/>
      <c r="BP234" s="676"/>
      <c r="BQ234" s="676"/>
      <c r="BR234" s="676"/>
      <c r="BS234" s="676"/>
      <c r="BT234" s="676"/>
      <c r="BU234" s="676"/>
      <c r="BV234" s="676"/>
      <c r="BW234" s="77" t="s">
        <v>85</v>
      </c>
      <c r="BX234" s="77"/>
      <c r="BY234" s="77"/>
      <c r="BZ234" s="77"/>
      <c r="CM234" s="29" t="str">
        <f>IF(K233="■",1,"")</f>
        <v/>
      </c>
    </row>
    <row r="235" spans="1:120" s="26" customFormat="1" ht="4.5" customHeight="1">
      <c r="A235" s="63"/>
      <c r="B235" s="63"/>
      <c r="C235" s="63"/>
      <c r="D235" s="63"/>
      <c r="E235" s="63"/>
      <c r="F235" s="63"/>
      <c r="G235" s="63"/>
      <c r="H235" s="63"/>
      <c r="I235" s="63"/>
      <c r="J235" s="63"/>
      <c r="K235" s="63"/>
      <c r="L235" s="63"/>
      <c r="M235" s="63"/>
      <c r="N235" s="63"/>
      <c r="O235" s="63"/>
      <c r="P235" s="63"/>
      <c r="Q235" s="63"/>
      <c r="R235" s="63"/>
      <c r="S235" s="63"/>
      <c r="T235" s="63"/>
      <c r="U235" s="63"/>
      <c r="V235" s="63"/>
      <c r="W235" s="63"/>
      <c r="X235" s="63"/>
      <c r="Y235" s="63"/>
      <c r="Z235" s="63"/>
      <c r="AA235" s="63"/>
      <c r="AB235" s="63"/>
      <c r="AC235" s="63"/>
      <c r="AD235" s="63"/>
      <c r="AE235" s="63"/>
      <c r="AF235" s="63"/>
      <c r="AG235" s="63"/>
      <c r="AH235" s="63"/>
      <c r="AI235" s="63"/>
      <c r="AJ235" s="63"/>
      <c r="AK235" s="63"/>
      <c r="AL235" s="63"/>
      <c r="AM235" s="63"/>
      <c r="AN235" s="63"/>
      <c r="AO235" s="63"/>
      <c r="AP235" s="63"/>
      <c r="AQ235" s="63"/>
      <c r="AR235" s="63"/>
      <c r="AS235" s="63"/>
      <c r="AT235" s="63"/>
      <c r="AU235" s="63"/>
      <c r="AV235" s="63"/>
      <c r="AW235" s="63"/>
      <c r="AX235" s="63"/>
      <c r="AY235" s="63"/>
      <c r="AZ235" s="63"/>
      <c r="BA235" s="63"/>
      <c r="BB235" s="63"/>
      <c r="BC235" s="63"/>
      <c r="BD235" s="63"/>
      <c r="BE235" s="63"/>
      <c r="BF235" s="63"/>
      <c r="BG235" s="63"/>
      <c r="BH235" s="63"/>
      <c r="BI235" s="63"/>
      <c r="BJ235" s="63"/>
      <c r="BK235" s="63"/>
      <c r="BL235" s="63"/>
      <c r="BM235" s="63"/>
      <c r="BN235" s="63"/>
      <c r="BO235" s="63"/>
      <c r="BP235" s="63"/>
      <c r="BQ235" s="63"/>
      <c r="BR235" s="63"/>
      <c r="BS235" s="63"/>
      <c r="BT235" s="63"/>
      <c r="BU235" s="63"/>
      <c r="BV235" s="63"/>
      <c r="BW235" s="63"/>
      <c r="BX235" s="63"/>
      <c r="BY235" s="63"/>
      <c r="BZ235" s="63"/>
      <c r="CM235" s="29" t="str">
        <f>IF(K234="■",1,"")</f>
        <v/>
      </c>
    </row>
    <row r="236" spans="1:120" s="26" customFormat="1" ht="5.0999999999999996" customHeight="1">
      <c r="A236" s="198"/>
      <c r="B236" s="198"/>
      <c r="C236" s="198"/>
      <c r="D236" s="198"/>
      <c r="E236" s="198"/>
      <c r="F236" s="198"/>
      <c r="G236" s="198"/>
      <c r="H236" s="198"/>
      <c r="I236" s="198"/>
      <c r="J236" s="198"/>
      <c r="K236" s="198"/>
      <c r="L236" s="198"/>
      <c r="M236" s="198"/>
      <c r="N236" s="198"/>
      <c r="O236" s="198"/>
      <c r="P236" s="198"/>
      <c r="Q236" s="198"/>
      <c r="R236" s="198"/>
      <c r="S236" s="198"/>
      <c r="T236" s="198"/>
      <c r="U236" s="198"/>
      <c r="V236" s="198"/>
      <c r="W236" s="198"/>
      <c r="X236" s="198"/>
      <c r="Y236" s="198"/>
      <c r="Z236" s="198"/>
      <c r="AA236" s="198"/>
      <c r="AB236" s="198"/>
      <c r="AC236" s="198"/>
      <c r="AD236" s="198"/>
      <c r="AE236" s="198"/>
      <c r="AF236" s="198"/>
      <c r="AG236" s="198"/>
      <c r="AH236" s="198"/>
      <c r="AI236" s="198"/>
      <c r="AJ236" s="198"/>
      <c r="AK236" s="198"/>
      <c r="AL236" s="198"/>
      <c r="AM236" s="198"/>
      <c r="AN236" s="198"/>
      <c r="AO236" s="198"/>
      <c r="AP236" s="198"/>
      <c r="AQ236" s="198"/>
      <c r="AR236" s="198"/>
      <c r="AS236" s="198"/>
      <c r="AT236" s="198"/>
      <c r="AU236" s="198"/>
      <c r="AV236" s="198"/>
      <c r="AW236" s="198"/>
      <c r="AX236" s="198"/>
      <c r="AY236" s="198"/>
      <c r="AZ236" s="198"/>
      <c r="BA236" s="198"/>
      <c r="BB236" s="198"/>
      <c r="BC236" s="198"/>
      <c r="BD236" s="198"/>
      <c r="BE236" s="198"/>
      <c r="BF236" s="198"/>
      <c r="BG236" s="198"/>
      <c r="BH236" s="198"/>
      <c r="BI236" s="198"/>
      <c r="BJ236" s="198"/>
      <c r="BK236" s="198"/>
      <c r="BL236" s="198"/>
      <c r="BM236" s="198"/>
      <c r="BN236" s="198"/>
      <c r="BO236" s="198"/>
      <c r="BP236" s="198"/>
      <c r="BQ236" s="198"/>
      <c r="BR236" s="198"/>
      <c r="BS236" s="198"/>
      <c r="BT236" s="198"/>
      <c r="BU236" s="198"/>
      <c r="BV236" s="198"/>
      <c r="BW236" s="198"/>
      <c r="BX236" s="198"/>
      <c r="BY236" s="198"/>
      <c r="BZ236" s="198"/>
    </row>
    <row r="237" spans="1:120" s="26" customFormat="1" ht="16.5" customHeight="1">
      <c r="A237" s="77" t="s">
        <v>94</v>
      </c>
      <c r="B237" s="77"/>
      <c r="C237" s="77"/>
      <c r="D237" s="77"/>
      <c r="E237" s="77"/>
      <c r="F237" s="77"/>
      <c r="G237" s="77"/>
      <c r="H237" s="77"/>
      <c r="I237" s="77"/>
      <c r="J237" s="77"/>
      <c r="K237" s="77"/>
      <c r="L237" s="681"/>
      <c r="M237" s="681"/>
      <c r="N237" s="681"/>
      <c r="O237" s="681"/>
      <c r="P237" s="681"/>
      <c r="Q237" s="681"/>
      <c r="R237" s="681"/>
      <c r="S237" s="681"/>
      <c r="T237" s="681"/>
      <c r="U237" s="681"/>
      <c r="V237" s="681"/>
      <c r="W237" s="681"/>
      <c r="X237" s="681"/>
      <c r="Y237" s="681"/>
      <c r="Z237" s="681"/>
      <c r="AA237" s="681"/>
      <c r="AB237" s="681"/>
      <c r="AC237" s="681"/>
      <c r="AD237" s="681"/>
      <c r="AE237" s="681"/>
      <c r="AF237" s="681"/>
      <c r="AG237" s="681"/>
      <c r="AH237" s="681"/>
      <c r="AI237" s="681"/>
      <c r="AJ237" s="681"/>
      <c r="AK237" s="681"/>
      <c r="AL237" s="681"/>
      <c r="AM237" s="681"/>
      <c r="AN237" s="681"/>
      <c r="AO237" s="681"/>
      <c r="AP237" s="681"/>
      <c r="AQ237" s="681"/>
      <c r="AR237" s="681"/>
      <c r="AS237" s="681"/>
      <c r="AT237" s="681"/>
      <c r="AU237" s="681"/>
      <c r="AV237" s="681"/>
      <c r="AW237" s="681"/>
      <c r="AX237" s="681"/>
      <c r="AY237" s="681"/>
      <c r="AZ237" s="681"/>
      <c r="BA237" s="681"/>
      <c r="BB237" s="681"/>
      <c r="BC237" s="681"/>
      <c r="BD237" s="681"/>
      <c r="BE237" s="681"/>
      <c r="BF237" s="681"/>
      <c r="BG237" s="681"/>
      <c r="BH237" s="681"/>
      <c r="BI237" s="681"/>
      <c r="BJ237" s="681"/>
      <c r="BK237" s="681"/>
      <c r="BL237" s="681"/>
      <c r="BM237" s="681"/>
      <c r="BN237" s="681"/>
      <c r="BO237" s="681"/>
      <c r="BP237" s="681"/>
      <c r="BQ237" s="681"/>
      <c r="BR237" s="681"/>
      <c r="BS237" s="681"/>
      <c r="BT237" s="681"/>
      <c r="BU237" s="681"/>
      <c r="BV237" s="681"/>
      <c r="BW237" s="681"/>
      <c r="BX237" s="681"/>
      <c r="BY237" s="681"/>
      <c r="BZ237" s="681"/>
    </row>
    <row r="238" spans="1:120" s="27" customFormat="1" ht="17.100000000000001" customHeight="1">
      <c r="A238" s="77"/>
      <c r="B238" s="77"/>
      <c r="C238" s="77"/>
      <c r="D238" s="77"/>
      <c r="E238" s="77"/>
      <c r="F238" s="77"/>
      <c r="G238" s="77"/>
      <c r="H238" s="77"/>
      <c r="I238" s="77"/>
      <c r="J238" s="77"/>
      <c r="K238" s="77"/>
      <c r="L238" s="681"/>
      <c r="M238" s="681"/>
      <c r="N238" s="681"/>
      <c r="O238" s="681"/>
      <c r="P238" s="681"/>
      <c r="Q238" s="681"/>
      <c r="R238" s="681"/>
      <c r="S238" s="681"/>
      <c r="T238" s="681"/>
      <c r="U238" s="681"/>
      <c r="V238" s="681"/>
      <c r="W238" s="681"/>
      <c r="X238" s="681"/>
      <c r="Y238" s="681"/>
      <c r="Z238" s="681"/>
      <c r="AA238" s="681"/>
      <c r="AB238" s="681"/>
      <c r="AC238" s="681"/>
      <c r="AD238" s="681"/>
      <c r="AE238" s="681"/>
      <c r="AF238" s="681"/>
      <c r="AG238" s="681"/>
      <c r="AH238" s="681"/>
      <c r="AI238" s="681"/>
      <c r="AJ238" s="681"/>
      <c r="AK238" s="681"/>
      <c r="AL238" s="681"/>
      <c r="AM238" s="681"/>
      <c r="AN238" s="681"/>
      <c r="AO238" s="681"/>
      <c r="AP238" s="681"/>
      <c r="AQ238" s="681"/>
      <c r="AR238" s="681"/>
      <c r="AS238" s="681"/>
      <c r="AT238" s="681"/>
      <c r="AU238" s="681"/>
      <c r="AV238" s="681"/>
      <c r="AW238" s="681"/>
      <c r="AX238" s="681"/>
      <c r="AY238" s="681"/>
      <c r="AZ238" s="681"/>
      <c r="BA238" s="681"/>
      <c r="BB238" s="681"/>
      <c r="BC238" s="681"/>
      <c r="BD238" s="681"/>
      <c r="BE238" s="681"/>
      <c r="BF238" s="681"/>
      <c r="BG238" s="681"/>
      <c r="BH238" s="681"/>
      <c r="BI238" s="681"/>
      <c r="BJ238" s="681"/>
      <c r="BK238" s="681"/>
      <c r="BL238" s="681"/>
      <c r="BM238" s="681"/>
      <c r="BN238" s="681"/>
      <c r="BO238" s="681"/>
      <c r="BP238" s="681"/>
      <c r="BQ238" s="681"/>
      <c r="BR238" s="681"/>
      <c r="BS238" s="681"/>
      <c r="BT238" s="681"/>
      <c r="BU238" s="681"/>
      <c r="BV238" s="681"/>
      <c r="BW238" s="681"/>
      <c r="BX238" s="681"/>
      <c r="BY238" s="681"/>
      <c r="BZ238" s="681"/>
      <c r="CZ238" s="26"/>
      <c r="DA238" s="26"/>
      <c r="DB238" s="26"/>
      <c r="DC238" s="26"/>
      <c r="DD238" s="26"/>
      <c r="DE238" s="26"/>
      <c r="DF238" s="26"/>
      <c r="DG238" s="26"/>
      <c r="DH238" s="26"/>
      <c r="DI238" s="26"/>
      <c r="DJ238" s="26"/>
      <c r="DK238" s="26"/>
      <c r="DL238" s="26"/>
      <c r="DM238" s="26"/>
      <c r="DN238" s="26"/>
      <c r="DO238" s="26"/>
      <c r="DP238" s="26"/>
    </row>
    <row r="239" spans="1:120" s="27" customFormat="1" ht="4.5" customHeight="1">
      <c r="A239" s="325"/>
      <c r="B239" s="325"/>
      <c r="C239" s="325"/>
      <c r="D239" s="325"/>
      <c r="E239" s="325"/>
      <c r="F239" s="325"/>
      <c r="G239" s="325"/>
      <c r="H239" s="325"/>
      <c r="I239" s="325"/>
      <c r="J239" s="325"/>
      <c r="K239" s="325"/>
      <c r="L239" s="325"/>
      <c r="M239" s="325"/>
      <c r="N239" s="325"/>
      <c r="O239" s="325"/>
      <c r="P239" s="325"/>
      <c r="Q239" s="325"/>
      <c r="R239" s="325"/>
      <c r="S239" s="325"/>
      <c r="T239" s="325"/>
      <c r="U239" s="325"/>
      <c r="V239" s="325"/>
      <c r="W239" s="325"/>
      <c r="X239" s="325"/>
      <c r="Y239" s="325"/>
      <c r="Z239" s="325"/>
      <c r="AA239" s="325"/>
      <c r="AB239" s="325"/>
      <c r="AC239" s="325"/>
      <c r="AD239" s="325"/>
      <c r="AE239" s="325"/>
      <c r="AF239" s="325"/>
      <c r="AG239" s="325"/>
      <c r="AH239" s="325"/>
      <c r="AI239" s="325"/>
      <c r="AJ239" s="325"/>
      <c r="AK239" s="325"/>
      <c r="AL239" s="325"/>
      <c r="AM239" s="325"/>
      <c r="AN239" s="325"/>
      <c r="AO239" s="325"/>
      <c r="AP239" s="325"/>
      <c r="AQ239" s="325"/>
      <c r="AR239" s="325"/>
      <c r="AS239" s="325"/>
      <c r="AT239" s="325"/>
      <c r="AU239" s="325"/>
      <c r="AV239" s="325"/>
      <c r="AW239" s="325"/>
      <c r="AX239" s="325"/>
      <c r="AY239" s="325"/>
      <c r="AZ239" s="325"/>
      <c r="BA239" s="325"/>
      <c r="BB239" s="325"/>
      <c r="BC239" s="325"/>
      <c r="BD239" s="325"/>
      <c r="BE239" s="325"/>
      <c r="BF239" s="325"/>
      <c r="BG239" s="325"/>
      <c r="BH239" s="325"/>
      <c r="BI239" s="325"/>
      <c r="BJ239" s="325"/>
      <c r="BK239" s="325"/>
      <c r="BL239" s="325"/>
      <c r="BM239" s="325"/>
      <c r="BN239" s="325"/>
      <c r="BO239" s="325"/>
      <c r="BP239" s="325"/>
      <c r="BQ239" s="325"/>
      <c r="BR239" s="325"/>
      <c r="BS239" s="325"/>
      <c r="BT239" s="325"/>
      <c r="BU239" s="325"/>
      <c r="BV239" s="325"/>
      <c r="BW239" s="325"/>
      <c r="BX239" s="325"/>
      <c r="BY239" s="325"/>
      <c r="BZ239" s="325"/>
      <c r="CZ239" s="26"/>
      <c r="DA239" s="26"/>
      <c r="DB239" s="26"/>
      <c r="DC239" s="26"/>
      <c r="DD239" s="26"/>
      <c r="DE239" s="26"/>
      <c r="DF239" s="26"/>
      <c r="DG239" s="26"/>
      <c r="DH239" s="26"/>
      <c r="DI239" s="26"/>
      <c r="DJ239" s="26"/>
      <c r="DK239" s="26"/>
      <c r="DL239" s="26"/>
      <c r="DM239" s="26"/>
      <c r="DN239" s="26"/>
      <c r="DO239" s="26"/>
      <c r="DP239" s="26"/>
    </row>
    <row r="240" spans="1:120" s="27" customFormat="1" ht="15.95" customHeight="1">
      <c r="A240" s="670" t="s">
        <v>95</v>
      </c>
      <c r="B240" s="670"/>
      <c r="C240" s="670"/>
      <c r="D240" s="670"/>
      <c r="E240" s="670"/>
      <c r="F240" s="670"/>
      <c r="G240" s="670"/>
      <c r="H240" s="670"/>
      <c r="I240" s="670"/>
      <c r="J240" s="670"/>
      <c r="K240" s="670"/>
      <c r="L240" s="670"/>
      <c r="M240" s="670"/>
      <c r="N240" s="670"/>
      <c r="O240" s="670"/>
      <c r="P240" s="670"/>
      <c r="Q240" s="670"/>
      <c r="R240" s="670"/>
      <c r="S240" s="670"/>
      <c r="T240" s="670"/>
      <c r="U240" s="670"/>
      <c r="V240" s="670"/>
      <c r="W240" s="670"/>
      <c r="X240" s="670"/>
      <c r="Y240" s="670"/>
      <c r="Z240" s="670"/>
      <c r="AA240" s="670"/>
      <c r="AB240" s="670"/>
      <c r="AC240" s="670"/>
      <c r="AD240" s="670"/>
      <c r="AE240" s="670"/>
      <c r="AF240" s="670"/>
      <c r="AG240" s="670"/>
      <c r="AH240" s="670"/>
      <c r="AI240" s="670"/>
      <c r="AJ240" s="670"/>
      <c r="AK240" s="670"/>
      <c r="AL240" s="670"/>
      <c r="AM240" s="670"/>
      <c r="AN240" s="670"/>
      <c r="AO240" s="670"/>
      <c r="AP240" s="670"/>
      <c r="AQ240" s="670"/>
      <c r="AR240" s="670"/>
      <c r="AS240" s="670"/>
      <c r="AT240" s="670"/>
      <c r="AU240" s="670"/>
      <c r="AV240" s="670"/>
      <c r="AW240" s="670"/>
      <c r="AX240" s="670"/>
      <c r="AY240" s="670"/>
      <c r="AZ240" s="670"/>
      <c r="BA240" s="670"/>
      <c r="BB240" s="670"/>
      <c r="BC240" s="670"/>
      <c r="BD240" s="670"/>
      <c r="BE240" s="670"/>
      <c r="BF240" s="670"/>
      <c r="BG240" s="670"/>
      <c r="BH240" s="670"/>
      <c r="BI240" s="670"/>
      <c r="BJ240" s="670"/>
      <c r="BK240" s="670"/>
      <c r="BL240" s="670"/>
      <c r="BM240" s="670"/>
      <c r="BN240" s="670"/>
      <c r="BO240" s="670"/>
      <c r="BP240" s="670"/>
      <c r="BQ240" s="670"/>
      <c r="BR240" s="670"/>
      <c r="BS240" s="670"/>
      <c r="BT240" s="670"/>
      <c r="BU240" s="670"/>
      <c r="BV240" s="670"/>
      <c r="BW240" s="670"/>
      <c r="BX240" s="670"/>
      <c r="BY240" s="670"/>
      <c r="BZ240" s="670"/>
      <c r="CZ240" s="26"/>
      <c r="DA240" s="26"/>
      <c r="DB240" s="26"/>
      <c r="DC240" s="26"/>
      <c r="DD240" s="26"/>
      <c r="DE240" s="26"/>
      <c r="DF240" s="26"/>
      <c r="DG240" s="26"/>
      <c r="DH240" s="26"/>
      <c r="DI240" s="26"/>
      <c r="DJ240" s="26"/>
      <c r="DK240" s="26"/>
      <c r="DL240" s="26"/>
      <c r="DM240" s="26"/>
      <c r="DN240" s="26"/>
      <c r="DO240" s="26"/>
      <c r="DP240" s="26"/>
    </row>
    <row r="241" spans="1:120" s="2" customFormat="1" ht="14.1" customHeight="1">
      <c r="A241" s="63"/>
      <c r="B241" s="63" t="s">
        <v>96</v>
      </c>
      <c r="C241" s="63"/>
      <c r="D241" s="63"/>
      <c r="E241" s="63"/>
      <c r="F241" s="63"/>
      <c r="G241" s="63"/>
      <c r="H241" s="63"/>
      <c r="I241" s="63"/>
      <c r="J241" s="63"/>
      <c r="K241" s="63"/>
      <c r="L241" s="63"/>
      <c r="M241" s="63"/>
      <c r="N241" s="63"/>
      <c r="O241" s="63"/>
      <c r="P241" s="63"/>
      <c r="Q241" s="63"/>
      <c r="R241" s="63"/>
      <c r="S241" s="63"/>
      <c r="T241" s="63"/>
      <c r="U241" s="63"/>
      <c r="V241" s="63"/>
      <c r="W241" s="63"/>
      <c r="X241" s="63"/>
      <c r="Y241" s="63"/>
      <c r="Z241" s="63"/>
      <c r="AA241" s="63"/>
      <c r="AB241" s="63"/>
      <c r="AC241" s="63"/>
      <c r="AD241" s="63"/>
      <c r="AE241" s="63"/>
      <c r="AF241" s="63"/>
      <c r="AG241" s="63"/>
      <c r="AH241" s="63"/>
      <c r="AI241" s="63"/>
      <c r="AJ241" s="63"/>
      <c r="AK241" s="63"/>
      <c r="AL241" s="63"/>
      <c r="AM241" s="63"/>
      <c r="AN241" s="63"/>
      <c r="AO241" s="63"/>
      <c r="AP241" s="63"/>
      <c r="AQ241" s="63"/>
      <c r="AR241" s="63"/>
      <c r="AS241" s="63"/>
      <c r="AT241" s="63"/>
      <c r="AU241" s="63"/>
      <c r="AV241" s="63"/>
      <c r="AW241" s="63"/>
      <c r="AX241" s="63"/>
      <c r="AY241" s="63"/>
      <c r="AZ241" s="63"/>
      <c r="BA241" s="63"/>
      <c r="BB241" s="63"/>
      <c r="BC241" s="63"/>
      <c r="BD241" s="63"/>
      <c r="BE241" s="63"/>
      <c r="BF241" s="63"/>
      <c r="BG241" s="63"/>
      <c r="BH241" s="63"/>
      <c r="BI241" s="63"/>
      <c r="BJ241" s="63"/>
      <c r="BK241" s="63"/>
      <c r="BL241" s="63"/>
      <c r="BM241" s="63"/>
      <c r="BN241" s="63"/>
      <c r="BO241" s="63"/>
      <c r="BP241" s="63"/>
      <c r="BQ241" s="63"/>
      <c r="BR241" s="63"/>
      <c r="BS241" s="63"/>
      <c r="BT241" s="63"/>
      <c r="BU241" s="63"/>
      <c r="BV241" s="63"/>
      <c r="BW241" s="63"/>
      <c r="BX241" s="63"/>
      <c r="BY241" s="63"/>
      <c r="BZ241" s="63"/>
      <c r="CZ241" s="48"/>
      <c r="DA241" s="48"/>
      <c r="DB241" s="48"/>
      <c r="DC241" s="48"/>
      <c r="DD241" s="48"/>
      <c r="DE241" s="48"/>
      <c r="DF241" s="48"/>
      <c r="DG241" s="48"/>
      <c r="DH241" s="48"/>
      <c r="DI241" s="48"/>
      <c r="DJ241" s="48"/>
      <c r="DK241" s="48"/>
      <c r="DL241" s="48"/>
      <c r="DM241" s="48"/>
      <c r="DN241" s="48"/>
      <c r="DO241" s="48"/>
      <c r="DP241" s="48"/>
    </row>
    <row r="242" spans="1:120" s="2" customFormat="1" ht="4.5" customHeight="1">
      <c r="A242" s="59"/>
      <c r="B242" s="198"/>
      <c r="C242" s="198"/>
      <c r="D242" s="198"/>
      <c r="E242" s="198"/>
      <c r="F242" s="198"/>
      <c r="G242" s="198"/>
      <c r="H242" s="198"/>
      <c r="I242" s="198"/>
      <c r="J242" s="198"/>
      <c r="K242" s="198"/>
      <c r="L242" s="198"/>
      <c r="M242" s="198"/>
      <c r="N242" s="198"/>
      <c r="O242" s="198"/>
      <c r="P242" s="198"/>
      <c r="Q242" s="198"/>
      <c r="R242" s="198"/>
      <c r="S242" s="198"/>
      <c r="T242" s="198"/>
      <c r="U242" s="198"/>
      <c r="V242" s="198"/>
      <c r="W242" s="198"/>
      <c r="X242" s="198"/>
      <c r="Y242" s="198"/>
      <c r="Z242" s="198"/>
      <c r="AA242" s="198"/>
      <c r="AB242" s="198"/>
      <c r="AC242" s="198"/>
      <c r="AD242" s="198"/>
      <c r="AE242" s="198"/>
      <c r="AF242" s="198"/>
      <c r="AG242" s="198"/>
      <c r="AH242" s="198"/>
      <c r="AI242" s="198"/>
      <c r="AJ242" s="198"/>
      <c r="AK242" s="198"/>
      <c r="AL242" s="198"/>
      <c r="AM242" s="198"/>
      <c r="AN242" s="198"/>
      <c r="AO242" s="198"/>
      <c r="AP242" s="198"/>
      <c r="AQ242" s="198"/>
      <c r="AR242" s="198"/>
      <c r="AS242" s="198"/>
      <c r="AT242" s="198"/>
      <c r="AU242" s="198"/>
      <c r="AV242" s="198"/>
      <c r="AW242" s="198"/>
      <c r="AX242" s="198"/>
      <c r="AY242" s="198"/>
      <c r="AZ242" s="198"/>
      <c r="BA242" s="198"/>
      <c r="BB242" s="198"/>
      <c r="BC242" s="198"/>
      <c r="BD242" s="198"/>
      <c r="BE242" s="198"/>
      <c r="BF242" s="198"/>
      <c r="BG242" s="198"/>
      <c r="BH242" s="198"/>
      <c r="BI242" s="198"/>
      <c r="BJ242" s="198"/>
      <c r="BK242" s="198"/>
      <c r="BL242" s="198"/>
      <c r="BM242" s="198"/>
      <c r="BN242" s="198"/>
      <c r="BO242" s="198"/>
      <c r="BP242" s="198"/>
      <c r="BQ242" s="198"/>
      <c r="BR242" s="198"/>
      <c r="BS242" s="198"/>
      <c r="BT242" s="198"/>
      <c r="BU242" s="198"/>
      <c r="BV242" s="198"/>
      <c r="BW242" s="198"/>
      <c r="BX242" s="198"/>
      <c r="BY242" s="198"/>
      <c r="BZ242" s="198"/>
      <c r="CZ242" s="48"/>
      <c r="DA242" s="48"/>
      <c r="DB242" s="48"/>
      <c r="DC242" s="48"/>
      <c r="DD242" s="48"/>
      <c r="DE242" s="48"/>
      <c r="DF242" s="48"/>
      <c r="DG242" s="48"/>
      <c r="DH242" s="48"/>
      <c r="DI242" s="48"/>
      <c r="DJ242" s="48"/>
      <c r="DK242" s="48"/>
      <c r="DL242" s="48"/>
      <c r="DM242" s="48"/>
      <c r="DN242" s="48"/>
      <c r="DO242" s="48"/>
      <c r="DP242" s="48"/>
    </row>
    <row r="243" spans="1:120" s="2" customFormat="1" ht="17.100000000000001" customHeight="1">
      <c r="A243" s="59"/>
      <c r="B243" s="59" t="s">
        <v>97</v>
      </c>
      <c r="C243" s="59"/>
      <c r="D243" s="59"/>
      <c r="E243" s="59"/>
      <c r="F243" s="59"/>
      <c r="G243" s="59"/>
      <c r="H243" s="59"/>
      <c r="I243" s="59"/>
      <c r="J243" s="59"/>
      <c r="K243" s="59"/>
      <c r="L243" s="59"/>
      <c r="M243" s="120"/>
      <c r="N243" s="120"/>
      <c r="O243" s="677"/>
      <c r="P243" s="677"/>
      <c r="Q243" s="677"/>
      <c r="R243" s="677"/>
      <c r="S243" s="677"/>
      <c r="T243" s="677"/>
      <c r="U243" s="677"/>
      <c r="V243" s="677"/>
      <c r="W243" s="677"/>
      <c r="X243" s="677"/>
      <c r="Y243" s="677"/>
      <c r="Z243" s="677"/>
      <c r="AA243" s="677"/>
      <c r="AB243" s="677"/>
      <c r="AC243" s="677"/>
      <c r="AD243" s="677"/>
      <c r="AE243" s="677"/>
      <c r="AF243" s="677"/>
      <c r="AG243" s="677"/>
      <c r="AH243" s="677"/>
      <c r="AI243" s="677"/>
      <c r="AJ243" s="677"/>
      <c r="AK243" s="677"/>
      <c r="AL243" s="677"/>
      <c r="AM243" s="677"/>
      <c r="AN243" s="677"/>
      <c r="AO243" s="677"/>
      <c r="AP243" s="677"/>
      <c r="AQ243" s="677"/>
      <c r="AR243" s="677"/>
      <c r="AS243" s="677"/>
      <c r="AT243" s="677"/>
      <c r="AU243" s="677"/>
      <c r="AV243" s="677"/>
      <c r="AW243" s="677"/>
      <c r="AX243" s="677"/>
      <c r="AY243" s="677"/>
      <c r="AZ243" s="677"/>
      <c r="BA243" s="677"/>
      <c r="BB243" s="677"/>
      <c r="BC243" s="677"/>
      <c r="BD243" s="677"/>
      <c r="BE243" s="677"/>
      <c r="BF243" s="677"/>
      <c r="BG243" s="677"/>
      <c r="BH243" s="677"/>
      <c r="BI243" s="677"/>
      <c r="BJ243" s="677"/>
      <c r="BK243" s="677"/>
      <c r="BL243" s="677"/>
      <c r="BM243" s="677"/>
      <c r="BN243" s="677"/>
      <c r="BO243" s="677"/>
      <c r="BP243" s="677"/>
      <c r="BQ243" s="677"/>
      <c r="BR243" s="677"/>
      <c r="BS243" s="677"/>
      <c r="BT243" s="677"/>
      <c r="BU243" s="677"/>
      <c r="BV243" s="677"/>
      <c r="BW243" s="120"/>
      <c r="BX243" s="120"/>
      <c r="BY243" s="120"/>
      <c r="BZ243" s="120"/>
      <c r="CZ243" s="48"/>
      <c r="DA243" s="48"/>
      <c r="DB243" s="48"/>
      <c r="DC243" s="48"/>
      <c r="DD243" s="48"/>
      <c r="DE243" s="48"/>
      <c r="DF243" s="48"/>
      <c r="DG243" s="48"/>
      <c r="DH243" s="48"/>
      <c r="DI243" s="48"/>
      <c r="DJ243" s="48"/>
      <c r="DK243" s="48"/>
      <c r="DL243" s="48"/>
      <c r="DM243" s="48"/>
      <c r="DN243" s="48"/>
      <c r="DO243" s="48"/>
      <c r="DP243" s="48"/>
    </row>
    <row r="244" spans="1:120" s="2" customFormat="1" ht="4.5" customHeight="1">
      <c r="A244" s="94"/>
      <c r="B244" s="94"/>
      <c r="C244" s="94"/>
      <c r="D244" s="94"/>
      <c r="E244" s="94"/>
      <c r="F244" s="94"/>
      <c r="G244" s="94"/>
      <c r="H244" s="94"/>
      <c r="I244" s="94"/>
      <c r="J244" s="94"/>
      <c r="K244" s="94"/>
      <c r="L244" s="94"/>
      <c r="M244" s="94"/>
      <c r="N244" s="94"/>
      <c r="O244" s="94"/>
      <c r="P244" s="94"/>
      <c r="Q244" s="94"/>
      <c r="R244" s="94"/>
      <c r="S244" s="94"/>
      <c r="T244" s="94"/>
      <c r="U244" s="94"/>
      <c r="V244" s="94"/>
      <c r="W244" s="94"/>
      <c r="X244" s="94"/>
      <c r="Y244" s="94"/>
      <c r="Z244" s="94"/>
      <c r="AA244" s="94"/>
      <c r="AB244" s="94"/>
      <c r="AC244" s="94"/>
      <c r="AD244" s="94"/>
      <c r="AE244" s="94"/>
      <c r="AF244" s="94"/>
      <c r="AG244" s="94"/>
      <c r="AH244" s="94"/>
      <c r="AI244" s="94"/>
      <c r="AJ244" s="94"/>
      <c r="AK244" s="94"/>
      <c r="AL244" s="94"/>
      <c r="AM244" s="94"/>
      <c r="AN244" s="94"/>
      <c r="AO244" s="94"/>
      <c r="AP244" s="94"/>
      <c r="AQ244" s="94"/>
      <c r="AR244" s="94"/>
      <c r="AS244" s="94"/>
      <c r="AT244" s="94"/>
      <c r="AU244" s="94"/>
      <c r="AV244" s="94"/>
      <c r="AW244" s="94"/>
      <c r="AX244" s="94"/>
      <c r="AY244" s="94"/>
      <c r="AZ244" s="94"/>
      <c r="BA244" s="94"/>
      <c r="BB244" s="94"/>
      <c r="BC244" s="94"/>
      <c r="BD244" s="94"/>
      <c r="BE244" s="94"/>
      <c r="BF244" s="94"/>
      <c r="BG244" s="94"/>
      <c r="BH244" s="94"/>
      <c r="BI244" s="94"/>
      <c r="BJ244" s="94"/>
      <c r="BK244" s="94"/>
      <c r="BL244" s="94"/>
      <c r="BM244" s="94"/>
      <c r="BN244" s="94"/>
      <c r="BO244" s="94"/>
      <c r="BP244" s="94"/>
      <c r="BQ244" s="94"/>
      <c r="BR244" s="94"/>
      <c r="BS244" s="94"/>
      <c r="BT244" s="94"/>
      <c r="BU244" s="94"/>
      <c r="BV244" s="94"/>
      <c r="BW244" s="94"/>
      <c r="BX244" s="94"/>
      <c r="BY244" s="94"/>
      <c r="BZ244" s="94"/>
      <c r="CZ244" s="48"/>
      <c r="DA244" s="48"/>
      <c r="DB244" s="48"/>
      <c r="DC244" s="48"/>
      <c r="DD244" s="48"/>
      <c r="DE244" s="48"/>
      <c r="DF244" s="48"/>
      <c r="DG244" s="48"/>
      <c r="DH244" s="48"/>
      <c r="DI244" s="48"/>
      <c r="DJ244" s="48"/>
      <c r="DK244" s="48"/>
      <c r="DL244" s="48"/>
      <c r="DM244" s="48"/>
      <c r="DN244" s="48"/>
      <c r="DO244" s="48"/>
      <c r="DP244" s="48"/>
    </row>
    <row r="245" spans="1:120" s="27" customFormat="1" ht="5.0999999999999996" customHeight="1">
      <c r="A245" s="203"/>
      <c r="B245" s="203"/>
      <c r="C245" s="203"/>
      <c r="D245" s="203"/>
      <c r="E245" s="203"/>
      <c r="F245" s="203"/>
      <c r="G245" s="203"/>
      <c r="H245" s="203"/>
      <c r="I245" s="203"/>
      <c r="J245" s="203"/>
      <c r="K245" s="203"/>
      <c r="L245" s="203"/>
      <c r="M245" s="203"/>
      <c r="N245" s="203"/>
      <c r="O245" s="203"/>
      <c r="P245" s="203"/>
      <c r="Q245" s="203"/>
      <c r="R245" s="203"/>
      <c r="S245" s="203"/>
      <c r="T245" s="203"/>
      <c r="U245" s="203"/>
      <c r="V245" s="203"/>
      <c r="W245" s="203"/>
      <c r="X245" s="203"/>
      <c r="Y245" s="203"/>
      <c r="Z245" s="203"/>
      <c r="AA245" s="203"/>
      <c r="AB245" s="203"/>
      <c r="AC245" s="203"/>
      <c r="AD245" s="203"/>
      <c r="AE245" s="203"/>
      <c r="AF245" s="203"/>
      <c r="AG245" s="203"/>
      <c r="AH245" s="203"/>
      <c r="AI245" s="203"/>
      <c r="AJ245" s="203"/>
      <c r="AK245" s="203"/>
      <c r="AL245" s="203"/>
      <c r="AM245" s="203"/>
      <c r="AN245" s="203"/>
      <c r="AO245" s="203"/>
      <c r="AP245" s="203"/>
      <c r="AQ245" s="203"/>
      <c r="AR245" s="203"/>
      <c r="AS245" s="203"/>
      <c r="AT245" s="203"/>
      <c r="AU245" s="203"/>
      <c r="AV245" s="203"/>
      <c r="AW245" s="203"/>
      <c r="AX245" s="203"/>
      <c r="AY245" s="203"/>
      <c r="AZ245" s="203"/>
      <c r="BA245" s="203"/>
      <c r="BB245" s="203"/>
      <c r="BC245" s="203"/>
      <c r="BD245" s="203"/>
      <c r="BE245" s="203"/>
      <c r="BF245" s="203"/>
      <c r="BG245" s="203"/>
      <c r="BH245" s="203"/>
      <c r="BI245" s="203"/>
      <c r="BJ245" s="203"/>
      <c r="BK245" s="203"/>
      <c r="BL245" s="203"/>
      <c r="BM245" s="203"/>
      <c r="BN245" s="203"/>
      <c r="BO245" s="203"/>
      <c r="BP245" s="203"/>
      <c r="BQ245" s="203"/>
      <c r="BR245" s="203"/>
      <c r="BS245" s="203"/>
      <c r="BT245" s="203"/>
      <c r="BU245" s="203"/>
      <c r="BV245" s="203"/>
      <c r="BW245" s="203"/>
      <c r="BX245" s="203"/>
      <c r="BY245" s="203"/>
      <c r="BZ245" s="203"/>
      <c r="CZ245" s="26"/>
      <c r="DA245" s="26"/>
      <c r="DB245" s="26"/>
      <c r="DC245" s="26"/>
      <c r="DD245" s="26"/>
      <c r="DE245" s="26"/>
      <c r="DF245" s="26"/>
      <c r="DG245" s="26"/>
      <c r="DH245" s="26"/>
      <c r="DI245" s="26"/>
      <c r="DJ245" s="26"/>
      <c r="DK245" s="26"/>
      <c r="DL245" s="26"/>
      <c r="DM245" s="26"/>
      <c r="DN245" s="26"/>
      <c r="DO245" s="26"/>
      <c r="DP245" s="26"/>
    </row>
    <row r="246" spans="1:120" s="27" customFormat="1" ht="17.100000000000001" customHeight="1">
      <c r="A246" s="59"/>
      <c r="B246" s="59" t="s">
        <v>98</v>
      </c>
      <c r="C246" s="59"/>
      <c r="D246" s="59"/>
      <c r="E246" s="59"/>
      <c r="F246" s="59"/>
      <c r="G246" s="59"/>
      <c r="H246" s="59"/>
      <c r="I246" s="59"/>
      <c r="J246" s="59"/>
      <c r="K246" s="59"/>
      <c r="L246" s="59"/>
      <c r="M246" s="120"/>
      <c r="N246" s="120"/>
      <c r="O246" s="677"/>
      <c r="P246" s="677"/>
      <c r="Q246" s="677"/>
      <c r="R246" s="677"/>
      <c r="S246" s="677"/>
      <c r="T246" s="677"/>
      <c r="U246" s="677"/>
      <c r="V246" s="677"/>
      <c r="W246" s="677"/>
      <c r="X246" s="677"/>
      <c r="Y246" s="677"/>
      <c r="Z246" s="677"/>
      <c r="AA246" s="677"/>
      <c r="AB246" s="677"/>
      <c r="AC246" s="677"/>
      <c r="AD246" s="677"/>
      <c r="AE246" s="677"/>
      <c r="AF246" s="677"/>
      <c r="AG246" s="677"/>
      <c r="AH246" s="677"/>
      <c r="AI246" s="677"/>
      <c r="AJ246" s="677"/>
      <c r="AK246" s="677"/>
      <c r="AL246" s="677"/>
      <c r="AM246" s="677"/>
      <c r="AN246" s="677"/>
      <c r="AO246" s="677"/>
      <c r="AP246" s="677"/>
      <c r="AQ246" s="677"/>
      <c r="AR246" s="677"/>
      <c r="AS246" s="677"/>
      <c r="AT246" s="677"/>
      <c r="AU246" s="677"/>
      <c r="AV246" s="677"/>
      <c r="AW246" s="677"/>
      <c r="AX246" s="677"/>
      <c r="AY246" s="677"/>
      <c r="AZ246" s="677"/>
      <c r="BA246" s="677"/>
      <c r="BB246" s="677"/>
      <c r="BC246" s="677"/>
      <c r="BD246" s="677"/>
      <c r="BE246" s="677"/>
      <c r="BF246" s="677"/>
      <c r="BG246" s="677"/>
      <c r="BH246" s="677"/>
      <c r="BI246" s="677"/>
      <c r="BJ246" s="677"/>
      <c r="BK246" s="677"/>
      <c r="BL246" s="677"/>
      <c r="BM246" s="677"/>
      <c r="BN246" s="677"/>
      <c r="BO246" s="677"/>
      <c r="BP246" s="677"/>
      <c r="BQ246" s="677"/>
      <c r="BR246" s="677"/>
      <c r="BS246" s="677"/>
      <c r="BT246" s="677"/>
      <c r="BU246" s="677"/>
      <c r="BV246" s="677"/>
      <c r="BW246" s="120"/>
      <c r="BX246" s="120"/>
      <c r="BY246" s="120"/>
      <c r="BZ246" s="120"/>
      <c r="CZ246" s="26"/>
      <c r="DA246" s="26"/>
      <c r="DB246" s="26"/>
      <c r="DC246" s="26"/>
      <c r="DD246" s="26"/>
      <c r="DE246" s="26"/>
      <c r="DF246" s="26"/>
      <c r="DG246" s="26"/>
      <c r="DH246" s="26"/>
      <c r="DI246" s="26"/>
      <c r="DJ246" s="26"/>
      <c r="DK246" s="26"/>
      <c r="DL246" s="26"/>
      <c r="DM246" s="26"/>
      <c r="DN246" s="26"/>
      <c r="DO246" s="26"/>
      <c r="DP246" s="26"/>
    </row>
    <row r="247" spans="1:120" s="2" customFormat="1" ht="4.5" customHeight="1">
      <c r="A247" s="94"/>
      <c r="B247" s="94"/>
      <c r="C247" s="94"/>
      <c r="D247" s="94"/>
      <c r="E247" s="94"/>
      <c r="F247" s="94"/>
      <c r="G247" s="94"/>
      <c r="H247" s="94"/>
      <c r="I247" s="94"/>
      <c r="J247" s="94"/>
      <c r="K247" s="94"/>
      <c r="L247" s="94"/>
      <c r="M247" s="94"/>
      <c r="N247" s="94"/>
      <c r="O247" s="94"/>
      <c r="P247" s="94"/>
      <c r="Q247" s="94"/>
      <c r="R247" s="94"/>
      <c r="S247" s="94"/>
      <c r="T247" s="94"/>
      <c r="U247" s="94"/>
      <c r="V247" s="94"/>
      <c r="W247" s="94"/>
      <c r="X247" s="94"/>
      <c r="Y247" s="94"/>
      <c r="Z247" s="94"/>
      <c r="AA247" s="94"/>
      <c r="AB247" s="94"/>
      <c r="AC247" s="94"/>
      <c r="AD247" s="94"/>
      <c r="AE247" s="94"/>
      <c r="AF247" s="94"/>
      <c r="AG247" s="94"/>
      <c r="AH247" s="94"/>
      <c r="AI247" s="94"/>
      <c r="AJ247" s="94"/>
      <c r="AK247" s="94"/>
      <c r="AL247" s="94"/>
      <c r="AM247" s="94"/>
      <c r="AN247" s="94"/>
      <c r="AO247" s="94"/>
      <c r="AP247" s="94"/>
      <c r="AQ247" s="94"/>
      <c r="AR247" s="94"/>
      <c r="AS247" s="94"/>
      <c r="AT247" s="94"/>
      <c r="AU247" s="94"/>
      <c r="AV247" s="94"/>
      <c r="AW247" s="94"/>
      <c r="AX247" s="94"/>
      <c r="AY247" s="94"/>
      <c r="AZ247" s="94"/>
      <c r="BA247" s="94"/>
      <c r="BB247" s="94"/>
      <c r="BC247" s="94"/>
      <c r="BD247" s="94"/>
      <c r="BE247" s="94"/>
      <c r="BF247" s="94"/>
      <c r="BG247" s="94"/>
      <c r="BH247" s="94"/>
      <c r="BI247" s="94"/>
      <c r="BJ247" s="94"/>
      <c r="BK247" s="94"/>
      <c r="BL247" s="94"/>
      <c r="BM247" s="94"/>
      <c r="BN247" s="94"/>
      <c r="BO247" s="94"/>
      <c r="BP247" s="94"/>
      <c r="BQ247" s="94"/>
      <c r="BR247" s="94"/>
      <c r="BS247" s="94"/>
      <c r="BT247" s="94"/>
      <c r="BU247" s="94"/>
      <c r="BV247" s="94"/>
      <c r="BW247" s="94"/>
      <c r="BX247" s="94"/>
      <c r="BY247" s="94"/>
      <c r="BZ247" s="94"/>
      <c r="CZ247" s="48"/>
      <c r="DA247" s="48"/>
      <c r="DB247" s="48"/>
      <c r="DC247" s="48"/>
      <c r="DD247" s="48"/>
      <c r="DE247" s="48"/>
      <c r="DF247" s="48"/>
      <c r="DG247" s="48"/>
      <c r="DH247" s="48"/>
      <c r="DI247" s="48"/>
      <c r="DJ247" s="48"/>
      <c r="DK247" s="48"/>
      <c r="DL247" s="48"/>
      <c r="DM247" s="48"/>
      <c r="DN247" s="48"/>
      <c r="DO247" s="48"/>
      <c r="DP247" s="48"/>
    </row>
    <row r="248" spans="1:120" s="27" customFormat="1" ht="5.0999999999999996" customHeight="1">
      <c r="A248" s="203"/>
      <c r="B248" s="203"/>
      <c r="C248" s="203"/>
      <c r="D248" s="203"/>
      <c r="E248" s="203"/>
      <c r="F248" s="203"/>
      <c r="G248" s="203"/>
      <c r="H248" s="203"/>
      <c r="I248" s="203"/>
      <c r="J248" s="203"/>
      <c r="K248" s="203"/>
      <c r="L248" s="203"/>
      <c r="M248" s="203"/>
      <c r="N248" s="203"/>
      <c r="O248" s="203"/>
      <c r="P248" s="203"/>
      <c r="Q248" s="203"/>
      <c r="R248" s="203"/>
      <c r="S248" s="203"/>
      <c r="T248" s="203"/>
      <c r="U248" s="203"/>
      <c r="V248" s="203"/>
      <c r="W248" s="203"/>
      <c r="X248" s="203"/>
      <c r="Y248" s="203"/>
      <c r="Z248" s="203"/>
      <c r="AA248" s="203"/>
      <c r="AB248" s="203"/>
      <c r="AC248" s="203"/>
      <c r="AD248" s="203"/>
      <c r="AE248" s="203"/>
      <c r="AF248" s="203"/>
      <c r="AG248" s="203"/>
      <c r="AH248" s="203"/>
      <c r="AI248" s="203"/>
      <c r="AJ248" s="203"/>
      <c r="AK248" s="203"/>
      <c r="AL248" s="203"/>
      <c r="AM248" s="203"/>
      <c r="AN248" s="203"/>
      <c r="AO248" s="203"/>
      <c r="AP248" s="203"/>
      <c r="AQ248" s="203"/>
      <c r="AR248" s="203"/>
      <c r="AS248" s="203"/>
      <c r="AT248" s="203"/>
      <c r="AU248" s="203"/>
      <c r="AV248" s="203"/>
      <c r="AW248" s="203"/>
      <c r="AX248" s="203"/>
      <c r="AY248" s="203"/>
      <c r="AZ248" s="203"/>
      <c r="BA248" s="203"/>
      <c r="BB248" s="203"/>
      <c r="BC248" s="203"/>
      <c r="BD248" s="203"/>
      <c r="BE248" s="203"/>
      <c r="BF248" s="203"/>
      <c r="BG248" s="203"/>
      <c r="BH248" s="203"/>
      <c r="BI248" s="203"/>
      <c r="BJ248" s="203"/>
      <c r="BK248" s="203"/>
      <c r="BL248" s="203"/>
      <c r="BM248" s="203"/>
      <c r="BN248" s="203"/>
      <c r="BO248" s="203"/>
      <c r="BP248" s="203"/>
      <c r="BQ248" s="203"/>
      <c r="BR248" s="203"/>
      <c r="BS248" s="203"/>
      <c r="BT248" s="203"/>
      <c r="BU248" s="203"/>
      <c r="BV248" s="203"/>
      <c r="BW248" s="203"/>
      <c r="BX248" s="203"/>
      <c r="BY248" s="203"/>
      <c r="BZ248" s="203"/>
      <c r="CZ248" s="26"/>
      <c r="DA248" s="26"/>
      <c r="DB248" s="26"/>
      <c r="DC248" s="26"/>
      <c r="DD248" s="26"/>
      <c r="DE248" s="26"/>
      <c r="DF248" s="26"/>
      <c r="DG248" s="26"/>
      <c r="DH248" s="26"/>
      <c r="DI248" s="26"/>
      <c r="DJ248" s="26"/>
      <c r="DK248" s="26"/>
      <c r="DL248" s="26"/>
      <c r="DM248" s="26"/>
      <c r="DN248" s="26"/>
      <c r="DO248" s="26"/>
      <c r="DP248" s="26"/>
    </row>
    <row r="249" spans="1:120" s="27" customFormat="1" ht="15.95" customHeight="1">
      <c r="A249" s="59"/>
      <c r="B249" s="59" t="s">
        <v>99</v>
      </c>
      <c r="C249" s="59"/>
      <c r="D249" s="59"/>
      <c r="E249" s="59"/>
      <c r="F249" s="59"/>
      <c r="G249" s="59"/>
      <c r="H249" s="59"/>
      <c r="I249" s="59"/>
      <c r="J249" s="59"/>
      <c r="K249" s="59"/>
      <c r="L249" s="59"/>
      <c r="M249" s="59"/>
      <c r="N249" s="59"/>
      <c r="O249" s="59"/>
      <c r="P249" s="59"/>
      <c r="Q249" s="59"/>
      <c r="R249" s="59"/>
      <c r="S249" s="59"/>
      <c r="T249" s="59"/>
      <c r="U249" s="59"/>
      <c r="V249" s="59"/>
      <c r="W249" s="59"/>
      <c r="X249" s="59"/>
      <c r="Y249" s="59"/>
      <c r="Z249" s="59"/>
      <c r="AA249" s="59"/>
      <c r="AB249" s="59"/>
      <c r="AC249" s="59"/>
      <c r="AD249" s="59"/>
      <c r="AE249" s="59"/>
      <c r="AF249" s="59"/>
      <c r="AG249" s="59"/>
      <c r="AH249" s="59"/>
      <c r="AI249" s="59"/>
      <c r="AJ249" s="59"/>
      <c r="AK249" s="59"/>
      <c r="AL249" s="59"/>
      <c r="AM249" s="59"/>
      <c r="AN249" s="59"/>
      <c r="AO249" s="59"/>
      <c r="AP249" s="59"/>
      <c r="AQ249" s="59"/>
      <c r="AR249" s="59"/>
      <c r="AS249" s="59"/>
      <c r="AT249" s="59"/>
      <c r="AU249" s="59"/>
      <c r="AV249" s="59"/>
      <c r="AW249" s="59"/>
      <c r="AX249" s="59"/>
      <c r="AY249" s="59"/>
      <c r="AZ249" s="59"/>
      <c r="BA249" s="59"/>
      <c r="BB249" s="59"/>
      <c r="BC249" s="59"/>
      <c r="BD249" s="59"/>
      <c r="BE249" s="59"/>
      <c r="BF249" s="59"/>
      <c r="BG249" s="59"/>
      <c r="BH249" s="59"/>
      <c r="BI249" s="59"/>
      <c r="BJ249" s="59"/>
      <c r="BK249" s="59"/>
      <c r="BL249" s="59"/>
      <c r="BM249" s="59"/>
      <c r="BN249" s="59"/>
      <c r="BO249" s="59"/>
      <c r="BP249" s="59"/>
      <c r="BQ249" s="59"/>
      <c r="BR249" s="59"/>
      <c r="BS249" s="59"/>
      <c r="BT249" s="59"/>
      <c r="BU249" s="59"/>
      <c r="BV249" s="59"/>
      <c r="BW249" s="59"/>
      <c r="BX249" s="59"/>
      <c r="BY249" s="59"/>
      <c r="BZ249" s="59"/>
      <c r="CZ249" s="26"/>
      <c r="DA249" s="26"/>
      <c r="DB249" s="26"/>
      <c r="DC249" s="26"/>
      <c r="DD249" s="26"/>
      <c r="DE249" s="26"/>
      <c r="DF249" s="26"/>
      <c r="DG249" s="26"/>
      <c r="DH249" s="26"/>
      <c r="DI249" s="26"/>
      <c r="DJ249" s="26"/>
      <c r="DK249" s="26"/>
      <c r="DL249" s="26"/>
      <c r="DM249" s="26"/>
      <c r="DN249" s="26"/>
      <c r="DO249" s="26"/>
      <c r="DP249" s="26"/>
    </row>
    <row r="250" spans="1:120" s="2" customFormat="1" ht="17.100000000000001" customHeight="1">
      <c r="A250" s="59"/>
      <c r="B250" s="59"/>
      <c r="C250" s="59"/>
      <c r="D250" s="59"/>
      <c r="E250" s="59"/>
      <c r="F250" s="59"/>
      <c r="G250" s="672" t="s">
        <v>56</v>
      </c>
      <c r="H250" s="672"/>
      <c r="I250" s="672"/>
      <c r="J250" s="59"/>
      <c r="K250" s="59" t="s">
        <v>100</v>
      </c>
      <c r="L250" s="59"/>
      <c r="M250" s="59"/>
      <c r="N250" s="59"/>
      <c r="O250" s="59"/>
      <c r="P250" s="59"/>
      <c r="Q250" s="59"/>
      <c r="R250" s="59"/>
      <c r="S250" s="59"/>
      <c r="T250" s="59"/>
      <c r="U250" s="59"/>
      <c r="V250" s="59"/>
      <c r="W250" s="59"/>
      <c r="X250" s="59" t="s">
        <v>37</v>
      </c>
      <c r="Y250" s="672" t="s">
        <v>56</v>
      </c>
      <c r="Z250" s="672"/>
      <c r="AA250" s="672"/>
      <c r="AB250" s="59"/>
      <c r="AC250" s="59" t="s">
        <v>101</v>
      </c>
      <c r="AD250" s="59"/>
      <c r="AE250" s="59"/>
      <c r="AF250" s="59"/>
      <c r="AG250" s="59"/>
      <c r="AH250" s="59"/>
      <c r="AI250" s="59"/>
      <c r="AJ250" s="59"/>
      <c r="AK250" s="672" t="s">
        <v>56</v>
      </c>
      <c r="AL250" s="672"/>
      <c r="AM250" s="672"/>
      <c r="AN250" s="59"/>
      <c r="AO250" s="59" t="s">
        <v>102</v>
      </c>
      <c r="AP250" s="59"/>
      <c r="AQ250" s="59"/>
      <c r="AR250" s="59"/>
      <c r="AS250" s="59"/>
      <c r="AT250" s="59"/>
      <c r="AU250" s="59"/>
      <c r="AV250" s="59"/>
      <c r="AW250" s="59"/>
      <c r="AX250" s="59"/>
      <c r="AY250" s="59"/>
      <c r="AZ250" s="672" t="s">
        <v>56</v>
      </c>
      <c r="BA250" s="672"/>
      <c r="BB250" s="672"/>
      <c r="BC250" s="59"/>
      <c r="BD250" s="59" t="s">
        <v>1266</v>
      </c>
      <c r="BE250" s="59"/>
      <c r="BF250" s="59"/>
      <c r="BG250" s="59"/>
      <c r="BH250" s="59"/>
      <c r="BI250" s="59"/>
      <c r="BJ250" s="59"/>
      <c r="BK250" s="59"/>
      <c r="BL250" s="59"/>
      <c r="BM250" s="59"/>
      <c r="BN250" s="59"/>
      <c r="BO250" s="59"/>
      <c r="BP250" s="59"/>
      <c r="BQ250" s="59"/>
      <c r="BR250" s="59"/>
      <c r="BS250" s="59"/>
      <c r="BT250" s="59"/>
      <c r="BU250" s="59"/>
      <c r="BV250" s="59"/>
      <c r="BW250" s="59"/>
      <c r="BX250" s="59"/>
      <c r="BY250" s="59" t="s">
        <v>80</v>
      </c>
      <c r="BZ250" s="59"/>
      <c r="CZ250" s="48"/>
      <c r="DA250" s="48"/>
      <c r="DB250" s="48"/>
      <c r="DC250" s="48"/>
      <c r="DD250" s="48"/>
      <c r="DE250" s="48"/>
      <c r="DF250" s="48"/>
      <c r="DG250" s="48"/>
      <c r="DH250" s="48"/>
      <c r="DI250" s="48"/>
      <c r="DJ250" s="48"/>
      <c r="DK250" s="48"/>
      <c r="DL250" s="48"/>
      <c r="DM250" s="48"/>
      <c r="DN250" s="48"/>
      <c r="DO250" s="48"/>
      <c r="DP250" s="48"/>
    </row>
    <row r="251" spans="1:120" s="2" customFormat="1" ht="17.100000000000001" customHeight="1">
      <c r="A251" s="59"/>
      <c r="B251" s="59"/>
      <c r="C251" s="59"/>
      <c r="D251" s="59"/>
      <c r="E251" s="59"/>
      <c r="F251" s="59"/>
      <c r="G251" s="672" t="s">
        <v>56</v>
      </c>
      <c r="H251" s="672"/>
      <c r="I251" s="672"/>
      <c r="J251" s="59"/>
      <c r="K251" s="59" t="s">
        <v>104</v>
      </c>
      <c r="L251" s="59"/>
      <c r="M251" s="59"/>
      <c r="N251" s="59"/>
      <c r="O251" s="59"/>
      <c r="P251" s="59"/>
      <c r="Q251" s="59"/>
      <c r="R251" s="59"/>
      <c r="S251" s="59"/>
      <c r="T251" s="59"/>
      <c r="U251" s="59"/>
      <c r="V251" s="59"/>
      <c r="W251" s="59"/>
      <c r="X251" s="59"/>
      <c r="Y251" s="59"/>
      <c r="Z251" s="59"/>
      <c r="AA251" s="59"/>
      <c r="AB251" s="59"/>
      <c r="AC251" s="59"/>
      <c r="AD251" s="672" t="s">
        <v>56</v>
      </c>
      <c r="AE251" s="672"/>
      <c r="AF251" s="672"/>
      <c r="AG251" s="59"/>
      <c r="AH251" s="59" t="s">
        <v>1267</v>
      </c>
      <c r="AI251" s="59"/>
      <c r="AJ251" s="59"/>
      <c r="AK251" s="59"/>
      <c r="AL251" s="59"/>
      <c r="AM251" s="59"/>
      <c r="AN251" s="59"/>
      <c r="AO251" s="59"/>
      <c r="AP251" s="59"/>
      <c r="AQ251" s="59"/>
      <c r="AR251" s="59"/>
      <c r="AS251" s="59"/>
      <c r="AT251" s="59"/>
      <c r="AU251" s="59"/>
      <c r="AV251" s="59"/>
      <c r="AW251" s="59"/>
      <c r="AX251" s="59"/>
      <c r="AY251" s="59"/>
      <c r="AZ251" s="59"/>
      <c r="BA251" s="59"/>
      <c r="BB251" s="59"/>
      <c r="BC251" s="59"/>
      <c r="BD251" s="59"/>
      <c r="BE251" s="59"/>
      <c r="BF251" s="59"/>
      <c r="BG251" s="59"/>
      <c r="BH251" s="59"/>
      <c r="BI251" s="59"/>
      <c r="BJ251" s="59"/>
      <c r="BK251" s="59"/>
      <c r="BL251" s="59"/>
      <c r="BM251" s="59"/>
      <c r="BN251" s="59"/>
      <c r="BO251" s="59"/>
      <c r="BP251" s="59"/>
      <c r="BQ251" s="59"/>
      <c r="BR251" s="59"/>
      <c r="BS251" s="59"/>
      <c r="BT251" s="59"/>
      <c r="BU251" s="59"/>
      <c r="BV251" s="59"/>
      <c r="BW251" s="59"/>
      <c r="BX251" s="59"/>
      <c r="BY251" s="59"/>
      <c r="BZ251" s="59"/>
      <c r="CZ251" s="48"/>
      <c r="DA251" s="48"/>
      <c r="DB251" s="48"/>
      <c r="DC251" s="48"/>
      <c r="DD251" s="48"/>
      <c r="DE251" s="48"/>
      <c r="DF251" s="48"/>
      <c r="DG251" s="48"/>
      <c r="DH251" s="48"/>
      <c r="DI251" s="48"/>
      <c r="DJ251" s="48"/>
      <c r="DK251" s="48"/>
      <c r="DL251" s="48"/>
      <c r="DM251" s="48"/>
      <c r="DN251" s="48"/>
      <c r="DO251" s="48"/>
      <c r="DP251" s="48"/>
    </row>
    <row r="252" spans="1:120" s="2" customFormat="1" ht="4.5" customHeight="1">
      <c r="A252" s="94"/>
      <c r="B252" s="94"/>
      <c r="C252" s="94"/>
      <c r="D252" s="94"/>
      <c r="E252" s="94"/>
      <c r="F252" s="94"/>
      <c r="G252" s="94"/>
      <c r="H252" s="94"/>
      <c r="I252" s="94"/>
      <c r="J252" s="94"/>
      <c r="K252" s="94"/>
      <c r="L252" s="94"/>
      <c r="M252" s="94"/>
      <c r="N252" s="94"/>
      <c r="O252" s="94"/>
      <c r="P252" s="94"/>
      <c r="Q252" s="94"/>
      <c r="R252" s="94"/>
      <c r="S252" s="94"/>
      <c r="T252" s="94"/>
      <c r="U252" s="94"/>
      <c r="V252" s="94"/>
      <c r="W252" s="94"/>
      <c r="X252" s="94"/>
      <c r="Y252" s="94"/>
      <c r="Z252" s="94"/>
      <c r="AA252" s="94"/>
      <c r="AB252" s="94"/>
      <c r="AC252" s="94"/>
      <c r="AD252" s="94"/>
      <c r="AE252" s="94"/>
      <c r="AF252" s="94"/>
      <c r="AG252" s="94"/>
      <c r="AH252" s="94"/>
      <c r="AI252" s="94"/>
      <c r="AJ252" s="94"/>
      <c r="AK252" s="94"/>
      <c r="AL252" s="94"/>
      <c r="AM252" s="94"/>
      <c r="AN252" s="94"/>
      <c r="AO252" s="94"/>
      <c r="AP252" s="94"/>
      <c r="AQ252" s="94"/>
      <c r="AR252" s="94"/>
      <c r="AS252" s="94"/>
      <c r="AT252" s="94"/>
      <c r="AU252" s="94"/>
      <c r="AV252" s="94"/>
      <c r="AW252" s="94"/>
      <c r="AX252" s="94"/>
      <c r="AY252" s="94"/>
      <c r="AZ252" s="94"/>
      <c r="BA252" s="94"/>
      <c r="BB252" s="94"/>
      <c r="BC252" s="94"/>
      <c r="BD252" s="94"/>
      <c r="BE252" s="94"/>
      <c r="BF252" s="94"/>
      <c r="BG252" s="94"/>
      <c r="BH252" s="94"/>
      <c r="BI252" s="94"/>
      <c r="BJ252" s="94"/>
      <c r="BK252" s="94"/>
      <c r="BL252" s="94"/>
      <c r="BM252" s="94"/>
      <c r="BN252" s="94"/>
      <c r="BO252" s="94"/>
      <c r="BP252" s="94"/>
      <c r="BQ252" s="94"/>
      <c r="BR252" s="94"/>
      <c r="BS252" s="94"/>
      <c r="BT252" s="94"/>
      <c r="BU252" s="94"/>
      <c r="BV252" s="94"/>
      <c r="BW252" s="94"/>
      <c r="BX252" s="94"/>
      <c r="BY252" s="94"/>
      <c r="BZ252" s="94"/>
      <c r="CZ252" s="48"/>
      <c r="DA252" s="48"/>
      <c r="DB252" s="48"/>
      <c r="DC252" s="48"/>
      <c r="DD252" s="48"/>
      <c r="DE252" s="48"/>
      <c r="DF252" s="48"/>
      <c r="DG252" s="48"/>
      <c r="DH252" s="48"/>
      <c r="DI252" s="48"/>
      <c r="DJ252" s="48"/>
      <c r="DK252" s="48"/>
      <c r="DL252" s="48"/>
      <c r="DM252" s="48"/>
      <c r="DN252" s="48"/>
      <c r="DO252" s="48"/>
      <c r="DP252" s="48"/>
    </row>
    <row r="253" spans="1:120" s="27" customFormat="1" ht="5.0999999999999996" customHeight="1">
      <c r="A253" s="203"/>
      <c r="B253" s="203"/>
      <c r="C253" s="203"/>
      <c r="D253" s="203"/>
      <c r="E253" s="203"/>
      <c r="F253" s="203"/>
      <c r="G253" s="203"/>
      <c r="H253" s="203"/>
      <c r="I253" s="203"/>
      <c r="J253" s="203"/>
      <c r="K253" s="203"/>
      <c r="L253" s="203"/>
      <c r="M253" s="203"/>
      <c r="N253" s="203"/>
      <c r="O253" s="203"/>
      <c r="P253" s="203"/>
      <c r="Q253" s="203"/>
      <c r="R253" s="203"/>
      <c r="S253" s="203"/>
      <c r="T253" s="203"/>
      <c r="U253" s="203"/>
      <c r="V253" s="203"/>
      <c r="W253" s="203"/>
      <c r="X253" s="203"/>
      <c r="Y253" s="203"/>
      <c r="Z253" s="203"/>
      <c r="AA253" s="203"/>
      <c r="AB253" s="203"/>
      <c r="AC253" s="203"/>
      <c r="AD253" s="203"/>
      <c r="AE253" s="203"/>
      <c r="AF253" s="203"/>
      <c r="AG253" s="203"/>
      <c r="AH253" s="203"/>
      <c r="AI253" s="203"/>
      <c r="AJ253" s="203"/>
      <c r="AK253" s="203"/>
      <c r="AL253" s="203"/>
      <c r="AM253" s="203"/>
      <c r="AN253" s="203"/>
      <c r="AO253" s="203"/>
      <c r="AP253" s="203"/>
      <c r="AQ253" s="203"/>
      <c r="AR253" s="203"/>
      <c r="AS253" s="203"/>
      <c r="AT253" s="203"/>
      <c r="AU253" s="203"/>
      <c r="AV253" s="203"/>
      <c r="AW253" s="203"/>
      <c r="AX253" s="203"/>
      <c r="AY253" s="203"/>
      <c r="AZ253" s="203"/>
      <c r="BA253" s="203"/>
      <c r="BB253" s="203"/>
      <c r="BC253" s="203"/>
      <c r="BD253" s="203"/>
      <c r="BE253" s="203"/>
      <c r="BF253" s="203"/>
      <c r="BG253" s="203"/>
      <c r="BH253" s="203"/>
      <c r="BI253" s="203"/>
      <c r="BJ253" s="203"/>
      <c r="BK253" s="203"/>
      <c r="BL253" s="203"/>
      <c r="BM253" s="203"/>
      <c r="BN253" s="203"/>
      <c r="BO253" s="203"/>
      <c r="BP253" s="203"/>
      <c r="BQ253" s="203"/>
      <c r="BR253" s="203"/>
      <c r="BS253" s="203"/>
      <c r="BT253" s="203"/>
      <c r="BU253" s="203"/>
      <c r="BV253" s="203"/>
      <c r="BW253" s="203"/>
      <c r="BX253" s="203"/>
      <c r="BY253" s="203"/>
      <c r="BZ253" s="203"/>
      <c r="CZ253" s="26"/>
      <c r="DA253" s="26"/>
      <c r="DB253" s="26"/>
      <c r="DC253" s="26"/>
      <c r="DD253" s="26"/>
      <c r="DE253" s="26"/>
      <c r="DF253" s="26"/>
      <c r="DG253" s="26"/>
      <c r="DH253" s="26"/>
      <c r="DI253" s="26"/>
      <c r="DJ253" s="26"/>
      <c r="DK253" s="26"/>
      <c r="DL253" s="26"/>
      <c r="DM253" s="26"/>
      <c r="DN253" s="26"/>
      <c r="DO253" s="26"/>
      <c r="DP253" s="26"/>
    </row>
    <row r="254" spans="1:120" s="27" customFormat="1" ht="16.5" customHeight="1">
      <c r="A254" s="59"/>
      <c r="B254" s="59" t="s">
        <v>106</v>
      </c>
      <c r="C254" s="59"/>
      <c r="D254" s="59"/>
      <c r="E254" s="59"/>
      <c r="F254" s="59"/>
      <c r="G254" s="59"/>
      <c r="H254" s="59"/>
      <c r="I254" s="59"/>
      <c r="J254" s="59"/>
      <c r="K254" s="59"/>
      <c r="L254" s="59"/>
      <c r="M254" s="59"/>
      <c r="N254" s="59"/>
      <c r="O254" s="672" t="s">
        <v>56</v>
      </c>
      <c r="P254" s="672"/>
      <c r="Q254" s="672"/>
      <c r="R254" s="59"/>
      <c r="S254" s="59" t="s">
        <v>107</v>
      </c>
      <c r="T254" s="59"/>
      <c r="U254" s="59"/>
      <c r="V254" s="59"/>
      <c r="W254" s="59"/>
      <c r="X254" s="59"/>
      <c r="Y254" s="59"/>
      <c r="Z254" s="59"/>
      <c r="AA254" s="59"/>
      <c r="AB254" s="59"/>
      <c r="AC254" s="59"/>
      <c r="AD254" s="59"/>
      <c r="AE254" s="59"/>
      <c r="AF254" s="672" t="s">
        <v>56</v>
      </c>
      <c r="AG254" s="672"/>
      <c r="AH254" s="672"/>
      <c r="AI254" s="59"/>
      <c r="AJ254" s="59" t="s">
        <v>108</v>
      </c>
      <c r="AK254" s="59"/>
      <c r="AL254" s="59"/>
      <c r="AM254" s="59"/>
      <c r="AN254" s="59"/>
      <c r="AO254" s="59"/>
      <c r="AP254" s="59"/>
      <c r="AQ254" s="59"/>
      <c r="AR254" s="59"/>
      <c r="AS254" s="59"/>
      <c r="AT254" s="59"/>
      <c r="AU254" s="59"/>
      <c r="AV254" s="59"/>
      <c r="AW254" s="59"/>
      <c r="AX254" s="59"/>
      <c r="AY254" s="59"/>
      <c r="AZ254" s="672" t="s">
        <v>56</v>
      </c>
      <c r="BA254" s="672"/>
      <c r="BB254" s="672"/>
      <c r="BC254" s="59" t="s">
        <v>109</v>
      </c>
      <c r="BD254" s="59"/>
      <c r="BE254" s="59"/>
      <c r="BF254" s="59"/>
      <c r="BG254" s="59"/>
      <c r="BH254" s="59"/>
      <c r="BI254" s="59"/>
      <c r="BJ254" s="59"/>
      <c r="BK254" s="59"/>
      <c r="BL254" s="59"/>
      <c r="BM254" s="59"/>
      <c r="BN254" s="59"/>
      <c r="BO254" s="59"/>
      <c r="BP254" s="59"/>
      <c r="BQ254" s="95"/>
      <c r="BR254" s="59"/>
      <c r="BS254" s="59"/>
      <c r="BT254" s="59"/>
      <c r="BU254" s="59"/>
      <c r="BV254" s="59"/>
      <c r="BW254" s="59"/>
      <c r="BX254" s="59"/>
      <c r="BY254" s="59"/>
      <c r="BZ254" s="59"/>
      <c r="CZ254" s="26"/>
      <c r="DA254" s="26"/>
      <c r="DB254" s="26"/>
      <c r="DC254" s="26"/>
      <c r="DD254" s="26"/>
      <c r="DE254" s="26"/>
      <c r="DF254" s="26"/>
      <c r="DG254" s="26"/>
      <c r="DH254" s="26"/>
      <c r="DI254" s="26"/>
      <c r="DJ254" s="26"/>
      <c r="DK254" s="26"/>
      <c r="DL254" s="26"/>
      <c r="DM254" s="26"/>
      <c r="DN254" s="26"/>
      <c r="DO254" s="26"/>
      <c r="DP254" s="26"/>
    </row>
    <row r="255" spans="1:120" s="2" customFormat="1" ht="4.5" customHeight="1">
      <c r="A255" s="94"/>
      <c r="B255" s="94"/>
      <c r="C255" s="94"/>
      <c r="D255" s="94"/>
      <c r="E255" s="94"/>
      <c r="F255" s="94"/>
      <c r="G255" s="94"/>
      <c r="H255" s="94"/>
      <c r="I255" s="94"/>
      <c r="J255" s="94"/>
      <c r="K255" s="94"/>
      <c r="L255" s="94"/>
      <c r="M255" s="94"/>
      <c r="N255" s="94"/>
      <c r="O255" s="94"/>
      <c r="P255" s="94"/>
      <c r="Q255" s="94"/>
      <c r="R255" s="94"/>
      <c r="S255" s="94"/>
      <c r="T255" s="94"/>
      <c r="U255" s="94"/>
      <c r="V255" s="94"/>
      <c r="W255" s="94"/>
      <c r="X255" s="94"/>
      <c r="Y255" s="94"/>
      <c r="Z255" s="94"/>
      <c r="AA255" s="94"/>
      <c r="AB255" s="94"/>
      <c r="AC255" s="94"/>
      <c r="AD255" s="94"/>
      <c r="AE255" s="94"/>
      <c r="AF255" s="94"/>
      <c r="AG255" s="94"/>
      <c r="AH255" s="94"/>
      <c r="AI255" s="94"/>
      <c r="AJ255" s="94"/>
      <c r="AK255" s="94"/>
      <c r="AL255" s="94"/>
      <c r="AM255" s="94"/>
      <c r="AN255" s="94"/>
      <c r="AO255" s="94"/>
      <c r="AP255" s="94"/>
      <c r="AQ255" s="94"/>
      <c r="AR255" s="94"/>
      <c r="AS255" s="94"/>
      <c r="AT255" s="94"/>
      <c r="AU255" s="94"/>
      <c r="AV255" s="94"/>
      <c r="AW255" s="94"/>
      <c r="AX255" s="94"/>
      <c r="AY255" s="94"/>
      <c r="AZ255" s="94"/>
      <c r="BA255" s="94"/>
      <c r="BB255" s="94"/>
      <c r="BC255" s="94"/>
      <c r="BD255" s="94"/>
      <c r="BE255" s="94"/>
      <c r="BF255" s="94"/>
      <c r="BG255" s="94"/>
      <c r="BH255" s="94"/>
      <c r="BI255" s="94"/>
      <c r="BJ255" s="94"/>
      <c r="BK255" s="94"/>
      <c r="BL255" s="94"/>
      <c r="BM255" s="94"/>
      <c r="BN255" s="94"/>
      <c r="BO255" s="94"/>
      <c r="BP255" s="94"/>
      <c r="BQ255" s="94"/>
      <c r="BR255" s="94"/>
      <c r="BS255" s="94"/>
      <c r="BT255" s="94"/>
      <c r="BU255" s="94"/>
      <c r="BV255" s="94"/>
      <c r="BW255" s="94"/>
      <c r="BX255" s="94"/>
      <c r="BY255" s="94"/>
      <c r="BZ255" s="94"/>
      <c r="CZ255" s="48"/>
      <c r="DA255" s="48"/>
      <c r="DB255" s="48"/>
      <c r="DC255" s="48"/>
      <c r="DD255" s="48"/>
      <c r="DE255" s="48"/>
      <c r="DF255" s="48"/>
      <c r="DG255" s="48"/>
      <c r="DH255" s="48"/>
      <c r="DI255" s="48"/>
      <c r="DJ255" s="48"/>
      <c r="DK255" s="48"/>
      <c r="DL255" s="48"/>
      <c r="DM255" s="48"/>
      <c r="DN255" s="48"/>
      <c r="DO255" s="48"/>
      <c r="DP255" s="48"/>
    </row>
    <row r="256" spans="1:120" s="27" customFormat="1" ht="5.0999999999999996" customHeight="1">
      <c r="A256" s="203"/>
      <c r="B256" s="203"/>
      <c r="C256" s="203"/>
      <c r="D256" s="203"/>
      <c r="E256" s="203"/>
      <c r="F256" s="203"/>
      <c r="G256" s="203"/>
      <c r="H256" s="203"/>
      <c r="I256" s="203"/>
      <c r="J256" s="203"/>
      <c r="K256" s="203"/>
      <c r="L256" s="203"/>
      <c r="M256" s="203"/>
      <c r="N256" s="203"/>
      <c r="O256" s="203"/>
      <c r="P256" s="203"/>
      <c r="Q256" s="203"/>
      <c r="R256" s="203"/>
      <c r="S256" s="203"/>
      <c r="T256" s="203"/>
      <c r="U256" s="203"/>
      <c r="V256" s="203"/>
      <c r="W256" s="203"/>
      <c r="X256" s="203"/>
      <c r="Y256" s="203"/>
      <c r="Z256" s="203"/>
      <c r="AA256" s="203"/>
      <c r="AB256" s="203"/>
      <c r="AC256" s="203"/>
      <c r="AD256" s="203"/>
      <c r="AE256" s="203"/>
      <c r="AF256" s="203"/>
      <c r="AG256" s="203"/>
      <c r="AH256" s="203"/>
      <c r="AI256" s="203"/>
      <c r="AJ256" s="203"/>
      <c r="AK256" s="203"/>
      <c r="AL256" s="203"/>
      <c r="AM256" s="203"/>
      <c r="AN256" s="203"/>
      <c r="AO256" s="203"/>
      <c r="AP256" s="203"/>
      <c r="AQ256" s="203"/>
      <c r="AR256" s="203"/>
      <c r="AS256" s="203"/>
      <c r="AT256" s="203"/>
      <c r="AU256" s="203"/>
      <c r="AV256" s="203"/>
      <c r="AW256" s="203"/>
      <c r="AX256" s="203"/>
      <c r="AY256" s="203"/>
      <c r="AZ256" s="203"/>
      <c r="BA256" s="203"/>
      <c r="BB256" s="203"/>
      <c r="BC256" s="203"/>
      <c r="BD256" s="203"/>
      <c r="BE256" s="203"/>
      <c r="BF256" s="203"/>
      <c r="BG256" s="203"/>
      <c r="BH256" s="203"/>
      <c r="BI256" s="203"/>
      <c r="BJ256" s="203"/>
      <c r="BK256" s="203"/>
      <c r="BL256" s="203"/>
      <c r="BM256" s="203"/>
      <c r="BN256" s="203"/>
      <c r="BO256" s="203"/>
      <c r="BP256" s="203"/>
      <c r="BQ256" s="203"/>
      <c r="BR256" s="203"/>
      <c r="BS256" s="203"/>
      <c r="BT256" s="203"/>
      <c r="BU256" s="203"/>
      <c r="BV256" s="203"/>
      <c r="BW256" s="203"/>
      <c r="BX256" s="203"/>
      <c r="BY256" s="203"/>
      <c r="BZ256" s="203"/>
      <c r="CZ256" s="26"/>
      <c r="DA256" s="26"/>
      <c r="DB256" s="26"/>
      <c r="DC256" s="26"/>
      <c r="DD256" s="26"/>
      <c r="DE256" s="26"/>
      <c r="DF256" s="26"/>
      <c r="DG256" s="26"/>
      <c r="DH256" s="26"/>
      <c r="DI256" s="26"/>
      <c r="DJ256" s="26"/>
      <c r="DK256" s="26"/>
      <c r="DL256" s="26"/>
      <c r="DM256" s="26"/>
      <c r="DN256" s="26"/>
      <c r="DO256" s="26"/>
      <c r="DP256" s="26"/>
    </row>
    <row r="257" spans="1:124" s="27" customFormat="1" ht="16.5" customHeight="1">
      <c r="A257" s="59"/>
      <c r="B257" s="59" t="s">
        <v>110</v>
      </c>
      <c r="C257" s="59"/>
      <c r="D257" s="59"/>
      <c r="E257" s="59"/>
      <c r="F257" s="59"/>
      <c r="G257" s="59"/>
      <c r="H257" s="59"/>
      <c r="I257" s="59"/>
      <c r="J257" s="59"/>
      <c r="K257" s="59"/>
      <c r="L257" s="59"/>
      <c r="M257" s="59"/>
      <c r="N257" s="59"/>
      <c r="O257" s="59"/>
      <c r="P257" s="59"/>
      <c r="Q257" s="59"/>
      <c r="R257" s="59"/>
      <c r="S257" s="59"/>
      <c r="T257" s="59"/>
      <c r="U257" s="59"/>
      <c r="V257" s="59"/>
      <c r="W257" s="59"/>
      <c r="X257" s="59"/>
      <c r="Y257" s="59"/>
      <c r="Z257" s="59"/>
      <c r="AA257" s="59"/>
      <c r="AB257" s="59"/>
      <c r="AC257" s="59"/>
      <c r="AD257" s="677"/>
      <c r="AE257" s="677"/>
      <c r="AF257" s="677"/>
      <c r="AG257" s="677"/>
      <c r="AH257" s="677"/>
      <c r="AI257" s="677"/>
      <c r="AJ257" s="677"/>
      <c r="AK257" s="677"/>
      <c r="AL257" s="677"/>
      <c r="AM257" s="677"/>
      <c r="AN257" s="677"/>
      <c r="AO257" s="677"/>
      <c r="AP257" s="677"/>
      <c r="AQ257" s="677"/>
      <c r="AR257" s="677"/>
      <c r="AS257" s="677"/>
      <c r="AT257" s="677"/>
      <c r="AU257" s="677"/>
      <c r="AV257" s="677"/>
      <c r="AW257" s="677"/>
      <c r="AX257" s="677"/>
      <c r="AY257" s="677"/>
      <c r="AZ257" s="677"/>
      <c r="BA257" s="677"/>
      <c r="BB257" s="677"/>
      <c r="BC257" s="677"/>
      <c r="BD257" s="677"/>
      <c r="BE257" s="677"/>
      <c r="BF257" s="677"/>
      <c r="BG257" s="677"/>
      <c r="BH257" s="677"/>
      <c r="BI257" s="677"/>
      <c r="BJ257" s="677"/>
      <c r="BK257" s="677"/>
      <c r="BL257" s="677"/>
      <c r="BM257" s="677"/>
      <c r="BN257" s="677"/>
      <c r="BO257" s="677"/>
      <c r="BP257" s="677"/>
      <c r="BQ257" s="677"/>
      <c r="BR257" s="677"/>
      <c r="BS257" s="677"/>
      <c r="BT257" s="677"/>
      <c r="BU257" s="677"/>
      <c r="BV257" s="677"/>
      <c r="BW257" s="677"/>
      <c r="BX257" s="122"/>
      <c r="BY257" s="122"/>
      <c r="BZ257" s="122"/>
      <c r="CZ257" s="26"/>
      <c r="DA257" s="26"/>
      <c r="DB257" s="26"/>
      <c r="DC257" s="26"/>
      <c r="DD257" s="26"/>
      <c r="DE257" s="26"/>
      <c r="DF257" s="26"/>
      <c r="DG257" s="26"/>
      <c r="DH257" s="26"/>
      <c r="DI257" s="26"/>
      <c r="DJ257" s="26"/>
      <c r="DK257" s="26"/>
      <c r="DL257" s="26"/>
      <c r="DM257" s="26"/>
      <c r="DN257" s="26"/>
      <c r="DO257" s="26"/>
      <c r="DP257" s="26"/>
    </row>
    <row r="258" spans="1:124" s="2" customFormat="1" ht="17.100000000000001" customHeight="1">
      <c r="A258" s="59"/>
      <c r="B258" s="59"/>
      <c r="C258" s="59"/>
      <c r="D258" s="59"/>
      <c r="E258" s="677"/>
      <c r="F258" s="677"/>
      <c r="G258" s="677"/>
      <c r="H258" s="677"/>
      <c r="I258" s="677"/>
      <c r="J258" s="677"/>
      <c r="K258" s="677"/>
      <c r="L258" s="677"/>
      <c r="M258" s="677"/>
      <c r="N258" s="677"/>
      <c r="O258" s="677"/>
      <c r="P258" s="677"/>
      <c r="Q258" s="677"/>
      <c r="R258" s="677"/>
      <c r="S258" s="677"/>
      <c r="T258" s="677"/>
      <c r="U258" s="677"/>
      <c r="V258" s="677"/>
      <c r="W258" s="677"/>
      <c r="X258" s="677"/>
      <c r="Y258" s="677"/>
      <c r="Z258" s="677"/>
      <c r="AA258" s="677"/>
      <c r="AB258" s="677"/>
      <c r="AC258" s="677"/>
      <c r="AD258" s="677"/>
      <c r="AE258" s="677"/>
      <c r="AF258" s="677"/>
      <c r="AG258" s="677"/>
      <c r="AH258" s="677"/>
      <c r="AI258" s="677"/>
      <c r="AJ258" s="677"/>
      <c r="AK258" s="677"/>
      <c r="AL258" s="677"/>
      <c r="AM258" s="677"/>
      <c r="AN258" s="677"/>
      <c r="AO258" s="677"/>
      <c r="AP258" s="677"/>
      <c r="AQ258" s="677"/>
      <c r="AR258" s="677"/>
      <c r="AS258" s="677"/>
      <c r="AT258" s="677"/>
      <c r="AU258" s="677"/>
      <c r="AV258" s="677"/>
      <c r="AW258" s="677"/>
      <c r="AX258" s="677"/>
      <c r="AY258" s="677"/>
      <c r="AZ258" s="677"/>
      <c r="BA258" s="677"/>
      <c r="BB258" s="677"/>
      <c r="BC258" s="677"/>
      <c r="BD258" s="677"/>
      <c r="BE258" s="677"/>
      <c r="BF258" s="677"/>
      <c r="BG258" s="677"/>
      <c r="BH258" s="677"/>
      <c r="BI258" s="677"/>
      <c r="BJ258" s="677"/>
      <c r="BK258" s="677"/>
      <c r="BL258" s="677"/>
      <c r="BM258" s="677"/>
      <c r="BN258" s="677"/>
      <c r="BO258" s="677"/>
      <c r="BP258" s="677"/>
      <c r="BQ258" s="677"/>
      <c r="BR258" s="677"/>
      <c r="BS258" s="677"/>
      <c r="BT258" s="677"/>
      <c r="BU258" s="677"/>
      <c r="BV258" s="677"/>
      <c r="BW258" s="677"/>
      <c r="BX258" s="122"/>
      <c r="BY258" s="122"/>
      <c r="BZ258" s="122"/>
      <c r="CA258" s="395"/>
      <c r="CB258" s="395"/>
      <c r="CC258" s="395"/>
      <c r="CD258" s="395"/>
      <c r="CE258" s="395"/>
      <c r="CF258" s="395"/>
      <c r="CG258" s="395"/>
      <c r="CH258" s="395"/>
      <c r="CI258" s="395"/>
      <c r="CJ258" s="395"/>
      <c r="CK258" s="395"/>
      <c r="CL258" s="395"/>
      <c r="CM258" s="395"/>
      <c r="CN258" s="395"/>
      <c r="CO258" s="395"/>
      <c r="CP258" s="395"/>
      <c r="CQ258" s="395"/>
      <c r="CR258" s="395"/>
      <c r="CS258" s="395"/>
      <c r="CT258" s="395"/>
      <c r="CU258" s="395"/>
      <c r="CV258" s="395"/>
      <c r="CW258" s="395"/>
      <c r="CX258" s="395"/>
      <c r="CY258" s="395"/>
      <c r="CZ258" s="395"/>
      <c r="DA258" s="395"/>
      <c r="DB258" s="395"/>
      <c r="DC258" s="395"/>
      <c r="DD258" s="395"/>
      <c r="DE258" s="395"/>
      <c r="DF258" s="395"/>
      <c r="DG258" s="395"/>
      <c r="DH258" s="395"/>
      <c r="DI258" s="395"/>
      <c r="DJ258" s="395"/>
      <c r="DK258" s="395"/>
      <c r="DL258" s="395"/>
      <c r="DM258" s="395"/>
      <c r="DN258" s="395"/>
      <c r="DO258" s="395"/>
      <c r="DP258" s="395"/>
      <c r="DQ258" s="395"/>
      <c r="DR258" s="395"/>
      <c r="DS258" s="395"/>
      <c r="DT258" s="395"/>
    </row>
    <row r="259" spans="1:124" s="2" customFormat="1" ht="17.100000000000001" customHeight="1">
      <c r="A259" s="59"/>
      <c r="B259" s="59"/>
      <c r="C259" s="59"/>
      <c r="D259" s="59"/>
      <c r="E259" s="677"/>
      <c r="F259" s="677"/>
      <c r="G259" s="677"/>
      <c r="H259" s="677"/>
      <c r="I259" s="677"/>
      <c r="J259" s="677"/>
      <c r="K259" s="677"/>
      <c r="L259" s="677"/>
      <c r="M259" s="677"/>
      <c r="N259" s="677"/>
      <c r="O259" s="677"/>
      <c r="P259" s="677"/>
      <c r="Q259" s="677"/>
      <c r="R259" s="677"/>
      <c r="S259" s="677"/>
      <c r="T259" s="677"/>
      <c r="U259" s="677"/>
      <c r="V259" s="677"/>
      <c r="W259" s="677"/>
      <c r="X259" s="677"/>
      <c r="Y259" s="677"/>
      <c r="Z259" s="677"/>
      <c r="AA259" s="677"/>
      <c r="AB259" s="677"/>
      <c r="AC259" s="677"/>
      <c r="AD259" s="677"/>
      <c r="AE259" s="677"/>
      <c r="AF259" s="677"/>
      <c r="AG259" s="677"/>
      <c r="AH259" s="677"/>
      <c r="AI259" s="677"/>
      <c r="AJ259" s="677"/>
      <c r="AK259" s="677"/>
      <c r="AL259" s="677"/>
      <c r="AM259" s="677"/>
      <c r="AN259" s="677"/>
      <c r="AO259" s="677"/>
      <c r="AP259" s="677"/>
      <c r="AQ259" s="677"/>
      <c r="AR259" s="677"/>
      <c r="AS259" s="677"/>
      <c r="AT259" s="677"/>
      <c r="AU259" s="677"/>
      <c r="AV259" s="677"/>
      <c r="AW259" s="677"/>
      <c r="AX259" s="677"/>
      <c r="AY259" s="677"/>
      <c r="AZ259" s="677"/>
      <c r="BA259" s="677"/>
      <c r="BB259" s="677"/>
      <c r="BC259" s="677"/>
      <c r="BD259" s="677"/>
      <c r="BE259" s="677"/>
      <c r="BF259" s="677"/>
      <c r="BG259" s="677"/>
      <c r="BH259" s="677"/>
      <c r="BI259" s="677"/>
      <c r="BJ259" s="677"/>
      <c r="BK259" s="677"/>
      <c r="BL259" s="677"/>
      <c r="BM259" s="677"/>
      <c r="BN259" s="677"/>
      <c r="BO259" s="677"/>
      <c r="BP259" s="677"/>
      <c r="BQ259" s="677"/>
      <c r="BR259" s="677"/>
      <c r="BS259" s="677"/>
      <c r="BT259" s="677"/>
      <c r="BU259" s="677"/>
      <c r="BV259" s="677"/>
      <c r="BW259" s="677"/>
      <c r="BX259" s="122"/>
      <c r="BY259" s="122"/>
      <c r="BZ259" s="122"/>
      <c r="CA259" s="395"/>
      <c r="CB259" s="395"/>
      <c r="CC259" s="395"/>
      <c r="CD259" s="395"/>
      <c r="CE259" s="395"/>
      <c r="CF259" s="395"/>
      <c r="CG259" s="395"/>
      <c r="CH259" s="395"/>
      <c r="CI259" s="395"/>
      <c r="CJ259" s="395"/>
      <c r="CK259" s="395"/>
      <c r="CL259" s="395"/>
      <c r="CM259" s="395"/>
      <c r="CN259" s="395"/>
      <c r="CO259" s="395"/>
      <c r="CP259" s="395"/>
      <c r="CQ259" s="395"/>
      <c r="CR259" s="395"/>
      <c r="CS259" s="395"/>
      <c r="CT259" s="395"/>
      <c r="CU259" s="395"/>
      <c r="CV259" s="395"/>
      <c r="CW259" s="395"/>
      <c r="CX259" s="395"/>
      <c r="CY259" s="395"/>
      <c r="CZ259" s="395"/>
      <c r="DA259" s="395"/>
      <c r="DB259" s="395"/>
      <c r="DC259" s="395"/>
      <c r="DD259" s="395"/>
      <c r="DE259" s="395"/>
      <c r="DF259" s="395"/>
      <c r="DG259" s="395"/>
      <c r="DH259" s="395"/>
      <c r="DI259" s="395"/>
      <c r="DJ259" s="395"/>
      <c r="DK259" s="395"/>
      <c r="DL259" s="395"/>
      <c r="DM259" s="395"/>
      <c r="DN259" s="395"/>
      <c r="DO259" s="395"/>
      <c r="DP259" s="395"/>
      <c r="DQ259" s="395"/>
      <c r="DR259" s="395"/>
      <c r="DS259" s="395"/>
      <c r="DT259" s="395"/>
    </row>
    <row r="260" spans="1:124" s="2" customFormat="1" ht="4.5" customHeight="1">
      <c r="A260" s="94"/>
      <c r="B260" s="94"/>
      <c r="C260" s="94"/>
      <c r="D260" s="94"/>
      <c r="E260" s="94"/>
      <c r="F260" s="94"/>
      <c r="G260" s="94"/>
      <c r="H260" s="94"/>
      <c r="I260" s="94"/>
      <c r="J260" s="94"/>
      <c r="K260" s="94"/>
      <c r="L260" s="94"/>
      <c r="M260" s="94"/>
      <c r="N260" s="94"/>
      <c r="O260" s="94"/>
      <c r="P260" s="94"/>
      <c r="Q260" s="94"/>
      <c r="R260" s="94"/>
      <c r="S260" s="94"/>
      <c r="T260" s="94"/>
      <c r="U260" s="94"/>
      <c r="V260" s="94"/>
      <c r="W260" s="94"/>
      <c r="X260" s="94"/>
      <c r="Y260" s="94"/>
      <c r="Z260" s="94"/>
      <c r="AA260" s="94"/>
      <c r="AB260" s="94"/>
      <c r="AC260" s="94"/>
      <c r="AD260" s="94"/>
      <c r="AE260" s="94"/>
      <c r="AF260" s="94"/>
      <c r="AG260" s="94"/>
      <c r="AH260" s="94"/>
      <c r="AI260" s="94"/>
      <c r="AJ260" s="94"/>
      <c r="AK260" s="94"/>
      <c r="AL260" s="94"/>
      <c r="AM260" s="94"/>
      <c r="AN260" s="94"/>
      <c r="AO260" s="94"/>
      <c r="AP260" s="94"/>
      <c r="AQ260" s="94"/>
      <c r="AR260" s="94"/>
      <c r="AS260" s="94"/>
      <c r="AT260" s="94"/>
      <c r="AU260" s="94"/>
      <c r="AV260" s="94"/>
      <c r="AW260" s="94"/>
      <c r="AX260" s="94"/>
      <c r="AY260" s="94"/>
      <c r="AZ260" s="94"/>
      <c r="BA260" s="94"/>
      <c r="BB260" s="94"/>
      <c r="BC260" s="94"/>
      <c r="BD260" s="94"/>
      <c r="BE260" s="94"/>
      <c r="BF260" s="94"/>
      <c r="BG260" s="94"/>
      <c r="BH260" s="94"/>
      <c r="BI260" s="94"/>
      <c r="BJ260" s="94"/>
      <c r="BK260" s="94"/>
      <c r="BL260" s="94"/>
      <c r="BM260" s="94"/>
      <c r="BN260" s="94"/>
      <c r="BO260" s="94"/>
      <c r="BP260" s="94"/>
      <c r="BQ260" s="94"/>
      <c r="BR260" s="94"/>
      <c r="BS260" s="94"/>
      <c r="BT260" s="94"/>
      <c r="BU260" s="94"/>
      <c r="BV260" s="94"/>
      <c r="BW260" s="94"/>
      <c r="BX260" s="94"/>
      <c r="BY260" s="94"/>
      <c r="BZ260" s="94"/>
      <c r="CZ260" s="48"/>
      <c r="DA260" s="48"/>
      <c r="DB260" s="48"/>
      <c r="DC260" s="48"/>
      <c r="DD260" s="48"/>
      <c r="DE260" s="48"/>
      <c r="DF260" s="48"/>
      <c r="DG260" s="48"/>
      <c r="DH260" s="48"/>
      <c r="DI260" s="48"/>
      <c r="DJ260" s="48"/>
      <c r="DK260" s="48"/>
      <c r="DL260" s="48"/>
      <c r="DM260" s="48"/>
      <c r="DN260" s="48"/>
      <c r="DO260" s="48"/>
      <c r="DP260" s="48"/>
    </row>
    <row r="261" spans="1:124" s="27" customFormat="1" ht="5.0999999999999996" customHeight="1">
      <c r="A261" s="203"/>
      <c r="B261" s="203"/>
      <c r="C261" s="203"/>
      <c r="D261" s="203"/>
      <c r="E261" s="203"/>
      <c r="F261" s="203"/>
      <c r="G261" s="203"/>
      <c r="H261" s="203"/>
      <c r="I261" s="203"/>
      <c r="J261" s="203"/>
      <c r="K261" s="203"/>
      <c r="L261" s="203"/>
      <c r="M261" s="203"/>
      <c r="N261" s="203"/>
      <c r="O261" s="203"/>
      <c r="P261" s="203"/>
      <c r="Q261" s="203"/>
      <c r="R261" s="203"/>
      <c r="S261" s="203"/>
      <c r="T261" s="203"/>
      <c r="U261" s="203"/>
      <c r="V261" s="203"/>
      <c r="W261" s="203"/>
      <c r="X261" s="203"/>
      <c r="Y261" s="203"/>
      <c r="Z261" s="203"/>
      <c r="AA261" s="203"/>
      <c r="AB261" s="203"/>
      <c r="AC261" s="203"/>
      <c r="AD261" s="203"/>
      <c r="AE261" s="203"/>
      <c r="AF261" s="203"/>
      <c r="AG261" s="203"/>
      <c r="AH261" s="203"/>
      <c r="AI261" s="203"/>
      <c r="AJ261" s="203"/>
      <c r="AK261" s="203"/>
      <c r="AL261" s="203"/>
      <c r="AM261" s="203"/>
      <c r="AN261" s="203"/>
      <c r="AO261" s="203"/>
      <c r="AP261" s="203"/>
      <c r="AQ261" s="203"/>
      <c r="AR261" s="203"/>
      <c r="AS261" s="203"/>
      <c r="AT261" s="203"/>
      <c r="AU261" s="203"/>
      <c r="AV261" s="203"/>
      <c r="AW261" s="203"/>
      <c r="AX261" s="203"/>
      <c r="AY261" s="203"/>
      <c r="AZ261" s="203"/>
      <c r="BA261" s="203"/>
      <c r="BB261" s="203"/>
      <c r="BC261" s="203"/>
      <c r="BD261" s="203"/>
      <c r="BE261" s="203"/>
      <c r="BF261" s="203"/>
      <c r="BG261" s="203"/>
      <c r="BH261" s="203"/>
      <c r="BI261" s="203"/>
      <c r="BJ261" s="203"/>
      <c r="BK261" s="203"/>
      <c r="BL261" s="203"/>
      <c r="BM261" s="203"/>
      <c r="BN261" s="203"/>
      <c r="BO261" s="203"/>
      <c r="BP261" s="203"/>
      <c r="BQ261" s="203"/>
      <c r="BR261" s="203"/>
      <c r="BS261" s="203"/>
      <c r="BT261" s="203"/>
      <c r="BU261" s="203"/>
      <c r="BV261" s="203"/>
      <c r="BW261" s="203"/>
      <c r="BX261" s="203"/>
      <c r="BY261" s="203"/>
      <c r="BZ261" s="203"/>
      <c r="CZ261" s="26"/>
      <c r="DA261" s="26"/>
      <c r="DB261" s="26"/>
      <c r="DC261" s="26"/>
      <c r="DD261" s="26"/>
      <c r="DE261" s="26"/>
      <c r="DF261" s="26"/>
      <c r="DG261" s="26"/>
      <c r="DH261" s="26"/>
      <c r="DI261" s="26"/>
      <c r="DJ261" s="26"/>
      <c r="DK261" s="26"/>
      <c r="DL261" s="26"/>
      <c r="DM261" s="26"/>
      <c r="DN261" s="26"/>
      <c r="DO261" s="26"/>
      <c r="DP261" s="26"/>
    </row>
    <row r="262" spans="1:124" s="27" customFormat="1" ht="15.95" customHeight="1">
      <c r="A262" s="59"/>
      <c r="B262" s="59" t="s">
        <v>111</v>
      </c>
      <c r="C262" s="59"/>
      <c r="D262" s="59"/>
      <c r="E262" s="59"/>
      <c r="F262" s="59"/>
      <c r="G262" s="59"/>
      <c r="H262" s="59"/>
      <c r="I262" s="59"/>
      <c r="J262" s="59"/>
      <c r="K262" s="59"/>
      <c r="L262" s="59"/>
      <c r="M262" s="59"/>
      <c r="N262" s="59"/>
      <c r="O262" s="59"/>
      <c r="P262" s="59"/>
      <c r="Q262" s="59"/>
      <c r="R262" s="59"/>
      <c r="S262" s="59"/>
      <c r="T262" s="59"/>
      <c r="U262" s="59"/>
      <c r="V262" s="59"/>
      <c r="W262" s="59"/>
      <c r="X262" s="59"/>
      <c r="Y262" s="59"/>
      <c r="Z262" s="59"/>
      <c r="AA262" s="59"/>
      <c r="AB262" s="59"/>
      <c r="AC262" s="59"/>
      <c r="AD262" s="59"/>
      <c r="AE262" s="59"/>
      <c r="AF262" s="59"/>
      <c r="AG262" s="59"/>
      <c r="AH262" s="59"/>
      <c r="AI262" s="59"/>
      <c r="AJ262" s="59"/>
      <c r="AK262" s="59"/>
      <c r="AL262" s="59"/>
      <c r="AM262" s="59"/>
      <c r="AN262" s="59"/>
      <c r="AO262" s="59"/>
      <c r="AP262" s="59"/>
      <c r="AQ262" s="59"/>
      <c r="AR262" s="59"/>
      <c r="AS262" s="59"/>
      <c r="AT262" s="59"/>
      <c r="AU262" s="59"/>
      <c r="AV262" s="59"/>
      <c r="AW262" s="59"/>
      <c r="AX262" s="59"/>
      <c r="AY262" s="59"/>
      <c r="AZ262" s="59"/>
      <c r="BA262" s="59"/>
      <c r="BB262" s="59"/>
      <c r="BC262" s="59"/>
      <c r="BD262" s="59"/>
      <c r="BE262" s="59"/>
      <c r="BF262" s="59"/>
      <c r="BG262" s="59"/>
      <c r="BH262" s="59"/>
      <c r="BI262" s="59"/>
      <c r="BJ262" s="59"/>
      <c r="BK262" s="59"/>
      <c r="BL262" s="59"/>
      <c r="BM262" s="59"/>
      <c r="BN262" s="59"/>
      <c r="BO262" s="59"/>
      <c r="BP262" s="59"/>
      <c r="BQ262" s="59"/>
      <c r="BR262" s="59"/>
      <c r="BS262" s="59"/>
      <c r="BT262" s="59"/>
      <c r="BU262" s="59"/>
      <c r="BV262" s="59"/>
      <c r="BW262" s="59"/>
      <c r="BX262" s="59"/>
      <c r="BY262" s="59"/>
      <c r="BZ262" s="59"/>
      <c r="CZ262" s="26"/>
      <c r="DA262" s="26"/>
      <c r="DB262" s="26"/>
      <c r="DC262" s="26"/>
      <c r="DD262" s="26"/>
      <c r="DE262" s="26"/>
      <c r="DF262" s="26"/>
      <c r="DG262" s="26"/>
      <c r="DH262" s="26"/>
      <c r="DI262" s="26"/>
      <c r="DJ262" s="26"/>
      <c r="DK262" s="26"/>
      <c r="DL262" s="26"/>
      <c r="DM262" s="26"/>
      <c r="DN262" s="26"/>
      <c r="DO262" s="26"/>
      <c r="DP262" s="26"/>
    </row>
    <row r="263" spans="1:124" s="2" customFormat="1" ht="17.100000000000001" customHeight="1">
      <c r="A263" s="59"/>
      <c r="B263" s="59"/>
      <c r="C263" s="59"/>
      <c r="D263" s="59" t="s">
        <v>112</v>
      </c>
      <c r="E263" s="59"/>
      <c r="F263" s="59"/>
      <c r="G263" s="59"/>
      <c r="H263" s="59"/>
      <c r="I263" s="59"/>
      <c r="J263" s="59"/>
      <c r="K263" s="59"/>
      <c r="L263" s="59"/>
      <c r="M263" s="59"/>
      <c r="N263" s="59"/>
      <c r="O263" s="59"/>
      <c r="P263" s="59"/>
      <c r="Q263" s="59"/>
      <c r="R263" s="59"/>
      <c r="S263" s="59"/>
      <c r="T263" s="59"/>
      <c r="U263" s="59"/>
      <c r="V263" s="59"/>
      <c r="W263" s="59"/>
      <c r="X263" s="59"/>
      <c r="Y263" s="59"/>
      <c r="Z263" s="59"/>
      <c r="AA263" s="59"/>
      <c r="AB263" s="59"/>
      <c r="AC263" s="59"/>
      <c r="AD263" s="59"/>
      <c r="AE263" s="59"/>
      <c r="AF263" s="722"/>
      <c r="AG263" s="722"/>
      <c r="AH263" s="722"/>
      <c r="AI263" s="722"/>
      <c r="AJ263" s="722"/>
      <c r="AK263" s="722"/>
      <c r="AL263" s="722"/>
      <c r="AM263" s="722"/>
      <c r="AN263" s="722"/>
      <c r="AO263" s="722"/>
      <c r="AP263" s="722"/>
      <c r="AQ263" s="722"/>
      <c r="AR263" s="722"/>
      <c r="AS263" s="722"/>
      <c r="AT263" s="722"/>
      <c r="AU263" s="722"/>
      <c r="AV263" s="722"/>
      <c r="AW263" s="722"/>
      <c r="AX263" s="722"/>
      <c r="AY263" s="722"/>
      <c r="AZ263" s="722"/>
      <c r="BA263" s="722"/>
      <c r="BB263" s="722"/>
      <c r="BC263" s="722"/>
      <c r="BD263" s="67"/>
      <c r="BE263" s="67"/>
      <c r="BF263" s="67"/>
      <c r="BG263" s="67"/>
      <c r="BH263" s="67"/>
      <c r="BI263" s="67"/>
      <c r="BJ263" s="67"/>
      <c r="BK263" s="67"/>
      <c r="BL263" s="67"/>
      <c r="BM263" s="67"/>
      <c r="BN263" s="67"/>
      <c r="BO263" s="67"/>
      <c r="BP263" s="67"/>
      <c r="BQ263" s="67"/>
      <c r="BR263" s="67"/>
      <c r="BS263" s="67"/>
      <c r="BT263" s="67"/>
      <c r="BU263" s="67"/>
      <c r="BV263" s="67"/>
      <c r="BW263" s="67"/>
      <c r="BX263" s="67"/>
      <c r="BY263" s="67"/>
      <c r="BZ263" s="67"/>
      <c r="CZ263" s="48"/>
      <c r="DA263" s="48"/>
      <c r="DB263" s="48"/>
      <c r="DC263" s="48"/>
      <c r="DD263" s="48"/>
      <c r="DE263" s="48"/>
      <c r="DF263" s="48"/>
      <c r="DG263" s="48"/>
      <c r="DH263" s="48"/>
      <c r="DI263" s="48"/>
      <c r="DJ263" s="48"/>
      <c r="DK263" s="48"/>
      <c r="DL263" s="48"/>
      <c r="DM263" s="48"/>
      <c r="DN263" s="48"/>
      <c r="DO263" s="48"/>
      <c r="DP263" s="48"/>
    </row>
    <row r="264" spans="1:124" s="2" customFormat="1" ht="17.100000000000001" customHeight="1">
      <c r="A264" s="59"/>
      <c r="B264" s="59"/>
      <c r="C264" s="59"/>
      <c r="D264" s="59" t="s">
        <v>113</v>
      </c>
      <c r="E264" s="59"/>
      <c r="F264" s="59"/>
      <c r="G264" s="59"/>
      <c r="H264" s="59"/>
      <c r="I264" s="59"/>
      <c r="J264" s="59"/>
      <c r="K264" s="59"/>
      <c r="L264" s="59"/>
      <c r="M264" s="59"/>
      <c r="N264" s="59"/>
      <c r="O264" s="59"/>
      <c r="P264" s="59"/>
      <c r="Q264" s="59"/>
      <c r="R264" s="59"/>
      <c r="S264" s="59"/>
      <c r="T264" s="59"/>
      <c r="U264" s="59"/>
      <c r="V264" s="59"/>
      <c r="W264" s="59"/>
      <c r="X264" s="59"/>
      <c r="Y264" s="59"/>
      <c r="Z264" s="59"/>
      <c r="AA264" s="59"/>
      <c r="AB264" s="59"/>
      <c r="AC264" s="59"/>
      <c r="AD264" s="59"/>
      <c r="AE264" s="59"/>
      <c r="AF264" s="722"/>
      <c r="AG264" s="722"/>
      <c r="AH264" s="722"/>
      <c r="AI264" s="722"/>
      <c r="AJ264" s="722"/>
      <c r="AK264" s="722"/>
      <c r="AL264" s="722"/>
      <c r="AM264" s="722"/>
      <c r="AN264" s="722"/>
      <c r="AO264" s="722"/>
      <c r="AP264" s="722"/>
      <c r="AQ264" s="722"/>
      <c r="AR264" s="722"/>
      <c r="AS264" s="722"/>
      <c r="AT264" s="722"/>
      <c r="AU264" s="722"/>
      <c r="AV264" s="722"/>
      <c r="AW264" s="722"/>
      <c r="AX264" s="722"/>
      <c r="AY264" s="722"/>
      <c r="AZ264" s="722"/>
      <c r="BA264" s="722"/>
      <c r="BB264" s="722"/>
      <c r="BC264" s="722"/>
      <c r="BD264" s="67"/>
      <c r="BE264" s="67"/>
      <c r="BF264" s="67"/>
      <c r="BG264" s="67"/>
      <c r="BH264" s="67"/>
      <c r="BI264" s="67"/>
      <c r="BJ264" s="67"/>
      <c r="BK264" s="67"/>
      <c r="BL264" s="67"/>
      <c r="BM264" s="67"/>
      <c r="BN264" s="67"/>
      <c r="BO264" s="67"/>
      <c r="BP264" s="67"/>
      <c r="BQ264" s="67"/>
      <c r="BR264" s="67"/>
      <c r="BS264" s="67"/>
      <c r="BT264" s="67"/>
      <c r="BU264" s="67"/>
      <c r="BV264" s="67"/>
      <c r="BW264" s="67"/>
      <c r="BX264" s="67"/>
      <c r="BY264" s="67"/>
      <c r="BZ264" s="67"/>
      <c r="CZ264" s="48"/>
      <c r="DA264" s="48"/>
      <c r="DB264" s="48"/>
      <c r="DC264" s="48"/>
      <c r="DD264" s="48"/>
      <c r="DE264" s="48"/>
      <c r="DF264" s="48"/>
      <c r="DG264" s="48"/>
      <c r="DH264" s="48"/>
      <c r="DI264" s="48"/>
      <c r="DJ264" s="48"/>
      <c r="DK264" s="48"/>
      <c r="DL264" s="48"/>
      <c r="DM264" s="48"/>
      <c r="DN264" s="48"/>
      <c r="DO264" s="48"/>
      <c r="DP264" s="48"/>
    </row>
    <row r="265" spans="1:124" s="2" customFormat="1" ht="4.5" customHeight="1">
      <c r="A265" s="94"/>
      <c r="B265" s="94"/>
      <c r="C265" s="94"/>
      <c r="D265" s="94"/>
      <c r="E265" s="94"/>
      <c r="F265" s="94"/>
      <c r="G265" s="94"/>
      <c r="H265" s="94"/>
      <c r="I265" s="94"/>
      <c r="J265" s="94"/>
      <c r="K265" s="94"/>
      <c r="L265" s="94"/>
      <c r="M265" s="94"/>
      <c r="N265" s="94"/>
      <c r="O265" s="94"/>
      <c r="P265" s="94"/>
      <c r="Q265" s="94"/>
      <c r="R265" s="94"/>
      <c r="S265" s="94"/>
      <c r="T265" s="94"/>
      <c r="U265" s="94"/>
      <c r="V265" s="94"/>
      <c r="W265" s="94"/>
      <c r="X265" s="94"/>
      <c r="Y265" s="94"/>
      <c r="Z265" s="94"/>
      <c r="AA265" s="94"/>
      <c r="AB265" s="94"/>
      <c r="AC265" s="94"/>
      <c r="AD265" s="94"/>
      <c r="AE265" s="94"/>
      <c r="AF265" s="94"/>
      <c r="AG265" s="94"/>
      <c r="AH265" s="94"/>
      <c r="AI265" s="94"/>
      <c r="AJ265" s="94"/>
      <c r="AK265" s="94"/>
      <c r="AL265" s="94"/>
      <c r="AM265" s="94"/>
      <c r="AN265" s="94"/>
      <c r="AO265" s="94"/>
      <c r="AP265" s="94"/>
      <c r="AQ265" s="94"/>
      <c r="AR265" s="94"/>
      <c r="AS265" s="94"/>
      <c r="AT265" s="94"/>
      <c r="AU265" s="94"/>
      <c r="AV265" s="94"/>
      <c r="AW265" s="94"/>
      <c r="AX265" s="94"/>
      <c r="AY265" s="94"/>
      <c r="AZ265" s="94"/>
      <c r="BA265" s="94"/>
      <c r="BB265" s="94"/>
      <c r="BC265" s="94"/>
      <c r="BD265" s="94"/>
      <c r="BE265" s="94"/>
      <c r="BF265" s="94"/>
      <c r="BG265" s="94"/>
      <c r="BH265" s="94"/>
      <c r="BI265" s="94"/>
      <c r="BJ265" s="94"/>
      <c r="BK265" s="94"/>
      <c r="BL265" s="94"/>
      <c r="BM265" s="94"/>
      <c r="BN265" s="94"/>
      <c r="BO265" s="94"/>
      <c r="BP265" s="94"/>
      <c r="BQ265" s="94"/>
      <c r="BR265" s="94"/>
      <c r="BS265" s="94"/>
      <c r="BT265" s="94"/>
      <c r="BU265" s="94"/>
      <c r="BV265" s="94"/>
      <c r="BW265" s="94"/>
      <c r="BX265" s="94"/>
      <c r="BY265" s="94"/>
      <c r="BZ265" s="94"/>
      <c r="CL265" s="11"/>
      <c r="CZ265" s="48"/>
      <c r="DA265" s="48"/>
      <c r="DB265" s="48"/>
      <c r="DC265" s="48"/>
      <c r="DD265" s="48"/>
      <c r="DE265" s="48"/>
      <c r="DF265" s="48"/>
      <c r="DG265" s="48"/>
      <c r="DH265" s="48"/>
      <c r="DI265" s="48"/>
      <c r="DJ265" s="48"/>
      <c r="DK265" s="48"/>
      <c r="DL265" s="48"/>
      <c r="DM265" s="48"/>
      <c r="DN265" s="48"/>
      <c r="DO265" s="48"/>
      <c r="DP265" s="48"/>
    </row>
    <row r="266" spans="1:124" s="27" customFormat="1" ht="5.0999999999999996" customHeight="1">
      <c r="A266" s="203"/>
      <c r="B266" s="203"/>
      <c r="C266" s="203"/>
      <c r="D266" s="203"/>
      <c r="E266" s="203"/>
      <c r="F266" s="203"/>
      <c r="G266" s="203"/>
      <c r="H266" s="203"/>
      <c r="I266" s="203"/>
      <c r="J266" s="203"/>
      <c r="K266" s="203"/>
      <c r="L266" s="203"/>
      <c r="M266" s="203"/>
      <c r="N266" s="203"/>
      <c r="O266" s="203"/>
      <c r="P266" s="203"/>
      <c r="Q266" s="203"/>
      <c r="R266" s="203"/>
      <c r="S266" s="203"/>
      <c r="T266" s="203"/>
      <c r="U266" s="203"/>
      <c r="V266" s="203"/>
      <c r="W266" s="203"/>
      <c r="X266" s="203"/>
      <c r="Y266" s="203"/>
      <c r="Z266" s="203"/>
      <c r="AA266" s="203"/>
      <c r="AB266" s="203"/>
      <c r="AC266" s="203"/>
      <c r="AD266" s="203"/>
      <c r="AE266" s="203"/>
      <c r="AF266" s="203"/>
      <c r="AG266" s="203"/>
      <c r="AH266" s="203"/>
      <c r="AI266" s="203"/>
      <c r="AJ266" s="203"/>
      <c r="AK266" s="203"/>
      <c r="AL266" s="203"/>
      <c r="AM266" s="203"/>
      <c r="AN266" s="203"/>
      <c r="AO266" s="203"/>
      <c r="AP266" s="203"/>
      <c r="AQ266" s="203"/>
      <c r="AR266" s="203"/>
      <c r="AS266" s="203"/>
      <c r="AT266" s="203"/>
      <c r="AU266" s="203"/>
      <c r="AV266" s="203"/>
      <c r="AW266" s="203"/>
      <c r="AX266" s="203"/>
      <c r="AY266" s="203"/>
      <c r="AZ266" s="203"/>
      <c r="BA266" s="203"/>
      <c r="BB266" s="203"/>
      <c r="BC266" s="203"/>
      <c r="BD266" s="203"/>
      <c r="BE266" s="203"/>
      <c r="BF266" s="203"/>
      <c r="BG266" s="203"/>
      <c r="BH266" s="203"/>
      <c r="BI266" s="203"/>
      <c r="BJ266" s="203"/>
      <c r="BK266" s="203"/>
      <c r="BL266" s="203"/>
      <c r="BM266" s="203"/>
      <c r="BN266" s="203"/>
      <c r="BO266" s="203"/>
      <c r="BP266" s="203"/>
      <c r="BQ266" s="203"/>
      <c r="BR266" s="203"/>
      <c r="BS266" s="203"/>
      <c r="BT266" s="203"/>
      <c r="BU266" s="203"/>
      <c r="BV266" s="203"/>
      <c r="BW266" s="203"/>
      <c r="BX266" s="203"/>
      <c r="BY266" s="203"/>
      <c r="BZ266" s="203"/>
      <c r="CZ266" s="26"/>
      <c r="DA266" s="26"/>
      <c r="DB266" s="26"/>
      <c r="DC266" s="26"/>
      <c r="DD266" s="26"/>
      <c r="DE266" s="26"/>
      <c r="DF266" s="26"/>
      <c r="DG266" s="26"/>
      <c r="DH266" s="26"/>
      <c r="DI266" s="26"/>
      <c r="DJ266" s="26"/>
      <c r="DK266" s="26"/>
      <c r="DL266" s="26"/>
      <c r="DM266" s="26"/>
      <c r="DN266" s="26"/>
      <c r="DO266" s="26"/>
      <c r="DP266" s="26"/>
    </row>
    <row r="267" spans="1:124" s="27" customFormat="1" ht="15.95" customHeight="1">
      <c r="A267" s="59"/>
      <c r="B267" s="59" t="s">
        <v>114</v>
      </c>
      <c r="C267" s="59"/>
      <c r="D267" s="59"/>
      <c r="E267" s="59"/>
      <c r="F267" s="59"/>
      <c r="G267" s="59"/>
      <c r="H267" s="59"/>
      <c r="I267" s="59"/>
      <c r="J267" s="59"/>
      <c r="K267" s="59"/>
      <c r="L267" s="59"/>
      <c r="M267" s="59"/>
      <c r="N267" s="59"/>
      <c r="O267" s="59"/>
      <c r="P267" s="59"/>
      <c r="Q267" s="59"/>
      <c r="R267" s="59"/>
      <c r="S267" s="59"/>
      <c r="T267" s="59"/>
      <c r="U267" s="59"/>
      <c r="V267" s="59"/>
      <c r="W267" s="59"/>
      <c r="X267" s="59"/>
      <c r="Y267" s="59"/>
      <c r="Z267" s="59"/>
      <c r="AA267" s="59"/>
      <c r="AB267" s="59"/>
      <c r="AC267" s="59"/>
      <c r="AD267" s="59"/>
      <c r="AE267" s="59"/>
      <c r="AF267" s="59"/>
      <c r="AG267" s="59"/>
      <c r="AH267" s="59"/>
      <c r="AI267" s="59"/>
      <c r="AJ267" s="59"/>
      <c r="AK267" s="59"/>
      <c r="AL267" s="59"/>
      <c r="AM267" s="59"/>
      <c r="AN267" s="59"/>
      <c r="AO267" s="59"/>
      <c r="AP267" s="59"/>
      <c r="AQ267" s="59"/>
      <c r="AR267" s="59"/>
      <c r="AS267" s="59"/>
      <c r="AT267" s="59"/>
      <c r="AU267" s="59"/>
      <c r="AV267" s="59"/>
      <c r="AW267" s="59"/>
      <c r="AX267" s="59"/>
      <c r="AY267" s="59"/>
      <c r="AZ267" s="59"/>
      <c r="BA267" s="59"/>
      <c r="BB267" s="59"/>
      <c r="BC267" s="59"/>
      <c r="BD267" s="59"/>
      <c r="BE267" s="59"/>
      <c r="BF267" s="59"/>
      <c r="BG267" s="59"/>
      <c r="BH267" s="59"/>
      <c r="BI267" s="59"/>
      <c r="BJ267" s="59"/>
      <c r="BK267" s="59"/>
      <c r="BL267" s="59"/>
      <c r="BM267" s="59"/>
      <c r="BN267" s="59"/>
      <c r="BO267" s="59"/>
      <c r="BP267" s="59"/>
      <c r="BQ267" s="59"/>
      <c r="BR267" s="59"/>
      <c r="BS267" s="59"/>
      <c r="BT267" s="59"/>
      <c r="BU267" s="59"/>
      <c r="BV267" s="59"/>
      <c r="BW267" s="59"/>
      <c r="BX267" s="59"/>
      <c r="BY267" s="59"/>
      <c r="BZ267" s="59"/>
      <c r="CZ267" s="26"/>
      <c r="DA267" s="26"/>
      <c r="DB267" s="26"/>
      <c r="DC267" s="26"/>
      <c r="DD267" s="26"/>
      <c r="DE267" s="26"/>
      <c r="DF267" s="26"/>
      <c r="DG267" s="26"/>
      <c r="DH267" s="26"/>
      <c r="DI267" s="26"/>
      <c r="DJ267" s="26"/>
      <c r="DK267" s="26"/>
      <c r="DL267" s="26"/>
      <c r="DM267" s="26"/>
      <c r="DN267" s="26"/>
      <c r="DO267" s="26"/>
      <c r="DP267" s="26"/>
    </row>
    <row r="268" spans="1:124" s="2" customFormat="1" ht="17.100000000000001" customHeight="1">
      <c r="A268" s="59"/>
      <c r="B268" s="59"/>
      <c r="C268" s="59"/>
      <c r="D268" s="59" t="s">
        <v>115</v>
      </c>
      <c r="E268" s="59"/>
      <c r="F268" s="59"/>
      <c r="G268" s="59"/>
      <c r="H268" s="59"/>
      <c r="I268" s="59"/>
      <c r="J268" s="59"/>
      <c r="K268" s="59"/>
      <c r="L268" s="59"/>
      <c r="M268" s="59"/>
      <c r="N268" s="59"/>
      <c r="O268" s="59"/>
      <c r="P268" s="68" t="s">
        <v>116</v>
      </c>
      <c r="Q268" s="68"/>
      <c r="R268" s="68"/>
      <c r="S268" s="68"/>
      <c r="T268" s="685">
        <v>0</v>
      </c>
      <c r="U268" s="685"/>
      <c r="V268" s="685"/>
      <c r="W268" s="685"/>
      <c r="X268" s="685"/>
      <c r="Y268" s="685"/>
      <c r="Z268" s="685"/>
      <c r="AA268" s="685"/>
      <c r="AB268" s="685"/>
      <c r="AC268" s="69"/>
      <c r="AD268" s="69"/>
      <c r="AE268" s="70" t="s">
        <v>117</v>
      </c>
      <c r="AF268" s="71"/>
      <c r="AG268" s="71"/>
      <c r="AH268" s="685"/>
      <c r="AI268" s="685"/>
      <c r="AJ268" s="685"/>
      <c r="AK268" s="685"/>
      <c r="AL268" s="685"/>
      <c r="AM268" s="685"/>
      <c r="AN268" s="685"/>
      <c r="AO268" s="685"/>
      <c r="AP268" s="685"/>
      <c r="AQ268" s="69"/>
      <c r="AR268" s="69"/>
      <c r="AS268" s="70" t="s">
        <v>117</v>
      </c>
      <c r="AT268" s="71"/>
      <c r="AU268" s="71"/>
      <c r="AV268" s="685"/>
      <c r="AW268" s="685"/>
      <c r="AX268" s="685"/>
      <c r="AY268" s="685"/>
      <c r="AZ268" s="685"/>
      <c r="BA268" s="685"/>
      <c r="BB268" s="685"/>
      <c r="BC268" s="685"/>
      <c r="BD268" s="685"/>
      <c r="BE268" s="69"/>
      <c r="BF268" s="69"/>
      <c r="BG268" s="70" t="s">
        <v>117</v>
      </c>
      <c r="BH268" s="71"/>
      <c r="BI268" s="71"/>
      <c r="BJ268" s="685"/>
      <c r="BK268" s="685"/>
      <c r="BL268" s="685"/>
      <c r="BM268" s="685"/>
      <c r="BN268" s="685"/>
      <c r="BO268" s="685"/>
      <c r="BP268" s="685"/>
      <c r="BQ268" s="685"/>
      <c r="BR268" s="685"/>
      <c r="BS268" s="685"/>
      <c r="BT268" s="685"/>
      <c r="BU268" s="69"/>
      <c r="BV268" s="72" t="s">
        <v>85</v>
      </c>
      <c r="BW268" s="72"/>
      <c r="BX268" s="72"/>
      <c r="BY268" s="72"/>
      <c r="BZ268" s="72"/>
      <c r="CZ268" s="48"/>
      <c r="DA268" s="48"/>
      <c r="DB268" s="48"/>
      <c r="DC268" s="48"/>
      <c r="DD268" s="48"/>
      <c r="DE268" s="48"/>
      <c r="DF268" s="48"/>
      <c r="DG268" s="48"/>
      <c r="DH268" s="48"/>
      <c r="DI268" s="48"/>
      <c r="DJ268" s="48"/>
      <c r="DK268" s="48"/>
      <c r="DL268" s="48"/>
      <c r="DM268" s="48"/>
      <c r="DN268" s="48"/>
      <c r="DO268" s="48"/>
      <c r="DP268" s="48"/>
    </row>
    <row r="269" spans="1:124" s="2" customFormat="1" ht="17.100000000000001" customHeight="1">
      <c r="A269" s="59"/>
      <c r="B269" s="59"/>
      <c r="C269" s="59"/>
      <c r="D269" s="59"/>
      <c r="E269" s="59"/>
      <c r="F269" s="59"/>
      <c r="G269" s="59"/>
      <c r="H269" s="59"/>
      <c r="I269" s="59"/>
      <c r="J269" s="59"/>
      <c r="K269" s="59"/>
      <c r="L269" s="59"/>
      <c r="M269" s="59"/>
      <c r="N269" s="59"/>
      <c r="O269" s="59"/>
      <c r="P269" s="68" t="s">
        <v>119</v>
      </c>
      <c r="Q269" s="68"/>
      <c r="R269" s="68"/>
      <c r="S269" s="68"/>
      <c r="T269" s="685"/>
      <c r="U269" s="685"/>
      <c r="V269" s="685"/>
      <c r="W269" s="685"/>
      <c r="X269" s="685"/>
      <c r="Y269" s="685"/>
      <c r="Z269" s="685"/>
      <c r="AA269" s="685"/>
      <c r="AB269" s="685"/>
      <c r="AC269" s="69"/>
      <c r="AD269" s="69"/>
      <c r="AE269" s="70" t="s">
        <v>117</v>
      </c>
      <c r="AF269" s="71"/>
      <c r="AG269" s="71"/>
      <c r="AH269" s="685"/>
      <c r="AI269" s="685"/>
      <c r="AJ269" s="685"/>
      <c r="AK269" s="685"/>
      <c r="AL269" s="685"/>
      <c r="AM269" s="685"/>
      <c r="AN269" s="685"/>
      <c r="AO269" s="685"/>
      <c r="AP269" s="685"/>
      <c r="AQ269" s="69"/>
      <c r="AR269" s="69"/>
      <c r="AS269" s="70" t="s">
        <v>117</v>
      </c>
      <c r="AT269" s="71"/>
      <c r="AU269" s="71"/>
      <c r="AV269" s="685"/>
      <c r="AW269" s="685"/>
      <c r="AX269" s="685"/>
      <c r="AY269" s="685"/>
      <c r="AZ269" s="685"/>
      <c r="BA269" s="685"/>
      <c r="BB269" s="685"/>
      <c r="BC269" s="685"/>
      <c r="BD269" s="685"/>
      <c r="BE269" s="69"/>
      <c r="BF269" s="69"/>
      <c r="BG269" s="70" t="s">
        <v>117</v>
      </c>
      <c r="BH269" s="71"/>
      <c r="BI269" s="71"/>
      <c r="BJ269" s="685"/>
      <c r="BK269" s="685"/>
      <c r="BL269" s="685"/>
      <c r="BM269" s="685"/>
      <c r="BN269" s="685"/>
      <c r="BO269" s="685"/>
      <c r="BP269" s="685"/>
      <c r="BQ269" s="685"/>
      <c r="BR269" s="685"/>
      <c r="BS269" s="685"/>
      <c r="BT269" s="685"/>
      <c r="BU269" s="69"/>
      <c r="BV269" s="72" t="s">
        <v>85</v>
      </c>
      <c r="BW269" s="72"/>
      <c r="BX269" s="72"/>
      <c r="BY269" s="72"/>
      <c r="BZ269" s="72"/>
      <c r="CA269" s="102"/>
      <c r="CB269" s="102"/>
      <c r="CI269" s="2" t="s">
        <v>118</v>
      </c>
      <c r="CZ269" s="48"/>
      <c r="DA269" s="48"/>
      <c r="DB269" s="48"/>
      <c r="DC269" s="48"/>
      <c r="DD269" s="48"/>
      <c r="DE269" s="48"/>
      <c r="DF269" s="48"/>
      <c r="DG269" s="48"/>
      <c r="DH269" s="48"/>
      <c r="DI269" s="48"/>
      <c r="DJ269" s="48"/>
      <c r="DK269" s="48"/>
      <c r="DL269" s="48"/>
      <c r="DM269" s="48"/>
      <c r="DN269" s="48"/>
      <c r="DO269" s="48"/>
      <c r="DP269" s="48"/>
    </row>
    <row r="270" spans="1:124" s="2" customFormat="1" ht="17.100000000000001" customHeight="1">
      <c r="A270" s="59"/>
      <c r="B270" s="59"/>
      <c r="C270" s="59"/>
      <c r="D270" s="59" t="s">
        <v>120</v>
      </c>
      <c r="E270" s="59"/>
      <c r="F270" s="59"/>
      <c r="G270" s="59"/>
      <c r="H270" s="59"/>
      <c r="I270" s="59"/>
      <c r="J270" s="59"/>
      <c r="K270" s="59"/>
      <c r="L270" s="59"/>
      <c r="M270" s="59"/>
      <c r="N270" s="59"/>
      <c r="O270" s="59"/>
      <c r="P270" s="59"/>
      <c r="Q270" s="59"/>
      <c r="R270" s="59" t="s">
        <v>37</v>
      </c>
      <c r="S270" s="678">
        <v>0</v>
      </c>
      <c r="T270" s="678"/>
      <c r="U270" s="678"/>
      <c r="V270" s="678"/>
      <c r="W270" s="678"/>
      <c r="X270" s="678"/>
      <c r="Y270" s="678"/>
      <c r="Z270" s="678"/>
      <c r="AA270" s="678"/>
      <c r="AB270" s="678"/>
      <c r="AC270" s="678"/>
      <c r="AD270" s="73"/>
      <c r="AE270" s="70" t="s">
        <v>117</v>
      </c>
      <c r="AF270" s="71"/>
      <c r="AG270" s="678"/>
      <c r="AH270" s="678"/>
      <c r="AI270" s="678"/>
      <c r="AJ270" s="678"/>
      <c r="AK270" s="678"/>
      <c r="AL270" s="678"/>
      <c r="AM270" s="678"/>
      <c r="AN270" s="678"/>
      <c r="AO270" s="678"/>
      <c r="AP270" s="678"/>
      <c r="AQ270" s="678"/>
      <c r="AR270" s="73"/>
      <c r="AS270" s="70" t="s">
        <v>117</v>
      </c>
      <c r="AT270" s="71"/>
      <c r="AU270" s="678"/>
      <c r="AV270" s="678"/>
      <c r="AW270" s="678"/>
      <c r="AX270" s="678"/>
      <c r="AY270" s="678"/>
      <c r="AZ270" s="678"/>
      <c r="BA270" s="678"/>
      <c r="BB270" s="678"/>
      <c r="BC270" s="678"/>
      <c r="BD270" s="678"/>
      <c r="BE270" s="678"/>
      <c r="BF270" s="73"/>
      <c r="BG270" s="70" t="s">
        <v>117</v>
      </c>
      <c r="BH270" s="71"/>
      <c r="BI270" s="724"/>
      <c r="BJ270" s="724"/>
      <c r="BK270" s="724"/>
      <c r="BL270" s="724"/>
      <c r="BM270" s="724"/>
      <c r="BN270" s="724"/>
      <c r="BO270" s="724"/>
      <c r="BP270" s="724"/>
      <c r="BQ270" s="724"/>
      <c r="BR270" s="724"/>
      <c r="BS270" s="724"/>
      <c r="BT270" s="724"/>
      <c r="BU270" s="73"/>
      <c r="BV270" s="72" t="s">
        <v>85</v>
      </c>
      <c r="BW270" s="72"/>
      <c r="BX270" s="72"/>
      <c r="BY270" s="72"/>
      <c r="BZ270" s="72"/>
      <c r="CA270" s="102"/>
      <c r="CB270" s="102"/>
      <c r="CZ270" s="48"/>
      <c r="DA270" s="48"/>
      <c r="DB270" s="48"/>
      <c r="DC270" s="48"/>
      <c r="DD270" s="48"/>
      <c r="DE270" s="48"/>
      <c r="DF270" s="48"/>
      <c r="DG270" s="48"/>
      <c r="DH270" s="48"/>
      <c r="DI270" s="48"/>
      <c r="DJ270" s="48"/>
      <c r="DK270" s="48"/>
      <c r="DL270" s="48"/>
      <c r="DM270" s="48"/>
      <c r="DN270" s="48"/>
      <c r="DO270" s="48"/>
      <c r="DP270" s="48"/>
    </row>
    <row r="271" spans="1:124" s="2" customFormat="1" ht="17.100000000000001" customHeight="1">
      <c r="A271" s="59"/>
      <c r="B271" s="59"/>
      <c r="C271" s="59"/>
      <c r="D271" s="59" t="s">
        <v>122</v>
      </c>
      <c r="E271" s="59"/>
      <c r="F271" s="59"/>
      <c r="G271" s="59"/>
      <c r="H271" s="59"/>
      <c r="I271" s="59"/>
      <c r="J271" s="59"/>
      <c r="K271" s="59"/>
      <c r="L271" s="59"/>
      <c r="M271" s="59"/>
      <c r="N271" s="59"/>
      <c r="O271" s="59"/>
      <c r="P271" s="59"/>
      <c r="Q271" s="59"/>
      <c r="R271" s="59"/>
      <c r="S271" s="59"/>
      <c r="T271" s="59"/>
      <c r="U271" s="59"/>
      <c r="V271" s="59"/>
      <c r="W271" s="59"/>
      <c r="X271" s="59"/>
      <c r="Y271" s="59"/>
      <c r="Z271" s="59"/>
      <c r="AA271" s="59"/>
      <c r="AB271" s="59"/>
      <c r="AC271" s="59"/>
      <c r="AD271" s="59"/>
      <c r="AE271" s="59"/>
      <c r="AF271" s="59"/>
      <c r="AG271" s="59"/>
      <c r="AH271" s="59"/>
      <c r="AI271" s="59"/>
      <c r="AJ271" s="59"/>
      <c r="AK271" s="59"/>
      <c r="AL271" s="59"/>
      <c r="AM271" s="59"/>
      <c r="AN271" s="59"/>
      <c r="AO271" s="59"/>
      <c r="AP271" s="59"/>
      <c r="AQ271" s="59"/>
      <c r="AR271" s="59"/>
      <c r="AS271" s="59"/>
      <c r="AT271" s="59"/>
      <c r="AU271" s="59"/>
      <c r="AV271" s="59"/>
      <c r="AW271" s="59"/>
      <c r="AX271" s="59"/>
      <c r="AY271" s="59"/>
      <c r="AZ271" s="59"/>
      <c r="BA271" s="59"/>
      <c r="BB271" s="59"/>
      <c r="BC271" s="59"/>
      <c r="BD271" s="59"/>
      <c r="BE271" s="59"/>
      <c r="BF271" s="59"/>
      <c r="BG271" s="59"/>
      <c r="BH271" s="59"/>
      <c r="BI271" s="59"/>
      <c r="BJ271" s="59"/>
      <c r="BK271" s="59"/>
      <c r="BL271" s="59"/>
      <c r="BM271" s="59"/>
      <c r="BN271" s="59"/>
      <c r="BO271" s="59"/>
      <c r="BP271" s="59"/>
      <c r="BQ271" s="59"/>
      <c r="BR271" s="59"/>
      <c r="BS271" s="59"/>
      <c r="BT271" s="59"/>
      <c r="BU271" s="59"/>
      <c r="BV271" s="59"/>
      <c r="BW271" s="59"/>
      <c r="BX271" s="59"/>
      <c r="BY271" s="59"/>
      <c r="BZ271" s="59"/>
      <c r="CI271" s="2" t="s">
        <v>121</v>
      </c>
      <c r="CZ271" s="48"/>
      <c r="DA271" s="48"/>
      <c r="DB271" s="48"/>
      <c r="DC271" s="48"/>
      <c r="DD271" s="48"/>
      <c r="DE271" s="48"/>
      <c r="DF271" s="48"/>
      <c r="DG271" s="48"/>
      <c r="DH271" s="48"/>
      <c r="DI271" s="48"/>
      <c r="DJ271" s="48"/>
      <c r="DK271" s="48"/>
      <c r="DL271" s="48"/>
      <c r="DM271" s="48"/>
      <c r="DN271" s="48"/>
      <c r="DO271" s="48"/>
      <c r="DP271" s="48"/>
    </row>
    <row r="272" spans="1:124" s="2" customFormat="1" ht="17.100000000000001" customHeight="1">
      <c r="A272" s="59"/>
      <c r="B272" s="59"/>
      <c r="C272" s="59"/>
      <c r="D272" s="59"/>
      <c r="E272" s="59"/>
      <c r="F272" s="59"/>
      <c r="G272" s="59"/>
      <c r="H272" s="59"/>
      <c r="I272" s="59"/>
      <c r="J272" s="59"/>
      <c r="K272" s="59"/>
      <c r="L272" s="59"/>
      <c r="M272" s="59"/>
      <c r="N272" s="59"/>
      <c r="O272" s="59"/>
      <c r="P272" s="59"/>
      <c r="Q272" s="59"/>
      <c r="R272" s="59" t="s">
        <v>37</v>
      </c>
      <c r="S272" s="59"/>
      <c r="T272" s="686"/>
      <c r="U272" s="686"/>
      <c r="V272" s="686"/>
      <c r="W272" s="686"/>
      <c r="X272" s="686"/>
      <c r="Y272" s="686"/>
      <c r="Z272" s="686"/>
      <c r="AA272" s="686"/>
      <c r="AB272" s="686"/>
      <c r="AC272" s="74"/>
      <c r="AD272" s="74"/>
      <c r="AE272" s="70" t="s">
        <v>117</v>
      </c>
      <c r="AF272" s="71"/>
      <c r="AG272" s="71"/>
      <c r="AH272" s="686"/>
      <c r="AI272" s="686"/>
      <c r="AJ272" s="686"/>
      <c r="AK272" s="686"/>
      <c r="AL272" s="686"/>
      <c r="AM272" s="686"/>
      <c r="AN272" s="686"/>
      <c r="AO272" s="686"/>
      <c r="AP272" s="686"/>
      <c r="AQ272" s="74"/>
      <c r="AR272" s="74"/>
      <c r="AS272" s="70" t="s">
        <v>117</v>
      </c>
      <c r="AT272" s="71"/>
      <c r="AU272" s="71"/>
      <c r="AV272" s="686"/>
      <c r="AW272" s="686"/>
      <c r="AX272" s="686"/>
      <c r="AY272" s="686"/>
      <c r="AZ272" s="686"/>
      <c r="BA272" s="686"/>
      <c r="BB272" s="686"/>
      <c r="BC272" s="686"/>
      <c r="BD272" s="686"/>
      <c r="BE272" s="74"/>
      <c r="BF272" s="74"/>
      <c r="BG272" s="70" t="s">
        <v>117</v>
      </c>
      <c r="BH272" s="71"/>
      <c r="BI272" s="71"/>
      <c r="BJ272" s="686"/>
      <c r="BK272" s="686"/>
      <c r="BL272" s="686"/>
      <c r="BM272" s="686"/>
      <c r="BN272" s="686"/>
      <c r="BO272" s="686"/>
      <c r="BP272" s="686"/>
      <c r="BQ272" s="686"/>
      <c r="BR272" s="686"/>
      <c r="BS272" s="686"/>
      <c r="BT272" s="686"/>
      <c r="BU272" s="74"/>
      <c r="BV272" s="72" t="s">
        <v>85</v>
      </c>
      <c r="BW272" s="72"/>
      <c r="BX272" s="72"/>
      <c r="BY272" s="72"/>
      <c r="BZ272" s="72"/>
      <c r="CI272" s="2" t="s">
        <v>123</v>
      </c>
      <c r="CZ272" s="48"/>
      <c r="DA272" s="48"/>
      <c r="DB272" s="48"/>
      <c r="DC272" s="48"/>
      <c r="DD272" s="48"/>
      <c r="DE272" s="48"/>
      <c r="DF272" s="48"/>
      <c r="DG272" s="48"/>
      <c r="DH272" s="48"/>
      <c r="DI272" s="48"/>
      <c r="DJ272" s="48"/>
      <c r="DK272" s="48"/>
      <c r="DL272" s="48"/>
      <c r="DM272" s="48"/>
      <c r="DN272" s="48"/>
      <c r="DO272" s="48"/>
      <c r="DP272" s="48"/>
    </row>
    <row r="273" spans="1:120" s="2" customFormat="1" ht="17.100000000000001" customHeight="1">
      <c r="A273" s="59"/>
      <c r="B273" s="59"/>
      <c r="C273" s="59"/>
      <c r="D273" s="59" t="s">
        <v>125</v>
      </c>
      <c r="E273" s="59"/>
      <c r="F273" s="59"/>
      <c r="G273" s="59"/>
      <c r="H273" s="59"/>
      <c r="I273" s="59"/>
      <c r="J273" s="59"/>
      <c r="K273" s="59"/>
      <c r="L273" s="59"/>
      <c r="M273" s="59"/>
      <c r="N273" s="59"/>
      <c r="O273" s="59"/>
      <c r="P273" s="59"/>
      <c r="Q273" s="59"/>
      <c r="R273" s="59"/>
      <c r="S273" s="59"/>
      <c r="T273" s="59"/>
      <c r="U273" s="59"/>
      <c r="V273" s="59"/>
      <c r="W273" s="59"/>
      <c r="X273" s="59"/>
      <c r="Y273" s="59"/>
      <c r="Z273" s="59"/>
      <c r="AA273" s="59"/>
      <c r="AB273" s="59"/>
      <c r="AC273" s="59"/>
      <c r="AD273" s="59"/>
      <c r="AE273" s="59"/>
      <c r="AF273" s="59"/>
      <c r="AG273" s="59"/>
      <c r="AH273" s="59"/>
      <c r="AI273" s="59"/>
      <c r="AJ273" s="59"/>
      <c r="AK273" s="59"/>
      <c r="AL273" s="59"/>
      <c r="AM273" s="59"/>
      <c r="AN273" s="59"/>
      <c r="AO273" s="59"/>
      <c r="AP273" s="59"/>
      <c r="AQ273" s="59"/>
      <c r="AR273" s="59"/>
      <c r="AS273" s="59"/>
      <c r="AT273" s="59"/>
      <c r="AU273" s="59"/>
      <c r="AV273" s="59"/>
      <c r="AW273" s="59"/>
      <c r="AX273" s="59"/>
      <c r="AY273" s="59"/>
      <c r="AZ273" s="59"/>
      <c r="BA273" s="59"/>
      <c r="BB273" s="59"/>
      <c r="BC273" s="59"/>
      <c r="BD273" s="59"/>
      <c r="BE273" s="59"/>
      <c r="BF273" s="59"/>
      <c r="BG273" s="59"/>
      <c r="BH273" s="59"/>
      <c r="BI273" s="59"/>
      <c r="BJ273" s="59"/>
      <c r="BK273" s="59"/>
      <c r="BL273" s="59"/>
      <c r="BM273" s="59"/>
      <c r="BN273" s="59"/>
      <c r="BO273" s="59"/>
      <c r="BP273" s="59"/>
      <c r="BQ273" s="59"/>
      <c r="BR273" s="59"/>
      <c r="BS273" s="59"/>
      <c r="BT273" s="59"/>
      <c r="BU273" s="59"/>
      <c r="BV273" s="59"/>
      <c r="BW273" s="59"/>
      <c r="BX273" s="59"/>
      <c r="BY273" s="59"/>
      <c r="BZ273" s="59"/>
      <c r="CI273" s="2" t="s">
        <v>124</v>
      </c>
      <c r="CZ273" s="48"/>
      <c r="DA273" s="48"/>
      <c r="DB273" s="48"/>
      <c r="DC273" s="48"/>
      <c r="DD273" s="48"/>
      <c r="DE273" s="48"/>
      <c r="DF273" s="48"/>
      <c r="DG273" s="48"/>
      <c r="DH273" s="48"/>
      <c r="DI273" s="48"/>
      <c r="DJ273" s="48"/>
      <c r="DK273" s="48"/>
      <c r="DL273" s="48"/>
      <c r="DM273" s="48"/>
      <c r="DN273" s="48"/>
      <c r="DO273" s="48"/>
      <c r="DP273" s="48"/>
    </row>
    <row r="274" spans="1:120" s="2" customFormat="1" ht="17.100000000000001" customHeight="1">
      <c r="A274" s="59"/>
      <c r="B274" s="59"/>
      <c r="C274" s="59"/>
      <c r="D274" s="59"/>
      <c r="E274" s="59"/>
      <c r="F274" s="59"/>
      <c r="G274" s="59"/>
      <c r="H274" s="59"/>
      <c r="I274" s="59"/>
      <c r="J274" s="59"/>
      <c r="K274" s="59"/>
      <c r="L274" s="59"/>
      <c r="M274" s="59"/>
      <c r="N274" s="59"/>
      <c r="O274" s="59"/>
      <c r="P274" s="59"/>
      <c r="Q274" s="59"/>
      <c r="R274" s="59" t="s">
        <v>37</v>
      </c>
      <c r="S274" s="59"/>
      <c r="T274" s="686"/>
      <c r="U274" s="686"/>
      <c r="V274" s="686"/>
      <c r="W274" s="686"/>
      <c r="X274" s="686"/>
      <c r="Y274" s="686"/>
      <c r="Z274" s="686"/>
      <c r="AA274" s="686"/>
      <c r="AB274" s="686"/>
      <c r="AC274" s="74"/>
      <c r="AD274" s="74"/>
      <c r="AE274" s="70" t="s">
        <v>117</v>
      </c>
      <c r="AF274" s="71"/>
      <c r="AG274" s="71"/>
      <c r="AH274" s="686"/>
      <c r="AI274" s="686"/>
      <c r="AJ274" s="686"/>
      <c r="AK274" s="686"/>
      <c r="AL274" s="686"/>
      <c r="AM274" s="686"/>
      <c r="AN274" s="686"/>
      <c r="AO274" s="686"/>
      <c r="AP274" s="686"/>
      <c r="AQ274" s="74"/>
      <c r="AR274" s="74"/>
      <c r="AS274" s="70" t="s">
        <v>117</v>
      </c>
      <c r="AT274" s="71"/>
      <c r="AU274" s="71"/>
      <c r="AV274" s="686"/>
      <c r="AW274" s="686"/>
      <c r="AX274" s="686"/>
      <c r="AY274" s="686"/>
      <c r="AZ274" s="686"/>
      <c r="BA274" s="686"/>
      <c r="BB274" s="686"/>
      <c r="BC274" s="686"/>
      <c r="BD274" s="686"/>
      <c r="BE274" s="74"/>
      <c r="BF274" s="74"/>
      <c r="BG274" s="70" t="s">
        <v>117</v>
      </c>
      <c r="BH274" s="71"/>
      <c r="BI274" s="71"/>
      <c r="BJ274" s="686"/>
      <c r="BK274" s="686"/>
      <c r="BL274" s="686"/>
      <c r="BM274" s="686"/>
      <c r="BN274" s="686"/>
      <c r="BO274" s="686"/>
      <c r="BP274" s="686"/>
      <c r="BQ274" s="686"/>
      <c r="BR274" s="686"/>
      <c r="BS274" s="686"/>
      <c r="BT274" s="686"/>
      <c r="BU274" s="74"/>
      <c r="BV274" s="72" t="s">
        <v>85</v>
      </c>
      <c r="BW274" s="72"/>
      <c r="BX274" s="72"/>
      <c r="BY274" s="72"/>
      <c r="BZ274" s="72"/>
      <c r="CI274" s="2" t="s">
        <v>126</v>
      </c>
      <c r="CZ274" s="48"/>
      <c r="DA274" s="48"/>
      <c r="DB274" s="48"/>
      <c r="DC274" s="48"/>
      <c r="DD274" s="48"/>
      <c r="DE274" s="48"/>
      <c r="DF274" s="48"/>
      <c r="DG274" s="48"/>
      <c r="DH274" s="48"/>
      <c r="DI274" s="48"/>
      <c r="DJ274" s="48"/>
      <c r="DK274" s="48"/>
      <c r="DL274" s="48"/>
      <c r="DM274" s="48"/>
      <c r="DN274" s="48"/>
      <c r="DO274" s="48"/>
      <c r="DP274" s="48"/>
    </row>
    <row r="275" spans="1:120" s="2" customFormat="1" ht="17.100000000000001" customHeight="1">
      <c r="A275" s="59"/>
      <c r="B275" s="59"/>
      <c r="C275" s="59"/>
      <c r="D275" s="59" t="s">
        <v>128</v>
      </c>
      <c r="E275" s="59"/>
      <c r="F275" s="59"/>
      <c r="G275" s="59"/>
      <c r="H275" s="59"/>
      <c r="I275" s="59"/>
      <c r="J275" s="59"/>
      <c r="K275" s="59"/>
      <c r="L275" s="59"/>
      <c r="M275" s="59"/>
      <c r="N275" s="59"/>
      <c r="O275" s="59"/>
      <c r="P275" s="59"/>
      <c r="Q275" s="59"/>
      <c r="R275" s="59"/>
      <c r="S275" s="59"/>
      <c r="T275" s="59"/>
      <c r="U275" s="59"/>
      <c r="V275" s="68" t="s">
        <v>129</v>
      </c>
      <c r="W275" s="59"/>
      <c r="X275" s="59"/>
      <c r="Y275" s="59"/>
      <c r="Z275" s="59"/>
      <c r="AA275" s="59"/>
      <c r="AB275" s="723">
        <f>shinsei_build_SHIKITI_MENSEKI_1A+shinsei_build_SHIKITI_MENSEKI_1B+shinsei_build_SHIKITI_MENSEKI_1C+shinsei_build_SHIKITI_MENSEKI_1D</f>
        <v>0</v>
      </c>
      <c r="AC275" s="723"/>
      <c r="AD275" s="723"/>
      <c r="AE275" s="723"/>
      <c r="AF275" s="723"/>
      <c r="AG275" s="723"/>
      <c r="AH275" s="723"/>
      <c r="AI275" s="723"/>
      <c r="AJ275" s="723"/>
      <c r="AK275" s="723"/>
      <c r="AL275" s="723"/>
      <c r="AM275" s="723"/>
      <c r="AN275" s="723"/>
      <c r="AO275" s="723"/>
      <c r="AP275" s="723"/>
      <c r="AQ275" s="59"/>
      <c r="AR275" s="59"/>
      <c r="AS275" s="59"/>
      <c r="AT275" s="59"/>
      <c r="AU275" s="59"/>
      <c r="AV275" s="59"/>
      <c r="AW275" s="59"/>
      <c r="AX275" s="59"/>
      <c r="AY275" s="59"/>
      <c r="AZ275" s="59"/>
      <c r="BA275" s="59"/>
      <c r="BB275" s="59"/>
      <c r="BC275" s="59"/>
      <c r="BD275" s="59"/>
      <c r="BE275" s="59"/>
      <c r="BF275" s="59"/>
      <c r="BG275" s="59"/>
      <c r="BH275" s="59"/>
      <c r="BI275" s="59"/>
      <c r="BJ275" s="59"/>
      <c r="BK275" s="59"/>
      <c r="BL275" s="59"/>
      <c r="BM275" s="59"/>
      <c r="BN275" s="59"/>
      <c r="BO275" s="59"/>
      <c r="BP275" s="59"/>
      <c r="BQ275" s="59"/>
      <c r="BR275" s="59"/>
      <c r="BS275" s="59"/>
      <c r="BT275" s="59"/>
      <c r="BU275" s="59"/>
      <c r="BV275" s="59"/>
      <c r="BW275" s="59"/>
      <c r="BX275" s="59"/>
      <c r="BY275" s="59"/>
      <c r="BZ275" s="59"/>
      <c r="CI275" s="2" t="s">
        <v>127</v>
      </c>
      <c r="CZ275" s="48"/>
      <c r="DA275" s="48"/>
      <c r="DB275" s="48"/>
      <c r="DC275" s="48"/>
      <c r="DD275" s="48"/>
      <c r="DE275" s="48"/>
      <c r="DF275" s="48"/>
      <c r="DG275" s="48"/>
      <c r="DH275" s="48"/>
      <c r="DI275" s="48"/>
      <c r="DJ275" s="48"/>
      <c r="DK275" s="48"/>
      <c r="DL275" s="48"/>
      <c r="DM275" s="48"/>
      <c r="DN275" s="48"/>
      <c r="DO275" s="48"/>
      <c r="DP275" s="48"/>
    </row>
    <row r="276" spans="1:120" s="2" customFormat="1" ht="17.100000000000001" customHeight="1">
      <c r="A276" s="59"/>
      <c r="B276" s="59"/>
      <c r="C276" s="59"/>
      <c r="D276" s="59"/>
      <c r="E276" s="59"/>
      <c r="F276" s="59"/>
      <c r="G276" s="59"/>
      <c r="H276" s="59"/>
      <c r="I276" s="59"/>
      <c r="J276" s="59"/>
      <c r="K276" s="59"/>
      <c r="L276" s="59"/>
      <c r="M276" s="59"/>
      <c r="N276" s="59"/>
      <c r="O276" s="59"/>
      <c r="P276" s="59"/>
      <c r="Q276" s="59"/>
      <c r="R276" s="59"/>
      <c r="S276" s="59"/>
      <c r="T276" s="59"/>
      <c r="U276" s="59"/>
      <c r="V276" s="68" t="s">
        <v>131</v>
      </c>
      <c r="W276" s="59"/>
      <c r="X276" s="59"/>
      <c r="Y276" s="59"/>
      <c r="Z276" s="59"/>
      <c r="AA276" s="59"/>
      <c r="AB276" s="723">
        <f>shinsei_build_SHIKITI_MENSEKI_2A+shinsei_build_SHIKITI_MENSEKI_2B+shinsei_build_SHIKITI_MENSEKI_2C+shinsei_build_SHIKITI_MENSEKI_2D</f>
        <v>0</v>
      </c>
      <c r="AC276" s="723"/>
      <c r="AD276" s="723"/>
      <c r="AE276" s="723"/>
      <c r="AF276" s="723"/>
      <c r="AG276" s="723"/>
      <c r="AH276" s="723"/>
      <c r="AI276" s="723"/>
      <c r="AJ276" s="723"/>
      <c r="AK276" s="723"/>
      <c r="AL276" s="75"/>
      <c r="AM276" s="75"/>
      <c r="AN276" s="75"/>
      <c r="AO276" s="59"/>
      <c r="AP276" s="59"/>
      <c r="AQ276" s="59"/>
      <c r="AR276" s="59"/>
      <c r="AS276" s="59"/>
      <c r="AT276" s="59"/>
      <c r="AU276" s="59"/>
      <c r="AV276" s="59"/>
      <c r="AW276" s="59"/>
      <c r="AX276" s="59"/>
      <c r="AY276" s="59"/>
      <c r="AZ276" s="59"/>
      <c r="BA276" s="59"/>
      <c r="BB276" s="59"/>
      <c r="BC276" s="59"/>
      <c r="BD276" s="59"/>
      <c r="BE276" s="59"/>
      <c r="BF276" s="59"/>
      <c r="BG276" s="59"/>
      <c r="BH276" s="59"/>
      <c r="BI276" s="59"/>
      <c r="BJ276" s="59"/>
      <c r="BK276" s="59"/>
      <c r="BL276" s="59"/>
      <c r="BM276" s="59"/>
      <c r="BN276" s="59"/>
      <c r="BO276" s="59"/>
      <c r="BP276" s="59"/>
      <c r="BQ276" s="59"/>
      <c r="BR276" s="59"/>
      <c r="BS276" s="59"/>
      <c r="BT276" s="59"/>
      <c r="BU276" s="59"/>
      <c r="BV276" s="59"/>
      <c r="BW276" s="59"/>
      <c r="BX276" s="59"/>
      <c r="BY276" s="59"/>
      <c r="BZ276" s="59"/>
      <c r="CI276" s="2" t="s">
        <v>130</v>
      </c>
      <c r="CZ276" s="48"/>
      <c r="DA276" s="48"/>
      <c r="DB276" s="48"/>
      <c r="DC276" s="48"/>
      <c r="DD276" s="48"/>
      <c r="DE276" s="48"/>
      <c r="DF276" s="48"/>
      <c r="DG276" s="48"/>
      <c r="DH276" s="48"/>
      <c r="DI276" s="48"/>
      <c r="DJ276" s="48"/>
      <c r="DK276" s="48"/>
      <c r="DL276" s="48"/>
      <c r="DM276" s="48"/>
      <c r="DN276" s="48"/>
      <c r="DO276" s="48"/>
      <c r="DP276" s="48"/>
    </row>
    <row r="277" spans="1:120" s="2" customFormat="1" ht="17.100000000000001" customHeight="1">
      <c r="A277" s="59"/>
      <c r="B277" s="59"/>
      <c r="C277" s="59"/>
      <c r="D277" s="59" t="s">
        <v>133</v>
      </c>
      <c r="E277" s="59"/>
      <c r="F277" s="59"/>
      <c r="G277" s="59"/>
      <c r="H277" s="59"/>
      <c r="I277" s="59"/>
      <c r="J277" s="59"/>
      <c r="K277" s="59"/>
      <c r="L277" s="59"/>
      <c r="M277" s="59"/>
      <c r="N277" s="59"/>
      <c r="O277" s="59"/>
      <c r="P277" s="59"/>
      <c r="Q277" s="59"/>
      <c r="R277" s="59"/>
      <c r="S277" s="59"/>
      <c r="T277" s="59"/>
      <c r="U277" s="59"/>
      <c r="V277" s="59"/>
      <c r="W277" s="59"/>
      <c r="X277" s="59"/>
      <c r="Y277" s="59"/>
      <c r="Z277" s="59"/>
      <c r="AA277" s="59"/>
      <c r="AB277" s="59"/>
      <c r="AC277" s="59"/>
      <c r="AD277" s="59"/>
      <c r="AE277" s="59"/>
      <c r="AF277" s="59"/>
      <c r="AG277" s="59"/>
      <c r="AH277" s="59"/>
      <c r="AI277" s="59"/>
      <c r="AJ277" s="59"/>
      <c r="AK277" s="59"/>
      <c r="AL277" s="59"/>
      <c r="AM277" s="59"/>
      <c r="AN277" s="59"/>
      <c r="AO277" s="59"/>
      <c r="AP277" s="59"/>
      <c r="AQ277" s="59"/>
      <c r="AR277" s="76"/>
      <c r="AS277" s="76"/>
      <c r="AT277" s="76"/>
      <c r="AU277" s="76"/>
      <c r="AV277" s="76"/>
      <c r="AW277" s="76"/>
      <c r="AX277" s="76"/>
      <c r="AY277" s="76"/>
      <c r="AZ277" s="76"/>
      <c r="BA277" s="76"/>
      <c r="BB277" s="76"/>
      <c r="BC277" s="76"/>
      <c r="BD277" s="76"/>
      <c r="BE277" s="59"/>
      <c r="BF277" s="59"/>
      <c r="BG277" s="59"/>
      <c r="BH277" s="59"/>
      <c r="BI277" s="59"/>
      <c r="BJ277" s="59"/>
      <c r="BK277" s="59"/>
      <c r="BL277" s="686"/>
      <c r="BM277" s="686"/>
      <c r="BN277" s="686"/>
      <c r="BO277" s="686"/>
      <c r="BP277" s="686"/>
      <c r="BQ277" s="686"/>
      <c r="BR277" s="686"/>
      <c r="BS277" s="686"/>
      <c r="BT277" s="686"/>
      <c r="BU277" s="59"/>
      <c r="BV277" s="59"/>
      <c r="BW277" s="59"/>
      <c r="BX277" s="59"/>
      <c r="BY277" s="59"/>
      <c r="BZ277" s="59"/>
      <c r="CI277" s="2" t="s">
        <v>132</v>
      </c>
      <c r="CZ277" s="48"/>
      <c r="DA277" s="48"/>
      <c r="DB277" s="48"/>
      <c r="DC277" s="48"/>
      <c r="DD277" s="48"/>
      <c r="DE277" s="48"/>
      <c r="DF277" s="48"/>
      <c r="DG277" s="48"/>
      <c r="DH277" s="48"/>
      <c r="DI277" s="48"/>
      <c r="DJ277" s="48"/>
      <c r="DK277" s="48"/>
      <c r="DL277" s="48"/>
      <c r="DM277" s="48"/>
      <c r="DN277" s="48"/>
      <c r="DO277" s="48"/>
      <c r="DP277" s="48"/>
    </row>
    <row r="278" spans="1:120" s="2" customFormat="1" ht="17.100000000000001" customHeight="1">
      <c r="A278" s="59"/>
      <c r="B278" s="59"/>
      <c r="C278" s="59"/>
      <c r="D278" s="59" t="s">
        <v>135</v>
      </c>
      <c r="E278" s="59"/>
      <c r="F278" s="59"/>
      <c r="G278" s="59"/>
      <c r="H278" s="59"/>
      <c r="I278" s="59"/>
      <c r="J278" s="59"/>
      <c r="K278" s="59"/>
      <c r="L278" s="59"/>
      <c r="M278" s="59"/>
      <c r="N278" s="59"/>
      <c r="O278" s="59"/>
      <c r="P278" s="59"/>
      <c r="Q278" s="59"/>
      <c r="R278" s="59"/>
      <c r="S278" s="59"/>
      <c r="T278" s="59"/>
      <c r="U278" s="59"/>
      <c r="V278" s="59"/>
      <c r="W278" s="59"/>
      <c r="X278" s="59"/>
      <c r="Y278" s="59"/>
      <c r="Z278" s="59"/>
      <c r="AA278" s="59"/>
      <c r="AB278" s="59"/>
      <c r="AC278" s="59"/>
      <c r="AD278" s="59"/>
      <c r="AE278" s="59"/>
      <c r="AF278" s="59"/>
      <c r="AG278" s="59"/>
      <c r="AH278" s="59"/>
      <c r="AI278" s="59"/>
      <c r="AJ278" s="59"/>
      <c r="AK278" s="59"/>
      <c r="AL278" s="59"/>
      <c r="AM278" s="59"/>
      <c r="AN278" s="59"/>
      <c r="AO278" s="59"/>
      <c r="AP278" s="59"/>
      <c r="AQ278" s="59"/>
      <c r="AR278" s="76"/>
      <c r="AS278" s="76"/>
      <c r="AT278" s="76"/>
      <c r="AU278" s="76"/>
      <c r="AV278" s="76"/>
      <c r="AW278" s="76"/>
      <c r="AX278" s="76"/>
      <c r="AY278" s="76"/>
      <c r="AZ278" s="76"/>
      <c r="BA278" s="76"/>
      <c r="BB278" s="76"/>
      <c r="BC278" s="76"/>
      <c r="BD278" s="76"/>
      <c r="BE278" s="59"/>
      <c r="BF278" s="59"/>
      <c r="BG278" s="59"/>
      <c r="BH278" s="59"/>
      <c r="BI278" s="59"/>
      <c r="BJ278" s="59"/>
      <c r="BK278" s="59"/>
      <c r="BL278" s="686"/>
      <c r="BM278" s="686"/>
      <c r="BN278" s="686"/>
      <c r="BO278" s="686"/>
      <c r="BP278" s="686"/>
      <c r="BQ278" s="686"/>
      <c r="BR278" s="686"/>
      <c r="BS278" s="686"/>
      <c r="BT278" s="686"/>
      <c r="BU278" s="59"/>
      <c r="BV278" s="59"/>
      <c r="BW278" s="59"/>
      <c r="BX278" s="59"/>
      <c r="BY278" s="59"/>
      <c r="BZ278" s="59"/>
      <c r="CI278" s="2" t="s">
        <v>134</v>
      </c>
      <c r="CZ278" s="48"/>
      <c r="DA278" s="48"/>
      <c r="DB278" s="48"/>
      <c r="DC278" s="48"/>
      <c r="DD278" s="48"/>
      <c r="DE278" s="48"/>
      <c r="DF278" s="48"/>
      <c r="DG278" s="48"/>
      <c r="DH278" s="48"/>
      <c r="DI278" s="48"/>
      <c r="DJ278" s="48"/>
      <c r="DK278" s="48"/>
      <c r="DL278" s="48"/>
      <c r="DM278" s="48"/>
      <c r="DN278" s="48"/>
      <c r="DO278" s="48"/>
      <c r="DP278" s="48"/>
    </row>
    <row r="279" spans="1:120" s="2" customFormat="1" ht="17.100000000000001" customHeight="1">
      <c r="A279" s="59"/>
      <c r="B279" s="59"/>
      <c r="C279" s="59"/>
      <c r="D279" s="59" t="s">
        <v>137</v>
      </c>
      <c r="E279" s="59"/>
      <c r="F279" s="59"/>
      <c r="G279" s="59"/>
      <c r="H279" s="59"/>
      <c r="I279" s="59"/>
      <c r="J279" s="59"/>
      <c r="K279" s="59"/>
      <c r="L279" s="59"/>
      <c r="M279" s="59"/>
      <c r="N279" s="59"/>
      <c r="O279" s="677"/>
      <c r="P279" s="677"/>
      <c r="Q279" s="677"/>
      <c r="R279" s="677"/>
      <c r="S279" s="677"/>
      <c r="T279" s="677"/>
      <c r="U279" s="677"/>
      <c r="V279" s="677"/>
      <c r="W279" s="677"/>
      <c r="X279" s="677"/>
      <c r="Y279" s="677"/>
      <c r="Z279" s="677"/>
      <c r="AA279" s="677"/>
      <c r="AB279" s="677"/>
      <c r="AC279" s="677"/>
      <c r="AD279" s="677"/>
      <c r="AE279" s="677"/>
      <c r="AF279" s="677"/>
      <c r="AG279" s="677"/>
      <c r="AH279" s="677"/>
      <c r="AI279" s="677"/>
      <c r="AJ279" s="677"/>
      <c r="AK279" s="677"/>
      <c r="AL279" s="677"/>
      <c r="AM279" s="677"/>
      <c r="AN279" s="677"/>
      <c r="AO279" s="677"/>
      <c r="AP279" s="677"/>
      <c r="AQ279" s="677"/>
      <c r="AR279" s="677"/>
      <c r="AS279" s="677"/>
      <c r="AT279" s="677"/>
      <c r="AU279" s="677"/>
      <c r="AV279" s="677"/>
      <c r="AW279" s="677"/>
      <c r="AX279" s="677"/>
      <c r="AY279" s="677"/>
      <c r="AZ279" s="677"/>
      <c r="BA279" s="677"/>
      <c r="BB279" s="677"/>
      <c r="BC279" s="677"/>
      <c r="BD279" s="677"/>
      <c r="BE279" s="677"/>
      <c r="BF279" s="677"/>
      <c r="BG279" s="677"/>
      <c r="BH279" s="677"/>
      <c r="BI279" s="677"/>
      <c r="BJ279" s="677"/>
      <c r="BK279" s="677"/>
      <c r="BL279" s="677"/>
      <c r="BM279" s="677"/>
      <c r="BN279" s="677"/>
      <c r="BO279" s="677"/>
      <c r="BP279" s="677"/>
      <c r="BQ279" s="677"/>
      <c r="BR279" s="677"/>
      <c r="BS279" s="677"/>
      <c r="BT279" s="677"/>
      <c r="BU279" s="120"/>
      <c r="BV279" s="120"/>
      <c r="BW279" s="120"/>
      <c r="BX279" s="120"/>
      <c r="BY279" s="120"/>
      <c r="BZ279" s="120"/>
      <c r="CI279" s="2" t="s">
        <v>136</v>
      </c>
      <c r="CZ279" s="48"/>
      <c r="DA279" s="48"/>
      <c r="DB279" s="48"/>
      <c r="DC279" s="48"/>
      <c r="DD279" s="48"/>
      <c r="DE279" s="48"/>
      <c r="DF279" s="48"/>
      <c r="DG279" s="48"/>
      <c r="DH279" s="48"/>
      <c r="DI279" s="48"/>
      <c r="DJ279" s="48"/>
      <c r="DK279" s="48"/>
      <c r="DL279" s="48"/>
      <c r="DM279" s="48"/>
      <c r="DN279" s="48"/>
      <c r="DO279" s="48"/>
      <c r="DP279" s="48"/>
    </row>
    <row r="280" spans="1:120" s="2" customFormat="1" ht="4.5" customHeight="1">
      <c r="A280" s="94"/>
      <c r="B280" s="94"/>
      <c r="C280" s="94"/>
      <c r="D280" s="94"/>
      <c r="E280" s="94"/>
      <c r="F280" s="94"/>
      <c r="G280" s="94"/>
      <c r="H280" s="94"/>
      <c r="I280" s="94"/>
      <c r="J280" s="94"/>
      <c r="K280" s="94"/>
      <c r="L280" s="94"/>
      <c r="M280" s="94"/>
      <c r="N280" s="94"/>
      <c r="O280" s="94"/>
      <c r="P280" s="94"/>
      <c r="Q280" s="94"/>
      <c r="R280" s="94"/>
      <c r="S280" s="94"/>
      <c r="T280" s="94"/>
      <c r="U280" s="94"/>
      <c r="V280" s="94"/>
      <c r="W280" s="94"/>
      <c r="X280" s="94"/>
      <c r="Y280" s="94"/>
      <c r="Z280" s="94"/>
      <c r="AA280" s="94"/>
      <c r="AB280" s="94"/>
      <c r="AC280" s="94"/>
      <c r="AD280" s="94"/>
      <c r="AE280" s="94"/>
      <c r="AF280" s="94"/>
      <c r="AG280" s="94"/>
      <c r="AH280" s="94"/>
      <c r="AI280" s="94"/>
      <c r="AJ280" s="94"/>
      <c r="AK280" s="94"/>
      <c r="AL280" s="94"/>
      <c r="AM280" s="94"/>
      <c r="AN280" s="94"/>
      <c r="AO280" s="94"/>
      <c r="AP280" s="94"/>
      <c r="AQ280" s="94"/>
      <c r="AR280" s="94"/>
      <c r="AS280" s="94"/>
      <c r="AT280" s="94"/>
      <c r="AU280" s="94"/>
      <c r="AV280" s="94"/>
      <c r="AW280" s="94"/>
      <c r="AX280" s="94"/>
      <c r="AY280" s="94"/>
      <c r="AZ280" s="94"/>
      <c r="BA280" s="94"/>
      <c r="BB280" s="94"/>
      <c r="BC280" s="94"/>
      <c r="BD280" s="94"/>
      <c r="BE280" s="94"/>
      <c r="BF280" s="94"/>
      <c r="BG280" s="94"/>
      <c r="BH280" s="94"/>
      <c r="BI280" s="94"/>
      <c r="BJ280" s="94"/>
      <c r="BK280" s="94"/>
      <c r="BL280" s="94"/>
      <c r="BM280" s="94"/>
      <c r="BN280" s="94"/>
      <c r="BO280" s="94"/>
      <c r="BP280" s="94"/>
      <c r="BQ280" s="94"/>
      <c r="BR280" s="94"/>
      <c r="BS280" s="94"/>
      <c r="BT280" s="94"/>
      <c r="BU280" s="94"/>
      <c r="BV280" s="94"/>
      <c r="BW280" s="94"/>
      <c r="BX280" s="94"/>
      <c r="BY280" s="94"/>
      <c r="BZ280" s="94"/>
      <c r="CI280" s="2" t="s">
        <v>138</v>
      </c>
      <c r="CZ280" s="48"/>
      <c r="DA280" s="48"/>
      <c r="DB280" s="48"/>
      <c r="DC280" s="48"/>
      <c r="DD280" s="48"/>
      <c r="DE280" s="48"/>
      <c r="DF280" s="48"/>
      <c r="DG280" s="48"/>
      <c r="DH280" s="48"/>
      <c r="DI280" s="48"/>
      <c r="DJ280" s="48"/>
      <c r="DK280" s="48"/>
      <c r="DL280" s="48"/>
      <c r="DM280" s="48"/>
      <c r="DN280" s="48"/>
      <c r="DO280" s="48"/>
      <c r="DP280" s="48"/>
    </row>
    <row r="281" spans="1:120" s="27" customFormat="1" ht="5.0999999999999996" customHeight="1">
      <c r="A281" s="203"/>
      <c r="B281" s="203"/>
      <c r="C281" s="203"/>
      <c r="D281" s="203"/>
      <c r="E281" s="203"/>
      <c r="F281" s="203"/>
      <c r="G281" s="203"/>
      <c r="H281" s="203"/>
      <c r="I281" s="203"/>
      <c r="J281" s="203"/>
      <c r="K281" s="203"/>
      <c r="L281" s="203"/>
      <c r="M281" s="203"/>
      <c r="N281" s="203"/>
      <c r="O281" s="203"/>
      <c r="P281" s="203"/>
      <c r="Q281" s="203"/>
      <c r="R281" s="203"/>
      <c r="S281" s="203"/>
      <c r="T281" s="203"/>
      <c r="U281" s="203"/>
      <c r="V281" s="203"/>
      <c r="W281" s="203"/>
      <c r="X281" s="203"/>
      <c r="Y281" s="203"/>
      <c r="Z281" s="203"/>
      <c r="AA281" s="203"/>
      <c r="AB281" s="203"/>
      <c r="AC281" s="203"/>
      <c r="AD281" s="203"/>
      <c r="AE281" s="203"/>
      <c r="AF281" s="203"/>
      <c r="AG281" s="203"/>
      <c r="AH281" s="203"/>
      <c r="AI281" s="203"/>
      <c r="AJ281" s="203"/>
      <c r="AK281" s="203"/>
      <c r="AL281" s="203"/>
      <c r="AM281" s="203"/>
      <c r="AN281" s="203"/>
      <c r="AO281" s="203"/>
      <c r="AP281" s="203"/>
      <c r="AQ281" s="203"/>
      <c r="AR281" s="203"/>
      <c r="AS281" s="203"/>
      <c r="AT281" s="203"/>
      <c r="AU281" s="203"/>
      <c r="AV281" s="203"/>
      <c r="AW281" s="203"/>
      <c r="AX281" s="203"/>
      <c r="AY281" s="203"/>
      <c r="AZ281" s="203"/>
      <c r="BA281" s="203"/>
      <c r="BB281" s="203"/>
      <c r="BC281" s="203"/>
      <c r="BD281" s="203"/>
      <c r="BE281" s="203"/>
      <c r="BF281" s="203"/>
      <c r="BG281" s="203"/>
      <c r="BH281" s="203"/>
      <c r="BI281" s="203"/>
      <c r="BJ281" s="203"/>
      <c r="BK281" s="203"/>
      <c r="BL281" s="203"/>
      <c r="BM281" s="203"/>
      <c r="BN281" s="203"/>
      <c r="BO281" s="203"/>
      <c r="BP281" s="203"/>
      <c r="BQ281" s="203"/>
      <c r="BR281" s="203"/>
      <c r="BS281" s="203"/>
      <c r="BT281" s="203"/>
      <c r="BU281" s="203"/>
      <c r="BV281" s="203"/>
      <c r="BW281" s="203"/>
      <c r="BX281" s="203"/>
      <c r="BY281" s="203"/>
      <c r="BZ281" s="203"/>
      <c r="CI281" s="2" t="s">
        <v>140</v>
      </c>
      <c r="CZ281" s="26"/>
      <c r="DA281" s="26"/>
      <c r="DB281" s="26"/>
      <c r="DC281" s="26"/>
      <c r="DD281" s="26"/>
      <c r="DE281" s="26"/>
      <c r="DF281" s="26"/>
      <c r="DG281" s="26"/>
      <c r="DH281" s="26"/>
      <c r="DI281" s="26"/>
      <c r="DJ281" s="26"/>
      <c r="DK281" s="26"/>
      <c r="DL281" s="26"/>
      <c r="DM281" s="26"/>
      <c r="DN281" s="26"/>
      <c r="DO281" s="26"/>
      <c r="DP281" s="26"/>
    </row>
    <row r="282" spans="1:120" s="27" customFormat="1" ht="44.45" customHeight="1">
      <c r="A282" s="59"/>
      <c r="B282" s="59" t="s">
        <v>139</v>
      </c>
      <c r="C282" s="59"/>
      <c r="D282" s="59"/>
      <c r="E282" s="59"/>
      <c r="F282" s="59"/>
      <c r="G282" s="59"/>
      <c r="H282" s="59"/>
      <c r="I282" s="59"/>
      <c r="J282" s="59"/>
      <c r="K282" s="59"/>
      <c r="L282" s="59"/>
      <c r="M282" s="59"/>
      <c r="N282" s="59"/>
      <c r="O282" s="59"/>
      <c r="P282" s="59"/>
      <c r="Q282" s="59"/>
      <c r="R282" s="68"/>
      <c r="S282" s="697"/>
      <c r="T282" s="697"/>
      <c r="U282" s="697"/>
      <c r="V282" s="697"/>
      <c r="W282" s="697"/>
      <c r="X282" s="697"/>
      <c r="Y282" s="697"/>
      <c r="Z282" s="697"/>
      <c r="AA282" s="697"/>
      <c r="AB282" s="59" t="s">
        <v>80</v>
      </c>
      <c r="AC282" s="698" t="str">
        <f>IFERROR(VLOOKUP(shinsei_build_YOUTO_CODE,$CB$283:$CC$359,2,FALSE),"")</f>
        <v/>
      </c>
      <c r="AD282" s="698"/>
      <c r="AE282" s="698"/>
      <c r="AF282" s="698"/>
      <c r="AG282" s="698"/>
      <c r="AH282" s="698"/>
      <c r="AI282" s="698"/>
      <c r="AJ282" s="698"/>
      <c r="AK282" s="698"/>
      <c r="AL282" s="698"/>
      <c r="AM282" s="698"/>
      <c r="AN282" s="698"/>
      <c r="AO282" s="698"/>
      <c r="AP282" s="698"/>
      <c r="AQ282" s="698"/>
      <c r="AR282" s="698"/>
      <c r="AS282" s="698"/>
      <c r="AT282" s="698"/>
      <c r="AU282" s="698"/>
      <c r="AV282" s="698"/>
      <c r="AW282" s="698"/>
      <c r="AX282" s="698"/>
      <c r="AY282" s="698"/>
      <c r="AZ282" s="698"/>
      <c r="BA282" s="698"/>
      <c r="BB282" s="698"/>
      <c r="BC282" s="698"/>
      <c r="BD282" s="698"/>
      <c r="BE282" s="698"/>
      <c r="BF282" s="698"/>
      <c r="BG282" s="698"/>
      <c r="BH282" s="698"/>
      <c r="BI282" s="698"/>
      <c r="BJ282" s="698"/>
      <c r="BK282" s="698"/>
      <c r="BL282" s="698"/>
      <c r="BM282" s="698"/>
      <c r="BN282" s="698"/>
      <c r="BO282" s="698"/>
      <c r="BP282" s="698"/>
      <c r="BQ282" s="698"/>
      <c r="BR282" s="698"/>
      <c r="BS282" s="698"/>
      <c r="BT282" s="698"/>
      <c r="BU282" s="698"/>
      <c r="BV282" s="698"/>
      <c r="BW282" s="698"/>
      <c r="BX282" s="698"/>
      <c r="BY282" s="698"/>
      <c r="BZ282" s="122"/>
      <c r="CI282" s="2" t="s">
        <v>142</v>
      </c>
      <c r="CZ282" s="26"/>
      <c r="DA282" s="26"/>
      <c r="DB282" s="26"/>
      <c r="DC282" s="26"/>
      <c r="DD282" s="26"/>
      <c r="DE282" s="26"/>
      <c r="DF282" s="26"/>
      <c r="DG282" s="26"/>
      <c r="DH282" s="26"/>
      <c r="DI282" s="26"/>
      <c r="DJ282" s="26"/>
      <c r="DK282" s="26"/>
      <c r="DL282" s="26"/>
      <c r="DM282" s="26"/>
      <c r="DN282" s="26"/>
      <c r="DO282" s="26"/>
      <c r="DP282" s="26"/>
    </row>
    <row r="283" spans="1:120" s="2" customFormat="1" ht="4.5" customHeight="1">
      <c r="A283" s="94"/>
      <c r="B283" s="94"/>
      <c r="C283" s="94"/>
      <c r="D283" s="94"/>
      <c r="E283" s="94"/>
      <c r="F283" s="94"/>
      <c r="G283" s="94"/>
      <c r="H283" s="94"/>
      <c r="I283" s="94"/>
      <c r="J283" s="94"/>
      <c r="K283" s="94"/>
      <c r="L283" s="94"/>
      <c r="M283" s="94"/>
      <c r="N283" s="94"/>
      <c r="O283" s="94"/>
      <c r="P283" s="94"/>
      <c r="Q283" s="94"/>
      <c r="R283" s="94"/>
      <c r="S283" s="94"/>
      <c r="T283" s="94"/>
      <c r="U283" s="94"/>
      <c r="V283" s="94"/>
      <c r="W283" s="94"/>
      <c r="X283" s="94"/>
      <c r="Y283" s="94"/>
      <c r="Z283" s="94"/>
      <c r="AA283" s="94"/>
      <c r="AB283" s="94"/>
      <c r="AC283" s="94"/>
      <c r="AD283" s="94"/>
      <c r="AE283" s="94"/>
      <c r="AF283" s="94"/>
      <c r="AG283" s="94"/>
      <c r="AH283" s="94"/>
      <c r="AI283" s="94"/>
      <c r="AJ283" s="94"/>
      <c r="AK283" s="94"/>
      <c r="AL283" s="94"/>
      <c r="AM283" s="94"/>
      <c r="AN283" s="94"/>
      <c r="AO283" s="94"/>
      <c r="AP283" s="94"/>
      <c r="AQ283" s="94"/>
      <c r="AR283" s="94"/>
      <c r="AS283" s="94"/>
      <c r="AT283" s="94"/>
      <c r="AU283" s="94"/>
      <c r="AV283" s="94"/>
      <c r="AW283" s="94"/>
      <c r="AX283" s="94"/>
      <c r="AY283" s="94"/>
      <c r="AZ283" s="94"/>
      <c r="BA283" s="94"/>
      <c r="BB283" s="94"/>
      <c r="BC283" s="94"/>
      <c r="BD283" s="94"/>
      <c r="BE283" s="94"/>
      <c r="BF283" s="94"/>
      <c r="BG283" s="94"/>
      <c r="BH283" s="94"/>
      <c r="BI283" s="94"/>
      <c r="BJ283" s="94"/>
      <c r="BK283" s="94"/>
      <c r="BL283" s="94"/>
      <c r="BM283" s="94"/>
      <c r="BN283" s="94"/>
      <c r="BO283" s="94"/>
      <c r="BP283" s="94"/>
      <c r="BQ283" s="94"/>
      <c r="BR283" s="94"/>
      <c r="BS283" s="94"/>
      <c r="BT283" s="94"/>
      <c r="BU283" s="94"/>
      <c r="BV283" s="94"/>
      <c r="BW283" s="94"/>
      <c r="BX283" s="94"/>
      <c r="BY283" s="94"/>
      <c r="BZ283" s="94"/>
      <c r="CB283" s="8" t="s">
        <v>1268</v>
      </c>
      <c r="CC283" s="2" t="s">
        <v>338</v>
      </c>
      <c r="CI283" s="2" t="s">
        <v>109</v>
      </c>
      <c r="CZ283" s="48"/>
      <c r="DA283" s="48"/>
      <c r="DB283" s="48"/>
      <c r="DC283" s="48"/>
      <c r="DD283" s="48"/>
      <c r="DE283" s="48"/>
      <c r="DF283" s="48"/>
      <c r="DG283" s="48"/>
      <c r="DH283" s="48"/>
      <c r="DI283" s="48"/>
      <c r="DJ283" s="48"/>
      <c r="DK283" s="48"/>
      <c r="DL283" s="48"/>
      <c r="DM283" s="48"/>
      <c r="DN283" s="48"/>
      <c r="DO283" s="48"/>
      <c r="DP283" s="48"/>
    </row>
    <row r="284" spans="1:120" s="27" customFormat="1" ht="5.0999999999999996" customHeight="1">
      <c r="A284" s="203"/>
      <c r="B284" s="203"/>
      <c r="C284" s="203"/>
      <c r="D284" s="203"/>
      <c r="E284" s="203"/>
      <c r="F284" s="203"/>
      <c r="G284" s="203"/>
      <c r="H284" s="203"/>
      <c r="I284" s="203"/>
      <c r="J284" s="203"/>
      <c r="K284" s="203"/>
      <c r="L284" s="203"/>
      <c r="M284" s="203"/>
      <c r="N284" s="203"/>
      <c r="O284" s="203"/>
      <c r="P284" s="203"/>
      <c r="Q284" s="203"/>
      <c r="R284" s="203"/>
      <c r="S284" s="203"/>
      <c r="T284" s="203"/>
      <c r="U284" s="203"/>
      <c r="V284" s="203"/>
      <c r="W284" s="203"/>
      <c r="X284" s="203"/>
      <c r="Y284" s="203"/>
      <c r="Z284" s="203"/>
      <c r="AA284" s="203"/>
      <c r="AB284" s="203"/>
      <c r="AC284" s="203"/>
      <c r="AD284" s="203"/>
      <c r="AE284" s="203"/>
      <c r="AF284" s="203"/>
      <c r="AG284" s="203"/>
      <c r="AH284" s="203"/>
      <c r="AI284" s="203"/>
      <c r="AJ284" s="203"/>
      <c r="AK284" s="203"/>
      <c r="AL284" s="203"/>
      <c r="AM284" s="203"/>
      <c r="AN284" s="203"/>
      <c r="AO284" s="203"/>
      <c r="AP284" s="203"/>
      <c r="AQ284" s="203"/>
      <c r="AR284" s="203"/>
      <c r="AS284" s="203"/>
      <c r="AT284" s="203"/>
      <c r="AU284" s="203"/>
      <c r="AV284" s="203"/>
      <c r="AW284" s="203"/>
      <c r="AX284" s="203"/>
      <c r="AY284" s="203"/>
      <c r="AZ284" s="203"/>
      <c r="BA284" s="203"/>
      <c r="BB284" s="203"/>
      <c r="BC284" s="203"/>
      <c r="BD284" s="203"/>
      <c r="BE284" s="203"/>
      <c r="BF284" s="203"/>
      <c r="BG284" s="203"/>
      <c r="BH284" s="203"/>
      <c r="BI284" s="203"/>
      <c r="BJ284" s="203"/>
      <c r="BK284" s="203"/>
      <c r="BL284" s="203"/>
      <c r="BM284" s="203"/>
      <c r="BN284" s="203"/>
      <c r="BO284" s="203"/>
      <c r="BP284" s="203"/>
      <c r="BQ284" s="203"/>
      <c r="BR284" s="203"/>
      <c r="BS284" s="203"/>
      <c r="BT284" s="203"/>
      <c r="BU284" s="203"/>
      <c r="BV284" s="203"/>
      <c r="BW284" s="203"/>
      <c r="BX284" s="203"/>
      <c r="BY284" s="203"/>
      <c r="BZ284" s="203"/>
      <c r="CB284" s="8" t="s">
        <v>1269</v>
      </c>
      <c r="CC284" s="2" t="s">
        <v>340</v>
      </c>
      <c r="CD284" s="2"/>
      <c r="CE284" s="2"/>
      <c r="CF284" s="2"/>
      <c r="CZ284" s="26"/>
      <c r="DA284" s="26"/>
      <c r="DB284" s="26"/>
      <c r="DC284" s="26"/>
      <c r="DD284" s="26"/>
      <c r="DE284" s="26"/>
      <c r="DF284" s="26"/>
      <c r="DG284" s="26"/>
      <c r="DH284" s="26"/>
      <c r="DI284" s="26"/>
      <c r="DJ284" s="26"/>
      <c r="DK284" s="26"/>
      <c r="DL284" s="26"/>
      <c r="DM284" s="26"/>
      <c r="DN284" s="26"/>
      <c r="DO284" s="26"/>
      <c r="DP284" s="26"/>
    </row>
    <row r="285" spans="1:120" s="27" customFormat="1" ht="15.95" customHeight="1">
      <c r="A285" s="59"/>
      <c r="B285" s="59" t="s">
        <v>141</v>
      </c>
      <c r="C285" s="59"/>
      <c r="D285" s="59"/>
      <c r="E285" s="59"/>
      <c r="F285" s="59"/>
      <c r="G285" s="59"/>
      <c r="H285" s="59"/>
      <c r="I285" s="59"/>
      <c r="J285" s="59"/>
      <c r="K285" s="59"/>
      <c r="L285" s="59"/>
      <c r="M285" s="59"/>
      <c r="N285" s="59"/>
      <c r="O285" s="59"/>
      <c r="P285" s="59"/>
      <c r="Q285" s="59"/>
      <c r="R285" s="59"/>
      <c r="S285" s="59"/>
      <c r="T285" s="59"/>
      <c r="U285" s="59"/>
      <c r="V285" s="59"/>
      <c r="W285" s="59"/>
      <c r="X285" s="59"/>
      <c r="Y285" s="59"/>
      <c r="Z285" s="59"/>
      <c r="AA285" s="59"/>
      <c r="AB285" s="59"/>
      <c r="AC285" s="59"/>
      <c r="AD285" s="59"/>
      <c r="AE285" s="59"/>
      <c r="AF285" s="59"/>
      <c r="AG285" s="59"/>
      <c r="AH285" s="59"/>
      <c r="AI285" s="59"/>
      <c r="AJ285" s="59"/>
      <c r="AK285" s="59"/>
      <c r="AL285" s="59"/>
      <c r="AM285" s="59"/>
      <c r="AN285" s="59"/>
      <c r="AO285" s="59"/>
      <c r="AP285" s="59"/>
      <c r="AQ285" s="59"/>
      <c r="AR285" s="59"/>
      <c r="AS285" s="59"/>
      <c r="AT285" s="59"/>
      <c r="AU285" s="59"/>
      <c r="AV285" s="59"/>
      <c r="AW285" s="59"/>
      <c r="AX285" s="59"/>
      <c r="AY285" s="59"/>
      <c r="AZ285" s="59"/>
      <c r="BA285" s="59"/>
      <c r="BB285" s="59"/>
      <c r="BC285" s="59"/>
      <c r="BD285" s="59"/>
      <c r="BE285" s="59"/>
      <c r="BF285" s="59"/>
      <c r="BG285" s="59"/>
      <c r="BH285" s="59"/>
      <c r="BI285" s="59"/>
      <c r="BJ285" s="59"/>
      <c r="BK285" s="59"/>
      <c r="BL285" s="59"/>
      <c r="BM285" s="59"/>
      <c r="BN285" s="59"/>
      <c r="BO285" s="59"/>
      <c r="BP285" s="59"/>
      <c r="BQ285" s="59"/>
      <c r="BR285" s="59"/>
      <c r="BS285" s="59"/>
      <c r="BT285" s="59"/>
      <c r="BU285" s="59"/>
      <c r="BV285" s="59"/>
      <c r="BW285" s="59"/>
      <c r="BX285" s="59"/>
      <c r="BY285" s="59"/>
      <c r="BZ285" s="59"/>
      <c r="CB285" s="8" t="s">
        <v>1270</v>
      </c>
      <c r="CC285" s="2" t="s">
        <v>342</v>
      </c>
      <c r="CD285" s="2"/>
      <c r="CE285" s="2"/>
      <c r="CF285" s="2"/>
      <c r="CZ285" s="26"/>
      <c r="DA285" s="26"/>
      <c r="DB285" s="26"/>
      <c r="DC285" s="26"/>
      <c r="DD285" s="26"/>
      <c r="DE285" s="26"/>
      <c r="DF285" s="26"/>
      <c r="DG285" s="26"/>
      <c r="DH285" s="26"/>
      <c r="DI285" s="26"/>
      <c r="DJ285" s="26"/>
      <c r="DK285" s="26"/>
      <c r="DL285" s="26"/>
      <c r="DM285" s="26"/>
      <c r="DN285" s="26"/>
      <c r="DO285" s="26"/>
      <c r="DP285" s="26"/>
    </row>
    <row r="286" spans="1:120" s="2" customFormat="1" ht="17.100000000000001" customHeight="1">
      <c r="A286" s="59"/>
      <c r="B286" s="59"/>
      <c r="C286" s="59"/>
      <c r="D286" s="672" t="s">
        <v>56</v>
      </c>
      <c r="E286" s="672"/>
      <c r="F286" s="672"/>
      <c r="G286" s="59" t="s">
        <v>143</v>
      </c>
      <c r="H286" s="59"/>
      <c r="I286" s="59"/>
      <c r="J286" s="59"/>
      <c r="K286" s="59"/>
      <c r="L286" s="672" t="s">
        <v>56</v>
      </c>
      <c r="M286" s="672"/>
      <c r="N286" s="672"/>
      <c r="O286" s="59" t="s">
        <v>144</v>
      </c>
      <c r="P286" s="59"/>
      <c r="Q286" s="59"/>
      <c r="R286" s="59"/>
      <c r="S286" s="59"/>
      <c r="T286" s="672" t="s">
        <v>56</v>
      </c>
      <c r="U286" s="672"/>
      <c r="V286" s="672"/>
      <c r="W286" s="59" t="s">
        <v>145</v>
      </c>
      <c r="X286" s="59"/>
      <c r="Y286" s="59"/>
      <c r="Z286" s="59"/>
      <c r="AA286" s="59"/>
      <c r="AB286" s="672" t="s">
        <v>56</v>
      </c>
      <c r="AC286" s="672"/>
      <c r="AD286" s="672"/>
      <c r="AE286" s="59" t="s">
        <v>146</v>
      </c>
      <c r="AF286" s="59"/>
      <c r="AG286" s="59"/>
      <c r="AH286" s="59"/>
      <c r="AI286" s="59"/>
      <c r="AJ286" s="672" t="s">
        <v>56</v>
      </c>
      <c r="AK286" s="672"/>
      <c r="AL286" s="672"/>
      <c r="AM286" s="59" t="s">
        <v>147</v>
      </c>
      <c r="AN286" s="59"/>
      <c r="AO286" s="59"/>
      <c r="AP286" s="59"/>
      <c r="AQ286" s="59"/>
      <c r="AR286" s="59"/>
      <c r="AS286" s="59"/>
      <c r="AT286" s="59"/>
      <c r="AU286" s="672" t="s">
        <v>56</v>
      </c>
      <c r="AV286" s="672"/>
      <c r="AW286" s="672"/>
      <c r="AX286" s="59" t="s">
        <v>148</v>
      </c>
      <c r="AY286" s="59"/>
      <c r="AZ286" s="59"/>
      <c r="BA286" s="59"/>
      <c r="BB286" s="59"/>
      <c r="BC286" s="59"/>
      <c r="BD286" s="59"/>
      <c r="BE286" s="59"/>
      <c r="BF286" s="59"/>
      <c r="BG286" s="59"/>
      <c r="BH286" s="59"/>
      <c r="BI286" s="672" t="s">
        <v>56</v>
      </c>
      <c r="BJ286" s="672"/>
      <c r="BK286" s="672"/>
      <c r="BL286" s="59" t="s">
        <v>149</v>
      </c>
      <c r="BM286" s="59"/>
      <c r="BN286" s="59"/>
      <c r="BO286" s="59"/>
      <c r="BP286" s="59"/>
      <c r="BQ286" s="59"/>
      <c r="BR286" s="59"/>
      <c r="BS286" s="59"/>
      <c r="BT286" s="59"/>
      <c r="BU286" s="59"/>
      <c r="BV286" s="59"/>
      <c r="BW286" s="59"/>
      <c r="BX286" s="59"/>
      <c r="BY286" s="59"/>
      <c r="BZ286" s="59"/>
      <c r="CB286" s="8" t="s">
        <v>345</v>
      </c>
      <c r="CC286" s="2" t="s">
        <v>344</v>
      </c>
      <c r="CZ286" s="48"/>
      <c r="DA286" s="48"/>
      <c r="DB286" s="48"/>
      <c r="DC286" s="48"/>
      <c r="DD286" s="48"/>
      <c r="DE286" s="48"/>
      <c r="DF286" s="48"/>
      <c r="DG286" s="48"/>
      <c r="DH286" s="48"/>
      <c r="DI286" s="48"/>
      <c r="DJ286" s="48"/>
      <c r="DK286" s="48"/>
      <c r="DL286" s="48"/>
      <c r="DM286" s="48"/>
      <c r="DN286" s="48"/>
      <c r="DO286" s="48"/>
      <c r="DP286" s="48"/>
    </row>
    <row r="287" spans="1:120" s="2" customFormat="1" ht="4.5" customHeight="1">
      <c r="A287" s="94"/>
      <c r="B287" s="94"/>
      <c r="C287" s="94"/>
      <c r="D287" s="94"/>
      <c r="E287" s="94"/>
      <c r="F287" s="94"/>
      <c r="G287" s="94"/>
      <c r="H287" s="94"/>
      <c r="I287" s="94"/>
      <c r="J287" s="94"/>
      <c r="K287" s="94"/>
      <c r="L287" s="94"/>
      <c r="M287" s="94"/>
      <c r="N287" s="94"/>
      <c r="O287" s="94"/>
      <c r="P287" s="94"/>
      <c r="Q287" s="94"/>
      <c r="R287" s="94"/>
      <c r="S287" s="94"/>
      <c r="T287" s="94"/>
      <c r="U287" s="94"/>
      <c r="V287" s="94"/>
      <c r="W287" s="94"/>
      <c r="X287" s="94"/>
      <c r="Y287" s="94"/>
      <c r="Z287" s="94"/>
      <c r="AA287" s="94"/>
      <c r="AB287" s="94"/>
      <c r="AC287" s="94"/>
      <c r="AD287" s="94"/>
      <c r="AE287" s="94"/>
      <c r="AF287" s="94"/>
      <c r="AG287" s="94"/>
      <c r="AH287" s="94"/>
      <c r="AI287" s="94"/>
      <c r="AJ287" s="94"/>
      <c r="AK287" s="94"/>
      <c r="AL287" s="94"/>
      <c r="AM287" s="94"/>
      <c r="AN287" s="94"/>
      <c r="AO287" s="94"/>
      <c r="AP287" s="94"/>
      <c r="AQ287" s="94"/>
      <c r="AR287" s="94"/>
      <c r="AS287" s="94"/>
      <c r="AT287" s="94"/>
      <c r="AU287" s="94"/>
      <c r="AV287" s="94"/>
      <c r="AW287" s="94"/>
      <c r="AX287" s="94"/>
      <c r="AY287" s="94"/>
      <c r="AZ287" s="94"/>
      <c r="BA287" s="94"/>
      <c r="BB287" s="94"/>
      <c r="BC287" s="94"/>
      <c r="BD287" s="94"/>
      <c r="BE287" s="94"/>
      <c r="BF287" s="94"/>
      <c r="BG287" s="94"/>
      <c r="BH287" s="94"/>
      <c r="BI287" s="94"/>
      <c r="BJ287" s="94"/>
      <c r="BK287" s="94"/>
      <c r="BL287" s="94"/>
      <c r="BM287" s="94"/>
      <c r="BN287" s="94"/>
      <c r="BO287" s="94"/>
      <c r="BP287" s="94"/>
      <c r="BQ287" s="94"/>
      <c r="BR287" s="94"/>
      <c r="BS287" s="94"/>
      <c r="BT287" s="94"/>
      <c r="BU287" s="94"/>
      <c r="BV287" s="94"/>
      <c r="BW287" s="94"/>
      <c r="BX287" s="94"/>
      <c r="BY287" s="94"/>
      <c r="BZ287" s="94"/>
      <c r="CB287" s="8" t="s">
        <v>347</v>
      </c>
      <c r="CC287" s="2" t="s">
        <v>346</v>
      </c>
      <c r="CZ287" s="48"/>
      <c r="DA287" s="48"/>
      <c r="DB287" s="48"/>
      <c r="DC287" s="48"/>
      <c r="DD287" s="48"/>
      <c r="DE287" s="48"/>
      <c r="DF287" s="48"/>
      <c r="DG287" s="48"/>
      <c r="DH287" s="48"/>
      <c r="DI287" s="48"/>
      <c r="DJ287" s="48"/>
      <c r="DK287" s="48"/>
      <c r="DL287" s="48"/>
      <c r="DM287" s="48"/>
      <c r="DN287" s="48"/>
      <c r="DO287" s="48"/>
      <c r="DP287" s="48"/>
    </row>
    <row r="288" spans="1:120" s="27" customFormat="1" ht="5.0999999999999996" customHeight="1">
      <c r="A288" s="203"/>
      <c r="B288" s="203"/>
      <c r="C288" s="203"/>
      <c r="D288" s="203"/>
      <c r="E288" s="203"/>
      <c r="F288" s="203"/>
      <c r="G288" s="203"/>
      <c r="H288" s="203"/>
      <c r="I288" s="203"/>
      <c r="J288" s="203"/>
      <c r="K288" s="203"/>
      <c r="L288" s="203"/>
      <c r="M288" s="203"/>
      <c r="N288" s="203"/>
      <c r="O288" s="203"/>
      <c r="P288" s="203"/>
      <c r="Q288" s="203"/>
      <c r="R288" s="203"/>
      <c r="S288" s="203"/>
      <c r="T288" s="203"/>
      <c r="U288" s="203"/>
      <c r="V288" s="203"/>
      <c r="W288" s="203"/>
      <c r="X288" s="203"/>
      <c r="Y288" s="203"/>
      <c r="Z288" s="203"/>
      <c r="AA288" s="203"/>
      <c r="AB288" s="203"/>
      <c r="AC288" s="203"/>
      <c r="AD288" s="203"/>
      <c r="AE288" s="203"/>
      <c r="AF288" s="203"/>
      <c r="AG288" s="203"/>
      <c r="AH288" s="203"/>
      <c r="AI288" s="203"/>
      <c r="AJ288" s="203"/>
      <c r="AK288" s="203"/>
      <c r="AL288" s="203"/>
      <c r="AM288" s="203"/>
      <c r="AN288" s="203"/>
      <c r="AO288" s="203"/>
      <c r="AP288" s="203"/>
      <c r="AQ288" s="203"/>
      <c r="AR288" s="203"/>
      <c r="AS288" s="203"/>
      <c r="AT288" s="203"/>
      <c r="AU288" s="203"/>
      <c r="AV288" s="203"/>
      <c r="AW288" s="203"/>
      <c r="AX288" s="203"/>
      <c r="AY288" s="203"/>
      <c r="AZ288" s="203"/>
      <c r="BA288" s="203"/>
      <c r="BB288" s="203"/>
      <c r="BC288" s="203"/>
      <c r="BD288" s="203"/>
      <c r="BE288" s="203"/>
      <c r="BF288" s="203"/>
      <c r="BG288" s="203"/>
      <c r="BH288" s="203"/>
      <c r="BI288" s="203"/>
      <c r="BJ288" s="203"/>
      <c r="BK288" s="203"/>
      <c r="BL288" s="203"/>
      <c r="BM288" s="203"/>
      <c r="BN288" s="203"/>
      <c r="BO288" s="203"/>
      <c r="BP288" s="203"/>
      <c r="BQ288" s="203"/>
      <c r="BR288" s="203"/>
      <c r="BS288" s="203"/>
      <c r="BT288" s="203"/>
      <c r="BU288" s="203"/>
      <c r="BV288" s="203"/>
      <c r="BW288" s="203"/>
      <c r="BX288" s="203"/>
      <c r="BY288" s="203"/>
      <c r="BZ288" s="203"/>
      <c r="CB288" s="8" t="s">
        <v>1271</v>
      </c>
      <c r="CC288" s="2" t="s">
        <v>348</v>
      </c>
      <c r="CD288" s="2"/>
      <c r="CE288" s="2"/>
      <c r="CF288" s="2"/>
      <c r="CZ288" s="26"/>
      <c r="DA288" s="26"/>
      <c r="DB288" s="26"/>
      <c r="DC288" s="26"/>
      <c r="DD288" s="26"/>
      <c r="DE288" s="26"/>
      <c r="DF288" s="26"/>
      <c r="DG288" s="26"/>
      <c r="DH288" s="26"/>
      <c r="DI288" s="26"/>
      <c r="DJ288" s="26"/>
      <c r="DK288" s="26"/>
      <c r="DL288" s="26"/>
      <c r="DM288" s="26"/>
      <c r="DN288" s="26"/>
      <c r="DO288" s="26"/>
      <c r="DP288" s="26"/>
    </row>
    <row r="289" spans="1:120" s="27" customFormat="1" ht="16.5" customHeight="1">
      <c r="A289" s="59"/>
      <c r="B289" s="59" t="s">
        <v>150</v>
      </c>
      <c r="C289" s="59"/>
      <c r="D289" s="59"/>
      <c r="E289" s="59"/>
      <c r="F289" s="59"/>
      <c r="G289" s="59"/>
      <c r="H289" s="59"/>
      <c r="I289" s="59"/>
      <c r="J289" s="59"/>
      <c r="K289" s="59"/>
      <c r="L289" s="59"/>
      <c r="M289" s="59"/>
      <c r="N289" s="59"/>
      <c r="O289" s="59"/>
      <c r="P289" s="59"/>
      <c r="Q289" s="59"/>
      <c r="R289" s="59"/>
      <c r="S289" s="59"/>
      <c r="T289" s="59"/>
      <c r="U289" s="59"/>
      <c r="V289" s="59" t="s">
        <v>151</v>
      </c>
      <c r="W289" s="59"/>
      <c r="X289" s="59"/>
      <c r="Y289" s="59"/>
      <c r="Z289" s="59"/>
      <c r="AA289" s="59"/>
      <c r="AB289" s="59"/>
      <c r="AC289" s="59"/>
      <c r="AD289" s="59"/>
      <c r="AE289" s="59"/>
      <c r="AF289" s="59"/>
      <c r="AG289" s="59"/>
      <c r="AH289" s="59"/>
      <c r="AI289" s="59"/>
      <c r="AJ289" s="59"/>
      <c r="AK289" s="59"/>
      <c r="AL289" s="59" t="s">
        <v>152</v>
      </c>
      <c r="AM289" s="59"/>
      <c r="AN289" s="59"/>
      <c r="AO289" s="59"/>
      <c r="AP289" s="59"/>
      <c r="AQ289" s="59"/>
      <c r="AR289" s="59"/>
      <c r="AS289" s="59"/>
      <c r="AT289" s="59"/>
      <c r="AU289" s="59"/>
      <c r="AV289" s="59"/>
      <c r="AW289" s="59"/>
      <c r="AX289" s="59"/>
      <c r="AY289" s="59"/>
      <c r="AZ289" s="59"/>
      <c r="BA289" s="59"/>
      <c r="BB289" s="59"/>
      <c r="BC289" s="59" t="s">
        <v>153</v>
      </c>
      <c r="BD289" s="59"/>
      <c r="BE289" s="59"/>
      <c r="BF289" s="59"/>
      <c r="BG289" s="59"/>
      <c r="BH289" s="59"/>
      <c r="BI289" s="59"/>
      <c r="BJ289" s="59"/>
      <c r="BK289" s="59"/>
      <c r="BL289" s="59"/>
      <c r="BM289" s="59"/>
      <c r="BN289" s="59"/>
      <c r="BO289" s="59"/>
      <c r="BP289" s="59"/>
      <c r="BQ289" s="59"/>
      <c r="BR289" s="59"/>
      <c r="BS289" s="59"/>
      <c r="BT289" s="59"/>
      <c r="BU289" s="59" t="s">
        <v>85</v>
      </c>
      <c r="BV289" s="59"/>
      <c r="BW289" s="59"/>
      <c r="BX289" s="59"/>
      <c r="BY289" s="59"/>
      <c r="BZ289" s="59"/>
      <c r="CB289" s="8" t="s">
        <v>351</v>
      </c>
      <c r="CC289" s="2" t="s">
        <v>350</v>
      </c>
      <c r="CD289" s="2"/>
      <c r="CE289" s="2"/>
      <c r="CF289" s="2"/>
      <c r="CZ289" s="26"/>
      <c r="DA289" s="26"/>
      <c r="DB289" s="26"/>
      <c r="DC289" s="26"/>
      <c r="DD289" s="26"/>
      <c r="DE289" s="26"/>
      <c r="DF289" s="26"/>
      <c r="DG289" s="26"/>
      <c r="DH289" s="26"/>
      <c r="DI289" s="26"/>
      <c r="DJ289" s="26"/>
      <c r="DK289" s="26"/>
      <c r="DL289" s="26"/>
      <c r="DM289" s="26"/>
      <c r="DN289" s="26"/>
      <c r="DO289" s="26"/>
      <c r="DP289" s="26"/>
    </row>
    <row r="290" spans="1:120" s="2" customFormat="1" ht="17.100000000000001" customHeight="1">
      <c r="A290" s="59"/>
      <c r="B290" s="59"/>
      <c r="C290" s="59"/>
      <c r="D290" s="59" t="s">
        <v>1694</v>
      </c>
      <c r="E290" s="59"/>
      <c r="F290" s="59"/>
      <c r="G290" s="59"/>
      <c r="H290" s="59"/>
      <c r="I290" s="59"/>
      <c r="J290" s="59"/>
      <c r="K290" s="59"/>
      <c r="L290" s="59"/>
      <c r="M290" s="59"/>
      <c r="N290" s="59"/>
      <c r="O290" s="59"/>
      <c r="P290" s="59"/>
      <c r="Q290" s="59"/>
      <c r="R290" s="59"/>
      <c r="S290" s="59"/>
      <c r="T290" s="59"/>
      <c r="U290" s="59"/>
      <c r="V290" s="59" t="s">
        <v>37</v>
      </c>
      <c r="W290" s="123"/>
      <c r="X290" s="668">
        <v>0</v>
      </c>
      <c r="Y290" s="668"/>
      <c r="Z290" s="668"/>
      <c r="AA290" s="668"/>
      <c r="AB290" s="668"/>
      <c r="AC290" s="668"/>
      <c r="AD290" s="668"/>
      <c r="AE290" s="668"/>
      <c r="AF290" s="668"/>
      <c r="AG290" s="668"/>
      <c r="AH290" s="668"/>
      <c r="AI290" s="668"/>
      <c r="AJ290" s="668"/>
      <c r="AK290" s="123"/>
      <c r="AL290" s="59" t="s">
        <v>117</v>
      </c>
      <c r="AM290" s="59"/>
      <c r="AN290" s="123"/>
      <c r="AO290" s="668">
        <v>0</v>
      </c>
      <c r="AP290" s="668"/>
      <c r="AQ290" s="668"/>
      <c r="AR290" s="668"/>
      <c r="AS290" s="668"/>
      <c r="AT290" s="668"/>
      <c r="AU290" s="668"/>
      <c r="AV290" s="668"/>
      <c r="AW290" s="668"/>
      <c r="AX290" s="668"/>
      <c r="AY290" s="668"/>
      <c r="AZ290" s="668"/>
      <c r="BA290" s="668"/>
      <c r="BB290" s="123"/>
      <c r="BC290" s="59" t="s">
        <v>117</v>
      </c>
      <c r="BD290" s="59"/>
      <c r="BE290" s="668">
        <f>ROUNDUP((X290+AO290),2)</f>
        <v>0</v>
      </c>
      <c r="BF290" s="668"/>
      <c r="BG290" s="668"/>
      <c r="BH290" s="668"/>
      <c r="BI290" s="668"/>
      <c r="BJ290" s="668"/>
      <c r="BK290" s="668"/>
      <c r="BL290" s="668"/>
      <c r="BM290" s="668"/>
      <c r="BN290" s="668"/>
      <c r="BO290" s="668"/>
      <c r="BP290" s="668"/>
      <c r="BQ290" s="668"/>
      <c r="BR290" s="668"/>
      <c r="BS290" s="668"/>
      <c r="BT290" s="123"/>
      <c r="BU290" s="119" t="s">
        <v>85</v>
      </c>
      <c r="BV290" s="119"/>
      <c r="BW290" s="119"/>
      <c r="BX290" s="119"/>
      <c r="BY290" s="119"/>
      <c r="BZ290" s="59"/>
      <c r="CB290" s="8" t="s">
        <v>353</v>
      </c>
      <c r="CC290" s="2" t="s">
        <v>352</v>
      </c>
      <c r="CZ290" s="48"/>
      <c r="DA290" s="48"/>
      <c r="DB290" s="48"/>
      <c r="DC290" s="48"/>
      <c r="DD290" s="48"/>
      <c r="DE290" s="48"/>
      <c r="DF290" s="48"/>
      <c r="DG290" s="48"/>
      <c r="DH290" s="48"/>
      <c r="DI290" s="48"/>
      <c r="DJ290" s="48"/>
      <c r="DK290" s="48"/>
      <c r="DL290" s="48"/>
      <c r="DM290" s="48"/>
      <c r="DN290" s="48"/>
      <c r="DO290" s="48"/>
      <c r="DP290" s="48"/>
    </row>
    <row r="291" spans="1:120" s="2" customFormat="1" ht="15.95" customHeight="1">
      <c r="A291" s="59"/>
      <c r="B291" s="59"/>
      <c r="C291" s="59"/>
      <c r="D291" s="59" t="s">
        <v>1718</v>
      </c>
      <c r="E291" s="77"/>
      <c r="F291" s="59"/>
      <c r="G291" s="59"/>
      <c r="H291" s="59"/>
      <c r="I291" s="59"/>
      <c r="J291" s="59"/>
      <c r="K291" s="59"/>
      <c r="L291" s="59"/>
      <c r="M291" s="59"/>
      <c r="N291" s="59"/>
      <c r="O291" s="59"/>
      <c r="P291" s="59"/>
      <c r="Q291" s="59"/>
      <c r="R291" s="59"/>
      <c r="S291" s="59"/>
      <c r="T291" s="59"/>
      <c r="U291" s="59"/>
      <c r="V291" s="59"/>
      <c r="W291" s="123"/>
      <c r="X291" s="124"/>
      <c r="Y291" s="124"/>
      <c r="Z291" s="124"/>
      <c r="AA291" s="124"/>
      <c r="AB291" s="124"/>
      <c r="AC291" s="124"/>
      <c r="AD291" s="124"/>
      <c r="AE291" s="124"/>
      <c r="AF291" s="124"/>
      <c r="AG291" s="124"/>
      <c r="AH291" s="124"/>
      <c r="AI291" s="124"/>
      <c r="AJ291" s="124"/>
      <c r="AK291" s="123"/>
      <c r="AL291" s="59"/>
      <c r="AM291" s="59"/>
      <c r="AN291" s="123"/>
      <c r="AO291" s="124"/>
      <c r="AP291" s="124"/>
      <c r="AQ291" s="124"/>
      <c r="AR291" s="124"/>
      <c r="AS291" s="124"/>
      <c r="AT291" s="124"/>
      <c r="AU291" s="124"/>
      <c r="AV291" s="124"/>
      <c r="AW291" s="124"/>
      <c r="AX291" s="124"/>
      <c r="AY291" s="124"/>
      <c r="AZ291" s="124"/>
      <c r="BA291" s="124"/>
      <c r="BB291" s="123"/>
      <c r="BC291" s="59"/>
      <c r="BD291" s="59"/>
      <c r="BE291" s="123"/>
      <c r="BF291" s="124"/>
      <c r="BG291" s="124"/>
      <c r="BH291" s="124"/>
      <c r="BI291" s="124"/>
      <c r="BJ291" s="124"/>
      <c r="BK291" s="124"/>
      <c r="BL291" s="124"/>
      <c r="BM291" s="124"/>
      <c r="BN291" s="124"/>
      <c r="BO291" s="124"/>
      <c r="BP291" s="124"/>
      <c r="BQ291" s="124"/>
      <c r="BR291" s="124"/>
      <c r="BS291" s="124"/>
      <c r="BT291" s="123"/>
      <c r="BU291" s="119"/>
      <c r="BV291" s="119"/>
      <c r="BW291" s="119"/>
      <c r="BX291" s="119"/>
      <c r="BY291" s="119"/>
      <c r="BZ291" s="59"/>
      <c r="CB291" s="8" t="s">
        <v>370</v>
      </c>
      <c r="CC291" s="2" t="s">
        <v>369</v>
      </c>
      <c r="CZ291" s="48"/>
      <c r="DA291" s="48"/>
      <c r="DB291" s="48"/>
      <c r="DC291" s="48"/>
      <c r="DD291" s="48"/>
      <c r="DE291" s="48"/>
      <c r="DF291" s="48"/>
      <c r="DG291" s="48"/>
      <c r="DH291" s="48"/>
      <c r="DI291" s="48"/>
      <c r="DJ291" s="48"/>
      <c r="DK291" s="48"/>
      <c r="DL291" s="48"/>
      <c r="DM291" s="48"/>
      <c r="DN291" s="48"/>
      <c r="DO291" s="48"/>
      <c r="DP291" s="48"/>
    </row>
    <row r="292" spans="1:120" s="2" customFormat="1" ht="17.100000000000001" customHeight="1">
      <c r="A292" s="59"/>
      <c r="B292" s="59"/>
      <c r="C292" s="59"/>
      <c r="D292" s="59"/>
      <c r="E292" s="59"/>
      <c r="F292" s="59"/>
      <c r="G292" s="59"/>
      <c r="H292" s="59"/>
      <c r="I292" s="59"/>
      <c r="J292" s="59"/>
      <c r="K292" s="59"/>
      <c r="L292" s="59"/>
      <c r="M292" s="59"/>
      <c r="N292" s="59"/>
      <c r="O292" s="59"/>
      <c r="P292" s="59"/>
      <c r="Q292" s="59"/>
      <c r="R292" s="59"/>
      <c r="S292" s="59"/>
      <c r="T292" s="59"/>
      <c r="U292" s="59"/>
      <c r="V292" s="59" t="s">
        <v>37</v>
      </c>
      <c r="W292" s="123"/>
      <c r="X292" s="668"/>
      <c r="Y292" s="668"/>
      <c r="Z292" s="668"/>
      <c r="AA292" s="668"/>
      <c r="AB292" s="668"/>
      <c r="AC292" s="668"/>
      <c r="AD292" s="668"/>
      <c r="AE292" s="668"/>
      <c r="AF292" s="668"/>
      <c r="AG292" s="668"/>
      <c r="AH292" s="668"/>
      <c r="AI292" s="668"/>
      <c r="AJ292" s="668"/>
      <c r="AK292" s="123"/>
      <c r="AL292" s="59" t="s">
        <v>117</v>
      </c>
      <c r="AM292" s="59"/>
      <c r="AN292" s="123"/>
      <c r="AO292" s="668"/>
      <c r="AP292" s="668"/>
      <c r="AQ292" s="668"/>
      <c r="AR292" s="668"/>
      <c r="AS292" s="668"/>
      <c r="AT292" s="668"/>
      <c r="AU292" s="668"/>
      <c r="AV292" s="668"/>
      <c r="AW292" s="668"/>
      <c r="AX292" s="668"/>
      <c r="AY292" s="668"/>
      <c r="AZ292" s="668"/>
      <c r="BA292" s="668"/>
      <c r="BB292" s="123"/>
      <c r="BC292" s="59" t="s">
        <v>117</v>
      </c>
      <c r="BD292" s="59"/>
      <c r="BE292" s="725">
        <f>kenpeiritsunosanteimenseki1+kenpeiritsunosanteimenseki2</f>
        <v>0</v>
      </c>
      <c r="BF292" s="725"/>
      <c r="BG292" s="725"/>
      <c r="BH292" s="725"/>
      <c r="BI292" s="725"/>
      <c r="BJ292" s="725"/>
      <c r="BK292" s="725"/>
      <c r="BL292" s="725"/>
      <c r="BM292" s="725"/>
      <c r="BN292" s="725"/>
      <c r="BO292" s="725"/>
      <c r="BP292" s="725"/>
      <c r="BQ292" s="725"/>
      <c r="BR292" s="725"/>
      <c r="BS292" s="725"/>
      <c r="BT292" s="123"/>
      <c r="BU292" s="119" t="s">
        <v>85</v>
      </c>
      <c r="BV292" s="59"/>
      <c r="BW292" s="59"/>
      <c r="BX292" s="59"/>
      <c r="BY292" s="59"/>
      <c r="BZ292" s="59"/>
      <c r="CB292" s="8" t="s">
        <v>1277</v>
      </c>
      <c r="CC292" s="2" t="s">
        <v>1278</v>
      </c>
      <c r="CZ292" s="48"/>
      <c r="DA292" s="48"/>
      <c r="DB292" s="48"/>
      <c r="DC292" s="48"/>
      <c r="DD292" s="48"/>
      <c r="DE292" s="48"/>
      <c r="DF292" s="48"/>
      <c r="DG292" s="48"/>
      <c r="DH292" s="48"/>
      <c r="DI292" s="48"/>
      <c r="DJ292" s="48"/>
      <c r="DK292" s="48"/>
      <c r="DL292" s="48"/>
      <c r="DM292" s="48"/>
      <c r="DN292" s="48"/>
      <c r="DO292" s="48"/>
      <c r="DP292" s="48"/>
    </row>
    <row r="293" spans="1:120" s="2" customFormat="1" ht="17.100000000000001" customHeight="1">
      <c r="A293" s="59"/>
      <c r="B293" s="59"/>
      <c r="C293" s="59"/>
      <c r="D293" s="59" t="s">
        <v>1693</v>
      </c>
      <c r="E293" s="59"/>
      <c r="F293" s="59"/>
      <c r="G293" s="59"/>
      <c r="H293" s="59"/>
      <c r="I293" s="59"/>
      <c r="J293" s="59"/>
      <c r="K293" s="59"/>
      <c r="L293" s="59"/>
      <c r="M293" s="59"/>
      <c r="N293" s="59"/>
      <c r="O293" s="59"/>
      <c r="P293" s="59"/>
      <c r="Q293" s="59"/>
      <c r="R293" s="59"/>
      <c r="S293" s="59"/>
      <c r="T293" s="59"/>
      <c r="U293" s="59"/>
      <c r="V293" s="59"/>
      <c r="W293" s="59"/>
      <c r="X293" s="59"/>
      <c r="Y293" s="59"/>
      <c r="Z293" s="59"/>
      <c r="AA293" s="59"/>
      <c r="AB293" s="59"/>
      <c r="AC293" s="59"/>
      <c r="AD293" s="59"/>
      <c r="AE293" s="59"/>
      <c r="AF293" s="59"/>
      <c r="AG293" s="59"/>
      <c r="AH293" s="59"/>
      <c r="AI293" s="59"/>
      <c r="AJ293" s="59"/>
      <c r="AK293" s="59"/>
      <c r="AL293" s="59"/>
      <c r="AM293" s="59"/>
      <c r="AN293" s="59"/>
      <c r="AO293" s="59"/>
      <c r="AP293" s="59"/>
      <c r="AQ293" s="59"/>
      <c r="AR293" s="59"/>
      <c r="AS293" s="59"/>
      <c r="AT293" s="59"/>
      <c r="AU293" s="59"/>
      <c r="AV293" s="59"/>
      <c r="AW293" s="59"/>
      <c r="AX293" s="59"/>
      <c r="AY293" s="59"/>
      <c r="AZ293" s="59"/>
      <c r="BA293" s="59"/>
      <c r="BB293" s="59"/>
      <c r="BC293" s="59"/>
      <c r="BD293" s="59"/>
      <c r="BE293" s="674" t="str">
        <f>IF(AB275,ROUNDUP(BE292/AB275,4),IF(AB276,ROUNDUP(BE292/AB276,4),""))</f>
        <v/>
      </c>
      <c r="BF293" s="674"/>
      <c r="BG293" s="674"/>
      <c r="BH293" s="674"/>
      <c r="BI293" s="674"/>
      <c r="BJ293" s="674"/>
      <c r="BK293" s="674"/>
      <c r="BL293" s="674"/>
      <c r="BM293" s="674"/>
      <c r="BN293" s="674"/>
      <c r="BO293" s="674"/>
      <c r="BP293" s="674"/>
      <c r="BQ293" s="674"/>
      <c r="BR293" s="674"/>
      <c r="BS293" s="674"/>
      <c r="BT293" s="59"/>
      <c r="BU293" s="59"/>
      <c r="BV293" s="59"/>
      <c r="BW293" s="59"/>
      <c r="BX293" s="59"/>
      <c r="BY293" s="59"/>
      <c r="BZ293" s="59"/>
      <c r="CB293" s="8" t="s">
        <v>1272</v>
      </c>
      <c r="CC293" s="2" t="s">
        <v>1273</v>
      </c>
      <c r="CZ293" s="48"/>
      <c r="DA293" s="48"/>
      <c r="DB293" s="48"/>
      <c r="DC293" s="48"/>
      <c r="DD293" s="48"/>
      <c r="DE293" s="48"/>
      <c r="DF293" s="48"/>
      <c r="DG293" s="48"/>
      <c r="DH293" s="48"/>
      <c r="DI293" s="48"/>
      <c r="DJ293" s="48"/>
      <c r="DK293" s="48"/>
      <c r="DL293" s="48"/>
      <c r="DM293" s="48"/>
      <c r="DN293" s="48"/>
      <c r="DO293" s="48"/>
      <c r="DP293" s="48"/>
    </row>
    <row r="294" spans="1:120" s="2" customFormat="1" ht="4.5" customHeight="1">
      <c r="A294" s="94"/>
      <c r="B294" s="94"/>
      <c r="C294" s="94"/>
      <c r="D294" s="94"/>
      <c r="E294" s="94"/>
      <c r="F294" s="94"/>
      <c r="G294" s="94"/>
      <c r="H294" s="94"/>
      <c r="I294" s="94"/>
      <c r="J294" s="94"/>
      <c r="K294" s="94"/>
      <c r="L294" s="94"/>
      <c r="M294" s="94"/>
      <c r="N294" s="94"/>
      <c r="O294" s="94"/>
      <c r="P294" s="94"/>
      <c r="Q294" s="94"/>
      <c r="R294" s="94"/>
      <c r="S294" s="94"/>
      <c r="T294" s="94"/>
      <c r="U294" s="94"/>
      <c r="V294" s="94"/>
      <c r="W294" s="94"/>
      <c r="X294" s="94"/>
      <c r="Y294" s="94"/>
      <c r="Z294" s="94"/>
      <c r="AA294" s="94"/>
      <c r="AB294" s="94"/>
      <c r="AC294" s="94"/>
      <c r="AD294" s="94"/>
      <c r="AE294" s="94"/>
      <c r="AF294" s="94"/>
      <c r="AG294" s="94"/>
      <c r="AH294" s="94"/>
      <c r="AI294" s="94"/>
      <c r="AJ294" s="94"/>
      <c r="AK294" s="94"/>
      <c r="AL294" s="94"/>
      <c r="AM294" s="94"/>
      <c r="AN294" s="94"/>
      <c r="AO294" s="94"/>
      <c r="AP294" s="94"/>
      <c r="AQ294" s="94"/>
      <c r="AR294" s="94"/>
      <c r="AS294" s="94"/>
      <c r="AT294" s="94"/>
      <c r="AU294" s="94"/>
      <c r="AV294" s="94"/>
      <c r="AW294" s="94"/>
      <c r="AX294" s="94"/>
      <c r="AY294" s="94"/>
      <c r="AZ294" s="94"/>
      <c r="BA294" s="94"/>
      <c r="BB294" s="94"/>
      <c r="BC294" s="94"/>
      <c r="BD294" s="94"/>
      <c r="BE294" s="94"/>
      <c r="BF294" s="94"/>
      <c r="BG294" s="94"/>
      <c r="BH294" s="94"/>
      <c r="BI294" s="94"/>
      <c r="BJ294" s="94"/>
      <c r="BK294" s="94"/>
      <c r="BL294" s="94"/>
      <c r="BM294" s="94"/>
      <c r="BN294" s="94"/>
      <c r="BO294" s="94"/>
      <c r="BP294" s="94"/>
      <c r="BQ294" s="94"/>
      <c r="BR294" s="94"/>
      <c r="BS294" s="94"/>
      <c r="BT294" s="94"/>
      <c r="BU294" s="94"/>
      <c r="BV294" s="94"/>
      <c r="BW294" s="94"/>
      <c r="BX294" s="94"/>
      <c r="BY294" s="94"/>
      <c r="BZ294" s="94"/>
      <c r="CB294" s="8" t="s">
        <v>358</v>
      </c>
      <c r="CC294" s="2" t="s">
        <v>1274</v>
      </c>
      <c r="CZ294" s="48"/>
      <c r="DA294" s="48"/>
      <c r="DB294" s="48"/>
      <c r="DC294" s="48"/>
      <c r="DD294" s="48"/>
      <c r="DE294" s="48"/>
      <c r="DF294" s="48"/>
      <c r="DG294" s="48"/>
      <c r="DH294" s="48"/>
      <c r="DI294" s="48"/>
      <c r="DJ294" s="48"/>
      <c r="DK294" s="48"/>
      <c r="DL294" s="48"/>
      <c r="DM294" s="48"/>
      <c r="DN294" s="48"/>
      <c r="DO294" s="48"/>
      <c r="DP294" s="48"/>
    </row>
    <row r="295" spans="1:120" s="27" customFormat="1" ht="3.95" customHeight="1">
      <c r="A295" s="203"/>
      <c r="B295" s="203"/>
      <c r="C295" s="203"/>
      <c r="D295" s="203"/>
      <c r="E295" s="203"/>
      <c r="F295" s="203"/>
      <c r="G295" s="203"/>
      <c r="H295" s="203"/>
      <c r="I295" s="203"/>
      <c r="J295" s="203"/>
      <c r="K295" s="203"/>
      <c r="L295" s="203"/>
      <c r="M295" s="203"/>
      <c r="N295" s="203"/>
      <c r="O295" s="203"/>
      <c r="P295" s="203"/>
      <c r="Q295" s="203"/>
      <c r="R295" s="203"/>
      <c r="S295" s="203"/>
      <c r="T295" s="203"/>
      <c r="U295" s="203"/>
      <c r="V295" s="203"/>
      <c r="W295" s="203"/>
      <c r="X295" s="203"/>
      <c r="Y295" s="203"/>
      <c r="Z295" s="203"/>
      <c r="AA295" s="203"/>
      <c r="AB295" s="203"/>
      <c r="AC295" s="203"/>
      <c r="AD295" s="203"/>
      <c r="AE295" s="203"/>
      <c r="AF295" s="203"/>
      <c r="AG295" s="203"/>
      <c r="AH295" s="203"/>
      <c r="AI295" s="203"/>
      <c r="AJ295" s="203"/>
      <c r="AK295" s="203"/>
      <c r="AL295" s="203"/>
      <c r="AM295" s="203"/>
      <c r="AN295" s="203"/>
      <c r="AO295" s="203"/>
      <c r="AP295" s="203"/>
      <c r="AQ295" s="203"/>
      <c r="AR295" s="203"/>
      <c r="AS295" s="203"/>
      <c r="AT295" s="203"/>
      <c r="AU295" s="203"/>
      <c r="AV295" s="203"/>
      <c r="AW295" s="203"/>
      <c r="AX295" s="203"/>
      <c r="AY295" s="203"/>
      <c r="AZ295" s="203"/>
      <c r="BA295" s="203"/>
      <c r="BB295" s="203"/>
      <c r="BC295" s="203"/>
      <c r="BD295" s="203"/>
      <c r="BE295" s="203"/>
      <c r="BF295" s="203"/>
      <c r="BG295" s="203"/>
      <c r="BH295" s="203"/>
      <c r="BI295" s="203"/>
      <c r="BJ295" s="203"/>
      <c r="BK295" s="203"/>
      <c r="BL295" s="203"/>
      <c r="BM295" s="203"/>
      <c r="BN295" s="203"/>
      <c r="BO295" s="203"/>
      <c r="BP295" s="203"/>
      <c r="BQ295" s="203"/>
      <c r="BR295" s="203"/>
      <c r="BS295" s="203"/>
      <c r="BT295" s="203"/>
      <c r="BU295" s="203"/>
      <c r="BV295" s="203"/>
      <c r="BW295" s="203"/>
      <c r="BX295" s="203"/>
      <c r="BY295" s="203"/>
      <c r="BZ295" s="203"/>
      <c r="CB295" s="8" t="s">
        <v>361</v>
      </c>
      <c r="CC295" s="2" t="s">
        <v>1275</v>
      </c>
      <c r="CD295" s="2"/>
      <c r="CE295" s="2"/>
      <c r="CF295" s="2"/>
      <c r="CZ295" s="26"/>
      <c r="DA295" s="26"/>
      <c r="DB295" s="26"/>
      <c r="DC295" s="26"/>
      <c r="DD295" s="26"/>
      <c r="DE295" s="26"/>
      <c r="DF295" s="26"/>
      <c r="DG295" s="26"/>
      <c r="DH295" s="26"/>
      <c r="DI295" s="26"/>
      <c r="DJ295" s="26"/>
      <c r="DK295" s="26"/>
      <c r="DL295" s="26"/>
      <c r="DM295" s="26"/>
      <c r="DN295" s="26"/>
      <c r="DO295" s="26"/>
      <c r="DP295" s="26"/>
    </row>
    <row r="296" spans="1:120" s="27" customFormat="1" ht="15.95" customHeight="1">
      <c r="A296" s="59"/>
      <c r="B296" s="59" t="s">
        <v>156</v>
      </c>
      <c r="C296" s="59"/>
      <c r="D296" s="59"/>
      <c r="E296" s="59"/>
      <c r="F296" s="59"/>
      <c r="G296" s="59"/>
      <c r="H296" s="59"/>
      <c r="I296" s="59"/>
      <c r="J296" s="59"/>
      <c r="K296" s="59"/>
      <c r="L296" s="59"/>
      <c r="M296" s="59"/>
      <c r="N296" s="59"/>
      <c r="O296" s="59"/>
      <c r="P296" s="59"/>
      <c r="Q296" s="59"/>
      <c r="R296" s="59"/>
      <c r="S296" s="59"/>
      <c r="T296" s="59"/>
      <c r="U296" s="59"/>
      <c r="V296" s="59" t="s">
        <v>151</v>
      </c>
      <c r="W296" s="59"/>
      <c r="X296" s="59"/>
      <c r="Y296" s="59"/>
      <c r="Z296" s="59"/>
      <c r="AA296" s="59"/>
      <c r="AB296" s="59"/>
      <c r="AC296" s="59"/>
      <c r="AD296" s="59"/>
      <c r="AE296" s="59"/>
      <c r="AF296" s="59"/>
      <c r="AG296" s="59"/>
      <c r="AH296" s="59"/>
      <c r="AI296" s="59"/>
      <c r="AJ296" s="59"/>
      <c r="AK296" s="59"/>
      <c r="AL296" s="59" t="s">
        <v>152</v>
      </c>
      <c r="AM296" s="59"/>
      <c r="AN296" s="59"/>
      <c r="AO296" s="59"/>
      <c r="AP296" s="59"/>
      <c r="AQ296" s="59"/>
      <c r="AR296" s="59"/>
      <c r="AS296" s="59"/>
      <c r="AT296" s="59"/>
      <c r="AU296" s="59"/>
      <c r="AV296" s="59"/>
      <c r="AW296" s="59"/>
      <c r="AX296" s="59"/>
      <c r="AY296" s="59"/>
      <c r="AZ296" s="59"/>
      <c r="BA296" s="59"/>
      <c r="BB296" s="59"/>
      <c r="BC296" s="59" t="s">
        <v>153</v>
      </c>
      <c r="BD296" s="59"/>
      <c r="BE296" s="59"/>
      <c r="BF296" s="59"/>
      <c r="BG296" s="59"/>
      <c r="BH296" s="59"/>
      <c r="BI296" s="59"/>
      <c r="BJ296" s="59"/>
      <c r="BK296" s="59"/>
      <c r="BL296" s="59"/>
      <c r="BM296" s="59"/>
      <c r="BN296" s="59"/>
      <c r="BO296" s="59"/>
      <c r="BP296" s="59"/>
      <c r="BQ296" s="59"/>
      <c r="BR296" s="59"/>
      <c r="BS296" s="59"/>
      <c r="BT296" s="59"/>
      <c r="BU296" s="59" t="s">
        <v>85</v>
      </c>
      <c r="BV296" s="59"/>
      <c r="BW296" s="59"/>
      <c r="BX296" s="59"/>
      <c r="BY296" s="59"/>
      <c r="BZ296" s="59"/>
      <c r="CB296" s="8" t="s">
        <v>364</v>
      </c>
      <c r="CC296" s="2" t="s">
        <v>363</v>
      </c>
      <c r="CD296" s="2"/>
      <c r="CE296" s="2"/>
      <c r="CF296" s="2"/>
      <c r="CZ296" s="26"/>
      <c r="DA296" s="26"/>
      <c r="DB296" s="26"/>
      <c r="DC296" s="26"/>
      <c r="DD296" s="26"/>
      <c r="DE296" s="26"/>
      <c r="DF296" s="26"/>
      <c r="DG296" s="26"/>
      <c r="DH296" s="26"/>
      <c r="DI296" s="26"/>
      <c r="DJ296" s="26"/>
      <c r="DK296" s="26"/>
      <c r="DL296" s="26"/>
      <c r="DM296" s="26"/>
      <c r="DN296" s="26"/>
      <c r="DO296" s="26"/>
      <c r="DP296" s="26"/>
    </row>
    <row r="297" spans="1:120" s="2" customFormat="1" ht="17.100000000000001" customHeight="1">
      <c r="A297" s="59"/>
      <c r="B297" s="59"/>
      <c r="C297" s="59"/>
      <c r="D297" s="59" t="s">
        <v>157</v>
      </c>
      <c r="E297" s="59"/>
      <c r="F297" s="59"/>
      <c r="G297" s="59"/>
      <c r="H297" s="59"/>
      <c r="I297" s="59"/>
      <c r="J297" s="59"/>
      <c r="K297" s="59"/>
      <c r="L297" s="59"/>
      <c r="M297" s="59"/>
      <c r="N297" s="59"/>
      <c r="O297" s="59"/>
      <c r="P297" s="59"/>
      <c r="Q297" s="59"/>
      <c r="R297" s="59"/>
      <c r="S297" s="59"/>
      <c r="T297" s="59"/>
      <c r="U297" s="59"/>
      <c r="V297" s="59" t="s">
        <v>37</v>
      </c>
      <c r="W297" s="123"/>
      <c r="X297" s="668"/>
      <c r="Y297" s="668"/>
      <c r="Z297" s="668"/>
      <c r="AA297" s="668"/>
      <c r="AB297" s="668"/>
      <c r="AC297" s="668"/>
      <c r="AD297" s="668"/>
      <c r="AE297" s="668"/>
      <c r="AF297" s="668"/>
      <c r="AG297" s="668"/>
      <c r="AH297" s="668"/>
      <c r="AI297" s="668"/>
      <c r="AJ297" s="668"/>
      <c r="AK297" s="123"/>
      <c r="AL297" s="59" t="s">
        <v>117</v>
      </c>
      <c r="AM297" s="59"/>
      <c r="AN297" s="123"/>
      <c r="AO297" s="668"/>
      <c r="AP297" s="668"/>
      <c r="AQ297" s="668"/>
      <c r="AR297" s="668"/>
      <c r="AS297" s="668"/>
      <c r="AT297" s="668"/>
      <c r="AU297" s="668"/>
      <c r="AV297" s="668"/>
      <c r="AW297" s="668"/>
      <c r="AX297" s="668"/>
      <c r="AY297" s="668"/>
      <c r="AZ297" s="668"/>
      <c r="BA297" s="668"/>
      <c r="BB297" s="123"/>
      <c r="BC297" s="59" t="s">
        <v>117</v>
      </c>
      <c r="BD297" s="59"/>
      <c r="BE297" s="123">
        <f>W297+AN297</f>
        <v>0</v>
      </c>
      <c r="BF297" s="668">
        <f>X297+AO297</f>
        <v>0</v>
      </c>
      <c r="BG297" s="668"/>
      <c r="BH297" s="668"/>
      <c r="BI297" s="668"/>
      <c r="BJ297" s="668"/>
      <c r="BK297" s="668"/>
      <c r="BL297" s="668"/>
      <c r="BM297" s="668"/>
      <c r="BN297" s="668"/>
      <c r="BO297" s="668"/>
      <c r="BP297" s="668"/>
      <c r="BQ297" s="668"/>
      <c r="BR297" s="668"/>
      <c r="BS297" s="668"/>
      <c r="BT297" s="123"/>
      <c r="BU297" s="119" t="s">
        <v>85</v>
      </c>
      <c r="BV297" s="119"/>
      <c r="BW297" s="119"/>
      <c r="BX297" s="119"/>
      <c r="BY297" s="119"/>
      <c r="BZ297" s="59"/>
      <c r="CB297" s="8" t="s">
        <v>367</v>
      </c>
      <c r="CC297" s="2" t="s">
        <v>366</v>
      </c>
      <c r="CZ297" s="48"/>
      <c r="DA297" s="48"/>
      <c r="DB297" s="48"/>
      <c r="DC297" s="48"/>
      <c r="DD297" s="48"/>
      <c r="DE297" s="48"/>
      <c r="DF297" s="48"/>
      <c r="DG297" s="48"/>
      <c r="DH297" s="48"/>
      <c r="DI297" s="48"/>
      <c r="DJ297" s="48"/>
      <c r="DK297" s="48"/>
      <c r="DL297" s="48"/>
      <c r="DM297" s="48"/>
      <c r="DN297" s="48"/>
      <c r="DO297" s="48"/>
      <c r="DP297" s="48"/>
    </row>
    <row r="298" spans="1:120" s="2" customFormat="1" ht="15.95" customHeight="1">
      <c r="A298" s="59"/>
      <c r="B298" s="59"/>
      <c r="C298" s="59"/>
      <c r="D298" s="59" t="s">
        <v>1276</v>
      </c>
      <c r="E298" s="77"/>
      <c r="F298" s="59"/>
      <c r="G298" s="59"/>
      <c r="H298" s="59"/>
      <c r="I298" s="59"/>
      <c r="J298" s="59"/>
      <c r="K298" s="59"/>
      <c r="L298" s="59"/>
      <c r="M298" s="59"/>
      <c r="N298" s="59"/>
      <c r="O298" s="59"/>
      <c r="P298" s="59"/>
      <c r="Q298" s="59"/>
      <c r="R298" s="59"/>
      <c r="S298" s="59"/>
      <c r="T298" s="59"/>
      <c r="U298" s="59"/>
      <c r="V298" s="59"/>
      <c r="W298" s="123"/>
      <c r="X298" s="124"/>
      <c r="Y298" s="124"/>
      <c r="Z298" s="124"/>
      <c r="AA298" s="124"/>
      <c r="AB298" s="124"/>
      <c r="AC298" s="124"/>
      <c r="AD298" s="124"/>
      <c r="AE298" s="124"/>
      <c r="AF298" s="124"/>
      <c r="AG298" s="124"/>
      <c r="AH298" s="124"/>
      <c r="AI298" s="124"/>
      <c r="AJ298" s="124"/>
      <c r="AK298" s="123"/>
      <c r="AL298" s="59"/>
      <c r="AM298" s="59"/>
      <c r="AN298" s="123"/>
      <c r="AO298" s="124"/>
      <c r="AP298" s="124"/>
      <c r="AQ298" s="124"/>
      <c r="AR298" s="124"/>
      <c r="AS298" s="124"/>
      <c r="AT298" s="124"/>
      <c r="AU298" s="124"/>
      <c r="AV298" s="124"/>
      <c r="AW298" s="124"/>
      <c r="AX298" s="124"/>
      <c r="AY298" s="124"/>
      <c r="AZ298" s="124"/>
      <c r="BA298" s="124"/>
      <c r="BB298" s="123"/>
      <c r="BC298" s="59"/>
      <c r="BD298" s="59"/>
      <c r="BE298" s="123"/>
      <c r="BF298" s="124"/>
      <c r="BG298" s="124"/>
      <c r="BH298" s="124"/>
      <c r="BI298" s="124"/>
      <c r="BJ298" s="124"/>
      <c r="BK298" s="124"/>
      <c r="BL298" s="124"/>
      <c r="BM298" s="124"/>
      <c r="BN298" s="124"/>
      <c r="BO298" s="124"/>
      <c r="BP298" s="124"/>
      <c r="BQ298" s="124"/>
      <c r="BR298" s="124"/>
      <c r="BS298" s="124"/>
      <c r="BT298" s="123"/>
      <c r="BU298" s="119"/>
      <c r="BV298" s="119"/>
      <c r="BW298" s="119"/>
      <c r="BX298" s="119"/>
      <c r="BY298" s="119"/>
      <c r="BZ298" s="59"/>
      <c r="CB298" s="8" t="s">
        <v>370</v>
      </c>
      <c r="CC298" s="2" t="s">
        <v>369</v>
      </c>
      <c r="CZ298" s="48"/>
      <c r="DA298" s="48"/>
      <c r="DB298" s="48"/>
      <c r="DC298" s="48"/>
      <c r="DD298" s="48"/>
      <c r="DE298" s="48"/>
      <c r="DF298" s="48"/>
      <c r="DG298" s="48"/>
      <c r="DH298" s="48"/>
      <c r="DI298" s="48"/>
      <c r="DJ298" s="48"/>
      <c r="DK298" s="48"/>
      <c r="DL298" s="48"/>
      <c r="DM298" s="48"/>
      <c r="DN298" s="48"/>
      <c r="DO298" s="48"/>
      <c r="DP298" s="48"/>
    </row>
    <row r="299" spans="1:120" s="2" customFormat="1" ht="17.100000000000001" customHeight="1">
      <c r="A299" s="59"/>
      <c r="B299" s="59"/>
      <c r="C299" s="59"/>
      <c r="D299" s="59"/>
      <c r="E299" s="59"/>
      <c r="F299" s="59"/>
      <c r="G299" s="59"/>
      <c r="H299" s="59"/>
      <c r="I299" s="59"/>
      <c r="J299" s="59"/>
      <c r="K299" s="59"/>
      <c r="L299" s="59"/>
      <c r="M299" s="59"/>
      <c r="N299" s="59"/>
      <c r="O299" s="59"/>
      <c r="P299" s="59"/>
      <c r="Q299" s="59"/>
      <c r="R299" s="59"/>
      <c r="S299" s="59"/>
      <c r="T299" s="59"/>
      <c r="U299" s="59"/>
      <c r="V299" s="59" t="s">
        <v>37</v>
      </c>
      <c r="W299" s="123"/>
      <c r="X299" s="668"/>
      <c r="Y299" s="668"/>
      <c r="Z299" s="668"/>
      <c r="AA299" s="668"/>
      <c r="AB299" s="668"/>
      <c r="AC299" s="668"/>
      <c r="AD299" s="668"/>
      <c r="AE299" s="668"/>
      <c r="AF299" s="668"/>
      <c r="AG299" s="668"/>
      <c r="AH299" s="668"/>
      <c r="AI299" s="668"/>
      <c r="AJ299" s="668"/>
      <c r="AK299" s="123"/>
      <c r="AL299" s="59" t="s">
        <v>117</v>
      </c>
      <c r="AM299" s="59"/>
      <c r="AN299" s="123"/>
      <c r="AO299" s="668"/>
      <c r="AP299" s="668"/>
      <c r="AQ299" s="668"/>
      <c r="AR299" s="668"/>
      <c r="AS299" s="668"/>
      <c r="AT299" s="668"/>
      <c r="AU299" s="668"/>
      <c r="AV299" s="668"/>
      <c r="AW299" s="668"/>
      <c r="AX299" s="668"/>
      <c r="AY299" s="668"/>
      <c r="AZ299" s="668"/>
      <c r="BA299" s="668"/>
      <c r="BB299" s="123"/>
      <c r="BC299" s="59" t="s">
        <v>117</v>
      </c>
      <c r="BD299" s="59"/>
      <c r="BE299" s="123">
        <f>W299+AN299</f>
        <v>0</v>
      </c>
      <c r="BF299" s="668">
        <f>X299+AO299</f>
        <v>0</v>
      </c>
      <c r="BG299" s="668"/>
      <c r="BH299" s="668"/>
      <c r="BI299" s="668"/>
      <c r="BJ299" s="668"/>
      <c r="BK299" s="668"/>
      <c r="BL299" s="668"/>
      <c r="BM299" s="668"/>
      <c r="BN299" s="668"/>
      <c r="BO299" s="668"/>
      <c r="BP299" s="668"/>
      <c r="BQ299" s="668"/>
      <c r="BR299" s="668"/>
      <c r="BS299" s="668"/>
      <c r="BT299" s="123"/>
      <c r="BU299" s="119" t="s">
        <v>85</v>
      </c>
      <c r="BV299" s="59"/>
      <c r="BW299" s="59"/>
      <c r="BX299" s="59"/>
      <c r="BY299" s="59"/>
      <c r="BZ299" s="59"/>
      <c r="CB299" s="8" t="s">
        <v>1277</v>
      </c>
      <c r="CC299" s="2" t="s">
        <v>1278</v>
      </c>
      <c r="CZ299" s="48"/>
      <c r="DA299" s="48"/>
      <c r="DB299" s="48"/>
      <c r="DC299" s="48"/>
      <c r="DD299" s="48"/>
      <c r="DE299" s="48"/>
      <c r="DF299" s="48"/>
      <c r="DG299" s="48"/>
      <c r="DH299" s="48"/>
      <c r="DI299" s="48"/>
      <c r="DJ299" s="48"/>
      <c r="DK299" s="48"/>
      <c r="DL299" s="48"/>
      <c r="DM299" s="48"/>
      <c r="DN299" s="48"/>
      <c r="DO299" s="48"/>
      <c r="DP299" s="48"/>
    </row>
    <row r="300" spans="1:120" s="2" customFormat="1" ht="15.95" customHeight="1">
      <c r="A300" s="59"/>
      <c r="B300" s="59"/>
      <c r="C300" s="59"/>
      <c r="D300" s="59" t="s">
        <v>159</v>
      </c>
      <c r="E300" s="59"/>
      <c r="F300" s="59"/>
      <c r="G300" s="59"/>
      <c r="H300" s="59"/>
      <c r="I300" s="59"/>
      <c r="J300" s="59"/>
      <c r="K300" s="59"/>
      <c r="L300" s="59"/>
      <c r="M300" s="59"/>
      <c r="N300" s="59"/>
      <c r="O300" s="59"/>
      <c r="P300" s="59"/>
      <c r="Q300" s="59"/>
      <c r="R300" s="59"/>
      <c r="S300" s="59"/>
      <c r="T300" s="59"/>
      <c r="U300" s="59"/>
      <c r="V300" s="59"/>
      <c r="W300" s="123"/>
      <c r="X300" s="123"/>
      <c r="Y300" s="123"/>
      <c r="Z300" s="123"/>
      <c r="AA300" s="123"/>
      <c r="AB300" s="123"/>
      <c r="AC300" s="123"/>
      <c r="AD300" s="123"/>
      <c r="AE300" s="123"/>
      <c r="AF300" s="123"/>
      <c r="AG300" s="123"/>
      <c r="AH300" s="123"/>
      <c r="AI300" s="123"/>
      <c r="AJ300" s="123"/>
      <c r="AK300" s="123"/>
      <c r="AL300" s="59"/>
      <c r="AM300" s="59"/>
      <c r="AN300" s="123"/>
      <c r="AO300" s="123"/>
      <c r="AP300" s="123"/>
      <c r="AQ300" s="123"/>
      <c r="AR300" s="123"/>
      <c r="AS300" s="123"/>
      <c r="AT300" s="123"/>
      <c r="AU300" s="123"/>
      <c r="AV300" s="123"/>
      <c r="AW300" s="123"/>
      <c r="AX300" s="123"/>
      <c r="AY300" s="123"/>
      <c r="AZ300" s="123"/>
      <c r="BA300" s="123"/>
      <c r="BB300" s="123"/>
      <c r="BC300" s="59"/>
      <c r="BD300" s="59"/>
      <c r="BE300" s="123"/>
      <c r="BF300" s="123"/>
      <c r="BG300" s="123"/>
      <c r="BH300" s="123"/>
      <c r="BI300" s="123"/>
      <c r="BJ300" s="123"/>
      <c r="BK300" s="123"/>
      <c r="BL300" s="123"/>
      <c r="BM300" s="123"/>
      <c r="BN300" s="123"/>
      <c r="BO300" s="123"/>
      <c r="BP300" s="123"/>
      <c r="BQ300" s="123"/>
      <c r="BR300" s="123"/>
      <c r="BS300" s="123"/>
      <c r="BT300" s="123"/>
      <c r="BU300" s="119"/>
      <c r="BV300" s="59"/>
      <c r="BW300" s="59"/>
      <c r="BX300" s="59"/>
      <c r="BY300" s="59"/>
      <c r="BZ300" s="59"/>
      <c r="CB300" s="8" t="s">
        <v>376</v>
      </c>
      <c r="CC300" s="2" t="s">
        <v>1279</v>
      </c>
      <c r="CZ300" s="48"/>
      <c r="DA300" s="48"/>
      <c r="DB300" s="48"/>
      <c r="DC300" s="48"/>
      <c r="DD300" s="48"/>
      <c r="DE300" s="48"/>
      <c r="DF300" s="48"/>
      <c r="DG300" s="48"/>
      <c r="DH300" s="48"/>
      <c r="DI300" s="48"/>
      <c r="DJ300" s="48"/>
      <c r="DK300" s="48"/>
      <c r="DL300" s="48"/>
      <c r="DM300" s="48"/>
      <c r="DN300" s="48"/>
      <c r="DO300" s="48"/>
      <c r="DP300" s="48"/>
    </row>
    <row r="301" spans="1:120" s="2" customFormat="1" ht="17.100000000000001" customHeight="1">
      <c r="A301" s="59"/>
      <c r="B301" s="59"/>
      <c r="C301" s="59"/>
      <c r="D301" s="59"/>
      <c r="E301" s="59"/>
      <c r="F301" s="59"/>
      <c r="G301" s="59"/>
      <c r="H301" s="59"/>
      <c r="I301" s="59"/>
      <c r="J301" s="59"/>
      <c r="K301" s="59"/>
      <c r="L301" s="59"/>
      <c r="M301" s="59"/>
      <c r="N301" s="59"/>
      <c r="O301" s="59"/>
      <c r="P301" s="59"/>
      <c r="Q301" s="59"/>
      <c r="R301" s="59"/>
      <c r="S301" s="59"/>
      <c r="T301" s="59"/>
      <c r="U301" s="59"/>
      <c r="V301" s="59" t="s">
        <v>37</v>
      </c>
      <c r="W301" s="123"/>
      <c r="X301" s="668"/>
      <c r="Y301" s="668"/>
      <c r="Z301" s="668"/>
      <c r="AA301" s="668"/>
      <c r="AB301" s="668"/>
      <c r="AC301" s="668"/>
      <c r="AD301" s="668"/>
      <c r="AE301" s="668"/>
      <c r="AF301" s="668"/>
      <c r="AG301" s="668"/>
      <c r="AH301" s="668"/>
      <c r="AI301" s="668"/>
      <c r="AJ301" s="668"/>
      <c r="AK301" s="123"/>
      <c r="AL301" s="59" t="s">
        <v>117</v>
      </c>
      <c r="AM301" s="59"/>
      <c r="AN301" s="123"/>
      <c r="AO301" s="668"/>
      <c r="AP301" s="668"/>
      <c r="AQ301" s="668"/>
      <c r="AR301" s="668"/>
      <c r="AS301" s="668"/>
      <c r="AT301" s="668"/>
      <c r="AU301" s="668"/>
      <c r="AV301" s="668"/>
      <c r="AW301" s="668"/>
      <c r="AX301" s="668"/>
      <c r="AY301" s="668"/>
      <c r="AZ301" s="668"/>
      <c r="BA301" s="668"/>
      <c r="BB301" s="123"/>
      <c r="BC301" s="59" t="s">
        <v>117</v>
      </c>
      <c r="BD301" s="59"/>
      <c r="BE301" s="123">
        <f>W301+AN301</f>
        <v>0</v>
      </c>
      <c r="BF301" s="668">
        <f>X301+AO301</f>
        <v>0</v>
      </c>
      <c r="BG301" s="668"/>
      <c r="BH301" s="668"/>
      <c r="BI301" s="668"/>
      <c r="BJ301" s="668"/>
      <c r="BK301" s="668"/>
      <c r="BL301" s="668"/>
      <c r="BM301" s="668"/>
      <c r="BN301" s="668"/>
      <c r="BO301" s="668"/>
      <c r="BP301" s="668"/>
      <c r="BQ301" s="668"/>
      <c r="BR301" s="668"/>
      <c r="BS301" s="668"/>
      <c r="BT301" s="123"/>
      <c r="BU301" s="119" t="s">
        <v>85</v>
      </c>
      <c r="BV301" s="59"/>
      <c r="BW301" s="59"/>
      <c r="BX301" s="59"/>
      <c r="BY301" s="59"/>
      <c r="BZ301" s="59"/>
      <c r="CB301" s="8" t="s">
        <v>379</v>
      </c>
      <c r="CC301" s="2" t="s">
        <v>1280</v>
      </c>
      <c r="CZ301" s="48"/>
      <c r="DA301" s="48"/>
      <c r="DB301" s="48"/>
      <c r="DC301" s="48"/>
      <c r="DD301" s="48"/>
      <c r="DE301" s="48"/>
      <c r="DF301" s="48"/>
      <c r="DG301" s="48"/>
      <c r="DH301" s="48"/>
      <c r="DI301" s="48"/>
      <c r="DJ301" s="48"/>
      <c r="DK301" s="48"/>
      <c r="DL301" s="48"/>
      <c r="DM301" s="48"/>
      <c r="DN301" s="48"/>
      <c r="DO301" s="48"/>
      <c r="DP301" s="48"/>
    </row>
    <row r="302" spans="1:120" s="2" customFormat="1" ht="15.95" customHeight="1">
      <c r="A302" s="59"/>
      <c r="B302" s="59"/>
      <c r="C302" s="59"/>
      <c r="D302" s="59" t="s">
        <v>1281</v>
      </c>
      <c r="E302" s="59"/>
      <c r="F302" s="59"/>
      <c r="G302" s="59"/>
      <c r="H302" s="59"/>
      <c r="I302" s="59"/>
      <c r="J302" s="59"/>
      <c r="K302" s="59"/>
      <c r="L302" s="59"/>
      <c r="M302" s="59"/>
      <c r="N302" s="59"/>
      <c r="O302" s="59"/>
      <c r="P302" s="59"/>
      <c r="Q302" s="59"/>
      <c r="R302" s="59"/>
      <c r="S302" s="59"/>
      <c r="T302" s="59"/>
      <c r="U302" s="59"/>
      <c r="V302" s="59"/>
      <c r="W302" s="59"/>
      <c r="X302" s="59"/>
      <c r="Y302" s="59"/>
      <c r="Z302" s="59"/>
      <c r="AA302" s="59"/>
      <c r="AB302" s="59"/>
      <c r="AC302" s="59"/>
      <c r="AD302" s="59"/>
      <c r="AE302" s="59"/>
      <c r="AF302" s="59"/>
      <c r="AG302" s="59"/>
      <c r="AH302" s="59"/>
      <c r="AI302" s="59"/>
      <c r="AJ302" s="59"/>
      <c r="AK302" s="59"/>
      <c r="AL302" s="59"/>
      <c r="AM302" s="59"/>
      <c r="AN302" s="59"/>
      <c r="AO302" s="59"/>
      <c r="AP302" s="59"/>
      <c r="AQ302" s="59"/>
      <c r="AR302" s="59"/>
      <c r="AS302" s="59"/>
      <c r="AT302" s="59"/>
      <c r="AU302" s="59"/>
      <c r="AV302" s="59"/>
      <c r="AW302" s="59"/>
      <c r="AX302" s="59"/>
      <c r="AY302" s="59"/>
      <c r="AZ302" s="59"/>
      <c r="BA302" s="59"/>
      <c r="BB302" s="59"/>
      <c r="BC302" s="59"/>
      <c r="BD302" s="59"/>
      <c r="BE302" s="59"/>
      <c r="BF302" s="59"/>
      <c r="BG302" s="59"/>
      <c r="BH302" s="59"/>
      <c r="BI302" s="59"/>
      <c r="BJ302" s="59"/>
      <c r="BK302" s="59"/>
      <c r="BL302" s="59"/>
      <c r="BM302" s="59"/>
      <c r="BN302" s="59"/>
      <c r="BO302" s="59"/>
      <c r="BP302" s="59"/>
      <c r="BQ302" s="59"/>
      <c r="BR302" s="59"/>
      <c r="BS302" s="59"/>
      <c r="BT302" s="59"/>
      <c r="BU302" s="59"/>
      <c r="BV302" s="59"/>
      <c r="BW302" s="59"/>
      <c r="BX302" s="59"/>
      <c r="BY302" s="59"/>
      <c r="BZ302" s="59"/>
      <c r="CB302" s="8" t="s">
        <v>1282</v>
      </c>
      <c r="CC302" s="2" t="s">
        <v>1283</v>
      </c>
      <c r="CZ302" s="48"/>
      <c r="DA302" s="48"/>
      <c r="DB302" s="48"/>
      <c r="DC302" s="48"/>
      <c r="DD302" s="48"/>
      <c r="DE302" s="48"/>
      <c r="DF302" s="48"/>
      <c r="DG302" s="48"/>
      <c r="DH302" s="48"/>
      <c r="DI302" s="48"/>
      <c r="DJ302" s="48"/>
      <c r="DK302" s="48"/>
      <c r="DL302" s="48"/>
      <c r="DM302" s="48"/>
      <c r="DN302" s="48"/>
      <c r="DO302" s="48"/>
      <c r="DP302" s="48"/>
    </row>
    <row r="303" spans="1:120" s="2" customFormat="1" ht="17.100000000000001" customHeight="1">
      <c r="A303" s="59"/>
      <c r="B303" s="59"/>
      <c r="C303" s="59"/>
      <c r="D303" s="59"/>
      <c r="E303" s="59"/>
      <c r="F303" s="59"/>
      <c r="G303" s="59"/>
      <c r="H303" s="59"/>
      <c r="I303" s="59"/>
      <c r="J303" s="59"/>
      <c r="K303" s="59"/>
      <c r="L303" s="59"/>
      <c r="M303" s="59"/>
      <c r="N303" s="59"/>
      <c r="O303" s="59"/>
      <c r="P303" s="59"/>
      <c r="Q303" s="59"/>
      <c r="R303" s="59"/>
      <c r="S303" s="59"/>
      <c r="T303" s="59"/>
      <c r="U303" s="59"/>
      <c r="V303" s="59" t="s">
        <v>37</v>
      </c>
      <c r="W303" s="123"/>
      <c r="X303" s="668"/>
      <c r="Y303" s="668"/>
      <c r="Z303" s="668"/>
      <c r="AA303" s="668"/>
      <c r="AB303" s="668"/>
      <c r="AC303" s="668"/>
      <c r="AD303" s="668"/>
      <c r="AE303" s="668"/>
      <c r="AF303" s="668"/>
      <c r="AG303" s="668"/>
      <c r="AH303" s="668"/>
      <c r="AI303" s="668"/>
      <c r="AJ303" s="668"/>
      <c r="AK303" s="123"/>
      <c r="AL303" s="59" t="s">
        <v>117</v>
      </c>
      <c r="AM303" s="59"/>
      <c r="AN303" s="123"/>
      <c r="AO303" s="668"/>
      <c r="AP303" s="668"/>
      <c r="AQ303" s="668"/>
      <c r="AR303" s="668"/>
      <c r="AS303" s="668"/>
      <c r="AT303" s="668"/>
      <c r="AU303" s="668"/>
      <c r="AV303" s="668"/>
      <c r="AW303" s="668"/>
      <c r="AX303" s="668"/>
      <c r="AY303" s="668"/>
      <c r="AZ303" s="668"/>
      <c r="BA303" s="668"/>
      <c r="BB303" s="123"/>
      <c r="BC303" s="59" t="s">
        <v>117</v>
      </c>
      <c r="BD303" s="59"/>
      <c r="BE303" s="123">
        <f t="shared" ref="BE303:BE307" si="0">W303+AN303</f>
        <v>0</v>
      </c>
      <c r="BF303" s="668">
        <f>X303+AO303</f>
        <v>0</v>
      </c>
      <c r="BG303" s="668"/>
      <c r="BH303" s="668"/>
      <c r="BI303" s="668"/>
      <c r="BJ303" s="668"/>
      <c r="BK303" s="668"/>
      <c r="BL303" s="668"/>
      <c r="BM303" s="668"/>
      <c r="BN303" s="668"/>
      <c r="BO303" s="668"/>
      <c r="BP303" s="668"/>
      <c r="BQ303" s="668"/>
      <c r="BR303" s="668"/>
      <c r="BS303" s="668"/>
      <c r="BT303" s="123"/>
      <c r="BU303" s="119" t="s">
        <v>85</v>
      </c>
      <c r="BV303" s="119"/>
      <c r="BW303" s="119"/>
      <c r="BX303" s="119"/>
      <c r="BY303" s="119"/>
      <c r="BZ303" s="59"/>
      <c r="CB303" s="8" t="s">
        <v>385</v>
      </c>
      <c r="CC303" s="2" t="s">
        <v>384</v>
      </c>
      <c r="CZ303" s="48"/>
      <c r="DA303" s="48"/>
      <c r="DB303" s="48"/>
      <c r="DC303" s="48"/>
      <c r="DD303" s="48"/>
      <c r="DE303" s="48"/>
      <c r="DF303" s="48"/>
      <c r="DG303" s="48"/>
      <c r="DH303" s="48"/>
      <c r="DI303" s="48"/>
      <c r="DJ303" s="48"/>
      <c r="DK303" s="48"/>
      <c r="DL303" s="48"/>
      <c r="DM303" s="48"/>
      <c r="DN303" s="48"/>
      <c r="DO303" s="48"/>
      <c r="DP303" s="48"/>
    </row>
    <row r="304" spans="1:120" s="2" customFormat="1" ht="17.100000000000001" customHeight="1">
      <c r="A304" s="59"/>
      <c r="B304" s="59"/>
      <c r="C304" s="59"/>
      <c r="D304" s="59" t="s">
        <v>1698</v>
      </c>
      <c r="E304" s="59"/>
      <c r="F304" s="59"/>
      <c r="G304" s="59"/>
      <c r="H304" s="59"/>
      <c r="I304" s="59"/>
      <c r="J304" s="59"/>
      <c r="K304" s="59"/>
      <c r="L304" s="59"/>
      <c r="M304" s="59"/>
      <c r="N304" s="59"/>
      <c r="O304" s="59"/>
      <c r="P304" s="59"/>
      <c r="Q304" s="59"/>
      <c r="R304" s="59"/>
      <c r="S304" s="59"/>
      <c r="T304" s="59"/>
      <c r="U304" s="59"/>
      <c r="V304" s="59" t="s">
        <v>37</v>
      </c>
      <c r="W304" s="123"/>
      <c r="X304" s="668"/>
      <c r="Y304" s="668"/>
      <c r="Z304" s="668"/>
      <c r="AA304" s="668"/>
      <c r="AB304" s="668"/>
      <c r="AC304" s="668"/>
      <c r="AD304" s="668"/>
      <c r="AE304" s="668"/>
      <c r="AF304" s="668"/>
      <c r="AG304" s="668"/>
      <c r="AH304" s="668"/>
      <c r="AI304" s="668"/>
      <c r="AJ304" s="668"/>
      <c r="AK304" s="123"/>
      <c r="AL304" s="59" t="s">
        <v>117</v>
      </c>
      <c r="AM304" s="59"/>
      <c r="AN304" s="123"/>
      <c r="AO304" s="668"/>
      <c r="AP304" s="668"/>
      <c r="AQ304" s="668"/>
      <c r="AR304" s="668"/>
      <c r="AS304" s="668"/>
      <c r="AT304" s="668"/>
      <c r="AU304" s="668"/>
      <c r="AV304" s="668"/>
      <c r="AW304" s="668"/>
      <c r="AX304" s="668"/>
      <c r="AY304" s="668"/>
      <c r="AZ304" s="668"/>
      <c r="BA304" s="668"/>
      <c r="BB304" s="123"/>
      <c r="BC304" s="59" t="s">
        <v>117</v>
      </c>
      <c r="BD304" s="59"/>
      <c r="BE304" s="123">
        <f t="shared" si="0"/>
        <v>0</v>
      </c>
      <c r="BF304" s="668">
        <f>X304+AO304</f>
        <v>0</v>
      </c>
      <c r="BG304" s="668"/>
      <c r="BH304" s="668"/>
      <c r="BI304" s="668"/>
      <c r="BJ304" s="668"/>
      <c r="BK304" s="668"/>
      <c r="BL304" s="668"/>
      <c r="BM304" s="668"/>
      <c r="BN304" s="668"/>
      <c r="BO304" s="668"/>
      <c r="BP304" s="668"/>
      <c r="BQ304" s="668"/>
      <c r="BR304" s="668"/>
      <c r="BS304" s="668"/>
      <c r="BT304" s="123"/>
      <c r="BU304" s="119" t="s">
        <v>85</v>
      </c>
      <c r="BV304" s="119"/>
      <c r="BW304" s="119"/>
      <c r="BX304" s="119"/>
      <c r="BY304" s="119"/>
      <c r="BZ304" s="59"/>
      <c r="CB304" s="8" t="s">
        <v>391</v>
      </c>
      <c r="CC304" s="2" t="s">
        <v>390</v>
      </c>
      <c r="CZ304" s="48"/>
      <c r="DA304" s="48"/>
      <c r="DB304" s="48"/>
      <c r="DC304" s="48"/>
      <c r="DD304" s="48"/>
      <c r="DE304" s="48"/>
      <c r="DF304" s="48"/>
      <c r="DG304" s="48"/>
      <c r="DH304" s="48"/>
      <c r="DI304" s="48"/>
      <c r="DJ304" s="48"/>
      <c r="DK304" s="48"/>
      <c r="DL304" s="48"/>
      <c r="DM304" s="48"/>
      <c r="DN304" s="48"/>
      <c r="DO304" s="48"/>
      <c r="DP304" s="48"/>
    </row>
    <row r="305" spans="1:120" s="2" customFormat="1" ht="17.100000000000001" customHeight="1">
      <c r="A305" s="59"/>
      <c r="B305" s="59"/>
      <c r="C305" s="59"/>
      <c r="D305" s="59" t="s">
        <v>1699</v>
      </c>
      <c r="E305" s="59"/>
      <c r="F305" s="59"/>
      <c r="G305" s="59"/>
      <c r="H305" s="59"/>
      <c r="I305" s="59"/>
      <c r="J305" s="59"/>
      <c r="K305" s="59"/>
      <c r="L305" s="59"/>
      <c r="M305" s="59"/>
      <c r="N305" s="59"/>
      <c r="O305" s="59"/>
      <c r="P305" s="59"/>
      <c r="Q305" s="59"/>
      <c r="R305" s="59"/>
      <c r="S305" s="59"/>
      <c r="T305" s="59"/>
      <c r="U305" s="59"/>
      <c r="V305" s="59" t="s">
        <v>37</v>
      </c>
      <c r="W305" s="123"/>
      <c r="X305" s="668"/>
      <c r="Y305" s="668"/>
      <c r="Z305" s="668"/>
      <c r="AA305" s="668"/>
      <c r="AB305" s="668"/>
      <c r="AC305" s="668"/>
      <c r="AD305" s="668"/>
      <c r="AE305" s="668"/>
      <c r="AF305" s="668"/>
      <c r="AG305" s="668"/>
      <c r="AH305" s="668"/>
      <c r="AI305" s="668"/>
      <c r="AJ305" s="668"/>
      <c r="AK305" s="123"/>
      <c r="AL305" s="59" t="s">
        <v>117</v>
      </c>
      <c r="AM305" s="59"/>
      <c r="AN305" s="123"/>
      <c r="AO305" s="668"/>
      <c r="AP305" s="668"/>
      <c r="AQ305" s="668"/>
      <c r="AR305" s="668"/>
      <c r="AS305" s="668"/>
      <c r="AT305" s="668"/>
      <c r="AU305" s="668"/>
      <c r="AV305" s="668"/>
      <c r="AW305" s="668"/>
      <c r="AX305" s="668"/>
      <c r="AY305" s="668"/>
      <c r="AZ305" s="668"/>
      <c r="BA305" s="668"/>
      <c r="BB305" s="123"/>
      <c r="BC305" s="59" t="s">
        <v>117</v>
      </c>
      <c r="BD305" s="59"/>
      <c r="BE305" s="123">
        <f t="shared" si="0"/>
        <v>0</v>
      </c>
      <c r="BF305" s="668">
        <f>X305+AO305</f>
        <v>0</v>
      </c>
      <c r="BG305" s="668"/>
      <c r="BH305" s="668"/>
      <c r="BI305" s="668"/>
      <c r="BJ305" s="668"/>
      <c r="BK305" s="668"/>
      <c r="BL305" s="668"/>
      <c r="BM305" s="668"/>
      <c r="BN305" s="668"/>
      <c r="BO305" s="668"/>
      <c r="BP305" s="668"/>
      <c r="BQ305" s="668"/>
      <c r="BR305" s="668"/>
      <c r="BS305" s="668"/>
      <c r="BT305" s="123"/>
      <c r="BU305" s="119" t="s">
        <v>85</v>
      </c>
      <c r="BV305" s="119"/>
      <c r="BW305" s="119"/>
      <c r="BX305" s="119"/>
      <c r="BY305" s="119"/>
      <c r="BZ305" s="59"/>
      <c r="CB305" s="8" t="s">
        <v>388</v>
      </c>
      <c r="CC305" s="2" t="s">
        <v>1284</v>
      </c>
      <c r="CZ305" s="48"/>
      <c r="DA305" s="48"/>
      <c r="DB305" s="48"/>
      <c r="DC305" s="48"/>
      <c r="DD305" s="48"/>
      <c r="DE305" s="48"/>
      <c r="DF305" s="48"/>
      <c r="DG305" s="48"/>
      <c r="DH305" s="48"/>
      <c r="DI305" s="48"/>
      <c r="DJ305" s="48"/>
      <c r="DK305" s="48"/>
      <c r="DL305" s="48"/>
      <c r="DM305" s="48"/>
      <c r="DN305" s="48"/>
      <c r="DO305" s="48"/>
      <c r="DP305" s="48"/>
    </row>
    <row r="306" spans="1:120" s="2" customFormat="1" ht="17.100000000000001" customHeight="1">
      <c r="A306" s="59"/>
      <c r="B306" s="59"/>
      <c r="C306" s="59"/>
      <c r="D306" s="59" t="s">
        <v>1707</v>
      </c>
      <c r="E306" s="59"/>
      <c r="F306" s="59"/>
      <c r="G306" s="59"/>
      <c r="H306" s="59"/>
      <c r="I306" s="59"/>
      <c r="J306" s="59"/>
      <c r="K306" s="59"/>
      <c r="L306" s="59"/>
      <c r="M306" s="59"/>
      <c r="N306" s="59"/>
      <c r="O306" s="59"/>
      <c r="P306" s="59"/>
      <c r="Q306" s="59"/>
      <c r="R306" s="59"/>
      <c r="S306" s="59"/>
      <c r="T306" s="59"/>
      <c r="U306" s="59"/>
      <c r="V306" s="59" t="s">
        <v>37</v>
      </c>
      <c r="W306" s="123"/>
      <c r="X306" s="668"/>
      <c r="Y306" s="668"/>
      <c r="Z306" s="668"/>
      <c r="AA306" s="668"/>
      <c r="AB306" s="668"/>
      <c r="AC306" s="668"/>
      <c r="AD306" s="668"/>
      <c r="AE306" s="668"/>
      <c r="AF306" s="668"/>
      <c r="AG306" s="668"/>
      <c r="AH306" s="668"/>
      <c r="AI306" s="668"/>
      <c r="AJ306" s="668"/>
      <c r="AK306" s="123"/>
      <c r="AL306" s="59" t="s">
        <v>117</v>
      </c>
      <c r="AM306" s="59"/>
      <c r="AN306" s="123"/>
      <c r="AO306" s="668"/>
      <c r="AP306" s="668"/>
      <c r="AQ306" s="668"/>
      <c r="AR306" s="668"/>
      <c r="AS306" s="668"/>
      <c r="AT306" s="668"/>
      <c r="AU306" s="668"/>
      <c r="AV306" s="668"/>
      <c r="AW306" s="668"/>
      <c r="AX306" s="668"/>
      <c r="AY306" s="668"/>
      <c r="AZ306" s="668"/>
      <c r="BA306" s="668"/>
      <c r="BB306" s="123"/>
      <c r="BC306" s="59" t="s">
        <v>117</v>
      </c>
      <c r="BD306" s="59"/>
      <c r="BE306" s="123">
        <f t="shared" ref="BE306" si="1">W306+AN306</f>
        <v>0</v>
      </c>
      <c r="BF306" s="668">
        <f>X306+AO306</f>
        <v>0</v>
      </c>
      <c r="BG306" s="668"/>
      <c r="BH306" s="668"/>
      <c r="BI306" s="668"/>
      <c r="BJ306" s="668"/>
      <c r="BK306" s="668"/>
      <c r="BL306" s="668"/>
      <c r="BM306" s="668"/>
      <c r="BN306" s="668"/>
      <c r="BO306" s="668"/>
      <c r="BP306" s="668"/>
      <c r="BQ306" s="668"/>
      <c r="BR306" s="668"/>
      <c r="BS306" s="668"/>
      <c r="BT306" s="123"/>
      <c r="BU306" s="119" t="s">
        <v>85</v>
      </c>
      <c r="BV306" s="119"/>
      <c r="BW306" s="119"/>
      <c r="BX306" s="119"/>
      <c r="BY306" s="119"/>
      <c r="BZ306" s="59"/>
      <c r="CB306" s="8" t="s">
        <v>388</v>
      </c>
      <c r="CC306" s="2" t="s">
        <v>1284</v>
      </c>
      <c r="CZ306" s="48"/>
      <c r="DA306" s="48"/>
      <c r="DB306" s="48"/>
      <c r="DC306" s="48"/>
      <c r="DD306" s="48"/>
      <c r="DE306" s="48"/>
      <c r="DF306" s="48"/>
      <c r="DG306" s="48"/>
      <c r="DH306" s="48"/>
      <c r="DI306" s="48"/>
      <c r="DJ306" s="48"/>
      <c r="DK306" s="48"/>
      <c r="DL306" s="48"/>
      <c r="DM306" s="48"/>
      <c r="DN306" s="48"/>
      <c r="DO306" s="48"/>
      <c r="DP306" s="48"/>
    </row>
    <row r="307" spans="1:120" s="2" customFormat="1" ht="17.100000000000001" customHeight="1">
      <c r="A307" s="59"/>
      <c r="B307" s="59"/>
      <c r="C307" s="59"/>
      <c r="D307" s="59" t="s">
        <v>1700</v>
      </c>
      <c r="E307" s="59"/>
      <c r="F307" s="59"/>
      <c r="G307" s="59"/>
      <c r="H307" s="59"/>
      <c r="I307" s="59"/>
      <c r="J307" s="59"/>
      <c r="K307" s="59"/>
      <c r="L307" s="59"/>
      <c r="M307" s="59"/>
      <c r="N307" s="59"/>
      <c r="O307" s="59"/>
      <c r="P307" s="59"/>
      <c r="Q307" s="59"/>
      <c r="R307" s="59"/>
      <c r="S307" s="59"/>
      <c r="T307" s="59"/>
      <c r="U307" s="59"/>
      <c r="V307" s="59" t="s">
        <v>37</v>
      </c>
      <c r="W307" s="123"/>
      <c r="X307" s="668"/>
      <c r="Y307" s="668"/>
      <c r="Z307" s="668"/>
      <c r="AA307" s="668"/>
      <c r="AB307" s="668"/>
      <c r="AC307" s="668"/>
      <c r="AD307" s="668"/>
      <c r="AE307" s="668"/>
      <c r="AF307" s="668"/>
      <c r="AG307" s="668"/>
      <c r="AH307" s="668"/>
      <c r="AI307" s="668"/>
      <c r="AJ307" s="668"/>
      <c r="AK307" s="123"/>
      <c r="AL307" s="59" t="s">
        <v>117</v>
      </c>
      <c r="AM307" s="59"/>
      <c r="AN307" s="123"/>
      <c r="AO307" s="668"/>
      <c r="AP307" s="668"/>
      <c r="AQ307" s="668"/>
      <c r="AR307" s="668"/>
      <c r="AS307" s="668"/>
      <c r="AT307" s="668"/>
      <c r="AU307" s="668"/>
      <c r="AV307" s="668"/>
      <c r="AW307" s="668"/>
      <c r="AX307" s="668"/>
      <c r="AY307" s="668"/>
      <c r="AZ307" s="668"/>
      <c r="BA307" s="668"/>
      <c r="BB307" s="123"/>
      <c r="BC307" s="59" t="s">
        <v>117</v>
      </c>
      <c r="BD307" s="59"/>
      <c r="BE307" s="123">
        <f t="shared" si="0"/>
        <v>0</v>
      </c>
      <c r="BF307" s="668">
        <f>X307+AO307</f>
        <v>0</v>
      </c>
      <c r="BG307" s="668"/>
      <c r="BH307" s="668"/>
      <c r="BI307" s="668"/>
      <c r="BJ307" s="668"/>
      <c r="BK307" s="668"/>
      <c r="BL307" s="668"/>
      <c r="BM307" s="668"/>
      <c r="BN307" s="668"/>
      <c r="BO307" s="668"/>
      <c r="BP307" s="668"/>
      <c r="BQ307" s="668"/>
      <c r="BR307" s="668"/>
      <c r="BS307" s="668"/>
      <c r="BT307" s="123"/>
      <c r="BU307" s="119" t="s">
        <v>85</v>
      </c>
      <c r="BV307" s="119"/>
      <c r="BW307" s="119"/>
      <c r="BX307" s="119"/>
      <c r="BY307" s="119"/>
      <c r="BZ307" s="59"/>
      <c r="CB307" s="8" t="s">
        <v>394</v>
      </c>
      <c r="CC307" s="2" t="s">
        <v>1285</v>
      </c>
      <c r="CZ307" s="48"/>
      <c r="DA307" s="48"/>
      <c r="DB307" s="48"/>
      <c r="DC307" s="48"/>
      <c r="DD307" s="48"/>
      <c r="DE307" s="48"/>
      <c r="DF307" s="48"/>
      <c r="DG307" s="48"/>
      <c r="DH307" s="48"/>
      <c r="DI307" s="48"/>
      <c r="DJ307" s="48"/>
      <c r="DK307" s="48"/>
      <c r="DL307" s="48"/>
      <c r="DM307" s="48"/>
      <c r="DN307" s="48"/>
      <c r="DO307" s="48"/>
      <c r="DP307" s="48"/>
    </row>
    <row r="308" spans="1:120" s="2" customFormat="1" ht="15.95" customHeight="1">
      <c r="A308" s="59"/>
      <c r="B308" s="59"/>
      <c r="C308" s="59"/>
      <c r="D308" s="59" t="s">
        <v>1701</v>
      </c>
      <c r="E308" s="59"/>
      <c r="F308" s="59"/>
      <c r="G308" s="59"/>
      <c r="H308" s="59"/>
      <c r="I308" s="59"/>
      <c r="J308" s="59"/>
      <c r="K308" s="59"/>
      <c r="L308" s="59"/>
      <c r="M308" s="59"/>
      <c r="N308" s="59"/>
      <c r="O308" s="59"/>
      <c r="P308" s="59"/>
      <c r="Q308" s="59"/>
      <c r="R308" s="59"/>
      <c r="S308" s="59"/>
      <c r="T308" s="59"/>
      <c r="U308" s="59"/>
      <c r="V308" s="59"/>
      <c r="W308" s="59"/>
      <c r="X308" s="59"/>
      <c r="Y308" s="59"/>
      <c r="Z308" s="59"/>
      <c r="AA308" s="59"/>
      <c r="AB308" s="59"/>
      <c r="AC308" s="59"/>
      <c r="AD308" s="59"/>
      <c r="AE308" s="59"/>
      <c r="AF308" s="59"/>
      <c r="AG308" s="59"/>
      <c r="AH308" s="59"/>
      <c r="AI308" s="59"/>
      <c r="AJ308" s="59"/>
      <c r="AK308" s="59"/>
      <c r="AL308" s="59"/>
      <c r="AM308" s="59"/>
      <c r="AN308" s="59"/>
      <c r="AO308" s="59"/>
      <c r="AP308" s="59"/>
      <c r="AQ308" s="59"/>
      <c r="AR308" s="59"/>
      <c r="AS308" s="59"/>
      <c r="AT308" s="59"/>
      <c r="AU308" s="59"/>
      <c r="AV308" s="59"/>
      <c r="AW308" s="59"/>
      <c r="AX308" s="59"/>
      <c r="AY308" s="59"/>
      <c r="AZ308" s="59"/>
      <c r="BA308" s="59"/>
      <c r="BB308" s="59"/>
      <c r="BC308" s="59"/>
      <c r="BD308" s="59"/>
      <c r="BE308" s="59"/>
      <c r="BF308" s="59"/>
      <c r="BG308" s="59"/>
      <c r="BH308" s="59"/>
      <c r="BI308" s="59"/>
      <c r="BJ308" s="59"/>
      <c r="BK308" s="59"/>
      <c r="BL308" s="59"/>
      <c r="BM308" s="59"/>
      <c r="BN308" s="59"/>
      <c r="BO308" s="59"/>
      <c r="BP308" s="59"/>
      <c r="BQ308" s="59"/>
      <c r="BR308" s="59"/>
      <c r="BS308" s="59"/>
      <c r="BT308" s="59"/>
      <c r="BU308" s="59"/>
      <c r="BV308" s="59"/>
      <c r="BW308" s="119"/>
      <c r="BX308" s="119"/>
      <c r="BY308" s="119"/>
      <c r="BZ308" s="59"/>
      <c r="CB308" s="8" t="s">
        <v>1286</v>
      </c>
      <c r="CC308" s="2" t="s">
        <v>1287</v>
      </c>
      <c r="CZ308" s="48"/>
      <c r="DA308" s="48"/>
      <c r="DB308" s="48"/>
      <c r="DC308" s="48"/>
      <c r="DD308" s="48"/>
      <c r="DE308" s="48"/>
      <c r="DF308" s="48"/>
      <c r="DG308" s="48"/>
      <c r="DH308" s="48"/>
      <c r="DI308" s="48"/>
      <c r="DJ308" s="48"/>
      <c r="DK308" s="48"/>
      <c r="DL308" s="48"/>
      <c r="DM308" s="48"/>
      <c r="DN308" s="48"/>
      <c r="DO308" s="48"/>
      <c r="DP308" s="48"/>
    </row>
    <row r="309" spans="1:120" s="2" customFormat="1" ht="17.100000000000001" customHeight="1">
      <c r="A309" s="59"/>
      <c r="B309" s="59"/>
      <c r="C309" s="59"/>
      <c r="D309" s="59"/>
      <c r="E309" s="59"/>
      <c r="F309" s="59"/>
      <c r="G309" s="59"/>
      <c r="H309" s="59"/>
      <c r="I309" s="59"/>
      <c r="J309" s="59"/>
      <c r="K309" s="59"/>
      <c r="L309" s="59"/>
      <c r="M309" s="59"/>
      <c r="N309" s="59"/>
      <c r="O309" s="59"/>
      <c r="P309" s="59"/>
      <c r="Q309" s="59"/>
      <c r="R309" s="59"/>
      <c r="S309" s="59"/>
      <c r="T309" s="59"/>
      <c r="U309" s="59"/>
      <c r="V309" s="59" t="s">
        <v>37</v>
      </c>
      <c r="W309" s="123"/>
      <c r="X309" s="668"/>
      <c r="Y309" s="668"/>
      <c r="Z309" s="668"/>
      <c r="AA309" s="668"/>
      <c r="AB309" s="668"/>
      <c r="AC309" s="668"/>
      <c r="AD309" s="668"/>
      <c r="AE309" s="668"/>
      <c r="AF309" s="668"/>
      <c r="AG309" s="668"/>
      <c r="AH309" s="668"/>
      <c r="AI309" s="668"/>
      <c r="AJ309" s="668"/>
      <c r="AK309" s="123"/>
      <c r="AL309" s="59" t="s">
        <v>117</v>
      </c>
      <c r="AM309" s="59"/>
      <c r="AN309" s="123"/>
      <c r="AO309" s="668"/>
      <c r="AP309" s="668"/>
      <c r="AQ309" s="668"/>
      <c r="AR309" s="668"/>
      <c r="AS309" s="668"/>
      <c r="AT309" s="668"/>
      <c r="AU309" s="668"/>
      <c r="AV309" s="668"/>
      <c r="AW309" s="668"/>
      <c r="AX309" s="668"/>
      <c r="AY309" s="668"/>
      <c r="AZ309" s="668"/>
      <c r="BA309" s="668"/>
      <c r="BB309" s="123"/>
      <c r="BC309" s="59" t="s">
        <v>117</v>
      </c>
      <c r="BD309" s="59"/>
      <c r="BE309" s="123">
        <f t="shared" ref="BE309:BE313" si="2">W309+AN309</f>
        <v>0</v>
      </c>
      <c r="BF309" s="668">
        <f t="shared" ref="BF309:BF314" si="3">X309+AO309</f>
        <v>0</v>
      </c>
      <c r="BG309" s="668"/>
      <c r="BH309" s="668"/>
      <c r="BI309" s="668"/>
      <c r="BJ309" s="668"/>
      <c r="BK309" s="668"/>
      <c r="BL309" s="668"/>
      <c r="BM309" s="668"/>
      <c r="BN309" s="668"/>
      <c r="BO309" s="668"/>
      <c r="BP309" s="668"/>
      <c r="BQ309" s="668"/>
      <c r="BR309" s="668"/>
      <c r="BS309" s="668"/>
      <c r="BT309" s="123"/>
      <c r="BU309" s="119" t="s">
        <v>85</v>
      </c>
      <c r="BV309" s="119"/>
      <c r="BW309" s="119"/>
      <c r="BX309" s="119"/>
      <c r="BY309" s="119"/>
      <c r="BZ309" s="59"/>
      <c r="CB309" s="8" t="s">
        <v>400</v>
      </c>
      <c r="CC309" s="2" t="s">
        <v>1288</v>
      </c>
      <c r="CZ309" s="48"/>
      <c r="DA309" s="48"/>
      <c r="DB309" s="48"/>
      <c r="DC309" s="48"/>
      <c r="DD309" s="48"/>
      <c r="DE309" s="48"/>
      <c r="DF309" s="48"/>
      <c r="DG309" s="48"/>
      <c r="DH309" s="48"/>
      <c r="DI309" s="48"/>
      <c r="DJ309" s="48"/>
      <c r="DK309" s="48"/>
      <c r="DL309" s="48"/>
      <c r="DM309" s="48"/>
      <c r="DN309" s="48"/>
      <c r="DO309" s="48"/>
      <c r="DP309" s="48"/>
    </row>
    <row r="310" spans="1:120" s="2" customFormat="1" ht="17.100000000000001" customHeight="1">
      <c r="A310" s="59"/>
      <c r="B310" s="59"/>
      <c r="C310" s="59"/>
      <c r="D310" s="59" t="s">
        <v>1702</v>
      </c>
      <c r="E310" s="59"/>
      <c r="F310" s="59"/>
      <c r="G310" s="59"/>
      <c r="H310" s="59"/>
      <c r="I310" s="59"/>
      <c r="J310" s="59"/>
      <c r="K310" s="59"/>
      <c r="L310" s="59"/>
      <c r="M310" s="59"/>
      <c r="N310" s="59"/>
      <c r="O310" s="59"/>
      <c r="P310" s="59"/>
      <c r="Q310" s="59"/>
      <c r="R310" s="59"/>
      <c r="S310" s="59"/>
      <c r="T310" s="59"/>
      <c r="U310" s="59"/>
      <c r="V310" s="59" t="s">
        <v>37</v>
      </c>
      <c r="W310" s="123"/>
      <c r="X310" s="668"/>
      <c r="Y310" s="668"/>
      <c r="Z310" s="668"/>
      <c r="AA310" s="668"/>
      <c r="AB310" s="668"/>
      <c r="AC310" s="668"/>
      <c r="AD310" s="668"/>
      <c r="AE310" s="668"/>
      <c r="AF310" s="668"/>
      <c r="AG310" s="668"/>
      <c r="AH310" s="668"/>
      <c r="AI310" s="668"/>
      <c r="AJ310" s="668"/>
      <c r="AK310" s="123"/>
      <c r="AL310" s="59" t="s">
        <v>117</v>
      </c>
      <c r="AM310" s="59"/>
      <c r="AN310" s="123"/>
      <c r="AO310" s="668"/>
      <c r="AP310" s="668"/>
      <c r="AQ310" s="668"/>
      <c r="AR310" s="668"/>
      <c r="AS310" s="668"/>
      <c r="AT310" s="668"/>
      <c r="AU310" s="668"/>
      <c r="AV310" s="668"/>
      <c r="AW310" s="668"/>
      <c r="AX310" s="668"/>
      <c r="AY310" s="668"/>
      <c r="AZ310" s="668"/>
      <c r="BA310" s="668"/>
      <c r="BB310" s="123"/>
      <c r="BC310" s="59" t="s">
        <v>117</v>
      </c>
      <c r="BD310" s="59"/>
      <c r="BE310" s="123">
        <f t="shared" si="2"/>
        <v>0</v>
      </c>
      <c r="BF310" s="668">
        <f t="shared" si="3"/>
        <v>0</v>
      </c>
      <c r="BG310" s="668"/>
      <c r="BH310" s="668"/>
      <c r="BI310" s="668"/>
      <c r="BJ310" s="668"/>
      <c r="BK310" s="668"/>
      <c r="BL310" s="668"/>
      <c r="BM310" s="668"/>
      <c r="BN310" s="668"/>
      <c r="BO310" s="668"/>
      <c r="BP310" s="668"/>
      <c r="BQ310" s="668"/>
      <c r="BR310" s="668"/>
      <c r="BS310" s="668"/>
      <c r="BT310" s="123"/>
      <c r="BU310" s="119" t="s">
        <v>85</v>
      </c>
      <c r="BV310" s="119"/>
      <c r="BW310" s="119"/>
      <c r="BX310" s="119"/>
      <c r="BY310" s="119"/>
      <c r="BZ310" s="59"/>
      <c r="CB310" s="8" t="s">
        <v>405</v>
      </c>
      <c r="CC310" s="2" t="s">
        <v>1677</v>
      </c>
      <c r="CZ310" s="48"/>
      <c r="DA310" s="48"/>
      <c r="DB310" s="48"/>
      <c r="DC310" s="48"/>
      <c r="DD310" s="48"/>
      <c r="DE310" s="48"/>
      <c r="DF310" s="48"/>
      <c r="DG310" s="48"/>
      <c r="DH310" s="48"/>
      <c r="DI310" s="48"/>
      <c r="DJ310" s="48"/>
      <c r="DK310" s="48"/>
      <c r="DL310" s="48"/>
      <c r="DM310" s="48"/>
      <c r="DN310" s="48"/>
      <c r="DO310" s="48"/>
      <c r="DP310" s="48"/>
    </row>
    <row r="311" spans="1:120" s="2" customFormat="1" ht="15.95" customHeight="1">
      <c r="A311" s="59"/>
      <c r="B311" s="59"/>
      <c r="C311" s="59"/>
      <c r="D311" s="59" t="s">
        <v>1703</v>
      </c>
      <c r="E311" s="59"/>
      <c r="F311" s="59"/>
      <c r="G311" s="59"/>
      <c r="H311" s="59"/>
      <c r="I311" s="59"/>
      <c r="J311" s="59"/>
      <c r="K311" s="59"/>
      <c r="L311" s="59"/>
      <c r="M311" s="59"/>
      <c r="N311" s="59"/>
      <c r="O311" s="59"/>
      <c r="P311" s="59"/>
      <c r="Q311" s="59"/>
      <c r="R311" s="59"/>
      <c r="S311" s="59"/>
      <c r="T311" s="59"/>
      <c r="U311" s="59"/>
      <c r="V311" s="59" t="s">
        <v>37</v>
      </c>
      <c r="W311" s="123"/>
      <c r="X311" s="668"/>
      <c r="Y311" s="668"/>
      <c r="Z311" s="668"/>
      <c r="AA311" s="668"/>
      <c r="AB311" s="668"/>
      <c r="AC311" s="668"/>
      <c r="AD311" s="668"/>
      <c r="AE311" s="668"/>
      <c r="AF311" s="668"/>
      <c r="AG311" s="668"/>
      <c r="AH311" s="668"/>
      <c r="AI311" s="668"/>
      <c r="AJ311" s="668"/>
      <c r="AK311" s="123"/>
      <c r="AL311" s="59" t="s">
        <v>117</v>
      </c>
      <c r="AM311" s="59"/>
      <c r="AN311" s="123"/>
      <c r="AO311" s="668"/>
      <c r="AP311" s="668"/>
      <c r="AQ311" s="668"/>
      <c r="AR311" s="668"/>
      <c r="AS311" s="668"/>
      <c r="AT311" s="668"/>
      <c r="AU311" s="668"/>
      <c r="AV311" s="668"/>
      <c r="AW311" s="668"/>
      <c r="AX311" s="668"/>
      <c r="AY311" s="668"/>
      <c r="AZ311" s="668"/>
      <c r="BA311" s="668"/>
      <c r="BB311" s="123"/>
      <c r="BC311" s="59" t="s">
        <v>117</v>
      </c>
      <c r="BD311" s="59"/>
      <c r="BE311" s="123">
        <f t="shared" si="2"/>
        <v>0</v>
      </c>
      <c r="BF311" s="668">
        <f t="shared" si="3"/>
        <v>0</v>
      </c>
      <c r="BG311" s="668"/>
      <c r="BH311" s="668"/>
      <c r="BI311" s="668"/>
      <c r="BJ311" s="668"/>
      <c r="BK311" s="668"/>
      <c r="BL311" s="668"/>
      <c r="BM311" s="668"/>
      <c r="BN311" s="668"/>
      <c r="BO311" s="668"/>
      <c r="BP311" s="668"/>
      <c r="BQ311" s="668"/>
      <c r="BR311" s="668"/>
      <c r="BS311" s="668"/>
      <c r="BT311" s="123"/>
      <c r="BU311" s="119" t="s">
        <v>85</v>
      </c>
      <c r="BV311" s="119"/>
      <c r="BW311" s="119"/>
      <c r="BX311" s="119"/>
      <c r="BY311" s="119"/>
      <c r="BZ311" s="59"/>
      <c r="CB311" s="8" t="s">
        <v>408</v>
      </c>
      <c r="CC311" s="2" t="s">
        <v>407</v>
      </c>
      <c r="CZ311" s="48"/>
      <c r="DA311" s="48"/>
      <c r="DB311" s="48"/>
      <c r="DC311" s="48"/>
      <c r="DD311" s="48"/>
      <c r="DE311" s="48"/>
      <c r="DF311" s="48"/>
      <c r="DG311" s="48"/>
      <c r="DH311" s="48"/>
      <c r="DI311" s="48"/>
      <c r="DJ311" s="48"/>
      <c r="DK311" s="48"/>
      <c r="DL311" s="48"/>
      <c r="DM311" s="48"/>
      <c r="DN311" s="48"/>
      <c r="DO311" s="48"/>
      <c r="DP311" s="48"/>
    </row>
    <row r="312" spans="1:120" s="2" customFormat="1" ht="17.100000000000001" customHeight="1">
      <c r="A312" s="59"/>
      <c r="B312" s="59"/>
      <c r="C312" s="59"/>
      <c r="D312" s="59" t="s">
        <v>1710</v>
      </c>
      <c r="E312" s="59"/>
      <c r="F312" s="59"/>
      <c r="G312" s="59"/>
      <c r="H312" s="59"/>
      <c r="I312" s="59"/>
      <c r="J312" s="59"/>
      <c r="K312" s="59"/>
      <c r="L312" s="59"/>
      <c r="M312" s="59"/>
      <c r="N312" s="59"/>
      <c r="O312" s="59"/>
      <c r="P312" s="59"/>
      <c r="Q312" s="59"/>
      <c r="R312" s="59"/>
      <c r="S312" s="59"/>
      <c r="T312" s="59"/>
      <c r="U312" s="59"/>
      <c r="V312" s="59" t="s">
        <v>37</v>
      </c>
      <c r="W312" s="123"/>
      <c r="X312" s="668"/>
      <c r="Y312" s="668"/>
      <c r="Z312" s="668"/>
      <c r="AA312" s="668"/>
      <c r="AB312" s="668"/>
      <c r="AC312" s="668"/>
      <c r="AD312" s="668"/>
      <c r="AE312" s="668"/>
      <c r="AF312" s="668"/>
      <c r="AG312" s="668"/>
      <c r="AH312" s="668"/>
      <c r="AI312" s="668"/>
      <c r="AJ312" s="668"/>
      <c r="AK312" s="123"/>
      <c r="AL312" s="59" t="s">
        <v>117</v>
      </c>
      <c r="AM312" s="59"/>
      <c r="AN312" s="123"/>
      <c r="AO312" s="668"/>
      <c r="AP312" s="668"/>
      <c r="AQ312" s="668"/>
      <c r="AR312" s="668"/>
      <c r="AS312" s="668"/>
      <c r="AT312" s="668"/>
      <c r="AU312" s="668"/>
      <c r="AV312" s="668"/>
      <c r="AW312" s="668"/>
      <c r="AX312" s="668"/>
      <c r="AY312" s="668"/>
      <c r="AZ312" s="668"/>
      <c r="BA312" s="668"/>
      <c r="BB312" s="123"/>
      <c r="BC312" s="59" t="s">
        <v>117</v>
      </c>
      <c r="BD312" s="59"/>
      <c r="BE312" s="123">
        <f>W312+AN312</f>
        <v>0</v>
      </c>
      <c r="BF312" s="668">
        <f t="shared" ref="BF312" si="4">X312+AO312</f>
        <v>0</v>
      </c>
      <c r="BG312" s="668"/>
      <c r="BH312" s="668"/>
      <c r="BI312" s="668"/>
      <c r="BJ312" s="668"/>
      <c r="BK312" s="668"/>
      <c r="BL312" s="668"/>
      <c r="BM312" s="668"/>
      <c r="BN312" s="668"/>
      <c r="BO312" s="668"/>
      <c r="BP312" s="668"/>
      <c r="BQ312" s="668"/>
      <c r="BR312" s="668"/>
      <c r="BS312" s="668"/>
      <c r="BT312" s="123"/>
      <c r="BU312" s="119" t="s">
        <v>85</v>
      </c>
      <c r="BV312" s="119"/>
      <c r="BW312" s="119"/>
      <c r="BX312" s="119"/>
      <c r="BY312" s="119"/>
      <c r="BZ312" s="59"/>
      <c r="CB312" s="8" t="s">
        <v>414</v>
      </c>
      <c r="CC312" s="2" t="s">
        <v>413</v>
      </c>
      <c r="CZ312" s="48"/>
      <c r="DA312" s="48"/>
      <c r="DB312" s="48"/>
      <c r="DC312" s="48"/>
      <c r="DD312" s="48"/>
      <c r="DE312" s="48"/>
      <c r="DF312" s="48"/>
      <c r="DG312" s="48"/>
      <c r="DH312" s="48"/>
      <c r="DI312" s="48"/>
      <c r="DJ312" s="48"/>
      <c r="DK312" s="48"/>
      <c r="DL312" s="48"/>
      <c r="DM312" s="48"/>
      <c r="DN312" s="48"/>
      <c r="DO312" s="48"/>
      <c r="DP312" s="48"/>
    </row>
    <row r="313" spans="1:120" s="2" customFormat="1" ht="17.100000000000001" customHeight="1">
      <c r="A313" s="59"/>
      <c r="B313" s="59"/>
      <c r="C313" s="59"/>
      <c r="D313" s="59" t="s">
        <v>1711</v>
      </c>
      <c r="E313" s="59"/>
      <c r="F313" s="59"/>
      <c r="G313" s="59"/>
      <c r="H313" s="59"/>
      <c r="I313" s="59"/>
      <c r="J313" s="59"/>
      <c r="K313" s="59"/>
      <c r="L313" s="59"/>
      <c r="M313" s="59"/>
      <c r="N313" s="59"/>
      <c r="O313" s="59"/>
      <c r="P313" s="59"/>
      <c r="Q313" s="59"/>
      <c r="R313" s="59"/>
      <c r="S313" s="59"/>
      <c r="T313" s="59"/>
      <c r="U313" s="59"/>
      <c r="V313" s="59" t="s">
        <v>37</v>
      </c>
      <c r="W313" s="123"/>
      <c r="X313" s="668"/>
      <c r="Y313" s="668"/>
      <c r="Z313" s="668"/>
      <c r="AA313" s="668"/>
      <c r="AB313" s="668"/>
      <c r="AC313" s="668"/>
      <c r="AD313" s="668"/>
      <c r="AE313" s="668"/>
      <c r="AF313" s="668"/>
      <c r="AG313" s="668"/>
      <c r="AH313" s="668"/>
      <c r="AI313" s="668"/>
      <c r="AJ313" s="668"/>
      <c r="AK313" s="123"/>
      <c r="AL313" s="59" t="s">
        <v>117</v>
      </c>
      <c r="AM313" s="59"/>
      <c r="AN313" s="123"/>
      <c r="AO313" s="668"/>
      <c r="AP313" s="668"/>
      <c r="AQ313" s="668"/>
      <c r="AR313" s="668"/>
      <c r="AS313" s="668"/>
      <c r="AT313" s="668"/>
      <c r="AU313" s="668"/>
      <c r="AV313" s="668"/>
      <c r="AW313" s="668"/>
      <c r="AX313" s="668"/>
      <c r="AY313" s="668"/>
      <c r="AZ313" s="668"/>
      <c r="BA313" s="668"/>
      <c r="BB313" s="123"/>
      <c r="BC313" s="59" t="s">
        <v>117</v>
      </c>
      <c r="BD313" s="59"/>
      <c r="BE313" s="123">
        <f t="shared" si="2"/>
        <v>0</v>
      </c>
      <c r="BF313" s="668">
        <f t="shared" si="3"/>
        <v>0</v>
      </c>
      <c r="BG313" s="668"/>
      <c r="BH313" s="668"/>
      <c r="BI313" s="668"/>
      <c r="BJ313" s="668"/>
      <c r="BK313" s="668"/>
      <c r="BL313" s="668"/>
      <c r="BM313" s="668"/>
      <c r="BN313" s="668"/>
      <c r="BO313" s="668"/>
      <c r="BP313" s="668"/>
      <c r="BQ313" s="668"/>
      <c r="BR313" s="668"/>
      <c r="BS313" s="668"/>
      <c r="BT313" s="123"/>
      <c r="BU313" s="119" t="s">
        <v>85</v>
      </c>
      <c r="BV313" s="119"/>
      <c r="BW313" s="119"/>
      <c r="BX313" s="119"/>
      <c r="BY313" s="119"/>
      <c r="BZ313" s="59"/>
      <c r="CB313" s="8" t="s">
        <v>411</v>
      </c>
      <c r="CC313" s="2" t="s">
        <v>410</v>
      </c>
      <c r="CZ313" s="48"/>
      <c r="DA313" s="48"/>
      <c r="DB313" s="48"/>
      <c r="DC313" s="48"/>
      <c r="DD313" s="48"/>
      <c r="DE313" s="48"/>
      <c r="DF313" s="48"/>
      <c r="DG313" s="48"/>
      <c r="DH313" s="48"/>
      <c r="DI313" s="48"/>
      <c r="DJ313" s="48"/>
      <c r="DK313" s="48"/>
      <c r="DL313" s="48"/>
      <c r="DM313" s="48"/>
      <c r="DN313" s="48"/>
      <c r="DO313" s="48"/>
      <c r="DP313" s="48"/>
    </row>
    <row r="314" spans="1:120" s="2" customFormat="1" ht="17.100000000000001" customHeight="1">
      <c r="A314" s="59"/>
      <c r="B314" s="59"/>
      <c r="C314" s="59"/>
      <c r="D314" s="59" t="s">
        <v>1704</v>
      </c>
      <c r="E314" s="59"/>
      <c r="F314" s="59"/>
      <c r="G314" s="59"/>
      <c r="H314" s="59"/>
      <c r="I314" s="59"/>
      <c r="J314" s="59"/>
      <c r="K314" s="59"/>
      <c r="L314" s="59"/>
      <c r="M314" s="59"/>
      <c r="N314" s="59"/>
      <c r="O314" s="59"/>
      <c r="P314" s="59"/>
      <c r="Q314" s="59"/>
      <c r="R314" s="59"/>
      <c r="S314" s="59"/>
      <c r="T314" s="59"/>
      <c r="U314" s="59"/>
      <c r="V314" s="59" t="s">
        <v>37</v>
      </c>
      <c r="W314" s="123"/>
      <c r="X314" s="668"/>
      <c r="Y314" s="668"/>
      <c r="Z314" s="668"/>
      <c r="AA314" s="668"/>
      <c r="AB314" s="668"/>
      <c r="AC314" s="668"/>
      <c r="AD314" s="668"/>
      <c r="AE314" s="668"/>
      <c r="AF314" s="668"/>
      <c r="AG314" s="668"/>
      <c r="AH314" s="668"/>
      <c r="AI314" s="668"/>
      <c r="AJ314" s="668"/>
      <c r="AK314" s="123"/>
      <c r="AL314" s="59" t="s">
        <v>117</v>
      </c>
      <c r="AM314" s="59"/>
      <c r="AN314" s="123"/>
      <c r="AO314" s="668"/>
      <c r="AP314" s="668"/>
      <c r="AQ314" s="668"/>
      <c r="AR314" s="668"/>
      <c r="AS314" s="668"/>
      <c r="AT314" s="668"/>
      <c r="AU314" s="668"/>
      <c r="AV314" s="668"/>
      <c r="AW314" s="668"/>
      <c r="AX314" s="668"/>
      <c r="AY314" s="668"/>
      <c r="AZ314" s="668"/>
      <c r="BA314" s="668"/>
      <c r="BB314" s="123"/>
      <c r="BC314" s="59" t="s">
        <v>117</v>
      </c>
      <c r="BD314" s="59"/>
      <c r="BE314" s="123">
        <f>W314+AN314</f>
        <v>0</v>
      </c>
      <c r="BF314" s="668">
        <f t="shared" si="3"/>
        <v>0</v>
      </c>
      <c r="BG314" s="668"/>
      <c r="BH314" s="668"/>
      <c r="BI314" s="668"/>
      <c r="BJ314" s="668"/>
      <c r="BK314" s="668"/>
      <c r="BL314" s="668"/>
      <c r="BM314" s="668"/>
      <c r="BN314" s="668"/>
      <c r="BO314" s="668"/>
      <c r="BP314" s="668"/>
      <c r="BQ314" s="668"/>
      <c r="BR314" s="668"/>
      <c r="BS314" s="668"/>
      <c r="BT314" s="123"/>
      <c r="BU314" s="119" t="s">
        <v>85</v>
      </c>
      <c r="BV314" s="119"/>
      <c r="BW314" s="119"/>
      <c r="BX314" s="119"/>
      <c r="BY314" s="119"/>
      <c r="BZ314" s="59"/>
      <c r="CB314" s="8" t="s">
        <v>414</v>
      </c>
      <c r="CC314" s="2" t="s">
        <v>413</v>
      </c>
      <c r="CZ314" s="48"/>
      <c r="DA314" s="48"/>
      <c r="DB314" s="48"/>
      <c r="DC314" s="48"/>
      <c r="DD314" s="48"/>
      <c r="DE314" s="48"/>
      <c r="DF314" s="48"/>
      <c r="DG314" s="48"/>
      <c r="DH314" s="48"/>
      <c r="DI314" s="48"/>
      <c r="DJ314" s="48"/>
      <c r="DK314" s="48"/>
      <c r="DL314" s="48"/>
      <c r="DM314" s="48"/>
      <c r="DN314" s="48"/>
      <c r="DO314" s="48"/>
      <c r="DP314" s="48"/>
    </row>
    <row r="315" spans="1:120" s="2" customFormat="1" ht="17.100000000000001" customHeight="1">
      <c r="A315" s="59"/>
      <c r="B315" s="59"/>
      <c r="C315" s="59"/>
      <c r="D315" s="59" t="s">
        <v>1705</v>
      </c>
      <c r="E315" s="59"/>
      <c r="F315" s="59"/>
      <c r="G315" s="59"/>
      <c r="H315" s="59"/>
      <c r="I315" s="59"/>
      <c r="J315" s="59"/>
      <c r="K315" s="59"/>
      <c r="L315" s="59"/>
      <c r="M315" s="59"/>
      <c r="N315" s="59"/>
      <c r="O315" s="59"/>
      <c r="P315" s="59"/>
      <c r="Q315" s="59"/>
      <c r="R315" s="59"/>
      <c r="S315" s="59"/>
      <c r="T315" s="59"/>
      <c r="U315" s="59"/>
      <c r="V315" s="59"/>
      <c r="W315" s="123"/>
      <c r="X315" s="123"/>
      <c r="Y315" s="123"/>
      <c r="Z315" s="123"/>
      <c r="AA315" s="123"/>
      <c r="AB315" s="123"/>
      <c r="AC315" s="123"/>
      <c r="AD315" s="123"/>
      <c r="AE315" s="123"/>
      <c r="AF315" s="123"/>
      <c r="AG315" s="123"/>
      <c r="AH315" s="123"/>
      <c r="AI315" s="123"/>
      <c r="AJ315" s="123"/>
      <c r="AK315" s="123"/>
      <c r="AL315" s="59"/>
      <c r="AM315" s="59"/>
      <c r="AN315" s="123"/>
      <c r="AO315" s="123"/>
      <c r="AP315" s="123"/>
      <c r="AQ315" s="123"/>
      <c r="AR315" s="123"/>
      <c r="AS315" s="123"/>
      <c r="AT315" s="123"/>
      <c r="AU315" s="123"/>
      <c r="AV315" s="123"/>
      <c r="AW315" s="123"/>
      <c r="AX315" s="123"/>
      <c r="AY315" s="123"/>
      <c r="AZ315" s="123"/>
      <c r="BA315" s="123"/>
      <c r="BB315" s="123"/>
      <c r="BC315" s="59"/>
      <c r="BD315" s="59"/>
      <c r="BE315" s="668"/>
      <c r="BF315" s="668"/>
      <c r="BG315" s="668"/>
      <c r="BH315" s="668"/>
      <c r="BI315" s="668"/>
      <c r="BJ315" s="668"/>
      <c r="BK315" s="668"/>
      <c r="BL315" s="668"/>
      <c r="BM315" s="668"/>
      <c r="BN315" s="668"/>
      <c r="BO315" s="668"/>
      <c r="BP315" s="668"/>
      <c r="BQ315" s="668"/>
      <c r="BR315" s="668"/>
      <c r="BS315" s="668"/>
      <c r="BT315" s="123"/>
      <c r="BU315" s="119"/>
      <c r="BV315" s="119"/>
      <c r="BW315" s="119"/>
      <c r="BX315" s="119"/>
      <c r="BY315" s="119"/>
      <c r="BZ315" s="59"/>
      <c r="CB315" s="8" t="s">
        <v>417</v>
      </c>
      <c r="CC315" s="2" t="s">
        <v>416</v>
      </c>
      <c r="CZ315" s="48"/>
      <c r="DA315" s="48"/>
      <c r="DB315" s="48"/>
      <c r="DC315" s="48"/>
      <c r="DD315" s="48"/>
      <c r="DE315" s="48"/>
      <c r="DF315" s="48"/>
      <c r="DG315" s="48"/>
      <c r="DH315" s="48"/>
      <c r="DI315" s="48"/>
      <c r="DJ315" s="48"/>
      <c r="DK315" s="48"/>
      <c r="DL315" s="48"/>
      <c r="DM315" s="48"/>
      <c r="DN315" s="48"/>
      <c r="DO315" s="48"/>
      <c r="DP315" s="48"/>
    </row>
    <row r="316" spans="1:120" s="2" customFormat="1" ht="17.100000000000001" customHeight="1">
      <c r="A316" s="59"/>
      <c r="B316" s="59"/>
      <c r="C316" s="59"/>
      <c r="D316" s="59" t="s">
        <v>1706</v>
      </c>
      <c r="E316" s="59"/>
      <c r="F316" s="59"/>
      <c r="G316" s="59"/>
      <c r="H316" s="59"/>
      <c r="I316" s="59"/>
      <c r="J316" s="59"/>
      <c r="K316" s="59"/>
      <c r="L316" s="59"/>
      <c r="M316" s="59"/>
      <c r="N316" s="59"/>
      <c r="O316" s="59"/>
      <c r="P316" s="59"/>
      <c r="Q316" s="59"/>
      <c r="R316" s="59"/>
      <c r="S316" s="59"/>
      <c r="T316" s="59"/>
      <c r="U316" s="59"/>
      <c r="V316" s="59"/>
      <c r="W316" s="59"/>
      <c r="X316" s="59"/>
      <c r="Y316" s="59"/>
      <c r="Z316" s="59"/>
      <c r="AA316" s="59"/>
      <c r="AB316" s="59"/>
      <c r="AC316" s="59"/>
      <c r="AD316" s="59"/>
      <c r="AE316" s="59"/>
      <c r="AF316" s="59"/>
      <c r="AG316" s="59"/>
      <c r="AH316" s="59"/>
      <c r="AI316" s="59"/>
      <c r="AJ316" s="59"/>
      <c r="AK316" s="59"/>
      <c r="AL316" s="59"/>
      <c r="AM316" s="59"/>
      <c r="AN316" s="59"/>
      <c r="AO316" s="59"/>
      <c r="AP316" s="59"/>
      <c r="AQ316" s="59"/>
      <c r="AR316" s="59"/>
      <c r="AS316" s="59"/>
      <c r="AT316" s="59"/>
      <c r="AU316" s="59"/>
      <c r="AV316" s="59"/>
      <c r="AW316" s="59"/>
      <c r="AX316" s="59"/>
      <c r="AY316" s="59"/>
      <c r="AZ316" s="59"/>
      <c r="BA316" s="59"/>
      <c r="BB316" s="59"/>
      <c r="BC316" s="59"/>
      <c r="BD316" s="59"/>
      <c r="BE316" s="674" t="str">
        <f>IF(AB275,ROUNDUP(BE315/AB275,4),IF(AB276,ROUNDUP(BE315/AB276,4),""))</f>
        <v/>
      </c>
      <c r="BF316" s="674"/>
      <c r="BG316" s="674"/>
      <c r="BH316" s="674"/>
      <c r="BI316" s="674"/>
      <c r="BJ316" s="674"/>
      <c r="BK316" s="674"/>
      <c r="BL316" s="674"/>
      <c r="BM316" s="674"/>
      <c r="BN316" s="674"/>
      <c r="BO316" s="674"/>
      <c r="BP316" s="674"/>
      <c r="BQ316" s="674"/>
      <c r="BR316" s="674"/>
      <c r="BS316" s="674"/>
      <c r="BT316" s="59"/>
      <c r="BU316" s="59"/>
      <c r="BV316" s="59"/>
      <c r="BW316" s="59"/>
      <c r="BX316" s="59"/>
      <c r="BY316" s="59"/>
      <c r="BZ316" s="59"/>
      <c r="CB316" s="8" t="s">
        <v>420</v>
      </c>
      <c r="CC316" s="2" t="s">
        <v>419</v>
      </c>
      <c r="CZ316" s="48"/>
      <c r="DA316" s="48"/>
      <c r="DB316" s="48"/>
      <c r="DC316" s="48"/>
      <c r="DD316" s="48"/>
      <c r="DE316" s="48"/>
      <c r="DF316" s="48"/>
      <c r="DG316" s="48"/>
      <c r="DH316" s="48"/>
      <c r="DI316" s="48"/>
      <c r="DJ316" s="48"/>
      <c r="DK316" s="48"/>
      <c r="DL316" s="48"/>
      <c r="DM316" s="48"/>
      <c r="DN316" s="48"/>
      <c r="DO316" s="48"/>
      <c r="DP316" s="48"/>
    </row>
    <row r="317" spans="1:120" s="2" customFormat="1" ht="3.95" customHeight="1">
      <c r="A317" s="94"/>
      <c r="B317" s="94"/>
      <c r="C317" s="94"/>
      <c r="D317" s="94"/>
      <c r="E317" s="94"/>
      <c r="F317" s="94"/>
      <c r="G317" s="94"/>
      <c r="H317" s="94"/>
      <c r="I317" s="94"/>
      <c r="J317" s="94"/>
      <c r="K317" s="94"/>
      <c r="L317" s="94"/>
      <c r="M317" s="94"/>
      <c r="N317" s="94"/>
      <c r="O317" s="94"/>
      <c r="P317" s="94"/>
      <c r="Q317" s="94"/>
      <c r="R317" s="94"/>
      <c r="S317" s="94"/>
      <c r="T317" s="94"/>
      <c r="U317" s="94"/>
      <c r="V317" s="94"/>
      <c r="W317" s="94"/>
      <c r="X317" s="94"/>
      <c r="Y317" s="94"/>
      <c r="Z317" s="94"/>
      <c r="AA317" s="94"/>
      <c r="AB317" s="94"/>
      <c r="AC317" s="94"/>
      <c r="AD317" s="94"/>
      <c r="AE317" s="94"/>
      <c r="AF317" s="94"/>
      <c r="AG317" s="94"/>
      <c r="AH317" s="94"/>
      <c r="AI317" s="94"/>
      <c r="AJ317" s="94"/>
      <c r="AK317" s="94"/>
      <c r="AL317" s="94"/>
      <c r="AM317" s="94"/>
      <c r="AN317" s="94"/>
      <c r="AO317" s="94"/>
      <c r="AP317" s="94"/>
      <c r="AQ317" s="94"/>
      <c r="AR317" s="94"/>
      <c r="AS317" s="94"/>
      <c r="AT317" s="94"/>
      <c r="AU317" s="94"/>
      <c r="AV317" s="94"/>
      <c r="AW317" s="94"/>
      <c r="AX317" s="94"/>
      <c r="AY317" s="94"/>
      <c r="AZ317" s="94"/>
      <c r="BA317" s="94"/>
      <c r="BB317" s="94"/>
      <c r="BC317" s="94"/>
      <c r="BD317" s="94"/>
      <c r="BE317" s="94"/>
      <c r="BF317" s="94"/>
      <c r="BG317" s="94"/>
      <c r="BH317" s="94"/>
      <c r="BI317" s="94"/>
      <c r="BJ317" s="94"/>
      <c r="BK317" s="94"/>
      <c r="BL317" s="94"/>
      <c r="BM317" s="94"/>
      <c r="BN317" s="94"/>
      <c r="BO317" s="94"/>
      <c r="BP317" s="94"/>
      <c r="BQ317" s="94"/>
      <c r="BR317" s="94"/>
      <c r="BS317" s="94"/>
      <c r="BT317" s="94"/>
      <c r="BU317" s="94"/>
      <c r="BV317" s="94"/>
      <c r="BW317" s="94"/>
      <c r="BX317" s="94"/>
      <c r="BY317" s="94"/>
      <c r="BZ317" s="94"/>
      <c r="CB317" s="8" t="s">
        <v>423</v>
      </c>
      <c r="CC317" s="2" t="s">
        <v>422</v>
      </c>
      <c r="CZ317" s="48"/>
      <c r="DA317" s="48"/>
      <c r="DB317" s="48"/>
      <c r="DC317" s="48"/>
      <c r="DD317" s="48"/>
      <c r="DE317" s="48"/>
      <c r="DF317" s="48"/>
      <c r="DG317" s="48"/>
      <c r="DH317" s="48"/>
      <c r="DI317" s="48"/>
      <c r="DJ317" s="48"/>
      <c r="DK317" s="48"/>
      <c r="DL317" s="48"/>
      <c r="DM317" s="48"/>
      <c r="DN317" s="48"/>
      <c r="DO317" s="48"/>
      <c r="DP317" s="48"/>
    </row>
    <row r="318" spans="1:120" s="27" customFormat="1" ht="3.95" customHeight="1">
      <c r="A318" s="203"/>
      <c r="B318" s="203"/>
      <c r="C318" s="203"/>
      <c r="D318" s="203"/>
      <c r="E318" s="203"/>
      <c r="F318" s="203"/>
      <c r="G318" s="203"/>
      <c r="H318" s="203"/>
      <c r="I318" s="203"/>
      <c r="J318" s="203"/>
      <c r="K318" s="203"/>
      <c r="L318" s="203"/>
      <c r="M318" s="203"/>
      <c r="N318" s="203"/>
      <c r="O318" s="203"/>
      <c r="P318" s="203"/>
      <c r="Q318" s="203"/>
      <c r="R318" s="203"/>
      <c r="S318" s="203"/>
      <c r="T318" s="203"/>
      <c r="U318" s="203"/>
      <c r="V318" s="203"/>
      <c r="W318" s="203"/>
      <c r="X318" s="203"/>
      <c r="Y318" s="203"/>
      <c r="Z318" s="203"/>
      <c r="AA318" s="203"/>
      <c r="AB318" s="203"/>
      <c r="AC318" s="203"/>
      <c r="AD318" s="203"/>
      <c r="AE318" s="203"/>
      <c r="AF318" s="203"/>
      <c r="AG318" s="203"/>
      <c r="AH318" s="203"/>
      <c r="AI318" s="203"/>
      <c r="AJ318" s="203"/>
      <c r="AK318" s="203"/>
      <c r="AL318" s="203"/>
      <c r="AM318" s="203"/>
      <c r="AN318" s="203"/>
      <c r="AO318" s="203"/>
      <c r="AP318" s="203"/>
      <c r="AQ318" s="203"/>
      <c r="AR318" s="203"/>
      <c r="AS318" s="203"/>
      <c r="AT318" s="203"/>
      <c r="AU318" s="203"/>
      <c r="AV318" s="203"/>
      <c r="AW318" s="203"/>
      <c r="AX318" s="203"/>
      <c r="AY318" s="203"/>
      <c r="AZ318" s="203"/>
      <c r="BA318" s="203"/>
      <c r="BB318" s="203"/>
      <c r="BC318" s="203"/>
      <c r="BD318" s="203"/>
      <c r="BE318" s="203"/>
      <c r="BF318" s="203"/>
      <c r="BG318" s="203"/>
      <c r="BH318" s="203"/>
      <c r="BI318" s="203"/>
      <c r="BJ318" s="203"/>
      <c r="BK318" s="203"/>
      <c r="BL318" s="203"/>
      <c r="BM318" s="203"/>
      <c r="BN318" s="203"/>
      <c r="BO318" s="203"/>
      <c r="BP318" s="203"/>
      <c r="BQ318" s="203"/>
      <c r="BR318" s="203"/>
      <c r="BS318" s="203"/>
      <c r="BT318" s="203"/>
      <c r="BU318" s="203"/>
      <c r="BV318" s="203"/>
      <c r="BW318" s="203"/>
      <c r="BX318" s="203"/>
      <c r="BY318" s="203"/>
      <c r="BZ318" s="203"/>
      <c r="CB318" s="8" t="s">
        <v>1289</v>
      </c>
      <c r="CC318" s="2" t="s">
        <v>1290</v>
      </c>
      <c r="CD318" s="2"/>
      <c r="CE318" s="2"/>
      <c r="CF318" s="2"/>
      <c r="CZ318" s="26"/>
      <c r="DA318" s="26"/>
      <c r="DB318" s="26"/>
      <c r="DC318" s="26"/>
      <c r="DD318" s="26"/>
      <c r="DE318" s="26"/>
      <c r="DF318" s="26"/>
      <c r="DG318" s="26"/>
      <c r="DH318" s="26"/>
      <c r="DI318" s="26"/>
      <c r="DJ318" s="26"/>
      <c r="DK318" s="26"/>
      <c r="DL318" s="26"/>
      <c r="DM318" s="26"/>
      <c r="DN318" s="26"/>
      <c r="DO318" s="26"/>
      <c r="DP318" s="26"/>
    </row>
    <row r="319" spans="1:120" s="27" customFormat="1" ht="17.100000000000001" customHeight="1">
      <c r="A319" s="59"/>
      <c r="B319" s="59" t="s">
        <v>170</v>
      </c>
      <c r="C319" s="59"/>
      <c r="D319" s="59"/>
      <c r="E319" s="59"/>
      <c r="F319" s="59"/>
      <c r="G319" s="59"/>
      <c r="H319" s="59"/>
      <c r="I319" s="59"/>
      <c r="J319" s="59"/>
      <c r="K319" s="59"/>
      <c r="L319" s="59"/>
      <c r="M319" s="59"/>
      <c r="N319" s="59"/>
      <c r="O319" s="59"/>
      <c r="P319" s="59"/>
      <c r="Q319" s="59"/>
      <c r="R319" s="59"/>
      <c r="S319" s="59"/>
      <c r="T319" s="59"/>
      <c r="U319" s="59"/>
      <c r="V319" s="59"/>
      <c r="W319" s="59"/>
      <c r="X319" s="59"/>
      <c r="Y319" s="59"/>
      <c r="Z319" s="59"/>
      <c r="AA319" s="59"/>
      <c r="AB319" s="59"/>
      <c r="AC319" s="59"/>
      <c r="AD319" s="59"/>
      <c r="AE319" s="59"/>
      <c r="AF319" s="59"/>
      <c r="AG319" s="59"/>
      <c r="AH319" s="59"/>
      <c r="AI319" s="59"/>
      <c r="AJ319" s="59"/>
      <c r="AK319" s="59"/>
      <c r="AL319" s="59"/>
      <c r="AM319" s="59"/>
      <c r="AN319" s="59"/>
      <c r="AO319" s="59"/>
      <c r="AP319" s="59"/>
      <c r="AQ319" s="59"/>
      <c r="AR319" s="59"/>
      <c r="AS319" s="59"/>
      <c r="AT319" s="59"/>
      <c r="AU319" s="59"/>
      <c r="AV319" s="59"/>
      <c r="AW319" s="59"/>
      <c r="AX319" s="59"/>
      <c r="AY319" s="59"/>
      <c r="AZ319" s="59"/>
      <c r="BA319" s="59"/>
      <c r="BB319" s="59"/>
      <c r="BC319" s="59"/>
      <c r="BD319" s="59"/>
      <c r="BE319" s="59"/>
      <c r="BF319" s="59"/>
      <c r="BG319" s="59"/>
      <c r="BH319" s="59"/>
      <c r="BI319" s="59"/>
      <c r="BJ319" s="59"/>
      <c r="BK319" s="59"/>
      <c r="BL319" s="59"/>
      <c r="BM319" s="59"/>
      <c r="BN319" s="59"/>
      <c r="BO319" s="59"/>
      <c r="BP319" s="59"/>
      <c r="BQ319" s="59"/>
      <c r="BR319" s="59"/>
      <c r="BS319" s="59"/>
      <c r="BT319" s="59"/>
      <c r="BU319" s="59"/>
      <c r="BV319" s="59"/>
      <c r="BW319" s="59"/>
      <c r="BX319" s="59"/>
      <c r="BY319" s="59"/>
      <c r="BZ319" s="59"/>
      <c r="CB319" s="8" t="s">
        <v>1291</v>
      </c>
      <c r="CC319" s="2" t="s">
        <v>428</v>
      </c>
      <c r="CD319" s="2"/>
      <c r="CE319" s="2"/>
      <c r="CF319" s="2"/>
      <c r="CZ319" s="26"/>
      <c r="DA319" s="26"/>
      <c r="DB319" s="26"/>
      <c r="DC319" s="26"/>
      <c r="DD319" s="26"/>
      <c r="DE319" s="26"/>
      <c r="DF319" s="26"/>
      <c r="DG319" s="26"/>
      <c r="DH319" s="26"/>
      <c r="DI319" s="26"/>
      <c r="DJ319" s="26"/>
      <c r="DK319" s="26"/>
      <c r="DL319" s="26"/>
      <c r="DM319" s="26"/>
      <c r="DN319" s="26"/>
      <c r="DO319" s="26"/>
      <c r="DP319" s="26"/>
    </row>
    <row r="320" spans="1:120" s="2" customFormat="1" ht="15.95" customHeight="1">
      <c r="A320" s="59"/>
      <c r="B320" s="59"/>
      <c r="C320" s="59"/>
      <c r="D320" s="59" t="s">
        <v>171</v>
      </c>
      <c r="E320" s="59"/>
      <c r="F320" s="59"/>
      <c r="G320" s="59"/>
      <c r="H320" s="59"/>
      <c r="I320" s="59"/>
      <c r="J320" s="59"/>
      <c r="K320" s="59"/>
      <c r="L320" s="59"/>
      <c r="M320" s="59"/>
      <c r="N320" s="59"/>
      <c r="O320" s="59"/>
      <c r="P320" s="59"/>
      <c r="Q320" s="59"/>
      <c r="R320" s="59"/>
      <c r="S320" s="59"/>
      <c r="T320" s="59"/>
      <c r="U320" s="59"/>
      <c r="V320" s="59"/>
      <c r="W320" s="59"/>
      <c r="X320" s="59"/>
      <c r="Y320" s="59"/>
      <c r="Z320" s="59"/>
      <c r="AA320" s="59"/>
      <c r="AB320" s="59"/>
      <c r="AC320" s="59"/>
      <c r="AD320" s="59"/>
      <c r="AE320" s="59"/>
      <c r="AF320" s="59"/>
      <c r="AG320" s="59"/>
      <c r="AH320" s="672"/>
      <c r="AI320" s="672"/>
      <c r="AJ320" s="672"/>
      <c r="AK320" s="121"/>
      <c r="AL320" s="121"/>
      <c r="AM320" s="121"/>
      <c r="AN320" s="121"/>
      <c r="AO320" s="59"/>
      <c r="AP320" s="59"/>
      <c r="AQ320" s="59"/>
      <c r="AR320" s="59"/>
      <c r="AS320" s="59"/>
      <c r="AT320" s="59"/>
      <c r="AU320" s="59"/>
      <c r="AV320" s="59"/>
      <c r="AW320" s="59"/>
      <c r="AX320" s="59"/>
      <c r="AY320" s="59"/>
      <c r="AZ320" s="59"/>
      <c r="BA320" s="59"/>
      <c r="BB320" s="59"/>
      <c r="BC320" s="59"/>
      <c r="BD320" s="59"/>
      <c r="BE320" s="59"/>
      <c r="BF320" s="59"/>
      <c r="BG320" s="59"/>
      <c r="BH320" s="59"/>
      <c r="BI320" s="59"/>
      <c r="BJ320" s="59"/>
      <c r="BK320" s="59"/>
      <c r="BL320" s="59"/>
      <c r="BM320" s="59"/>
      <c r="BN320" s="59"/>
      <c r="BO320" s="59"/>
      <c r="BP320" s="59"/>
      <c r="BQ320" s="59"/>
      <c r="BR320" s="59"/>
      <c r="BS320" s="59"/>
      <c r="BT320" s="59"/>
      <c r="BU320" s="59"/>
      <c r="BV320" s="59"/>
      <c r="BW320" s="59"/>
      <c r="BX320" s="59"/>
      <c r="BY320" s="59"/>
      <c r="BZ320" s="59"/>
      <c r="CB320" s="8" t="s">
        <v>1292</v>
      </c>
      <c r="CC320" s="2" t="s">
        <v>1293</v>
      </c>
      <c r="CZ320" s="48"/>
      <c r="DA320" s="48"/>
      <c r="DB320" s="48"/>
      <c r="DC320" s="48"/>
      <c r="DD320" s="48"/>
      <c r="DE320" s="48"/>
      <c r="DF320" s="48"/>
      <c r="DG320" s="48"/>
      <c r="DH320" s="48"/>
      <c r="DI320" s="48"/>
      <c r="DJ320" s="48"/>
      <c r="DK320" s="48"/>
      <c r="DL320" s="48"/>
      <c r="DM320" s="48"/>
      <c r="DN320" s="48"/>
      <c r="DO320" s="48"/>
      <c r="DP320" s="48"/>
    </row>
    <row r="321" spans="1:120" s="2" customFormat="1" ht="17.100000000000001" customHeight="1">
      <c r="A321" s="59"/>
      <c r="B321" s="59"/>
      <c r="C321" s="59"/>
      <c r="D321" s="59" t="s">
        <v>172</v>
      </c>
      <c r="E321" s="59"/>
      <c r="F321" s="59"/>
      <c r="G321" s="59"/>
      <c r="H321" s="59"/>
      <c r="I321" s="59"/>
      <c r="J321" s="59"/>
      <c r="K321" s="59"/>
      <c r="L321" s="59"/>
      <c r="M321" s="59"/>
      <c r="N321" s="59"/>
      <c r="O321" s="59"/>
      <c r="P321" s="59"/>
      <c r="Q321" s="59"/>
      <c r="R321" s="59"/>
      <c r="S321" s="59"/>
      <c r="T321" s="59"/>
      <c r="U321" s="59"/>
      <c r="V321" s="59"/>
      <c r="W321" s="59"/>
      <c r="X321" s="59"/>
      <c r="Y321" s="59"/>
      <c r="Z321" s="59"/>
      <c r="AA321" s="59"/>
      <c r="AB321" s="59"/>
      <c r="AC321" s="59"/>
      <c r="AD321" s="59"/>
      <c r="AE321" s="59"/>
      <c r="AF321" s="59"/>
      <c r="AG321" s="59"/>
      <c r="AH321" s="697"/>
      <c r="AI321" s="697"/>
      <c r="AJ321" s="697"/>
      <c r="AK321" s="93"/>
      <c r="AL321" s="93"/>
      <c r="AM321" s="93"/>
      <c r="AN321" s="93"/>
      <c r="AO321" s="59"/>
      <c r="AP321" s="59"/>
      <c r="AQ321" s="59"/>
      <c r="AR321" s="59"/>
      <c r="AS321" s="59"/>
      <c r="AT321" s="59"/>
      <c r="AU321" s="59"/>
      <c r="AV321" s="59"/>
      <c r="AW321" s="59"/>
      <c r="AX321" s="59"/>
      <c r="AY321" s="59"/>
      <c r="AZ321" s="59"/>
      <c r="BA321" s="59"/>
      <c r="BB321" s="59"/>
      <c r="BC321" s="59"/>
      <c r="BD321" s="59"/>
      <c r="BE321" s="59"/>
      <c r="BF321" s="59"/>
      <c r="BG321" s="59"/>
      <c r="BH321" s="59"/>
      <c r="BI321" s="59"/>
      <c r="BJ321" s="59"/>
      <c r="BK321" s="59"/>
      <c r="BL321" s="59"/>
      <c r="BM321" s="59"/>
      <c r="BN321" s="59"/>
      <c r="BO321" s="59"/>
      <c r="BP321" s="59"/>
      <c r="BQ321" s="59"/>
      <c r="BR321" s="59"/>
      <c r="BS321" s="59"/>
      <c r="BT321" s="59"/>
      <c r="BU321" s="59"/>
      <c r="BV321" s="59"/>
      <c r="BW321" s="59"/>
      <c r="BX321" s="59"/>
      <c r="BY321" s="59"/>
      <c r="BZ321" s="59"/>
      <c r="CB321" s="8" t="s">
        <v>435</v>
      </c>
      <c r="CC321" s="2" t="s">
        <v>1151</v>
      </c>
      <c r="CZ321" s="48"/>
      <c r="DA321" s="48"/>
      <c r="DB321" s="48"/>
      <c r="DC321" s="48"/>
      <c r="DD321" s="48"/>
      <c r="DE321" s="48"/>
      <c r="DF321" s="48"/>
      <c r="DG321" s="48"/>
      <c r="DH321" s="48"/>
      <c r="DI321" s="48"/>
      <c r="DJ321" s="48"/>
      <c r="DK321" s="48"/>
      <c r="DL321" s="48"/>
      <c r="DM321" s="48"/>
      <c r="DN321" s="48"/>
      <c r="DO321" s="48"/>
      <c r="DP321" s="48"/>
    </row>
    <row r="322" spans="1:120" s="2" customFormat="1" ht="3.95" customHeight="1">
      <c r="A322" s="94"/>
      <c r="B322" s="94"/>
      <c r="C322" s="94"/>
      <c r="D322" s="94"/>
      <c r="E322" s="94"/>
      <c r="F322" s="94"/>
      <c r="G322" s="94"/>
      <c r="H322" s="94"/>
      <c r="I322" s="94"/>
      <c r="J322" s="94"/>
      <c r="K322" s="94"/>
      <c r="L322" s="94"/>
      <c r="M322" s="94"/>
      <c r="N322" s="94"/>
      <c r="O322" s="94"/>
      <c r="P322" s="94"/>
      <c r="Q322" s="94"/>
      <c r="R322" s="94"/>
      <c r="S322" s="94"/>
      <c r="T322" s="94"/>
      <c r="U322" s="94"/>
      <c r="V322" s="94"/>
      <c r="W322" s="94"/>
      <c r="X322" s="94"/>
      <c r="Y322" s="94"/>
      <c r="Z322" s="94"/>
      <c r="AA322" s="94"/>
      <c r="AB322" s="94"/>
      <c r="AC322" s="94"/>
      <c r="AD322" s="94"/>
      <c r="AE322" s="94"/>
      <c r="AF322" s="94"/>
      <c r="AG322" s="94"/>
      <c r="AH322" s="94"/>
      <c r="AI322" s="94"/>
      <c r="AJ322" s="94"/>
      <c r="AK322" s="94"/>
      <c r="AL322" s="94"/>
      <c r="AM322" s="94"/>
      <c r="AN322" s="94"/>
      <c r="AO322" s="94"/>
      <c r="AP322" s="94"/>
      <c r="AQ322" s="94"/>
      <c r="AR322" s="94"/>
      <c r="AS322" s="94"/>
      <c r="AT322" s="94"/>
      <c r="AU322" s="94"/>
      <c r="AV322" s="94"/>
      <c r="AW322" s="94"/>
      <c r="AX322" s="94"/>
      <c r="AY322" s="94"/>
      <c r="AZ322" s="94"/>
      <c r="BA322" s="94"/>
      <c r="BB322" s="94"/>
      <c r="BC322" s="94"/>
      <c r="BD322" s="94"/>
      <c r="BE322" s="94"/>
      <c r="BF322" s="94"/>
      <c r="BG322" s="94"/>
      <c r="BH322" s="94"/>
      <c r="BI322" s="94"/>
      <c r="BJ322" s="94"/>
      <c r="BK322" s="94"/>
      <c r="BL322" s="94"/>
      <c r="BM322" s="94"/>
      <c r="BN322" s="94"/>
      <c r="BO322" s="94"/>
      <c r="BP322" s="94"/>
      <c r="BQ322" s="94"/>
      <c r="BR322" s="94"/>
      <c r="BS322" s="94"/>
      <c r="BT322" s="94"/>
      <c r="BU322" s="94"/>
      <c r="BV322" s="94"/>
      <c r="BW322" s="94"/>
      <c r="BX322" s="94"/>
      <c r="BY322" s="94"/>
      <c r="BZ322" s="94"/>
      <c r="CB322" s="8" t="s">
        <v>438</v>
      </c>
      <c r="CC322" s="2" t="s">
        <v>437</v>
      </c>
      <c r="CZ322" s="48"/>
      <c r="DA322" s="48"/>
      <c r="DB322" s="48"/>
      <c r="DC322" s="48"/>
      <c r="DD322" s="48"/>
      <c r="DE322" s="48"/>
      <c r="DF322" s="48"/>
      <c r="DG322" s="48"/>
      <c r="DH322" s="48"/>
      <c r="DI322" s="48"/>
      <c r="DJ322" s="48"/>
      <c r="DK322" s="48"/>
      <c r="DL322" s="48"/>
      <c r="DM322" s="48"/>
      <c r="DN322" s="48"/>
      <c r="DO322" s="48"/>
      <c r="DP322" s="48"/>
    </row>
    <row r="323" spans="1:120" s="27" customFormat="1" ht="3.95" customHeight="1">
      <c r="A323" s="203"/>
      <c r="B323" s="203"/>
      <c r="C323" s="203"/>
      <c r="D323" s="203"/>
      <c r="E323" s="203"/>
      <c r="F323" s="203"/>
      <c r="G323" s="203"/>
      <c r="H323" s="203"/>
      <c r="I323" s="203"/>
      <c r="J323" s="203"/>
      <c r="K323" s="203"/>
      <c r="L323" s="203"/>
      <c r="M323" s="203"/>
      <c r="N323" s="203"/>
      <c r="O323" s="203"/>
      <c r="P323" s="203"/>
      <c r="Q323" s="203"/>
      <c r="R323" s="203"/>
      <c r="S323" s="203"/>
      <c r="T323" s="203"/>
      <c r="U323" s="203"/>
      <c r="V323" s="203"/>
      <c r="W323" s="203"/>
      <c r="X323" s="203"/>
      <c r="Y323" s="203"/>
      <c r="Z323" s="203"/>
      <c r="AA323" s="203"/>
      <c r="AB323" s="203"/>
      <c r="AC323" s="203"/>
      <c r="AD323" s="203"/>
      <c r="AE323" s="203"/>
      <c r="AF323" s="203"/>
      <c r="AG323" s="203"/>
      <c r="AH323" s="203"/>
      <c r="AI323" s="203"/>
      <c r="AJ323" s="203"/>
      <c r="AK323" s="203"/>
      <c r="AL323" s="203"/>
      <c r="AM323" s="203"/>
      <c r="AN323" s="203"/>
      <c r="AO323" s="203"/>
      <c r="AP323" s="203"/>
      <c r="AQ323" s="203"/>
      <c r="AR323" s="203"/>
      <c r="AS323" s="203"/>
      <c r="AT323" s="203"/>
      <c r="AU323" s="203"/>
      <c r="AV323" s="203"/>
      <c r="AW323" s="203"/>
      <c r="AX323" s="203"/>
      <c r="AY323" s="203"/>
      <c r="AZ323" s="203"/>
      <c r="BA323" s="203"/>
      <c r="BB323" s="203"/>
      <c r="BC323" s="203"/>
      <c r="BD323" s="203"/>
      <c r="BE323" s="203"/>
      <c r="BF323" s="203"/>
      <c r="BG323" s="203"/>
      <c r="BH323" s="203"/>
      <c r="BI323" s="203"/>
      <c r="BJ323" s="203"/>
      <c r="BK323" s="203"/>
      <c r="BL323" s="203"/>
      <c r="BM323" s="203"/>
      <c r="BN323" s="203"/>
      <c r="BO323" s="203"/>
      <c r="BP323" s="203"/>
      <c r="BQ323" s="203"/>
      <c r="BR323" s="203"/>
      <c r="BS323" s="203"/>
      <c r="BT323" s="203"/>
      <c r="BU323" s="203"/>
      <c r="BV323" s="203"/>
      <c r="BW323" s="203"/>
      <c r="BX323" s="203"/>
      <c r="BY323" s="203"/>
      <c r="BZ323" s="203"/>
      <c r="CB323" s="8" t="s">
        <v>441</v>
      </c>
      <c r="CC323" s="2" t="s">
        <v>440</v>
      </c>
      <c r="CD323" s="2"/>
      <c r="CE323" s="2"/>
      <c r="CF323" s="2"/>
      <c r="CZ323" s="26"/>
      <c r="DA323" s="26"/>
      <c r="DB323" s="26"/>
      <c r="DC323" s="26"/>
      <c r="DD323" s="26"/>
      <c r="DE323" s="26"/>
      <c r="DF323" s="26"/>
      <c r="DG323" s="26"/>
      <c r="DH323" s="26"/>
      <c r="DI323" s="26"/>
      <c r="DJ323" s="26"/>
      <c r="DK323" s="26"/>
      <c r="DL323" s="26"/>
      <c r="DM323" s="26"/>
      <c r="DN323" s="26"/>
      <c r="DO323" s="26"/>
      <c r="DP323" s="26"/>
    </row>
    <row r="324" spans="1:120" s="27" customFormat="1" ht="17.100000000000001" customHeight="1">
      <c r="A324" s="59"/>
      <c r="B324" s="59" t="s">
        <v>174</v>
      </c>
      <c r="C324" s="59"/>
      <c r="D324" s="59"/>
      <c r="E324" s="59"/>
      <c r="F324" s="59"/>
      <c r="G324" s="59"/>
      <c r="H324" s="59"/>
      <c r="I324" s="59"/>
      <c r="J324" s="59"/>
      <c r="K324" s="59"/>
      <c r="L324" s="59"/>
      <c r="M324" s="59"/>
      <c r="N324" s="59"/>
      <c r="O324" s="59"/>
      <c r="P324" s="59"/>
      <c r="Q324" s="59"/>
      <c r="R324" s="59"/>
      <c r="S324" s="59"/>
      <c r="T324" s="59"/>
      <c r="U324" s="59"/>
      <c r="V324" s="59" t="s">
        <v>1294</v>
      </c>
      <c r="W324" s="59"/>
      <c r="X324" s="59"/>
      <c r="Y324" s="59"/>
      <c r="Z324" s="59"/>
      <c r="AA324" s="59"/>
      <c r="AB324" s="59"/>
      <c r="AC324" s="59"/>
      <c r="AD324" s="59"/>
      <c r="AE324" s="59"/>
      <c r="AF324" s="59"/>
      <c r="AG324" s="59"/>
      <c r="AH324" s="59"/>
      <c r="AI324" s="59"/>
      <c r="AJ324" s="59"/>
      <c r="AK324" s="59"/>
      <c r="AL324" s="59" t="s">
        <v>176</v>
      </c>
      <c r="AM324" s="59"/>
      <c r="AN324" s="59"/>
      <c r="AO324" s="59"/>
      <c r="AP324" s="59"/>
      <c r="AQ324" s="59"/>
      <c r="AR324" s="59"/>
      <c r="AS324" s="59"/>
      <c r="AT324" s="59"/>
      <c r="AU324" s="59"/>
      <c r="AV324" s="59"/>
      <c r="AW324" s="59"/>
      <c r="AX324" s="59"/>
      <c r="AY324" s="59"/>
      <c r="AZ324" s="59"/>
      <c r="BA324" s="59"/>
      <c r="BB324" s="59"/>
      <c r="BC324" s="59" t="s">
        <v>85</v>
      </c>
      <c r="BD324" s="59"/>
      <c r="BE324" s="59"/>
      <c r="BF324" s="59"/>
      <c r="BG324" s="59"/>
      <c r="BH324" s="59"/>
      <c r="BI324" s="59"/>
      <c r="BJ324" s="59"/>
      <c r="BK324" s="59"/>
      <c r="BL324" s="59"/>
      <c r="BM324" s="59"/>
      <c r="BN324" s="59"/>
      <c r="BO324" s="59"/>
      <c r="BP324" s="59"/>
      <c r="BQ324" s="59"/>
      <c r="BR324" s="59"/>
      <c r="BS324" s="59"/>
      <c r="BT324" s="59"/>
      <c r="BU324" s="59"/>
      <c r="BV324" s="59"/>
      <c r="BW324" s="59"/>
      <c r="BX324" s="59"/>
      <c r="BY324" s="59"/>
      <c r="BZ324" s="59"/>
      <c r="CB324" s="8" t="s">
        <v>444</v>
      </c>
      <c r="CC324" s="2" t="s">
        <v>443</v>
      </c>
      <c r="CD324" s="2"/>
      <c r="CE324" s="2"/>
      <c r="CF324" s="2"/>
      <c r="CZ324" s="26"/>
      <c r="DA324" s="26"/>
      <c r="DB324" s="26"/>
      <c r="DC324" s="26"/>
      <c r="DD324" s="26"/>
      <c r="DE324" s="26"/>
      <c r="DF324" s="26"/>
      <c r="DG324" s="26"/>
      <c r="DH324" s="26"/>
      <c r="DI324" s="26"/>
      <c r="DJ324" s="26"/>
      <c r="DK324" s="26"/>
      <c r="DL324" s="26"/>
      <c r="DM324" s="26"/>
      <c r="DN324" s="26"/>
      <c r="DO324" s="26"/>
      <c r="DP324" s="26"/>
    </row>
    <row r="325" spans="1:120" s="2" customFormat="1" ht="15.95" customHeight="1">
      <c r="A325" s="59"/>
      <c r="B325" s="59"/>
      <c r="C325" s="59"/>
      <c r="D325" s="59" t="s">
        <v>177</v>
      </c>
      <c r="E325" s="59"/>
      <c r="F325" s="59"/>
      <c r="G325" s="59"/>
      <c r="H325" s="59"/>
      <c r="I325" s="59"/>
      <c r="J325" s="59"/>
      <c r="K325" s="59"/>
      <c r="L325" s="59"/>
      <c r="M325" s="59"/>
      <c r="N325" s="59"/>
      <c r="O325" s="59"/>
      <c r="P325" s="59"/>
      <c r="Q325" s="59"/>
      <c r="R325" s="59"/>
      <c r="S325" s="59"/>
      <c r="T325" s="59"/>
      <c r="U325" s="59"/>
      <c r="V325" s="59" t="s">
        <v>37</v>
      </c>
      <c r="W325" s="690"/>
      <c r="X325" s="690"/>
      <c r="Y325" s="690"/>
      <c r="Z325" s="690"/>
      <c r="AA325" s="690"/>
      <c r="AB325" s="690"/>
      <c r="AC325" s="690"/>
      <c r="AD325" s="690"/>
      <c r="AE325" s="690"/>
      <c r="AF325" s="690"/>
      <c r="AG325" s="690"/>
      <c r="AH325" s="690"/>
      <c r="AI325" s="690"/>
      <c r="AJ325" s="690"/>
      <c r="AK325" s="690"/>
      <c r="AL325" s="59" t="s">
        <v>117</v>
      </c>
      <c r="AM325" s="59"/>
      <c r="AN325" s="690"/>
      <c r="AO325" s="690"/>
      <c r="AP325" s="690"/>
      <c r="AQ325" s="690"/>
      <c r="AR325" s="690"/>
      <c r="AS325" s="690"/>
      <c r="AT325" s="690"/>
      <c r="AU325" s="690"/>
      <c r="AV325" s="690"/>
      <c r="AW325" s="690"/>
      <c r="AX325" s="690"/>
      <c r="AY325" s="690"/>
      <c r="AZ325" s="690"/>
      <c r="BA325" s="690"/>
      <c r="BB325" s="690"/>
      <c r="BC325" s="59" t="s">
        <v>85</v>
      </c>
      <c r="BD325" s="59"/>
      <c r="BE325" s="59"/>
      <c r="BF325" s="59"/>
      <c r="BG325" s="59"/>
      <c r="BH325" s="59"/>
      <c r="BI325" s="59"/>
      <c r="BJ325" s="59"/>
      <c r="BK325" s="59"/>
      <c r="BL325" s="59"/>
      <c r="BM325" s="59"/>
      <c r="BN325" s="59"/>
      <c r="BO325" s="59"/>
      <c r="BP325" s="59"/>
      <c r="BQ325" s="59"/>
      <c r="BR325" s="59"/>
      <c r="BS325" s="59"/>
      <c r="BT325" s="59"/>
      <c r="BU325" s="59"/>
      <c r="BV325" s="59"/>
      <c r="BW325" s="59"/>
      <c r="BX325" s="59"/>
      <c r="BY325" s="59"/>
      <c r="BZ325" s="59"/>
      <c r="CB325" s="8" t="s">
        <v>1295</v>
      </c>
      <c r="CC325" s="2" t="s">
        <v>446</v>
      </c>
      <c r="CZ325" s="48"/>
      <c r="DA325" s="48"/>
      <c r="DB325" s="48"/>
      <c r="DC325" s="48"/>
      <c r="DD325" s="48"/>
      <c r="DE325" s="48"/>
      <c r="DF325" s="48"/>
      <c r="DG325" s="48"/>
      <c r="DH325" s="48"/>
      <c r="DI325" s="48"/>
      <c r="DJ325" s="48"/>
      <c r="DK325" s="48"/>
      <c r="DL325" s="48"/>
      <c r="DM325" s="48"/>
      <c r="DN325" s="48"/>
      <c r="DO325" s="48"/>
      <c r="DP325" s="48"/>
    </row>
    <row r="326" spans="1:120" s="2" customFormat="1" ht="17.100000000000001" customHeight="1">
      <c r="A326" s="59"/>
      <c r="B326" s="59"/>
      <c r="C326" s="59"/>
      <c r="D326" s="59" t="s">
        <v>178</v>
      </c>
      <c r="E326" s="59"/>
      <c r="F326" s="59"/>
      <c r="G326" s="59"/>
      <c r="H326" s="59"/>
      <c r="I326" s="59"/>
      <c r="J326" s="59"/>
      <c r="K326" s="59"/>
      <c r="L326" s="59"/>
      <c r="M326" s="59"/>
      <c r="N326" s="59"/>
      <c r="O326" s="59"/>
      <c r="P326" s="59"/>
      <c r="Q326" s="59"/>
      <c r="R326" s="59"/>
      <c r="S326" s="59"/>
      <c r="T326" s="59"/>
      <c r="U326" s="59"/>
      <c r="V326" s="59" t="s">
        <v>37</v>
      </c>
      <c r="W326" s="675"/>
      <c r="X326" s="675"/>
      <c r="Y326" s="675"/>
      <c r="Z326" s="675"/>
      <c r="AA326" s="675"/>
      <c r="AB326" s="675"/>
      <c r="AC326" s="675"/>
      <c r="AD326" s="675"/>
      <c r="AE326" s="675"/>
      <c r="AF326" s="675"/>
      <c r="AG326" s="675"/>
      <c r="AH326" s="675"/>
      <c r="AI326" s="675"/>
      <c r="AJ326" s="675"/>
      <c r="AK326" s="675"/>
      <c r="AL326" s="59" t="s">
        <v>117</v>
      </c>
      <c r="AM326" s="59"/>
      <c r="AN326" s="675"/>
      <c r="AO326" s="675"/>
      <c r="AP326" s="675"/>
      <c r="AQ326" s="675"/>
      <c r="AR326" s="675"/>
      <c r="AS326" s="675"/>
      <c r="AT326" s="675"/>
      <c r="AU326" s="675"/>
      <c r="AV326" s="675"/>
      <c r="AW326" s="675"/>
      <c r="AX326" s="675"/>
      <c r="AY326" s="675"/>
      <c r="AZ326" s="675"/>
      <c r="BA326" s="675"/>
      <c r="BB326" s="675"/>
      <c r="BC326" s="59" t="s">
        <v>85</v>
      </c>
      <c r="BD326" s="59"/>
      <c r="BE326" s="59"/>
      <c r="BF326" s="59"/>
      <c r="BG326" s="59"/>
      <c r="BH326" s="59"/>
      <c r="BI326" s="59"/>
      <c r="BJ326" s="59"/>
      <c r="BK326" s="59"/>
      <c r="BL326" s="59"/>
      <c r="BM326" s="59"/>
      <c r="BN326" s="59"/>
      <c r="BO326" s="59"/>
      <c r="BP326" s="59"/>
      <c r="BQ326" s="59"/>
      <c r="BR326" s="59"/>
      <c r="BS326" s="59"/>
      <c r="BT326" s="59"/>
      <c r="BU326" s="59"/>
      <c r="BV326" s="59"/>
      <c r="BW326" s="59"/>
      <c r="BX326" s="59"/>
      <c r="BY326" s="59"/>
      <c r="BZ326" s="59"/>
      <c r="CB326" s="8" t="s">
        <v>1296</v>
      </c>
      <c r="CC326" s="2" t="s">
        <v>449</v>
      </c>
      <c r="CZ326" s="48"/>
      <c r="DA326" s="48"/>
      <c r="DB326" s="48"/>
      <c r="DC326" s="48"/>
      <c r="DD326" s="48"/>
      <c r="DE326" s="48"/>
      <c r="DF326" s="48"/>
      <c r="DG326" s="48"/>
      <c r="DH326" s="48"/>
      <c r="DI326" s="48"/>
      <c r="DJ326" s="48"/>
      <c r="DK326" s="48"/>
      <c r="DL326" s="48"/>
      <c r="DM326" s="48"/>
      <c r="DN326" s="48"/>
      <c r="DO326" s="48"/>
      <c r="DP326" s="48"/>
    </row>
    <row r="327" spans="1:120" s="2" customFormat="1" ht="17.100000000000001" customHeight="1">
      <c r="A327" s="59"/>
      <c r="B327" s="59"/>
      <c r="C327" s="59"/>
      <c r="D327" s="59" t="s">
        <v>179</v>
      </c>
      <c r="E327" s="59"/>
      <c r="F327" s="59"/>
      <c r="G327" s="59"/>
      <c r="H327" s="59"/>
      <c r="I327" s="59"/>
      <c r="J327" s="59"/>
      <c r="K327" s="59"/>
      <c r="L327" s="59"/>
      <c r="M327" s="59"/>
      <c r="N327" s="59"/>
      <c r="O327" s="59"/>
      <c r="P327" s="59"/>
      <c r="Q327" s="59"/>
      <c r="R327" s="59"/>
      <c r="S327" s="59"/>
      <c r="T327" s="59"/>
      <c r="U327" s="59"/>
      <c r="V327" s="59" t="s">
        <v>37</v>
      </c>
      <c r="W327" s="675"/>
      <c r="X327" s="675"/>
      <c r="Y327" s="675"/>
      <c r="Z327" s="675"/>
      <c r="AA327" s="675"/>
      <c r="AB327" s="675"/>
      <c r="AC327" s="675"/>
      <c r="AD327" s="675"/>
      <c r="AE327" s="675"/>
      <c r="AF327" s="675"/>
      <c r="AG327" s="675"/>
      <c r="AH327" s="675"/>
      <c r="AI327" s="675"/>
      <c r="AJ327" s="675"/>
      <c r="AK327" s="675"/>
      <c r="AL327" s="59" t="s">
        <v>117</v>
      </c>
      <c r="AM327" s="59"/>
      <c r="AN327" s="675"/>
      <c r="AO327" s="675"/>
      <c r="AP327" s="675"/>
      <c r="AQ327" s="675"/>
      <c r="AR327" s="675"/>
      <c r="AS327" s="675"/>
      <c r="AT327" s="675"/>
      <c r="AU327" s="675"/>
      <c r="AV327" s="675"/>
      <c r="AW327" s="675"/>
      <c r="AX327" s="675"/>
      <c r="AY327" s="675"/>
      <c r="AZ327" s="675"/>
      <c r="BA327" s="675"/>
      <c r="BB327" s="675"/>
      <c r="BC327" s="59" t="s">
        <v>85</v>
      </c>
      <c r="BD327" s="59"/>
      <c r="BE327" s="59"/>
      <c r="BF327" s="59"/>
      <c r="BG327" s="59"/>
      <c r="BH327" s="59"/>
      <c r="BI327" s="59"/>
      <c r="BJ327" s="59"/>
      <c r="BK327" s="59"/>
      <c r="BL327" s="59"/>
      <c r="BM327" s="59"/>
      <c r="BN327" s="59"/>
      <c r="BO327" s="59"/>
      <c r="BP327" s="59"/>
      <c r="BQ327" s="59"/>
      <c r="BR327" s="59"/>
      <c r="BS327" s="59"/>
      <c r="BT327" s="59"/>
      <c r="BU327" s="59"/>
      <c r="BV327" s="59"/>
      <c r="BW327" s="59"/>
      <c r="BX327" s="59"/>
      <c r="BY327" s="59"/>
      <c r="BZ327" s="59"/>
      <c r="CB327" s="8" t="s">
        <v>1297</v>
      </c>
      <c r="CC327" s="2" t="s">
        <v>452</v>
      </c>
      <c r="CZ327" s="48"/>
      <c r="DA327" s="48"/>
      <c r="DB327" s="48"/>
      <c r="DC327" s="48"/>
      <c r="DD327" s="48"/>
      <c r="DE327" s="48"/>
      <c r="DF327" s="48"/>
      <c r="DG327" s="48"/>
      <c r="DH327" s="48"/>
      <c r="DI327" s="48"/>
      <c r="DJ327" s="48"/>
      <c r="DK327" s="48"/>
      <c r="DL327" s="48"/>
      <c r="DM327" s="48"/>
      <c r="DN327" s="48"/>
      <c r="DO327" s="48"/>
      <c r="DP327" s="48"/>
    </row>
    <row r="328" spans="1:120" s="2" customFormat="1" ht="17.100000000000001" customHeight="1">
      <c r="A328" s="59"/>
      <c r="B328" s="59"/>
      <c r="C328" s="59"/>
      <c r="D328" s="59" t="s">
        <v>180</v>
      </c>
      <c r="E328" s="59"/>
      <c r="F328" s="59"/>
      <c r="G328" s="59"/>
      <c r="H328" s="59"/>
      <c r="I328" s="59"/>
      <c r="J328" s="59"/>
      <c r="K328" s="59"/>
      <c r="L328" s="59"/>
      <c r="M328" s="59"/>
      <c r="N328" s="59"/>
      <c r="O328" s="59"/>
      <c r="P328" s="59"/>
      <c r="Q328" s="683"/>
      <c r="R328" s="683"/>
      <c r="S328" s="683"/>
      <c r="T328" s="683"/>
      <c r="U328" s="683"/>
      <c r="V328" s="683"/>
      <c r="W328" s="683"/>
      <c r="X328" s="683"/>
      <c r="Y328" s="683"/>
      <c r="Z328" s="683"/>
      <c r="AA328" s="683"/>
      <c r="AB328" s="683"/>
      <c r="AC328" s="683"/>
      <c r="AD328" s="683"/>
      <c r="AE328" s="683"/>
      <c r="AF328" s="683"/>
      <c r="AG328" s="683"/>
      <c r="AH328" s="683"/>
      <c r="AI328" s="683"/>
      <c r="AJ328" s="59" t="s">
        <v>181</v>
      </c>
      <c r="AK328" s="59"/>
      <c r="AL328" s="59"/>
      <c r="AM328" s="59"/>
      <c r="AN328" s="59"/>
      <c r="AO328" s="59"/>
      <c r="AP328" s="59"/>
      <c r="AQ328" s="59"/>
      <c r="AR328" s="59"/>
      <c r="AS328" s="59"/>
      <c r="AT328" s="683"/>
      <c r="AU328" s="683"/>
      <c r="AV328" s="683"/>
      <c r="AW328" s="683"/>
      <c r="AX328" s="683"/>
      <c r="AY328" s="683"/>
      <c r="AZ328" s="683"/>
      <c r="BA328" s="683"/>
      <c r="BB328" s="683"/>
      <c r="BC328" s="683"/>
      <c r="BD328" s="683"/>
      <c r="BE328" s="683"/>
      <c r="BF328" s="683"/>
      <c r="BG328" s="683"/>
      <c r="BH328" s="683"/>
      <c r="BI328" s="683"/>
      <c r="BJ328" s="683"/>
      <c r="BK328" s="683"/>
      <c r="BL328" s="683"/>
      <c r="BM328" s="59" t="s">
        <v>182</v>
      </c>
      <c r="BN328" s="59"/>
      <c r="BO328" s="59"/>
      <c r="BP328" s="59"/>
      <c r="BQ328" s="59"/>
      <c r="BR328" s="59"/>
      <c r="BS328" s="59"/>
      <c r="BT328" s="59"/>
      <c r="BU328" s="59"/>
      <c r="BV328" s="59"/>
      <c r="BW328" s="59"/>
      <c r="BX328" s="59"/>
      <c r="BY328" s="59"/>
      <c r="BZ328" s="59"/>
      <c r="CB328" s="8" t="s">
        <v>456</v>
      </c>
      <c r="CC328" s="2" t="s">
        <v>455</v>
      </c>
      <c r="CZ328" s="48"/>
      <c r="DA328" s="48"/>
      <c r="DB328" s="48"/>
      <c r="DC328" s="48"/>
      <c r="DD328" s="48"/>
      <c r="DE328" s="48"/>
      <c r="DF328" s="48"/>
      <c r="DG328" s="48"/>
      <c r="DH328" s="48"/>
      <c r="DI328" s="48"/>
      <c r="DJ328" s="48"/>
      <c r="DK328" s="48"/>
      <c r="DL328" s="48"/>
      <c r="DM328" s="48"/>
      <c r="DN328" s="48"/>
      <c r="DO328" s="48"/>
      <c r="DP328" s="48"/>
    </row>
    <row r="329" spans="1:120" s="2" customFormat="1" ht="17.100000000000001" customHeight="1">
      <c r="A329" s="59"/>
      <c r="B329" s="59"/>
      <c r="C329" s="59"/>
      <c r="D329" s="59" t="s">
        <v>183</v>
      </c>
      <c r="E329" s="59"/>
      <c r="F329" s="59"/>
      <c r="G329" s="59"/>
      <c r="H329" s="59"/>
      <c r="I329" s="59"/>
      <c r="J329" s="59"/>
      <c r="K329" s="59"/>
      <c r="L329" s="59"/>
      <c r="M329" s="59"/>
      <c r="N329" s="59"/>
      <c r="O329" s="59"/>
      <c r="P329" s="59"/>
      <c r="Q329" s="59"/>
      <c r="R329" s="59"/>
      <c r="S329" s="59"/>
      <c r="T329" s="59"/>
      <c r="U329" s="59"/>
      <c r="V329" s="59"/>
      <c r="W329" s="59"/>
      <c r="X329" s="59"/>
      <c r="Y329" s="59"/>
      <c r="Z329" s="59"/>
      <c r="AA329" s="59"/>
      <c r="AB329" s="59"/>
      <c r="AC329" s="59"/>
      <c r="AD329" s="59"/>
      <c r="AE329" s="59"/>
      <c r="AF329" s="59"/>
      <c r="AG329" s="59"/>
      <c r="AH329" s="59"/>
      <c r="AI329" s="59"/>
      <c r="AJ329" s="59"/>
      <c r="AK329" s="59"/>
      <c r="AL329" s="59"/>
      <c r="AM329" s="59"/>
      <c r="AN329" s="59"/>
      <c r="AO329" s="59"/>
      <c r="AP329" s="59"/>
      <c r="AQ329" s="59"/>
      <c r="AR329" s="59"/>
      <c r="AS329" s="59"/>
      <c r="AT329" s="59"/>
      <c r="AU329" s="672" t="s">
        <v>56</v>
      </c>
      <c r="AV329" s="672"/>
      <c r="AW329" s="59"/>
      <c r="AX329" s="59" t="s">
        <v>184</v>
      </c>
      <c r="AY329" s="59"/>
      <c r="AZ329" s="59"/>
      <c r="BA329" s="59"/>
      <c r="BB329" s="59"/>
      <c r="BC329" s="672" t="s">
        <v>56</v>
      </c>
      <c r="BD329" s="672"/>
      <c r="BE329" s="59"/>
      <c r="BF329" s="59" t="s">
        <v>185</v>
      </c>
      <c r="BG329" s="59"/>
      <c r="BH329" s="59"/>
      <c r="BI329" s="59"/>
      <c r="BJ329" s="59"/>
      <c r="BK329" s="59"/>
      <c r="BL329" s="59"/>
      <c r="BM329" s="59"/>
      <c r="BN329" s="59"/>
      <c r="BO329" s="59"/>
      <c r="BP329" s="59"/>
      <c r="BQ329" s="59"/>
      <c r="BR329" s="59"/>
      <c r="BS329" s="59"/>
      <c r="BT329" s="59"/>
      <c r="BU329" s="59"/>
      <c r="BV329" s="59"/>
      <c r="BW329" s="59"/>
      <c r="BX329" s="59"/>
      <c r="BY329" s="59"/>
      <c r="BZ329" s="59"/>
      <c r="CB329" s="8" t="s">
        <v>459</v>
      </c>
      <c r="CC329" s="2" t="s">
        <v>458</v>
      </c>
      <c r="CZ329" s="48"/>
      <c r="DA329" s="48"/>
      <c r="DB329" s="48"/>
      <c r="DC329" s="48"/>
      <c r="DD329" s="48"/>
      <c r="DE329" s="48"/>
      <c r="DF329" s="48"/>
      <c r="DG329" s="48"/>
      <c r="DH329" s="48"/>
      <c r="DI329" s="48"/>
      <c r="DJ329" s="48"/>
      <c r="DK329" s="48"/>
      <c r="DL329" s="48"/>
      <c r="DM329" s="48"/>
      <c r="DN329" s="48"/>
      <c r="DO329" s="48"/>
      <c r="DP329" s="48"/>
    </row>
    <row r="330" spans="1:120" s="2" customFormat="1" ht="17.100000000000001" customHeight="1">
      <c r="A330" s="59"/>
      <c r="B330" s="59"/>
      <c r="C330" s="59"/>
      <c r="D330" s="59" t="s">
        <v>186</v>
      </c>
      <c r="E330" s="59"/>
      <c r="F330" s="59"/>
      <c r="G330" s="59"/>
      <c r="H330" s="59"/>
      <c r="I330" s="59"/>
      <c r="J330" s="59"/>
      <c r="K330" s="59"/>
      <c r="L330" s="59"/>
      <c r="M330" s="59"/>
      <c r="N330" s="59"/>
      <c r="O330" s="59"/>
      <c r="P330" s="59"/>
      <c r="Q330" s="59"/>
      <c r="R330" s="59"/>
      <c r="S330" s="59"/>
      <c r="T330" s="59"/>
      <c r="U330" s="59"/>
      <c r="V330" s="59"/>
      <c r="W330" s="59"/>
      <c r="X330" s="59"/>
      <c r="Y330" s="59"/>
      <c r="Z330" s="59"/>
      <c r="AA330" s="59"/>
      <c r="AB330" s="59"/>
      <c r="AC330" s="59"/>
      <c r="AD330" s="59"/>
      <c r="AE330" s="59"/>
      <c r="AF330" s="59"/>
      <c r="AG330" s="59"/>
      <c r="AH330" s="59"/>
      <c r="AI330" s="59"/>
      <c r="AJ330" s="59"/>
      <c r="AK330" s="59"/>
      <c r="AL330" s="59"/>
      <c r="AM330" s="59"/>
      <c r="AN330" s="59"/>
      <c r="AO330" s="59"/>
      <c r="AP330" s="59"/>
      <c r="AQ330" s="59"/>
      <c r="AR330" s="59"/>
      <c r="AS330" s="59"/>
      <c r="AT330" s="59"/>
      <c r="AU330" s="59"/>
      <c r="AV330" s="59"/>
      <c r="AW330" s="59"/>
      <c r="AX330" s="59"/>
      <c r="AY330" s="59"/>
      <c r="AZ330" s="59"/>
      <c r="BA330" s="59"/>
      <c r="BB330" s="59"/>
      <c r="BC330" s="59"/>
      <c r="BD330" s="59"/>
      <c r="BE330" s="59"/>
      <c r="BF330" s="59"/>
      <c r="BG330" s="59"/>
      <c r="BH330" s="59"/>
      <c r="BI330" s="59"/>
      <c r="BJ330" s="59"/>
      <c r="BK330" s="59"/>
      <c r="BL330" s="59"/>
      <c r="BM330" s="59"/>
      <c r="BN330" s="59"/>
      <c r="BO330" s="59"/>
      <c r="BP330" s="59"/>
      <c r="BQ330" s="59"/>
      <c r="BR330" s="59"/>
      <c r="BS330" s="59"/>
      <c r="BT330" s="59"/>
      <c r="BU330" s="59"/>
      <c r="BV330" s="59"/>
      <c r="BW330" s="59"/>
      <c r="BX330" s="59"/>
      <c r="BY330" s="59"/>
      <c r="BZ330" s="59"/>
      <c r="CB330" s="8" t="s">
        <v>462</v>
      </c>
      <c r="CC330" s="2" t="s">
        <v>461</v>
      </c>
      <c r="CZ330" s="48"/>
      <c r="DA330" s="48"/>
      <c r="DB330" s="48"/>
      <c r="DC330" s="48"/>
      <c r="DD330" s="48"/>
      <c r="DE330" s="48"/>
      <c r="DF330" s="48"/>
      <c r="DG330" s="48"/>
      <c r="DH330" s="48"/>
      <c r="DI330" s="48"/>
      <c r="DJ330" s="48"/>
      <c r="DK330" s="48"/>
      <c r="DL330" s="48"/>
      <c r="DM330" s="48"/>
      <c r="DN330" s="48"/>
      <c r="DO330" s="48"/>
      <c r="DP330" s="48"/>
    </row>
    <row r="331" spans="1:120" s="2" customFormat="1" ht="17.100000000000001" customHeight="1">
      <c r="A331" s="59"/>
      <c r="B331" s="59"/>
      <c r="C331" s="59"/>
      <c r="D331" s="59"/>
      <c r="E331" s="59"/>
      <c r="F331" s="59"/>
      <c r="G331" s="59"/>
      <c r="H331" s="59"/>
      <c r="I331" s="59"/>
      <c r="J331" s="59"/>
      <c r="K331" s="59"/>
      <c r="L331" s="59"/>
      <c r="M331" s="672" t="s">
        <v>56</v>
      </c>
      <c r="N331" s="672"/>
      <c r="O331" s="59"/>
      <c r="P331" s="59" t="s">
        <v>187</v>
      </c>
      <c r="Q331" s="59"/>
      <c r="R331" s="59"/>
      <c r="S331" s="59"/>
      <c r="T331" s="59"/>
      <c r="U331" s="59"/>
      <c r="V331" s="59"/>
      <c r="W331" s="59"/>
      <c r="X331" s="59"/>
      <c r="Y331" s="59"/>
      <c r="Z331" s="59"/>
      <c r="AA331" s="59"/>
      <c r="AB331" s="59"/>
      <c r="AC331" s="59"/>
      <c r="AD331" s="59"/>
      <c r="AE331" s="59"/>
      <c r="AF331" s="672" t="s">
        <v>56</v>
      </c>
      <c r="AG331" s="672"/>
      <c r="AH331" s="59"/>
      <c r="AI331" s="59" t="s">
        <v>188</v>
      </c>
      <c r="AJ331" s="59"/>
      <c r="AK331" s="59"/>
      <c r="AL331" s="59"/>
      <c r="AM331" s="59"/>
      <c r="AN331" s="59"/>
      <c r="AO331" s="59"/>
      <c r="AP331" s="59"/>
      <c r="AQ331" s="59"/>
      <c r="AR331" s="59"/>
      <c r="AS331" s="59"/>
      <c r="AT331" s="59"/>
      <c r="AU331" s="59"/>
      <c r="AV331" s="59"/>
      <c r="AW331" s="59"/>
      <c r="AX331" s="672" t="s">
        <v>56</v>
      </c>
      <c r="AY331" s="672"/>
      <c r="AZ331" s="59"/>
      <c r="BA331" s="59" t="s">
        <v>189</v>
      </c>
      <c r="BB331" s="59"/>
      <c r="BC331" s="59"/>
      <c r="BD331" s="59"/>
      <c r="BE331" s="59"/>
      <c r="BF331" s="59"/>
      <c r="BG331" s="59"/>
      <c r="BH331" s="59"/>
      <c r="BI331" s="59"/>
      <c r="BJ331" s="59"/>
      <c r="BK331" s="59"/>
      <c r="BL331" s="59"/>
      <c r="BM331" s="59"/>
      <c r="BN331" s="59"/>
      <c r="BO331" s="59"/>
      <c r="BP331" s="59"/>
      <c r="BQ331" s="86"/>
      <c r="BR331" s="59"/>
      <c r="BS331" s="59"/>
      <c r="BT331" s="59"/>
      <c r="BU331" s="59"/>
      <c r="BV331" s="59"/>
      <c r="BW331" s="59"/>
      <c r="BX331" s="59"/>
      <c r="BY331" s="59"/>
      <c r="BZ331" s="59"/>
      <c r="CB331" s="8" t="s">
        <v>465</v>
      </c>
      <c r="CC331" s="2" t="s">
        <v>464</v>
      </c>
      <c r="CZ331" s="48"/>
      <c r="DA331" s="48"/>
      <c r="DB331" s="48"/>
      <c r="DC331" s="48"/>
      <c r="DD331" s="48"/>
      <c r="DE331" s="48"/>
      <c r="DF331" s="48"/>
      <c r="DG331" s="48"/>
      <c r="DH331" s="48"/>
      <c r="DI331" s="48"/>
      <c r="DJ331" s="48"/>
      <c r="DK331" s="48"/>
      <c r="DL331" s="48"/>
      <c r="DM331" s="48"/>
      <c r="DN331" s="48"/>
      <c r="DO331" s="48"/>
      <c r="DP331" s="48"/>
    </row>
    <row r="332" spans="1:120" s="2" customFormat="1" ht="3.95" customHeight="1">
      <c r="A332" s="94"/>
      <c r="B332" s="94"/>
      <c r="C332" s="94"/>
      <c r="D332" s="94"/>
      <c r="E332" s="94"/>
      <c r="F332" s="94"/>
      <c r="G332" s="94"/>
      <c r="H332" s="94"/>
      <c r="I332" s="94"/>
      <c r="J332" s="94"/>
      <c r="K332" s="94"/>
      <c r="L332" s="94"/>
      <c r="M332" s="94"/>
      <c r="N332" s="94"/>
      <c r="O332" s="94"/>
      <c r="P332" s="94"/>
      <c r="Q332" s="94"/>
      <c r="R332" s="94"/>
      <c r="S332" s="94"/>
      <c r="T332" s="94"/>
      <c r="U332" s="94"/>
      <c r="V332" s="94"/>
      <c r="W332" s="94"/>
      <c r="X332" s="94"/>
      <c r="Y332" s="94"/>
      <c r="Z332" s="94"/>
      <c r="AA332" s="94"/>
      <c r="AB332" s="94"/>
      <c r="AC332" s="94"/>
      <c r="AD332" s="94"/>
      <c r="AE332" s="94"/>
      <c r="AF332" s="94"/>
      <c r="AG332" s="94"/>
      <c r="AH332" s="94"/>
      <c r="AI332" s="94"/>
      <c r="AJ332" s="94"/>
      <c r="AK332" s="94"/>
      <c r="AL332" s="94"/>
      <c r="AM332" s="94"/>
      <c r="AN332" s="94"/>
      <c r="AO332" s="94"/>
      <c r="AP332" s="94"/>
      <c r="AQ332" s="94"/>
      <c r="AR332" s="94"/>
      <c r="AS332" s="94"/>
      <c r="AT332" s="94"/>
      <c r="AU332" s="94"/>
      <c r="AV332" s="94"/>
      <c r="AW332" s="94"/>
      <c r="AX332" s="94"/>
      <c r="AY332" s="94"/>
      <c r="AZ332" s="94"/>
      <c r="BA332" s="94"/>
      <c r="BB332" s="94"/>
      <c r="BC332" s="94"/>
      <c r="BD332" s="94"/>
      <c r="BE332" s="94"/>
      <c r="BF332" s="94"/>
      <c r="BG332" s="94"/>
      <c r="BH332" s="94"/>
      <c r="BI332" s="94"/>
      <c r="BJ332" s="94"/>
      <c r="BK332" s="94"/>
      <c r="BL332" s="94"/>
      <c r="BM332" s="94"/>
      <c r="BN332" s="94"/>
      <c r="BO332" s="94"/>
      <c r="BP332" s="94"/>
      <c r="BQ332" s="94"/>
      <c r="BR332" s="94"/>
      <c r="BS332" s="94"/>
      <c r="BT332" s="94"/>
      <c r="BU332" s="94"/>
      <c r="BV332" s="94"/>
      <c r="BW332" s="94"/>
      <c r="BX332" s="94"/>
      <c r="BY332" s="94"/>
      <c r="BZ332" s="94"/>
      <c r="CB332" s="8" t="s">
        <v>468</v>
      </c>
      <c r="CC332" s="2" t="s">
        <v>467</v>
      </c>
      <c r="CZ332" s="48"/>
      <c r="DA332" s="48"/>
      <c r="DB332" s="48"/>
      <c r="DC332" s="48"/>
      <c r="DD332" s="48"/>
      <c r="DE332" s="48"/>
      <c r="DF332" s="48"/>
      <c r="DG332" s="48"/>
      <c r="DH332" s="48"/>
      <c r="DI332" s="48"/>
      <c r="DJ332" s="48"/>
      <c r="DK332" s="48"/>
      <c r="DL332" s="48"/>
      <c r="DM332" s="48"/>
      <c r="DN332" s="48"/>
      <c r="DO332" s="48"/>
      <c r="DP332" s="48"/>
    </row>
    <row r="333" spans="1:120" s="27" customFormat="1" ht="3.95" customHeight="1">
      <c r="A333" s="203"/>
      <c r="B333" s="203"/>
      <c r="C333" s="203"/>
      <c r="D333" s="203"/>
      <c r="E333" s="203"/>
      <c r="F333" s="203"/>
      <c r="G333" s="203"/>
      <c r="H333" s="203"/>
      <c r="I333" s="203"/>
      <c r="J333" s="203"/>
      <c r="K333" s="203"/>
      <c r="L333" s="203"/>
      <c r="M333" s="203"/>
      <c r="N333" s="203"/>
      <c r="O333" s="203"/>
      <c r="P333" s="203"/>
      <c r="Q333" s="203"/>
      <c r="R333" s="203"/>
      <c r="S333" s="203"/>
      <c r="T333" s="203"/>
      <c r="U333" s="203"/>
      <c r="V333" s="203"/>
      <c r="W333" s="203"/>
      <c r="X333" s="203"/>
      <c r="Y333" s="203"/>
      <c r="Z333" s="203"/>
      <c r="AA333" s="203"/>
      <c r="AB333" s="203"/>
      <c r="AC333" s="203"/>
      <c r="AD333" s="203"/>
      <c r="AE333" s="203"/>
      <c r="AF333" s="203"/>
      <c r="AG333" s="203"/>
      <c r="AH333" s="203"/>
      <c r="AI333" s="203"/>
      <c r="AJ333" s="203"/>
      <c r="AK333" s="203"/>
      <c r="AL333" s="203"/>
      <c r="AM333" s="203"/>
      <c r="AN333" s="203"/>
      <c r="AO333" s="203"/>
      <c r="AP333" s="203"/>
      <c r="AQ333" s="203"/>
      <c r="AR333" s="203"/>
      <c r="AS333" s="203"/>
      <c r="AT333" s="203"/>
      <c r="AU333" s="203"/>
      <c r="AV333" s="203"/>
      <c r="AW333" s="203"/>
      <c r="AX333" s="203"/>
      <c r="AY333" s="203"/>
      <c r="AZ333" s="203"/>
      <c r="BA333" s="203"/>
      <c r="BB333" s="203"/>
      <c r="BC333" s="203"/>
      <c r="BD333" s="203"/>
      <c r="BE333" s="203"/>
      <c r="BF333" s="203"/>
      <c r="BG333" s="203"/>
      <c r="BH333" s="203"/>
      <c r="BI333" s="203"/>
      <c r="BJ333" s="203"/>
      <c r="BK333" s="203"/>
      <c r="BL333" s="203"/>
      <c r="BM333" s="203"/>
      <c r="BN333" s="203"/>
      <c r="BO333" s="203"/>
      <c r="BP333" s="203"/>
      <c r="BQ333" s="203"/>
      <c r="BR333" s="203"/>
      <c r="BS333" s="203"/>
      <c r="BT333" s="203"/>
      <c r="BU333" s="203"/>
      <c r="BV333" s="203"/>
      <c r="BW333" s="203"/>
      <c r="BX333" s="203"/>
      <c r="BY333" s="203"/>
      <c r="BZ333" s="203"/>
      <c r="CB333" s="8" t="s">
        <v>1298</v>
      </c>
      <c r="CC333" s="2" t="s">
        <v>470</v>
      </c>
      <c r="CD333" s="2"/>
      <c r="CE333" s="2"/>
      <c r="CF333" s="2"/>
      <c r="CZ333" s="26"/>
      <c r="DA333" s="26"/>
      <c r="DB333" s="26"/>
      <c r="DC333" s="26"/>
      <c r="DD333" s="26"/>
      <c r="DE333" s="26"/>
      <c r="DF333" s="26"/>
      <c r="DG333" s="26"/>
      <c r="DH333" s="26"/>
      <c r="DI333" s="26"/>
      <c r="DJ333" s="26"/>
      <c r="DK333" s="26"/>
      <c r="DL333" s="26"/>
      <c r="DM333" s="26"/>
      <c r="DN333" s="26"/>
      <c r="DO333" s="26"/>
      <c r="DP333" s="26"/>
    </row>
    <row r="334" spans="1:120" s="27" customFormat="1" ht="17.100000000000001" customHeight="1">
      <c r="A334" s="59"/>
      <c r="B334" s="59" t="s">
        <v>190</v>
      </c>
      <c r="C334" s="59"/>
      <c r="D334" s="59"/>
      <c r="E334" s="59"/>
      <c r="F334" s="59"/>
      <c r="G334" s="59"/>
      <c r="H334" s="59"/>
      <c r="I334" s="59"/>
      <c r="J334" s="59"/>
      <c r="K334" s="59"/>
      <c r="L334" s="59"/>
      <c r="M334" s="59"/>
      <c r="N334" s="59"/>
      <c r="O334" s="59"/>
      <c r="P334" s="59"/>
      <c r="Q334" s="59"/>
      <c r="R334" s="59"/>
      <c r="S334" s="59"/>
      <c r="T334" s="59"/>
      <c r="U334" s="59"/>
      <c r="V334" s="59"/>
      <c r="W334" s="59"/>
      <c r="X334" s="59"/>
      <c r="Y334" s="59"/>
      <c r="Z334" s="59"/>
      <c r="AA334" s="59"/>
      <c r="AB334" s="59"/>
      <c r="AC334" s="59"/>
      <c r="AD334" s="59"/>
      <c r="AE334" s="59"/>
      <c r="AF334" s="59"/>
      <c r="AG334" s="59"/>
      <c r="AH334" s="59"/>
      <c r="AI334" s="59"/>
      <c r="AJ334" s="59"/>
      <c r="AK334" s="59"/>
      <c r="AL334" s="59"/>
      <c r="AM334" s="59"/>
      <c r="AN334" s="59"/>
      <c r="AO334" s="59"/>
      <c r="AP334" s="59"/>
      <c r="AQ334" s="59"/>
      <c r="AR334" s="59"/>
      <c r="AS334" s="59"/>
      <c r="AT334" s="59"/>
      <c r="AU334" s="59"/>
      <c r="AV334" s="59"/>
      <c r="AW334" s="59"/>
      <c r="AX334" s="59"/>
      <c r="AY334" s="59"/>
      <c r="AZ334" s="59"/>
      <c r="BA334" s="59"/>
      <c r="BB334" s="59"/>
      <c r="BC334" s="59"/>
      <c r="BD334" s="59"/>
      <c r="BE334" s="59"/>
      <c r="BF334" s="59"/>
      <c r="BG334" s="59"/>
      <c r="BH334" s="59"/>
      <c r="BI334" s="59"/>
      <c r="BJ334" s="59"/>
      <c r="BK334" s="59"/>
      <c r="BL334" s="59"/>
      <c r="BM334" s="59"/>
      <c r="BN334" s="59"/>
      <c r="BO334" s="59"/>
      <c r="BP334" s="59"/>
      <c r="BQ334" s="59"/>
      <c r="BR334" s="59"/>
      <c r="BS334" s="59"/>
      <c r="BT334" s="59"/>
      <c r="BU334" s="59"/>
      <c r="BV334" s="59"/>
      <c r="BW334" s="59"/>
      <c r="BX334" s="59"/>
      <c r="BY334" s="59"/>
      <c r="BZ334" s="59"/>
      <c r="CB334" s="8" t="s">
        <v>1299</v>
      </c>
      <c r="CC334" s="2" t="s">
        <v>1300</v>
      </c>
      <c r="CD334" s="2"/>
      <c r="CE334" s="2"/>
      <c r="CF334" s="2"/>
      <c r="CZ334" s="26"/>
      <c r="DA334" s="26"/>
      <c r="DB334" s="26"/>
      <c r="DC334" s="26"/>
      <c r="DD334" s="26"/>
      <c r="DE334" s="26"/>
      <c r="DF334" s="26"/>
      <c r="DG334" s="26"/>
      <c r="DH334" s="26"/>
      <c r="DI334" s="26"/>
      <c r="DJ334" s="26"/>
      <c r="DK334" s="26"/>
      <c r="DL334" s="26"/>
      <c r="DM334" s="26"/>
      <c r="DN334" s="26"/>
      <c r="DO334" s="26"/>
      <c r="DP334" s="26"/>
    </row>
    <row r="335" spans="1:120" s="2" customFormat="1" ht="15.95" customHeight="1">
      <c r="A335" s="59"/>
      <c r="B335" s="59"/>
      <c r="C335" s="59"/>
      <c r="D335" s="59"/>
      <c r="E335" s="677"/>
      <c r="F335" s="677"/>
      <c r="G335" s="677"/>
      <c r="H335" s="677"/>
      <c r="I335" s="677"/>
      <c r="J335" s="677"/>
      <c r="K335" s="677"/>
      <c r="L335" s="677"/>
      <c r="M335" s="677"/>
      <c r="N335" s="677"/>
      <c r="O335" s="677"/>
      <c r="P335" s="677"/>
      <c r="Q335" s="677"/>
      <c r="R335" s="677"/>
      <c r="S335" s="677"/>
      <c r="T335" s="677"/>
      <c r="U335" s="677"/>
      <c r="V335" s="677"/>
      <c r="W335" s="677"/>
      <c r="X335" s="677"/>
      <c r="Y335" s="677"/>
      <c r="Z335" s="677"/>
      <c r="AA335" s="677"/>
      <c r="AB335" s="677"/>
      <c r="AC335" s="677"/>
      <c r="AD335" s="677"/>
      <c r="AE335" s="677"/>
      <c r="AF335" s="677"/>
      <c r="AG335" s="677"/>
      <c r="AH335" s="677"/>
      <c r="AI335" s="677"/>
      <c r="AJ335" s="677"/>
      <c r="AK335" s="677"/>
      <c r="AL335" s="677"/>
      <c r="AM335" s="677"/>
      <c r="AN335" s="677"/>
      <c r="AO335" s="677"/>
      <c r="AP335" s="677"/>
      <c r="AQ335" s="677"/>
      <c r="AR335" s="677"/>
      <c r="AS335" s="677"/>
      <c r="AT335" s="677"/>
      <c r="AU335" s="677"/>
      <c r="AV335" s="677"/>
      <c r="AW335" s="677"/>
      <c r="AX335" s="677"/>
      <c r="AY335" s="677"/>
      <c r="AZ335" s="677"/>
      <c r="BA335" s="677"/>
      <c r="BB335" s="677"/>
      <c r="BC335" s="677"/>
      <c r="BD335" s="677"/>
      <c r="BE335" s="677"/>
      <c r="BF335" s="677"/>
      <c r="BG335" s="677"/>
      <c r="BH335" s="677"/>
      <c r="BI335" s="677"/>
      <c r="BJ335" s="677"/>
      <c r="BK335" s="677"/>
      <c r="BL335" s="677"/>
      <c r="BM335" s="677"/>
      <c r="BN335" s="677"/>
      <c r="BO335" s="677"/>
      <c r="BP335" s="677"/>
      <c r="BQ335" s="677"/>
      <c r="BR335" s="677"/>
      <c r="BS335" s="677"/>
      <c r="BT335" s="677"/>
      <c r="BU335" s="677"/>
      <c r="BV335" s="677"/>
      <c r="BW335" s="677"/>
      <c r="BX335" s="677"/>
      <c r="BY335" s="59"/>
      <c r="BZ335" s="59"/>
      <c r="CB335" s="8" t="s">
        <v>1301</v>
      </c>
      <c r="CC335" s="2" t="s">
        <v>1302</v>
      </c>
      <c r="CZ335" s="48"/>
      <c r="DA335" s="48"/>
      <c r="DB335" s="48"/>
      <c r="DC335" s="48"/>
      <c r="DD335" s="48"/>
      <c r="DE335" s="48"/>
      <c r="DF335" s="48"/>
      <c r="DG335" s="48"/>
      <c r="DH335" s="48"/>
      <c r="DI335" s="48"/>
      <c r="DJ335" s="48"/>
      <c r="DK335" s="48"/>
      <c r="DL335" s="48"/>
      <c r="DM335" s="48"/>
      <c r="DN335" s="48"/>
      <c r="DO335" s="48"/>
      <c r="DP335" s="48"/>
    </row>
    <row r="336" spans="1:120" s="2" customFormat="1" ht="17.100000000000001" customHeight="1">
      <c r="A336" s="59"/>
      <c r="B336" s="59"/>
      <c r="C336" s="59"/>
      <c r="D336" s="59"/>
      <c r="E336" s="677"/>
      <c r="F336" s="677"/>
      <c r="G336" s="677"/>
      <c r="H336" s="677"/>
      <c r="I336" s="677"/>
      <c r="J336" s="677"/>
      <c r="K336" s="677"/>
      <c r="L336" s="677"/>
      <c r="M336" s="677"/>
      <c r="N336" s="677"/>
      <c r="O336" s="677"/>
      <c r="P336" s="677"/>
      <c r="Q336" s="677"/>
      <c r="R336" s="677"/>
      <c r="S336" s="677"/>
      <c r="T336" s="677"/>
      <c r="U336" s="677"/>
      <c r="V336" s="677"/>
      <c r="W336" s="677"/>
      <c r="X336" s="677"/>
      <c r="Y336" s="677"/>
      <c r="Z336" s="677"/>
      <c r="AA336" s="677"/>
      <c r="AB336" s="677"/>
      <c r="AC336" s="677"/>
      <c r="AD336" s="677"/>
      <c r="AE336" s="677"/>
      <c r="AF336" s="677"/>
      <c r="AG336" s="677"/>
      <c r="AH336" s="677"/>
      <c r="AI336" s="677"/>
      <c r="AJ336" s="677"/>
      <c r="AK336" s="677"/>
      <c r="AL336" s="677"/>
      <c r="AM336" s="677"/>
      <c r="AN336" s="677"/>
      <c r="AO336" s="677"/>
      <c r="AP336" s="677"/>
      <c r="AQ336" s="677"/>
      <c r="AR336" s="677"/>
      <c r="AS336" s="677"/>
      <c r="AT336" s="677"/>
      <c r="AU336" s="677"/>
      <c r="AV336" s="677"/>
      <c r="AW336" s="677"/>
      <c r="AX336" s="677"/>
      <c r="AY336" s="677"/>
      <c r="AZ336" s="677"/>
      <c r="BA336" s="677"/>
      <c r="BB336" s="677"/>
      <c r="BC336" s="677"/>
      <c r="BD336" s="677"/>
      <c r="BE336" s="677"/>
      <c r="BF336" s="677"/>
      <c r="BG336" s="677"/>
      <c r="BH336" s="677"/>
      <c r="BI336" s="677"/>
      <c r="BJ336" s="677"/>
      <c r="BK336" s="677"/>
      <c r="BL336" s="677"/>
      <c r="BM336" s="677"/>
      <c r="BN336" s="677"/>
      <c r="BO336" s="677"/>
      <c r="BP336" s="677"/>
      <c r="BQ336" s="677"/>
      <c r="BR336" s="677"/>
      <c r="BS336" s="677"/>
      <c r="BT336" s="677"/>
      <c r="BU336" s="677"/>
      <c r="BV336" s="677"/>
      <c r="BW336" s="677"/>
      <c r="BX336" s="677"/>
      <c r="BY336" s="59"/>
      <c r="BZ336" s="59"/>
      <c r="CB336" s="8" t="s">
        <v>1303</v>
      </c>
      <c r="CC336" s="2" t="s">
        <v>479</v>
      </c>
      <c r="CZ336" s="48"/>
      <c r="DA336" s="48"/>
      <c r="DB336" s="48"/>
      <c r="DC336" s="48"/>
      <c r="DD336" s="48"/>
      <c r="DE336" s="48"/>
      <c r="DF336" s="48"/>
      <c r="DG336" s="48"/>
      <c r="DH336" s="48"/>
      <c r="DI336" s="48"/>
      <c r="DJ336" s="48"/>
      <c r="DK336" s="48"/>
      <c r="DL336" s="48"/>
      <c r="DM336" s="48"/>
      <c r="DN336" s="48"/>
      <c r="DO336" s="48"/>
      <c r="DP336" s="48"/>
    </row>
    <row r="337" spans="1:120" s="2" customFormat="1" ht="17.100000000000001" customHeight="1">
      <c r="A337" s="59"/>
      <c r="B337" s="59"/>
      <c r="C337" s="59"/>
      <c r="D337" s="59"/>
      <c r="E337" s="677"/>
      <c r="F337" s="677"/>
      <c r="G337" s="677"/>
      <c r="H337" s="677"/>
      <c r="I337" s="677"/>
      <c r="J337" s="677"/>
      <c r="K337" s="677"/>
      <c r="L337" s="677"/>
      <c r="M337" s="677"/>
      <c r="N337" s="677"/>
      <c r="O337" s="677"/>
      <c r="P337" s="677"/>
      <c r="Q337" s="677"/>
      <c r="R337" s="677"/>
      <c r="S337" s="677"/>
      <c r="T337" s="677"/>
      <c r="U337" s="677"/>
      <c r="V337" s="677"/>
      <c r="W337" s="677"/>
      <c r="X337" s="677"/>
      <c r="Y337" s="677"/>
      <c r="Z337" s="677"/>
      <c r="AA337" s="677"/>
      <c r="AB337" s="677"/>
      <c r="AC337" s="677"/>
      <c r="AD337" s="677"/>
      <c r="AE337" s="677"/>
      <c r="AF337" s="677"/>
      <c r="AG337" s="677"/>
      <c r="AH337" s="677"/>
      <c r="AI337" s="677"/>
      <c r="AJ337" s="677"/>
      <c r="AK337" s="677"/>
      <c r="AL337" s="677"/>
      <c r="AM337" s="677"/>
      <c r="AN337" s="677"/>
      <c r="AO337" s="677"/>
      <c r="AP337" s="677"/>
      <c r="AQ337" s="677"/>
      <c r="AR337" s="677"/>
      <c r="AS337" s="677"/>
      <c r="AT337" s="677"/>
      <c r="AU337" s="677"/>
      <c r="AV337" s="677"/>
      <c r="AW337" s="677"/>
      <c r="AX337" s="677"/>
      <c r="AY337" s="677"/>
      <c r="AZ337" s="677"/>
      <c r="BA337" s="677"/>
      <c r="BB337" s="677"/>
      <c r="BC337" s="677"/>
      <c r="BD337" s="677"/>
      <c r="BE337" s="677"/>
      <c r="BF337" s="677"/>
      <c r="BG337" s="677"/>
      <c r="BH337" s="677"/>
      <c r="BI337" s="677"/>
      <c r="BJ337" s="677"/>
      <c r="BK337" s="677"/>
      <c r="BL337" s="677"/>
      <c r="BM337" s="677"/>
      <c r="BN337" s="677"/>
      <c r="BO337" s="677"/>
      <c r="BP337" s="677"/>
      <c r="BQ337" s="677"/>
      <c r="BR337" s="677"/>
      <c r="BS337" s="677"/>
      <c r="BT337" s="677"/>
      <c r="BU337" s="677"/>
      <c r="BV337" s="677"/>
      <c r="BW337" s="677"/>
      <c r="BX337" s="677"/>
      <c r="BY337" s="59"/>
      <c r="BZ337" s="59"/>
      <c r="CB337" s="8" t="s">
        <v>1304</v>
      </c>
      <c r="CC337" s="2" t="s">
        <v>1305</v>
      </c>
      <c r="CZ337" s="48"/>
      <c r="DA337" s="48"/>
      <c r="DB337" s="48"/>
      <c r="DC337" s="48"/>
      <c r="DD337" s="48"/>
      <c r="DE337" s="48"/>
      <c r="DF337" s="48"/>
      <c r="DG337" s="48"/>
      <c r="DH337" s="48"/>
      <c r="DI337" s="48"/>
      <c r="DJ337" s="48"/>
      <c r="DK337" s="48"/>
      <c r="DL337" s="48"/>
      <c r="DM337" s="48"/>
      <c r="DN337" s="48"/>
      <c r="DO337" s="48"/>
      <c r="DP337" s="48"/>
    </row>
    <row r="338" spans="1:120" s="2" customFormat="1" ht="17.100000000000001" customHeight="1">
      <c r="A338" s="59"/>
      <c r="B338" s="59"/>
      <c r="C338" s="59"/>
      <c r="D338" s="59"/>
      <c r="E338" s="677"/>
      <c r="F338" s="677"/>
      <c r="G338" s="677"/>
      <c r="H338" s="677"/>
      <c r="I338" s="677"/>
      <c r="J338" s="677"/>
      <c r="K338" s="677"/>
      <c r="L338" s="677"/>
      <c r="M338" s="677"/>
      <c r="N338" s="677"/>
      <c r="O338" s="677"/>
      <c r="P338" s="677"/>
      <c r="Q338" s="677"/>
      <c r="R338" s="677"/>
      <c r="S338" s="677"/>
      <c r="T338" s="677"/>
      <c r="U338" s="677"/>
      <c r="V338" s="677"/>
      <c r="W338" s="677"/>
      <c r="X338" s="677"/>
      <c r="Y338" s="677"/>
      <c r="Z338" s="677"/>
      <c r="AA338" s="677"/>
      <c r="AB338" s="677"/>
      <c r="AC338" s="677"/>
      <c r="AD338" s="677"/>
      <c r="AE338" s="677"/>
      <c r="AF338" s="677"/>
      <c r="AG338" s="677"/>
      <c r="AH338" s="677"/>
      <c r="AI338" s="677"/>
      <c r="AJ338" s="677"/>
      <c r="AK338" s="677"/>
      <c r="AL338" s="677"/>
      <c r="AM338" s="677"/>
      <c r="AN338" s="677"/>
      <c r="AO338" s="677"/>
      <c r="AP338" s="677"/>
      <c r="AQ338" s="677"/>
      <c r="AR338" s="677"/>
      <c r="AS338" s="677"/>
      <c r="AT338" s="677"/>
      <c r="AU338" s="677"/>
      <c r="AV338" s="677"/>
      <c r="AW338" s="677"/>
      <c r="AX338" s="677"/>
      <c r="AY338" s="677"/>
      <c r="AZ338" s="677"/>
      <c r="BA338" s="677"/>
      <c r="BB338" s="677"/>
      <c r="BC338" s="677"/>
      <c r="BD338" s="677"/>
      <c r="BE338" s="677"/>
      <c r="BF338" s="677"/>
      <c r="BG338" s="677"/>
      <c r="BH338" s="677"/>
      <c r="BI338" s="677"/>
      <c r="BJ338" s="677"/>
      <c r="BK338" s="677"/>
      <c r="BL338" s="677"/>
      <c r="BM338" s="677"/>
      <c r="BN338" s="677"/>
      <c r="BO338" s="677"/>
      <c r="BP338" s="677"/>
      <c r="BQ338" s="677"/>
      <c r="BR338" s="677"/>
      <c r="BS338" s="677"/>
      <c r="BT338" s="677"/>
      <c r="BU338" s="677"/>
      <c r="BV338" s="677"/>
      <c r="BW338" s="677"/>
      <c r="BX338" s="677"/>
      <c r="BY338" s="59"/>
      <c r="BZ338" s="59"/>
      <c r="CB338" s="8" t="s">
        <v>1306</v>
      </c>
      <c r="CC338" s="2" t="s">
        <v>485</v>
      </c>
      <c r="CZ338" s="48"/>
      <c r="DA338" s="48"/>
      <c r="DB338" s="48"/>
      <c r="DC338" s="48"/>
      <c r="DD338" s="48"/>
      <c r="DE338" s="48"/>
      <c r="DF338" s="48"/>
      <c r="DG338" s="48"/>
      <c r="DH338" s="48"/>
      <c r="DI338" s="48"/>
      <c r="DJ338" s="48"/>
      <c r="DK338" s="48"/>
      <c r="DL338" s="48"/>
      <c r="DM338" s="48"/>
      <c r="DN338" s="48"/>
      <c r="DO338" s="48"/>
      <c r="DP338" s="48"/>
    </row>
    <row r="339" spans="1:120" s="2" customFormat="1" ht="0.95" customHeight="1">
      <c r="A339" s="94"/>
      <c r="B339" s="94"/>
      <c r="C339" s="94"/>
      <c r="D339" s="94"/>
      <c r="E339" s="94"/>
      <c r="F339" s="94"/>
      <c r="G339" s="94"/>
      <c r="H339" s="94"/>
      <c r="I339" s="94"/>
      <c r="J339" s="94"/>
      <c r="K339" s="94"/>
      <c r="L339" s="94"/>
      <c r="M339" s="94"/>
      <c r="N339" s="94"/>
      <c r="O339" s="94"/>
      <c r="P339" s="94"/>
      <c r="Q339" s="94"/>
      <c r="R339" s="94"/>
      <c r="S339" s="94"/>
      <c r="T339" s="94"/>
      <c r="U339" s="94"/>
      <c r="V339" s="94"/>
      <c r="W339" s="94"/>
      <c r="X339" s="94"/>
      <c r="Y339" s="94"/>
      <c r="Z339" s="94"/>
      <c r="AA339" s="94"/>
      <c r="AB339" s="94"/>
      <c r="AC339" s="94"/>
      <c r="AD339" s="94"/>
      <c r="AE339" s="94"/>
      <c r="AF339" s="94"/>
      <c r="AG339" s="94"/>
      <c r="AH339" s="94"/>
      <c r="AI339" s="94"/>
      <c r="AJ339" s="94"/>
      <c r="AK339" s="94"/>
      <c r="AL339" s="94"/>
      <c r="AM339" s="94"/>
      <c r="AN339" s="94"/>
      <c r="AO339" s="94"/>
      <c r="AP339" s="94"/>
      <c r="AQ339" s="94"/>
      <c r="AR339" s="94"/>
      <c r="AS339" s="94"/>
      <c r="AT339" s="94"/>
      <c r="AU339" s="94"/>
      <c r="AV339" s="94"/>
      <c r="AW339" s="94"/>
      <c r="AX339" s="94"/>
      <c r="AY339" s="94"/>
      <c r="AZ339" s="94"/>
      <c r="BA339" s="94"/>
      <c r="BB339" s="94"/>
      <c r="BC339" s="94"/>
      <c r="BD339" s="94"/>
      <c r="BE339" s="94"/>
      <c r="BF339" s="94"/>
      <c r="BG339" s="94"/>
      <c r="BH339" s="94"/>
      <c r="BI339" s="94"/>
      <c r="BJ339" s="94"/>
      <c r="BK339" s="94"/>
      <c r="BL339" s="94"/>
      <c r="BM339" s="94"/>
      <c r="BN339" s="94"/>
      <c r="BO339" s="94"/>
      <c r="BP339" s="94"/>
      <c r="BQ339" s="94"/>
      <c r="BR339" s="94"/>
      <c r="BS339" s="94"/>
      <c r="BT339" s="94"/>
      <c r="BU339" s="94"/>
      <c r="BV339" s="94"/>
      <c r="BW339" s="94"/>
      <c r="BX339" s="94"/>
      <c r="BY339" s="94"/>
      <c r="BZ339" s="94"/>
      <c r="CB339" s="8" t="s">
        <v>1307</v>
      </c>
      <c r="CC339" s="2" t="s">
        <v>488</v>
      </c>
      <c r="CZ339" s="48"/>
      <c r="DA339" s="48"/>
      <c r="DB339" s="48"/>
      <c r="DC339" s="48"/>
      <c r="DD339" s="48"/>
      <c r="DE339" s="48"/>
      <c r="DF339" s="48"/>
      <c r="DG339" s="48"/>
      <c r="DH339" s="48"/>
      <c r="DI339" s="48"/>
      <c r="DJ339" s="48"/>
      <c r="DK339" s="48"/>
      <c r="DL339" s="48"/>
      <c r="DM339" s="48"/>
      <c r="DN339" s="48"/>
      <c r="DO339" s="48"/>
      <c r="DP339" s="48"/>
    </row>
    <row r="340" spans="1:120" s="2" customFormat="1" ht="0.95" customHeight="1">
      <c r="A340" s="203"/>
      <c r="B340" s="203"/>
      <c r="C340" s="203"/>
      <c r="D340" s="203"/>
      <c r="E340" s="203"/>
      <c r="F340" s="203"/>
      <c r="G340" s="203"/>
      <c r="H340" s="203"/>
      <c r="I340" s="203"/>
      <c r="J340" s="203"/>
      <c r="K340" s="203"/>
      <c r="L340" s="203"/>
      <c r="M340" s="203"/>
      <c r="N340" s="203"/>
      <c r="O340" s="203"/>
      <c r="P340" s="203"/>
      <c r="Q340" s="203"/>
      <c r="R340" s="203"/>
      <c r="S340" s="203"/>
      <c r="T340" s="203"/>
      <c r="U340" s="203"/>
      <c r="V340" s="203"/>
      <c r="W340" s="203"/>
      <c r="X340" s="203"/>
      <c r="Y340" s="203"/>
      <c r="Z340" s="203"/>
      <c r="AA340" s="203"/>
      <c r="AB340" s="203"/>
      <c r="AC340" s="203"/>
      <c r="AD340" s="203"/>
      <c r="AE340" s="203"/>
      <c r="AF340" s="203"/>
      <c r="AG340" s="203"/>
      <c r="AH340" s="203"/>
      <c r="AI340" s="203"/>
      <c r="AJ340" s="203"/>
      <c r="AK340" s="203"/>
      <c r="AL340" s="203"/>
      <c r="AM340" s="203"/>
      <c r="AN340" s="203"/>
      <c r="AO340" s="203"/>
      <c r="AP340" s="203"/>
      <c r="AQ340" s="203"/>
      <c r="AR340" s="203"/>
      <c r="AS340" s="203"/>
      <c r="AT340" s="203"/>
      <c r="AU340" s="203"/>
      <c r="AV340" s="203"/>
      <c r="AW340" s="203"/>
      <c r="AX340" s="203"/>
      <c r="AY340" s="203"/>
      <c r="AZ340" s="203"/>
      <c r="BA340" s="203"/>
      <c r="BB340" s="203"/>
      <c r="BC340" s="203"/>
      <c r="BD340" s="203"/>
      <c r="BE340" s="203"/>
      <c r="BF340" s="203"/>
      <c r="BG340" s="203"/>
      <c r="BH340" s="203"/>
      <c r="BI340" s="203"/>
      <c r="BJ340" s="203"/>
      <c r="BK340" s="203"/>
      <c r="BL340" s="203"/>
      <c r="BM340" s="203"/>
      <c r="BN340" s="203"/>
      <c r="BO340" s="203"/>
      <c r="BP340" s="203"/>
      <c r="BQ340" s="203"/>
      <c r="BR340" s="203"/>
      <c r="BS340" s="203"/>
      <c r="BT340" s="203"/>
      <c r="BU340" s="203"/>
      <c r="BV340" s="203"/>
      <c r="BW340" s="203"/>
      <c r="BX340" s="203"/>
      <c r="BY340" s="203"/>
      <c r="BZ340" s="203"/>
      <c r="CB340" s="8" t="s">
        <v>1308</v>
      </c>
      <c r="CC340" s="2" t="s">
        <v>491</v>
      </c>
      <c r="CZ340" s="48"/>
      <c r="DA340" s="48"/>
      <c r="DB340" s="48"/>
      <c r="DC340" s="48"/>
      <c r="DD340" s="48"/>
      <c r="DE340" s="48"/>
      <c r="DF340" s="48"/>
      <c r="DG340" s="48"/>
      <c r="DH340" s="48"/>
      <c r="DI340" s="48"/>
      <c r="DJ340" s="48"/>
      <c r="DK340" s="48"/>
      <c r="DL340" s="48"/>
      <c r="DM340" s="48"/>
      <c r="DN340" s="48"/>
      <c r="DO340" s="48"/>
      <c r="DP340" s="48"/>
    </row>
    <row r="341" spans="1:120" s="2" customFormat="1" ht="17.100000000000001" customHeight="1">
      <c r="A341" s="59"/>
      <c r="B341" s="59" t="s">
        <v>191</v>
      </c>
      <c r="C341" s="122"/>
      <c r="D341" s="59"/>
      <c r="E341" s="59"/>
      <c r="F341" s="59"/>
      <c r="G341" s="59"/>
      <c r="H341" s="59"/>
      <c r="I341" s="59"/>
      <c r="J341" s="59"/>
      <c r="K341" s="59"/>
      <c r="L341" s="59"/>
      <c r="M341" s="59"/>
      <c r="N341" s="59"/>
      <c r="O341" s="59"/>
      <c r="P341" s="59"/>
      <c r="Q341" s="59"/>
      <c r="R341" s="59"/>
      <c r="S341" s="59"/>
      <c r="T341" s="59"/>
      <c r="U341" s="59"/>
      <c r="V341" s="59"/>
      <c r="W341" s="59"/>
      <c r="X341" s="59"/>
      <c r="Y341" s="59"/>
      <c r="Z341" s="59"/>
      <c r="AA341" s="59"/>
      <c r="AB341" s="59"/>
      <c r="AC341" s="59"/>
      <c r="AD341" s="59"/>
      <c r="AE341" s="59"/>
      <c r="AF341" s="59"/>
      <c r="AG341" s="59"/>
      <c r="AH341" s="59"/>
      <c r="AI341" s="59"/>
      <c r="AJ341" s="59"/>
      <c r="AK341" s="59"/>
      <c r="AL341" s="59"/>
      <c r="AM341" s="59"/>
      <c r="AN341" s="59"/>
      <c r="AO341" s="59"/>
      <c r="AP341" s="59"/>
      <c r="AQ341" s="59"/>
      <c r="AR341" s="59"/>
      <c r="AS341" s="59"/>
      <c r="AT341" s="59"/>
      <c r="AU341" s="59"/>
      <c r="AV341" s="59"/>
      <c r="AW341" s="59"/>
      <c r="AX341" s="59"/>
      <c r="AY341" s="59"/>
      <c r="AZ341" s="59"/>
      <c r="BA341" s="59"/>
      <c r="BB341" s="59"/>
      <c r="BC341" s="59"/>
      <c r="BD341" s="59"/>
      <c r="BE341" s="59"/>
      <c r="BF341" s="59"/>
      <c r="BG341" s="59"/>
      <c r="BH341" s="59"/>
      <c r="BI341" s="59"/>
      <c r="BJ341" s="59"/>
      <c r="BK341" s="59"/>
      <c r="BL341" s="59"/>
      <c r="BM341" s="59"/>
      <c r="BN341" s="59"/>
      <c r="BO341" s="59"/>
      <c r="BP341" s="59"/>
      <c r="BQ341" s="59"/>
      <c r="BR341" s="59"/>
      <c r="BS341" s="59"/>
      <c r="BT341" s="59"/>
      <c r="BU341" s="59"/>
      <c r="BV341" s="59"/>
      <c r="BW341" s="59"/>
      <c r="BX341" s="59"/>
      <c r="BY341" s="59"/>
      <c r="BZ341" s="59"/>
      <c r="CB341" s="8" t="s">
        <v>495</v>
      </c>
      <c r="CC341" s="2" t="s">
        <v>494</v>
      </c>
      <c r="CZ341" s="48"/>
      <c r="DA341" s="48"/>
      <c r="DB341" s="48"/>
      <c r="DC341" s="48"/>
      <c r="DD341" s="48"/>
      <c r="DE341" s="48"/>
      <c r="DF341" s="48"/>
      <c r="DG341" s="48"/>
      <c r="DH341" s="48"/>
      <c r="DI341" s="48"/>
      <c r="DJ341" s="48"/>
      <c r="DK341" s="48"/>
      <c r="DL341" s="48"/>
      <c r="DM341" s="48"/>
      <c r="DN341" s="48"/>
      <c r="DO341" s="48"/>
      <c r="DP341" s="48"/>
    </row>
    <row r="342" spans="1:120" s="2" customFormat="1" ht="15.95" customHeight="1">
      <c r="A342" s="59"/>
      <c r="B342" s="59"/>
      <c r="C342" s="59"/>
      <c r="D342" s="59"/>
      <c r="E342" s="59"/>
      <c r="F342" s="59"/>
      <c r="G342" s="59"/>
      <c r="H342" s="59"/>
      <c r="I342" s="59"/>
      <c r="J342" s="59"/>
      <c r="K342" s="59"/>
      <c r="L342" s="59"/>
      <c r="M342" s="59"/>
      <c r="N342" s="59"/>
      <c r="O342" s="59"/>
      <c r="P342" s="59"/>
      <c r="Q342" s="59"/>
      <c r="R342" s="59"/>
      <c r="S342" s="59"/>
      <c r="T342" s="59"/>
      <c r="U342" s="59"/>
      <c r="V342" s="670" t="s">
        <v>1218</v>
      </c>
      <c r="W342" s="671"/>
      <c r="X342" s="671"/>
      <c r="Y342" s="671"/>
      <c r="Z342" s="672"/>
      <c r="AA342" s="673"/>
      <c r="AB342" s="673"/>
      <c r="AC342" s="670" t="s">
        <v>12</v>
      </c>
      <c r="AD342" s="670"/>
      <c r="AE342" s="672"/>
      <c r="AF342" s="672"/>
      <c r="AG342" s="672"/>
      <c r="AH342" s="670" t="s">
        <v>13</v>
      </c>
      <c r="AI342" s="670"/>
      <c r="AJ342" s="672"/>
      <c r="AK342" s="672"/>
      <c r="AL342" s="672"/>
      <c r="AM342" s="670" t="s">
        <v>14</v>
      </c>
      <c r="AN342" s="670"/>
      <c r="AO342" s="59"/>
      <c r="AP342" s="59"/>
      <c r="AQ342" s="59"/>
      <c r="AR342" s="59"/>
      <c r="AS342" s="59"/>
      <c r="AT342" s="59"/>
      <c r="AU342" s="59"/>
      <c r="AV342" s="59"/>
      <c r="AW342" s="59"/>
      <c r="AX342" s="59"/>
      <c r="AY342" s="59"/>
      <c r="AZ342" s="59"/>
      <c r="BA342" s="59"/>
      <c r="BB342" s="59"/>
      <c r="BC342" s="59"/>
      <c r="BD342" s="59"/>
      <c r="BE342" s="59"/>
      <c r="BF342" s="59"/>
      <c r="BG342" s="59"/>
      <c r="BH342" s="59"/>
      <c r="BI342" s="59"/>
      <c r="BJ342" s="59"/>
      <c r="BK342" s="59"/>
      <c r="BL342" s="59"/>
      <c r="BM342" s="59"/>
      <c r="BN342" s="59"/>
      <c r="BO342" s="59"/>
      <c r="BP342" s="59"/>
      <c r="BQ342" s="59"/>
      <c r="BR342" s="59"/>
      <c r="BS342" s="59"/>
      <c r="BT342" s="59"/>
      <c r="BU342" s="59"/>
      <c r="BV342" s="59"/>
      <c r="BW342" s="59"/>
      <c r="BX342" s="59"/>
      <c r="BY342" s="59"/>
      <c r="BZ342" s="59"/>
      <c r="CB342" s="8" t="s">
        <v>498</v>
      </c>
      <c r="CC342" s="2" t="s">
        <v>497</v>
      </c>
      <c r="CZ342" s="48"/>
      <c r="DA342" s="48"/>
      <c r="DB342" s="48"/>
      <c r="DC342" s="48"/>
      <c r="DD342" s="48"/>
      <c r="DE342" s="48"/>
      <c r="DF342" s="48"/>
      <c r="DG342" s="48"/>
      <c r="DH342" s="48"/>
      <c r="DI342" s="48"/>
      <c r="DJ342" s="48"/>
      <c r="DK342" s="48"/>
      <c r="DL342" s="48"/>
      <c r="DM342" s="48"/>
      <c r="DN342" s="48"/>
      <c r="DO342" s="48"/>
      <c r="DP342" s="48"/>
    </row>
    <row r="343" spans="1:120" s="2" customFormat="1" ht="3.95" customHeight="1">
      <c r="A343" s="94"/>
      <c r="B343" s="94"/>
      <c r="C343" s="94"/>
      <c r="D343" s="94"/>
      <c r="E343" s="94"/>
      <c r="F343" s="94"/>
      <c r="G343" s="94"/>
      <c r="H343" s="94"/>
      <c r="I343" s="94"/>
      <c r="J343" s="94"/>
      <c r="K343" s="94"/>
      <c r="L343" s="94"/>
      <c r="M343" s="94"/>
      <c r="N343" s="94"/>
      <c r="O343" s="94"/>
      <c r="P343" s="94"/>
      <c r="Q343" s="94"/>
      <c r="R343" s="94"/>
      <c r="S343" s="94"/>
      <c r="T343" s="94"/>
      <c r="U343" s="94"/>
      <c r="V343" s="94"/>
      <c r="W343" s="94"/>
      <c r="X343" s="94"/>
      <c r="Y343" s="94"/>
      <c r="Z343" s="94"/>
      <c r="AA343" s="94"/>
      <c r="AB343" s="94"/>
      <c r="AC343" s="94"/>
      <c r="AD343" s="94"/>
      <c r="AE343" s="94"/>
      <c r="AF343" s="94"/>
      <c r="AG343" s="94"/>
      <c r="AH343" s="94"/>
      <c r="AI343" s="94"/>
      <c r="AJ343" s="94"/>
      <c r="AK343" s="94"/>
      <c r="AL343" s="94"/>
      <c r="AM343" s="94"/>
      <c r="AN343" s="94"/>
      <c r="AO343" s="94"/>
      <c r="AP343" s="94"/>
      <c r="AQ343" s="94"/>
      <c r="AR343" s="94"/>
      <c r="AS343" s="94"/>
      <c r="AT343" s="94"/>
      <c r="AU343" s="94"/>
      <c r="AV343" s="94"/>
      <c r="AW343" s="94"/>
      <c r="AX343" s="94"/>
      <c r="AY343" s="94"/>
      <c r="AZ343" s="94"/>
      <c r="BA343" s="94"/>
      <c r="BB343" s="94"/>
      <c r="BC343" s="94"/>
      <c r="BD343" s="94"/>
      <c r="BE343" s="94"/>
      <c r="BF343" s="94"/>
      <c r="BG343" s="94"/>
      <c r="BH343" s="94"/>
      <c r="BI343" s="94"/>
      <c r="BJ343" s="94"/>
      <c r="BK343" s="94"/>
      <c r="BL343" s="94"/>
      <c r="BM343" s="94"/>
      <c r="BN343" s="94"/>
      <c r="BO343" s="94"/>
      <c r="BP343" s="94"/>
      <c r="BQ343" s="94"/>
      <c r="BR343" s="94"/>
      <c r="BS343" s="94"/>
      <c r="BT343" s="94"/>
      <c r="BU343" s="94"/>
      <c r="BV343" s="94"/>
      <c r="BW343" s="94"/>
      <c r="BX343" s="94"/>
      <c r="BY343" s="94"/>
      <c r="BZ343" s="94"/>
      <c r="CB343" s="8" t="s">
        <v>501</v>
      </c>
      <c r="CC343" s="2" t="s">
        <v>500</v>
      </c>
      <c r="CJ343" s="2" t="str">
        <f>IF(AND(Z342&lt;&gt;"",AE342&lt;&gt;"",AJ342&lt;&gt;""),"令和"&amp;Z342&amp;"年"&amp;AE342&amp;"月"&amp;AJ342&amp;"日","")</f>
        <v/>
      </c>
      <c r="CZ343" s="48"/>
      <c r="DA343" s="48"/>
      <c r="DB343" s="48"/>
      <c r="DC343" s="48"/>
      <c r="DD343" s="48"/>
      <c r="DE343" s="48"/>
      <c r="DF343" s="48"/>
      <c r="DG343" s="48"/>
      <c r="DH343" s="48"/>
      <c r="DI343" s="48"/>
      <c r="DJ343" s="48"/>
      <c r="DK343" s="48"/>
      <c r="DL343" s="48"/>
      <c r="DM343" s="48"/>
      <c r="DN343" s="48"/>
      <c r="DO343" s="48"/>
      <c r="DP343" s="48"/>
    </row>
    <row r="344" spans="1:120" s="2" customFormat="1" ht="3.95" customHeight="1">
      <c r="A344" s="203"/>
      <c r="B344" s="203"/>
      <c r="C344" s="203"/>
      <c r="D344" s="203"/>
      <c r="E344" s="203"/>
      <c r="F344" s="203"/>
      <c r="G344" s="203"/>
      <c r="H344" s="203"/>
      <c r="I344" s="203"/>
      <c r="J344" s="203"/>
      <c r="K344" s="203"/>
      <c r="L344" s="203"/>
      <c r="M344" s="203"/>
      <c r="N344" s="203"/>
      <c r="O344" s="203"/>
      <c r="P344" s="203"/>
      <c r="Q344" s="203"/>
      <c r="R344" s="203"/>
      <c r="S344" s="203"/>
      <c r="T344" s="203"/>
      <c r="U344" s="203"/>
      <c r="V344" s="203"/>
      <c r="W344" s="203"/>
      <c r="X344" s="203"/>
      <c r="Y344" s="203"/>
      <c r="Z344" s="203"/>
      <c r="AA344" s="203"/>
      <c r="AB344" s="203"/>
      <c r="AC344" s="203"/>
      <c r="AD344" s="203"/>
      <c r="AE344" s="203"/>
      <c r="AF344" s="203"/>
      <c r="AG344" s="203"/>
      <c r="AH344" s="203"/>
      <c r="AI344" s="203"/>
      <c r="AJ344" s="203"/>
      <c r="AK344" s="203"/>
      <c r="AL344" s="203"/>
      <c r="AM344" s="203"/>
      <c r="AN344" s="203"/>
      <c r="AO344" s="203"/>
      <c r="AP344" s="203"/>
      <c r="AQ344" s="203"/>
      <c r="AR344" s="203"/>
      <c r="AS344" s="203"/>
      <c r="AT344" s="203"/>
      <c r="AU344" s="203"/>
      <c r="AV344" s="203"/>
      <c r="AW344" s="203"/>
      <c r="AX344" s="203"/>
      <c r="AY344" s="203"/>
      <c r="AZ344" s="203"/>
      <c r="BA344" s="203"/>
      <c r="BB344" s="203"/>
      <c r="BC344" s="203"/>
      <c r="BD344" s="203"/>
      <c r="BE344" s="203"/>
      <c r="BF344" s="203"/>
      <c r="BG344" s="203"/>
      <c r="BH344" s="203"/>
      <c r="BI344" s="203"/>
      <c r="BJ344" s="203"/>
      <c r="BK344" s="203"/>
      <c r="BL344" s="203"/>
      <c r="BM344" s="203"/>
      <c r="BN344" s="203"/>
      <c r="BO344" s="203"/>
      <c r="BP344" s="203"/>
      <c r="BQ344" s="203"/>
      <c r="BR344" s="203"/>
      <c r="BS344" s="203"/>
      <c r="BT344" s="203"/>
      <c r="BU344" s="203"/>
      <c r="BV344" s="203"/>
      <c r="BW344" s="203"/>
      <c r="BX344" s="203"/>
      <c r="BY344" s="203"/>
      <c r="BZ344" s="203"/>
      <c r="CB344" s="8" t="s">
        <v>504</v>
      </c>
      <c r="CC344" s="2" t="s">
        <v>503</v>
      </c>
      <c r="CZ344" s="48"/>
      <c r="DA344" s="48"/>
      <c r="DB344" s="48"/>
      <c r="DC344" s="48"/>
      <c r="DD344" s="48"/>
      <c r="DE344" s="48"/>
      <c r="DF344" s="48"/>
      <c r="DG344" s="48"/>
      <c r="DH344" s="48"/>
      <c r="DI344" s="48"/>
      <c r="DJ344" s="48"/>
      <c r="DK344" s="48"/>
      <c r="DL344" s="48"/>
      <c r="DM344" s="48"/>
      <c r="DN344" s="48"/>
      <c r="DO344" s="48"/>
      <c r="DP344" s="48"/>
    </row>
    <row r="345" spans="1:120" s="2" customFormat="1" ht="17.100000000000001" customHeight="1">
      <c r="A345" s="59"/>
      <c r="B345" s="59" t="s">
        <v>192</v>
      </c>
      <c r="C345" s="59"/>
      <c r="D345" s="59"/>
      <c r="E345" s="59"/>
      <c r="F345" s="59"/>
      <c r="G345" s="59"/>
      <c r="H345" s="59"/>
      <c r="I345" s="59"/>
      <c r="J345" s="59"/>
      <c r="K345" s="59"/>
      <c r="L345" s="59"/>
      <c r="M345" s="59"/>
      <c r="N345" s="59"/>
      <c r="O345" s="59"/>
      <c r="P345" s="59"/>
      <c r="Q345" s="59"/>
      <c r="R345" s="59"/>
      <c r="S345" s="59"/>
      <c r="T345" s="59"/>
      <c r="U345" s="59"/>
      <c r="V345" s="59"/>
      <c r="W345" s="59"/>
      <c r="X345" s="59"/>
      <c r="Y345" s="59"/>
      <c r="Z345" s="59"/>
      <c r="AA345" s="59"/>
      <c r="AB345" s="59"/>
      <c r="AC345" s="59"/>
      <c r="AD345" s="59"/>
      <c r="AE345" s="59"/>
      <c r="AF345" s="59"/>
      <c r="AG345" s="59"/>
      <c r="AH345" s="59"/>
      <c r="AI345" s="59"/>
      <c r="AJ345" s="59"/>
      <c r="AK345" s="59"/>
      <c r="AL345" s="59"/>
      <c r="AM345" s="59"/>
      <c r="AN345" s="59"/>
      <c r="AO345" s="59"/>
      <c r="AP345" s="59"/>
      <c r="AQ345" s="59"/>
      <c r="AR345" s="59"/>
      <c r="AS345" s="59"/>
      <c r="AT345" s="59"/>
      <c r="AU345" s="59"/>
      <c r="AV345" s="59"/>
      <c r="AW345" s="59"/>
      <c r="AX345" s="59"/>
      <c r="AY345" s="59"/>
      <c r="AZ345" s="59"/>
      <c r="BA345" s="59"/>
      <c r="BB345" s="59"/>
      <c r="BC345" s="59"/>
      <c r="BD345" s="59"/>
      <c r="BE345" s="59"/>
      <c r="BF345" s="59"/>
      <c r="BG345" s="59"/>
      <c r="BH345" s="59"/>
      <c r="BI345" s="59"/>
      <c r="BJ345" s="59"/>
      <c r="BK345" s="59"/>
      <c r="BL345" s="59"/>
      <c r="BM345" s="59"/>
      <c r="BN345" s="59"/>
      <c r="BO345" s="59"/>
      <c r="BP345" s="59"/>
      <c r="BQ345" s="59"/>
      <c r="BR345" s="59"/>
      <c r="BS345" s="59"/>
      <c r="BT345" s="59"/>
      <c r="BU345" s="59"/>
      <c r="BV345" s="59"/>
      <c r="BW345" s="59"/>
      <c r="BX345" s="59"/>
      <c r="BY345" s="59"/>
      <c r="BZ345" s="59"/>
      <c r="CB345" s="8" t="s">
        <v>507</v>
      </c>
      <c r="CC345" s="2" t="s">
        <v>506</v>
      </c>
      <c r="CZ345" s="48"/>
      <c r="DA345" s="48"/>
      <c r="DB345" s="48"/>
      <c r="DC345" s="48"/>
      <c r="DD345" s="48"/>
      <c r="DE345" s="48"/>
      <c r="DF345" s="48"/>
      <c r="DG345" s="48"/>
      <c r="DH345" s="48"/>
      <c r="DI345" s="48"/>
      <c r="DJ345" s="48"/>
      <c r="DK345" s="48"/>
      <c r="DL345" s="48"/>
      <c r="DM345" s="48"/>
      <c r="DN345" s="48"/>
      <c r="DO345" s="48"/>
      <c r="DP345" s="48"/>
    </row>
    <row r="346" spans="1:120" s="2" customFormat="1" ht="15.95" customHeight="1">
      <c r="A346" s="59"/>
      <c r="B346" s="59"/>
      <c r="C346" s="59"/>
      <c r="D346" s="59"/>
      <c r="E346" s="59"/>
      <c r="F346" s="59"/>
      <c r="G346" s="59"/>
      <c r="H346" s="59"/>
      <c r="I346" s="59"/>
      <c r="J346" s="59"/>
      <c r="K346" s="59"/>
      <c r="L346" s="59"/>
      <c r="M346" s="59"/>
      <c r="N346" s="59"/>
      <c r="O346" s="59"/>
      <c r="P346" s="59"/>
      <c r="Q346" s="59"/>
      <c r="R346" s="59"/>
      <c r="S346" s="59"/>
      <c r="T346" s="59"/>
      <c r="U346" s="59"/>
      <c r="V346" s="670" t="s">
        <v>1218</v>
      </c>
      <c r="W346" s="671"/>
      <c r="X346" s="671"/>
      <c r="Y346" s="671"/>
      <c r="Z346" s="672"/>
      <c r="AA346" s="673"/>
      <c r="AB346" s="673"/>
      <c r="AC346" s="670" t="s">
        <v>12</v>
      </c>
      <c r="AD346" s="670"/>
      <c r="AE346" s="672"/>
      <c r="AF346" s="672"/>
      <c r="AG346" s="672"/>
      <c r="AH346" s="670" t="s">
        <v>13</v>
      </c>
      <c r="AI346" s="670"/>
      <c r="AJ346" s="672"/>
      <c r="AK346" s="672"/>
      <c r="AL346" s="672"/>
      <c r="AM346" s="670" t="s">
        <v>14</v>
      </c>
      <c r="AN346" s="670"/>
      <c r="AO346" s="59"/>
      <c r="AP346" s="59"/>
      <c r="AQ346" s="59"/>
      <c r="AR346" s="59"/>
      <c r="AS346" s="59"/>
      <c r="AT346" s="59"/>
      <c r="AU346" s="59"/>
      <c r="AV346" s="59"/>
      <c r="AW346" s="59"/>
      <c r="AX346" s="59"/>
      <c r="AY346" s="59"/>
      <c r="AZ346" s="59"/>
      <c r="BA346" s="59"/>
      <c r="BB346" s="59"/>
      <c r="BC346" s="59"/>
      <c r="BD346" s="59"/>
      <c r="BE346" s="59"/>
      <c r="BF346" s="59"/>
      <c r="BG346" s="59"/>
      <c r="BH346" s="59"/>
      <c r="BI346" s="59"/>
      <c r="BJ346" s="59"/>
      <c r="BK346" s="59"/>
      <c r="BL346" s="59"/>
      <c r="BM346" s="59"/>
      <c r="BN346" s="59"/>
      <c r="BO346" s="59"/>
      <c r="BP346" s="59"/>
      <c r="BQ346" s="59"/>
      <c r="BR346" s="59"/>
      <c r="BS346" s="59"/>
      <c r="BT346" s="59"/>
      <c r="BU346" s="59"/>
      <c r="BV346" s="59"/>
      <c r="BW346" s="59"/>
      <c r="BX346" s="59"/>
      <c r="BY346" s="59"/>
      <c r="BZ346" s="59"/>
      <c r="CB346" s="8" t="s">
        <v>510</v>
      </c>
      <c r="CC346" s="2" t="s">
        <v>509</v>
      </c>
      <c r="CZ346" s="48"/>
      <c r="DA346" s="48"/>
      <c r="DB346" s="48"/>
      <c r="DC346" s="48"/>
      <c r="DD346" s="48"/>
      <c r="DE346" s="48"/>
      <c r="DF346" s="48"/>
      <c r="DG346" s="48"/>
      <c r="DH346" s="48"/>
      <c r="DI346" s="48"/>
      <c r="DJ346" s="48"/>
      <c r="DK346" s="48"/>
      <c r="DL346" s="48"/>
      <c r="DM346" s="48"/>
      <c r="DN346" s="48"/>
      <c r="DO346" s="48"/>
      <c r="DP346" s="48"/>
    </row>
    <row r="347" spans="1:120" s="2" customFormat="1" ht="3.95" customHeight="1">
      <c r="A347" s="94"/>
      <c r="B347" s="94"/>
      <c r="C347" s="94"/>
      <c r="D347" s="94"/>
      <c r="E347" s="94"/>
      <c r="F347" s="94"/>
      <c r="G347" s="94"/>
      <c r="H347" s="94"/>
      <c r="I347" s="94"/>
      <c r="J347" s="94"/>
      <c r="K347" s="94"/>
      <c r="L347" s="94"/>
      <c r="M347" s="94"/>
      <c r="N347" s="94"/>
      <c r="O347" s="94"/>
      <c r="P347" s="94"/>
      <c r="Q347" s="94"/>
      <c r="R347" s="94"/>
      <c r="S347" s="94"/>
      <c r="T347" s="94"/>
      <c r="U347" s="94"/>
      <c r="V347" s="94"/>
      <c r="W347" s="94"/>
      <c r="X347" s="94"/>
      <c r="Y347" s="94"/>
      <c r="Z347" s="94"/>
      <c r="AA347" s="94"/>
      <c r="AB347" s="94"/>
      <c r="AC347" s="94"/>
      <c r="AD347" s="94"/>
      <c r="AE347" s="94"/>
      <c r="AF347" s="94"/>
      <c r="AG347" s="94"/>
      <c r="AH347" s="94"/>
      <c r="AI347" s="94"/>
      <c r="AJ347" s="94"/>
      <c r="AK347" s="94"/>
      <c r="AL347" s="94"/>
      <c r="AM347" s="94"/>
      <c r="AN347" s="94"/>
      <c r="AO347" s="94"/>
      <c r="AP347" s="94"/>
      <c r="AQ347" s="94"/>
      <c r="AR347" s="94"/>
      <c r="AS347" s="94"/>
      <c r="AT347" s="94"/>
      <c r="AU347" s="94"/>
      <c r="AV347" s="94"/>
      <c r="AW347" s="94"/>
      <c r="AX347" s="94"/>
      <c r="AY347" s="94"/>
      <c r="AZ347" s="94"/>
      <c r="BA347" s="94"/>
      <c r="BB347" s="94"/>
      <c r="BC347" s="94"/>
      <c r="BD347" s="94"/>
      <c r="BE347" s="94"/>
      <c r="BF347" s="94"/>
      <c r="BG347" s="94"/>
      <c r="BH347" s="94"/>
      <c r="BI347" s="94"/>
      <c r="BJ347" s="94"/>
      <c r="BK347" s="94"/>
      <c r="BL347" s="94"/>
      <c r="BM347" s="94"/>
      <c r="BN347" s="94"/>
      <c r="BO347" s="94"/>
      <c r="BP347" s="94"/>
      <c r="BQ347" s="94"/>
      <c r="BR347" s="94"/>
      <c r="BS347" s="94"/>
      <c r="BT347" s="94"/>
      <c r="BU347" s="94"/>
      <c r="BV347" s="94"/>
      <c r="BW347" s="94"/>
      <c r="BX347" s="94"/>
      <c r="BY347" s="94"/>
      <c r="BZ347" s="94"/>
      <c r="CB347" s="8" t="s">
        <v>513</v>
      </c>
      <c r="CC347" s="2" t="s">
        <v>512</v>
      </c>
      <c r="CJ347" s="2" t="str">
        <f>IF(AND(Z346&lt;&gt;"",AE346&lt;&gt;"",AJ346&lt;&gt;""),"令和"&amp;Z346&amp;"年"&amp;AE346&amp;"月"&amp;AJ346&amp;"日","")</f>
        <v/>
      </c>
      <c r="CZ347" s="48"/>
      <c r="DA347" s="48"/>
      <c r="DB347" s="48"/>
      <c r="DC347" s="48"/>
      <c r="DD347" s="48"/>
      <c r="DE347" s="48"/>
      <c r="DF347" s="48"/>
      <c r="DG347" s="48"/>
      <c r="DH347" s="48"/>
      <c r="DI347" s="48"/>
      <c r="DJ347" s="48"/>
      <c r="DK347" s="48"/>
      <c r="DL347" s="48"/>
      <c r="DM347" s="48"/>
      <c r="DN347" s="48"/>
      <c r="DO347" s="48"/>
      <c r="DP347" s="48"/>
    </row>
    <row r="348" spans="1:120" s="2" customFormat="1" ht="4.5" customHeight="1">
      <c r="A348" s="203"/>
      <c r="B348" s="203"/>
      <c r="C348" s="203"/>
      <c r="D348" s="203"/>
      <c r="E348" s="203"/>
      <c r="F348" s="203"/>
      <c r="G348" s="203"/>
      <c r="H348" s="203"/>
      <c r="I348" s="203"/>
      <c r="J348" s="203"/>
      <c r="K348" s="203"/>
      <c r="L348" s="203"/>
      <c r="M348" s="203"/>
      <c r="N348" s="203"/>
      <c r="O348" s="203"/>
      <c r="P348" s="203"/>
      <c r="Q348" s="203"/>
      <c r="R348" s="203"/>
      <c r="S348" s="203"/>
      <c r="T348" s="203"/>
      <c r="U348" s="203"/>
      <c r="V348" s="203"/>
      <c r="W348" s="203"/>
      <c r="X348" s="203"/>
      <c r="Y348" s="203"/>
      <c r="Z348" s="203"/>
      <c r="AA348" s="203"/>
      <c r="AB348" s="203"/>
      <c r="AC348" s="203"/>
      <c r="AD348" s="203"/>
      <c r="AE348" s="203"/>
      <c r="AF348" s="203"/>
      <c r="AG348" s="203"/>
      <c r="AH348" s="203"/>
      <c r="AI348" s="203"/>
      <c r="AJ348" s="203"/>
      <c r="AK348" s="203"/>
      <c r="AL348" s="203"/>
      <c r="AM348" s="203"/>
      <c r="AN348" s="203"/>
      <c r="AO348" s="203"/>
      <c r="AP348" s="203"/>
      <c r="AQ348" s="203"/>
      <c r="AR348" s="203"/>
      <c r="AS348" s="203"/>
      <c r="AT348" s="203"/>
      <c r="AU348" s="203"/>
      <c r="AV348" s="203"/>
      <c r="AW348" s="203"/>
      <c r="AX348" s="203"/>
      <c r="AY348" s="203"/>
      <c r="AZ348" s="203"/>
      <c r="BA348" s="203"/>
      <c r="BB348" s="203"/>
      <c r="BC348" s="203"/>
      <c r="BD348" s="203"/>
      <c r="BE348" s="203"/>
      <c r="BF348" s="203"/>
      <c r="BG348" s="203"/>
      <c r="BH348" s="203"/>
      <c r="BI348" s="203"/>
      <c r="BJ348" s="203"/>
      <c r="BK348" s="203"/>
      <c r="BL348" s="203"/>
      <c r="BM348" s="203"/>
      <c r="BN348" s="203"/>
      <c r="BO348" s="203"/>
      <c r="BP348" s="203"/>
      <c r="BQ348" s="203"/>
      <c r="BR348" s="203"/>
      <c r="BS348" s="203"/>
      <c r="BT348" s="203"/>
      <c r="BU348" s="203"/>
      <c r="BV348" s="203"/>
      <c r="BW348" s="203"/>
      <c r="BX348" s="203"/>
      <c r="BY348" s="203"/>
      <c r="BZ348" s="203"/>
      <c r="CB348" s="8" t="s">
        <v>516</v>
      </c>
      <c r="CC348" s="2" t="s">
        <v>515</v>
      </c>
      <c r="CZ348" s="48"/>
      <c r="DA348" s="48"/>
      <c r="DB348" s="48"/>
      <c r="DC348" s="48"/>
      <c r="DD348" s="48"/>
      <c r="DE348" s="48"/>
      <c r="DF348" s="48"/>
      <c r="DG348" s="48"/>
      <c r="DH348" s="48"/>
      <c r="DI348" s="48"/>
      <c r="DJ348" s="48"/>
      <c r="DK348" s="48"/>
      <c r="DL348" s="48"/>
      <c r="DM348" s="48"/>
      <c r="DN348" s="48"/>
      <c r="DO348" s="48"/>
      <c r="DP348" s="48"/>
    </row>
    <row r="349" spans="1:120" s="2" customFormat="1" ht="17.100000000000001" customHeight="1">
      <c r="A349" s="59"/>
      <c r="B349" s="59" t="s">
        <v>193</v>
      </c>
      <c r="C349" s="59"/>
      <c r="D349" s="59"/>
      <c r="E349" s="59"/>
      <c r="F349" s="59"/>
      <c r="G349" s="59"/>
      <c r="H349" s="59"/>
      <c r="I349" s="59"/>
      <c r="J349" s="59"/>
      <c r="K349" s="59"/>
      <c r="L349" s="59"/>
      <c r="M349" s="59"/>
      <c r="N349" s="59"/>
      <c r="O349" s="59"/>
      <c r="P349" s="59"/>
      <c r="Q349" s="59"/>
      <c r="R349" s="59"/>
      <c r="S349" s="59"/>
      <c r="T349" s="59"/>
      <c r="U349" s="59"/>
      <c r="V349" s="59"/>
      <c r="W349" s="59"/>
      <c r="X349" s="59"/>
      <c r="Y349" s="59"/>
      <c r="Z349" s="59"/>
      <c r="AA349" s="59"/>
      <c r="AB349" s="59"/>
      <c r="AC349" s="59"/>
      <c r="AD349" s="59"/>
      <c r="AE349" s="59"/>
      <c r="AF349" s="59"/>
      <c r="AG349" s="59"/>
      <c r="AH349" s="59"/>
      <c r="AI349" s="59"/>
      <c r="AJ349" s="59"/>
      <c r="AK349" s="59"/>
      <c r="AL349" s="59"/>
      <c r="AM349" s="59"/>
      <c r="AN349" s="59"/>
      <c r="AO349" s="59"/>
      <c r="AP349" s="59"/>
      <c r="AQ349" s="59"/>
      <c r="AR349" s="59"/>
      <c r="AS349" s="59"/>
      <c r="AT349" s="59"/>
      <c r="AU349" s="59"/>
      <c r="AV349" s="59"/>
      <c r="AW349" s="59"/>
      <c r="AX349" s="59"/>
      <c r="AY349" s="59"/>
      <c r="AZ349" s="59" t="s">
        <v>194</v>
      </c>
      <c r="BA349" s="59"/>
      <c r="BB349" s="59"/>
      <c r="BC349" s="59"/>
      <c r="BD349" s="59"/>
      <c r="BE349" s="59"/>
      <c r="BF349" s="59"/>
      <c r="BG349" s="59"/>
      <c r="BH349" s="59"/>
      <c r="BI349" s="59"/>
      <c r="BJ349" s="59"/>
      <c r="BK349" s="59"/>
      <c r="BL349" s="59"/>
      <c r="BM349" s="59"/>
      <c r="BN349" s="59"/>
      <c r="BO349" s="59"/>
      <c r="BP349" s="59"/>
      <c r="BQ349" s="59"/>
      <c r="BR349" s="59"/>
      <c r="BS349" s="59"/>
      <c r="BT349" s="59"/>
      <c r="BU349" s="59"/>
      <c r="BV349" s="59"/>
      <c r="BW349" s="59"/>
      <c r="BX349" s="59"/>
      <c r="BY349" s="59"/>
      <c r="BZ349" s="59"/>
      <c r="CB349" s="8" t="s">
        <v>519</v>
      </c>
      <c r="CC349" s="2" t="s">
        <v>518</v>
      </c>
      <c r="CZ349" s="48"/>
      <c r="DA349" s="48"/>
      <c r="DB349" s="48"/>
      <c r="DC349" s="48"/>
      <c r="DD349" s="48"/>
      <c r="DE349" s="48"/>
      <c r="DF349" s="48"/>
      <c r="DG349" s="48"/>
      <c r="DH349" s="48"/>
      <c r="DI349" s="48"/>
      <c r="DJ349" s="48"/>
      <c r="DK349" s="48"/>
      <c r="DL349" s="48"/>
      <c r="DM349" s="48"/>
      <c r="DN349" s="48"/>
      <c r="DO349" s="48"/>
      <c r="DP349" s="48"/>
    </row>
    <row r="350" spans="1:120" s="2" customFormat="1" ht="15.95" customHeight="1">
      <c r="A350" s="59"/>
      <c r="B350" s="59"/>
      <c r="C350" s="59"/>
      <c r="D350" s="59"/>
      <c r="E350" s="670" t="s">
        <v>195</v>
      </c>
      <c r="F350" s="670"/>
      <c r="G350" s="670"/>
      <c r="H350" s="672"/>
      <c r="I350" s="672"/>
      <c r="J350" s="670" t="s">
        <v>196</v>
      </c>
      <c r="K350" s="670"/>
      <c r="L350" s="670"/>
      <c r="M350" s="59"/>
      <c r="N350" s="59"/>
      <c r="O350" s="670" t="s">
        <v>1218</v>
      </c>
      <c r="P350" s="671"/>
      <c r="Q350" s="671"/>
      <c r="R350" s="671"/>
      <c r="S350" s="672"/>
      <c r="T350" s="673"/>
      <c r="U350" s="673"/>
      <c r="V350" s="670" t="s">
        <v>12</v>
      </c>
      <c r="W350" s="670"/>
      <c r="X350" s="672"/>
      <c r="Y350" s="672"/>
      <c r="Z350" s="672"/>
      <c r="AA350" s="670" t="s">
        <v>13</v>
      </c>
      <c r="AB350" s="670"/>
      <c r="AC350" s="672"/>
      <c r="AD350" s="672"/>
      <c r="AE350" s="672"/>
      <c r="AF350" s="670" t="s">
        <v>14</v>
      </c>
      <c r="AG350" s="670"/>
      <c r="AH350" s="59"/>
      <c r="AI350" s="59"/>
      <c r="AJ350" s="59" t="s">
        <v>37</v>
      </c>
      <c r="AK350" s="59"/>
      <c r="AL350" s="677"/>
      <c r="AM350" s="677"/>
      <c r="AN350" s="677"/>
      <c r="AO350" s="677"/>
      <c r="AP350" s="677"/>
      <c r="AQ350" s="677"/>
      <c r="AR350" s="677"/>
      <c r="AS350" s="677"/>
      <c r="AT350" s="677"/>
      <c r="AU350" s="677"/>
      <c r="AV350" s="677"/>
      <c r="AW350" s="677"/>
      <c r="AX350" s="677"/>
      <c r="AY350" s="677"/>
      <c r="AZ350" s="677"/>
      <c r="BA350" s="677"/>
      <c r="BB350" s="677"/>
      <c r="BC350" s="677"/>
      <c r="BD350" s="677"/>
      <c r="BE350" s="677"/>
      <c r="BF350" s="677"/>
      <c r="BG350" s="677"/>
      <c r="BH350" s="677"/>
      <c r="BI350" s="677"/>
      <c r="BJ350" s="677"/>
      <c r="BK350" s="677"/>
      <c r="BL350" s="677"/>
      <c r="BM350" s="677"/>
      <c r="BN350" s="677"/>
      <c r="BO350" s="677"/>
      <c r="BP350" s="677"/>
      <c r="BQ350" s="677"/>
      <c r="BR350" s="677"/>
      <c r="BS350" s="677"/>
      <c r="BT350" s="677"/>
      <c r="BU350" s="677"/>
      <c r="BV350" s="677"/>
      <c r="BW350" s="684"/>
      <c r="BX350" s="684"/>
      <c r="BY350" s="120"/>
      <c r="BZ350" s="59" t="s">
        <v>85</v>
      </c>
      <c r="CB350" s="8" t="s">
        <v>522</v>
      </c>
      <c r="CC350" s="2" t="s">
        <v>521</v>
      </c>
      <c r="CZ350" s="48"/>
      <c r="DA350" s="48"/>
      <c r="DB350" s="48"/>
      <c r="DC350" s="48"/>
      <c r="DD350" s="48"/>
      <c r="DE350" s="48"/>
      <c r="DF350" s="48"/>
      <c r="DG350" s="48"/>
      <c r="DH350" s="48"/>
      <c r="DI350" s="48"/>
      <c r="DJ350" s="48"/>
      <c r="DK350" s="48"/>
      <c r="DL350" s="48"/>
      <c r="DM350" s="48"/>
      <c r="DN350" s="48"/>
      <c r="DO350" s="48"/>
      <c r="DP350" s="48"/>
    </row>
    <row r="351" spans="1:120" s="2" customFormat="1" ht="17.100000000000001" customHeight="1">
      <c r="A351" s="59"/>
      <c r="B351" s="59"/>
      <c r="C351" s="59"/>
      <c r="D351" s="59"/>
      <c r="E351" s="670" t="s">
        <v>195</v>
      </c>
      <c r="F351" s="670"/>
      <c r="G351" s="670"/>
      <c r="H351" s="672"/>
      <c r="I351" s="672"/>
      <c r="J351" s="670" t="s">
        <v>196</v>
      </c>
      <c r="K351" s="670"/>
      <c r="L351" s="670"/>
      <c r="M351" s="59"/>
      <c r="N351" s="59"/>
      <c r="O351" s="670" t="s">
        <v>1218</v>
      </c>
      <c r="P351" s="671"/>
      <c r="Q351" s="671"/>
      <c r="R351" s="671"/>
      <c r="S351" s="672"/>
      <c r="T351" s="673"/>
      <c r="U351" s="673"/>
      <c r="V351" s="670" t="s">
        <v>12</v>
      </c>
      <c r="W351" s="670"/>
      <c r="X351" s="672"/>
      <c r="Y351" s="672"/>
      <c r="Z351" s="672"/>
      <c r="AA351" s="670" t="s">
        <v>13</v>
      </c>
      <c r="AB351" s="670"/>
      <c r="AC351" s="672"/>
      <c r="AD351" s="672"/>
      <c r="AE351" s="672"/>
      <c r="AF351" s="670" t="s">
        <v>14</v>
      </c>
      <c r="AG351" s="670"/>
      <c r="AH351" s="59"/>
      <c r="AI351" s="59"/>
      <c r="AJ351" s="59" t="s">
        <v>37</v>
      </c>
      <c r="AK351" s="59"/>
      <c r="AL351" s="677"/>
      <c r="AM351" s="677"/>
      <c r="AN351" s="677"/>
      <c r="AO351" s="677"/>
      <c r="AP351" s="677"/>
      <c r="AQ351" s="677"/>
      <c r="AR351" s="677"/>
      <c r="AS351" s="677"/>
      <c r="AT351" s="677"/>
      <c r="AU351" s="677"/>
      <c r="AV351" s="677"/>
      <c r="AW351" s="677"/>
      <c r="AX351" s="677"/>
      <c r="AY351" s="677"/>
      <c r="AZ351" s="677"/>
      <c r="BA351" s="677"/>
      <c r="BB351" s="677"/>
      <c r="BC351" s="677"/>
      <c r="BD351" s="677"/>
      <c r="BE351" s="677"/>
      <c r="BF351" s="677"/>
      <c r="BG351" s="677"/>
      <c r="BH351" s="677"/>
      <c r="BI351" s="677"/>
      <c r="BJ351" s="677"/>
      <c r="BK351" s="677"/>
      <c r="BL351" s="677"/>
      <c r="BM351" s="677"/>
      <c r="BN351" s="677"/>
      <c r="BO351" s="677"/>
      <c r="BP351" s="677"/>
      <c r="BQ351" s="677"/>
      <c r="BR351" s="677"/>
      <c r="BS351" s="677"/>
      <c r="BT351" s="677"/>
      <c r="BU351" s="677"/>
      <c r="BV351" s="677"/>
      <c r="BW351" s="684"/>
      <c r="BX351" s="684"/>
      <c r="BY351" s="120"/>
      <c r="BZ351" s="59" t="s">
        <v>85</v>
      </c>
      <c r="CB351" s="8" t="s">
        <v>525</v>
      </c>
      <c r="CC351" s="2" t="s">
        <v>524</v>
      </c>
      <c r="CJ351" s="2" t="str">
        <f>IF(AND(S350&lt;&gt;"",X350&lt;&gt;"",AC350&lt;&gt;""),"令和"&amp;S350&amp;"年"&amp;X350&amp;"月"&amp;AC350&amp;"日","")</f>
        <v/>
      </c>
      <c r="CZ351" s="48"/>
      <c r="DA351" s="48"/>
      <c r="DB351" s="48"/>
      <c r="DC351" s="48"/>
      <c r="DD351" s="48"/>
      <c r="DE351" s="48"/>
      <c r="DF351" s="48"/>
      <c r="DG351" s="48"/>
      <c r="DH351" s="48"/>
      <c r="DI351" s="48"/>
      <c r="DJ351" s="48"/>
      <c r="DK351" s="48"/>
      <c r="DL351" s="48"/>
      <c r="DM351" s="48"/>
      <c r="DN351" s="48"/>
      <c r="DO351" s="48"/>
      <c r="DP351" s="48"/>
    </row>
    <row r="352" spans="1:120" s="2" customFormat="1" ht="17.100000000000001" customHeight="1">
      <c r="A352" s="59"/>
      <c r="B352" s="59"/>
      <c r="C352" s="59"/>
      <c r="D352" s="59"/>
      <c r="E352" s="670" t="s">
        <v>195</v>
      </c>
      <c r="F352" s="670"/>
      <c r="G352" s="670"/>
      <c r="H352" s="672"/>
      <c r="I352" s="672"/>
      <c r="J352" s="670" t="s">
        <v>196</v>
      </c>
      <c r="K352" s="670"/>
      <c r="L352" s="670"/>
      <c r="M352" s="59"/>
      <c r="N352" s="59"/>
      <c r="O352" s="670" t="s">
        <v>1218</v>
      </c>
      <c r="P352" s="671"/>
      <c r="Q352" s="671"/>
      <c r="R352" s="671"/>
      <c r="S352" s="672"/>
      <c r="T352" s="673"/>
      <c r="U352" s="673"/>
      <c r="V352" s="670" t="s">
        <v>12</v>
      </c>
      <c r="W352" s="670"/>
      <c r="X352" s="672"/>
      <c r="Y352" s="672"/>
      <c r="Z352" s="672"/>
      <c r="AA352" s="670" t="s">
        <v>13</v>
      </c>
      <c r="AB352" s="670"/>
      <c r="AC352" s="672"/>
      <c r="AD352" s="672"/>
      <c r="AE352" s="672"/>
      <c r="AF352" s="670" t="s">
        <v>14</v>
      </c>
      <c r="AG352" s="670"/>
      <c r="AH352" s="59"/>
      <c r="AI352" s="59"/>
      <c r="AJ352" s="59" t="s">
        <v>37</v>
      </c>
      <c r="AK352" s="59"/>
      <c r="AL352" s="677"/>
      <c r="AM352" s="677"/>
      <c r="AN352" s="677"/>
      <c r="AO352" s="677"/>
      <c r="AP352" s="677"/>
      <c r="AQ352" s="677"/>
      <c r="AR352" s="677"/>
      <c r="AS352" s="677"/>
      <c r="AT352" s="677"/>
      <c r="AU352" s="677"/>
      <c r="AV352" s="677"/>
      <c r="AW352" s="677"/>
      <c r="AX352" s="677"/>
      <c r="AY352" s="677"/>
      <c r="AZ352" s="677"/>
      <c r="BA352" s="677"/>
      <c r="BB352" s="677"/>
      <c r="BC352" s="677"/>
      <c r="BD352" s="677"/>
      <c r="BE352" s="677"/>
      <c r="BF352" s="677"/>
      <c r="BG352" s="677"/>
      <c r="BH352" s="677"/>
      <c r="BI352" s="677"/>
      <c r="BJ352" s="677"/>
      <c r="BK352" s="677"/>
      <c r="BL352" s="677"/>
      <c r="BM352" s="677"/>
      <c r="BN352" s="677"/>
      <c r="BO352" s="677"/>
      <c r="BP352" s="677"/>
      <c r="BQ352" s="677"/>
      <c r="BR352" s="677"/>
      <c r="BS352" s="677"/>
      <c r="BT352" s="677"/>
      <c r="BU352" s="677"/>
      <c r="BV352" s="677"/>
      <c r="BW352" s="684"/>
      <c r="BX352" s="684"/>
      <c r="BY352" s="120"/>
      <c r="BZ352" s="59" t="s">
        <v>85</v>
      </c>
      <c r="CB352" s="8" t="s">
        <v>528</v>
      </c>
      <c r="CC352" s="2" t="s">
        <v>527</v>
      </c>
      <c r="CJ352" s="2" t="str">
        <f>IF(AND(S351&lt;&gt;"",X351&lt;&gt;"",AC351&lt;&gt;""),"令和"&amp;S351&amp;"年"&amp;X351&amp;"月"&amp;AC351&amp;"日","")</f>
        <v/>
      </c>
      <c r="CZ352" s="48"/>
      <c r="DA352" s="48"/>
      <c r="DB352" s="48"/>
      <c r="DC352" s="48"/>
      <c r="DD352" s="48"/>
      <c r="DE352" s="48"/>
      <c r="DF352" s="48"/>
      <c r="DG352" s="48"/>
      <c r="DH352" s="48"/>
      <c r="DI352" s="48"/>
      <c r="DJ352" s="48"/>
      <c r="DK352" s="48"/>
      <c r="DL352" s="48"/>
      <c r="DM352" s="48"/>
      <c r="DN352" s="48"/>
      <c r="DO352" s="48"/>
      <c r="DP352" s="48"/>
    </row>
    <row r="353" spans="1:120" s="2" customFormat="1" ht="3.95" customHeight="1">
      <c r="A353" s="94"/>
      <c r="B353" s="94"/>
      <c r="C353" s="94"/>
      <c r="D353" s="94"/>
      <c r="E353" s="94"/>
      <c r="F353" s="94"/>
      <c r="G353" s="94"/>
      <c r="H353" s="94"/>
      <c r="I353" s="94"/>
      <c r="J353" s="94"/>
      <c r="K353" s="94"/>
      <c r="L353" s="94"/>
      <c r="M353" s="94"/>
      <c r="N353" s="94"/>
      <c r="O353" s="94"/>
      <c r="P353" s="94"/>
      <c r="Q353" s="94"/>
      <c r="R353" s="94"/>
      <c r="S353" s="94"/>
      <c r="T353" s="94"/>
      <c r="U353" s="94"/>
      <c r="V353" s="94"/>
      <c r="W353" s="94"/>
      <c r="X353" s="94"/>
      <c r="Y353" s="94"/>
      <c r="Z353" s="94"/>
      <c r="AA353" s="94"/>
      <c r="AB353" s="94"/>
      <c r="AC353" s="94"/>
      <c r="AD353" s="94"/>
      <c r="AE353" s="94"/>
      <c r="AF353" s="94"/>
      <c r="AG353" s="94"/>
      <c r="AH353" s="94"/>
      <c r="AI353" s="94"/>
      <c r="AJ353" s="94"/>
      <c r="AK353" s="94"/>
      <c r="AL353" s="94"/>
      <c r="AM353" s="94"/>
      <c r="AN353" s="94"/>
      <c r="AO353" s="94"/>
      <c r="AP353" s="94"/>
      <c r="AQ353" s="94"/>
      <c r="AR353" s="94"/>
      <c r="AS353" s="94"/>
      <c r="AT353" s="94"/>
      <c r="AU353" s="94"/>
      <c r="AV353" s="94"/>
      <c r="AW353" s="94"/>
      <c r="AX353" s="94"/>
      <c r="AY353" s="94"/>
      <c r="AZ353" s="94"/>
      <c r="BA353" s="94"/>
      <c r="BB353" s="94"/>
      <c r="BC353" s="94"/>
      <c r="BD353" s="94"/>
      <c r="BE353" s="94"/>
      <c r="BF353" s="94"/>
      <c r="BG353" s="94"/>
      <c r="BH353" s="94"/>
      <c r="BI353" s="94"/>
      <c r="BJ353" s="94"/>
      <c r="BK353" s="94"/>
      <c r="BL353" s="94"/>
      <c r="BM353" s="94"/>
      <c r="BN353" s="94"/>
      <c r="BO353" s="94"/>
      <c r="BP353" s="94"/>
      <c r="BQ353" s="94"/>
      <c r="BR353" s="94"/>
      <c r="BS353" s="94"/>
      <c r="BT353" s="94"/>
      <c r="BU353" s="94"/>
      <c r="BV353" s="94"/>
      <c r="BW353" s="94"/>
      <c r="BX353" s="94"/>
      <c r="BY353" s="94"/>
      <c r="BZ353" s="94"/>
      <c r="CB353" s="8" t="s">
        <v>531</v>
      </c>
      <c r="CC353" s="2" t="s">
        <v>530</v>
      </c>
      <c r="CJ353" s="2" t="str">
        <f>IF(AND(S352&lt;&gt;"",X352&lt;&gt;"",AC352&lt;&gt;""),"令和"&amp;S352&amp;"年"&amp;X352&amp;"月"&amp;AC352&amp;"日","")</f>
        <v/>
      </c>
      <c r="CZ353" s="48"/>
      <c r="DA353" s="48"/>
      <c r="DB353" s="48"/>
      <c r="DC353" s="48"/>
      <c r="DD353" s="48"/>
      <c r="DE353" s="48"/>
      <c r="DF353" s="48"/>
      <c r="DG353" s="48"/>
      <c r="DH353" s="48"/>
      <c r="DI353" s="48"/>
      <c r="DJ353" s="48"/>
      <c r="DK353" s="48"/>
      <c r="DL353" s="48"/>
      <c r="DM353" s="48"/>
      <c r="DN353" s="48"/>
      <c r="DO353" s="48"/>
      <c r="DP353" s="48"/>
    </row>
    <row r="354" spans="1:120" s="2" customFormat="1" ht="5.0999999999999996" customHeight="1">
      <c r="A354" s="203"/>
      <c r="B354" s="203"/>
      <c r="C354" s="203"/>
      <c r="D354" s="203"/>
      <c r="E354" s="203"/>
      <c r="F354" s="203"/>
      <c r="G354" s="203"/>
      <c r="H354" s="203"/>
      <c r="I354" s="203"/>
      <c r="J354" s="203"/>
      <c r="K354" s="203"/>
      <c r="L354" s="203"/>
      <c r="M354" s="203"/>
      <c r="N354" s="203"/>
      <c r="O354" s="203"/>
      <c r="P354" s="203"/>
      <c r="Q354" s="203"/>
      <c r="R354" s="203"/>
      <c r="S354" s="203"/>
      <c r="T354" s="203"/>
      <c r="U354" s="203"/>
      <c r="V354" s="203"/>
      <c r="W354" s="203"/>
      <c r="X354" s="203"/>
      <c r="Y354" s="203"/>
      <c r="Z354" s="203"/>
      <c r="AA354" s="203"/>
      <c r="AB354" s="203"/>
      <c r="AC354" s="203"/>
      <c r="AD354" s="203"/>
      <c r="AE354" s="203"/>
      <c r="AF354" s="203"/>
      <c r="AG354" s="203"/>
      <c r="AH354" s="203"/>
      <c r="AI354" s="203"/>
      <c r="AJ354" s="203"/>
      <c r="AK354" s="203"/>
      <c r="AL354" s="203"/>
      <c r="AM354" s="203"/>
      <c r="AN354" s="203"/>
      <c r="AO354" s="203"/>
      <c r="AP354" s="203"/>
      <c r="AQ354" s="203"/>
      <c r="AR354" s="203"/>
      <c r="AS354" s="203"/>
      <c r="AT354" s="203"/>
      <c r="AU354" s="203"/>
      <c r="AV354" s="203"/>
      <c r="AW354" s="203"/>
      <c r="AX354" s="203"/>
      <c r="AY354" s="203"/>
      <c r="AZ354" s="203"/>
      <c r="BA354" s="203"/>
      <c r="BB354" s="203"/>
      <c r="BC354" s="203"/>
      <c r="BD354" s="203"/>
      <c r="BE354" s="203"/>
      <c r="BF354" s="203"/>
      <c r="BG354" s="203"/>
      <c r="BH354" s="203"/>
      <c r="BI354" s="203"/>
      <c r="BJ354" s="203"/>
      <c r="BK354" s="203"/>
      <c r="BL354" s="203"/>
      <c r="BM354" s="203"/>
      <c r="BN354" s="203"/>
      <c r="BO354" s="203"/>
      <c r="BP354" s="203"/>
      <c r="BQ354" s="203"/>
      <c r="BR354" s="203"/>
      <c r="BS354" s="203"/>
      <c r="BT354" s="203"/>
      <c r="BU354" s="203"/>
      <c r="BV354" s="203"/>
      <c r="BW354" s="203"/>
      <c r="BX354" s="203"/>
      <c r="BY354" s="203"/>
      <c r="BZ354" s="203"/>
      <c r="CB354" s="8" t="s">
        <v>534</v>
      </c>
      <c r="CC354" s="2" t="s">
        <v>533</v>
      </c>
      <c r="CZ354" s="48"/>
      <c r="DA354" s="48"/>
      <c r="DB354" s="48"/>
      <c r="DC354" s="48"/>
      <c r="DD354" s="48"/>
      <c r="DE354" s="48"/>
      <c r="DF354" s="48"/>
      <c r="DG354" s="48"/>
      <c r="DH354" s="48"/>
      <c r="DI354" s="48"/>
      <c r="DJ354" s="48"/>
      <c r="DK354" s="48"/>
      <c r="DL354" s="48"/>
      <c r="DM354" s="48"/>
      <c r="DN354" s="48"/>
      <c r="DO354" s="48"/>
      <c r="DP354" s="48"/>
    </row>
    <row r="355" spans="1:120" s="2" customFormat="1" ht="17.100000000000001" customHeight="1">
      <c r="A355" s="59"/>
      <c r="B355" s="59" t="s">
        <v>197</v>
      </c>
      <c r="C355" s="59"/>
      <c r="D355" s="59"/>
      <c r="E355" s="59"/>
      <c r="F355" s="59"/>
      <c r="G355" s="59"/>
      <c r="H355" s="59"/>
      <c r="I355" s="59"/>
      <c r="J355" s="59"/>
      <c r="K355" s="59"/>
      <c r="L355" s="59"/>
      <c r="M355" s="59"/>
      <c r="N355" s="59"/>
      <c r="O355" s="59"/>
      <c r="P355" s="59"/>
      <c r="Q355" s="59"/>
      <c r="R355" s="59"/>
      <c r="S355" s="735"/>
      <c r="T355" s="735"/>
      <c r="U355" s="735"/>
      <c r="V355" s="735"/>
      <c r="W355" s="735"/>
      <c r="X355" s="735"/>
      <c r="Y355" s="735"/>
      <c r="Z355" s="735"/>
      <c r="AA355" s="735"/>
      <c r="AB355" s="735"/>
      <c r="AC355" s="735"/>
      <c r="AD355" s="735"/>
      <c r="AE355" s="735"/>
      <c r="AF355" s="735"/>
      <c r="AG355" s="735"/>
      <c r="AH355" s="735"/>
      <c r="AI355" s="735"/>
      <c r="AJ355" s="735"/>
      <c r="AK355" s="735"/>
      <c r="AL355" s="735"/>
      <c r="AM355" s="735"/>
      <c r="AN355" s="735"/>
      <c r="AO355" s="735"/>
      <c r="AP355" s="735"/>
      <c r="AQ355" s="735"/>
      <c r="AR355" s="735"/>
      <c r="AS355" s="735"/>
      <c r="AT355" s="735"/>
      <c r="AU355" s="735"/>
      <c r="AV355" s="735"/>
      <c r="AW355" s="735"/>
      <c r="AX355" s="735"/>
      <c r="AY355" s="735"/>
      <c r="AZ355" s="735"/>
      <c r="BA355" s="735"/>
      <c r="BB355" s="735"/>
      <c r="BC355" s="735"/>
      <c r="BD355" s="735"/>
      <c r="BE355" s="735"/>
      <c r="BF355" s="735"/>
      <c r="BG355" s="735"/>
      <c r="BH355" s="735"/>
      <c r="BI355" s="735"/>
      <c r="BJ355" s="735"/>
      <c r="BK355" s="735"/>
      <c r="BL355" s="735"/>
      <c r="BM355" s="735"/>
      <c r="BN355" s="735"/>
      <c r="BO355" s="735"/>
      <c r="BP355" s="735"/>
      <c r="BQ355" s="735"/>
      <c r="BR355" s="735"/>
      <c r="BS355" s="735"/>
      <c r="BT355" s="735"/>
      <c r="BU355" s="735"/>
      <c r="BV355" s="735"/>
      <c r="BW355" s="735"/>
      <c r="BX355" s="735"/>
      <c r="BY355" s="735"/>
      <c r="BZ355" s="735"/>
      <c r="CB355" s="8" t="s">
        <v>537</v>
      </c>
      <c r="CC355" s="2" t="s">
        <v>536</v>
      </c>
      <c r="CZ355" s="48"/>
      <c r="DA355" s="48"/>
      <c r="DB355" s="48"/>
      <c r="DC355" s="48"/>
      <c r="DD355" s="48"/>
      <c r="DE355" s="48"/>
      <c r="DF355" s="48"/>
      <c r="DG355" s="48"/>
      <c r="DH355" s="48"/>
      <c r="DI355" s="48"/>
      <c r="DJ355" s="48"/>
      <c r="DK355" s="48"/>
      <c r="DL355" s="48"/>
      <c r="DM355" s="48"/>
      <c r="DN355" s="48"/>
      <c r="DO355" s="48"/>
      <c r="DP355" s="48"/>
    </row>
    <row r="356" spans="1:120" s="2" customFormat="1" ht="15.95" customHeight="1">
      <c r="A356" s="59"/>
      <c r="B356" s="59"/>
      <c r="C356" s="59"/>
      <c r="D356" s="59"/>
      <c r="E356" s="677"/>
      <c r="F356" s="677"/>
      <c r="G356" s="677"/>
      <c r="H356" s="677"/>
      <c r="I356" s="677"/>
      <c r="J356" s="677"/>
      <c r="K356" s="677"/>
      <c r="L356" s="677"/>
      <c r="M356" s="677"/>
      <c r="N356" s="677"/>
      <c r="O356" s="677"/>
      <c r="P356" s="677"/>
      <c r="Q356" s="677"/>
      <c r="R356" s="677"/>
      <c r="S356" s="677"/>
      <c r="T356" s="677"/>
      <c r="U356" s="677"/>
      <c r="V356" s="677"/>
      <c r="W356" s="677"/>
      <c r="X356" s="677"/>
      <c r="Y356" s="677"/>
      <c r="Z356" s="677"/>
      <c r="AA356" s="677"/>
      <c r="AB356" s="677"/>
      <c r="AC356" s="677"/>
      <c r="AD356" s="677"/>
      <c r="AE356" s="677"/>
      <c r="AF356" s="677"/>
      <c r="AG356" s="677"/>
      <c r="AH356" s="677"/>
      <c r="AI356" s="677"/>
      <c r="AJ356" s="677"/>
      <c r="AK356" s="677"/>
      <c r="AL356" s="677"/>
      <c r="AM356" s="677"/>
      <c r="AN356" s="677"/>
      <c r="AO356" s="677"/>
      <c r="AP356" s="677"/>
      <c r="AQ356" s="677"/>
      <c r="AR356" s="677"/>
      <c r="AS356" s="677"/>
      <c r="AT356" s="677"/>
      <c r="AU356" s="677"/>
      <c r="AV356" s="677"/>
      <c r="AW356" s="677"/>
      <c r="AX356" s="677"/>
      <c r="AY356" s="677"/>
      <c r="AZ356" s="677"/>
      <c r="BA356" s="677"/>
      <c r="BB356" s="677"/>
      <c r="BC356" s="677"/>
      <c r="BD356" s="677"/>
      <c r="BE356" s="677"/>
      <c r="BF356" s="677"/>
      <c r="BG356" s="677"/>
      <c r="BH356" s="677"/>
      <c r="BI356" s="677"/>
      <c r="BJ356" s="677"/>
      <c r="BK356" s="677"/>
      <c r="BL356" s="677"/>
      <c r="BM356" s="677"/>
      <c r="BN356" s="677"/>
      <c r="BO356" s="677"/>
      <c r="BP356" s="677"/>
      <c r="BQ356" s="677"/>
      <c r="BR356" s="677"/>
      <c r="BS356" s="677"/>
      <c r="BT356" s="677"/>
      <c r="BU356" s="677"/>
      <c r="BV356" s="677"/>
      <c r="BW356" s="677"/>
      <c r="BX356" s="677"/>
      <c r="BY356" s="82"/>
      <c r="BZ356" s="82"/>
      <c r="CB356" s="8" t="s">
        <v>1309</v>
      </c>
      <c r="CC356" s="2" t="s">
        <v>1310</v>
      </c>
      <c r="CZ356" s="48"/>
      <c r="DA356" s="48"/>
      <c r="DB356" s="48"/>
      <c r="DC356" s="48"/>
      <c r="DD356" s="48"/>
      <c r="DE356" s="48"/>
      <c r="DF356" s="48"/>
      <c r="DG356" s="48"/>
      <c r="DH356" s="48"/>
      <c r="DI356" s="48"/>
      <c r="DJ356" s="48"/>
      <c r="DK356" s="48"/>
      <c r="DL356" s="48"/>
      <c r="DM356" s="48"/>
      <c r="DN356" s="48"/>
      <c r="DO356" s="48"/>
      <c r="DP356" s="48"/>
    </row>
    <row r="357" spans="1:120" s="2" customFormat="1" ht="17.100000000000001" customHeight="1">
      <c r="A357" s="59"/>
      <c r="B357" s="59"/>
      <c r="C357" s="59"/>
      <c r="D357" s="59"/>
      <c r="E357" s="677"/>
      <c r="F357" s="677"/>
      <c r="G357" s="677"/>
      <c r="H357" s="677"/>
      <c r="I357" s="677"/>
      <c r="J357" s="677"/>
      <c r="K357" s="677"/>
      <c r="L357" s="677"/>
      <c r="M357" s="677"/>
      <c r="N357" s="677"/>
      <c r="O357" s="677"/>
      <c r="P357" s="677"/>
      <c r="Q357" s="677"/>
      <c r="R357" s="677"/>
      <c r="S357" s="677"/>
      <c r="T357" s="677"/>
      <c r="U357" s="677"/>
      <c r="V357" s="677"/>
      <c r="W357" s="677"/>
      <c r="X357" s="677"/>
      <c r="Y357" s="677"/>
      <c r="Z357" s="677"/>
      <c r="AA357" s="677"/>
      <c r="AB357" s="677"/>
      <c r="AC357" s="677"/>
      <c r="AD357" s="677"/>
      <c r="AE357" s="677"/>
      <c r="AF357" s="677"/>
      <c r="AG357" s="677"/>
      <c r="AH357" s="677"/>
      <c r="AI357" s="677"/>
      <c r="AJ357" s="677"/>
      <c r="AK357" s="677"/>
      <c r="AL357" s="677"/>
      <c r="AM357" s="677"/>
      <c r="AN357" s="677"/>
      <c r="AO357" s="677"/>
      <c r="AP357" s="677"/>
      <c r="AQ357" s="677"/>
      <c r="AR357" s="677"/>
      <c r="AS357" s="677"/>
      <c r="AT357" s="677"/>
      <c r="AU357" s="677"/>
      <c r="AV357" s="677"/>
      <c r="AW357" s="677"/>
      <c r="AX357" s="677"/>
      <c r="AY357" s="677"/>
      <c r="AZ357" s="677"/>
      <c r="BA357" s="677"/>
      <c r="BB357" s="677"/>
      <c r="BC357" s="677"/>
      <c r="BD357" s="677"/>
      <c r="BE357" s="677"/>
      <c r="BF357" s="677"/>
      <c r="BG357" s="677"/>
      <c r="BH357" s="677"/>
      <c r="BI357" s="677"/>
      <c r="BJ357" s="677"/>
      <c r="BK357" s="677"/>
      <c r="BL357" s="677"/>
      <c r="BM357" s="677"/>
      <c r="BN357" s="677"/>
      <c r="BO357" s="677"/>
      <c r="BP357" s="677"/>
      <c r="BQ357" s="677"/>
      <c r="BR357" s="677"/>
      <c r="BS357" s="677"/>
      <c r="BT357" s="677"/>
      <c r="BU357" s="677"/>
      <c r="BV357" s="677"/>
      <c r="BW357" s="677"/>
      <c r="BX357" s="677"/>
      <c r="BY357" s="82"/>
      <c r="BZ357" s="82"/>
      <c r="CB357" s="8" t="s">
        <v>1311</v>
      </c>
      <c r="CC357" s="2" t="s">
        <v>1312</v>
      </c>
      <c r="CZ357" s="48"/>
      <c r="DA357" s="48"/>
      <c r="DB357" s="48"/>
      <c r="DC357" s="48"/>
      <c r="DD357" s="48"/>
      <c r="DE357" s="48"/>
      <c r="DF357" s="48"/>
      <c r="DG357" s="48"/>
      <c r="DH357" s="48"/>
      <c r="DI357" s="48"/>
      <c r="DJ357" s="48"/>
      <c r="DK357" s="48"/>
      <c r="DL357" s="48"/>
      <c r="DM357" s="48"/>
      <c r="DN357" s="48"/>
      <c r="DO357" s="48"/>
      <c r="DP357" s="48"/>
    </row>
    <row r="358" spans="1:120" s="2" customFormat="1" ht="17.100000000000001" customHeight="1">
      <c r="A358" s="59"/>
      <c r="B358" s="59"/>
      <c r="C358" s="59"/>
      <c r="D358" s="59"/>
      <c r="E358" s="677"/>
      <c r="F358" s="677"/>
      <c r="G358" s="677"/>
      <c r="H358" s="677"/>
      <c r="I358" s="677"/>
      <c r="J358" s="677"/>
      <c r="K358" s="677"/>
      <c r="L358" s="677"/>
      <c r="M358" s="677"/>
      <c r="N358" s="677"/>
      <c r="O358" s="677"/>
      <c r="P358" s="677"/>
      <c r="Q358" s="677"/>
      <c r="R358" s="677"/>
      <c r="S358" s="677"/>
      <c r="T358" s="677"/>
      <c r="U358" s="677"/>
      <c r="V358" s="677"/>
      <c r="W358" s="677"/>
      <c r="X358" s="677"/>
      <c r="Y358" s="677"/>
      <c r="Z358" s="677"/>
      <c r="AA358" s="677"/>
      <c r="AB358" s="677"/>
      <c r="AC358" s="677"/>
      <c r="AD358" s="677"/>
      <c r="AE358" s="677"/>
      <c r="AF358" s="677"/>
      <c r="AG358" s="677"/>
      <c r="AH358" s="677"/>
      <c r="AI358" s="677"/>
      <c r="AJ358" s="677"/>
      <c r="AK358" s="677"/>
      <c r="AL358" s="677"/>
      <c r="AM358" s="677"/>
      <c r="AN358" s="677"/>
      <c r="AO358" s="677"/>
      <c r="AP358" s="677"/>
      <c r="AQ358" s="677"/>
      <c r="AR358" s="677"/>
      <c r="AS358" s="677"/>
      <c r="AT358" s="677"/>
      <c r="AU358" s="677"/>
      <c r="AV358" s="677"/>
      <c r="AW358" s="677"/>
      <c r="AX358" s="677"/>
      <c r="AY358" s="677"/>
      <c r="AZ358" s="677"/>
      <c r="BA358" s="677"/>
      <c r="BB358" s="677"/>
      <c r="BC358" s="677"/>
      <c r="BD358" s="677"/>
      <c r="BE358" s="677"/>
      <c r="BF358" s="677"/>
      <c r="BG358" s="677"/>
      <c r="BH358" s="677"/>
      <c r="BI358" s="677"/>
      <c r="BJ358" s="677"/>
      <c r="BK358" s="677"/>
      <c r="BL358" s="677"/>
      <c r="BM358" s="677"/>
      <c r="BN358" s="677"/>
      <c r="BO358" s="677"/>
      <c r="BP358" s="677"/>
      <c r="BQ358" s="677"/>
      <c r="BR358" s="677"/>
      <c r="BS358" s="677"/>
      <c r="BT358" s="677"/>
      <c r="BU358" s="677"/>
      <c r="BV358" s="677"/>
      <c r="BW358" s="677"/>
      <c r="BX358" s="677"/>
      <c r="BY358" s="82"/>
      <c r="BZ358" s="82"/>
      <c r="CB358" s="8" t="s">
        <v>1313</v>
      </c>
      <c r="CC358" s="2" t="s">
        <v>1314</v>
      </c>
      <c r="CZ358" s="48"/>
      <c r="DA358" s="48"/>
      <c r="DB358" s="48"/>
      <c r="DC358" s="48"/>
      <c r="DD358" s="48"/>
      <c r="DE358" s="48"/>
      <c r="DF358" s="48"/>
      <c r="DG358" s="48"/>
      <c r="DH358" s="48"/>
      <c r="DI358" s="48"/>
      <c r="DJ358" s="48"/>
      <c r="DK358" s="48"/>
      <c r="DL358" s="48"/>
      <c r="DM358" s="48"/>
      <c r="DN358" s="48"/>
      <c r="DO358" s="48"/>
      <c r="DP358" s="48"/>
    </row>
    <row r="359" spans="1:120" s="2" customFormat="1" ht="0.75" customHeight="1">
      <c r="A359" s="59"/>
      <c r="B359" s="59"/>
      <c r="C359" s="59"/>
      <c r="D359" s="59"/>
      <c r="E359" s="421"/>
      <c r="F359" s="421"/>
      <c r="G359" s="421"/>
      <c r="H359" s="421"/>
      <c r="I359" s="421"/>
      <c r="J359" s="421"/>
      <c r="K359" s="421"/>
      <c r="L359" s="421"/>
      <c r="M359" s="421"/>
      <c r="N359" s="421"/>
      <c r="O359" s="421"/>
      <c r="P359" s="421"/>
      <c r="Q359" s="421"/>
      <c r="R359" s="421"/>
      <c r="S359" s="421"/>
      <c r="T359" s="421"/>
      <c r="U359" s="421"/>
      <c r="V359" s="421"/>
      <c r="W359" s="421"/>
      <c r="X359" s="421"/>
      <c r="Y359" s="421"/>
      <c r="Z359" s="421"/>
      <c r="AA359" s="421"/>
      <c r="AB359" s="421"/>
      <c r="AC359" s="421"/>
      <c r="AD359" s="421"/>
      <c r="AE359" s="421"/>
      <c r="AF359" s="421"/>
      <c r="AG359" s="421"/>
      <c r="AH359" s="421"/>
      <c r="AI359" s="421"/>
      <c r="AJ359" s="421"/>
      <c r="AK359" s="421"/>
      <c r="AL359" s="421"/>
      <c r="AM359" s="421"/>
      <c r="AN359" s="421"/>
      <c r="AO359" s="421"/>
      <c r="AP359" s="421"/>
      <c r="AQ359" s="421"/>
      <c r="AR359" s="421"/>
      <c r="AS359" s="421"/>
      <c r="AT359" s="421"/>
      <c r="AU359" s="421"/>
      <c r="AV359" s="421"/>
      <c r="AW359" s="421"/>
      <c r="AX359" s="421"/>
      <c r="AY359" s="421"/>
      <c r="AZ359" s="421"/>
      <c r="BA359" s="421"/>
      <c r="BB359" s="421"/>
      <c r="BC359" s="421"/>
      <c r="BD359" s="421"/>
      <c r="BE359" s="421"/>
      <c r="BF359" s="421"/>
      <c r="BG359" s="421"/>
      <c r="BH359" s="421"/>
      <c r="BI359" s="421"/>
      <c r="BJ359" s="421"/>
      <c r="BK359" s="421"/>
      <c r="BL359" s="421"/>
      <c r="BM359" s="421"/>
      <c r="BN359" s="421"/>
      <c r="BO359" s="421"/>
      <c r="BP359" s="421"/>
      <c r="BQ359" s="421"/>
      <c r="BR359" s="421"/>
      <c r="BS359" s="421"/>
      <c r="BT359" s="421"/>
      <c r="BU359" s="421"/>
      <c r="BV359" s="421"/>
      <c r="BW359" s="421"/>
      <c r="BX359" s="421"/>
      <c r="BY359" s="82"/>
      <c r="BZ359" s="82"/>
      <c r="CB359" s="8" t="s">
        <v>1315</v>
      </c>
      <c r="CC359" s="2" t="s">
        <v>548</v>
      </c>
      <c r="CZ359" s="48"/>
      <c r="DA359" s="48"/>
      <c r="DB359" s="48"/>
      <c r="DC359" s="48"/>
      <c r="DD359" s="48"/>
      <c r="DE359" s="48"/>
      <c r="DF359" s="48"/>
      <c r="DG359" s="48"/>
      <c r="DH359" s="48"/>
      <c r="DI359" s="48"/>
      <c r="DJ359" s="48"/>
      <c r="DK359" s="48"/>
      <c r="DL359" s="48"/>
      <c r="DM359" s="48"/>
      <c r="DN359" s="48"/>
      <c r="DO359" s="48"/>
      <c r="DP359" s="48"/>
    </row>
    <row r="360" spans="1:120" s="2" customFormat="1" ht="3.95" customHeight="1">
      <c r="A360" s="94"/>
      <c r="B360" s="94"/>
      <c r="C360" s="94"/>
      <c r="D360" s="94"/>
      <c r="E360" s="94"/>
      <c r="F360" s="94"/>
      <c r="G360" s="94"/>
      <c r="H360" s="94"/>
      <c r="I360" s="94"/>
      <c r="J360" s="94"/>
      <c r="K360" s="94"/>
      <c r="L360" s="94"/>
      <c r="M360" s="94"/>
      <c r="N360" s="94"/>
      <c r="O360" s="94"/>
      <c r="P360" s="94"/>
      <c r="Q360" s="94"/>
      <c r="R360" s="94"/>
      <c r="S360" s="94"/>
      <c r="T360" s="94"/>
      <c r="U360" s="94"/>
      <c r="V360" s="94"/>
      <c r="W360" s="94"/>
      <c r="X360" s="94"/>
      <c r="Y360" s="94"/>
      <c r="Z360" s="94"/>
      <c r="AA360" s="94"/>
      <c r="AB360" s="94"/>
      <c r="AC360" s="94"/>
      <c r="AD360" s="94"/>
      <c r="AE360" s="94"/>
      <c r="AF360" s="94"/>
      <c r="AG360" s="94"/>
      <c r="AH360" s="94"/>
      <c r="AI360" s="94"/>
      <c r="AJ360" s="94"/>
      <c r="AK360" s="94"/>
      <c r="AL360" s="94"/>
      <c r="AM360" s="94"/>
      <c r="AN360" s="94"/>
      <c r="AO360" s="94"/>
      <c r="AP360" s="94"/>
      <c r="AQ360" s="94"/>
      <c r="AR360" s="94"/>
      <c r="AS360" s="94"/>
      <c r="AT360" s="94"/>
      <c r="AU360" s="94"/>
      <c r="AV360" s="94"/>
      <c r="AW360" s="94"/>
      <c r="AX360" s="94"/>
      <c r="AY360" s="94"/>
      <c r="AZ360" s="94"/>
      <c r="BA360" s="94"/>
      <c r="BB360" s="94"/>
      <c r="BC360" s="94"/>
      <c r="BD360" s="94"/>
      <c r="BE360" s="94"/>
      <c r="BF360" s="94"/>
      <c r="BG360" s="94"/>
      <c r="BH360" s="94"/>
      <c r="BI360" s="94"/>
      <c r="BJ360" s="94"/>
      <c r="BK360" s="94"/>
      <c r="BL360" s="94"/>
      <c r="BM360" s="94"/>
      <c r="BN360" s="94"/>
      <c r="BO360" s="94"/>
      <c r="BP360" s="94"/>
      <c r="BQ360" s="94"/>
      <c r="BR360" s="94"/>
      <c r="BS360" s="94"/>
      <c r="BT360" s="94"/>
      <c r="BU360" s="94"/>
      <c r="BV360" s="94"/>
      <c r="BW360" s="94"/>
      <c r="BX360" s="94"/>
      <c r="BY360" s="94"/>
      <c r="BZ360" s="94"/>
      <c r="CB360" s="8"/>
      <c r="CZ360" s="48"/>
      <c r="DA360" s="48"/>
      <c r="DB360" s="48"/>
      <c r="DC360" s="48"/>
      <c r="DD360" s="48"/>
      <c r="DE360" s="48"/>
      <c r="DF360" s="48"/>
      <c r="DG360" s="48"/>
      <c r="DH360" s="48"/>
      <c r="DI360" s="48"/>
      <c r="DJ360" s="48"/>
      <c r="DK360" s="48"/>
      <c r="DL360" s="48"/>
      <c r="DM360" s="48"/>
      <c r="DN360" s="48"/>
      <c r="DO360" s="48"/>
      <c r="DP360" s="48"/>
    </row>
    <row r="361" spans="1:120" s="2" customFormat="1" ht="5.0999999999999996" customHeight="1">
      <c r="A361" s="203"/>
      <c r="B361" s="203"/>
      <c r="C361" s="203"/>
      <c r="D361" s="203"/>
      <c r="E361" s="203"/>
      <c r="F361" s="203"/>
      <c r="G361" s="203"/>
      <c r="H361" s="203"/>
      <c r="I361" s="203"/>
      <c r="J361" s="203"/>
      <c r="K361" s="203"/>
      <c r="L361" s="203"/>
      <c r="M361" s="203"/>
      <c r="N361" s="203"/>
      <c r="O361" s="203"/>
      <c r="P361" s="203"/>
      <c r="Q361" s="203"/>
      <c r="R361" s="203"/>
      <c r="S361" s="203"/>
      <c r="T361" s="203"/>
      <c r="U361" s="203"/>
      <c r="V361" s="203"/>
      <c r="W361" s="203"/>
      <c r="X361" s="203"/>
      <c r="Y361" s="203"/>
      <c r="Z361" s="203"/>
      <c r="AA361" s="203"/>
      <c r="AB361" s="203"/>
      <c r="AC361" s="203"/>
      <c r="AD361" s="203"/>
      <c r="AE361" s="203"/>
      <c r="AF361" s="203"/>
      <c r="AG361" s="203"/>
      <c r="AH361" s="203"/>
      <c r="AI361" s="203"/>
      <c r="AJ361" s="203"/>
      <c r="AK361" s="203"/>
      <c r="AL361" s="203"/>
      <c r="AM361" s="203"/>
      <c r="AN361" s="203"/>
      <c r="AO361" s="203"/>
      <c r="AP361" s="203"/>
      <c r="AQ361" s="203"/>
      <c r="AR361" s="203"/>
      <c r="AS361" s="203"/>
      <c r="AT361" s="203"/>
      <c r="AU361" s="203"/>
      <c r="AV361" s="203"/>
      <c r="AW361" s="203"/>
      <c r="AX361" s="203"/>
      <c r="AY361" s="203"/>
      <c r="AZ361" s="203"/>
      <c r="BA361" s="203"/>
      <c r="BB361" s="203"/>
      <c r="BC361" s="203"/>
      <c r="BD361" s="203"/>
      <c r="BE361" s="203"/>
      <c r="BF361" s="203"/>
      <c r="BG361" s="203"/>
      <c r="BH361" s="203"/>
      <c r="BI361" s="203"/>
      <c r="BJ361" s="203"/>
      <c r="BK361" s="203"/>
      <c r="BL361" s="203"/>
      <c r="BM361" s="203"/>
      <c r="BN361" s="203"/>
      <c r="BO361" s="203"/>
      <c r="BP361" s="203"/>
      <c r="BQ361" s="203"/>
      <c r="BR361" s="203"/>
      <c r="BS361" s="203"/>
      <c r="BT361" s="203"/>
      <c r="BU361" s="203"/>
      <c r="BV361" s="203"/>
      <c r="BW361" s="203"/>
      <c r="BX361" s="203"/>
      <c r="BY361" s="203"/>
      <c r="BZ361" s="203"/>
      <c r="CB361" s="8"/>
      <c r="CZ361" s="48"/>
      <c r="DA361" s="48"/>
      <c r="DB361" s="48"/>
      <c r="DC361" s="48"/>
      <c r="DD361" s="48"/>
      <c r="DE361" s="48"/>
      <c r="DF361" s="48"/>
      <c r="DG361" s="48"/>
      <c r="DH361" s="48"/>
      <c r="DI361" s="48"/>
      <c r="DJ361" s="48"/>
      <c r="DK361" s="48"/>
      <c r="DL361" s="48"/>
      <c r="DM361" s="48"/>
      <c r="DN361" s="48"/>
      <c r="DO361" s="48"/>
      <c r="DP361" s="48"/>
    </row>
    <row r="362" spans="1:120" s="2" customFormat="1" ht="17.100000000000001" customHeight="1">
      <c r="A362" s="59"/>
      <c r="B362" s="59" t="s">
        <v>198</v>
      </c>
      <c r="C362" s="59"/>
      <c r="D362" s="59"/>
      <c r="E362" s="59"/>
      <c r="F362" s="59"/>
      <c r="G362" s="59"/>
      <c r="H362" s="59"/>
      <c r="I362" s="59"/>
      <c r="J362" s="59"/>
      <c r="K362" s="59"/>
      <c r="L362" s="59"/>
      <c r="M362" s="59"/>
      <c r="N362" s="59"/>
      <c r="O362" s="59"/>
      <c r="P362" s="59"/>
      <c r="Q362" s="59"/>
      <c r="R362" s="59"/>
      <c r="S362" s="735"/>
      <c r="T362" s="735"/>
      <c r="U362" s="735"/>
      <c r="V362" s="735"/>
      <c r="W362" s="735"/>
      <c r="X362" s="735"/>
      <c r="Y362" s="735"/>
      <c r="Z362" s="735"/>
      <c r="AA362" s="735"/>
      <c r="AB362" s="735"/>
      <c r="AC362" s="735"/>
      <c r="AD362" s="735"/>
      <c r="AE362" s="735"/>
      <c r="AF362" s="735"/>
      <c r="AG362" s="735"/>
      <c r="AH362" s="735"/>
      <c r="AI362" s="735"/>
      <c r="AJ362" s="735"/>
      <c r="AK362" s="735"/>
      <c r="AL362" s="735"/>
      <c r="AM362" s="735"/>
      <c r="AN362" s="735"/>
      <c r="AO362" s="735"/>
      <c r="AP362" s="735"/>
      <c r="AQ362" s="735"/>
      <c r="AR362" s="735"/>
      <c r="AS362" s="735"/>
      <c r="AT362" s="735"/>
      <c r="AU362" s="735"/>
      <c r="AV362" s="735"/>
      <c r="AW362" s="735"/>
      <c r="AX362" s="735"/>
      <c r="AY362" s="735"/>
      <c r="AZ362" s="735"/>
      <c r="BA362" s="735"/>
      <c r="BB362" s="735"/>
      <c r="BC362" s="735"/>
      <c r="BD362" s="735"/>
      <c r="BE362" s="735"/>
      <c r="BF362" s="735"/>
      <c r="BG362" s="735"/>
      <c r="BH362" s="735"/>
      <c r="BI362" s="735"/>
      <c r="BJ362" s="735"/>
      <c r="BK362" s="735"/>
      <c r="BL362" s="735"/>
      <c r="BM362" s="735"/>
      <c r="BN362" s="735"/>
      <c r="BO362" s="735"/>
      <c r="BP362" s="735"/>
      <c r="BQ362" s="735"/>
      <c r="BR362" s="735"/>
      <c r="BS362" s="735"/>
      <c r="BT362" s="735"/>
      <c r="BU362" s="735"/>
      <c r="BV362" s="735"/>
      <c r="BW362" s="735"/>
      <c r="BX362" s="735"/>
      <c r="BY362" s="735"/>
      <c r="BZ362" s="735"/>
      <c r="CB362" s="8"/>
      <c r="CZ362" s="48"/>
      <c r="DA362" s="48"/>
      <c r="DB362" s="48"/>
      <c r="DC362" s="48"/>
      <c r="DD362" s="48"/>
      <c r="DE362" s="48"/>
      <c r="DF362" s="48"/>
      <c r="DG362" s="48"/>
      <c r="DH362" s="48"/>
      <c r="DI362" s="48"/>
      <c r="DJ362" s="48"/>
      <c r="DK362" s="48"/>
      <c r="DL362" s="48"/>
      <c r="DM362" s="48"/>
      <c r="DN362" s="48"/>
      <c r="DO362" s="48"/>
      <c r="DP362" s="48"/>
    </row>
    <row r="363" spans="1:120" s="2" customFormat="1" ht="15.95" customHeight="1">
      <c r="A363" s="59"/>
      <c r="B363" s="59"/>
      <c r="C363" s="59"/>
      <c r="D363" s="59"/>
      <c r="E363" s="677"/>
      <c r="F363" s="677"/>
      <c r="G363" s="677"/>
      <c r="H363" s="677"/>
      <c r="I363" s="677"/>
      <c r="J363" s="677"/>
      <c r="K363" s="677"/>
      <c r="L363" s="677"/>
      <c r="M363" s="677"/>
      <c r="N363" s="677"/>
      <c r="O363" s="677"/>
      <c r="P363" s="677"/>
      <c r="Q363" s="677"/>
      <c r="R363" s="677"/>
      <c r="S363" s="677"/>
      <c r="T363" s="677"/>
      <c r="U363" s="677"/>
      <c r="V363" s="677"/>
      <c r="W363" s="677"/>
      <c r="X363" s="677"/>
      <c r="Y363" s="677"/>
      <c r="Z363" s="677"/>
      <c r="AA363" s="677"/>
      <c r="AB363" s="677"/>
      <c r="AC363" s="677"/>
      <c r="AD363" s="677"/>
      <c r="AE363" s="677"/>
      <c r="AF363" s="677"/>
      <c r="AG363" s="677"/>
      <c r="AH363" s="677"/>
      <c r="AI363" s="677"/>
      <c r="AJ363" s="677"/>
      <c r="AK363" s="677"/>
      <c r="AL363" s="677"/>
      <c r="AM363" s="677"/>
      <c r="AN363" s="677"/>
      <c r="AO363" s="677"/>
      <c r="AP363" s="677"/>
      <c r="AQ363" s="677"/>
      <c r="AR363" s="677"/>
      <c r="AS363" s="677"/>
      <c r="AT363" s="677"/>
      <c r="AU363" s="677"/>
      <c r="AV363" s="677"/>
      <c r="AW363" s="677"/>
      <c r="AX363" s="677"/>
      <c r="AY363" s="677"/>
      <c r="AZ363" s="677"/>
      <c r="BA363" s="677"/>
      <c r="BB363" s="677"/>
      <c r="BC363" s="677"/>
      <c r="BD363" s="677"/>
      <c r="BE363" s="677"/>
      <c r="BF363" s="677"/>
      <c r="BG363" s="677"/>
      <c r="BH363" s="677"/>
      <c r="BI363" s="677"/>
      <c r="BJ363" s="677"/>
      <c r="BK363" s="677"/>
      <c r="BL363" s="677"/>
      <c r="BM363" s="677"/>
      <c r="BN363" s="677"/>
      <c r="BO363" s="677"/>
      <c r="BP363" s="677"/>
      <c r="BQ363" s="677"/>
      <c r="BR363" s="677"/>
      <c r="BS363" s="677"/>
      <c r="BT363" s="677"/>
      <c r="BU363" s="677"/>
      <c r="BV363" s="677"/>
      <c r="BW363" s="677"/>
      <c r="BX363" s="677"/>
      <c r="BY363" s="82"/>
      <c r="BZ363" s="82"/>
      <c r="CB363" s="8"/>
      <c r="CZ363" s="48"/>
      <c r="DA363" s="48"/>
      <c r="DB363" s="48"/>
      <c r="DC363" s="48"/>
      <c r="DD363" s="48"/>
      <c r="DE363" s="48"/>
      <c r="DF363" s="48"/>
      <c r="DG363" s="48"/>
      <c r="DH363" s="48"/>
      <c r="DI363" s="48"/>
      <c r="DJ363" s="48"/>
      <c r="DK363" s="48"/>
      <c r="DL363" s="48"/>
      <c r="DM363" s="48"/>
      <c r="DN363" s="48"/>
      <c r="DO363" s="48"/>
      <c r="DP363" s="48"/>
    </row>
    <row r="364" spans="1:120" s="2" customFormat="1" ht="17.100000000000001" customHeight="1">
      <c r="A364" s="59"/>
      <c r="B364" s="59"/>
      <c r="C364" s="59"/>
      <c r="D364" s="59"/>
      <c r="E364" s="677"/>
      <c r="F364" s="677"/>
      <c r="G364" s="677"/>
      <c r="H364" s="677"/>
      <c r="I364" s="677"/>
      <c r="J364" s="677"/>
      <c r="K364" s="677"/>
      <c r="L364" s="677"/>
      <c r="M364" s="677"/>
      <c r="N364" s="677"/>
      <c r="O364" s="677"/>
      <c r="P364" s="677"/>
      <c r="Q364" s="677"/>
      <c r="R364" s="677"/>
      <c r="S364" s="677"/>
      <c r="T364" s="677"/>
      <c r="U364" s="677"/>
      <c r="V364" s="677"/>
      <c r="W364" s="677"/>
      <c r="X364" s="677"/>
      <c r="Y364" s="677"/>
      <c r="Z364" s="677"/>
      <c r="AA364" s="677"/>
      <c r="AB364" s="677"/>
      <c r="AC364" s="677"/>
      <c r="AD364" s="677"/>
      <c r="AE364" s="677"/>
      <c r="AF364" s="677"/>
      <c r="AG364" s="677"/>
      <c r="AH364" s="677"/>
      <c r="AI364" s="677"/>
      <c r="AJ364" s="677"/>
      <c r="AK364" s="677"/>
      <c r="AL364" s="677"/>
      <c r="AM364" s="677"/>
      <c r="AN364" s="677"/>
      <c r="AO364" s="677"/>
      <c r="AP364" s="677"/>
      <c r="AQ364" s="677"/>
      <c r="AR364" s="677"/>
      <c r="AS364" s="677"/>
      <c r="AT364" s="677"/>
      <c r="AU364" s="677"/>
      <c r="AV364" s="677"/>
      <c r="AW364" s="677"/>
      <c r="AX364" s="677"/>
      <c r="AY364" s="677"/>
      <c r="AZ364" s="677"/>
      <c r="BA364" s="677"/>
      <c r="BB364" s="677"/>
      <c r="BC364" s="677"/>
      <c r="BD364" s="677"/>
      <c r="BE364" s="677"/>
      <c r="BF364" s="677"/>
      <c r="BG364" s="677"/>
      <c r="BH364" s="677"/>
      <c r="BI364" s="677"/>
      <c r="BJ364" s="677"/>
      <c r="BK364" s="677"/>
      <c r="BL364" s="677"/>
      <c r="BM364" s="677"/>
      <c r="BN364" s="677"/>
      <c r="BO364" s="677"/>
      <c r="BP364" s="677"/>
      <c r="BQ364" s="677"/>
      <c r="BR364" s="677"/>
      <c r="BS364" s="677"/>
      <c r="BT364" s="677"/>
      <c r="BU364" s="677"/>
      <c r="BV364" s="677"/>
      <c r="BW364" s="677"/>
      <c r="BX364" s="677"/>
      <c r="BY364" s="82"/>
      <c r="BZ364" s="82"/>
      <c r="CB364" s="8"/>
      <c r="CZ364" s="48"/>
      <c r="DA364" s="48"/>
      <c r="DB364" s="48"/>
      <c r="DC364" s="48"/>
      <c r="DD364" s="48"/>
      <c r="DE364" s="48"/>
      <c r="DF364" s="48"/>
      <c r="DG364" s="48"/>
      <c r="DH364" s="48"/>
      <c r="DI364" s="48"/>
      <c r="DJ364" s="48"/>
      <c r="DK364" s="48"/>
      <c r="DL364" s="48"/>
      <c r="DM364" s="48"/>
      <c r="DN364" s="48"/>
      <c r="DO364" s="48"/>
      <c r="DP364" s="48"/>
    </row>
    <row r="365" spans="1:120" s="2" customFormat="1" ht="17.100000000000001" customHeight="1">
      <c r="A365" s="59"/>
      <c r="B365" s="59"/>
      <c r="C365" s="59"/>
      <c r="D365" s="59"/>
      <c r="E365" s="677"/>
      <c r="F365" s="677"/>
      <c r="G365" s="677"/>
      <c r="H365" s="677"/>
      <c r="I365" s="677"/>
      <c r="J365" s="677"/>
      <c r="K365" s="677"/>
      <c r="L365" s="677"/>
      <c r="M365" s="677"/>
      <c r="N365" s="677"/>
      <c r="O365" s="677"/>
      <c r="P365" s="677"/>
      <c r="Q365" s="677"/>
      <c r="R365" s="677"/>
      <c r="S365" s="677"/>
      <c r="T365" s="677"/>
      <c r="U365" s="677"/>
      <c r="V365" s="677"/>
      <c r="W365" s="677"/>
      <c r="X365" s="677"/>
      <c r="Y365" s="677"/>
      <c r="Z365" s="677"/>
      <c r="AA365" s="677"/>
      <c r="AB365" s="677"/>
      <c r="AC365" s="677"/>
      <c r="AD365" s="677"/>
      <c r="AE365" s="677"/>
      <c r="AF365" s="677"/>
      <c r="AG365" s="677"/>
      <c r="AH365" s="677"/>
      <c r="AI365" s="677"/>
      <c r="AJ365" s="677"/>
      <c r="AK365" s="677"/>
      <c r="AL365" s="677"/>
      <c r="AM365" s="677"/>
      <c r="AN365" s="677"/>
      <c r="AO365" s="677"/>
      <c r="AP365" s="677"/>
      <c r="AQ365" s="677"/>
      <c r="AR365" s="677"/>
      <c r="AS365" s="677"/>
      <c r="AT365" s="677"/>
      <c r="AU365" s="677"/>
      <c r="AV365" s="677"/>
      <c r="AW365" s="677"/>
      <c r="AX365" s="677"/>
      <c r="AY365" s="677"/>
      <c r="AZ365" s="677"/>
      <c r="BA365" s="677"/>
      <c r="BB365" s="677"/>
      <c r="BC365" s="677"/>
      <c r="BD365" s="677"/>
      <c r="BE365" s="677"/>
      <c r="BF365" s="677"/>
      <c r="BG365" s="677"/>
      <c r="BH365" s="677"/>
      <c r="BI365" s="677"/>
      <c r="BJ365" s="677"/>
      <c r="BK365" s="677"/>
      <c r="BL365" s="677"/>
      <c r="BM365" s="677"/>
      <c r="BN365" s="677"/>
      <c r="BO365" s="677"/>
      <c r="BP365" s="677"/>
      <c r="BQ365" s="677"/>
      <c r="BR365" s="677"/>
      <c r="BS365" s="677"/>
      <c r="BT365" s="677"/>
      <c r="BU365" s="677"/>
      <c r="BV365" s="677"/>
      <c r="BW365" s="677"/>
      <c r="BX365" s="677"/>
      <c r="BY365" s="82"/>
      <c r="BZ365" s="82"/>
      <c r="CB365" s="8"/>
      <c r="CZ365" s="48"/>
      <c r="DA365" s="48"/>
      <c r="DB365" s="48"/>
      <c r="DC365" s="48"/>
      <c r="DD365" s="48"/>
      <c r="DE365" s="48"/>
      <c r="DF365" s="48"/>
      <c r="DG365" s="48"/>
      <c r="DH365" s="48"/>
      <c r="DI365" s="48"/>
      <c r="DJ365" s="48"/>
      <c r="DK365" s="48"/>
      <c r="DL365" s="48"/>
      <c r="DM365" s="48"/>
      <c r="DN365" s="48"/>
      <c r="DO365" s="48"/>
      <c r="DP365" s="48"/>
    </row>
    <row r="366" spans="1:120" s="2" customFormat="1" ht="17.100000000000001" customHeight="1">
      <c r="A366" s="59"/>
      <c r="B366" s="59"/>
      <c r="C366" s="59"/>
      <c r="D366" s="59"/>
      <c r="E366" s="677"/>
      <c r="F366" s="677"/>
      <c r="G366" s="677"/>
      <c r="H366" s="677"/>
      <c r="I366" s="677"/>
      <c r="J366" s="677"/>
      <c r="K366" s="677"/>
      <c r="L366" s="677"/>
      <c r="M366" s="677"/>
      <c r="N366" s="677"/>
      <c r="O366" s="677"/>
      <c r="P366" s="677"/>
      <c r="Q366" s="677"/>
      <c r="R366" s="677"/>
      <c r="S366" s="677"/>
      <c r="T366" s="677"/>
      <c r="U366" s="677"/>
      <c r="V366" s="677"/>
      <c r="W366" s="677"/>
      <c r="X366" s="677"/>
      <c r="Y366" s="677"/>
      <c r="Z366" s="677"/>
      <c r="AA366" s="677"/>
      <c r="AB366" s="677"/>
      <c r="AC366" s="677"/>
      <c r="AD366" s="677"/>
      <c r="AE366" s="677"/>
      <c r="AF366" s="677"/>
      <c r="AG366" s="677"/>
      <c r="AH366" s="677"/>
      <c r="AI366" s="677"/>
      <c r="AJ366" s="677"/>
      <c r="AK366" s="677"/>
      <c r="AL366" s="677"/>
      <c r="AM366" s="677"/>
      <c r="AN366" s="677"/>
      <c r="AO366" s="677"/>
      <c r="AP366" s="677"/>
      <c r="AQ366" s="677"/>
      <c r="AR366" s="677"/>
      <c r="AS366" s="677"/>
      <c r="AT366" s="677"/>
      <c r="AU366" s="677"/>
      <c r="AV366" s="677"/>
      <c r="AW366" s="677"/>
      <c r="AX366" s="677"/>
      <c r="AY366" s="677"/>
      <c r="AZ366" s="677"/>
      <c r="BA366" s="677"/>
      <c r="BB366" s="677"/>
      <c r="BC366" s="677"/>
      <c r="BD366" s="677"/>
      <c r="BE366" s="677"/>
      <c r="BF366" s="677"/>
      <c r="BG366" s="677"/>
      <c r="BH366" s="677"/>
      <c r="BI366" s="677"/>
      <c r="BJ366" s="677"/>
      <c r="BK366" s="677"/>
      <c r="BL366" s="677"/>
      <c r="BM366" s="677"/>
      <c r="BN366" s="677"/>
      <c r="BO366" s="677"/>
      <c r="BP366" s="677"/>
      <c r="BQ366" s="677"/>
      <c r="BR366" s="677"/>
      <c r="BS366" s="677"/>
      <c r="BT366" s="677"/>
      <c r="BU366" s="677"/>
      <c r="BV366" s="677"/>
      <c r="BW366" s="677"/>
      <c r="BX366" s="677"/>
      <c r="BY366" s="82"/>
      <c r="BZ366" s="82"/>
      <c r="CB366" s="8"/>
      <c r="CZ366" s="48"/>
      <c r="DA366" s="48"/>
      <c r="DB366" s="48"/>
      <c r="DC366" s="48"/>
      <c r="DD366" s="48"/>
      <c r="DE366" s="48"/>
      <c r="DF366" s="48"/>
      <c r="DG366" s="48"/>
      <c r="DH366" s="48"/>
      <c r="DI366" s="48"/>
      <c r="DJ366" s="48"/>
      <c r="DK366" s="48"/>
      <c r="DL366" s="48"/>
      <c r="DM366" s="48"/>
      <c r="DN366" s="48"/>
      <c r="DO366" s="48"/>
      <c r="DP366" s="48"/>
    </row>
    <row r="367" spans="1:120" s="2" customFormat="1" ht="17.100000000000001" customHeight="1">
      <c r="A367" s="59"/>
      <c r="B367" s="59"/>
      <c r="C367" s="59"/>
      <c r="D367" s="59"/>
      <c r="E367" s="677"/>
      <c r="F367" s="677"/>
      <c r="G367" s="677"/>
      <c r="H367" s="677"/>
      <c r="I367" s="677"/>
      <c r="J367" s="677"/>
      <c r="K367" s="677"/>
      <c r="L367" s="677"/>
      <c r="M367" s="677"/>
      <c r="N367" s="677"/>
      <c r="O367" s="677"/>
      <c r="P367" s="677"/>
      <c r="Q367" s="677"/>
      <c r="R367" s="677"/>
      <c r="S367" s="677"/>
      <c r="T367" s="677"/>
      <c r="U367" s="677"/>
      <c r="V367" s="677"/>
      <c r="W367" s="677"/>
      <c r="X367" s="677"/>
      <c r="Y367" s="677"/>
      <c r="Z367" s="677"/>
      <c r="AA367" s="677"/>
      <c r="AB367" s="677"/>
      <c r="AC367" s="677"/>
      <c r="AD367" s="677"/>
      <c r="AE367" s="677"/>
      <c r="AF367" s="677"/>
      <c r="AG367" s="677"/>
      <c r="AH367" s="677"/>
      <c r="AI367" s="677"/>
      <c r="AJ367" s="677"/>
      <c r="AK367" s="677"/>
      <c r="AL367" s="677"/>
      <c r="AM367" s="677"/>
      <c r="AN367" s="677"/>
      <c r="AO367" s="677"/>
      <c r="AP367" s="677"/>
      <c r="AQ367" s="677"/>
      <c r="AR367" s="677"/>
      <c r="AS367" s="677"/>
      <c r="AT367" s="677"/>
      <c r="AU367" s="677"/>
      <c r="AV367" s="677"/>
      <c r="AW367" s="677"/>
      <c r="AX367" s="677"/>
      <c r="AY367" s="677"/>
      <c r="AZ367" s="677"/>
      <c r="BA367" s="677"/>
      <c r="BB367" s="677"/>
      <c r="BC367" s="677"/>
      <c r="BD367" s="677"/>
      <c r="BE367" s="677"/>
      <c r="BF367" s="677"/>
      <c r="BG367" s="677"/>
      <c r="BH367" s="677"/>
      <c r="BI367" s="677"/>
      <c r="BJ367" s="677"/>
      <c r="BK367" s="677"/>
      <c r="BL367" s="677"/>
      <c r="BM367" s="677"/>
      <c r="BN367" s="677"/>
      <c r="BO367" s="677"/>
      <c r="BP367" s="677"/>
      <c r="BQ367" s="677"/>
      <c r="BR367" s="677"/>
      <c r="BS367" s="677"/>
      <c r="BT367" s="677"/>
      <c r="BU367" s="677"/>
      <c r="BV367" s="677"/>
      <c r="BW367" s="677"/>
      <c r="BX367" s="677"/>
      <c r="BY367" s="82"/>
      <c r="BZ367" s="82"/>
      <c r="CB367" s="8"/>
      <c r="CZ367" s="48"/>
      <c r="DA367" s="48"/>
      <c r="DB367" s="48"/>
      <c r="DC367" s="48"/>
      <c r="DD367" s="48"/>
      <c r="DE367" s="48"/>
      <c r="DF367" s="48"/>
      <c r="DG367" s="48"/>
      <c r="DH367" s="48"/>
      <c r="DI367" s="48"/>
      <c r="DJ367" s="48"/>
      <c r="DK367" s="48"/>
      <c r="DL367" s="48"/>
      <c r="DM367" s="48"/>
      <c r="DN367" s="48"/>
      <c r="DO367" s="48"/>
      <c r="DP367" s="48"/>
    </row>
    <row r="368" spans="1:120" s="2" customFormat="1" ht="6" customHeight="1">
      <c r="A368" s="63"/>
      <c r="B368" s="63"/>
      <c r="C368" s="63"/>
      <c r="D368" s="63"/>
      <c r="E368" s="63"/>
      <c r="F368" s="63"/>
      <c r="G368" s="63"/>
      <c r="H368" s="63"/>
      <c r="I368" s="63"/>
      <c r="J368" s="63"/>
      <c r="K368" s="63"/>
      <c r="L368" s="63"/>
      <c r="M368" s="63"/>
      <c r="N368" s="63"/>
      <c r="O368" s="63"/>
      <c r="P368" s="63"/>
      <c r="Q368" s="63"/>
      <c r="R368" s="63"/>
      <c r="S368" s="83"/>
      <c r="T368" s="83"/>
      <c r="U368" s="83"/>
      <c r="V368" s="83"/>
      <c r="W368" s="83"/>
      <c r="X368" s="83"/>
      <c r="Y368" s="83"/>
      <c r="Z368" s="83"/>
      <c r="AA368" s="83"/>
      <c r="AB368" s="83"/>
      <c r="AC368" s="83"/>
      <c r="AD368" s="83"/>
      <c r="AE368" s="83"/>
      <c r="AF368" s="83"/>
      <c r="AG368" s="83"/>
      <c r="AH368" s="83"/>
      <c r="AI368" s="83"/>
      <c r="AJ368" s="83"/>
      <c r="AK368" s="83"/>
      <c r="AL368" s="83"/>
      <c r="AM368" s="83"/>
      <c r="AN368" s="83"/>
      <c r="AO368" s="83"/>
      <c r="AP368" s="83"/>
      <c r="AQ368" s="83"/>
      <c r="AR368" s="83"/>
      <c r="AS368" s="83"/>
      <c r="AT368" s="83"/>
      <c r="AU368" s="83"/>
      <c r="AV368" s="83"/>
      <c r="AW368" s="83"/>
      <c r="AX368" s="83"/>
      <c r="AY368" s="83"/>
      <c r="AZ368" s="83"/>
      <c r="BA368" s="83"/>
      <c r="BB368" s="83"/>
      <c r="BC368" s="83"/>
      <c r="BD368" s="83"/>
      <c r="BE368" s="83"/>
      <c r="BF368" s="83"/>
      <c r="BG368" s="83"/>
      <c r="BH368" s="83"/>
      <c r="BI368" s="83"/>
      <c r="BJ368" s="83"/>
      <c r="BK368" s="83"/>
      <c r="BL368" s="83"/>
      <c r="BM368" s="83"/>
      <c r="BN368" s="83"/>
      <c r="BO368" s="83"/>
      <c r="BP368" s="83"/>
      <c r="BQ368" s="83"/>
      <c r="BR368" s="83"/>
      <c r="BS368" s="83"/>
      <c r="BT368" s="83"/>
      <c r="BU368" s="83"/>
      <c r="BV368" s="83"/>
      <c r="BW368" s="83"/>
      <c r="BX368" s="83"/>
      <c r="BY368" s="83"/>
      <c r="BZ368" s="83"/>
      <c r="CB368" s="8"/>
      <c r="CZ368" s="48"/>
      <c r="DA368" s="48"/>
      <c r="DB368" s="48"/>
      <c r="DC368" s="48"/>
      <c r="DD368" s="48"/>
      <c r="DE368" s="48"/>
      <c r="DF368" s="48"/>
      <c r="DG368" s="48"/>
      <c r="DH368" s="48"/>
      <c r="DI368" s="48"/>
      <c r="DJ368" s="48"/>
      <c r="DK368" s="48"/>
      <c r="DL368" s="48"/>
      <c r="DM368" s="48"/>
      <c r="DN368" s="48"/>
      <c r="DO368" s="48"/>
      <c r="DP368" s="48"/>
    </row>
    <row r="369" spans="1:120" s="2" customFormat="1" ht="15.95" customHeight="1">
      <c r="A369" s="670" t="s">
        <v>199</v>
      </c>
      <c r="B369" s="670"/>
      <c r="C369" s="670"/>
      <c r="D369" s="670"/>
      <c r="E369" s="670"/>
      <c r="F369" s="670"/>
      <c r="G369" s="670"/>
      <c r="H369" s="670"/>
      <c r="I369" s="670"/>
      <c r="J369" s="670"/>
      <c r="K369" s="670"/>
      <c r="L369" s="670"/>
      <c r="M369" s="670"/>
      <c r="N369" s="670"/>
      <c r="O369" s="670"/>
      <c r="P369" s="670"/>
      <c r="Q369" s="670"/>
      <c r="R369" s="670"/>
      <c r="S369" s="670"/>
      <c r="T369" s="670"/>
      <c r="U369" s="670"/>
      <c r="V369" s="670"/>
      <c r="W369" s="670"/>
      <c r="X369" s="670"/>
      <c r="Y369" s="670"/>
      <c r="Z369" s="670"/>
      <c r="AA369" s="670"/>
      <c r="AB369" s="670"/>
      <c r="AC369" s="670"/>
      <c r="AD369" s="670"/>
      <c r="AE369" s="670"/>
      <c r="AF369" s="670"/>
      <c r="AG369" s="670"/>
      <c r="AH369" s="670"/>
      <c r="AI369" s="670"/>
      <c r="AJ369" s="670"/>
      <c r="AK369" s="670"/>
      <c r="AL369" s="670"/>
      <c r="AM369" s="670"/>
      <c r="AN369" s="670"/>
      <c r="AO369" s="670"/>
      <c r="AP369" s="670"/>
      <c r="AQ369" s="670"/>
      <c r="AR369" s="670"/>
      <c r="AS369" s="670"/>
      <c r="AT369" s="670"/>
      <c r="AU369" s="670"/>
      <c r="AV369" s="670"/>
      <c r="AW369" s="670"/>
      <c r="AX369" s="670"/>
      <c r="AY369" s="670"/>
      <c r="AZ369" s="670"/>
      <c r="BA369" s="670"/>
      <c r="BB369" s="670"/>
      <c r="BC369" s="670"/>
      <c r="BD369" s="670"/>
      <c r="BE369" s="670"/>
      <c r="BF369" s="670"/>
      <c r="BG369" s="670"/>
      <c r="BH369" s="670"/>
      <c r="BI369" s="670"/>
      <c r="BJ369" s="670"/>
      <c r="BK369" s="670"/>
      <c r="BL369" s="670"/>
      <c r="BM369" s="670"/>
      <c r="BN369" s="670"/>
      <c r="BO369" s="670"/>
      <c r="BP369" s="670"/>
      <c r="BQ369" s="670"/>
      <c r="BR369" s="670"/>
      <c r="BS369" s="670"/>
      <c r="BT369" s="670"/>
      <c r="BU369" s="670"/>
      <c r="BV369" s="670"/>
      <c r="BW369" s="670"/>
      <c r="BX369" s="670"/>
      <c r="BY369" s="670"/>
      <c r="BZ369" s="670"/>
      <c r="CB369" s="8"/>
      <c r="CZ369" s="48"/>
      <c r="DA369" s="48"/>
      <c r="DB369" s="48"/>
      <c r="DC369" s="48"/>
      <c r="DD369" s="48"/>
      <c r="DE369" s="48"/>
      <c r="DF369" s="48"/>
      <c r="DG369" s="48"/>
      <c r="DH369" s="48"/>
      <c r="DI369" s="48"/>
      <c r="DJ369" s="48"/>
      <c r="DK369" s="48"/>
      <c r="DL369" s="48"/>
      <c r="DM369" s="48"/>
      <c r="DN369" s="48"/>
      <c r="DO369" s="48"/>
      <c r="DP369" s="48"/>
    </row>
    <row r="370" spans="1:120" s="2" customFormat="1" ht="15.95" customHeight="1">
      <c r="A370" s="59"/>
      <c r="B370" s="59" t="s">
        <v>200</v>
      </c>
      <c r="C370" s="59"/>
      <c r="D370" s="59"/>
      <c r="E370" s="59"/>
      <c r="F370" s="59"/>
      <c r="G370" s="59"/>
      <c r="H370" s="59"/>
      <c r="I370" s="59"/>
      <c r="J370" s="59"/>
      <c r="K370" s="59"/>
      <c r="L370" s="59"/>
      <c r="M370" s="59"/>
      <c r="N370" s="59"/>
      <c r="O370" s="59"/>
      <c r="P370" s="59"/>
      <c r="Q370" s="59"/>
      <c r="R370" s="59"/>
      <c r="S370" s="59"/>
      <c r="T370" s="59"/>
      <c r="U370" s="59"/>
      <c r="V370" s="59"/>
      <c r="W370" s="59"/>
      <c r="X370" s="59"/>
      <c r="Y370" s="59"/>
      <c r="Z370" s="59"/>
      <c r="AA370" s="59"/>
      <c r="AB370" s="59"/>
      <c r="AC370" s="59"/>
      <c r="AD370" s="59"/>
      <c r="AE370" s="59"/>
      <c r="AF370" s="59"/>
      <c r="AG370" s="59"/>
      <c r="AH370" s="59"/>
      <c r="AI370" s="59"/>
      <c r="AJ370" s="59"/>
      <c r="AK370" s="59"/>
      <c r="AL370" s="59"/>
      <c r="AM370" s="59"/>
      <c r="AN370" s="59"/>
      <c r="AO370" s="59"/>
      <c r="AP370" s="59"/>
      <c r="AQ370" s="59"/>
      <c r="AR370" s="59"/>
      <c r="AS370" s="59"/>
      <c r="AT370" s="59"/>
      <c r="AU370" s="59"/>
      <c r="AV370" s="59"/>
      <c r="AW370" s="59"/>
      <c r="AX370" s="59"/>
      <c r="AY370" s="59"/>
      <c r="AZ370" s="59"/>
      <c r="BA370" s="59"/>
      <c r="BB370" s="59"/>
      <c r="BC370" s="59"/>
      <c r="BD370" s="59"/>
      <c r="BE370" s="59"/>
      <c r="BF370" s="59"/>
      <c r="BG370" s="59"/>
      <c r="BH370" s="59"/>
      <c r="BI370" s="59"/>
      <c r="BJ370" s="59"/>
      <c r="BK370" s="59"/>
      <c r="BL370" s="59"/>
      <c r="BM370" s="59"/>
      <c r="BN370" s="59"/>
      <c r="BO370" s="59"/>
      <c r="BP370" s="59"/>
      <c r="BQ370" s="59"/>
      <c r="BR370" s="59"/>
      <c r="BS370" s="59"/>
      <c r="BT370" s="59"/>
      <c r="BU370" s="59"/>
      <c r="BV370" s="59"/>
      <c r="BW370" s="59"/>
      <c r="BX370" s="59"/>
      <c r="BY370" s="59"/>
      <c r="BZ370" s="59"/>
      <c r="CZ370" s="48"/>
      <c r="DA370" s="48"/>
      <c r="DB370" s="48"/>
      <c r="DC370" s="48"/>
      <c r="DD370" s="48"/>
      <c r="DE370" s="48"/>
      <c r="DF370" s="48"/>
      <c r="DG370" s="48"/>
      <c r="DH370" s="48"/>
      <c r="DI370" s="48"/>
      <c r="DJ370" s="48"/>
      <c r="DK370" s="48"/>
      <c r="DL370" s="48"/>
      <c r="DM370" s="48"/>
      <c r="DN370" s="48"/>
      <c r="DO370" s="48"/>
      <c r="DP370" s="48"/>
    </row>
    <row r="371" spans="1:120" s="2" customFormat="1" ht="3.95" customHeight="1">
      <c r="A371" s="94"/>
      <c r="B371" s="94"/>
      <c r="C371" s="94"/>
      <c r="D371" s="94"/>
      <c r="E371" s="94"/>
      <c r="F371" s="94"/>
      <c r="G371" s="94"/>
      <c r="H371" s="94"/>
      <c r="I371" s="94"/>
      <c r="J371" s="94"/>
      <c r="K371" s="94"/>
      <c r="L371" s="94"/>
      <c r="M371" s="94"/>
      <c r="N371" s="94"/>
      <c r="O371" s="94"/>
      <c r="P371" s="94"/>
      <c r="Q371" s="94"/>
      <c r="R371" s="94"/>
      <c r="S371" s="94"/>
      <c r="T371" s="94"/>
      <c r="U371" s="94"/>
      <c r="V371" s="94"/>
      <c r="W371" s="94"/>
      <c r="X371" s="94"/>
      <c r="Y371" s="94"/>
      <c r="Z371" s="94"/>
      <c r="AA371" s="94"/>
      <c r="AB371" s="94"/>
      <c r="AC371" s="94"/>
      <c r="AD371" s="94"/>
      <c r="AE371" s="94"/>
      <c r="AF371" s="94"/>
      <c r="AG371" s="94"/>
      <c r="AH371" s="94"/>
      <c r="AI371" s="94"/>
      <c r="AJ371" s="94"/>
      <c r="AK371" s="94"/>
      <c r="AL371" s="94"/>
      <c r="AM371" s="94"/>
      <c r="AN371" s="94"/>
      <c r="AO371" s="94"/>
      <c r="AP371" s="94"/>
      <c r="AQ371" s="94"/>
      <c r="AR371" s="94"/>
      <c r="AS371" s="94"/>
      <c r="AT371" s="94"/>
      <c r="AU371" s="94"/>
      <c r="AV371" s="94"/>
      <c r="AW371" s="94"/>
      <c r="AX371" s="94"/>
      <c r="AY371" s="94"/>
      <c r="AZ371" s="94"/>
      <c r="BA371" s="94"/>
      <c r="BB371" s="94"/>
      <c r="BC371" s="94"/>
      <c r="BD371" s="94"/>
      <c r="BE371" s="94"/>
      <c r="BF371" s="94"/>
      <c r="BG371" s="94"/>
      <c r="BH371" s="94"/>
      <c r="BI371" s="94"/>
      <c r="BJ371" s="94"/>
      <c r="BK371" s="94"/>
      <c r="BL371" s="94"/>
      <c r="BM371" s="94"/>
      <c r="BN371" s="94"/>
      <c r="BO371" s="94"/>
      <c r="BP371" s="94"/>
      <c r="BQ371" s="94"/>
      <c r="BR371" s="94"/>
      <c r="BS371" s="94"/>
      <c r="BT371" s="94"/>
      <c r="BU371" s="94"/>
      <c r="BV371" s="94"/>
      <c r="BW371" s="94"/>
      <c r="BX371" s="94"/>
      <c r="BY371" s="94"/>
      <c r="BZ371" s="94"/>
      <c r="CZ371" s="48"/>
      <c r="DA371" s="48"/>
      <c r="DB371" s="48"/>
      <c r="DC371" s="48"/>
      <c r="DD371" s="48"/>
      <c r="DE371" s="48"/>
      <c r="DF371" s="48"/>
      <c r="DG371" s="48"/>
      <c r="DH371" s="48"/>
      <c r="DI371" s="48"/>
      <c r="DJ371" s="48"/>
      <c r="DK371" s="48"/>
      <c r="DL371" s="48"/>
      <c r="DM371" s="48"/>
      <c r="DN371" s="48"/>
      <c r="DO371" s="48"/>
      <c r="DP371" s="48"/>
    </row>
    <row r="372" spans="1:120" s="2" customFormat="1" ht="3.95" customHeight="1">
      <c r="A372" s="203"/>
      <c r="B372" s="203"/>
      <c r="C372" s="203"/>
      <c r="D372" s="203"/>
      <c r="E372" s="203"/>
      <c r="F372" s="203"/>
      <c r="G372" s="203"/>
      <c r="H372" s="203"/>
      <c r="I372" s="203"/>
      <c r="J372" s="203"/>
      <c r="K372" s="203"/>
      <c r="L372" s="203"/>
      <c r="M372" s="203"/>
      <c r="N372" s="203"/>
      <c r="O372" s="203"/>
      <c r="P372" s="203"/>
      <c r="Q372" s="203"/>
      <c r="R372" s="203"/>
      <c r="S372" s="203"/>
      <c r="T372" s="203"/>
      <c r="U372" s="203"/>
      <c r="V372" s="203"/>
      <c r="W372" s="203"/>
      <c r="X372" s="203"/>
      <c r="Y372" s="203"/>
      <c r="Z372" s="203"/>
      <c r="AA372" s="203"/>
      <c r="AB372" s="203"/>
      <c r="AC372" s="203"/>
      <c r="AD372" s="203"/>
      <c r="AE372" s="203"/>
      <c r="AF372" s="203"/>
      <c r="AG372" s="203"/>
      <c r="AH372" s="203"/>
      <c r="AI372" s="203"/>
      <c r="AJ372" s="203"/>
      <c r="AK372" s="203"/>
      <c r="AL372" s="203"/>
      <c r="AM372" s="203"/>
      <c r="AN372" s="203"/>
      <c r="AO372" s="203"/>
      <c r="AP372" s="203"/>
      <c r="AQ372" s="203"/>
      <c r="AR372" s="203"/>
      <c r="AS372" s="203"/>
      <c r="AT372" s="203"/>
      <c r="AU372" s="203"/>
      <c r="AV372" s="203"/>
      <c r="AW372" s="203"/>
      <c r="AX372" s="203"/>
      <c r="AY372" s="203"/>
      <c r="AZ372" s="203"/>
      <c r="BA372" s="203"/>
      <c r="BB372" s="203"/>
      <c r="BC372" s="203"/>
      <c r="BD372" s="203"/>
      <c r="BE372" s="203"/>
      <c r="BF372" s="203"/>
      <c r="BG372" s="203"/>
      <c r="BH372" s="203"/>
      <c r="BI372" s="203"/>
      <c r="BJ372" s="203"/>
      <c r="BK372" s="203"/>
      <c r="BL372" s="203"/>
      <c r="BM372" s="203"/>
      <c r="BN372" s="203"/>
      <c r="BO372" s="203"/>
      <c r="BP372" s="203"/>
      <c r="BQ372" s="203"/>
      <c r="BR372" s="203"/>
      <c r="BS372" s="203"/>
      <c r="BT372" s="203"/>
      <c r="BU372" s="203"/>
      <c r="BV372" s="203"/>
      <c r="BW372" s="203"/>
      <c r="BX372" s="203"/>
      <c r="BY372" s="203"/>
      <c r="BZ372" s="203"/>
      <c r="CB372" s="8"/>
      <c r="CZ372" s="48"/>
      <c r="DA372" s="48"/>
      <c r="DB372" s="48"/>
      <c r="DC372" s="48"/>
      <c r="DD372" s="48"/>
      <c r="DE372" s="48"/>
      <c r="DF372" s="48"/>
      <c r="DG372" s="48"/>
      <c r="DH372" s="48"/>
      <c r="DI372" s="48"/>
      <c r="DJ372" s="48"/>
      <c r="DK372" s="48"/>
      <c r="DL372" s="48"/>
      <c r="DM372" s="48"/>
      <c r="DN372" s="48"/>
      <c r="DO372" s="48"/>
      <c r="DP372" s="48"/>
    </row>
    <row r="373" spans="1:120" s="2" customFormat="1" ht="17.100000000000001" customHeight="1">
      <c r="A373" s="59"/>
      <c r="B373" s="59" t="s">
        <v>201</v>
      </c>
      <c r="C373" s="59"/>
      <c r="D373" s="59"/>
      <c r="E373" s="59"/>
      <c r="F373" s="59"/>
      <c r="G373" s="59"/>
      <c r="H373" s="59"/>
      <c r="I373" s="59"/>
      <c r="J373" s="59"/>
      <c r="K373" s="59"/>
      <c r="L373" s="59"/>
      <c r="M373" s="59"/>
      <c r="N373" s="672"/>
      <c r="O373" s="672"/>
      <c r="P373" s="672"/>
      <c r="Q373" s="672"/>
      <c r="R373" s="672"/>
      <c r="S373" s="672"/>
      <c r="T373" s="672"/>
      <c r="U373" s="672"/>
      <c r="V373" s="59"/>
      <c r="W373" s="59"/>
      <c r="X373" s="59"/>
      <c r="Y373" s="59"/>
      <c r="Z373" s="59"/>
      <c r="AA373" s="59"/>
      <c r="AB373" s="59"/>
      <c r="AC373" s="59"/>
      <c r="AD373" s="59"/>
      <c r="AE373" s="59"/>
      <c r="AF373" s="59"/>
      <c r="AG373" s="59"/>
      <c r="AH373" s="59"/>
      <c r="AI373" s="59"/>
      <c r="AJ373" s="59"/>
      <c r="AK373" s="59"/>
      <c r="AL373" s="59"/>
      <c r="AM373" s="59"/>
      <c r="AN373" s="59"/>
      <c r="AO373" s="59"/>
      <c r="AP373" s="59"/>
      <c r="AQ373" s="59"/>
      <c r="AR373" s="59"/>
      <c r="AS373" s="59"/>
      <c r="AT373" s="59"/>
      <c r="AU373" s="59"/>
      <c r="AV373" s="59"/>
      <c r="AW373" s="59"/>
      <c r="AX373" s="59"/>
      <c r="AY373" s="59"/>
      <c r="AZ373" s="59"/>
      <c r="BA373" s="59"/>
      <c r="BB373" s="59"/>
      <c r="BC373" s="59"/>
      <c r="BD373" s="59"/>
      <c r="BE373" s="59"/>
      <c r="BF373" s="59"/>
      <c r="BG373" s="59"/>
      <c r="BH373" s="59"/>
      <c r="BI373" s="59"/>
      <c r="BJ373" s="59"/>
      <c r="BK373" s="59"/>
      <c r="BL373" s="59"/>
      <c r="BM373" s="59"/>
      <c r="BN373" s="59"/>
      <c r="BO373" s="59"/>
      <c r="BP373" s="59"/>
      <c r="BQ373" s="59"/>
      <c r="BR373" s="59"/>
      <c r="BS373" s="59"/>
      <c r="BT373" s="59"/>
      <c r="BU373" s="59"/>
      <c r="BV373" s="59"/>
      <c r="BW373" s="59"/>
      <c r="BX373" s="59"/>
      <c r="BY373" s="59"/>
      <c r="BZ373" s="59"/>
      <c r="CB373" s="8"/>
      <c r="CZ373" s="48"/>
      <c r="DA373" s="48"/>
      <c r="DB373" s="48"/>
      <c r="DC373" s="48"/>
      <c r="DD373" s="48"/>
      <c r="DE373" s="48"/>
      <c r="DF373" s="48"/>
      <c r="DG373" s="48"/>
      <c r="DH373" s="48"/>
      <c r="DI373" s="48"/>
      <c r="DJ373" s="48"/>
      <c r="DK373" s="48"/>
      <c r="DL373" s="48"/>
      <c r="DM373" s="48"/>
      <c r="DN373" s="48"/>
      <c r="DO373" s="48"/>
      <c r="DP373" s="48"/>
    </row>
    <row r="374" spans="1:120" s="2" customFormat="1" ht="24" customHeight="1">
      <c r="A374" s="59"/>
      <c r="B374" s="59" t="s">
        <v>202</v>
      </c>
      <c r="C374" s="59"/>
      <c r="D374" s="59"/>
      <c r="E374" s="59"/>
      <c r="F374" s="59"/>
      <c r="G374" s="59"/>
      <c r="H374" s="59"/>
      <c r="I374" s="59"/>
      <c r="J374" s="59"/>
      <c r="K374" s="59"/>
      <c r="L374" s="59"/>
      <c r="M374" s="670" t="s">
        <v>203</v>
      </c>
      <c r="N374" s="670"/>
      <c r="O374" s="670"/>
      <c r="P374" s="670"/>
      <c r="Q374" s="670"/>
      <c r="R374" s="697"/>
      <c r="S374" s="697"/>
      <c r="T374" s="697"/>
      <c r="U374" s="697"/>
      <c r="V374" s="697"/>
      <c r="W374" s="697"/>
      <c r="X374" s="697"/>
      <c r="Y374" s="697"/>
      <c r="Z374" s="697"/>
      <c r="AA374" s="59" t="s">
        <v>85</v>
      </c>
      <c r="AB374" s="59"/>
      <c r="AC374" s="698" t="str">
        <f>IFERROR(VLOOKUP($R$374,$CB$283:$CC$359,2,FALSE),"")</f>
        <v/>
      </c>
      <c r="AD374" s="698"/>
      <c r="AE374" s="698"/>
      <c r="AF374" s="698"/>
      <c r="AG374" s="698"/>
      <c r="AH374" s="698"/>
      <c r="AI374" s="698"/>
      <c r="AJ374" s="698"/>
      <c r="AK374" s="698"/>
      <c r="AL374" s="698"/>
      <c r="AM374" s="698"/>
      <c r="AN374" s="698"/>
      <c r="AO374" s="698"/>
      <c r="AP374" s="698"/>
      <c r="AQ374" s="698"/>
      <c r="AR374" s="698"/>
      <c r="AS374" s="698"/>
      <c r="AT374" s="698"/>
      <c r="AU374" s="698"/>
      <c r="AV374" s="698"/>
      <c r="AW374" s="698"/>
      <c r="AX374" s="698"/>
      <c r="AY374" s="698"/>
      <c r="AZ374" s="698"/>
      <c r="BA374" s="698"/>
      <c r="BB374" s="698"/>
      <c r="BC374" s="698"/>
      <c r="BD374" s="698"/>
      <c r="BE374" s="698"/>
      <c r="BF374" s="698"/>
      <c r="BG374" s="698"/>
      <c r="BH374" s="698"/>
      <c r="BI374" s="698"/>
      <c r="BJ374" s="698"/>
      <c r="BK374" s="698"/>
      <c r="BL374" s="698"/>
      <c r="BM374" s="698"/>
      <c r="BN374" s="698"/>
      <c r="BO374" s="698"/>
      <c r="BP374" s="698"/>
      <c r="BQ374" s="698"/>
      <c r="BR374" s="698"/>
      <c r="BS374" s="698"/>
      <c r="BT374" s="698"/>
      <c r="BU374" s="698"/>
      <c r="BV374" s="698"/>
      <c r="BW374" s="698"/>
      <c r="BX374" s="698"/>
      <c r="BY374" s="59"/>
      <c r="BZ374" s="59"/>
      <c r="CZ374" s="48"/>
      <c r="DA374" s="48"/>
      <c r="DB374" s="48"/>
      <c r="DC374" s="48"/>
      <c r="DD374" s="48"/>
      <c r="DE374" s="48"/>
      <c r="DF374" s="48"/>
      <c r="DG374" s="48"/>
      <c r="DH374" s="48"/>
      <c r="DI374" s="48"/>
      <c r="DJ374" s="48"/>
      <c r="DK374" s="48"/>
      <c r="DL374" s="48"/>
      <c r="DM374" s="48"/>
      <c r="DN374" s="48"/>
      <c r="DO374" s="48"/>
      <c r="DP374" s="48"/>
    </row>
    <row r="375" spans="1:120" s="2" customFormat="1" ht="24" customHeight="1">
      <c r="A375" s="59"/>
      <c r="B375" s="59"/>
      <c r="C375" s="59"/>
      <c r="D375" s="59"/>
      <c r="E375" s="59"/>
      <c r="F375" s="59"/>
      <c r="G375" s="59"/>
      <c r="H375" s="59"/>
      <c r="I375" s="59"/>
      <c r="J375" s="59"/>
      <c r="K375" s="59"/>
      <c r="L375" s="59"/>
      <c r="M375" s="670" t="s">
        <v>203</v>
      </c>
      <c r="N375" s="670"/>
      <c r="O375" s="670"/>
      <c r="P375" s="670"/>
      <c r="Q375" s="670"/>
      <c r="R375" s="697"/>
      <c r="S375" s="697"/>
      <c r="T375" s="697"/>
      <c r="U375" s="697"/>
      <c r="V375" s="697"/>
      <c r="W375" s="697"/>
      <c r="X375" s="697"/>
      <c r="Y375" s="697"/>
      <c r="Z375" s="697"/>
      <c r="AA375" s="59" t="s">
        <v>85</v>
      </c>
      <c r="AB375" s="59"/>
      <c r="AC375" s="698" t="str">
        <f>IFERROR(VLOOKUP($R$375,$CB$283:$CC$359,2,FALSE),"")</f>
        <v/>
      </c>
      <c r="AD375" s="698"/>
      <c r="AE375" s="698"/>
      <c r="AF375" s="698"/>
      <c r="AG375" s="698"/>
      <c r="AH375" s="698"/>
      <c r="AI375" s="698"/>
      <c r="AJ375" s="698"/>
      <c r="AK375" s="698"/>
      <c r="AL375" s="698"/>
      <c r="AM375" s="698"/>
      <c r="AN375" s="698"/>
      <c r="AO375" s="698"/>
      <c r="AP375" s="698"/>
      <c r="AQ375" s="698"/>
      <c r="AR375" s="698"/>
      <c r="AS375" s="698"/>
      <c r="AT375" s="698"/>
      <c r="AU375" s="698"/>
      <c r="AV375" s="698"/>
      <c r="AW375" s="698"/>
      <c r="AX375" s="698"/>
      <c r="AY375" s="698"/>
      <c r="AZ375" s="698"/>
      <c r="BA375" s="698"/>
      <c r="BB375" s="698"/>
      <c r="BC375" s="698"/>
      <c r="BD375" s="698"/>
      <c r="BE375" s="698"/>
      <c r="BF375" s="698"/>
      <c r="BG375" s="698"/>
      <c r="BH375" s="698"/>
      <c r="BI375" s="698"/>
      <c r="BJ375" s="698"/>
      <c r="BK375" s="698"/>
      <c r="BL375" s="698"/>
      <c r="BM375" s="698"/>
      <c r="BN375" s="698"/>
      <c r="BO375" s="698"/>
      <c r="BP375" s="698"/>
      <c r="BQ375" s="698"/>
      <c r="BR375" s="698"/>
      <c r="BS375" s="698"/>
      <c r="BT375" s="698"/>
      <c r="BU375" s="698"/>
      <c r="BV375" s="698"/>
      <c r="BW375" s="698"/>
      <c r="BX375" s="698"/>
      <c r="BY375" s="59"/>
      <c r="BZ375" s="59"/>
      <c r="CZ375" s="48"/>
      <c r="DA375" s="48"/>
      <c r="DB375" s="48"/>
      <c r="DC375" s="48"/>
      <c r="DD375" s="48"/>
      <c r="DE375" s="48"/>
      <c r="DF375" s="48"/>
      <c r="DG375" s="48"/>
      <c r="DH375" s="48"/>
      <c r="DI375" s="48"/>
      <c r="DJ375" s="48"/>
      <c r="DK375" s="48"/>
      <c r="DL375" s="48"/>
      <c r="DM375" s="48"/>
      <c r="DN375" s="48"/>
      <c r="DO375" s="48"/>
      <c r="DP375" s="48"/>
    </row>
    <row r="376" spans="1:120" s="2" customFormat="1" ht="24" customHeight="1">
      <c r="A376" s="59"/>
      <c r="B376" s="59"/>
      <c r="C376" s="59"/>
      <c r="D376" s="59"/>
      <c r="E376" s="59"/>
      <c r="F376" s="59"/>
      <c r="G376" s="59"/>
      <c r="H376" s="59"/>
      <c r="I376" s="59"/>
      <c r="J376" s="59"/>
      <c r="K376" s="59"/>
      <c r="L376" s="59"/>
      <c r="M376" s="670" t="s">
        <v>203</v>
      </c>
      <c r="N376" s="670"/>
      <c r="O376" s="670"/>
      <c r="P376" s="670"/>
      <c r="Q376" s="670"/>
      <c r="R376" s="697"/>
      <c r="S376" s="697"/>
      <c r="T376" s="697"/>
      <c r="U376" s="697"/>
      <c r="V376" s="697"/>
      <c r="W376" s="697"/>
      <c r="X376" s="697"/>
      <c r="Y376" s="697"/>
      <c r="Z376" s="697"/>
      <c r="AA376" s="59" t="s">
        <v>85</v>
      </c>
      <c r="AB376" s="59"/>
      <c r="AC376" s="698" t="str">
        <f>IFERROR(VLOOKUP($R$376,$CB$283:$CC$359,2,FALSE),"")</f>
        <v/>
      </c>
      <c r="AD376" s="698"/>
      <c r="AE376" s="698"/>
      <c r="AF376" s="698"/>
      <c r="AG376" s="698"/>
      <c r="AH376" s="698"/>
      <c r="AI376" s="698"/>
      <c r="AJ376" s="698"/>
      <c r="AK376" s="698"/>
      <c r="AL376" s="698"/>
      <c r="AM376" s="698"/>
      <c r="AN376" s="698"/>
      <c r="AO376" s="698"/>
      <c r="AP376" s="698"/>
      <c r="AQ376" s="698"/>
      <c r="AR376" s="698"/>
      <c r="AS376" s="698"/>
      <c r="AT376" s="698"/>
      <c r="AU376" s="698"/>
      <c r="AV376" s="698"/>
      <c r="AW376" s="698"/>
      <c r="AX376" s="698"/>
      <c r="AY376" s="698"/>
      <c r="AZ376" s="698"/>
      <c r="BA376" s="698"/>
      <c r="BB376" s="698"/>
      <c r="BC376" s="698"/>
      <c r="BD376" s="698"/>
      <c r="BE376" s="698"/>
      <c r="BF376" s="698"/>
      <c r="BG376" s="698"/>
      <c r="BH376" s="698"/>
      <c r="BI376" s="698"/>
      <c r="BJ376" s="698"/>
      <c r="BK376" s="698"/>
      <c r="BL376" s="698"/>
      <c r="BM376" s="698"/>
      <c r="BN376" s="698"/>
      <c r="BO376" s="698"/>
      <c r="BP376" s="698"/>
      <c r="BQ376" s="698"/>
      <c r="BR376" s="698"/>
      <c r="BS376" s="698"/>
      <c r="BT376" s="698"/>
      <c r="BU376" s="698"/>
      <c r="BV376" s="698"/>
      <c r="BW376" s="698"/>
      <c r="BX376" s="698"/>
      <c r="BY376" s="59"/>
      <c r="BZ376" s="59"/>
      <c r="CZ376" s="48"/>
      <c r="DA376" s="48"/>
      <c r="DB376" s="48"/>
      <c r="DC376" s="48"/>
      <c r="DD376" s="48"/>
      <c r="DE376" s="48"/>
      <c r="DF376" s="48"/>
      <c r="DG376" s="48"/>
      <c r="DH376" s="48"/>
      <c r="DI376" s="48"/>
      <c r="DJ376" s="48"/>
      <c r="DK376" s="48"/>
      <c r="DL376" s="48"/>
      <c r="DM376" s="48"/>
      <c r="DN376" s="48"/>
      <c r="DO376" s="48"/>
      <c r="DP376" s="48"/>
    </row>
    <row r="377" spans="1:120" s="2" customFormat="1" ht="24" customHeight="1">
      <c r="A377" s="59"/>
      <c r="B377" s="59"/>
      <c r="C377" s="59"/>
      <c r="D377" s="59"/>
      <c r="E377" s="59"/>
      <c r="F377" s="59"/>
      <c r="G377" s="59"/>
      <c r="H377" s="59"/>
      <c r="I377" s="59"/>
      <c r="J377" s="59"/>
      <c r="K377" s="59"/>
      <c r="L377" s="59"/>
      <c r="M377" s="670" t="s">
        <v>203</v>
      </c>
      <c r="N377" s="670"/>
      <c r="O377" s="670"/>
      <c r="P377" s="670"/>
      <c r="Q377" s="670"/>
      <c r="R377" s="697"/>
      <c r="S377" s="697"/>
      <c r="T377" s="697"/>
      <c r="U377" s="697"/>
      <c r="V377" s="697"/>
      <c r="W377" s="697"/>
      <c r="X377" s="697"/>
      <c r="Y377" s="697"/>
      <c r="Z377" s="697"/>
      <c r="AA377" s="59" t="s">
        <v>85</v>
      </c>
      <c r="AB377" s="59"/>
      <c r="AC377" s="698" t="str">
        <f>IFERROR(VLOOKUP($R$377,$CB$283:$CC$359,2,FALSE),"")</f>
        <v/>
      </c>
      <c r="AD377" s="698"/>
      <c r="AE377" s="698"/>
      <c r="AF377" s="698"/>
      <c r="AG377" s="698"/>
      <c r="AH377" s="698"/>
      <c r="AI377" s="698"/>
      <c r="AJ377" s="698"/>
      <c r="AK377" s="698"/>
      <c r="AL377" s="698"/>
      <c r="AM377" s="698"/>
      <c r="AN377" s="698"/>
      <c r="AO377" s="698"/>
      <c r="AP377" s="698"/>
      <c r="AQ377" s="698"/>
      <c r="AR377" s="698"/>
      <c r="AS377" s="698"/>
      <c r="AT377" s="698"/>
      <c r="AU377" s="698"/>
      <c r="AV377" s="698"/>
      <c r="AW377" s="698"/>
      <c r="AX377" s="698"/>
      <c r="AY377" s="698"/>
      <c r="AZ377" s="698"/>
      <c r="BA377" s="698"/>
      <c r="BB377" s="698"/>
      <c r="BC377" s="698"/>
      <c r="BD377" s="698"/>
      <c r="BE377" s="698"/>
      <c r="BF377" s="698"/>
      <c r="BG377" s="698"/>
      <c r="BH377" s="698"/>
      <c r="BI377" s="698"/>
      <c r="BJ377" s="698"/>
      <c r="BK377" s="698"/>
      <c r="BL377" s="698"/>
      <c r="BM377" s="698"/>
      <c r="BN377" s="698"/>
      <c r="BO377" s="698"/>
      <c r="BP377" s="698"/>
      <c r="BQ377" s="698"/>
      <c r="BR377" s="698"/>
      <c r="BS377" s="698"/>
      <c r="BT377" s="698"/>
      <c r="BU377" s="698"/>
      <c r="BV377" s="698"/>
      <c r="BW377" s="698"/>
      <c r="BX377" s="698"/>
      <c r="BY377" s="59"/>
      <c r="BZ377" s="59"/>
      <c r="CZ377" s="48"/>
      <c r="DA377" s="48"/>
      <c r="DB377" s="48"/>
      <c r="DC377" s="48"/>
      <c r="DD377" s="48"/>
      <c r="DE377" s="48"/>
      <c r="DF377" s="48"/>
      <c r="DG377" s="48"/>
      <c r="DH377" s="48"/>
      <c r="DI377" s="48"/>
      <c r="DJ377" s="48"/>
      <c r="DK377" s="48"/>
      <c r="DL377" s="48"/>
      <c r="DM377" s="48"/>
      <c r="DN377" s="48"/>
      <c r="DO377" s="48"/>
      <c r="DP377" s="48"/>
    </row>
    <row r="378" spans="1:120" s="2" customFormat="1" ht="24" customHeight="1">
      <c r="A378" s="59"/>
      <c r="B378" s="59"/>
      <c r="C378" s="59"/>
      <c r="D378" s="59"/>
      <c r="E378" s="59"/>
      <c r="F378" s="59"/>
      <c r="G378" s="59"/>
      <c r="H378" s="59"/>
      <c r="I378" s="59"/>
      <c r="J378" s="59"/>
      <c r="K378" s="59"/>
      <c r="L378" s="59"/>
      <c r="M378" s="670" t="s">
        <v>203</v>
      </c>
      <c r="N378" s="670"/>
      <c r="O378" s="670"/>
      <c r="P378" s="670"/>
      <c r="Q378" s="670"/>
      <c r="R378" s="697"/>
      <c r="S378" s="697"/>
      <c r="T378" s="697"/>
      <c r="U378" s="697"/>
      <c r="V378" s="697"/>
      <c r="W378" s="697"/>
      <c r="X378" s="697"/>
      <c r="Y378" s="697"/>
      <c r="Z378" s="697"/>
      <c r="AA378" s="59" t="s">
        <v>85</v>
      </c>
      <c r="AB378" s="59"/>
      <c r="AC378" s="698" t="str">
        <f>IFERROR(VLOOKUP($R$378,$CB$283:$CC$359,2,FALSE),"")</f>
        <v/>
      </c>
      <c r="AD378" s="698"/>
      <c r="AE378" s="698"/>
      <c r="AF378" s="698"/>
      <c r="AG378" s="698"/>
      <c r="AH378" s="698"/>
      <c r="AI378" s="698"/>
      <c r="AJ378" s="698"/>
      <c r="AK378" s="698"/>
      <c r="AL378" s="698"/>
      <c r="AM378" s="698"/>
      <c r="AN378" s="698"/>
      <c r="AO378" s="698"/>
      <c r="AP378" s="698"/>
      <c r="AQ378" s="698"/>
      <c r="AR378" s="698"/>
      <c r="AS378" s="698"/>
      <c r="AT378" s="698"/>
      <c r="AU378" s="698"/>
      <c r="AV378" s="698"/>
      <c r="AW378" s="698"/>
      <c r="AX378" s="698"/>
      <c r="AY378" s="698"/>
      <c r="AZ378" s="698"/>
      <c r="BA378" s="698"/>
      <c r="BB378" s="698"/>
      <c r="BC378" s="698"/>
      <c r="BD378" s="698"/>
      <c r="BE378" s="698"/>
      <c r="BF378" s="698"/>
      <c r="BG378" s="698"/>
      <c r="BH378" s="698"/>
      <c r="BI378" s="698"/>
      <c r="BJ378" s="698"/>
      <c r="BK378" s="698"/>
      <c r="BL378" s="698"/>
      <c r="BM378" s="698"/>
      <c r="BN378" s="698"/>
      <c r="BO378" s="698"/>
      <c r="BP378" s="698"/>
      <c r="BQ378" s="698"/>
      <c r="BR378" s="698"/>
      <c r="BS378" s="698"/>
      <c r="BT378" s="698"/>
      <c r="BU378" s="698"/>
      <c r="BV378" s="698"/>
      <c r="BW378" s="698"/>
      <c r="BX378" s="698"/>
      <c r="BY378" s="59"/>
      <c r="BZ378" s="59"/>
      <c r="CZ378" s="48"/>
      <c r="DA378" s="48"/>
      <c r="DB378" s="48"/>
      <c r="DC378" s="48"/>
      <c r="DD378" s="48"/>
      <c r="DE378" s="48"/>
      <c r="DF378" s="48"/>
      <c r="DG378" s="48"/>
      <c r="DH378" s="48"/>
      <c r="DI378" s="48"/>
      <c r="DJ378" s="48"/>
      <c r="DK378" s="48"/>
      <c r="DL378" s="48"/>
      <c r="DM378" s="48"/>
      <c r="DN378" s="48"/>
      <c r="DO378" s="48"/>
      <c r="DP378" s="48"/>
    </row>
    <row r="379" spans="1:120" s="2" customFormat="1" ht="3.95" customHeight="1">
      <c r="A379" s="94"/>
      <c r="B379" s="94"/>
      <c r="C379" s="94"/>
      <c r="D379" s="94"/>
      <c r="E379" s="94"/>
      <c r="F379" s="94"/>
      <c r="G379" s="94"/>
      <c r="H379" s="94"/>
      <c r="I379" s="94"/>
      <c r="J379" s="94"/>
      <c r="K379" s="94"/>
      <c r="L379" s="94"/>
      <c r="M379" s="94"/>
      <c r="N379" s="94"/>
      <c r="O379" s="94"/>
      <c r="P379" s="94"/>
      <c r="Q379" s="94"/>
      <c r="R379" s="94"/>
      <c r="S379" s="94"/>
      <c r="T379" s="94"/>
      <c r="U379" s="94"/>
      <c r="V379" s="94"/>
      <c r="W379" s="94"/>
      <c r="X379" s="94"/>
      <c r="Y379" s="94"/>
      <c r="Z379" s="94"/>
      <c r="AA379" s="94"/>
      <c r="AB379" s="94"/>
      <c r="AC379" s="94"/>
      <c r="AD379" s="94"/>
      <c r="AE379" s="94"/>
      <c r="AF379" s="94"/>
      <c r="AG379" s="94"/>
      <c r="AH379" s="94"/>
      <c r="AI379" s="94"/>
      <c r="AJ379" s="94"/>
      <c r="AK379" s="94"/>
      <c r="AL379" s="94"/>
      <c r="AM379" s="94"/>
      <c r="AN379" s="94"/>
      <c r="AO379" s="94"/>
      <c r="AP379" s="94"/>
      <c r="AQ379" s="94"/>
      <c r="AR379" s="94"/>
      <c r="AS379" s="94"/>
      <c r="AT379" s="94"/>
      <c r="AU379" s="94"/>
      <c r="AV379" s="94"/>
      <c r="AW379" s="94"/>
      <c r="AX379" s="94"/>
      <c r="AY379" s="94"/>
      <c r="AZ379" s="94"/>
      <c r="BA379" s="94"/>
      <c r="BB379" s="94"/>
      <c r="BC379" s="94"/>
      <c r="BD379" s="94"/>
      <c r="BE379" s="94"/>
      <c r="BF379" s="94"/>
      <c r="BG379" s="94"/>
      <c r="BH379" s="94"/>
      <c r="BI379" s="94"/>
      <c r="BJ379" s="94"/>
      <c r="BK379" s="94"/>
      <c r="BL379" s="94"/>
      <c r="BM379" s="94"/>
      <c r="BN379" s="94"/>
      <c r="BO379" s="94"/>
      <c r="BP379" s="94"/>
      <c r="BQ379" s="94"/>
      <c r="BR379" s="94"/>
      <c r="BS379" s="94"/>
      <c r="BT379" s="94"/>
      <c r="BU379" s="94"/>
      <c r="BV379" s="94"/>
      <c r="BW379" s="94"/>
      <c r="BX379" s="94"/>
      <c r="BY379" s="94"/>
      <c r="BZ379" s="94"/>
      <c r="CZ379" s="48"/>
      <c r="DA379" s="48"/>
      <c r="DB379" s="48"/>
      <c r="DC379" s="48"/>
      <c r="DD379" s="48"/>
      <c r="DE379" s="48"/>
      <c r="DF379" s="48"/>
      <c r="DG379" s="48"/>
      <c r="DH379" s="48"/>
      <c r="DI379" s="48"/>
      <c r="DJ379" s="48"/>
      <c r="DK379" s="48"/>
      <c r="DL379" s="48"/>
      <c r="DM379" s="48"/>
      <c r="DN379" s="48"/>
      <c r="DO379" s="48"/>
      <c r="DP379" s="48"/>
    </row>
    <row r="380" spans="1:120" s="2" customFormat="1" ht="3.95" customHeight="1">
      <c r="A380" s="203"/>
      <c r="B380" s="203"/>
      <c r="C380" s="203"/>
      <c r="D380" s="203"/>
      <c r="E380" s="203"/>
      <c r="F380" s="203"/>
      <c r="G380" s="203"/>
      <c r="H380" s="203"/>
      <c r="I380" s="203"/>
      <c r="J380" s="203"/>
      <c r="K380" s="203"/>
      <c r="L380" s="203"/>
      <c r="M380" s="203"/>
      <c r="N380" s="203"/>
      <c r="O380" s="203"/>
      <c r="P380" s="203"/>
      <c r="Q380" s="203"/>
      <c r="R380" s="203"/>
      <c r="S380" s="203"/>
      <c r="T380" s="203"/>
      <c r="U380" s="203"/>
      <c r="V380" s="203"/>
      <c r="W380" s="203"/>
      <c r="X380" s="203"/>
      <c r="Y380" s="203"/>
      <c r="Z380" s="203"/>
      <c r="AA380" s="203"/>
      <c r="AB380" s="203"/>
      <c r="AC380" s="203"/>
      <c r="AD380" s="203"/>
      <c r="AE380" s="203"/>
      <c r="AF380" s="203"/>
      <c r="AG380" s="203"/>
      <c r="AH380" s="203"/>
      <c r="AI380" s="203"/>
      <c r="AJ380" s="203"/>
      <c r="AK380" s="203"/>
      <c r="AL380" s="203"/>
      <c r="AM380" s="203"/>
      <c r="AN380" s="203"/>
      <c r="AO380" s="203"/>
      <c r="AP380" s="203"/>
      <c r="AQ380" s="203"/>
      <c r="AR380" s="203"/>
      <c r="AS380" s="203"/>
      <c r="AT380" s="203"/>
      <c r="AU380" s="203"/>
      <c r="AV380" s="203"/>
      <c r="AW380" s="203"/>
      <c r="AX380" s="203"/>
      <c r="AY380" s="203"/>
      <c r="AZ380" s="203"/>
      <c r="BA380" s="203"/>
      <c r="BB380" s="203"/>
      <c r="BC380" s="203"/>
      <c r="BD380" s="203"/>
      <c r="BE380" s="203"/>
      <c r="BF380" s="203"/>
      <c r="BG380" s="203"/>
      <c r="BH380" s="203"/>
      <c r="BI380" s="203"/>
      <c r="BJ380" s="203"/>
      <c r="BK380" s="203"/>
      <c r="BL380" s="203"/>
      <c r="BM380" s="203"/>
      <c r="BN380" s="203"/>
      <c r="BO380" s="203"/>
      <c r="BP380" s="203"/>
      <c r="BQ380" s="203"/>
      <c r="BR380" s="203"/>
      <c r="BS380" s="203"/>
      <c r="BT380" s="203"/>
      <c r="BU380" s="203"/>
      <c r="BV380" s="203"/>
      <c r="BW380" s="203"/>
      <c r="BX380" s="203"/>
      <c r="BY380" s="203"/>
      <c r="BZ380" s="203"/>
      <c r="CB380" s="8"/>
      <c r="CZ380" s="48"/>
      <c r="DA380" s="48"/>
      <c r="DB380" s="48"/>
      <c r="DC380" s="48"/>
      <c r="DD380" s="48"/>
      <c r="DE380" s="48"/>
      <c r="DF380" s="48"/>
      <c r="DG380" s="48"/>
      <c r="DH380" s="48"/>
      <c r="DI380" s="48"/>
      <c r="DJ380" s="48"/>
      <c r="DK380" s="48"/>
      <c r="DL380" s="48"/>
      <c r="DM380" s="48"/>
      <c r="DN380" s="48"/>
      <c r="DO380" s="48"/>
      <c r="DP380" s="48"/>
    </row>
    <row r="381" spans="1:120" s="2" customFormat="1" ht="17.100000000000001" customHeight="1">
      <c r="A381" s="59"/>
      <c r="B381" s="59" t="s">
        <v>204</v>
      </c>
      <c r="C381" s="59"/>
      <c r="D381" s="59"/>
      <c r="E381" s="59"/>
      <c r="F381" s="59"/>
      <c r="G381" s="59"/>
      <c r="H381" s="59"/>
      <c r="I381" s="59"/>
      <c r="J381" s="59"/>
      <c r="K381" s="59"/>
      <c r="L381" s="59"/>
      <c r="M381" s="59"/>
      <c r="N381" s="59"/>
      <c r="O381" s="59"/>
      <c r="P381" s="59"/>
      <c r="Q381" s="59"/>
      <c r="R381" s="59"/>
      <c r="S381" s="59"/>
      <c r="T381" s="59"/>
      <c r="U381" s="59"/>
      <c r="V381" s="59"/>
      <c r="W381" s="59"/>
      <c r="X381" s="59"/>
      <c r="Y381" s="59"/>
      <c r="Z381" s="59"/>
      <c r="AA381" s="59"/>
      <c r="AB381" s="59"/>
      <c r="AC381" s="59"/>
      <c r="AD381" s="59"/>
      <c r="AE381" s="59"/>
      <c r="AF381" s="59"/>
      <c r="AG381" s="59"/>
      <c r="AH381" s="59"/>
      <c r="AI381" s="59"/>
      <c r="AJ381" s="59"/>
      <c r="AK381" s="59"/>
      <c r="AL381" s="59"/>
      <c r="AM381" s="59"/>
      <c r="AN381" s="59"/>
      <c r="AO381" s="59"/>
      <c r="AP381" s="59"/>
      <c r="AQ381" s="59"/>
      <c r="AR381" s="59"/>
      <c r="AS381" s="59"/>
      <c r="AT381" s="59"/>
      <c r="AU381" s="59"/>
      <c r="AV381" s="59"/>
      <c r="AW381" s="59"/>
      <c r="AX381" s="59"/>
      <c r="AY381" s="59"/>
      <c r="AZ381" s="59"/>
      <c r="BA381" s="59"/>
      <c r="BB381" s="59"/>
      <c r="BC381" s="59"/>
      <c r="BD381" s="59"/>
      <c r="BE381" s="59"/>
      <c r="BF381" s="59"/>
      <c r="BG381" s="59"/>
      <c r="BH381" s="59"/>
      <c r="BI381" s="59"/>
      <c r="BJ381" s="59"/>
      <c r="BK381" s="59"/>
      <c r="BL381" s="59"/>
      <c r="BM381" s="59"/>
      <c r="BN381" s="59"/>
      <c r="BO381" s="59"/>
      <c r="BP381" s="59"/>
      <c r="BQ381" s="59"/>
      <c r="BR381" s="59"/>
      <c r="BS381" s="59"/>
      <c r="BT381" s="59"/>
      <c r="BU381" s="59"/>
      <c r="BV381" s="59"/>
      <c r="BW381" s="59"/>
      <c r="BX381" s="59"/>
      <c r="BY381" s="59"/>
      <c r="BZ381" s="59"/>
      <c r="CB381" s="8"/>
      <c r="CZ381" s="48"/>
      <c r="DA381" s="48"/>
      <c r="DB381" s="48"/>
      <c r="DC381" s="48"/>
      <c r="DD381" s="48"/>
      <c r="DE381" s="48"/>
      <c r="DF381" s="48"/>
      <c r="DG381" s="48"/>
      <c r="DH381" s="48"/>
      <c r="DI381" s="48"/>
      <c r="DJ381" s="48"/>
      <c r="DK381" s="48"/>
      <c r="DL381" s="48"/>
      <c r="DM381" s="48"/>
      <c r="DN381" s="48"/>
      <c r="DO381" s="48"/>
      <c r="DP381" s="48"/>
    </row>
    <row r="382" spans="1:120" s="2" customFormat="1" ht="15.95" customHeight="1">
      <c r="A382" s="59"/>
      <c r="B382" s="59"/>
      <c r="C382" s="59"/>
      <c r="D382" s="59"/>
      <c r="E382" s="672" t="s">
        <v>56</v>
      </c>
      <c r="F382" s="672"/>
      <c r="G382" s="59" t="s">
        <v>143</v>
      </c>
      <c r="H382" s="59"/>
      <c r="I382" s="59"/>
      <c r="J382" s="59"/>
      <c r="K382" s="59"/>
      <c r="L382" s="59"/>
      <c r="M382" s="672" t="s">
        <v>56</v>
      </c>
      <c r="N382" s="672"/>
      <c r="O382" s="59" t="s">
        <v>144</v>
      </c>
      <c r="P382" s="59"/>
      <c r="Q382" s="59"/>
      <c r="R382" s="59"/>
      <c r="S382" s="59"/>
      <c r="T382" s="59"/>
      <c r="U382" s="672" t="s">
        <v>56</v>
      </c>
      <c r="V382" s="672"/>
      <c r="W382" s="59" t="s">
        <v>145</v>
      </c>
      <c r="X382" s="59"/>
      <c r="Y382" s="59"/>
      <c r="Z382" s="59"/>
      <c r="AA382" s="59"/>
      <c r="AB382" s="59"/>
      <c r="AC382" s="672" t="s">
        <v>56</v>
      </c>
      <c r="AD382" s="672"/>
      <c r="AE382" s="59" t="s">
        <v>146</v>
      </c>
      <c r="AF382" s="59"/>
      <c r="AG382" s="59"/>
      <c r="AH382" s="59"/>
      <c r="AI382" s="59"/>
      <c r="AJ382" s="59"/>
      <c r="AK382" s="672" t="s">
        <v>56</v>
      </c>
      <c r="AL382" s="672"/>
      <c r="AM382" s="59" t="s">
        <v>147</v>
      </c>
      <c r="AN382" s="59"/>
      <c r="AO382" s="59"/>
      <c r="AP382" s="59"/>
      <c r="AQ382" s="59"/>
      <c r="AR382" s="59"/>
      <c r="AS382" s="59"/>
      <c r="AT382" s="59"/>
      <c r="AU382" s="59"/>
      <c r="AV382" s="672" t="s">
        <v>56</v>
      </c>
      <c r="AW382" s="672"/>
      <c r="AX382" s="59" t="s">
        <v>148</v>
      </c>
      <c r="AY382" s="59"/>
      <c r="AZ382" s="59"/>
      <c r="BA382" s="59"/>
      <c r="BB382" s="59"/>
      <c r="BC382" s="59"/>
      <c r="BD382" s="59"/>
      <c r="BE382" s="59"/>
      <c r="BF382" s="59"/>
      <c r="BG382" s="59"/>
      <c r="BH382" s="59"/>
      <c r="BI382" s="59"/>
      <c r="BJ382" s="672" t="s">
        <v>56</v>
      </c>
      <c r="BK382" s="672"/>
      <c r="BL382" s="59" t="s">
        <v>149</v>
      </c>
      <c r="BM382" s="59"/>
      <c r="BN382" s="59"/>
      <c r="BO382" s="59"/>
      <c r="BP382" s="59"/>
      <c r="BQ382" s="59"/>
      <c r="BR382" s="59"/>
      <c r="BS382" s="59"/>
      <c r="BT382" s="59"/>
      <c r="BU382" s="59"/>
      <c r="BV382" s="59"/>
      <c r="BW382" s="59"/>
      <c r="BX382" s="59"/>
      <c r="BY382" s="59"/>
      <c r="BZ382" s="59"/>
      <c r="CZ382" s="48"/>
      <c r="DA382" s="48"/>
      <c r="DB382" s="48"/>
      <c r="DC382" s="48"/>
      <c r="DD382" s="48"/>
      <c r="DE382" s="48"/>
      <c r="DF382" s="48"/>
      <c r="DG382" s="48"/>
      <c r="DH382" s="48"/>
      <c r="DI382" s="48"/>
      <c r="DJ382" s="48"/>
      <c r="DK382" s="48"/>
      <c r="DL382" s="48"/>
      <c r="DM382" s="48"/>
      <c r="DN382" s="48"/>
      <c r="DO382" s="48"/>
      <c r="DP382" s="48"/>
    </row>
    <row r="383" spans="1:120" s="2" customFormat="1" ht="3.95" customHeight="1">
      <c r="A383" s="94"/>
      <c r="B383" s="94"/>
      <c r="C383" s="94"/>
      <c r="D383" s="94"/>
      <c r="E383" s="94"/>
      <c r="F383" s="94"/>
      <c r="G383" s="94"/>
      <c r="H383" s="94"/>
      <c r="I383" s="94"/>
      <c r="J383" s="94"/>
      <c r="K383" s="94"/>
      <c r="L383" s="94"/>
      <c r="M383" s="94"/>
      <c r="N383" s="94"/>
      <c r="O383" s="94"/>
      <c r="P383" s="94"/>
      <c r="Q383" s="94"/>
      <c r="R383" s="94"/>
      <c r="S383" s="94"/>
      <c r="T383" s="94"/>
      <c r="U383" s="94"/>
      <c r="V383" s="94"/>
      <c r="W383" s="94"/>
      <c r="X383" s="94"/>
      <c r="Y383" s="94"/>
      <c r="Z383" s="94"/>
      <c r="AA383" s="94"/>
      <c r="AB383" s="94"/>
      <c r="AC383" s="94"/>
      <c r="AD383" s="94"/>
      <c r="AE383" s="94"/>
      <c r="AF383" s="94"/>
      <c r="AG383" s="94"/>
      <c r="AH383" s="94"/>
      <c r="AI383" s="94"/>
      <c r="AJ383" s="94"/>
      <c r="AK383" s="94"/>
      <c r="AL383" s="94"/>
      <c r="AM383" s="94"/>
      <c r="AN383" s="94"/>
      <c r="AO383" s="94"/>
      <c r="AP383" s="94"/>
      <c r="AQ383" s="94"/>
      <c r="AR383" s="94"/>
      <c r="AS383" s="94"/>
      <c r="AT383" s="94"/>
      <c r="AU383" s="94"/>
      <c r="AV383" s="94"/>
      <c r="AW383" s="94"/>
      <c r="AX383" s="94"/>
      <c r="AY383" s="94"/>
      <c r="AZ383" s="94"/>
      <c r="BA383" s="94"/>
      <c r="BB383" s="94"/>
      <c r="BC383" s="94"/>
      <c r="BD383" s="94"/>
      <c r="BE383" s="94"/>
      <c r="BF383" s="94"/>
      <c r="BG383" s="94"/>
      <c r="BH383" s="94"/>
      <c r="BI383" s="94"/>
      <c r="BJ383" s="94"/>
      <c r="BK383" s="94"/>
      <c r="BL383" s="94"/>
      <c r="BM383" s="94"/>
      <c r="BN383" s="94"/>
      <c r="BO383" s="94"/>
      <c r="BP383" s="94"/>
      <c r="BQ383" s="94"/>
      <c r="BR383" s="94"/>
      <c r="BS383" s="94"/>
      <c r="BT383" s="94"/>
      <c r="BU383" s="94"/>
      <c r="BV383" s="94"/>
      <c r="BW383" s="94"/>
      <c r="BX383" s="94"/>
      <c r="BY383" s="94"/>
      <c r="BZ383" s="94"/>
      <c r="CZ383" s="48"/>
      <c r="DA383" s="48"/>
      <c r="DB383" s="48"/>
      <c r="DC383" s="48"/>
      <c r="DD383" s="48"/>
      <c r="DE383" s="48"/>
      <c r="DF383" s="48"/>
      <c r="DG383" s="48"/>
      <c r="DH383" s="48"/>
      <c r="DI383" s="48"/>
      <c r="DJ383" s="48"/>
      <c r="DK383" s="48"/>
      <c r="DL383" s="48"/>
      <c r="DM383" s="48"/>
      <c r="DN383" s="48"/>
      <c r="DO383" s="48"/>
      <c r="DP383" s="48"/>
    </row>
    <row r="384" spans="1:120" s="2" customFormat="1" ht="5.0999999999999996" customHeight="1">
      <c r="A384" s="203"/>
      <c r="B384" s="203"/>
      <c r="C384" s="203"/>
      <c r="D384" s="203"/>
      <c r="E384" s="203"/>
      <c r="F384" s="203"/>
      <c r="G384" s="203"/>
      <c r="H384" s="203"/>
      <c r="I384" s="203"/>
      <c r="J384" s="203"/>
      <c r="K384" s="203"/>
      <c r="L384" s="203"/>
      <c r="M384" s="203"/>
      <c r="N384" s="203"/>
      <c r="O384" s="203"/>
      <c r="P384" s="203"/>
      <c r="Q384" s="203"/>
      <c r="R384" s="203"/>
      <c r="S384" s="203"/>
      <c r="T384" s="203"/>
      <c r="U384" s="203"/>
      <c r="V384" s="203"/>
      <c r="W384" s="203"/>
      <c r="X384" s="203"/>
      <c r="Y384" s="203"/>
      <c r="Z384" s="203"/>
      <c r="AA384" s="203"/>
      <c r="AB384" s="203"/>
      <c r="AC384" s="203"/>
      <c r="AD384" s="203"/>
      <c r="AE384" s="203"/>
      <c r="AF384" s="203"/>
      <c r="AG384" s="203"/>
      <c r="AH384" s="203"/>
      <c r="AI384" s="203"/>
      <c r="AJ384" s="203"/>
      <c r="AK384" s="203"/>
      <c r="AL384" s="203"/>
      <c r="AM384" s="203"/>
      <c r="AN384" s="203"/>
      <c r="AO384" s="203"/>
      <c r="AP384" s="203"/>
      <c r="AQ384" s="203"/>
      <c r="AR384" s="203"/>
      <c r="AS384" s="203"/>
      <c r="AT384" s="203"/>
      <c r="AU384" s="203"/>
      <c r="AV384" s="203"/>
      <c r="AW384" s="203"/>
      <c r="AX384" s="203"/>
      <c r="AY384" s="203"/>
      <c r="AZ384" s="203"/>
      <c r="BA384" s="203"/>
      <c r="BB384" s="203"/>
      <c r="BC384" s="203"/>
      <c r="BD384" s="203"/>
      <c r="BE384" s="203"/>
      <c r="BF384" s="203"/>
      <c r="BG384" s="203"/>
      <c r="BH384" s="203"/>
      <c r="BI384" s="203"/>
      <c r="BJ384" s="203"/>
      <c r="BK384" s="203"/>
      <c r="BL384" s="203"/>
      <c r="BM384" s="203"/>
      <c r="BN384" s="203"/>
      <c r="BO384" s="203"/>
      <c r="BP384" s="203"/>
      <c r="BQ384" s="203"/>
      <c r="BR384" s="203"/>
      <c r="BS384" s="203"/>
      <c r="BT384" s="203"/>
      <c r="BU384" s="203"/>
      <c r="BV384" s="203"/>
      <c r="BW384" s="203"/>
      <c r="BX384" s="203"/>
      <c r="BY384" s="203"/>
      <c r="BZ384" s="203"/>
      <c r="CB384" s="8"/>
      <c r="CZ384" s="48"/>
      <c r="DA384" s="48"/>
      <c r="DB384" s="48"/>
      <c r="DC384" s="48"/>
      <c r="DD384" s="48"/>
      <c r="DE384" s="48"/>
      <c r="DF384" s="48"/>
      <c r="DG384" s="48"/>
      <c r="DH384" s="48"/>
      <c r="DI384" s="48"/>
      <c r="DJ384" s="48"/>
      <c r="DK384" s="48"/>
      <c r="DL384" s="48"/>
      <c r="DM384" s="48"/>
      <c r="DN384" s="48"/>
      <c r="DO384" s="48"/>
      <c r="DP384" s="48"/>
    </row>
    <row r="385" spans="1:120" s="2" customFormat="1" ht="17.100000000000001" customHeight="1">
      <c r="A385" s="59"/>
      <c r="B385" s="59" t="s">
        <v>205</v>
      </c>
      <c r="C385" s="59"/>
      <c r="D385" s="59"/>
      <c r="E385" s="59"/>
      <c r="F385" s="59"/>
      <c r="G385" s="59"/>
      <c r="H385" s="59"/>
      <c r="I385" s="59"/>
      <c r="J385" s="59"/>
      <c r="K385" s="59"/>
      <c r="L385" s="59"/>
      <c r="M385" s="59"/>
      <c r="N385" s="59"/>
      <c r="O385" s="59"/>
      <c r="P385" s="59"/>
      <c r="Q385" s="683"/>
      <c r="R385" s="683"/>
      <c r="S385" s="683"/>
      <c r="T385" s="683"/>
      <c r="U385" s="683"/>
      <c r="V385" s="683"/>
      <c r="W385" s="683"/>
      <c r="X385" s="683"/>
      <c r="Y385" s="683"/>
      <c r="Z385" s="683"/>
      <c r="AA385" s="683"/>
      <c r="AB385" s="683"/>
      <c r="AC385" s="683"/>
      <c r="AD385" s="683"/>
      <c r="AE385" s="683"/>
      <c r="AF385" s="683"/>
      <c r="AG385" s="683"/>
      <c r="AH385" s="683"/>
      <c r="AI385" s="683"/>
      <c r="AJ385" s="59" t="s">
        <v>206</v>
      </c>
      <c r="AK385" s="59"/>
      <c r="AL385" s="59"/>
      <c r="AM385" s="59"/>
      <c r="AN385" s="59"/>
      <c r="AO385" s="59"/>
      <c r="AP385" s="59"/>
      <c r="AQ385" s="59"/>
      <c r="AR385" s="59"/>
      <c r="AS385" s="59"/>
      <c r="AT385" s="683"/>
      <c r="AU385" s="683"/>
      <c r="AV385" s="683"/>
      <c r="AW385" s="683"/>
      <c r="AX385" s="683"/>
      <c r="AY385" s="683"/>
      <c r="AZ385" s="683"/>
      <c r="BA385" s="683"/>
      <c r="BB385" s="683"/>
      <c r="BC385" s="683"/>
      <c r="BD385" s="683"/>
      <c r="BE385" s="683"/>
      <c r="BF385" s="683"/>
      <c r="BG385" s="683"/>
      <c r="BH385" s="683"/>
      <c r="BI385" s="683"/>
      <c r="BJ385" s="683"/>
      <c r="BK385" s="683"/>
      <c r="BL385" s="683"/>
      <c r="BM385" s="59" t="s">
        <v>182</v>
      </c>
      <c r="BN385" s="59"/>
      <c r="BO385" s="59"/>
      <c r="BP385" s="59"/>
      <c r="BQ385" s="59"/>
      <c r="BR385" s="59"/>
      <c r="BS385" s="59"/>
      <c r="BT385" s="59"/>
      <c r="BU385" s="59"/>
      <c r="BV385" s="59"/>
      <c r="BW385" s="59"/>
      <c r="BX385" s="59"/>
      <c r="BY385" s="59"/>
      <c r="BZ385" s="59"/>
      <c r="CB385" s="8"/>
      <c r="CZ385" s="48"/>
      <c r="DA385" s="48"/>
      <c r="DB385" s="48"/>
      <c r="DC385" s="48"/>
      <c r="DD385" s="48"/>
      <c r="DE385" s="48"/>
      <c r="DF385" s="48"/>
      <c r="DG385" s="48"/>
      <c r="DH385" s="48"/>
      <c r="DI385" s="48"/>
      <c r="DJ385" s="48"/>
      <c r="DK385" s="48"/>
      <c r="DL385" s="48"/>
      <c r="DM385" s="48"/>
      <c r="DN385" s="48"/>
      <c r="DO385" s="48"/>
      <c r="DP385" s="48"/>
    </row>
    <row r="386" spans="1:120" s="2" customFormat="1" ht="3.95" customHeight="1">
      <c r="A386" s="94"/>
      <c r="B386" s="94"/>
      <c r="C386" s="94"/>
      <c r="D386" s="94"/>
      <c r="E386" s="94"/>
      <c r="F386" s="94"/>
      <c r="G386" s="94"/>
      <c r="H386" s="94"/>
      <c r="I386" s="94"/>
      <c r="J386" s="94"/>
      <c r="K386" s="94"/>
      <c r="L386" s="94"/>
      <c r="M386" s="94"/>
      <c r="N386" s="94"/>
      <c r="O386" s="94"/>
      <c r="P386" s="94"/>
      <c r="Q386" s="94"/>
      <c r="R386" s="94"/>
      <c r="S386" s="94"/>
      <c r="T386" s="94"/>
      <c r="U386" s="94"/>
      <c r="V386" s="94"/>
      <c r="W386" s="94"/>
      <c r="X386" s="94"/>
      <c r="Y386" s="94"/>
      <c r="Z386" s="94"/>
      <c r="AA386" s="94"/>
      <c r="AB386" s="94"/>
      <c r="AC386" s="94"/>
      <c r="AD386" s="94"/>
      <c r="AE386" s="94"/>
      <c r="AF386" s="94"/>
      <c r="AG386" s="94"/>
      <c r="AH386" s="94"/>
      <c r="AI386" s="94"/>
      <c r="AJ386" s="94"/>
      <c r="AK386" s="94"/>
      <c r="AL386" s="94"/>
      <c r="AM386" s="94"/>
      <c r="AN386" s="94"/>
      <c r="AO386" s="94"/>
      <c r="AP386" s="94"/>
      <c r="AQ386" s="94"/>
      <c r="AR386" s="94"/>
      <c r="AS386" s="94"/>
      <c r="AT386" s="94"/>
      <c r="AU386" s="94"/>
      <c r="AV386" s="94"/>
      <c r="AW386" s="94"/>
      <c r="AX386" s="94"/>
      <c r="AY386" s="94"/>
      <c r="AZ386" s="94"/>
      <c r="BA386" s="94"/>
      <c r="BB386" s="94"/>
      <c r="BC386" s="94"/>
      <c r="BD386" s="94"/>
      <c r="BE386" s="94"/>
      <c r="BF386" s="94"/>
      <c r="BG386" s="94"/>
      <c r="BH386" s="94"/>
      <c r="BI386" s="94"/>
      <c r="BJ386" s="94"/>
      <c r="BK386" s="94"/>
      <c r="BL386" s="94"/>
      <c r="BM386" s="94"/>
      <c r="BN386" s="94"/>
      <c r="BO386" s="94"/>
      <c r="BP386" s="94"/>
      <c r="BQ386" s="94"/>
      <c r="BR386" s="94"/>
      <c r="BS386" s="94"/>
      <c r="BT386" s="94"/>
      <c r="BU386" s="94"/>
      <c r="BV386" s="94"/>
      <c r="BW386" s="94"/>
      <c r="BX386" s="94"/>
      <c r="BY386" s="94"/>
      <c r="BZ386" s="94"/>
      <c r="CZ386" s="48"/>
      <c r="DA386" s="48"/>
      <c r="DB386" s="48"/>
      <c r="DC386" s="48"/>
      <c r="DD386" s="48"/>
      <c r="DE386" s="48"/>
      <c r="DF386" s="48"/>
      <c r="DG386" s="48"/>
      <c r="DH386" s="48"/>
      <c r="DI386" s="48"/>
      <c r="DJ386" s="48"/>
      <c r="DK386" s="48"/>
      <c r="DL386" s="48"/>
      <c r="DM386" s="48"/>
      <c r="DN386" s="48"/>
      <c r="DO386" s="48"/>
      <c r="DP386" s="48"/>
    </row>
    <row r="387" spans="1:120" s="2" customFormat="1" ht="3.95" customHeight="1">
      <c r="A387" s="203"/>
      <c r="B387" s="203"/>
      <c r="C387" s="203"/>
      <c r="D387" s="203"/>
      <c r="E387" s="203"/>
      <c r="F387" s="203"/>
      <c r="G387" s="203"/>
      <c r="H387" s="203"/>
      <c r="I387" s="203"/>
      <c r="J387" s="203"/>
      <c r="K387" s="203"/>
      <c r="L387" s="203"/>
      <c r="M387" s="203"/>
      <c r="N387" s="203"/>
      <c r="O387" s="203"/>
      <c r="P387" s="203"/>
      <c r="Q387" s="203"/>
      <c r="R387" s="203"/>
      <c r="S387" s="203"/>
      <c r="T387" s="203"/>
      <c r="U387" s="203"/>
      <c r="V387" s="203"/>
      <c r="W387" s="203"/>
      <c r="X387" s="203"/>
      <c r="Y387" s="203"/>
      <c r="Z387" s="203"/>
      <c r="AA387" s="203"/>
      <c r="AB387" s="203"/>
      <c r="AC387" s="203"/>
      <c r="AD387" s="203"/>
      <c r="AE387" s="203"/>
      <c r="AF387" s="203"/>
      <c r="AG387" s="203"/>
      <c r="AH387" s="203"/>
      <c r="AI387" s="203"/>
      <c r="AJ387" s="203"/>
      <c r="AK387" s="203"/>
      <c r="AL387" s="203"/>
      <c r="AM387" s="203"/>
      <c r="AN387" s="203"/>
      <c r="AO387" s="203"/>
      <c r="AP387" s="203"/>
      <c r="AQ387" s="203"/>
      <c r="AR387" s="203"/>
      <c r="AS387" s="203"/>
      <c r="AT387" s="203"/>
      <c r="AU387" s="203"/>
      <c r="AV387" s="203"/>
      <c r="AW387" s="203"/>
      <c r="AX387" s="203"/>
      <c r="AY387" s="203"/>
      <c r="AZ387" s="203"/>
      <c r="BA387" s="203"/>
      <c r="BB387" s="203"/>
      <c r="BC387" s="203"/>
      <c r="BD387" s="203"/>
      <c r="BE387" s="203"/>
      <c r="BF387" s="203"/>
      <c r="BG387" s="203"/>
      <c r="BH387" s="203"/>
      <c r="BI387" s="203"/>
      <c r="BJ387" s="203"/>
      <c r="BK387" s="203"/>
      <c r="BL387" s="203"/>
      <c r="BM387" s="203"/>
      <c r="BN387" s="203"/>
      <c r="BO387" s="203"/>
      <c r="BP387" s="203"/>
      <c r="BQ387" s="203"/>
      <c r="BR387" s="203"/>
      <c r="BS387" s="203"/>
      <c r="BT387" s="203"/>
      <c r="BU387" s="203"/>
      <c r="BV387" s="203"/>
      <c r="BW387" s="203"/>
      <c r="BX387" s="203"/>
      <c r="BY387" s="203"/>
      <c r="BZ387" s="203"/>
      <c r="CB387" s="8"/>
      <c r="CZ387" s="48"/>
      <c r="DA387" s="48"/>
      <c r="DB387" s="48"/>
      <c r="DC387" s="48"/>
      <c r="DD387" s="48"/>
      <c r="DE387" s="48"/>
      <c r="DF387" s="48"/>
      <c r="DG387" s="48"/>
      <c r="DH387" s="48"/>
      <c r="DI387" s="48"/>
      <c r="DJ387" s="48"/>
      <c r="DK387" s="48"/>
      <c r="DL387" s="48"/>
      <c r="DM387" s="48"/>
      <c r="DN387" s="48"/>
      <c r="DO387" s="48"/>
      <c r="DP387" s="48"/>
    </row>
    <row r="388" spans="1:120" s="2" customFormat="1" ht="17.100000000000001" customHeight="1">
      <c r="A388" s="59"/>
      <c r="B388" s="59" t="s">
        <v>1316</v>
      </c>
      <c r="C388" s="59"/>
      <c r="D388" s="59"/>
      <c r="E388" s="59"/>
      <c r="F388" s="59"/>
      <c r="G388" s="59"/>
      <c r="H388" s="59"/>
      <c r="I388" s="59"/>
      <c r="J388" s="59"/>
      <c r="K388" s="59"/>
      <c r="L388" s="59"/>
      <c r="M388" s="59"/>
      <c r="N388" s="59"/>
      <c r="O388" s="59"/>
      <c r="P388" s="59"/>
      <c r="Q388" s="695"/>
      <c r="R388" s="695"/>
      <c r="S388" s="695"/>
      <c r="T388" s="695"/>
      <c r="U388" s="695"/>
      <c r="V388" s="695"/>
      <c r="W388" s="695"/>
      <c r="X388" s="695"/>
      <c r="Y388" s="695"/>
      <c r="Z388" s="695"/>
      <c r="AA388" s="695"/>
      <c r="AB388" s="695"/>
      <c r="AC388" s="695"/>
      <c r="AD388" s="695"/>
      <c r="AE388" s="695"/>
      <c r="AF388" s="695"/>
      <c r="AG388" s="695"/>
      <c r="AH388" s="695"/>
      <c r="AI388" s="695"/>
      <c r="AJ388" s="59"/>
      <c r="AK388" s="59"/>
      <c r="AL388" s="59"/>
      <c r="AM388" s="59"/>
      <c r="AN388" s="59"/>
      <c r="AO388" s="59"/>
      <c r="AP388" s="59"/>
      <c r="AQ388" s="59"/>
      <c r="AR388" s="59"/>
      <c r="AS388" s="59"/>
      <c r="AT388" s="59"/>
      <c r="AU388" s="59"/>
      <c r="AV388" s="59"/>
      <c r="AW388" s="59"/>
      <c r="AX388" s="59"/>
      <c r="AY388" s="59"/>
      <c r="AZ388" s="59"/>
      <c r="BA388" s="59"/>
      <c r="BB388" s="59"/>
      <c r="BC388" s="59"/>
      <c r="BD388" s="59"/>
      <c r="BE388" s="59"/>
      <c r="BF388" s="59"/>
      <c r="BG388" s="59"/>
      <c r="BH388" s="59"/>
      <c r="BI388" s="59"/>
      <c r="BJ388" s="59"/>
      <c r="BK388" s="59"/>
      <c r="BL388" s="59"/>
      <c r="BM388" s="59"/>
      <c r="BN388" s="59"/>
      <c r="BO388" s="59"/>
      <c r="BP388" s="59"/>
      <c r="BQ388" s="59"/>
      <c r="BR388" s="59"/>
      <c r="BS388" s="59"/>
      <c r="BT388" s="59"/>
      <c r="BU388" s="59"/>
      <c r="BV388" s="59"/>
      <c r="BW388" s="59"/>
      <c r="BX388" s="59"/>
      <c r="BY388" s="59"/>
      <c r="BZ388" s="59"/>
      <c r="CB388" s="8"/>
      <c r="CZ388" s="48"/>
      <c r="DA388" s="48"/>
      <c r="DB388" s="48"/>
      <c r="DC388" s="48"/>
      <c r="DD388" s="48"/>
      <c r="DE388" s="48"/>
      <c r="DF388" s="48"/>
      <c r="DG388" s="48"/>
      <c r="DH388" s="48"/>
      <c r="DI388" s="48"/>
      <c r="DJ388" s="48"/>
      <c r="DK388" s="48"/>
      <c r="DL388" s="48"/>
      <c r="DM388" s="48"/>
      <c r="DN388" s="48"/>
      <c r="DO388" s="48"/>
      <c r="DP388" s="48"/>
    </row>
    <row r="389" spans="1:120" s="2" customFormat="1" ht="15.95" customHeight="1">
      <c r="A389" s="90"/>
      <c r="B389" s="90"/>
      <c r="C389" s="90"/>
      <c r="D389" s="90"/>
      <c r="E389" s="682" t="s">
        <v>56</v>
      </c>
      <c r="F389" s="682"/>
      <c r="G389" s="68" t="s">
        <v>1719</v>
      </c>
      <c r="H389" s="68"/>
      <c r="I389" s="68"/>
      <c r="J389" s="68"/>
      <c r="K389" s="68"/>
      <c r="L389" s="68"/>
      <c r="M389" s="68"/>
      <c r="N389" s="68"/>
      <c r="O389" s="68"/>
      <c r="P389" s="68"/>
      <c r="Q389" s="61"/>
      <c r="R389" s="61"/>
      <c r="S389" s="61"/>
      <c r="T389" s="61"/>
      <c r="U389" s="90"/>
      <c r="V389" s="90"/>
      <c r="W389" s="90"/>
      <c r="X389" s="90"/>
      <c r="Y389" s="90"/>
      <c r="Z389" s="90"/>
      <c r="AA389" s="90"/>
      <c r="AB389" s="68"/>
      <c r="AC389" s="68"/>
      <c r="AD389" s="68"/>
      <c r="AE389" s="68"/>
      <c r="AF389" s="90"/>
      <c r="AG389" s="90"/>
      <c r="AH389" s="90"/>
      <c r="AI389" s="90"/>
      <c r="AJ389" s="90"/>
      <c r="AK389" s="90"/>
      <c r="AL389" s="90"/>
      <c r="AM389" s="90"/>
      <c r="AN389" s="90"/>
      <c r="AO389" s="90"/>
      <c r="AP389" s="68"/>
      <c r="AQ389" s="68"/>
      <c r="AR389" s="68"/>
      <c r="AS389" s="68"/>
      <c r="AT389" s="68"/>
      <c r="AU389" s="68"/>
      <c r="AV389" s="68"/>
      <c r="AW389" s="68"/>
      <c r="AX389" s="68"/>
      <c r="AY389" s="68"/>
      <c r="AZ389" s="68"/>
      <c r="BA389" s="68"/>
      <c r="BB389" s="68"/>
      <c r="BC389" s="61"/>
      <c r="BD389" s="61"/>
      <c r="BE389" s="61"/>
      <c r="BF389" s="61"/>
      <c r="BG389" s="90"/>
      <c r="BH389" s="90"/>
      <c r="BI389" s="90"/>
      <c r="BJ389" s="90"/>
      <c r="BK389" s="68"/>
      <c r="BL389" s="68"/>
      <c r="BM389" s="68"/>
      <c r="BN389" s="68"/>
      <c r="BO389" s="68"/>
      <c r="BP389" s="68"/>
      <c r="BQ389" s="68"/>
      <c r="BR389" s="68"/>
      <c r="BS389" s="68"/>
      <c r="BT389" s="68"/>
      <c r="BU389" s="68"/>
      <c r="BV389" s="61"/>
      <c r="BW389" s="90"/>
      <c r="BX389" s="90"/>
      <c r="BY389" s="90"/>
      <c r="BZ389" s="90"/>
      <c r="CZ389" s="48"/>
      <c r="DA389" s="48"/>
      <c r="DB389" s="48"/>
      <c r="DC389" s="48"/>
      <c r="DD389" s="48"/>
      <c r="DE389" s="48"/>
      <c r="DF389" s="48"/>
      <c r="DG389" s="48"/>
      <c r="DH389" s="48"/>
      <c r="DI389" s="48"/>
      <c r="DJ389" s="48"/>
      <c r="DK389" s="48"/>
      <c r="DL389" s="48"/>
      <c r="DM389" s="48"/>
      <c r="DN389" s="48"/>
      <c r="DO389" s="48"/>
      <c r="DP389" s="48"/>
    </row>
    <row r="390" spans="1:120" s="2" customFormat="1" ht="15.95" customHeight="1">
      <c r="A390" s="90"/>
      <c r="B390" s="90"/>
      <c r="C390" s="90"/>
      <c r="D390" s="90"/>
      <c r="E390" s="682" t="s">
        <v>56</v>
      </c>
      <c r="F390" s="682"/>
      <c r="G390" s="68" t="s">
        <v>1720</v>
      </c>
      <c r="H390" s="68"/>
      <c r="I390" s="68"/>
      <c r="J390" s="68"/>
      <c r="K390" s="68"/>
      <c r="L390" s="68"/>
      <c r="M390" s="68"/>
      <c r="N390" s="68"/>
      <c r="O390" s="68"/>
      <c r="P390" s="68"/>
      <c r="Q390" s="61"/>
      <c r="R390" s="61"/>
      <c r="S390" s="61"/>
      <c r="T390" s="61"/>
      <c r="U390" s="90"/>
      <c r="V390" s="90"/>
      <c r="W390" s="90"/>
      <c r="X390" s="90"/>
      <c r="Y390" s="90"/>
      <c r="Z390" s="90"/>
      <c r="AA390" s="90"/>
      <c r="AB390" s="68"/>
      <c r="AC390" s="68"/>
      <c r="AD390" s="68"/>
      <c r="AE390" s="68"/>
      <c r="AF390" s="90"/>
      <c r="AG390" s="90"/>
      <c r="AH390" s="90"/>
      <c r="AI390" s="90"/>
      <c r="AJ390" s="90"/>
      <c r="AK390" s="90"/>
      <c r="AL390" s="90"/>
      <c r="AM390" s="90"/>
      <c r="AN390" s="90"/>
      <c r="AO390" s="90"/>
      <c r="AP390" s="68"/>
      <c r="AQ390" s="68"/>
      <c r="AR390" s="68"/>
      <c r="AS390" s="68"/>
      <c r="AT390" s="68"/>
      <c r="AU390" s="68"/>
      <c r="AV390" s="68"/>
      <c r="AW390" s="68"/>
      <c r="AX390" s="68"/>
      <c r="AY390" s="68"/>
      <c r="AZ390" s="68"/>
      <c r="BA390" s="68"/>
      <c r="BB390" s="68"/>
      <c r="BC390" s="61"/>
      <c r="BD390" s="61"/>
      <c r="BE390" s="61"/>
      <c r="BF390" s="61"/>
      <c r="BG390" s="90"/>
      <c r="BH390" s="90"/>
      <c r="BI390" s="90"/>
      <c r="BJ390" s="90"/>
      <c r="BK390" s="68"/>
      <c r="BL390" s="68"/>
      <c r="BM390" s="68"/>
      <c r="BN390" s="68"/>
      <c r="BO390" s="68"/>
      <c r="BP390" s="68"/>
      <c r="BQ390" s="68"/>
      <c r="BR390" s="68"/>
      <c r="BS390" s="68"/>
      <c r="BT390" s="68"/>
      <c r="BU390" s="68"/>
      <c r="BV390" s="61"/>
      <c r="BW390" s="90"/>
      <c r="BX390" s="90"/>
      <c r="BY390" s="90"/>
      <c r="BZ390" s="90"/>
      <c r="CZ390" s="48"/>
      <c r="DA390" s="48"/>
      <c r="DB390" s="48"/>
      <c r="DC390" s="48"/>
      <c r="DD390" s="48"/>
      <c r="DE390" s="48"/>
      <c r="DF390" s="48"/>
      <c r="DG390" s="48"/>
      <c r="DH390" s="48"/>
      <c r="DI390" s="48"/>
      <c r="DJ390" s="48"/>
      <c r="DK390" s="48"/>
      <c r="DL390" s="48"/>
      <c r="DM390" s="48"/>
      <c r="DN390" s="48"/>
      <c r="DO390" s="48"/>
      <c r="DP390" s="48"/>
    </row>
    <row r="391" spans="1:120" s="91" customFormat="1" ht="17.100000000000001" customHeight="1">
      <c r="A391" s="90"/>
      <c r="B391" s="90"/>
      <c r="C391" s="90"/>
      <c r="D391" s="90"/>
      <c r="E391" s="682" t="s">
        <v>56</v>
      </c>
      <c r="F391" s="682"/>
      <c r="G391" s="68" t="s">
        <v>1721</v>
      </c>
      <c r="H391" s="90"/>
      <c r="I391" s="68"/>
      <c r="J391" s="68"/>
      <c r="K391" s="68"/>
      <c r="L391" s="68"/>
      <c r="M391" s="68"/>
      <c r="N391" s="68"/>
      <c r="O391" s="68"/>
      <c r="P391" s="68"/>
      <c r="Q391" s="61"/>
      <c r="R391" s="61"/>
      <c r="S391" s="61"/>
      <c r="T391" s="61"/>
      <c r="U391" s="90"/>
      <c r="V391" s="78"/>
      <c r="W391" s="78"/>
      <c r="X391" s="68"/>
      <c r="Y391" s="90"/>
      <c r="Z391" s="90"/>
      <c r="AA391" s="90"/>
      <c r="AB391" s="68"/>
      <c r="AC391" s="68"/>
      <c r="AD391" s="68"/>
      <c r="AE391" s="68"/>
      <c r="AF391" s="90"/>
      <c r="AG391" s="90"/>
      <c r="AH391" s="90"/>
      <c r="AI391" s="90"/>
      <c r="AJ391" s="90"/>
      <c r="AK391" s="90"/>
      <c r="AL391" s="90"/>
      <c r="AM391" s="90"/>
      <c r="AN391" s="90"/>
      <c r="AO391" s="90"/>
      <c r="AP391" s="68"/>
      <c r="AQ391" s="68"/>
      <c r="AR391" s="68"/>
      <c r="AS391" s="68"/>
      <c r="AT391" s="68"/>
      <c r="AU391" s="68"/>
      <c r="AV391" s="68"/>
      <c r="AW391" s="68"/>
      <c r="AX391" s="68"/>
      <c r="AY391" s="68"/>
      <c r="AZ391" s="68"/>
      <c r="BA391" s="68"/>
      <c r="BB391" s="68"/>
      <c r="BC391" s="61"/>
      <c r="BD391" s="61"/>
      <c r="BE391" s="61"/>
      <c r="BF391" s="61"/>
      <c r="BG391" s="78"/>
      <c r="BH391" s="78"/>
      <c r="BI391" s="68"/>
      <c r="BJ391" s="68"/>
      <c r="BK391" s="68"/>
      <c r="BL391" s="68"/>
      <c r="BM391" s="68"/>
      <c r="BN391" s="68"/>
      <c r="BO391" s="68"/>
      <c r="BP391" s="68"/>
      <c r="BQ391" s="68"/>
      <c r="BR391" s="68"/>
      <c r="BS391" s="68"/>
      <c r="BT391" s="68"/>
      <c r="BU391" s="68"/>
      <c r="BV391" s="61"/>
      <c r="BW391" s="90"/>
      <c r="BX391" s="90"/>
      <c r="BY391" s="90"/>
      <c r="BZ391" s="90"/>
    </row>
    <row r="392" spans="1:120" s="91" customFormat="1" ht="17.100000000000001" customHeight="1">
      <c r="A392" s="90"/>
      <c r="B392" s="90"/>
      <c r="C392" s="90"/>
      <c r="D392" s="90"/>
      <c r="E392" s="682" t="s">
        <v>56</v>
      </c>
      <c r="F392" s="682"/>
      <c r="G392" s="68" t="s">
        <v>970</v>
      </c>
      <c r="H392" s="90"/>
      <c r="I392" s="68"/>
      <c r="J392" s="68"/>
      <c r="K392" s="68"/>
      <c r="L392" s="68"/>
      <c r="M392" s="68"/>
      <c r="N392" s="68"/>
      <c r="O392" s="68"/>
      <c r="P392" s="68"/>
      <c r="Q392" s="68"/>
      <c r="R392" s="68"/>
      <c r="S392" s="68"/>
      <c r="T392" s="68"/>
      <c r="U392" s="68"/>
      <c r="V392" s="68"/>
      <c r="W392" s="68"/>
      <c r="X392" s="68"/>
      <c r="Y392" s="68"/>
      <c r="Z392" s="68"/>
      <c r="AA392" s="68"/>
      <c r="AB392" s="68"/>
      <c r="AC392" s="68"/>
      <c r="AD392" s="68"/>
      <c r="AE392" s="68"/>
      <c r="AF392" s="68"/>
      <c r="AG392" s="90"/>
      <c r="AH392" s="68"/>
      <c r="AI392" s="90"/>
      <c r="AJ392" s="90"/>
      <c r="AK392" s="90"/>
      <c r="AL392" s="90"/>
      <c r="AM392" s="90"/>
      <c r="AN392" s="90"/>
      <c r="AO392" s="90"/>
      <c r="AP392" s="68"/>
      <c r="AQ392" s="68"/>
      <c r="AR392" s="68"/>
      <c r="AS392" s="68"/>
      <c r="AT392" s="68"/>
      <c r="AU392" s="68"/>
      <c r="AV392" s="68"/>
      <c r="AW392" s="68"/>
      <c r="AX392" s="68"/>
      <c r="AY392" s="68"/>
      <c r="AZ392" s="68"/>
      <c r="BA392" s="68"/>
      <c r="BB392" s="68"/>
      <c r="BC392" s="61"/>
      <c r="BD392" s="61"/>
      <c r="BE392" s="61"/>
      <c r="BF392" s="61"/>
      <c r="BG392" s="78"/>
      <c r="BH392" s="78"/>
      <c r="BI392" s="68"/>
      <c r="BJ392" s="68"/>
      <c r="BK392" s="68"/>
      <c r="BL392" s="68"/>
      <c r="BM392" s="68"/>
      <c r="BN392" s="68"/>
      <c r="BO392" s="68"/>
      <c r="BP392" s="68"/>
      <c r="BQ392" s="68"/>
      <c r="BR392" s="68"/>
      <c r="BS392" s="68"/>
      <c r="BT392" s="68"/>
      <c r="BU392" s="68"/>
      <c r="BV392" s="61"/>
      <c r="BW392" s="90"/>
      <c r="BX392" s="90"/>
      <c r="BY392" s="90"/>
      <c r="BZ392" s="90"/>
    </row>
    <row r="393" spans="1:120" s="91" customFormat="1" ht="17.100000000000001" customHeight="1">
      <c r="A393" s="90"/>
      <c r="B393" s="90"/>
      <c r="C393" s="90"/>
      <c r="D393" s="90"/>
      <c r="E393" s="682" t="s">
        <v>56</v>
      </c>
      <c r="F393" s="682"/>
      <c r="G393" s="68" t="s">
        <v>1317</v>
      </c>
      <c r="H393" s="68"/>
      <c r="I393" s="68"/>
      <c r="J393" s="68"/>
      <c r="K393" s="68"/>
      <c r="L393" s="68"/>
      <c r="M393" s="68"/>
      <c r="N393" s="68"/>
      <c r="O393" s="68"/>
      <c r="P393" s="68"/>
      <c r="Q393" s="61"/>
      <c r="R393" s="61"/>
      <c r="S393" s="61"/>
      <c r="T393" s="61"/>
      <c r="U393" s="90"/>
      <c r="V393" s="78"/>
      <c r="W393" s="78"/>
      <c r="X393" s="68"/>
      <c r="Y393" s="90"/>
      <c r="Z393" s="90"/>
      <c r="AA393" s="90"/>
      <c r="AB393" s="68"/>
      <c r="AC393" s="68"/>
      <c r="AD393" s="68"/>
      <c r="AE393" s="68"/>
      <c r="AF393" s="90"/>
      <c r="AG393" s="90"/>
      <c r="AH393" s="90"/>
      <c r="AI393" s="90"/>
      <c r="AJ393" s="90"/>
      <c r="AK393" s="90"/>
      <c r="AL393" s="90"/>
      <c r="AM393" s="90"/>
      <c r="AN393" s="90"/>
      <c r="AO393" s="90"/>
      <c r="AP393" s="68"/>
      <c r="AQ393" s="68"/>
      <c r="AR393" s="68"/>
      <c r="AS393" s="68"/>
      <c r="AT393" s="68"/>
      <c r="AU393" s="68"/>
      <c r="AV393" s="68"/>
      <c r="AW393" s="68"/>
      <c r="AX393" s="68"/>
      <c r="AY393" s="68"/>
      <c r="AZ393" s="68"/>
      <c r="BA393" s="68"/>
      <c r="BB393" s="68"/>
      <c r="BC393" s="61"/>
      <c r="BD393" s="61"/>
      <c r="BE393" s="61"/>
      <c r="BF393" s="61"/>
      <c r="BG393" s="78"/>
      <c r="BH393" s="78"/>
      <c r="BI393" s="68"/>
      <c r="BJ393" s="68"/>
      <c r="BK393" s="68"/>
      <c r="BL393" s="68"/>
      <c r="BM393" s="68"/>
      <c r="BN393" s="68"/>
      <c r="BO393" s="68"/>
      <c r="BP393" s="68"/>
      <c r="BQ393" s="68"/>
      <c r="BR393" s="68"/>
      <c r="BS393" s="68"/>
      <c r="BT393" s="68"/>
      <c r="BU393" s="68"/>
      <c r="BV393" s="61"/>
      <c r="BW393" s="90"/>
      <c r="BX393" s="90"/>
      <c r="BY393" s="90"/>
      <c r="BZ393" s="90"/>
    </row>
    <row r="394" spans="1:120" s="91" customFormat="1" ht="17.100000000000001" customHeight="1">
      <c r="A394" s="90"/>
      <c r="B394" s="90"/>
      <c r="C394" s="90"/>
      <c r="D394" s="90"/>
      <c r="E394" s="682" t="s">
        <v>56</v>
      </c>
      <c r="F394" s="682"/>
      <c r="G394" s="68" t="s">
        <v>1318</v>
      </c>
      <c r="H394" s="68"/>
      <c r="I394" s="68"/>
      <c r="J394" s="68"/>
      <c r="K394" s="68"/>
      <c r="L394" s="68"/>
      <c r="M394" s="68"/>
      <c r="N394" s="68"/>
      <c r="O394" s="68"/>
      <c r="P394" s="68"/>
      <c r="Q394" s="68"/>
      <c r="R394" s="68"/>
      <c r="S394" s="68"/>
      <c r="T394" s="68"/>
      <c r="U394" s="68"/>
      <c r="V394" s="78"/>
      <c r="W394" s="78"/>
      <c r="X394" s="68"/>
      <c r="Y394" s="90"/>
      <c r="Z394" s="90"/>
      <c r="AA394" s="90"/>
      <c r="AB394" s="68"/>
      <c r="AC394" s="68"/>
      <c r="AD394" s="68"/>
      <c r="AE394" s="68"/>
      <c r="AF394" s="90"/>
      <c r="AG394" s="90"/>
      <c r="AH394" s="90"/>
      <c r="AI394" s="90"/>
      <c r="AJ394" s="90"/>
      <c r="AK394" s="90"/>
      <c r="AL394" s="90"/>
      <c r="AM394" s="90"/>
      <c r="AN394" s="90"/>
      <c r="AO394" s="90"/>
      <c r="AP394" s="68"/>
      <c r="AQ394" s="68"/>
      <c r="AR394" s="68"/>
      <c r="AS394" s="68"/>
      <c r="AT394" s="68"/>
      <c r="AU394" s="68"/>
      <c r="AV394" s="68"/>
      <c r="AW394" s="68"/>
      <c r="AX394" s="68"/>
      <c r="AY394" s="68"/>
      <c r="AZ394" s="68"/>
      <c r="BA394" s="68"/>
      <c r="BB394" s="68"/>
      <c r="BC394" s="68"/>
      <c r="BD394" s="68"/>
      <c r="BE394" s="68"/>
      <c r="BF394" s="68"/>
      <c r="BG394" s="78"/>
      <c r="BH394" s="78"/>
      <c r="BI394" s="68"/>
      <c r="BJ394" s="68"/>
      <c r="BK394" s="68"/>
      <c r="BL394" s="61"/>
      <c r="BM394" s="61"/>
      <c r="BN394" s="61"/>
      <c r="BO394" s="90"/>
      <c r="BP394" s="90"/>
      <c r="BQ394" s="90"/>
      <c r="BR394" s="68"/>
      <c r="BS394" s="68"/>
      <c r="BT394" s="68"/>
      <c r="BU394" s="68"/>
      <c r="BV394" s="68"/>
      <c r="BW394" s="90"/>
      <c r="BX394" s="90"/>
      <c r="BY394" s="90"/>
      <c r="BZ394" s="90"/>
    </row>
    <row r="395" spans="1:120" s="91" customFormat="1" ht="17.100000000000001" customHeight="1">
      <c r="A395" s="90"/>
      <c r="B395" s="90"/>
      <c r="C395" s="90"/>
      <c r="D395" s="90"/>
      <c r="E395" s="682" t="s">
        <v>56</v>
      </c>
      <c r="F395" s="682"/>
      <c r="G395" s="68" t="s">
        <v>700</v>
      </c>
      <c r="H395" s="68"/>
      <c r="I395" s="68"/>
      <c r="J395" s="68"/>
      <c r="K395" s="68"/>
      <c r="L395" s="68"/>
      <c r="M395" s="68"/>
      <c r="N395" s="68"/>
      <c r="O395" s="68"/>
      <c r="P395" s="68"/>
      <c r="Q395" s="68"/>
      <c r="R395" s="68"/>
      <c r="S395" s="68"/>
      <c r="T395" s="68"/>
      <c r="U395" s="68"/>
      <c r="V395" s="78"/>
      <c r="W395" s="78"/>
      <c r="X395" s="68"/>
      <c r="Y395" s="90"/>
      <c r="Z395" s="90"/>
      <c r="AA395" s="90"/>
      <c r="AB395" s="68"/>
      <c r="AC395" s="68"/>
      <c r="AD395" s="68"/>
      <c r="AE395" s="68"/>
      <c r="AF395" s="90"/>
      <c r="AG395" s="90"/>
      <c r="AH395" s="90"/>
      <c r="AI395" s="90"/>
      <c r="AJ395" s="90"/>
      <c r="AK395" s="90"/>
      <c r="AL395" s="90"/>
      <c r="AM395" s="90"/>
      <c r="AN395" s="90"/>
      <c r="AO395" s="90"/>
      <c r="AP395" s="68"/>
      <c r="AQ395" s="68"/>
      <c r="AR395" s="68"/>
      <c r="AS395" s="68"/>
      <c r="AT395" s="68"/>
      <c r="AU395" s="68"/>
      <c r="AV395" s="68"/>
      <c r="AW395" s="68"/>
      <c r="AX395" s="68"/>
      <c r="AY395" s="68"/>
      <c r="AZ395" s="68"/>
      <c r="BA395" s="68"/>
      <c r="BB395" s="68"/>
      <c r="BC395" s="68"/>
      <c r="BD395" s="68"/>
      <c r="BE395" s="68"/>
      <c r="BF395" s="68"/>
      <c r="BG395" s="78"/>
      <c r="BH395" s="78"/>
      <c r="BI395" s="68"/>
      <c r="BJ395" s="68"/>
      <c r="BK395" s="68"/>
      <c r="BL395" s="61"/>
      <c r="BM395" s="61"/>
      <c r="BN395" s="61"/>
      <c r="BO395" s="90"/>
      <c r="BP395" s="90"/>
      <c r="BQ395" s="90"/>
      <c r="BR395" s="68"/>
      <c r="BS395" s="68"/>
      <c r="BT395" s="68"/>
      <c r="BU395" s="68"/>
      <c r="BV395" s="68"/>
      <c r="BW395" s="90"/>
      <c r="BX395" s="90"/>
      <c r="BY395" s="90"/>
      <c r="BZ395" s="90"/>
    </row>
    <row r="396" spans="1:120" s="2" customFormat="1" ht="3.95" customHeight="1">
      <c r="A396" s="94"/>
      <c r="B396" s="94"/>
      <c r="C396" s="94"/>
      <c r="D396" s="94"/>
      <c r="E396" s="94"/>
      <c r="F396" s="94"/>
      <c r="G396" s="94"/>
      <c r="H396" s="94"/>
      <c r="I396" s="94"/>
      <c r="J396" s="94"/>
      <c r="K396" s="94"/>
      <c r="L396" s="94"/>
      <c r="M396" s="94"/>
      <c r="N396" s="94"/>
      <c r="O396" s="94"/>
      <c r="P396" s="94"/>
      <c r="Q396" s="94"/>
      <c r="R396" s="94"/>
      <c r="S396" s="94"/>
      <c r="T396" s="94"/>
      <c r="U396" s="94"/>
      <c r="V396" s="94"/>
      <c r="W396" s="94"/>
      <c r="X396" s="94"/>
      <c r="Y396" s="94"/>
      <c r="Z396" s="94"/>
      <c r="AA396" s="94"/>
      <c r="AB396" s="94"/>
      <c r="AC396" s="94"/>
      <c r="AD396" s="94"/>
      <c r="AE396" s="94"/>
      <c r="AF396" s="94"/>
      <c r="AG396" s="94"/>
      <c r="AH396" s="94"/>
      <c r="AI396" s="94"/>
      <c r="AJ396" s="94"/>
      <c r="AK396" s="94"/>
      <c r="AL396" s="94"/>
      <c r="AM396" s="94"/>
      <c r="AN396" s="94"/>
      <c r="AO396" s="94"/>
      <c r="AP396" s="94"/>
      <c r="AQ396" s="94"/>
      <c r="AR396" s="94"/>
      <c r="AS396" s="94"/>
      <c r="AT396" s="94"/>
      <c r="AU396" s="94"/>
      <c r="AV396" s="94"/>
      <c r="AW396" s="94"/>
      <c r="AX396" s="94"/>
      <c r="AY396" s="94"/>
      <c r="AZ396" s="94"/>
      <c r="BA396" s="94"/>
      <c r="BB396" s="94"/>
      <c r="BC396" s="94"/>
      <c r="BD396" s="94"/>
      <c r="BE396" s="94"/>
      <c r="BF396" s="94"/>
      <c r="BG396" s="94"/>
      <c r="BH396" s="94"/>
      <c r="BI396" s="94"/>
      <c r="BJ396" s="94"/>
      <c r="BK396" s="94"/>
      <c r="BL396" s="94"/>
      <c r="BM396" s="94"/>
      <c r="BN396" s="94"/>
      <c r="BO396" s="94"/>
      <c r="BP396" s="94"/>
      <c r="BQ396" s="94"/>
      <c r="BR396" s="94"/>
      <c r="BS396" s="94"/>
      <c r="BT396" s="94"/>
      <c r="BU396" s="94"/>
      <c r="BV396" s="94"/>
      <c r="BW396" s="94"/>
      <c r="BX396" s="94"/>
      <c r="BY396" s="94"/>
      <c r="BZ396" s="94"/>
      <c r="CB396" s="8"/>
      <c r="CZ396" s="48"/>
      <c r="DA396" s="48"/>
      <c r="DB396" s="48"/>
      <c r="DC396" s="48"/>
      <c r="DD396" s="48"/>
      <c r="DE396" s="48"/>
      <c r="DF396" s="48"/>
      <c r="DG396" s="48"/>
      <c r="DH396" s="48"/>
      <c r="DI396" s="48"/>
      <c r="DJ396" s="48"/>
      <c r="DK396" s="48"/>
      <c r="DL396" s="48"/>
      <c r="DM396" s="48"/>
      <c r="DN396" s="48"/>
      <c r="DO396" s="48"/>
      <c r="DP396" s="48"/>
    </row>
    <row r="397" spans="1:120" s="2" customFormat="1" ht="3.95" customHeight="1">
      <c r="A397" s="203"/>
      <c r="B397" s="203"/>
      <c r="C397" s="203"/>
      <c r="D397" s="203"/>
      <c r="E397" s="203"/>
      <c r="F397" s="203"/>
      <c r="G397" s="203"/>
      <c r="H397" s="203"/>
      <c r="I397" s="203"/>
      <c r="J397" s="203"/>
      <c r="K397" s="203"/>
      <c r="L397" s="203"/>
      <c r="M397" s="203"/>
      <c r="N397" s="203"/>
      <c r="O397" s="203"/>
      <c r="P397" s="203"/>
      <c r="Q397" s="203"/>
      <c r="R397" s="203"/>
      <c r="S397" s="203"/>
      <c r="T397" s="203"/>
      <c r="U397" s="203"/>
      <c r="V397" s="203"/>
      <c r="W397" s="203"/>
      <c r="X397" s="203"/>
      <c r="Y397" s="203"/>
      <c r="Z397" s="203"/>
      <c r="AA397" s="203"/>
      <c r="AB397" s="203"/>
      <c r="AC397" s="203"/>
      <c r="AD397" s="203"/>
      <c r="AE397" s="203"/>
      <c r="AF397" s="203"/>
      <c r="AG397" s="203"/>
      <c r="AH397" s="203"/>
      <c r="AI397" s="203"/>
      <c r="AJ397" s="203"/>
      <c r="AK397" s="203"/>
      <c r="AL397" s="203"/>
      <c r="AM397" s="203"/>
      <c r="AN397" s="203"/>
      <c r="AO397" s="203"/>
      <c r="AP397" s="203"/>
      <c r="AQ397" s="203"/>
      <c r="AR397" s="203"/>
      <c r="AS397" s="203"/>
      <c r="AT397" s="203"/>
      <c r="AU397" s="203"/>
      <c r="AV397" s="203"/>
      <c r="AW397" s="203"/>
      <c r="AX397" s="203"/>
      <c r="AY397" s="203"/>
      <c r="AZ397" s="203"/>
      <c r="BA397" s="203"/>
      <c r="BB397" s="203"/>
      <c r="BC397" s="203"/>
      <c r="BD397" s="203"/>
      <c r="BE397" s="203"/>
      <c r="BF397" s="203"/>
      <c r="BG397" s="203"/>
      <c r="BH397" s="203"/>
      <c r="BI397" s="203"/>
      <c r="BJ397" s="203"/>
      <c r="BK397" s="203"/>
      <c r="BL397" s="203"/>
      <c r="BM397" s="203"/>
      <c r="BN397" s="203"/>
      <c r="BO397" s="203"/>
      <c r="BP397" s="203"/>
      <c r="BQ397" s="203"/>
      <c r="BR397" s="203"/>
      <c r="BS397" s="203"/>
      <c r="BT397" s="203"/>
      <c r="BU397" s="203"/>
      <c r="BV397" s="203"/>
      <c r="BW397" s="203"/>
      <c r="BX397" s="203"/>
      <c r="BY397" s="203"/>
      <c r="BZ397" s="203"/>
      <c r="CB397" s="8"/>
      <c r="CZ397" s="48"/>
      <c r="DA397" s="48"/>
      <c r="DB397" s="48"/>
      <c r="DC397" s="48"/>
      <c r="DD397" s="48"/>
      <c r="DE397" s="48"/>
      <c r="DF397" s="48"/>
      <c r="DG397" s="48"/>
      <c r="DH397" s="48"/>
      <c r="DI397" s="48"/>
      <c r="DJ397" s="48"/>
      <c r="DK397" s="48"/>
      <c r="DL397" s="48"/>
      <c r="DM397" s="48"/>
      <c r="DN397" s="48"/>
      <c r="DO397" s="48"/>
      <c r="DP397" s="48"/>
    </row>
    <row r="398" spans="1:120" s="2" customFormat="1" ht="17.100000000000001" customHeight="1">
      <c r="A398" s="59"/>
      <c r="B398" s="59" t="s">
        <v>1319</v>
      </c>
      <c r="C398" s="59"/>
      <c r="D398" s="59"/>
      <c r="E398" s="59"/>
      <c r="F398" s="59"/>
      <c r="G398" s="59"/>
      <c r="H398" s="59"/>
      <c r="I398" s="59"/>
      <c r="J398" s="59"/>
      <c r="K398" s="59"/>
      <c r="L398" s="59"/>
      <c r="M398" s="59"/>
      <c r="N398" s="59"/>
      <c r="O398" s="59"/>
      <c r="P398" s="59"/>
      <c r="Q398" s="59"/>
      <c r="R398" s="59"/>
      <c r="S398" s="59"/>
      <c r="T398" s="59"/>
      <c r="U398" s="59"/>
      <c r="V398" s="59"/>
      <c r="W398" s="59"/>
      <c r="X398" s="59"/>
      <c r="Y398" s="59"/>
      <c r="Z398" s="59"/>
      <c r="AA398" s="59"/>
      <c r="AB398" s="59"/>
      <c r="AC398" s="59"/>
      <c r="AD398" s="59"/>
      <c r="AE398" s="59"/>
      <c r="AF398" s="59"/>
      <c r="AG398" s="59"/>
      <c r="AH398" s="59"/>
      <c r="AI398" s="59"/>
      <c r="AJ398" s="59"/>
      <c r="AK398" s="59"/>
      <c r="AL398" s="59"/>
      <c r="AM398" s="59"/>
      <c r="AN398" s="59"/>
      <c r="AO398" s="59"/>
      <c r="AP398" s="59"/>
      <c r="AQ398" s="59"/>
      <c r="AR398" s="59"/>
      <c r="AS398" s="59"/>
      <c r="AT398" s="59"/>
      <c r="AU398" s="59"/>
      <c r="AV398" s="59"/>
      <c r="AW398" s="59"/>
      <c r="AX398" s="59"/>
      <c r="AY398" s="59"/>
      <c r="AZ398" s="59"/>
      <c r="BA398" s="59"/>
      <c r="BB398" s="59"/>
      <c r="BC398" s="59"/>
      <c r="BD398" s="59"/>
      <c r="BE398" s="59"/>
      <c r="BF398" s="59"/>
      <c r="BG398" s="59"/>
      <c r="BH398" s="59"/>
      <c r="BI398" s="59"/>
      <c r="BJ398" s="59"/>
      <c r="BK398" s="59"/>
      <c r="BL398" s="59"/>
      <c r="BM398" s="59"/>
      <c r="BN398" s="59"/>
      <c r="BO398" s="59"/>
      <c r="BP398" s="59"/>
      <c r="BQ398" s="59"/>
      <c r="BR398" s="59"/>
      <c r="BS398" s="59"/>
      <c r="BT398" s="59"/>
      <c r="BU398" s="59"/>
      <c r="BV398" s="59"/>
      <c r="BW398" s="59"/>
      <c r="BX398" s="59"/>
      <c r="BY398" s="59"/>
      <c r="BZ398" s="59"/>
      <c r="CZ398" s="48"/>
      <c r="DA398" s="48"/>
      <c r="DB398" s="48"/>
      <c r="DC398" s="48"/>
      <c r="DD398" s="48"/>
      <c r="DE398" s="48"/>
      <c r="DF398" s="48"/>
      <c r="DG398" s="48"/>
      <c r="DH398" s="48"/>
      <c r="DI398" s="48"/>
      <c r="DJ398" s="48"/>
      <c r="DK398" s="48"/>
      <c r="DL398" s="48"/>
      <c r="DM398" s="48"/>
      <c r="DN398" s="48"/>
      <c r="DO398" s="48"/>
      <c r="DP398" s="48"/>
    </row>
    <row r="399" spans="1:120" s="91" customFormat="1" ht="15.95" customHeight="1">
      <c r="A399" s="90"/>
      <c r="B399" s="90"/>
      <c r="C399" s="90"/>
      <c r="D399" s="90"/>
      <c r="E399" s="682" t="s">
        <v>56</v>
      </c>
      <c r="F399" s="682"/>
      <c r="G399" s="68" t="s">
        <v>1320</v>
      </c>
      <c r="H399" s="68"/>
      <c r="I399" s="68"/>
      <c r="J399" s="68"/>
      <c r="K399" s="68"/>
      <c r="L399" s="68"/>
      <c r="M399" s="68"/>
      <c r="N399" s="68"/>
      <c r="O399" s="61"/>
      <c r="P399" s="61"/>
      <c r="Q399" s="61"/>
      <c r="R399" s="61"/>
      <c r="S399" s="90"/>
      <c r="T399" s="90"/>
      <c r="U399" s="90"/>
      <c r="V399" s="90"/>
      <c r="W399" s="90"/>
      <c r="X399" s="90"/>
      <c r="Y399" s="90"/>
      <c r="Z399" s="68"/>
      <c r="AA399" s="68"/>
      <c r="AB399" s="68"/>
      <c r="AC399" s="68"/>
      <c r="AD399" s="68"/>
      <c r="AE399" s="68"/>
      <c r="AF399" s="90"/>
      <c r="AG399" s="90"/>
      <c r="AH399" s="90"/>
      <c r="AI399" s="90"/>
      <c r="AJ399" s="90"/>
      <c r="AK399" s="90"/>
      <c r="AL399" s="90"/>
      <c r="AM399" s="90"/>
      <c r="AN399" s="90"/>
      <c r="AO399" s="90"/>
      <c r="AP399" s="68"/>
      <c r="AQ399" s="68"/>
      <c r="AR399" s="68"/>
      <c r="AS399" s="68"/>
      <c r="AT399" s="68"/>
      <c r="AU399" s="68"/>
      <c r="AV399" s="68"/>
      <c r="AW399" s="68"/>
      <c r="AX399" s="68"/>
      <c r="AY399" s="68"/>
      <c r="AZ399" s="68"/>
      <c r="BA399" s="68"/>
      <c r="BB399" s="68"/>
      <c r="BC399" s="61"/>
      <c r="BD399" s="61"/>
      <c r="BE399" s="61"/>
      <c r="BF399" s="61"/>
      <c r="BG399" s="90"/>
      <c r="BH399" s="90"/>
      <c r="BI399" s="90"/>
      <c r="BJ399" s="90"/>
      <c r="BK399" s="68"/>
      <c r="BL399" s="68"/>
      <c r="BM399" s="68"/>
      <c r="BN399" s="68"/>
      <c r="BO399" s="68"/>
      <c r="BP399" s="68"/>
      <c r="BQ399" s="68"/>
      <c r="BR399" s="68"/>
      <c r="BS399" s="68"/>
      <c r="BT399" s="68"/>
      <c r="BU399" s="68"/>
      <c r="BV399" s="61"/>
      <c r="BW399" s="90"/>
      <c r="BX399" s="90"/>
      <c r="BY399" s="90"/>
      <c r="BZ399" s="90"/>
    </row>
    <row r="400" spans="1:120" s="91" customFormat="1" ht="17.100000000000001" customHeight="1">
      <c r="A400" s="90"/>
      <c r="B400" s="90"/>
      <c r="C400" s="90"/>
      <c r="D400" s="90"/>
      <c r="E400" s="682" t="s">
        <v>56</v>
      </c>
      <c r="F400" s="682"/>
      <c r="G400" s="68" t="s">
        <v>1321</v>
      </c>
      <c r="H400" s="90"/>
      <c r="I400" s="68"/>
      <c r="J400" s="68"/>
      <c r="K400" s="68"/>
      <c r="L400" s="68"/>
      <c r="M400" s="68"/>
      <c r="N400" s="68"/>
      <c r="O400" s="61"/>
      <c r="P400" s="61"/>
      <c r="Q400" s="61"/>
      <c r="R400" s="61"/>
      <c r="S400" s="90"/>
      <c r="T400" s="78"/>
      <c r="U400" s="78"/>
      <c r="V400" s="68"/>
      <c r="W400" s="90"/>
      <c r="X400" s="90"/>
      <c r="Y400" s="90"/>
      <c r="Z400" s="68"/>
      <c r="AA400" s="68"/>
      <c r="AB400" s="68"/>
      <c r="AC400" s="68"/>
      <c r="AD400" s="68"/>
      <c r="AE400" s="68"/>
      <c r="AF400" s="90"/>
      <c r="AG400" s="90"/>
      <c r="AH400" s="90"/>
      <c r="AI400" s="90"/>
      <c r="AJ400" s="90"/>
      <c r="AK400" s="90"/>
      <c r="AL400" s="90"/>
      <c r="AM400" s="90"/>
      <c r="AN400" s="90"/>
      <c r="AO400" s="90"/>
      <c r="AP400" s="68"/>
      <c r="AQ400" s="68"/>
      <c r="AR400" s="68"/>
      <c r="AS400" s="68"/>
      <c r="AT400" s="68"/>
      <c r="AU400" s="68"/>
      <c r="AV400" s="68"/>
      <c r="AW400" s="68"/>
      <c r="AX400" s="68"/>
      <c r="AY400" s="68"/>
      <c r="AZ400" s="68"/>
      <c r="BA400" s="68"/>
      <c r="BB400" s="68"/>
      <c r="BC400" s="61"/>
      <c r="BD400" s="61"/>
      <c r="BE400" s="61"/>
      <c r="BF400" s="61"/>
      <c r="BG400" s="78"/>
      <c r="BH400" s="78"/>
      <c r="BI400" s="68"/>
      <c r="BJ400" s="68"/>
      <c r="BK400" s="68"/>
      <c r="BL400" s="68"/>
      <c r="BM400" s="68"/>
      <c r="BN400" s="68"/>
      <c r="BO400" s="68"/>
      <c r="BP400" s="68"/>
      <c r="BQ400" s="68"/>
      <c r="BR400" s="68"/>
      <c r="BS400" s="68"/>
      <c r="BT400" s="68"/>
      <c r="BU400" s="68"/>
      <c r="BV400" s="61"/>
      <c r="BW400" s="90"/>
      <c r="BX400" s="90"/>
      <c r="BY400" s="90"/>
      <c r="BZ400" s="90"/>
    </row>
    <row r="401" spans="1:120" s="91" customFormat="1" ht="17.100000000000001" customHeight="1">
      <c r="A401" s="90"/>
      <c r="B401" s="90"/>
      <c r="C401" s="90"/>
      <c r="D401" s="90"/>
      <c r="E401" s="682" t="s">
        <v>56</v>
      </c>
      <c r="F401" s="682"/>
      <c r="G401" s="68" t="s">
        <v>1722</v>
      </c>
      <c r="H401" s="90"/>
      <c r="I401" s="68"/>
      <c r="J401" s="68"/>
      <c r="K401" s="68"/>
      <c r="L401" s="68"/>
      <c r="M401" s="68"/>
      <c r="N401" s="68"/>
      <c r="O401" s="61"/>
      <c r="P401" s="61"/>
      <c r="Q401" s="61"/>
      <c r="R401" s="61"/>
      <c r="S401" s="61"/>
      <c r="T401" s="61"/>
      <c r="U401" s="61"/>
      <c r="V401" s="61"/>
      <c r="W401" s="61"/>
      <c r="X401" s="61"/>
      <c r="Y401" s="61"/>
      <c r="Z401" s="61"/>
      <c r="AA401" s="61"/>
      <c r="AB401" s="61"/>
      <c r="AC401" s="61"/>
      <c r="AD401" s="61"/>
      <c r="AE401" s="61"/>
      <c r="AF401" s="90"/>
      <c r="AG401" s="90"/>
      <c r="AH401" s="90"/>
      <c r="AI401" s="90"/>
      <c r="AJ401" s="90"/>
      <c r="AK401" s="90"/>
      <c r="AL401" s="90"/>
      <c r="AM401" s="90"/>
      <c r="AN401" s="90"/>
      <c r="AO401" s="90"/>
      <c r="AP401" s="68"/>
      <c r="AQ401" s="68"/>
      <c r="AR401" s="68"/>
      <c r="AS401" s="68"/>
      <c r="AT401" s="68"/>
      <c r="AU401" s="68"/>
      <c r="AV401" s="68"/>
      <c r="AW401" s="68"/>
      <c r="AX401" s="68"/>
      <c r="AY401" s="68"/>
      <c r="AZ401" s="68"/>
      <c r="BA401" s="68"/>
      <c r="BB401" s="68"/>
      <c r="BC401" s="61"/>
      <c r="BD401" s="61"/>
      <c r="BE401" s="61"/>
      <c r="BF401" s="61"/>
      <c r="BG401" s="78"/>
      <c r="BH401" s="78"/>
      <c r="BI401" s="68"/>
      <c r="BJ401" s="68"/>
      <c r="BK401" s="68"/>
      <c r="BL401" s="68"/>
      <c r="BM401" s="68"/>
      <c r="BN401" s="68"/>
      <c r="BO401" s="68"/>
      <c r="BP401" s="68"/>
      <c r="BQ401" s="68"/>
      <c r="BR401" s="68"/>
      <c r="BS401" s="68"/>
      <c r="BT401" s="68"/>
      <c r="BU401" s="68"/>
      <c r="BV401" s="61"/>
      <c r="BW401" s="90"/>
      <c r="BX401" s="90"/>
      <c r="BY401" s="90"/>
      <c r="BZ401" s="90"/>
    </row>
    <row r="402" spans="1:120" s="91" customFormat="1" ht="17.100000000000001" customHeight="1">
      <c r="A402" s="90"/>
      <c r="B402" s="90"/>
      <c r="C402" s="90"/>
      <c r="D402" s="90"/>
      <c r="E402" s="682" t="s">
        <v>56</v>
      </c>
      <c r="F402" s="682"/>
      <c r="G402" s="68" t="s">
        <v>1322</v>
      </c>
      <c r="H402" s="90"/>
      <c r="I402" s="68"/>
      <c r="J402" s="68"/>
      <c r="K402" s="68"/>
      <c r="L402" s="68"/>
      <c r="M402" s="68"/>
      <c r="N402" s="68"/>
      <c r="O402" s="61"/>
      <c r="P402" s="61"/>
      <c r="Q402" s="61"/>
      <c r="R402" s="61"/>
      <c r="S402" s="61"/>
      <c r="T402" s="61"/>
      <c r="U402" s="61"/>
      <c r="V402" s="61"/>
      <c r="W402" s="61"/>
      <c r="X402" s="61"/>
      <c r="Y402" s="61"/>
      <c r="Z402" s="61"/>
      <c r="AA402" s="61"/>
      <c r="AB402" s="61"/>
      <c r="AC402" s="61"/>
      <c r="AD402" s="61"/>
      <c r="AE402" s="61"/>
      <c r="AF402" s="90"/>
      <c r="AG402" s="90"/>
      <c r="AH402" s="90"/>
      <c r="AI402" s="90"/>
      <c r="AJ402" s="90"/>
      <c r="AK402" s="90"/>
      <c r="AL402" s="90"/>
      <c r="AM402" s="90"/>
      <c r="AN402" s="90"/>
      <c r="AO402" s="90"/>
      <c r="AP402" s="68"/>
      <c r="AQ402" s="68"/>
      <c r="AR402" s="68"/>
      <c r="AS402" s="68"/>
      <c r="AT402" s="68"/>
      <c r="AU402" s="68"/>
      <c r="AV402" s="68"/>
      <c r="AW402" s="68"/>
      <c r="AX402" s="68"/>
      <c r="AY402" s="68"/>
      <c r="AZ402" s="68"/>
      <c r="BA402" s="68"/>
      <c r="BB402" s="68"/>
      <c r="BC402" s="61"/>
      <c r="BD402" s="61"/>
      <c r="BE402" s="61"/>
      <c r="BF402" s="61"/>
      <c r="BG402" s="78"/>
      <c r="BH402" s="78"/>
      <c r="BI402" s="68"/>
      <c r="BJ402" s="68"/>
      <c r="BK402" s="68"/>
      <c r="BL402" s="68"/>
      <c r="BM402" s="68"/>
      <c r="BN402" s="68"/>
      <c r="BO402" s="68"/>
      <c r="BP402" s="68"/>
      <c r="BQ402" s="68"/>
      <c r="BR402" s="68"/>
      <c r="BS402" s="68"/>
      <c r="BT402" s="68"/>
      <c r="BU402" s="68"/>
      <c r="BV402" s="61"/>
      <c r="BW402" s="90"/>
      <c r="BX402" s="90"/>
      <c r="BY402" s="90"/>
      <c r="BZ402" s="90"/>
    </row>
    <row r="403" spans="1:120" s="2" customFormat="1" ht="16.5" customHeight="1">
      <c r="A403" s="90"/>
      <c r="B403" s="90"/>
      <c r="C403" s="90"/>
      <c r="D403" s="90"/>
      <c r="E403" s="682" t="s">
        <v>56</v>
      </c>
      <c r="F403" s="682"/>
      <c r="G403" s="68" t="s">
        <v>700</v>
      </c>
      <c r="H403" s="90"/>
      <c r="I403" s="68"/>
      <c r="J403" s="68"/>
      <c r="K403" s="68"/>
      <c r="L403" s="68"/>
      <c r="M403" s="68"/>
      <c r="N403" s="68"/>
      <c r="O403" s="61"/>
      <c r="P403" s="61"/>
      <c r="Q403" s="61"/>
      <c r="R403" s="61"/>
      <c r="S403" s="61"/>
      <c r="T403" s="61"/>
      <c r="U403" s="61"/>
      <c r="V403" s="61"/>
      <c r="W403" s="61"/>
      <c r="X403" s="61"/>
      <c r="Y403" s="61"/>
      <c r="Z403" s="61"/>
      <c r="AA403" s="61"/>
      <c r="AB403" s="61"/>
      <c r="AC403" s="61"/>
      <c r="AD403" s="61"/>
      <c r="AE403" s="61"/>
      <c r="AF403" s="90"/>
      <c r="AG403" s="90"/>
      <c r="AH403" s="90"/>
      <c r="AI403" s="90"/>
      <c r="AJ403" s="90"/>
      <c r="AK403" s="90"/>
      <c r="AL403" s="90"/>
      <c r="AM403" s="90"/>
      <c r="AN403" s="90"/>
      <c r="AO403" s="90"/>
      <c r="AP403" s="68"/>
      <c r="AQ403" s="68"/>
      <c r="AR403" s="68"/>
      <c r="AS403" s="68"/>
      <c r="AT403" s="68"/>
      <c r="AU403" s="68"/>
      <c r="AV403" s="68"/>
      <c r="AW403" s="68"/>
      <c r="AX403" s="68"/>
      <c r="AY403" s="68"/>
      <c r="AZ403" s="68"/>
      <c r="BA403" s="68"/>
      <c r="BB403" s="68"/>
      <c r="BC403" s="61"/>
      <c r="BD403" s="61"/>
      <c r="BE403" s="61"/>
      <c r="BF403" s="61"/>
      <c r="BG403" s="78"/>
      <c r="BH403" s="78"/>
      <c r="BI403" s="68"/>
      <c r="BJ403" s="68"/>
      <c r="BK403" s="68"/>
      <c r="BL403" s="68"/>
      <c r="BM403" s="68"/>
      <c r="BN403" s="68"/>
      <c r="BO403" s="68"/>
      <c r="BP403" s="68"/>
      <c r="BQ403" s="68"/>
      <c r="BR403" s="68"/>
      <c r="BS403" s="68"/>
      <c r="BT403" s="68"/>
      <c r="BU403" s="68"/>
      <c r="BV403" s="61"/>
      <c r="BW403" s="90"/>
      <c r="BX403" s="90"/>
      <c r="BY403" s="90"/>
      <c r="BZ403" s="90"/>
      <c r="CB403" s="8"/>
      <c r="CZ403" s="48"/>
      <c r="DA403" s="48"/>
      <c r="DB403" s="48"/>
      <c r="DC403" s="48"/>
      <c r="DD403" s="48"/>
      <c r="DE403" s="48"/>
      <c r="DF403" s="48"/>
      <c r="DG403" s="48"/>
      <c r="DH403" s="48"/>
      <c r="DI403" s="48"/>
      <c r="DJ403" s="48"/>
      <c r="DK403" s="48"/>
      <c r="DL403" s="48"/>
      <c r="DM403" s="48"/>
      <c r="DN403" s="48"/>
      <c r="DO403" s="48"/>
      <c r="DP403" s="48"/>
    </row>
    <row r="404" spans="1:120" s="2" customFormat="1" ht="16.5" customHeight="1">
      <c r="A404" s="90"/>
      <c r="B404" s="90"/>
      <c r="C404" s="90"/>
      <c r="D404" s="90"/>
      <c r="E404" s="682" t="s">
        <v>56</v>
      </c>
      <c r="F404" s="682"/>
      <c r="G404" s="68" t="s">
        <v>1323</v>
      </c>
      <c r="H404" s="90"/>
      <c r="I404" s="68"/>
      <c r="J404" s="68"/>
      <c r="K404" s="68"/>
      <c r="L404" s="68"/>
      <c r="M404" s="68"/>
      <c r="N404" s="68"/>
      <c r="O404" s="61"/>
      <c r="P404" s="61"/>
      <c r="Q404" s="61"/>
      <c r="R404" s="61"/>
      <c r="S404" s="61"/>
      <c r="T404" s="61"/>
      <c r="U404" s="61"/>
      <c r="V404" s="61"/>
      <c r="W404" s="61"/>
      <c r="X404" s="61"/>
      <c r="Y404" s="61"/>
      <c r="Z404" s="61"/>
      <c r="AA404" s="61"/>
      <c r="AB404" s="61"/>
      <c r="AC404" s="61"/>
      <c r="AD404" s="61"/>
      <c r="AE404" s="61"/>
      <c r="AF404" s="90"/>
      <c r="AG404" s="90"/>
      <c r="AH404" s="90"/>
      <c r="AI404" s="90"/>
      <c r="AJ404" s="90"/>
      <c r="AK404" s="90"/>
      <c r="AL404" s="90"/>
      <c r="AM404" s="90"/>
      <c r="AN404" s="90"/>
      <c r="AO404" s="90"/>
      <c r="AP404" s="68"/>
      <c r="AQ404" s="68"/>
      <c r="AR404" s="68"/>
      <c r="AS404" s="68"/>
      <c r="AT404" s="68"/>
      <c r="AU404" s="68"/>
      <c r="AV404" s="68"/>
      <c r="AW404" s="68"/>
      <c r="AX404" s="68"/>
      <c r="AY404" s="68"/>
      <c r="AZ404" s="68"/>
      <c r="BA404" s="68"/>
      <c r="BB404" s="68"/>
      <c r="BC404" s="61"/>
      <c r="BD404" s="61"/>
      <c r="BE404" s="61"/>
      <c r="BF404" s="61"/>
      <c r="BG404" s="78"/>
      <c r="BH404" s="78"/>
      <c r="BI404" s="68"/>
      <c r="BJ404" s="68"/>
      <c r="BK404" s="68"/>
      <c r="BL404" s="68"/>
      <c r="BM404" s="68"/>
      <c r="BN404" s="68"/>
      <c r="BO404" s="68"/>
      <c r="BP404" s="68"/>
      <c r="BQ404" s="68"/>
      <c r="BR404" s="68"/>
      <c r="BS404" s="68"/>
      <c r="BT404" s="68"/>
      <c r="BU404" s="68"/>
      <c r="BV404" s="61"/>
      <c r="BW404" s="90"/>
      <c r="BX404" s="90"/>
      <c r="BY404" s="90"/>
      <c r="BZ404" s="90"/>
      <c r="CB404" s="8"/>
      <c r="CZ404" s="48"/>
      <c r="DA404" s="48"/>
      <c r="DB404" s="48"/>
      <c r="DC404" s="48"/>
      <c r="DD404" s="48"/>
      <c r="DE404" s="48"/>
      <c r="DF404" s="48"/>
      <c r="DG404" s="48"/>
      <c r="DH404" s="48"/>
      <c r="DI404" s="48"/>
      <c r="DJ404" s="48"/>
      <c r="DK404" s="48"/>
      <c r="DL404" s="48"/>
      <c r="DM404" s="48"/>
      <c r="DN404" s="48"/>
      <c r="DO404" s="48"/>
      <c r="DP404" s="48"/>
    </row>
    <row r="405" spans="1:120" s="2" customFormat="1" ht="3.95" customHeight="1">
      <c r="A405" s="94"/>
      <c r="B405" s="94"/>
      <c r="C405" s="94"/>
      <c r="D405" s="94"/>
      <c r="E405" s="94"/>
      <c r="F405" s="94"/>
      <c r="G405" s="94"/>
      <c r="H405" s="94"/>
      <c r="I405" s="94"/>
      <c r="J405" s="94"/>
      <c r="K405" s="94"/>
      <c r="L405" s="94"/>
      <c r="M405" s="94"/>
      <c r="N405" s="94"/>
      <c r="O405" s="94"/>
      <c r="P405" s="94"/>
      <c r="Q405" s="94"/>
      <c r="R405" s="94"/>
      <c r="S405" s="94"/>
      <c r="T405" s="94"/>
      <c r="U405" s="94"/>
      <c r="V405" s="94"/>
      <c r="W405" s="94"/>
      <c r="X405" s="94"/>
      <c r="Y405" s="94"/>
      <c r="Z405" s="94"/>
      <c r="AA405" s="94"/>
      <c r="AB405" s="94"/>
      <c r="AC405" s="94"/>
      <c r="AD405" s="94"/>
      <c r="AE405" s="94"/>
      <c r="AF405" s="94"/>
      <c r="AG405" s="94"/>
      <c r="AH405" s="94"/>
      <c r="AI405" s="94"/>
      <c r="AJ405" s="94"/>
      <c r="AK405" s="94"/>
      <c r="AL405" s="94"/>
      <c r="AM405" s="94"/>
      <c r="AN405" s="94"/>
      <c r="AO405" s="94"/>
      <c r="AP405" s="94"/>
      <c r="AQ405" s="94"/>
      <c r="AR405" s="94"/>
      <c r="AS405" s="94"/>
      <c r="AT405" s="94"/>
      <c r="AU405" s="94"/>
      <c r="AV405" s="94"/>
      <c r="AW405" s="94"/>
      <c r="AX405" s="94"/>
      <c r="AY405" s="94"/>
      <c r="AZ405" s="94"/>
      <c r="BA405" s="94"/>
      <c r="BB405" s="94"/>
      <c r="BC405" s="94"/>
      <c r="BD405" s="94"/>
      <c r="BE405" s="94"/>
      <c r="BF405" s="94"/>
      <c r="BG405" s="94"/>
      <c r="BH405" s="94"/>
      <c r="BI405" s="94"/>
      <c r="BJ405" s="94"/>
      <c r="BK405" s="94"/>
      <c r="BL405" s="94"/>
      <c r="BM405" s="94"/>
      <c r="BN405" s="94"/>
      <c r="BO405" s="94"/>
      <c r="BP405" s="94"/>
      <c r="BQ405" s="94"/>
      <c r="BR405" s="94"/>
      <c r="BS405" s="94"/>
      <c r="BT405" s="94"/>
      <c r="BU405" s="94"/>
      <c r="BV405" s="94"/>
      <c r="BW405" s="94"/>
      <c r="BX405" s="94"/>
      <c r="BY405" s="94"/>
      <c r="BZ405" s="94"/>
      <c r="CB405" s="8"/>
      <c r="CZ405" s="48"/>
      <c r="DA405" s="48"/>
      <c r="DB405" s="48"/>
      <c r="DC405" s="48"/>
      <c r="DD405" s="48"/>
      <c r="DE405" s="48"/>
      <c r="DF405" s="48"/>
      <c r="DG405" s="48"/>
      <c r="DH405" s="48"/>
      <c r="DI405" s="48"/>
      <c r="DJ405" s="48"/>
      <c r="DK405" s="48"/>
      <c r="DL405" s="48"/>
      <c r="DM405" s="48"/>
      <c r="DN405" s="48"/>
      <c r="DO405" s="48"/>
      <c r="DP405" s="48"/>
    </row>
    <row r="406" spans="1:120" s="2" customFormat="1" ht="3.95" customHeight="1">
      <c r="A406" s="203"/>
      <c r="B406" s="203"/>
      <c r="C406" s="203"/>
      <c r="D406" s="203"/>
      <c r="E406" s="203"/>
      <c r="F406" s="203"/>
      <c r="G406" s="203"/>
      <c r="H406" s="203"/>
      <c r="I406" s="203"/>
      <c r="J406" s="203"/>
      <c r="K406" s="203"/>
      <c r="L406" s="203"/>
      <c r="M406" s="203"/>
      <c r="N406" s="203"/>
      <c r="O406" s="203"/>
      <c r="P406" s="203"/>
      <c r="Q406" s="203"/>
      <c r="R406" s="203"/>
      <c r="S406" s="203"/>
      <c r="T406" s="203"/>
      <c r="U406" s="203"/>
      <c r="V406" s="203"/>
      <c r="W406" s="203"/>
      <c r="X406" s="203"/>
      <c r="Y406" s="203"/>
      <c r="Z406" s="203"/>
      <c r="AA406" s="203"/>
      <c r="AB406" s="203"/>
      <c r="AC406" s="203"/>
      <c r="AD406" s="203"/>
      <c r="AE406" s="203"/>
      <c r="AF406" s="203"/>
      <c r="AG406" s="203"/>
      <c r="AH406" s="203"/>
      <c r="AI406" s="203"/>
      <c r="AJ406" s="203"/>
      <c r="AK406" s="203"/>
      <c r="AL406" s="203"/>
      <c r="AM406" s="203"/>
      <c r="AN406" s="203"/>
      <c r="AO406" s="203"/>
      <c r="AP406" s="203"/>
      <c r="AQ406" s="203"/>
      <c r="AR406" s="203"/>
      <c r="AS406" s="203"/>
      <c r="AT406" s="203"/>
      <c r="AU406" s="203"/>
      <c r="AV406" s="203"/>
      <c r="AW406" s="203"/>
      <c r="AX406" s="203"/>
      <c r="AY406" s="203"/>
      <c r="AZ406" s="203"/>
      <c r="BA406" s="203"/>
      <c r="BB406" s="203"/>
      <c r="BC406" s="203"/>
      <c r="BD406" s="203"/>
      <c r="BE406" s="203"/>
      <c r="BF406" s="203"/>
      <c r="BG406" s="203"/>
      <c r="BH406" s="203"/>
      <c r="BI406" s="203"/>
      <c r="BJ406" s="203"/>
      <c r="BK406" s="203"/>
      <c r="BL406" s="203"/>
      <c r="BM406" s="203"/>
      <c r="BN406" s="203"/>
      <c r="BO406" s="203"/>
      <c r="BP406" s="203"/>
      <c r="BQ406" s="203"/>
      <c r="BR406" s="203"/>
      <c r="BS406" s="203"/>
      <c r="BT406" s="203"/>
      <c r="BU406" s="203"/>
      <c r="BV406" s="203"/>
      <c r="BW406" s="203"/>
      <c r="BX406" s="203"/>
      <c r="BY406" s="203"/>
      <c r="BZ406" s="203"/>
      <c r="CB406" s="8"/>
      <c r="CZ406" s="48"/>
      <c r="DA406" s="48"/>
      <c r="DB406" s="48"/>
      <c r="DC406" s="48"/>
      <c r="DD406" s="48"/>
      <c r="DE406" s="48"/>
      <c r="DF406" s="48"/>
      <c r="DG406" s="48"/>
      <c r="DH406" s="48"/>
      <c r="DI406" s="48"/>
      <c r="DJ406" s="48"/>
      <c r="DK406" s="48"/>
      <c r="DL406" s="48"/>
      <c r="DM406" s="48"/>
      <c r="DN406" s="48"/>
      <c r="DO406" s="48"/>
      <c r="DP406" s="48"/>
    </row>
    <row r="407" spans="1:120" s="2" customFormat="1" ht="17.100000000000001" customHeight="1">
      <c r="A407" s="59"/>
      <c r="B407" s="59" t="s">
        <v>1324</v>
      </c>
      <c r="C407" s="59"/>
      <c r="D407" s="59"/>
      <c r="E407" s="59"/>
      <c r="F407" s="59"/>
      <c r="G407" s="59"/>
      <c r="H407" s="59"/>
      <c r="I407" s="59"/>
      <c r="J407" s="59"/>
      <c r="K407" s="59"/>
      <c r="L407" s="59"/>
      <c r="M407" s="59"/>
      <c r="N407" s="59"/>
      <c r="O407" s="59"/>
      <c r="P407" s="59"/>
      <c r="Q407" s="59"/>
      <c r="R407" s="59"/>
      <c r="S407" s="59"/>
      <c r="T407" s="59"/>
      <c r="U407" s="59"/>
      <c r="V407" s="59"/>
      <c r="W407" s="59"/>
      <c r="X407" s="59"/>
      <c r="Y407" s="59"/>
      <c r="Z407" s="59"/>
      <c r="AA407" s="59"/>
      <c r="AB407" s="59"/>
      <c r="AC407" s="59"/>
      <c r="AD407" s="59"/>
      <c r="AE407" s="59"/>
      <c r="AF407" s="59"/>
      <c r="AG407" s="59"/>
      <c r="AH407" s="59"/>
      <c r="AI407" s="59"/>
      <c r="AJ407" s="59"/>
      <c r="AK407" s="59"/>
      <c r="AL407" s="59"/>
      <c r="AM407" s="59"/>
      <c r="AN407" s="59"/>
      <c r="AO407" s="59"/>
      <c r="AP407" s="59"/>
      <c r="AQ407" s="59"/>
      <c r="AR407" s="59"/>
      <c r="AS407" s="59"/>
      <c r="AT407" s="59"/>
      <c r="AU407" s="59"/>
      <c r="AV407" s="59"/>
      <c r="AW407" s="59"/>
      <c r="AX407" s="59"/>
      <c r="AY407" s="59"/>
      <c r="AZ407" s="59"/>
      <c r="BA407" s="59"/>
      <c r="BB407" s="59"/>
      <c r="BC407" s="59"/>
      <c r="BD407" s="59"/>
      <c r="BE407" s="59"/>
      <c r="BF407" s="59"/>
      <c r="BG407" s="59"/>
      <c r="BH407" s="59"/>
      <c r="BI407" s="59"/>
      <c r="BJ407" s="59"/>
      <c r="BK407" s="59"/>
      <c r="BL407" s="59"/>
      <c r="BM407" s="59"/>
      <c r="BN407" s="59"/>
      <c r="BO407" s="59"/>
      <c r="BP407" s="59"/>
      <c r="BQ407" s="59"/>
      <c r="BR407" s="59"/>
      <c r="BS407" s="59"/>
      <c r="BT407" s="59"/>
      <c r="BU407" s="59"/>
      <c r="BV407" s="59"/>
      <c r="BW407" s="59"/>
      <c r="BX407" s="59"/>
      <c r="BY407" s="59"/>
      <c r="BZ407" s="59"/>
      <c r="CZ407" s="48"/>
      <c r="DA407" s="48"/>
      <c r="DB407" s="48"/>
      <c r="DC407" s="48"/>
      <c r="DD407" s="48"/>
      <c r="DE407" s="48"/>
      <c r="DF407" s="48"/>
      <c r="DG407" s="48"/>
      <c r="DH407" s="48"/>
      <c r="DI407" s="48"/>
      <c r="DJ407" s="48"/>
      <c r="DK407" s="48"/>
      <c r="DL407" s="48"/>
      <c r="DM407" s="48"/>
      <c r="DN407" s="48"/>
      <c r="DO407" s="48"/>
      <c r="DP407" s="48"/>
    </row>
    <row r="408" spans="1:120" s="91" customFormat="1" ht="15.95" customHeight="1">
      <c r="A408" s="90"/>
      <c r="B408" s="90"/>
      <c r="C408" s="90"/>
      <c r="D408" s="90"/>
      <c r="E408" s="682" t="s">
        <v>56</v>
      </c>
      <c r="F408" s="682"/>
      <c r="G408" s="68" t="s">
        <v>993</v>
      </c>
      <c r="H408" s="68"/>
      <c r="I408" s="68"/>
      <c r="J408" s="68"/>
      <c r="K408" s="68"/>
      <c r="L408" s="68"/>
      <c r="M408" s="68"/>
      <c r="N408" s="68"/>
      <c r="O408" s="61"/>
      <c r="P408" s="61"/>
      <c r="Q408" s="61"/>
      <c r="R408" s="61"/>
      <c r="S408" s="90"/>
      <c r="T408" s="90"/>
      <c r="U408" s="90"/>
      <c r="V408" s="90"/>
      <c r="W408" s="90"/>
      <c r="X408" s="90"/>
      <c r="Y408" s="90"/>
      <c r="Z408" s="68"/>
      <c r="AA408" s="68"/>
      <c r="AB408" s="68"/>
      <c r="AC408" s="68"/>
      <c r="AD408" s="68"/>
      <c r="AE408" s="68"/>
      <c r="AF408" s="90"/>
      <c r="AG408" s="90"/>
      <c r="AH408" s="90"/>
      <c r="AI408" s="90"/>
      <c r="AJ408" s="90"/>
      <c r="AK408" s="90"/>
      <c r="AL408" s="90"/>
      <c r="AM408" s="90"/>
      <c r="AN408" s="90"/>
      <c r="AO408" s="90"/>
      <c r="AP408" s="68"/>
      <c r="AQ408" s="68"/>
      <c r="AR408" s="68"/>
      <c r="AS408" s="68"/>
      <c r="AT408" s="68"/>
      <c r="AU408" s="68"/>
      <c r="AV408" s="68"/>
      <c r="AW408" s="68"/>
      <c r="AX408" s="68"/>
      <c r="AY408" s="68"/>
      <c r="AZ408" s="68"/>
      <c r="BA408" s="68"/>
      <c r="BB408" s="68"/>
      <c r="BC408" s="61"/>
      <c r="BD408" s="61"/>
      <c r="BE408" s="61"/>
      <c r="BF408" s="61"/>
      <c r="BG408" s="90"/>
      <c r="BH408" s="90"/>
      <c r="BI408" s="90"/>
      <c r="BJ408" s="90"/>
      <c r="BK408" s="68"/>
      <c r="BL408" s="68"/>
      <c r="BM408" s="68"/>
      <c r="BN408" s="68"/>
      <c r="BO408" s="68"/>
      <c r="BP408" s="68"/>
      <c r="BQ408" s="68"/>
      <c r="BR408" s="68"/>
      <c r="BS408" s="68"/>
      <c r="BT408" s="68"/>
      <c r="BU408" s="68"/>
      <c r="BV408" s="61"/>
      <c r="BW408" s="90"/>
      <c r="BX408" s="90"/>
      <c r="BY408" s="90"/>
      <c r="BZ408" s="90"/>
    </row>
    <row r="409" spans="1:120" s="91" customFormat="1" ht="17.100000000000001" customHeight="1">
      <c r="A409" s="90"/>
      <c r="B409" s="90"/>
      <c r="C409" s="90"/>
      <c r="D409" s="90"/>
      <c r="E409" s="682" t="s">
        <v>56</v>
      </c>
      <c r="F409" s="682"/>
      <c r="G409" s="68" t="s">
        <v>995</v>
      </c>
      <c r="H409" s="90"/>
      <c r="I409" s="68"/>
      <c r="J409" s="68"/>
      <c r="K409" s="68"/>
      <c r="L409" s="68"/>
      <c r="M409" s="68"/>
      <c r="N409" s="68"/>
      <c r="O409" s="61"/>
      <c r="P409" s="61"/>
      <c r="Q409" s="61"/>
      <c r="R409" s="61"/>
      <c r="S409" s="90"/>
      <c r="T409" s="78"/>
      <c r="U409" s="78"/>
      <c r="V409" s="68"/>
      <c r="W409" s="90"/>
      <c r="X409" s="90"/>
      <c r="Y409" s="90"/>
      <c r="Z409" s="68"/>
      <c r="AA409" s="68"/>
      <c r="AB409" s="68"/>
      <c r="AC409" s="68"/>
      <c r="AD409" s="68"/>
      <c r="AE409" s="68"/>
      <c r="AF409" s="90"/>
      <c r="AG409" s="90"/>
      <c r="AH409" s="90"/>
      <c r="AI409" s="90"/>
      <c r="AJ409" s="90"/>
      <c r="AK409" s="90"/>
      <c r="AL409" s="90"/>
      <c r="AM409" s="90"/>
      <c r="AN409" s="90"/>
      <c r="AO409" s="90"/>
      <c r="AP409" s="68"/>
      <c r="AQ409" s="68"/>
      <c r="AR409" s="68"/>
      <c r="AS409" s="68"/>
      <c r="AT409" s="68"/>
      <c r="AU409" s="68"/>
      <c r="AV409" s="68"/>
      <c r="AW409" s="68"/>
      <c r="AX409" s="68"/>
      <c r="AY409" s="68"/>
      <c r="AZ409" s="68"/>
      <c r="BA409" s="68"/>
      <c r="BB409" s="68"/>
      <c r="BC409" s="61"/>
      <c r="BD409" s="61"/>
      <c r="BE409" s="61"/>
      <c r="BF409" s="61"/>
      <c r="BG409" s="78"/>
      <c r="BH409" s="78"/>
      <c r="BI409" s="68"/>
      <c r="BJ409" s="68"/>
      <c r="BK409" s="68"/>
      <c r="BL409" s="68"/>
      <c r="BM409" s="68"/>
      <c r="BN409" s="68"/>
      <c r="BO409" s="68"/>
      <c r="BP409" s="68"/>
      <c r="BQ409" s="68"/>
      <c r="BR409" s="68"/>
      <c r="BS409" s="68"/>
      <c r="BT409" s="68"/>
      <c r="BU409" s="68"/>
      <c r="BV409" s="61"/>
      <c r="BW409" s="90"/>
      <c r="BX409" s="90"/>
      <c r="BY409" s="90"/>
      <c r="BZ409" s="90"/>
    </row>
    <row r="410" spans="1:120" s="91" customFormat="1" ht="17.100000000000001" customHeight="1">
      <c r="A410" s="90"/>
      <c r="B410" s="90"/>
      <c r="C410" s="90"/>
      <c r="D410" s="90"/>
      <c r="E410" s="682" t="s">
        <v>56</v>
      </c>
      <c r="F410" s="682"/>
      <c r="G410" s="68" t="s">
        <v>996</v>
      </c>
      <c r="H410" s="68"/>
      <c r="I410" s="68"/>
      <c r="J410" s="68"/>
      <c r="K410" s="68"/>
      <c r="L410" s="68"/>
      <c r="M410" s="68"/>
      <c r="N410" s="68"/>
      <c r="O410" s="61"/>
      <c r="P410" s="61"/>
      <c r="Q410" s="61"/>
      <c r="R410" s="61"/>
      <c r="S410" s="90"/>
      <c r="T410" s="90"/>
      <c r="U410" s="90"/>
      <c r="V410" s="90"/>
      <c r="W410" s="90"/>
      <c r="X410" s="90"/>
      <c r="Y410" s="90"/>
      <c r="Z410" s="68"/>
      <c r="AA410" s="68"/>
      <c r="AB410" s="68"/>
      <c r="AC410" s="68"/>
      <c r="AD410" s="68"/>
      <c r="AE410" s="68"/>
      <c r="AF410" s="90"/>
      <c r="AG410" s="90"/>
      <c r="AH410" s="90"/>
      <c r="AI410" s="90"/>
      <c r="AJ410" s="90"/>
      <c r="AK410" s="90"/>
      <c r="AL410" s="90"/>
      <c r="AM410" s="90"/>
      <c r="AN410" s="90"/>
      <c r="AO410" s="90"/>
      <c r="AP410" s="68"/>
      <c r="AQ410" s="68"/>
      <c r="AR410" s="68"/>
      <c r="AS410" s="68"/>
      <c r="AT410" s="68"/>
      <c r="AU410" s="68"/>
      <c r="AV410" s="68"/>
      <c r="AW410" s="68"/>
      <c r="AX410" s="68"/>
      <c r="AY410" s="68"/>
      <c r="AZ410" s="68"/>
      <c r="BA410" s="68"/>
      <c r="BB410" s="68"/>
      <c r="BC410" s="61"/>
      <c r="BD410" s="61"/>
      <c r="BE410" s="61"/>
      <c r="BF410" s="61"/>
      <c r="BG410" s="90"/>
      <c r="BH410" s="90"/>
      <c r="BI410" s="90"/>
      <c r="BJ410" s="90"/>
      <c r="BK410" s="68"/>
      <c r="BL410" s="68"/>
      <c r="BM410" s="68"/>
      <c r="BN410" s="68"/>
      <c r="BO410" s="68"/>
      <c r="BP410" s="68"/>
      <c r="BQ410" s="68"/>
      <c r="BR410" s="68"/>
      <c r="BS410" s="68"/>
      <c r="BT410" s="68"/>
      <c r="BU410" s="68"/>
      <c r="BV410" s="61"/>
      <c r="BW410" s="90"/>
      <c r="BX410" s="90"/>
      <c r="BY410" s="90"/>
      <c r="BZ410" s="90"/>
    </row>
    <row r="411" spans="1:120" s="91" customFormat="1" ht="17.100000000000001" customHeight="1">
      <c r="A411" s="90"/>
      <c r="B411" s="90"/>
      <c r="C411" s="90"/>
      <c r="D411" s="90"/>
      <c r="E411" s="682" t="s">
        <v>56</v>
      </c>
      <c r="F411" s="682"/>
      <c r="G411" s="68" t="s">
        <v>1325</v>
      </c>
      <c r="H411" s="90"/>
      <c r="I411" s="68"/>
      <c r="J411" s="68"/>
      <c r="K411" s="68"/>
      <c r="L411" s="68"/>
      <c r="M411" s="68"/>
      <c r="N411" s="68"/>
      <c r="O411" s="61"/>
      <c r="P411" s="61"/>
      <c r="Q411" s="61"/>
      <c r="R411" s="61"/>
      <c r="S411" s="61"/>
      <c r="T411" s="61"/>
      <c r="U411" s="61"/>
      <c r="V411" s="61"/>
      <c r="W411" s="61"/>
      <c r="X411" s="61"/>
      <c r="Y411" s="61"/>
      <c r="Z411" s="61"/>
      <c r="AA411" s="61"/>
      <c r="AB411" s="61"/>
      <c r="AC411" s="61"/>
      <c r="AD411" s="61"/>
      <c r="AE411" s="61"/>
      <c r="AF411" s="90"/>
      <c r="AG411" s="90"/>
      <c r="AH411" s="90"/>
      <c r="AI411" s="90"/>
      <c r="AJ411" s="90"/>
      <c r="AK411" s="90"/>
      <c r="AL411" s="90"/>
      <c r="AM411" s="90"/>
      <c r="AN411" s="90"/>
      <c r="AO411" s="90"/>
      <c r="AP411" s="68"/>
      <c r="AQ411" s="68"/>
      <c r="AR411" s="68"/>
      <c r="AS411" s="68"/>
      <c r="AT411" s="68"/>
      <c r="AU411" s="68"/>
      <c r="AV411" s="68"/>
      <c r="AW411" s="68"/>
      <c r="AX411" s="68"/>
      <c r="AY411" s="68"/>
      <c r="AZ411" s="68"/>
      <c r="BA411" s="68"/>
      <c r="BB411" s="68"/>
      <c r="BC411" s="61"/>
      <c r="BD411" s="61"/>
      <c r="BE411" s="61"/>
      <c r="BF411" s="61"/>
      <c r="BG411" s="78"/>
      <c r="BH411" s="78"/>
      <c r="BI411" s="68"/>
      <c r="BJ411" s="68"/>
      <c r="BK411" s="68"/>
      <c r="BL411" s="68"/>
      <c r="BM411" s="68"/>
      <c r="BN411" s="68"/>
      <c r="BO411" s="68"/>
      <c r="BP411" s="68"/>
      <c r="BQ411" s="68"/>
      <c r="BR411" s="68"/>
      <c r="BS411" s="68"/>
      <c r="BT411" s="68"/>
      <c r="BU411" s="68"/>
      <c r="BV411" s="61"/>
      <c r="BW411" s="90"/>
      <c r="BX411" s="90"/>
      <c r="BY411" s="90"/>
      <c r="BZ411" s="90"/>
    </row>
    <row r="412" spans="1:120" s="2" customFormat="1" ht="17.100000000000001" customHeight="1">
      <c r="A412" s="90"/>
      <c r="B412" s="90"/>
      <c r="C412" s="90"/>
      <c r="D412" s="90"/>
      <c r="E412" s="682" t="s">
        <v>56</v>
      </c>
      <c r="F412" s="682"/>
      <c r="G412" s="68" t="s">
        <v>1326</v>
      </c>
      <c r="H412" s="90"/>
      <c r="I412" s="68"/>
      <c r="J412" s="68"/>
      <c r="K412" s="68"/>
      <c r="L412" s="68"/>
      <c r="M412" s="68"/>
      <c r="N412" s="68"/>
      <c r="O412" s="61"/>
      <c r="P412" s="61"/>
      <c r="Q412" s="61"/>
      <c r="R412" s="61"/>
      <c r="S412" s="90"/>
      <c r="T412" s="78"/>
      <c r="U412" s="78"/>
      <c r="V412" s="68"/>
      <c r="W412" s="90"/>
      <c r="X412" s="90"/>
      <c r="Y412" s="90"/>
      <c r="Z412" s="68"/>
      <c r="AA412" s="68"/>
      <c r="AB412" s="68"/>
      <c r="AC412" s="68"/>
      <c r="AD412" s="68"/>
      <c r="AE412" s="68"/>
      <c r="AF412" s="90"/>
      <c r="AG412" s="90"/>
      <c r="AH412" s="90"/>
      <c r="AI412" s="90"/>
      <c r="AJ412" s="90"/>
      <c r="AK412" s="90"/>
      <c r="AL412" s="90"/>
      <c r="AM412" s="90"/>
      <c r="AN412" s="90"/>
      <c r="AO412" s="90"/>
      <c r="AP412" s="68"/>
      <c r="AQ412" s="68"/>
      <c r="AR412" s="68"/>
      <c r="AS412" s="68"/>
      <c r="AT412" s="68"/>
      <c r="AU412" s="68"/>
      <c r="AV412" s="68"/>
      <c r="AW412" s="68"/>
      <c r="AX412" s="68"/>
      <c r="AY412" s="68"/>
      <c r="AZ412" s="68"/>
      <c r="BA412" s="68"/>
      <c r="BB412" s="68"/>
      <c r="BC412" s="61"/>
      <c r="BD412" s="61"/>
      <c r="BE412" s="61"/>
      <c r="BF412" s="61"/>
      <c r="BG412" s="78"/>
      <c r="BH412" s="78"/>
      <c r="BI412" s="68"/>
      <c r="BJ412" s="68"/>
      <c r="BK412" s="68"/>
      <c r="BL412" s="68"/>
      <c r="BM412" s="68"/>
      <c r="BN412" s="68"/>
      <c r="BO412" s="68"/>
      <c r="BP412" s="68"/>
      <c r="BQ412" s="68"/>
      <c r="BR412" s="68"/>
      <c r="BS412" s="68"/>
      <c r="BT412" s="68"/>
      <c r="BU412" s="68"/>
      <c r="BV412" s="61"/>
      <c r="BW412" s="90"/>
      <c r="BX412" s="90"/>
      <c r="BY412" s="90"/>
      <c r="BZ412" s="90"/>
      <c r="CB412" s="8"/>
      <c r="CZ412" s="48"/>
      <c r="DA412" s="48"/>
      <c r="DB412" s="48"/>
      <c r="DC412" s="48"/>
      <c r="DD412" s="48"/>
      <c r="DE412" s="48"/>
      <c r="DF412" s="48"/>
      <c r="DG412" s="48"/>
      <c r="DH412" s="48"/>
      <c r="DI412" s="48"/>
      <c r="DJ412" s="48"/>
      <c r="DK412" s="48"/>
      <c r="DL412" s="48"/>
      <c r="DM412" s="48"/>
      <c r="DN412" s="48"/>
      <c r="DO412" s="48"/>
      <c r="DP412" s="48"/>
    </row>
    <row r="413" spans="1:120" s="91" customFormat="1" ht="17.100000000000001" customHeight="1">
      <c r="A413" s="90"/>
      <c r="B413" s="90"/>
      <c r="C413" s="90"/>
      <c r="D413" s="90"/>
      <c r="E413" s="682" t="s">
        <v>56</v>
      </c>
      <c r="F413" s="682"/>
      <c r="G413" s="68" t="s">
        <v>1327</v>
      </c>
      <c r="H413" s="90"/>
      <c r="I413" s="68"/>
      <c r="J413" s="68"/>
      <c r="K413" s="68"/>
      <c r="L413" s="68"/>
      <c r="M413" s="68"/>
      <c r="N413" s="68"/>
      <c r="O413" s="61"/>
      <c r="P413" s="61"/>
      <c r="Q413" s="61"/>
      <c r="R413" s="61"/>
      <c r="S413" s="61"/>
      <c r="T413" s="61"/>
      <c r="U413" s="61"/>
      <c r="V413" s="61"/>
      <c r="W413" s="61"/>
      <c r="X413" s="61"/>
      <c r="Y413" s="61"/>
      <c r="Z413" s="61"/>
      <c r="AA413" s="61"/>
      <c r="AB413" s="61"/>
      <c r="AC413" s="61"/>
      <c r="AD413" s="61"/>
      <c r="AE413" s="61"/>
      <c r="AF413" s="90"/>
      <c r="AG413" s="90"/>
      <c r="AH413" s="90"/>
      <c r="AI413" s="90"/>
      <c r="AJ413" s="90"/>
      <c r="AK413" s="90"/>
      <c r="AL413" s="90"/>
      <c r="AM413" s="90"/>
      <c r="AN413" s="90"/>
      <c r="AO413" s="90"/>
      <c r="AP413" s="68"/>
      <c r="AQ413" s="68"/>
      <c r="AR413" s="68"/>
      <c r="AS413" s="68"/>
      <c r="AT413" s="68"/>
      <c r="AU413" s="68"/>
      <c r="AV413" s="68"/>
      <c r="AW413" s="68"/>
      <c r="AX413" s="68"/>
      <c r="AY413" s="68"/>
      <c r="AZ413" s="68"/>
      <c r="BA413" s="68"/>
      <c r="BB413" s="68"/>
      <c r="BC413" s="61"/>
      <c r="BD413" s="61"/>
      <c r="BE413" s="61"/>
      <c r="BF413" s="61"/>
      <c r="BG413" s="78"/>
      <c r="BH413" s="78"/>
      <c r="BI413" s="68"/>
      <c r="BJ413" s="68"/>
      <c r="BK413" s="68"/>
      <c r="BL413" s="68"/>
      <c r="BM413" s="68"/>
      <c r="BN413" s="68"/>
      <c r="BO413" s="68"/>
      <c r="BP413" s="68"/>
      <c r="BQ413" s="68"/>
      <c r="BR413" s="68"/>
      <c r="BS413" s="68"/>
      <c r="BT413" s="68"/>
      <c r="BU413" s="68"/>
      <c r="BV413" s="61"/>
      <c r="BW413" s="90"/>
      <c r="BX413" s="90"/>
      <c r="BY413" s="90"/>
      <c r="BZ413" s="90"/>
    </row>
    <row r="414" spans="1:120" s="2" customFormat="1" ht="3.95" customHeight="1">
      <c r="A414" s="94"/>
      <c r="B414" s="94"/>
      <c r="C414" s="94"/>
      <c r="D414" s="94"/>
      <c r="E414" s="94"/>
      <c r="F414" s="94"/>
      <c r="G414" s="94"/>
      <c r="H414" s="94"/>
      <c r="I414" s="94"/>
      <c r="J414" s="94"/>
      <c r="K414" s="94"/>
      <c r="L414" s="94"/>
      <c r="M414" s="94"/>
      <c r="N414" s="94"/>
      <c r="O414" s="94"/>
      <c r="P414" s="94"/>
      <c r="Q414" s="94"/>
      <c r="R414" s="94"/>
      <c r="S414" s="94"/>
      <c r="T414" s="94"/>
      <c r="U414" s="94"/>
      <c r="V414" s="94"/>
      <c r="W414" s="94"/>
      <c r="X414" s="94"/>
      <c r="Y414" s="94"/>
      <c r="Z414" s="94"/>
      <c r="AA414" s="94"/>
      <c r="AB414" s="94"/>
      <c r="AC414" s="94"/>
      <c r="AD414" s="94"/>
      <c r="AE414" s="94"/>
      <c r="AF414" s="94"/>
      <c r="AG414" s="94"/>
      <c r="AH414" s="94"/>
      <c r="AI414" s="94"/>
      <c r="AJ414" s="94"/>
      <c r="AK414" s="94"/>
      <c r="AL414" s="94"/>
      <c r="AM414" s="94"/>
      <c r="AN414" s="94"/>
      <c r="AO414" s="94"/>
      <c r="AP414" s="94"/>
      <c r="AQ414" s="94"/>
      <c r="AR414" s="94"/>
      <c r="AS414" s="94"/>
      <c r="AT414" s="94"/>
      <c r="AU414" s="94"/>
      <c r="AV414" s="94"/>
      <c r="AW414" s="94"/>
      <c r="AX414" s="94"/>
      <c r="AY414" s="94"/>
      <c r="AZ414" s="94"/>
      <c r="BA414" s="94"/>
      <c r="BB414" s="94"/>
      <c r="BC414" s="94"/>
      <c r="BD414" s="94"/>
      <c r="BE414" s="94"/>
      <c r="BF414" s="94"/>
      <c r="BG414" s="94"/>
      <c r="BH414" s="94"/>
      <c r="BI414" s="94"/>
      <c r="BJ414" s="94"/>
      <c r="BK414" s="94"/>
      <c r="BL414" s="94"/>
      <c r="BM414" s="94"/>
      <c r="BN414" s="94"/>
      <c r="BO414" s="94"/>
      <c r="BP414" s="94"/>
      <c r="BQ414" s="94"/>
      <c r="BR414" s="94"/>
      <c r="BS414" s="94"/>
      <c r="BT414" s="94"/>
      <c r="BU414" s="94"/>
      <c r="BV414" s="94"/>
      <c r="BW414" s="94"/>
      <c r="BX414" s="94"/>
      <c r="BY414" s="94"/>
      <c r="BZ414" s="94"/>
      <c r="CB414" s="8"/>
      <c r="CZ414" s="48"/>
      <c r="DA414" s="48"/>
      <c r="DB414" s="48"/>
      <c r="DC414" s="48"/>
      <c r="DD414" s="48"/>
      <c r="DE414" s="48"/>
      <c r="DF414" s="48"/>
      <c r="DG414" s="48"/>
      <c r="DH414" s="48"/>
      <c r="DI414" s="48"/>
      <c r="DJ414" s="48"/>
      <c r="DK414" s="48"/>
      <c r="DL414" s="48"/>
      <c r="DM414" s="48"/>
      <c r="DN414" s="48"/>
      <c r="DO414" s="48"/>
      <c r="DP414" s="48"/>
    </row>
    <row r="415" spans="1:120" s="2" customFormat="1" ht="3.95" customHeight="1">
      <c r="A415" s="203"/>
      <c r="B415" s="203"/>
      <c r="C415" s="203"/>
      <c r="D415" s="203"/>
      <c r="E415" s="203"/>
      <c r="F415" s="203"/>
      <c r="G415" s="203"/>
      <c r="H415" s="203"/>
      <c r="I415" s="203"/>
      <c r="J415" s="203"/>
      <c r="K415" s="203"/>
      <c r="L415" s="203"/>
      <c r="M415" s="203"/>
      <c r="N415" s="203"/>
      <c r="O415" s="203"/>
      <c r="P415" s="203"/>
      <c r="Q415" s="203"/>
      <c r="R415" s="203"/>
      <c r="S415" s="203"/>
      <c r="T415" s="203"/>
      <c r="U415" s="203"/>
      <c r="V415" s="203"/>
      <c r="W415" s="203"/>
      <c r="X415" s="203"/>
      <c r="Y415" s="203"/>
      <c r="Z415" s="203"/>
      <c r="AA415" s="203"/>
      <c r="AB415" s="203"/>
      <c r="AC415" s="203"/>
      <c r="AD415" s="203"/>
      <c r="AE415" s="203"/>
      <c r="AF415" s="203"/>
      <c r="AG415" s="203"/>
      <c r="AH415" s="203"/>
      <c r="AI415" s="203"/>
      <c r="AJ415" s="203"/>
      <c r="AK415" s="203"/>
      <c r="AL415" s="203"/>
      <c r="AM415" s="203"/>
      <c r="AN415" s="203"/>
      <c r="AO415" s="203"/>
      <c r="AP415" s="203"/>
      <c r="AQ415" s="203"/>
      <c r="AR415" s="203"/>
      <c r="AS415" s="203"/>
      <c r="AT415" s="203"/>
      <c r="AU415" s="203"/>
      <c r="AV415" s="203"/>
      <c r="AW415" s="203"/>
      <c r="AX415" s="203"/>
      <c r="AY415" s="203"/>
      <c r="AZ415" s="203"/>
      <c r="BA415" s="203"/>
      <c r="BB415" s="203"/>
      <c r="BC415" s="203"/>
      <c r="BD415" s="203"/>
      <c r="BE415" s="203"/>
      <c r="BF415" s="203"/>
      <c r="BG415" s="203"/>
      <c r="BH415" s="203"/>
      <c r="BI415" s="203"/>
      <c r="BJ415" s="203"/>
      <c r="BK415" s="203"/>
      <c r="BL415" s="203"/>
      <c r="BM415" s="203"/>
      <c r="BN415" s="203"/>
      <c r="BO415" s="203"/>
      <c r="BP415" s="203"/>
      <c r="BQ415" s="203"/>
      <c r="BR415" s="203"/>
      <c r="BS415" s="203"/>
      <c r="BT415" s="203"/>
      <c r="BU415" s="203"/>
      <c r="BV415" s="203"/>
      <c r="BW415" s="203"/>
      <c r="BX415" s="203"/>
      <c r="BY415" s="203"/>
      <c r="BZ415" s="203"/>
      <c r="CB415" s="8"/>
      <c r="CZ415" s="48"/>
      <c r="DA415" s="48"/>
      <c r="DB415" s="48"/>
      <c r="DC415" s="48"/>
      <c r="DD415" s="48"/>
      <c r="DE415" s="48"/>
      <c r="DF415" s="48"/>
      <c r="DG415" s="48"/>
      <c r="DH415" s="48"/>
      <c r="DI415" s="48"/>
      <c r="DJ415" s="48"/>
      <c r="DK415" s="48"/>
      <c r="DL415" s="48"/>
      <c r="DM415" s="48"/>
      <c r="DN415" s="48"/>
      <c r="DO415" s="48"/>
      <c r="DP415" s="48"/>
    </row>
    <row r="416" spans="1:120" s="2" customFormat="1" ht="17.100000000000001" customHeight="1">
      <c r="A416" s="59"/>
      <c r="B416" s="59" t="s">
        <v>1328</v>
      </c>
      <c r="C416" s="59"/>
      <c r="D416" s="59"/>
      <c r="E416" s="59"/>
      <c r="F416" s="59"/>
      <c r="G416" s="59"/>
      <c r="H416" s="59"/>
      <c r="I416" s="59"/>
      <c r="J416" s="59"/>
      <c r="K416" s="59"/>
      <c r="L416" s="59"/>
      <c r="M416" s="59"/>
      <c r="N416" s="59"/>
      <c r="O416" s="59"/>
      <c r="P416" s="59"/>
      <c r="Q416" s="59"/>
      <c r="R416" s="59"/>
      <c r="S416" s="59"/>
      <c r="T416" s="59"/>
      <c r="U416" s="59"/>
      <c r="V416" s="59"/>
      <c r="W416" s="59"/>
      <c r="X416" s="59"/>
      <c r="Y416" s="59"/>
      <c r="Z416" s="59"/>
      <c r="AA416" s="59"/>
      <c r="AB416" s="59"/>
      <c r="AC416" s="59"/>
      <c r="AD416" s="59"/>
      <c r="AE416" s="59"/>
      <c r="AF416" s="59"/>
      <c r="AG416" s="59"/>
      <c r="AH416" s="59"/>
      <c r="AI416" s="59"/>
      <c r="AJ416" s="59"/>
      <c r="AK416" s="59"/>
      <c r="AL416" s="59"/>
      <c r="AM416" s="59"/>
      <c r="AN416" s="59"/>
      <c r="AO416" s="59"/>
      <c r="AP416" s="59"/>
      <c r="AQ416" s="59"/>
      <c r="AR416" s="59"/>
      <c r="AS416" s="59"/>
      <c r="AT416" s="59"/>
      <c r="AU416" s="59"/>
      <c r="AV416" s="59"/>
      <c r="AW416" s="59"/>
      <c r="AX416" s="59"/>
      <c r="AY416" s="59"/>
      <c r="AZ416" s="59"/>
      <c r="BA416" s="59"/>
      <c r="BB416" s="59"/>
      <c r="BC416" s="59"/>
      <c r="BD416" s="59"/>
      <c r="BE416" s="59"/>
      <c r="BF416" s="59"/>
      <c r="BG416" s="59"/>
      <c r="BH416" s="59"/>
      <c r="BI416" s="59"/>
      <c r="BJ416" s="59"/>
      <c r="BK416" s="59"/>
      <c r="BL416" s="59"/>
      <c r="BM416" s="59"/>
      <c r="BN416" s="59"/>
      <c r="BO416" s="59"/>
      <c r="BP416" s="59"/>
      <c r="BQ416" s="59"/>
      <c r="BR416" s="59"/>
      <c r="BS416" s="59"/>
      <c r="BT416" s="59"/>
      <c r="BU416" s="59"/>
      <c r="BV416" s="59"/>
      <c r="BW416" s="59"/>
      <c r="BX416" s="59"/>
      <c r="BY416" s="59"/>
      <c r="BZ416" s="59"/>
      <c r="CZ416" s="48"/>
      <c r="DA416" s="48"/>
      <c r="DB416" s="48"/>
      <c r="DC416" s="48"/>
      <c r="DD416" s="48"/>
      <c r="DE416" s="48"/>
      <c r="DF416" s="48"/>
      <c r="DG416" s="48"/>
      <c r="DH416" s="48"/>
      <c r="DI416" s="48"/>
      <c r="DJ416" s="48"/>
      <c r="DK416" s="48"/>
      <c r="DL416" s="48"/>
      <c r="DM416" s="48"/>
      <c r="DN416" s="48"/>
      <c r="DO416" s="48"/>
      <c r="DP416" s="48"/>
    </row>
    <row r="417" spans="1:120" s="2" customFormat="1" ht="15.95" customHeight="1">
      <c r="A417" s="59"/>
      <c r="B417" s="59"/>
      <c r="C417" s="59"/>
      <c r="D417" s="59" t="s">
        <v>217</v>
      </c>
      <c r="E417" s="59"/>
      <c r="F417" s="59"/>
      <c r="G417" s="59"/>
      <c r="H417" s="59"/>
      <c r="I417" s="59"/>
      <c r="J417" s="59"/>
      <c r="K417" s="59"/>
      <c r="L417" s="59"/>
      <c r="M417" s="59"/>
      <c r="N417" s="59"/>
      <c r="O417" s="59"/>
      <c r="P417" s="59"/>
      <c r="Q417" s="59"/>
      <c r="R417" s="59"/>
      <c r="S417" s="59"/>
      <c r="T417" s="59"/>
      <c r="U417" s="59"/>
      <c r="V417" s="59"/>
      <c r="W417" s="59"/>
      <c r="X417" s="59"/>
      <c r="Y417" s="59"/>
      <c r="Z417" s="694"/>
      <c r="AA417" s="694"/>
      <c r="AB417" s="694"/>
      <c r="AC417" s="694"/>
      <c r="AD417" s="694"/>
      <c r="AE417" s="694"/>
      <c r="AF417" s="694"/>
      <c r="AG417" s="694"/>
      <c r="AH417" s="59"/>
      <c r="AI417" s="59"/>
      <c r="AJ417" s="59"/>
      <c r="AK417" s="59"/>
      <c r="AL417" s="59"/>
      <c r="AM417" s="59"/>
      <c r="AN417" s="59"/>
      <c r="AO417" s="59"/>
      <c r="AP417" s="59"/>
      <c r="AQ417" s="59"/>
      <c r="AR417" s="59"/>
      <c r="AS417" s="59"/>
      <c r="AT417" s="59"/>
      <c r="AU417" s="59"/>
      <c r="AV417" s="59"/>
      <c r="AW417" s="59"/>
      <c r="AX417" s="59"/>
      <c r="AY417" s="59"/>
      <c r="AZ417" s="59"/>
      <c r="BA417" s="59"/>
      <c r="BB417" s="59"/>
      <c r="BC417" s="59"/>
      <c r="BD417" s="59"/>
      <c r="BE417" s="59"/>
      <c r="BF417" s="59"/>
      <c r="BG417" s="59"/>
      <c r="BH417" s="59"/>
      <c r="BI417" s="59"/>
      <c r="BJ417" s="59"/>
      <c r="BK417" s="59"/>
      <c r="BL417" s="59"/>
      <c r="BM417" s="59"/>
      <c r="BN417" s="59"/>
      <c r="BO417" s="59"/>
      <c r="BP417" s="59"/>
      <c r="BQ417" s="59"/>
      <c r="BR417" s="59"/>
      <c r="BS417" s="59"/>
      <c r="BT417" s="59"/>
      <c r="BU417" s="59"/>
      <c r="BV417" s="59"/>
      <c r="BW417" s="59"/>
      <c r="BX417" s="59"/>
      <c r="BY417" s="59"/>
      <c r="BZ417" s="59"/>
      <c r="CZ417" s="48"/>
      <c r="DA417" s="48"/>
      <c r="DB417" s="48"/>
      <c r="DC417" s="48"/>
      <c r="DD417" s="48"/>
      <c r="DE417" s="48"/>
      <c r="DF417" s="48"/>
      <c r="DG417" s="48"/>
      <c r="DH417" s="48"/>
      <c r="DI417" s="48"/>
      <c r="DJ417" s="48"/>
      <c r="DK417" s="48"/>
      <c r="DL417" s="48"/>
      <c r="DM417" s="48"/>
      <c r="DN417" s="48"/>
      <c r="DO417" s="48"/>
      <c r="DP417" s="48"/>
    </row>
    <row r="418" spans="1:120" s="2" customFormat="1" ht="17.100000000000001" customHeight="1">
      <c r="A418" s="59"/>
      <c r="B418" s="59"/>
      <c r="C418" s="59"/>
      <c r="D418" s="59" t="s">
        <v>218</v>
      </c>
      <c r="E418" s="59"/>
      <c r="F418" s="59"/>
      <c r="G418" s="59"/>
      <c r="H418" s="59"/>
      <c r="I418" s="59"/>
      <c r="J418" s="59"/>
      <c r="K418" s="59"/>
      <c r="L418" s="59"/>
      <c r="M418" s="59"/>
      <c r="N418" s="59"/>
      <c r="O418" s="59"/>
      <c r="P418" s="59"/>
      <c r="Q418" s="59"/>
      <c r="R418" s="59"/>
      <c r="S418" s="59"/>
      <c r="T418" s="59"/>
      <c r="U418" s="59"/>
      <c r="V418" s="59"/>
      <c r="W418" s="59"/>
      <c r="X418" s="59"/>
      <c r="Y418" s="59"/>
      <c r="Z418" s="694"/>
      <c r="AA418" s="694"/>
      <c r="AB418" s="694"/>
      <c r="AC418" s="694"/>
      <c r="AD418" s="694"/>
      <c r="AE418" s="694"/>
      <c r="AF418" s="694"/>
      <c r="AG418" s="694"/>
      <c r="AH418" s="59"/>
      <c r="AI418" s="59"/>
      <c r="AJ418" s="59"/>
      <c r="AK418" s="59"/>
      <c r="AL418" s="59"/>
      <c r="AM418" s="59"/>
      <c r="AN418" s="59"/>
      <c r="AO418" s="59"/>
      <c r="AP418" s="59"/>
      <c r="AQ418" s="59"/>
      <c r="AR418" s="59"/>
      <c r="AS418" s="59"/>
      <c r="AT418" s="59"/>
      <c r="AU418" s="59"/>
      <c r="AV418" s="59"/>
      <c r="AW418" s="59"/>
      <c r="AX418" s="59"/>
      <c r="AY418" s="59"/>
      <c r="AZ418" s="59"/>
      <c r="BA418" s="59"/>
      <c r="BB418" s="59"/>
      <c r="BC418" s="59"/>
      <c r="BD418" s="59"/>
      <c r="BE418" s="59"/>
      <c r="BF418" s="59"/>
      <c r="BG418" s="59"/>
      <c r="BH418" s="59"/>
      <c r="BI418" s="59"/>
      <c r="BJ418" s="59"/>
      <c r="BK418" s="59"/>
      <c r="BL418" s="59"/>
      <c r="BM418" s="59"/>
      <c r="BN418" s="59"/>
      <c r="BO418" s="59"/>
      <c r="BP418" s="59"/>
      <c r="BQ418" s="59"/>
      <c r="BR418" s="59"/>
      <c r="BS418" s="59"/>
      <c r="BT418" s="59"/>
      <c r="BU418" s="59"/>
      <c r="BV418" s="59"/>
      <c r="BW418" s="59"/>
      <c r="BX418" s="59"/>
      <c r="BY418" s="59"/>
      <c r="BZ418" s="59"/>
      <c r="CZ418" s="48"/>
      <c r="DA418" s="48"/>
      <c r="DB418" s="48"/>
      <c r="DC418" s="48"/>
      <c r="DD418" s="48"/>
      <c r="DE418" s="48"/>
      <c r="DF418" s="48"/>
      <c r="DG418" s="48"/>
      <c r="DH418" s="48"/>
      <c r="DI418" s="48"/>
      <c r="DJ418" s="48"/>
      <c r="DK418" s="48"/>
      <c r="DL418" s="48"/>
      <c r="DM418" s="48"/>
      <c r="DN418" s="48"/>
      <c r="DO418" s="48"/>
      <c r="DP418" s="48"/>
    </row>
    <row r="419" spans="1:120" s="2" customFormat="1" ht="17.100000000000001" customHeight="1">
      <c r="A419" s="59"/>
      <c r="B419" s="59"/>
      <c r="C419" s="59"/>
      <c r="D419" s="59" t="s">
        <v>219</v>
      </c>
      <c r="E419" s="59"/>
      <c r="F419" s="59"/>
      <c r="G419" s="59"/>
      <c r="H419" s="59"/>
      <c r="I419" s="59"/>
      <c r="J419" s="59"/>
      <c r="K419" s="59"/>
      <c r="L419" s="59"/>
      <c r="M419" s="59"/>
      <c r="N419" s="59"/>
      <c r="O419" s="59"/>
      <c r="P419" s="59"/>
      <c r="Q419" s="59"/>
      <c r="R419" s="59"/>
      <c r="S419" s="59"/>
      <c r="T419" s="59"/>
      <c r="U419" s="59"/>
      <c r="V419" s="59"/>
      <c r="W419" s="59"/>
      <c r="X419" s="59"/>
      <c r="Y419" s="59"/>
      <c r="Z419" s="694"/>
      <c r="AA419" s="694"/>
      <c r="AB419" s="694"/>
      <c r="AC419" s="694"/>
      <c r="AD419" s="694"/>
      <c r="AE419" s="694"/>
      <c r="AF419" s="694"/>
      <c r="AG419" s="694"/>
      <c r="AH419" s="59"/>
      <c r="AI419" s="59"/>
      <c r="AJ419" s="59"/>
      <c r="AK419" s="59"/>
      <c r="AL419" s="59"/>
      <c r="AM419" s="59"/>
      <c r="AN419" s="59"/>
      <c r="AO419" s="59"/>
      <c r="AP419" s="59"/>
      <c r="AQ419" s="59"/>
      <c r="AR419" s="59"/>
      <c r="AS419" s="59"/>
      <c r="AT419" s="59"/>
      <c r="AU419" s="59"/>
      <c r="AV419" s="59"/>
      <c r="AW419" s="59"/>
      <c r="AX419" s="59"/>
      <c r="AY419" s="59"/>
      <c r="AZ419" s="59"/>
      <c r="BA419" s="59"/>
      <c r="BB419" s="59"/>
      <c r="BC419" s="59"/>
      <c r="BD419" s="59"/>
      <c r="BE419" s="59"/>
      <c r="BF419" s="59"/>
      <c r="BG419" s="59"/>
      <c r="BH419" s="59"/>
      <c r="BI419" s="59"/>
      <c r="BJ419" s="59"/>
      <c r="BK419" s="59"/>
      <c r="BL419" s="59"/>
      <c r="BM419" s="59"/>
      <c r="BN419" s="59"/>
      <c r="BO419" s="59"/>
      <c r="BP419" s="59"/>
      <c r="BQ419" s="59"/>
      <c r="BR419" s="59"/>
      <c r="BS419" s="59"/>
      <c r="BT419" s="59"/>
      <c r="BU419" s="59"/>
      <c r="BV419" s="59"/>
      <c r="BW419" s="59"/>
      <c r="BX419" s="59"/>
      <c r="BY419" s="59"/>
      <c r="BZ419" s="59"/>
      <c r="CZ419" s="48"/>
      <c r="DA419" s="48"/>
      <c r="DB419" s="48"/>
      <c r="DC419" s="48"/>
      <c r="DD419" s="48"/>
      <c r="DE419" s="48"/>
      <c r="DF419" s="48"/>
      <c r="DG419" s="48"/>
      <c r="DH419" s="48"/>
      <c r="DI419" s="48"/>
      <c r="DJ419" s="48"/>
      <c r="DK419" s="48"/>
      <c r="DL419" s="48"/>
      <c r="DM419" s="48"/>
      <c r="DN419" s="48"/>
      <c r="DO419" s="48"/>
      <c r="DP419" s="48"/>
    </row>
    <row r="420" spans="1:120" s="1" customFormat="1" ht="17.100000000000001" customHeight="1">
      <c r="A420" s="59"/>
      <c r="B420" s="59"/>
      <c r="C420" s="59"/>
      <c r="D420" s="59" t="s">
        <v>220</v>
      </c>
      <c r="E420" s="59"/>
      <c r="F420" s="59"/>
      <c r="G420" s="59"/>
      <c r="H420" s="59"/>
      <c r="I420" s="59"/>
      <c r="J420" s="59"/>
      <c r="K420" s="59"/>
      <c r="L420" s="59"/>
      <c r="M420" s="59"/>
      <c r="N420" s="59"/>
      <c r="O420" s="59"/>
      <c r="P420" s="59"/>
      <c r="Q420" s="59"/>
      <c r="R420" s="59"/>
      <c r="S420" s="59"/>
      <c r="T420" s="59"/>
      <c r="U420" s="59"/>
      <c r="V420" s="59"/>
      <c r="W420" s="59"/>
      <c r="X420" s="59"/>
      <c r="Y420" s="59"/>
      <c r="Z420" s="694"/>
      <c r="AA420" s="694"/>
      <c r="AB420" s="694"/>
      <c r="AC420" s="694"/>
      <c r="AD420" s="694"/>
      <c r="AE420" s="694"/>
      <c r="AF420" s="694"/>
      <c r="AG420" s="694"/>
      <c r="AH420" s="59"/>
      <c r="AI420" s="59"/>
      <c r="AJ420" s="59"/>
      <c r="AK420" s="59"/>
      <c r="AL420" s="59"/>
      <c r="AM420" s="59"/>
      <c r="AN420" s="59"/>
      <c r="AO420" s="59"/>
      <c r="AP420" s="59"/>
      <c r="AQ420" s="60"/>
      <c r="AR420" s="60"/>
      <c r="AS420" s="60"/>
      <c r="AT420" s="60"/>
      <c r="AU420" s="60"/>
      <c r="AV420" s="60"/>
      <c r="AW420" s="60"/>
      <c r="AX420" s="60"/>
      <c r="AY420" s="60"/>
      <c r="AZ420" s="60"/>
      <c r="BA420" s="60"/>
      <c r="BB420" s="60"/>
      <c r="BC420" s="60"/>
      <c r="BD420" s="60"/>
      <c r="BE420" s="60"/>
      <c r="BF420" s="60"/>
      <c r="BG420" s="60"/>
      <c r="BH420" s="60"/>
      <c r="BI420" s="60"/>
      <c r="BJ420" s="60"/>
      <c r="BK420" s="60"/>
      <c r="BL420" s="60"/>
      <c r="BM420" s="60"/>
      <c r="BN420" s="60"/>
      <c r="BO420" s="60"/>
      <c r="BP420" s="60"/>
      <c r="BQ420" s="60"/>
      <c r="BR420" s="60"/>
      <c r="BS420" s="60"/>
      <c r="BT420" s="60"/>
      <c r="BU420" s="60"/>
      <c r="BV420" s="60"/>
      <c r="BW420" s="60"/>
      <c r="BX420" s="60"/>
      <c r="BY420" s="60"/>
      <c r="BZ420" s="60"/>
      <c r="CZ420" s="55"/>
      <c r="DA420" s="55"/>
      <c r="DB420" s="55"/>
      <c r="DC420" s="55"/>
      <c r="DD420" s="55"/>
      <c r="DE420" s="55"/>
      <c r="DF420" s="55"/>
      <c r="DG420" s="55"/>
      <c r="DH420" s="55"/>
      <c r="DI420" s="55"/>
      <c r="DJ420" s="55"/>
      <c r="DK420" s="55"/>
      <c r="DL420" s="55"/>
      <c r="DM420" s="55"/>
      <c r="DN420" s="55"/>
      <c r="DO420" s="55"/>
      <c r="DP420" s="55"/>
    </row>
    <row r="421" spans="1:120" s="2" customFormat="1" ht="3.95" customHeight="1">
      <c r="A421" s="94"/>
      <c r="B421" s="94"/>
      <c r="C421" s="94"/>
      <c r="D421" s="94"/>
      <c r="E421" s="94"/>
      <c r="F421" s="94"/>
      <c r="G421" s="94"/>
      <c r="H421" s="94"/>
      <c r="I421" s="94"/>
      <c r="J421" s="94"/>
      <c r="K421" s="94"/>
      <c r="L421" s="94"/>
      <c r="M421" s="94"/>
      <c r="N421" s="94"/>
      <c r="O421" s="94"/>
      <c r="P421" s="94"/>
      <c r="Q421" s="94"/>
      <c r="R421" s="94"/>
      <c r="S421" s="94"/>
      <c r="T421" s="94"/>
      <c r="U421" s="94"/>
      <c r="V421" s="94"/>
      <c r="W421" s="94"/>
      <c r="X421" s="94"/>
      <c r="Y421" s="94"/>
      <c r="Z421" s="94"/>
      <c r="AA421" s="94"/>
      <c r="AB421" s="94"/>
      <c r="AC421" s="94"/>
      <c r="AD421" s="94"/>
      <c r="AE421" s="94"/>
      <c r="AF421" s="94"/>
      <c r="AG421" s="94"/>
      <c r="AH421" s="94"/>
      <c r="AI421" s="94"/>
      <c r="AJ421" s="94"/>
      <c r="AK421" s="94"/>
      <c r="AL421" s="94"/>
      <c r="AM421" s="94"/>
      <c r="AN421" s="94"/>
      <c r="AO421" s="94"/>
      <c r="AP421" s="94"/>
      <c r="AQ421" s="94"/>
      <c r="AR421" s="94"/>
      <c r="AS421" s="94"/>
      <c r="AT421" s="94"/>
      <c r="AU421" s="94"/>
      <c r="AV421" s="94"/>
      <c r="AW421" s="94"/>
      <c r="AX421" s="94"/>
      <c r="AY421" s="94"/>
      <c r="AZ421" s="94"/>
      <c r="BA421" s="94"/>
      <c r="BB421" s="94"/>
      <c r="BC421" s="94"/>
      <c r="BD421" s="94"/>
      <c r="BE421" s="94"/>
      <c r="BF421" s="94"/>
      <c r="BG421" s="94"/>
      <c r="BH421" s="94"/>
      <c r="BI421" s="94"/>
      <c r="BJ421" s="94"/>
      <c r="BK421" s="94"/>
      <c r="BL421" s="94"/>
      <c r="BM421" s="94"/>
      <c r="BN421" s="94"/>
      <c r="BO421" s="94"/>
      <c r="BP421" s="94"/>
      <c r="BQ421" s="94"/>
      <c r="BR421" s="94"/>
      <c r="BS421" s="94"/>
      <c r="BT421" s="94"/>
      <c r="BU421" s="94"/>
      <c r="BV421" s="94"/>
      <c r="BW421" s="94"/>
      <c r="BX421" s="94"/>
      <c r="BY421" s="94"/>
      <c r="BZ421" s="94"/>
      <c r="CB421" s="8"/>
      <c r="CZ421" s="48"/>
      <c r="DA421" s="48"/>
      <c r="DB421" s="48"/>
      <c r="DC421" s="48"/>
      <c r="DD421" s="48"/>
      <c r="DE421" s="48"/>
      <c r="DF421" s="48"/>
      <c r="DG421" s="48"/>
      <c r="DH421" s="48"/>
      <c r="DI421" s="48"/>
      <c r="DJ421" s="48"/>
      <c r="DK421" s="48"/>
      <c r="DL421" s="48"/>
      <c r="DM421" s="48"/>
      <c r="DN421" s="48"/>
      <c r="DO421" s="48"/>
      <c r="DP421" s="48"/>
    </row>
    <row r="422" spans="1:120" s="2" customFormat="1" ht="3.95" customHeight="1">
      <c r="A422" s="203"/>
      <c r="B422" s="203"/>
      <c r="C422" s="203"/>
      <c r="D422" s="203"/>
      <c r="E422" s="203"/>
      <c r="F422" s="203"/>
      <c r="G422" s="203"/>
      <c r="H422" s="203"/>
      <c r="I422" s="203"/>
      <c r="J422" s="203"/>
      <c r="K422" s="203"/>
      <c r="L422" s="203"/>
      <c r="M422" s="203"/>
      <c r="N422" s="203"/>
      <c r="O422" s="203"/>
      <c r="P422" s="203"/>
      <c r="Q422" s="203"/>
      <c r="R422" s="203"/>
      <c r="S422" s="203"/>
      <c r="T422" s="203"/>
      <c r="U422" s="203"/>
      <c r="V422" s="203"/>
      <c r="W422" s="203"/>
      <c r="X422" s="203"/>
      <c r="Y422" s="203"/>
      <c r="Z422" s="203"/>
      <c r="AA422" s="203"/>
      <c r="AB422" s="203"/>
      <c r="AC422" s="203"/>
      <c r="AD422" s="203"/>
      <c r="AE422" s="203"/>
      <c r="AF422" s="203"/>
      <c r="AG422" s="203"/>
      <c r="AH422" s="203"/>
      <c r="AI422" s="203"/>
      <c r="AJ422" s="203"/>
      <c r="AK422" s="203"/>
      <c r="AL422" s="203"/>
      <c r="AM422" s="203"/>
      <c r="AN422" s="203"/>
      <c r="AO422" s="203"/>
      <c r="AP422" s="203"/>
      <c r="AQ422" s="203"/>
      <c r="AR422" s="203"/>
      <c r="AS422" s="203"/>
      <c r="AT422" s="203"/>
      <c r="AU422" s="203"/>
      <c r="AV422" s="203"/>
      <c r="AW422" s="203"/>
      <c r="AX422" s="203"/>
      <c r="AY422" s="203"/>
      <c r="AZ422" s="203"/>
      <c r="BA422" s="203"/>
      <c r="BB422" s="203"/>
      <c r="BC422" s="203"/>
      <c r="BD422" s="203"/>
      <c r="BE422" s="203"/>
      <c r="BF422" s="203"/>
      <c r="BG422" s="203"/>
      <c r="BH422" s="203"/>
      <c r="BI422" s="203"/>
      <c r="BJ422" s="203"/>
      <c r="BK422" s="203"/>
      <c r="BL422" s="203"/>
      <c r="BM422" s="203"/>
      <c r="BN422" s="203"/>
      <c r="BO422" s="203"/>
      <c r="BP422" s="203"/>
      <c r="BQ422" s="203"/>
      <c r="BR422" s="203"/>
      <c r="BS422" s="203"/>
      <c r="BT422" s="203"/>
      <c r="BU422" s="203"/>
      <c r="BV422" s="203"/>
      <c r="BW422" s="203"/>
      <c r="BX422" s="203"/>
      <c r="BY422" s="203"/>
      <c r="BZ422" s="203"/>
      <c r="CB422" s="8"/>
      <c r="CZ422" s="48"/>
      <c r="DA422" s="48"/>
      <c r="DB422" s="48"/>
      <c r="DC422" s="48"/>
      <c r="DD422" s="48"/>
      <c r="DE422" s="48"/>
      <c r="DF422" s="48"/>
      <c r="DG422" s="48"/>
      <c r="DH422" s="48"/>
      <c r="DI422" s="48"/>
      <c r="DJ422" s="48"/>
      <c r="DK422" s="48"/>
      <c r="DL422" s="48"/>
      <c r="DM422" s="48"/>
      <c r="DN422" s="48"/>
      <c r="DO422" s="48"/>
      <c r="DP422" s="48"/>
    </row>
    <row r="423" spans="1:120" s="1" customFormat="1" ht="17.100000000000001" customHeight="1">
      <c r="A423" s="59"/>
      <c r="B423" s="59" t="s">
        <v>1329</v>
      </c>
      <c r="C423" s="59"/>
      <c r="D423" s="59"/>
      <c r="E423" s="59"/>
      <c r="F423" s="59"/>
      <c r="G423" s="59"/>
      <c r="H423" s="59"/>
      <c r="I423" s="59"/>
      <c r="J423" s="59"/>
      <c r="K423" s="59"/>
      <c r="L423" s="59"/>
      <c r="M423" s="59"/>
      <c r="N423" s="59"/>
      <c r="O423" s="59"/>
      <c r="P423" s="59"/>
      <c r="Q423" s="59"/>
      <c r="R423" s="59"/>
      <c r="S423" s="59"/>
      <c r="T423" s="59"/>
      <c r="U423" s="59"/>
      <c r="V423" s="59"/>
      <c r="W423" s="59"/>
      <c r="X423" s="59"/>
      <c r="Y423" s="59"/>
      <c r="Z423" s="59"/>
      <c r="AA423" s="59"/>
      <c r="AB423" s="59"/>
      <c r="AC423" s="59"/>
      <c r="AD423" s="59"/>
      <c r="AE423" s="59"/>
      <c r="AF423" s="59"/>
      <c r="AG423" s="59"/>
      <c r="AH423" s="59"/>
      <c r="AI423" s="59"/>
      <c r="AJ423" s="59"/>
      <c r="AK423" s="59"/>
      <c r="AL423" s="59"/>
      <c r="AM423" s="59"/>
      <c r="AN423" s="59"/>
      <c r="AO423" s="59"/>
      <c r="AP423" s="59"/>
      <c r="AQ423" s="60"/>
      <c r="AR423" s="60"/>
      <c r="AS423" s="60"/>
      <c r="AT423" s="60"/>
      <c r="AU423" s="60"/>
      <c r="AV423" s="60"/>
      <c r="AW423" s="60"/>
      <c r="AX423" s="60"/>
      <c r="AY423" s="60"/>
      <c r="AZ423" s="60"/>
      <c r="BA423" s="60"/>
      <c r="BB423" s="60"/>
      <c r="BC423" s="60"/>
      <c r="BD423" s="60"/>
      <c r="BE423" s="60"/>
      <c r="BF423" s="60"/>
      <c r="BG423" s="60"/>
      <c r="BH423" s="60"/>
      <c r="BI423" s="60"/>
      <c r="BJ423" s="60"/>
      <c r="BK423" s="60"/>
      <c r="BL423" s="60"/>
      <c r="BM423" s="60"/>
      <c r="BN423" s="60"/>
      <c r="BO423" s="60"/>
      <c r="BP423" s="60"/>
      <c r="BQ423" s="60"/>
      <c r="BR423" s="60"/>
      <c r="BS423" s="60"/>
      <c r="BT423" s="60"/>
      <c r="BU423" s="60"/>
      <c r="BV423" s="60"/>
      <c r="BW423" s="60"/>
      <c r="BX423" s="60"/>
      <c r="BY423" s="60"/>
      <c r="BZ423" s="60"/>
      <c r="CZ423" s="55"/>
      <c r="DA423" s="55"/>
      <c r="DB423" s="55"/>
      <c r="DC423" s="55"/>
      <c r="DD423" s="55"/>
      <c r="DE423" s="55"/>
      <c r="DF423" s="55"/>
      <c r="DG423" s="55"/>
      <c r="DH423" s="55"/>
      <c r="DI423" s="55"/>
      <c r="DJ423" s="55"/>
      <c r="DK423" s="55"/>
      <c r="DL423" s="55"/>
      <c r="DM423" s="55"/>
      <c r="DN423" s="55"/>
      <c r="DO423" s="55"/>
      <c r="DP423" s="55"/>
    </row>
    <row r="424" spans="1:120" s="1" customFormat="1" ht="15.95" customHeight="1">
      <c r="A424" s="59"/>
      <c r="B424" s="59"/>
      <c r="C424" s="59"/>
      <c r="D424" s="59" t="s">
        <v>177</v>
      </c>
      <c r="E424" s="59"/>
      <c r="F424" s="59"/>
      <c r="G424" s="59"/>
      <c r="H424" s="59"/>
      <c r="I424" s="59"/>
      <c r="J424" s="59"/>
      <c r="K424" s="59"/>
      <c r="L424" s="59"/>
      <c r="M424" s="59"/>
      <c r="N424" s="59"/>
      <c r="O424" s="59"/>
      <c r="P424" s="59"/>
      <c r="Q424" s="59"/>
      <c r="R424" s="59"/>
      <c r="S424" s="59"/>
      <c r="T424" s="59"/>
      <c r="U424" s="59"/>
      <c r="V424" s="59"/>
      <c r="W424" s="59"/>
      <c r="X424" s="59"/>
      <c r="Y424" s="59"/>
      <c r="Z424" s="690"/>
      <c r="AA424" s="690"/>
      <c r="AB424" s="690"/>
      <c r="AC424" s="690"/>
      <c r="AD424" s="690"/>
      <c r="AE424" s="690"/>
      <c r="AF424" s="690"/>
      <c r="AG424" s="690"/>
      <c r="AH424" s="690"/>
      <c r="AI424" s="690"/>
      <c r="AJ424" s="690"/>
      <c r="AK424" s="690"/>
      <c r="AL424" s="690"/>
      <c r="AM424" s="690"/>
      <c r="AN424" s="690"/>
      <c r="AO424" s="59"/>
      <c r="AP424" s="59"/>
      <c r="AQ424" s="60"/>
      <c r="AR424" s="60"/>
      <c r="AS424" s="60"/>
      <c r="AT424" s="60"/>
      <c r="AU424" s="60"/>
      <c r="AV424" s="60"/>
      <c r="AW424" s="60"/>
      <c r="AX424" s="60"/>
      <c r="AY424" s="60"/>
      <c r="AZ424" s="60"/>
      <c r="BA424" s="60"/>
      <c r="BB424" s="60"/>
      <c r="BC424" s="60"/>
      <c r="BD424" s="60"/>
      <c r="BE424" s="60"/>
      <c r="BF424" s="60"/>
      <c r="BG424" s="60"/>
      <c r="BH424" s="60"/>
      <c r="BI424" s="60"/>
      <c r="BJ424" s="60"/>
      <c r="BK424" s="60"/>
      <c r="BL424" s="60"/>
      <c r="BM424" s="60"/>
      <c r="BN424" s="60"/>
      <c r="BO424" s="60"/>
      <c r="BP424" s="60"/>
      <c r="BQ424" s="60"/>
      <c r="BR424" s="60"/>
      <c r="BS424" s="60"/>
      <c r="BT424" s="60"/>
      <c r="BU424" s="60"/>
      <c r="BV424" s="60"/>
      <c r="BW424" s="60"/>
      <c r="BX424" s="60"/>
      <c r="BY424" s="60"/>
      <c r="BZ424" s="60"/>
      <c r="CZ424" s="55"/>
      <c r="DA424" s="55"/>
      <c r="DB424" s="55"/>
      <c r="DC424" s="55"/>
      <c r="DD424" s="55"/>
      <c r="DE424" s="55"/>
      <c r="DF424" s="55"/>
      <c r="DG424" s="55"/>
      <c r="DH424" s="55"/>
      <c r="DI424" s="55"/>
      <c r="DJ424" s="55"/>
      <c r="DK424" s="55"/>
      <c r="DL424" s="55"/>
      <c r="DM424" s="55"/>
      <c r="DN424" s="55"/>
      <c r="DO424" s="55"/>
      <c r="DP424" s="55"/>
    </row>
    <row r="425" spans="1:120" s="1" customFormat="1" ht="17.100000000000001" customHeight="1">
      <c r="A425" s="59"/>
      <c r="B425" s="59"/>
      <c r="C425" s="59"/>
      <c r="D425" s="59" t="s">
        <v>222</v>
      </c>
      <c r="E425" s="59"/>
      <c r="F425" s="59"/>
      <c r="G425" s="59"/>
      <c r="H425" s="59"/>
      <c r="I425" s="59"/>
      <c r="J425" s="59"/>
      <c r="K425" s="59"/>
      <c r="L425" s="59"/>
      <c r="M425" s="59"/>
      <c r="N425" s="59"/>
      <c r="O425" s="59"/>
      <c r="P425" s="59"/>
      <c r="Q425" s="59"/>
      <c r="R425" s="59"/>
      <c r="S425" s="59"/>
      <c r="T425" s="59"/>
      <c r="U425" s="59"/>
      <c r="V425" s="59"/>
      <c r="W425" s="59"/>
      <c r="X425" s="59"/>
      <c r="Y425" s="59"/>
      <c r="Z425" s="690"/>
      <c r="AA425" s="690"/>
      <c r="AB425" s="690"/>
      <c r="AC425" s="690"/>
      <c r="AD425" s="690"/>
      <c r="AE425" s="690"/>
      <c r="AF425" s="690"/>
      <c r="AG425" s="690"/>
      <c r="AH425" s="690"/>
      <c r="AI425" s="690"/>
      <c r="AJ425" s="690"/>
      <c r="AK425" s="690"/>
      <c r="AL425" s="690"/>
      <c r="AM425" s="690"/>
      <c r="AN425" s="690"/>
      <c r="AO425" s="59"/>
      <c r="AP425" s="59"/>
      <c r="AQ425" s="60"/>
      <c r="AR425" s="60"/>
      <c r="AS425" s="60"/>
      <c r="AT425" s="60"/>
      <c r="AU425" s="60"/>
      <c r="AV425" s="60"/>
      <c r="AW425" s="60"/>
      <c r="AX425" s="60"/>
      <c r="AY425" s="60"/>
      <c r="AZ425" s="60"/>
      <c r="BA425" s="60"/>
      <c r="BB425" s="60"/>
      <c r="BC425" s="60"/>
      <c r="BD425" s="60"/>
      <c r="BE425" s="60"/>
      <c r="BF425" s="60"/>
      <c r="BG425" s="60"/>
      <c r="BH425" s="60"/>
      <c r="BI425" s="60"/>
      <c r="BJ425" s="60"/>
      <c r="BK425" s="60"/>
      <c r="BL425" s="60"/>
      <c r="BM425" s="60"/>
      <c r="BN425" s="60"/>
      <c r="BO425" s="60"/>
      <c r="BP425" s="60"/>
      <c r="BQ425" s="60"/>
      <c r="BR425" s="60"/>
      <c r="BS425" s="60"/>
      <c r="BT425" s="60"/>
      <c r="BU425" s="60"/>
      <c r="BV425" s="60"/>
      <c r="BW425" s="60"/>
      <c r="BX425" s="60"/>
      <c r="BY425" s="60"/>
      <c r="BZ425" s="60"/>
      <c r="CZ425" s="55"/>
      <c r="DA425" s="55"/>
      <c r="DB425" s="55"/>
      <c r="DC425" s="55"/>
      <c r="DD425" s="55"/>
      <c r="DE425" s="55"/>
      <c r="DF425" s="55"/>
      <c r="DG425" s="55"/>
      <c r="DH425" s="55"/>
      <c r="DI425" s="55"/>
      <c r="DJ425" s="55"/>
      <c r="DK425" s="55"/>
      <c r="DL425" s="55"/>
      <c r="DM425" s="55"/>
      <c r="DN425" s="55"/>
      <c r="DO425" s="55"/>
      <c r="DP425" s="55"/>
    </row>
    <row r="426" spans="1:120" s="2" customFormat="1" ht="3.95" customHeight="1">
      <c r="A426" s="94"/>
      <c r="B426" s="94"/>
      <c r="C426" s="94"/>
      <c r="D426" s="94"/>
      <c r="E426" s="94"/>
      <c r="F426" s="94"/>
      <c r="G426" s="94"/>
      <c r="H426" s="94"/>
      <c r="I426" s="94"/>
      <c r="J426" s="94"/>
      <c r="K426" s="94"/>
      <c r="L426" s="94"/>
      <c r="M426" s="94"/>
      <c r="N426" s="94"/>
      <c r="O426" s="94"/>
      <c r="P426" s="94"/>
      <c r="Q426" s="94"/>
      <c r="R426" s="94"/>
      <c r="S426" s="94"/>
      <c r="T426" s="94"/>
      <c r="U426" s="94"/>
      <c r="V426" s="94"/>
      <c r="W426" s="94"/>
      <c r="X426" s="94"/>
      <c r="Y426" s="94"/>
      <c r="Z426" s="94"/>
      <c r="AA426" s="94"/>
      <c r="AB426" s="94"/>
      <c r="AC426" s="94"/>
      <c r="AD426" s="94"/>
      <c r="AE426" s="94"/>
      <c r="AF426" s="94"/>
      <c r="AG426" s="94"/>
      <c r="AH426" s="94"/>
      <c r="AI426" s="94"/>
      <c r="AJ426" s="94"/>
      <c r="AK426" s="94"/>
      <c r="AL426" s="94"/>
      <c r="AM426" s="94"/>
      <c r="AN426" s="94"/>
      <c r="AO426" s="94"/>
      <c r="AP426" s="94"/>
      <c r="AQ426" s="94"/>
      <c r="AR426" s="94"/>
      <c r="AS426" s="94"/>
      <c r="AT426" s="94"/>
      <c r="AU426" s="94"/>
      <c r="AV426" s="94"/>
      <c r="AW426" s="94"/>
      <c r="AX426" s="94"/>
      <c r="AY426" s="94"/>
      <c r="AZ426" s="94"/>
      <c r="BA426" s="94"/>
      <c r="BB426" s="94"/>
      <c r="BC426" s="94"/>
      <c r="BD426" s="94"/>
      <c r="BE426" s="94"/>
      <c r="BF426" s="94"/>
      <c r="BG426" s="94"/>
      <c r="BH426" s="94"/>
      <c r="BI426" s="94"/>
      <c r="BJ426" s="94"/>
      <c r="BK426" s="94"/>
      <c r="BL426" s="94"/>
      <c r="BM426" s="94"/>
      <c r="BN426" s="94"/>
      <c r="BO426" s="94"/>
      <c r="BP426" s="94"/>
      <c r="BQ426" s="94"/>
      <c r="BR426" s="94"/>
      <c r="BS426" s="94"/>
      <c r="BT426" s="94"/>
      <c r="BU426" s="94"/>
      <c r="BV426" s="94"/>
      <c r="BW426" s="94"/>
      <c r="BX426" s="94"/>
      <c r="BY426" s="94"/>
      <c r="BZ426" s="94"/>
      <c r="CB426" s="8"/>
      <c r="CZ426" s="48"/>
      <c r="DA426" s="48"/>
      <c r="DB426" s="48"/>
      <c r="DC426" s="48"/>
      <c r="DD426" s="48"/>
      <c r="DE426" s="48"/>
      <c r="DF426" s="48"/>
      <c r="DG426" s="48"/>
      <c r="DH426" s="48"/>
      <c r="DI426" s="48"/>
      <c r="DJ426" s="48"/>
      <c r="DK426" s="48"/>
      <c r="DL426" s="48"/>
      <c r="DM426" s="48"/>
      <c r="DN426" s="48"/>
      <c r="DO426" s="48"/>
      <c r="DP426" s="48"/>
    </row>
    <row r="427" spans="1:120" s="2" customFormat="1" ht="3.95" customHeight="1">
      <c r="A427" s="203"/>
      <c r="B427" s="203"/>
      <c r="C427" s="203"/>
      <c r="D427" s="203"/>
      <c r="E427" s="203"/>
      <c r="F427" s="203"/>
      <c r="G427" s="203"/>
      <c r="H427" s="203"/>
      <c r="I427" s="203"/>
      <c r="J427" s="203"/>
      <c r="K427" s="203"/>
      <c r="L427" s="203"/>
      <c r="M427" s="203"/>
      <c r="N427" s="203"/>
      <c r="O427" s="203"/>
      <c r="P427" s="203"/>
      <c r="Q427" s="203"/>
      <c r="R427" s="203"/>
      <c r="S427" s="203"/>
      <c r="T427" s="203"/>
      <c r="U427" s="203"/>
      <c r="V427" s="203"/>
      <c r="W427" s="203"/>
      <c r="X427" s="203"/>
      <c r="Y427" s="203"/>
      <c r="Z427" s="203"/>
      <c r="AA427" s="203"/>
      <c r="AB427" s="203"/>
      <c r="AC427" s="203"/>
      <c r="AD427" s="203"/>
      <c r="AE427" s="203"/>
      <c r="AF427" s="203"/>
      <c r="AG427" s="203"/>
      <c r="AH427" s="203"/>
      <c r="AI427" s="203"/>
      <c r="AJ427" s="203"/>
      <c r="AK427" s="203"/>
      <c r="AL427" s="203"/>
      <c r="AM427" s="203"/>
      <c r="AN427" s="203"/>
      <c r="AO427" s="203"/>
      <c r="AP427" s="203"/>
      <c r="AQ427" s="203"/>
      <c r="AR427" s="203"/>
      <c r="AS427" s="203"/>
      <c r="AT427" s="203"/>
      <c r="AU427" s="203"/>
      <c r="AV427" s="203"/>
      <c r="AW427" s="203"/>
      <c r="AX427" s="203"/>
      <c r="AY427" s="203"/>
      <c r="AZ427" s="203"/>
      <c r="BA427" s="203"/>
      <c r="BB427" s="203"/>
      <c r="BC427" s="203"/>
      <c r="BD427" s="203"/>
      <c r="BE427" s="203"/>
      <c r="BF427" s="203"/>
      <c r="BG427" s="203"/>
      <c r="BH427" s="203"/>
      <c r="BI427" s="203"/>
      <c r="BJ427" s="203"/>
      <c r="BK427" s="203"/>
      <c r="BL427" s="203"/>
      <c r="BM427" s="203"/>
      <c r="BN427" s="203"/>
      <c r="BO427" s="203"/>
      <c r="BP427" s="203"/>
      <c r="BQ427" s="203"/>
      <c r="BR427" s="203"/>
      <c r="BS427" s="203"/>
      <c r="BT427" s="203"/>
      <c r="BU427" s="203"/>
      <c r="BV427" s="203"/>
      <c r="BW427" s="203"/>
      <c r="BX427" s="203"/>
      <c r="BY427" s="203"/>
      <c r="BZ427" s="203"/>
      <c r="CB427" s="8"/>
      <c r="CZ427" s="48"/>
      <c r="DA427" s="48"/>
      <c r="DB427" s="48"/>
      <c r="DC427" s="48"/>
      <c r="DD427" s="48"/>
      <c r="DE427" s="48"/>
      <c r="DF427" s="48"/>
      <c r="DG427" s="48"/>
      <c r="DH427" s="48"/>
      <c r="DI427" s="48"/>
      <c r="DJ427" s="48"/>
      <c r="DK427" s="48"/>
      <c r="DL427" s="48"/>
      <c r="DM427" s="48"/>
      <c r="DN427" s="48"/>
      <c r="DO427" s="48"/>
      <c r="DP427" s="48"/>
    </row>
    <row r="428" spans="1:120" s="1" customFormat="1" ht="17.100000000000001" customHeight="1">
      <c r="A428" s="59"/>
      <c r="B428" s="59" t="s">
        <v>1330</v>
      </c>
      <c r="C428" s="59"/>
      <c r="D428" s="59"/>
      <c r="E428" s="59"/>
      <c r="F428" s="59"/>
      <c r="G428" s="59"/>
      <c r="H428" s="59"/>
      <c r="I428" s="59"/>
      <c r="J428" s="59"/>
      <c r="K428" s="59"/>
      <c r="L428" s="59"/>
      <c r="M428" s="59"/>
      <c r="N428" s="59"/>
      <c r="O428" s="59"/>
      <c r="P428" s="59"/>
      <c r="Q428" s="59"/>
      <c r="R428" s="59"/>
      <c r="S428" s="59"/>
      <c r="T428" s="726"/>
      <c r="U428" s="726"/>
      <c r="V428" s="726"/>
      <c r="W428" s="726"/>
      <c r="X428" s="726"/>
      <c r="Y428" s="726"/>
      <c r="Z428" s="726"/>
      <c r="AA428" s="726"/>
      <c r="AB428" s="726"/>
      <c r="AC428" s="726"/>
      <c r="AD428" s="726"/>
      <c r="AE428" s="726"/>
      <c r="AF428" s="726"/>
      <c r="AG428" s="726"/>
      <c r="AH428" s="726"/>
      <c r="AI428" s="726"/>
      <c r="AJ428" s="726"/>
      <c r="AK428" s="726"/>
      <c r="AL428" s="726"/>
      <c r="AM428" s="726"/>
      <c r="AN428" s="726"/>
      <c r="AO428" s="726"/>
      <c r="AP428" s="726"/>
      <c r="AQ428" s="726"/>
      <c r="AR428" s="726"/>
      <c r="AS428" s="726"/>
      <c r="AT428" s="726"/>
      <c r="AU428" s="726"/>
      <c r="AV428" s="726"/>
      <c r="AW428" s="726"/>
      <c r="AX428" s="726"/>
      <c r="AY428" s="726"/>
      <c r="AZ428" s="726"/>
      <c r="BA428" s="726"/>
      <c r="BB428" s="726"/>
      <c r="BC428" s="726"/>
      <c r="BD428" s="726"/>
      <c r="BE428" s="726"/>
      <c r="BF428" s="726"/>
      <c r="BG428" s="726"/>
      <c r="BH428" s="726"/>
      <c r="BI428" s="726"/>
      <c r="BJ428" s="726"/>
      <c r="BK428" s="726"/>
      <c r="BL428" s="726"/>
      <c r="BM428" s="726"/>
      <c r="BN428" s="726"/>
      <c r="BO428" s="726"/>
      <c r="BP428" s="726"/>
      <c r="BQ428" s="726"/>
      <c r="BR428" s="726"/>
      <c r="BS428" s="726"/>
      <c r="BT428" s="726"/>
      <c r="BU428" s="726"/>
      <c r="BV428" s="726"/>
      <c r="BW428" s="726"/>
      <c r="BX428" s="726"/>
      <c r="BY428" s="726"/>
      <c r="BZ428" s="726"/>
      <c r="CZ428" s="55"/>
      <c r="DA428" s="55"/>
      <c r="DB428" s="55"/>
      <c r="DC428" s="55"/>
      <c r="DD428" s="55"/>
      <c r="DE428" s="55"/>
      <c r="DF428" s="55"/>
      <c r="DG428" s="55"/>
      <c r="DH428" s="55"/>
      <c r="DI428" s="55"/>
      <c r="DJ428" s="55"/>
      <c r="DK428" s="55"/>
      <c r="DL428" s="55"/>
      <c r="DM428" s="55"/>
      <c r="DN428" s="55"/>
      <c r="DO428" s="55"/>
      <c r="DP428" s="55"/>
    </row>
    <row r="429" spans="1:120" s="2" customFormat="1" ht="3.95" customHeight="1">
      <c r="A429" s="94"/>
      <c r="B429" s="94"/>
      <c r="C429" s="94"/>
      <c r="D429" s="94"/>
      <c r="E429" s="94"/>
      <c r="F429" s="94"/>
      <c r="G429" s="94"/>
      <c r="H429" s="94"/>
      <c r="I429" s="94"/>
      <c r="J429" s="94"/>
      <c r="K429" s="94"/>
      <c r="L429" s="94"/>
      <c r="M429" s="94"/>
      <c r="N429" s="94"/>
      <c r="O429" s="94"/>
      <c r="P429" s="94"/>
      <c r="Q429" s="94"/>
      <c r="R429" s="94"/>
      <c r="S429" s="94"/>
      <c r="T429" s="94"/>
      <c r="U429" s="94"/>
      <c r="V429" s="94"/>
      <c r="W429" s="94"/>
      <c r="X429" s="94"/>
      <c r="Y429" s="94"/>
      <c r="Z429" s="94"/>
      <c r="AA429" s="94"/>
      <c r="AB429" s="94"/>
      <c r="AC429" s="94"/>
      <c r="AD429" s="94"/>
      <c r="AE429" s="94"/>
      <c r="AF429" s="94"/>
      <c r="AG429" s="94"/>
      <c r="AH429" s="94"/>
      <c r="AI429" s="94"/>
      <c r="AJ429" s="94"/>
      <c r="AK429" s="94"/>
      <c r="AL429" s="94"/>
      <c r="AM429" s="94"/>
      <c r="AN429" s="94"/>
      <c r="AO429" s="94"/>
      <c r="AP429" s="94"/>
      <c r="AQ429" s="94"/>
      <c r="AR429" s="94"/>
      <c r="AS429" s="94"/>
      <c r="AT429" s="94"/>
      <c r="AU429" s="94"/>
      <c r="AV429" s="94"/>
      <c r="AW429" s="94"/>
      <c r="AX429" s="94"/>
      <c r="AY429" s="94"/>
      <c r="AZ429" s="94"/>
      <c r="BA429" s="94"/>
      <c r="BB429" s="94"/>
      <c r="BC429" s="94"/>
      <c r="BD429" s="94"/>
      <c r="BE429" s="94"/>
      <c r="BF429" s="94"/>
      <c r="BG429" s="94"/>
      <c r="BH429" s="94"/>
      <c r="BI429" s="94"/>
      <c r="BJ429" s="94"/>
      <c r="BK429" s="94"/>
      <c r="BL429" s="94"/>
      <c r="BM429" s="94"/>
      <c r="BN429" s="94"/>
      <c r="BO429" s="94"/>
      <c r="BP429" s="94"/>
      <c r="BQ429" s="94"/>
      <c r="BR429" s="94"/>
      <c r="BS429" s="94"/>
      <c r="BT429" s="94"/>
      <c r="BU429" s="94"/>
      <c r="BV429" s="94"/>
      <c r="BW429" s="94"/>
      <c r="BX429" s="94"/>
      <c r="BY429" s="94"/>
      <c r="BZ429" s="94"/>
      <c r="CB429" s="8"/>
      <c r="CZ429" s="48"/>
      <c r="DA429" s="48"/>
      <c r="DB429" s="48"/>
      <c r="DC429" s="48"/>
      <c r="DD429" s="48"/>
      <c r="DE429" s="48"/>
      <c r="DF429" s="48"/>
      <c r="DG429" s="48"/>
      <c r="DH429" s="48"/>
      <c r="DI429" s="48"/>
      <c r="DJ429" s="48"/>
      <c r="DK429" s="48"/>
      <c r="DL429" s="48"/>
      <c r="DM429" s="48"/>
      <c r="DN429" s="48"/>
      <c r="DO429" s="48"/>
      <c r="DP429" s="48"/>
    </row>
    <row r="430" spans="1:120" s="2" customFormat="1" ht="3.95" customHeight="1">
      <c r="A430" s="203"/>
      <c r="B430" s="203"/>
      <c r="C430" s="203"/>
      <c r="D430" s="203"/>
      <c r="E430" s="203"/>
      <c r="F430" s="203"/>
      <c r="G430" s="203"/>
      <c r="H430" s="203"/>
      <c r="I430" s="203"/>
      <c r="J430" s="203"/>
      <c r="K430" s="203"/>
      <c r="L430" s="203"/>
      <c r="M430" s="203"/>
      <c r="N430" s="203"/>
      <c r="O430" s="203"/>
      <c r="P430" s="203"/>
      <c r="Q430" s="203"/>
      <c r="R430" s="203"/>
      <c r="S430" s="203"/>
      <c r="T430" s="203"/>
      <c r="U430" s="203"/>
      <c r="V430" s="203"/>
      <c r="W430" s="203"/>
      <c r="X430" s="203"/>
      <c r="Y430" s="203"/>
      <c r="Z430" s="203"/>
      <c r="AA430" s="203"/>
      <c r="AB430" s="203"/>
      <c r="AC430" s="203"/>
      <c r="AD430" s="203"/>
      <c r="AE430" s="203"/>
      <c r="AF430" s="203"/>
      <c r="AG430" s="203"/>
      <c r="AH430" s="203"/>
      <c r="AI430" s="203"/>
      <c r="AJ430" s="203"/>
      <c r="AK430" s="203"/>
      <c r="AL430" s="203"/>
      <c r="AM430" s="203"/>
      <c r="AN430" s="203"/>
      <c r="AO430" s="203"/>
      <c r="AP430" s="203"/>
      <c r="AQ430" s="203"/>
      <c r="AR430" s="203"/>
      <c r="AS430" s="203"/>
      <c r="AT430" s="203"/>
      <c r="AU430" s="203"/>
      <c r="AV430" s="203"/>
      <c r="AW430" s="203"/>
      <c r="AX430" s="203"/>
      <c r="AY430" s="203"/>
      <c r="AZ430" s="203"/>
      <c r="BA430" s="203"/>
      <c r="BB430" s="203"/>
      <c r="BC430" s="203"/>
      <c r="BD430" s="203"/>
      <c r="BE430" s="203"/>
      <c r="BF430" s="203"/>
      <c r="BG430" s="203"/>
      <c r="BH430" s="203"/>
      <c r="BI430" s="203"/>
      <c r="BJ430" s="203"/>
      <c r="BK430" s="203"/>
      <c r="BL430" s="203"/>
      <c r="BM430" s="203"/>
      <c r="BN430" s="203"/>
      <c r="BO430" s="203"/>
      <c r="BP430" s="203"/>
      <c r="BQ430" s="203"/>
      <c r="BR430" s="203"/>
      <c r="BS430" s="203"/>
      <c r="BT430" s="203"/>
      <c r="BU430" s="203"/>
      <c r="BV430" s="203"/>
      <c r="BW430" s="203"/>
      <c r="BX430" s="203"/>
      <c r="BY430" s="203"/>
      <c r="BZ430" s="203"/>
      <c r="CB430" s="8"/>
      <c r="CZ430" s="48"/>
      <c r="DA430" s="48"/>
      <c r="DB430" s="48"/>
      <c r="DC430" s="48"/>
      <c r="DD430" s="48"/>
      <c r="DE430" s="48"/>
      <c r="DF430" s="48"/>
      <c r="DG430" s="48"/>
      <c r="DH430" s="48"/>
      <c r="DI430" s="48"/>
      <c r="DJ430" s="48"/>
      <c r="DK430" s="48"/>
      <c r="DL430" s="48"/>
      <c r="DM430" s="48"/>
      <c r="DN430" s="48"/>
      <c r="DO430" s="48"/>
      <c r="DP430" s="48"/>
    </row>
    <row r="431" spans="1:120" s="1" customFormat="1" ht="17.100000000000001" customHeight="1">
      <c r="A431" s="59"/>
      <c r="B431" s="78" t="s">
        <v>1331</v>
      </c>
      <c r="C431" s="78"/>
      <c r="D431" s="78"/>
      <c r="E431" s="78"/>
      <c r="F431" s="78"/>
      <c r="G431" s="78"/>
      <c r="H431" s="78"/>
      <c r="I431" s="78"/>
      <c r="J431" s="78"/>
      <c r="K431" s="78"/>
      <c r="L431" s="78"/>
      <c r="M431" s="78"/>
      <c r="N431" s="78"/>
      <c r="O431" s="78"/>
      <c r="P431" s="78"/>
      <c r="Q431" s="78"/>
      <c r="R431" s="78"/>
      <c r="S431" s="78"/>
      <c r="T431" s="78"/>
      <c r="U431" s="78"/>
      <c r="V431" s="78"/>
      <c r="W431" s="78"/>
      <c r="X431" s="78"/>
      <c r="Y431" s="78"/>
      <c r="Z431" s="78"/>
      <c r="AA431" s="78"/>
      <c r="AB431" s="78"/>
      <c r="AC431" s="78"/>
      <c r="AD431" s="78"/>
      <c r="AE431" s="78"/>
      <c r="AF431" s="78"/>
      <c r="AG431" s="78"/>
      <c r="AH431" s="78"/>
      <c r="AI431" s="78"/>
      <c r="AJ431" s="78"/>
      <c r="AK431" s="78"/>
      <c r="AL431" s="78"/>
      <c r="AM431" s="78"/>
      <c r="AN431" s="78"/>
      <c r="AO431" s="78"/>
      <c r="AP431" s="78"/>
      <c r="AQ431" s="79"/>
      <c r="AR431" s="79"/>
      <c r="AS431" s="79"/>
      <c r="AT431" s="79"/>
      <c r="AU431" s="79"/>
      <c r="AV431" s="79"/>
      <c r="AW431" s="79"/>
      <c r="AX431" s="79"/>
      <c r="AY431" s="79"/>
      <c r="AZ431" s="79"/>
      <c r="BA431" s="79"/>
      <c r="BB431" s="79"/>
      <c r="BC431" s="79"/>
      <c r="BD431" s="79"/>
      <c r="BE431" s="79"/>
      <c r="BF431" s="79"/>
      <c r="BG431" s="79"/>
      <c r="BH431" s="79"/>
      <c r="BI431" s="79"/>
      <c r="BJ431" s="79"/>
      <c r="BK431" s="79"/>
      <c r="BL431" s="79"/>
      <c r="BM431" s="79"/>
      <c r="BN431" s="79"/>
      <c r="BO431" s="79"/>
      <c r="BP431" s="79"/>
      <c r="BQ431" s="79"/>
      <c r="BR431" s="79"/>
      <c r="BS431" s="79"/>
      <c r="BT431" s="79"/>
      <c r="BU431" s="79"/>
      <c r="BV431" s="79"/>
      <c r="BW431" s="79"/>
      <c r="BX431" s="79"/>
      <c r="BY431" s="79"/>
      <c r="BZ431" s="79"/>
      <c r="CZ431" s="55"/>
      <c r="DA431" s="55"/>
      <c r="DB431" s="55"/>
      <c r="DC431" s="55"/>
      <c r="DD431" s="55"/>
      <c r="DE431" s="55"/>
      <c r="DF431" s="55"/>
      <c r="DG431" s="55"/>
      <c r="DH431" s="55"/>
      <c r="DI431" s="55"/>
      <c r="DJ431" s="55"/>
      <c r="DK431" s="55"/>
      <c r="DL431" s="55"/>
      <c r="DM431" s="55"/>
      <c r="DN431" s="55"/>
      <c r="DO431" s="55"/>
      <c r="DP431" s="55"/>
    </row>
    <row r="432" spans="1:120" s="1" customFormat="1" ht="17.100000000000001" customHeight="1">
      <c r="A432" s="59"/>
      <c r="B432" s="78"/>
      <c r="C432" s="78"/>
      <c r="D432" s="78" t="s">
        <v>225</v>
      </c>
      <c r="E432" s="78"/>
      <c r="F432" s="78"/>
      <c r="G432" s="78"/>
      <c r="H432" s="78"/>
      <c r="I432" s="78"/>
      <c r="J432" s="78"/>
      <c r="K432" s="78"/>
      <c r="L432" s="78"/>
      <c r="M432" s="78"/>
      <c r="N432" s="78"/>
      <c r="O432" s="78"/>
      <c r="P432" s="78"/>
      <c r="Q432" s="78"/>
      <c r="R432" s="78"/>
      <c r="S432" s="78"/>
      <c r="T432" s="78"/>
      <c r="U432" s="78"/>
      <c r="V432" s="78"/>
      <c r="W432" s="78"/>
      <c r="X432" s="78"/>
      <c r="Y432" s="78"/>
      <c r="Z432" s="78"/>
      <c r="AA432" s="78"/>
      <c r="AB432" s="78"/>
      <c r="AC432" s="78"/>
      <c r="AD432" s="78"/>
      <c r="AE432" s="78"/>
      <c r="AF432" s="78"/>
      <c r="AG432" s="78"/>
      <c r="AH432" s="78"/>
      <c r="AI432" s="78"/>
      <c r="AJ432" s="78"/>
      <c r="AK432" s="78"/>
      <c r="AL432" s="78"/>
      <c r="AM432" s="78"/>
      <c r="AN432" s="78"/>
      <c r="AO432" s="78"/>
      <c r="AP432" s="78"/>
      <c r="AQ432" s="79"/>
      <c r="AR432" s="79"/>
      <c r="AS432" s="79"/>
      <c r="AT432" s="79"/>
      <c r="AU432" s="79"/>
      <c r="AV432" s="79"/>
      <c r="AW432" s="79"/>
      <c r="AX432" s="79"/>
      <c r="AY432" s="79"/>
      <c r="AZ432" s="79"/>
      <c r="BA432" s="79"/>
      <c r="BB432" s="79"/>
      <c r="BC432" s="79"/>
      <c r="BD432" s="79"/>
      <c r="BE432" s="79"/>
      <c r="BF432" s="79"/>
      <c r="BG432" s="79"/>
      <c r="BH432" s="79"/>
      <c r="BI432" s="79"/>
      <c r="BJ432" s="79"/>
      <c r="BK432" s="79"/>
      <c r="BL432" s="79"/>
      <c r="BM432" s="79"/>
      <c r="BN432" s="79"/>
      <c r="BO432" s="79"/>
      <c r="BP432" s="79"/>
      <c r="BQ432" s="79"/>
      <c r="BR432" s="79"/>
      <c r="BS432" s="79"/>
      <c r="BT432" s="79"/>
      <c r="BU432" s="79"/>
      <c r="BV432" s="79"/>
      <c r="BW432" s="79"/>
      <c r="BX432" s="79"/>
      <c r="BY432" s="79"/>
      <c r="BZ432" s="79"/>
      <c r="CZ432" s="55"/>
      <c r="DA432" s="55"/>
      <c r="DB432" s="55"/>
      <c r="DC432" s="55"/>
      <c r="DD432" s="55"/>
      <c r="DE432" s="55"/>
      <c r="DF432" s="55"/>
      <c r="DG432" s="55"/>
      <c r="DH432" s="55"/>
      <c r="DI432" s="55"/>
      <c r="DJ432" s="55"/>
      <c r="DK432" s="55"/>
      <c r="DL432" s="55"/>
      <c r="DM432" s="55"/>
      <c r="DN432" s="55"/>
      <c r="DO432" s="55"/>
      <c r="DP432" s="55"/>
    </row>
    <row r="433" spans="1:120" s="1" customFormat="1" ht="17.100000000000001" customHeight="1">
      <c r="A433" s="59"/>
      <c r="B433" s="78"/>
      <c r="C433" s="78"/>
      <c r="D433" s="78"/>
      <c r="E433" s="78"/>
      <c r="F433" s="78"/>
      <c r="G433" s="78"/>
      <c r="H433" s="78"/>
      <c r="I433" s="78"/>
      <c r="J433" s="78"/>
      <c r="K433" s="78"/>
      <c r="L433" s="78"/>
      <c r="M433" s="78"/>
      <c r="N433" s="78"/>
      <c r="O433" s="78"/>
      <c r="P433" s="78"/>
      <c r="Q433" s="78"/>
      <c r="R433" s="78"/>
      <c r="S433" s="78"/>
      <c r="T433" s="78"/>
      <c r="U433" s="78"/>
      <c r="V433" s="78"/>
      <c r="W433" s="78"/>
      <c r="X433" s="78"/>
      <c r="Y433" s="78"/>
      <c r="Z433" s="78"/>
      <c r="AA433" s="78"/>
      <c r="AB433" s="78"/>
      <c r="AC433" s="78"/>
      <c r="AD433" s="78"/>
      <c r="AE433" s="78"/>
      <c r="AF433" s="78"/>
      <c r="AG433" s="78"/>
      <c r="AH433" s="78"/>
      <c r="AI433" s="78"/>
      <c r="AJ433" s="78"/>
      <c r="AK433" s="78"/>
      <c r="AL433" s="78"/>
      <c r="AM433" s="78"/>
      <c r="AN433" s="78"/>
      <c r="AO433" s="78"/>
      <c r="AP433" s="78"/>
      <c r="AQ433" s="79"/>
      <c r="AR433" s="79"/>
      <c r="AS433" s="79"/>
      <c r="AT433" s="79"/>
      <c r="AU433" s="79"/>
      <c r="AV433" s="79"/>
      <c r="AW433" s="79"/>
      <c r="AX433" s="79"/>
      <c r="AY433" s="79"/>
      <c r="AZ433" s="79"/>
      <c r="BA433" s="79"/>
      <c r="BB433" s="79"/>
      <c r="BC433" s="682" t="s">
        <v>56</v>
      </c>
      <c r="BD433" s="682"/>
      <c r="BE433" s="78"/>
      <c r="BF433" s="78" t="s">
        <v>184</v>
      </c>
      <c r="BG433" s="78"/>
      <c r="BH433" s="78"/>
      <c r="BI433" s="78"/>
      <c r="BJ433" s="78"/>
      <c r="BK433" s="682" t="s">
        <v>56</v>
      </c>
      <c r="BL433" s="682"/>
      <c r="BM433" s="78"/>
      <c r="BN433" s="78" t="s">
        <v>185</v>
      </c>
      <c r="BO433" s="78"/>
      <c r="BP433" s="78"/>
      <c r="BQ433" s="78"/>
      <c r="BR433" s="78"/>
      <c r="BS433" s="79"/>
      <c r="BT433" s="79"/>
      <c r="BU433" s="79"/>
      <c r="BV433" s="79"/>
      <c r="BW433" s="79"/>
      <c r="BX433" s="79"/>
      <c r="BY433" s="79"/>
      <c r="BZ433" s="79"/>
      <c r="CZ433" s="55"/>
      <c r="DA433" s="55"/>
      <c r="DB433" s="55"/>
      <c r="DC433" s="55"/>
      <c r="DD433" s="55"/>
      <c r="DE433" s="55"/>
      <c r="DF433" s="55"/>
      <c r="DG433" s="55"/>
      <c r="DH433" s="55"/>
      <c r="DI433" s="55"/>
      <c r="DJ433" s="55"/>
      <c r="DK433" s="55"/>
      <c r="DL433" s="55"/>
      <c r="DM433" s="55"/>
      <c r="DN433" s="55"/>
      <c r="DO433" s="55"/>
      <c r="DP433" s="55"/>
    </row>
    <row r="434" spans="1:120" s="1" customFormat="1" ht="17.100000000000001" customHeight="1">
      <c r="A434" s="59"/>
      <c r="B434" s="78"/>
      <c r="C434" s="78"/>
      <c r="D434" s="78" t="s">
        <v>226</v>
      </c>
      <c r="E434" s="78"/>
      <c r="F434" s="78"/>
      <c r="G434" s="78"/>
      <c r="H434" s="78"/>
      <c r="I434" s="78"/>
      <c r="J434" s="78"/>
      <c r="K434" s="78"/>
      <c r="L434" s="78"/>
      <c r="M434" s="78"/>
      <c r="N434" s="78"/>
      <c r="O434" s="78"/>
      <c r="P434" s="78"/>
      <c r="Q434" s="78"/>
      <c r="R434" s="78"/>
      <c r="S434" s="78"/>
      <c r="T434" s="78"/>
      <c r="U434" s="78"/>
      <c r="V434" s="78"/>
      <c r="W434" s="78"/>
      <c r="X434" s="78"/>
      <c r="Y434" s="78"/>
      <c r="Z434" s="78"/>
      <c r="AA434" s="78"/>
      <c r="AB434" s="78"/>
      <c r="AC434" s="78"/>
      <c r="AD434" s="78"/>
      <c r="AE434" s="78"/>
      <c r="AF434" s="78"/>
      <c r="AG434" s="78"/>
      <c r="AH434" s="78"/>
      <c r="AI434" s="78"/>
      <c r="AJ434" s="78"/>
      <c r="AK434" s="78"/>
      <c r="AL434" s="78"/>
      <c r="AM434" s="78"/>
      <c r="AN434" s="78"/>
      <c r="AO434" s="78"/>
      <c r="AP434" s="78"/>
      <c r="AQ434" s="79"/>
      <c r="AR434" s="79"/>
      <c r="AS434" s="79"/>
      <c r="AT434" s="79"/>
      <c r="AU434" s="79"/>
      <c r="AV434" s="79"/>
      <c r="AW434" s="79"/>
      <c r="AX434" s="79"/>
      <c r="AY434" s="79"/>
      <c r="AZ434" s="79"/>
      <c r="BA434" s="79"/>
      <c r="BB434" s="79"/>
      <c r="BC434" s="682" t="s">
        <v>56</v>
      </c>
      <c r="BD434" s="682"/>
      <c r="BE434" s="78"/>
      <c r="BF434" s="78" t="s">
        <v>184</v>
      </c>
      <c r="BG434" s="78"/>
      <c r="BH434" s="78"/>
      <c r="BI434" s="78"/>
      <c r="BJ434" s="78"/>
      <c r="BK434" s="682" t="s">
        <v>56</v>
      </c>
      <c r="BL434" s="682"/>
      <c r="BM434" s="78"/>
      <c r="BN434" s="78" t="s">
        <v>185</v>
      </c>
      <c r="BO434" s="78"/>
      <c r="BP434" s="78"/>
      <c r="BQ434" s="78"/>
      <c r="BR434" s="78"/>
      <c r="BS434" s="79"/>
      <c r="BT434" s="79"/>
      <c r="BU434" s="79"/>
      <c r="BV434" s="79"/>
      <c r="BW434" s="79"/>
      <c r="BX434" s="79"/>
      <c r="BY434" s="79"/>
      <c r="BZ434" s="79"/>
      <c r="CZ434" s="55"/>
      <c r="DA434" s="55"/>
      <c r="DB434" s="55"/>
      <c r="DC434" s="55"/>
      <c r="DD434" s="55"/>
      <c r="DE434" s="55"/>
      <c r="DF434" s="55"/>
      <c r="DG434" s="55"/>
      <c r="DH434" s="55"/>
      <c r="DI434" s="55"/>
      <c r="DJ434" s="55"/>
      <c r="DK434" s="55"/>
      <c r="DL434" s="55"/>
      <c r="DM434" s="55"/>
      <c r="DN434" s="55"/>
      <c r="DO434" s="55"/>
      <c r="DP434" s="55"/>
    </row>
    <row r="435" spans="1:120" s="1" customFormat="1" ht="17.100000000000001" customHeight="1">
      <c r="A435" s="59"/>
      <c r="B435" s="78"/>
      <c r="C435" s="78"/>
      <c r="D435" s="78" t="s">
        <v>1332</v>
      </c>
      <c r="E435" s="78"/>
      <c r="F435" s="78"/>
      <c r="G435" s="78"/>
      <c r="H435" s="78"/>
      <c r="I435" s="78"/>
      <c r="J435" s="78"/>
      <c r="K435" s="78"/>
      <c r="L435" s="78"/>
      <c r="M435" s="78"/>
      <c r="N435" s="78"/>
      <c r="O435" s="78"/>
      <c r="P435" s="78"/>
      <c r="Q435" s="78"/>
      <c r="R435" s="78"/>
      <c r="S435" s="78"/>
      <c r="T435" s="78"/>
      <c r="U435" s="78"/>
      <c r="V435" s="78"/>
      <c r="W435" s="78"/>
      <c r="X435" s="78"/>
      <c r="Y435" s="78"/>
      <c r="Z435" s="78"/>
      <c r="AA435" s="78"/>
      <c r="AB435" s="78"/>
      <c r="AC435" s="78"/>
      <c r="AD435" s="78"/>
      <c r="AE435" s="78"/>
      <c r="AF435" s="78"/>
      <c r="AG435" s="78"/>
      <c r="AH435" s="78"/>
      <c r="AI435" s="78"/>
      <c r="AJ435" s="78"/>
      <c r="AK435" s="78"/>
      <c r="AL435" s="78"/>
      <c r="AM435" s="78"/>
      <c r="AN435" s="78"/>
      <c r="AO435" s="78"/>
      <c r="AP435" s="78"/>
      <c r="AQ435" s="79"/>
      <c r="AR435" s="79"/>
      <c r="AS435" s="79"/>
      <c r="AT435" s="79"/>
      <c r="AU435" s="79"/>
      <c r="AV435" s="78" t="s">
        <v>81</v>
      </c>
      <c r="AW435" s="78"/>
      <c r="AX435" s="691"/>
      <c r="AY435" s="691"/>
      <c r="AZ435" s="691"/>
      <c r="BA435" s="691"/>
      <c r="BB435" s="691"/>
      <c r="BC435" s="691"/>
      <c r="BD435" s="691"/>
      <c r="BE435" s="691"/>
      <c r="BF435" s="691"/>
      <c r="BG435" s="691"/>
      <c r="BH435" s="691"/>
      <c r="BI435" s="78" t="s">
        <v>40</v>
      </c>
      <c r="BJ435" s="79"/>
      <c r="BK435" s="79"/>
      <c r="BL435" s="79"/>
      <c r="BM435" s="79"/>
      <c r="BN435" s="79"/>
      <c r="BO435" s="79"/>
      <c r="BP435" s="79"/>
      <c r="BQ435" s="79"/>
      <c r="BR435" s="79"/>
      <c r="BS435" s="79"/>
      <c r="BT435" s="79"/>
      <c r="BU435" s="79"/>
      <c r="BV435" s="79"/>
      <c r="BW435" s="79"/>
      <c r="BX435" s="79"/>
      <c r="BY435" s="79"/>
      <c r="BZ435" s="79"/>
      <c r="CZ435" s="55"/>
      <c r="DA435" s="55"/>
      <c r="DB435" s="55"/>
      <c r="DC435" s="55"/>
      <c r="DD435" s="55"/>
      <c r="DE435" s="55"/>
      <c r="DF435" s="55"/>
      <c r="DG435" s="55"/>
      <c r="DH435" s="55"/>
      <c r="DI435" s="55"/>
      <c r="DJ435" s="55"/>
      <c r="DK435" s="55"/>
      <c r="DL435" s="55"/>
      <c r="DM435" s="55"/>
      <c r="DN435" s="55"/>
      <c r="DO435" s="55"/>
      <c r="DP435" s="55"/>
    </row>
    <row r="436" spans="1:120" s="1" customFormat="1" ht="17.100000000000001" customHeight="1">
      <c r="A436" s="59"/>
      <c r="B436" s="78"/>
      <c r="C436" s="78"/>
      <c r="D436" s="78" t="s">
        <v>228</v>
      </c>
      <c r="E436" s="78"/>
      <c r="F436" s="78"/>
      <c r="G436" s="78"/>
      <c r="H436" s="78"/>
      <c r="I436" s="78"/>
      <c r="J436" s="78"/>
      <c r="K436" s="78"/>
      <c r="L436" s="78"/>
      <c r="M436" s="78"/>
      <c r="N436" s="78"/>
      <c r="O436" s="78"/>
      <c r="P436" s="78"/>
      <c r="Q436" s="78"/>
      <c r="R436" s="78"/>
      <c r="S436" s="78"/>
      <c r="T436" s="78"/>
      <c r="U436" s="78"/>
      <c r="V436" s="78"/>
      <c r="W436" s="78"/>
      <c r="X436" s="78"/>
      <c r="Y436" s="78"/>
      <c r="Z436" s="78"/>
      <c r="AA436" s="78"/>
      <c r="AB436" s="78"/>
      <c r="AC436" s="78"/>
      <c r="AD436" s="78"/>
      <c r="AE436" s="78"/>
      <c r="AF436" s="78"/>
      <c r="AG436" s="78"/>
      <c r="AH436" s="78"/>
      <c r="AI436" s="78" t="s">
        <v>81</v>
      </c>
      <c r="AJ436" s="78"/>
      <c r="AK436" s="691"/>
      <c r="AL436" s="691"/>
      <c r="AM436" s="691"/>
      <c r="AN436" s="691"/>
      <c r="AO436" s="691"/>
      <c r="AP436" s="691"/>
      <c r="AQ436" s="691"/>
      <c r="AR436" s="691"/>
      <c r="AS436" s="691"/>
      <c r="AT436" s="691"/>
      <c r="AU436" s="691"/>
      <c r="AV436" s="78" t="s">
        <v>40</v>
      </c>
      <c r="AW436" s="79"/>
      <c r="AX436" s="79"/>
      <c r="AY436" s="79"/>
      <c r="AZ436" s="79"/>
      <c r="BA436" s="79"/>
      <c r="BB436" s="79"/>
      <c r="BC436" s="79"/>
      <c r="BD436" s="79"/>
      <c r="BE436" s="79"/>
      <c r="BF436" s="79"/>
      <c r="BG436" s="79"/>
      <c r="BH436" s="79"/>
      <c r="BI436" s="79"/>
      <c r="BJ436" s="79"/>
      <c r="BK436" s="79"/>
      <c r="BL436" s="79"/>
      <c r="BM436" s="79"/>
      <c r="BN436" s="79"/>
      <c r="BO436" s="79"/>
      <c r="BP436" s="79"/>
      <c r="BQ436" s="79"/>
      <c r="BR436" s="79"/>
      <c r="BS436" s="79"/>
      <c r="BT436" s="79"/>
      <c r="BU436" s="79"/>
      <c r="BV436" s="79"/>
      <c r="BW436" s="79"/>
      <c r="BX436" s="79"/>
      <c r="BY436" s="79"/>
      <c r="BZ436" s="79"/>
      <c r="CZ436" s="55"/>
      <c r="DA436" s="55"/>
      <c r="DB436" s="55"/>
      <c r="DC436" s="55"/>
      <c r="DD436" s="55"/>
      <c r="DE436" s="55"/>
      <c r="DF436" s="55"/>
      <c r="DG436" s="55"/>
      <c r="DH436" s="55"/>
      <c r="DI436" s="55"/>
      <c r="DJ436" s="55"/>
      <c r="DK436" s="55"/>
      <c r="DL436" s="55"/>
      <c r="DM436" s="55"/>
      <c r="DN436" s="55"/>
      <c r="DO436" s="55"/>
      <c r="DP436" s="55"/>
    </row>
    <row r="437" spans="1:120" s="1" customFormat="1" ht="17.100000000000001" customHeight="1">
      <c r="A437" s="59"/>
      <c r="B437" s="78"/>
      <c r="C437" s="78"/>
      <c r="D437" s="78" t="s">
        <v>229</v>
      </c>
      <c r="E437" s="78"/>
      <c r="F437" s="78"/>
      <c r="G437" s="78"/>
      <c r="H437" s="78"/>
      <c r="I437" s="78"/>
      <c r="J437" s="78"/>
      <c r="K437" s="78"/>
      <c r="L437" s="78"/>
      <c r="M437" s="78"/>
      <c r="N437" s="78"/>
      <c r="O437" s="78"/>
      <c r="P437" s="78"/>
      <c r="Q437" s="78"/>
      <c r="R437" s="78"/>
      <c r="S437" s="78"/>
      <c r="T437" s="78"/>
      <c r="U437" s="78"/>
      <c r="V437" s="78"/>
      <c r="W437" s="78"/>
      <c r="X437" s="78"/>
      <c r="Y437" s="78"/>
      <c r="Z437" s="78"/>
      <c r="AA437" s="78"/>
      <c r="AB437" s="682" t="s">
        <v>56</v>
      </c>
      <c r="AC437" s="682"/>
      <c r="AD437" s="78"/>
      <c r="AE437" s="78" t="s">
        <v>230</v>
      </c>
      <c r="AF437" s="78"/>
      <c r="AG437" s="78"/>
      <c r="AH437" s="78"/>
      <c r="AI437" s="60"/>
      <c r="AJ437" s="60"/>
      <c r="AK437" s="60"/>
      <c r="AL437" s="60"/>
      <c r="AM437" s="60"/>
      <c r="AN437" s="60"/>
      <c r="AO437" s="60"/>
      <c r="AP437" s="60"/>
      <c r="AQ437" s="60"/>
      <c r="AR437" s="60"/>
      <c r="AS437" s="60"/>
      <c r="AT437" s="60"/>
      <c r="AU437" s="60"/>
      <c r="AV437" s="60"/>
      <c r="AW437" s="60"/>
      <c r="AX437" s="60"/>
      <c r="AY437" s="79"/>
      <c r="AZ437" s="79"/>
      <c r="BA437" s="79"/>
      <c r="BB437" s="79"/>
      <c r="BC437" s="79"/>
      <c r="BD437" s="79"/>
      <c r="BE437" s="79"/>
      <c r="BF437" s="79"/>
      <c r="BG437" s="79"/>
      <c r="BH437" s="79"/>
      <c r="BI437" s="79"/>
      <c r="BJ437" s="79"/>
      <c r="BK437" s="79"/>
      <c r="BL437" s="79"/>
      <c r="BM437" s="79"/>
      <c r="BN437" s="79"/>
      <c r="BO437" s="79"/>
      <c r="BP437" s="79"/>
      <c r="BQ437" s="79"/>
      <c r="BR437" s="79"/>
      <c r="BS437" s="79"/>
      <c r="BT437" s="79"/>
      <c r="BU437" s="79"/>
      <c r="BV437" s="79"/>
      <c r="BW437" s="79"/>
      <c r="BX437" s="79"/>
      <c r="BY437" s="79"/>
      <c r="BZ437" s="79"/>
      <c r="CZ437" s="55"/>
      <c r="DA437" s="55"/>
      <c r="DB437" s="55"/>
      <c r="DC437" s="55"/>
      <c r="DD437" s="55"/>
      <c r="DE437" s="55"/>
      <c r="DF437" s="55"/>
      <c r="DG437" s="55"/>
      <c r="DH437" s="55"/>
      <c r="DI437" s="55"/>
      <c r="DJ437" s="55"/>
      <c r="DK437" s="55"/>
      <c r="DL437" s="55"/>
      <c r="DM437" s="55"/>
      <c r="DN437" s="55"/>
      <c r="DO437" s="55"/>
      <c r="DP437" s="55"/>
    </row>
    <row r="438" spans="1:120" s="1" customFormat="1" ht="17.100000000000001" customHeight="1">
      <c r="A438" s="59"/>
      <c r="B438" s="78"/>
      <c r="C438" s="78"/>
      <c r="D438" s="78"/>
      <c r="E438" s="78"/>
      <c r="F438" s="78"/>
      <c r="G438" s="78"/>
      <c r="H438" s="78"/>
      <c r="I438" s="78"/>
      <c r="J438" s="78"/>
      <c r="K438" s="78"/>
      <c r="L438" s="78"/>
      <c r="M438" s="78"/>
      <c r="N438" s="78"/>
      <c r="O438" s="78"/>
      <c r="P438" s="78"/>
      <c r="Q438" s="78"/>
      <c r="R438" s="78"/>
      <c r="S438" s="78"/>
      <c r="T438" s="78"/>
      <c r="U438" s="78"/>
      <c r="V438" s="78"/>
      <c r="W438" s="78"/>
      <c r="X438" s="78"/>
      <c r="Y438" s="78"/>
      <c r="Z438" s="78"/>
      <c r="AA438" s="78"/>
      <c r="AB438" s="682" t="s">
        <v>56</v>
      </c>
      <c r="AC438" s="682"/>
      <c r="AD438" s="78"/>
      <c r="AE438" s="78" t="s">
        <v>231</v>
      </c>
      <c r="AF438" s="78"/>
      <c r="AG438" s="78"/>
      <c r="AH438" s="78"/>
      <c r="AI438" s="78"/>
      <c r="AJ438" s="78"/>
      <c r="AK438" s="80"/>
      <c r="AL438" s="80"/>
      <c r="AM438" s="80"/>
      <c r="AN438" s="80"/>
      <c r="AO438" s="80"/>
      <c r="AP438" s="80"/>
      <c r="AQ438" s="80"/>
      <c r="AR438" s="80"/>
      <c r="AS438" s="80"/>
      <c r="AT438" s="80"/>
      <c r="AU438" s="80"/>
      <c r="AV438" s="78"/>
      <c r="AW438" s="79"/>
      <c r="AX438" s="79"/>
      <c r="AY438" s="79"/>
      <c r="AZ438" s="79"/>
      <c r="BA438" s="79"/>
      <c r="BB438" s="79"/>
      <c r="BC438" s="79"/>
      <c r="BD438" s="79"/>
      <c r="BE438" s="79"/>
      <c r="BF438" s="79"/>
      <c r="BG438" s="79"/>
      <c r="BH438" s="79"/>
      <c r="BI438" s="79"/>
      <c r="BJ438" s="79"/>
      <c r="BK438" s="79"/>
      <c r="BL438" s="79"/>
      <c r="BM438" s="79"/>
      <c r="BN438" s="79"/>
      <c r="BO438" s="79"/>
      <c r="BP438" s="79"/>
      <c r="BQ438" s="79"/>
      <c r="BR438" s="79"/>
      <c r="BS438" s="79"/>
      <c r="BT438" s="79"/>
      <c r="BU438" s="79"/>
      <c r="BV438" s="79"/>
      <c r="BW438" s="79"/>
      <c r="BX438" s="79"/>
      <c r="BY438" s="79"/>
      <c r="BZ438" s="79"/>
      <c r="CZ438" s="55"/>
      <c r="DA438" s="55"/>
      <c r="DB438" s="55"/>
      <c r="DC438" s="55"/>
      <c r="DD438" s="55"/>
      <c r="DE438" s="55"/>
      <c r="DF438" s="55"/>
      <c r="DG438" s="55"/>
      <c r="DH438" s="55"/>
      <c r="DI438" s="55"/>
      <c r="DJ438" s="55"/>
      <c r="DK438" s="55"/>
      <c r="DL438" s="55"/>
      <c r="DM438" s="55"/>
      <c r="DN438" s="55"/>
      <c r="DO438" s="55"/>
      <c r="DP438" s="55"/>
    </row>
    <row r="439" spans="1:120" s="1" customFormat="1" ht="17.100000000000001" customHeight="1">
      <c r="A439" s="59"/>
      <c r="B439" s="78"/>
      <c r="C439" s="78"/>
      <c r="D439" s="78" t="s">
        <v>232</v>
      </c>
      <c r="E439" s="78"/>
      <c r="F439" s="78"/>
      <c r="G439" s="78"/>
      <c r="H439" s="78"/>
      <c r="I439" s="78"/>
      <c r="J439" s="78"/>
      <c r="K439" s="78"/>
      <c r="L439" s="78"/>
      <c r="M439" s="78"/>
      <c r="N439" s="78"/>
      <c r="O439" s="78"/>
      <c r="P439" s="78"/>
      <c r="Q439" s="78"/>
      <c r="R439" s="78"/>
      <c r="S439" s="78"/>
      <c r="T439" s="78"/>
      <c r="U439" s="78"/>
      <c r="V439" s="78"/>
      <c r="W439" s="78"/>
      <c r="X439" s="78"/>
      <c r="Y439" s="78"/>
      <c r="Z439" s="78"/>
      <c r="AA439" s="78"/>
      <c r="AB439" s="692"/>
      <c r="AC439" s="692"/>
      <c r="AD439" s="692"/>
      <c r="AE439" s="692"/>
      <c r="AF439" s="692"/>
      <c r="AG439" s="692"/>
      <c r="AH439" s="692"/>
      <c r="AI439" s="692"/>
      <c r="AJ439" s="692"/>
      <c r="AK439" s="692"/>
      <c r="AL439" s="692"/>
      <c r="AM439" s="692"/>
      <c r="AN439" s="692"/>
      <c r="AO439" s="692"/>
      <c r="AP439" s="692"/>
      <c r="AQ439" s="692"/>
      <c r="AR439" s="692"/>
      <c r="AS439" s="692"/>
      <c r="AT439" s="692"/>
      <c r="AU439" s="692"/>
      <c r="AV439" s="692"/>
      <c r="AW439" s="692"/>
      <c r="AX439" s="692"/>
      <c r="AY439" s="692"/>
      <c r="AZ439" s="692"/>
      <c r="BA439" s="692"/>
      <c r="BB439" s="692"/>
      <c r="BC439" s="692"/>
      <c r="BD439" s="79"/>
      <c r="BE439" s="79"/>
      <c r="BF439" s="79"/>
      <c r="BG439" s="79"/>
      <c r="BH439" s="79"/>
      <c r="BI439" s="79"/>
      <c r="BJ439" s="79"/>
      <c r="BK439" s="79"/>
      <c r="BL439" s="79"/>
      <c r="BM439" s="79"/>
      <c r="BN439" s="79"/>
      <c r="BO439" s="79"/>
      <c r="BP439" s="79"/>
      <c r="BQ439" s="79"/>
      <c r="BR439" s="79"/>
      <c r="BS439" s="79"/>
      <c r="BT439" s="79"/>
      <c r="BU439" s="79"/>
      <c r="BV439" s="79"/>
      <c r="BW439" s="79"/>
      <c r="BX439" s="79"/>
      <c r="BY439" s="79"/>
      <c r="BZ439" s="79"/>
      <c r="CZ439" s="55"/>
      <c r="DA439" s="55"/>
      <c r="DB439" s="55"/>
      <c r="DC439" s="55"/>
      <c r="DD439" s="55"/>
      <c r="DE439" s="55"/>
      <c r="DF439" s="55"/>
      <c r="DG439" s="55"/>
      <c r="DH439" s="55"/>
      <c r="DI439" s="55"/>
      <c r="DJ439" s="55"/>
      <c r="DK439" s="55"/>
      <c r="DL439" s="55"/>
      <c r="DM439" s="55"/>
      <c r="DN439" s="55"/>
      <c r="DO439" s="55"/>
      <c r="DP439" s="55"/>
    </row>
    <row r="440" spans="1:120" s="1" customFormat="1" ht="2.1" customHeight="1">
      <c r="A440" s="59"/>
      <c r="B440" s="78"/>
      <c r="C440" s="78"/>
      <c r="D440" s="78"/>
      <c r="E440" s="78"/>
      <c r="F440" s="78"/>
      <c r="G440" s="78"/>
      <c r="H440" s="78"/>
      <c r="I440" s="78"/>
      <c r="J440" s="78"/>
      <c r="K440" s="78"/>
      <c r="L440" s="78"/>
      <c r="M440" s="78"/>
      <c r="N440" s="78"/>
      <c r="O440" s="78"/>
      <c r="P440" s="78"/>
      <c r="Q440" s="78"/>
      <c r="R440" s="78"/>
      <c r="S440" s="78"/>
      <c r="T440" s="78"/>
      <c r="U440" s="78"/>
      <c r="V440" s="78"/>
      <c r="W440" s="78"/>
      <c r="X440" s="78"/>
      <c r="Y440" s="78"/>
      <c r="Z440" s="78"/>
      <c r="AA440" s="78"/>
      <c r="AB440" s="81"/>
      <c r="AC440" s="81"/>
      <c r="AD440" s="81"/>
      <c r="AE440" s="81"/>
      <c r="AF440" s="81"/>
      <c r="AG440" s="81"/>
      <c r="AH440" s="81"/>
      <c r="AI440" s="81"/>
      <c r="AJ440" s="81"/>
      <c r="AK440" s="81"/>
      <c r="AL440" s="81"/>
      <c r="AM440" s="81"/>
      <c r="AN440" s="81"/>
      <c r="AO440" s="81"/>
      <c r="AP440" s="81"/>
      <c r="AQ440" s="81"/>
      <c r="AR440" s="81"/>
      <c r="AS440" s="81"/>
      <c r="AT440" s="81"/>
      <c r="AU440" s="81"/>
      <c r="AV440" s="81"/>
      <c r="AW440" s="81"/>
      <c r="AX440" s="81"/>
      <c r="AY440" s="81"/>
      <c r="AZ440" s="81"/>
      <c r="BA440" s="81"/>
      <c r="BB440" s="81"/>
      <c r="BC440" s="81"/>
      <c r="BD440" s="79"/>
      <c r="BE440" s="79"/>
      <c r="BF440" s="79"/>
      <c r="BG440" s="79"/>
      <c r="BH440" s="79"/>
      <c r="BI440" s="79"/>
      <c r="BJ440" s="79"/>
      <c r="BK440" s="79"/>
      <c r="BL440" s="79"/>
      <c r="BM440" s="79"/>
      <c r="BN440" s="79"/>
      <c r="BO440" s="79"/>
      <c r="BP440" s="79"/>
      <c r="BQ440" s="79"/>
      <c r="BR440" s="79"/>
      <c r="BS440" s="79"/>
      <c r="BT440" s="79"/>
      <c r="BU440" s="79"/>
      <c r="BV440" s="79"/>
      <c r="BW440" s="79"/>
      <c r="BX440" s="79"/>
      <c r="BY440" s="79"/>
      <c r="BZ440" s="79"/>
      <c r="CZ440" s="55"/>
      <c r="DA440" s="55"/>
      <c r="DB440" s="55"/>
      <c r="DC440" s="55"/>
      <c r="DD440" s="55"/>
      <c r="DE440" s="55"/>
      <c r="DF440" s="55"/>
      <c r="DG440" s="55"/>
      <c r="DH440" s="55"/>
      <c r="DI440" s="55"/>
      <c r="DJ440" s="55"/>
      <c r="DK440" s="55"/>
      <c r="DL440" s="55"/>
      <c r="DM440" s="55"/>
      <c r="DN440" s="55"/>
      <c r="DO440" s="55"/>
      <c r="DP440" s="55"/>
    </row>
    <row r="441" spans="1:120" s="2" customFormat="1" ht="5.0999999999999996" customHeight="1">
      <c r="A441" s="94"/>
      <c r="B441" s="94"/>
      <c r="C441" s="94"/>
      <c r="D441" s="94"/>
      <c r="E441" s="94"/>
      <c r="F441" s="94"/>
      <c r="G441" s="94"/>
      <c r="H441" s="94"/>
      <c r="I441" s="94"/>
      <c r="J441" s="94"/>
      <c r="K441" s="94"/>
      <c r="L441" s="94"/>
      <c r="M441" s="94"/>
      <c r="N441" s="94"/>
      <c r="O441" s="94"/>
      <c r="P441" s="94"/>
      <c r="Q441" s="94"/>
      <c r="R441" s="94"/>
      <c r="S441" s="94"/>
      <c r="T441" s="94"/>
      <c r="U441" s="94"/>
      <c r="V441" s="94"/>
      <c r="W441" s="94"/>
      <c r="X441" s="94"/>
      <c r="Y441" s="94"/>
      <c r="Z441" s="94"/>
      <c r="AA441" s="94"/>
      <c r="AB441" s="94"/>
      <c r="AC441" s="94"/>
      <c r="AD441" s="94"/>
      <c r="AE441" s="94"/>
      <c r="AF441" s="94"/>
      <c r="AG441" s="94"/>
      <c r="AH441" s="94"/>
      <c r="AI441" s="94"/>
      <c r="AJ441" s="94"/>
      <c r="AK441" s="94"/>
      <c r="AL441" s="94"/>
      <c r="AM441" s="94"/>
      <c r="AN441" s="94"/>
      <c r="AO441" s="94"/>
      <c r="AP441" s="94"/>
      <c r="AQ441" s="94"/>
      <c r="AR441" s="94"/>
      <c r="AS441" s="94"/>
      <c r="AT441" s="94"/>
      <c r="AU441" s="94"/>
      <c r="AV441" s="94"/>
      <c r="AW441" s="94"/>
      <c r="AX441" s="94"/>
      <c r="AY441" s="94"/>
      <c r="AZ441" s="94"/>
      <c r="BA441" s="94"/>
      <c r="BB441" s="94"/>
      <c r="BC441" s="94"/>
      <c r="BD441" s="94"/>
      <c r="BE441" s="94"/>
      <c r="BF441" s="94"/>
      <c r="BG441" s="94"/>
      <c r="BH441" s="94"/>
      <c r="BI441" s="94"/>
      <c r="BJ441" s="94"/>
      <c r="BK441" s="94"/>
      <c r="BL441" s="94"/>
      <c r="BM441" s="94"/>
      <c r="BN441" s="94"/>
      <c r="BO441" s="94"/>
      <c r="BP441" s="94"/>
      <c r="BQ441" s="94"/>
      <c r="BR441" s="94"/>
      <c r="BS441" s="94"/>
      <c r="BT441" s="94"/>
      <c r="BU441" s="94"/>
      <c r="BV441" s="94"/>
      <c r="BW441" s="94"/>
      <c r="BX441" s="94"/>
      <c r="BY441" s="94"/>
      <c r="BZ441" s="94"/>
      <c r="CB441" s="8"/>
      <c r="CZ441" s="48"/>
      <c r="DA441" s="48"/>
      <c r="DB441" s="48"/>
      <c r="DC441" s="48"/>
      <c r="DD441" s="48"/>
      <c r="DE441" s="48"/>
      <c r="DF441" s="48"/>
      <c r="DG441" s="48"/>
      <c r="DH441" s="48"/>
      <c r="DI441" s="48"/>
      <c r="DJ441" s="48"/>
      <c r="DK441" s="48"/>
      <c r="DL441" s="48"/>
      <c r="DM441" s="48"/>
      <c r="DN441" s="48"/>
      <c r="DO441" s="48"/>
      <c r="DP441" s="48"/>
    </row>
    <row r="442" spans="1:120" s="2" customFormat="1" ht="4.5" customHeight="1">
      <c r="A442" s="203"/>
      <c r="B442" s="203"/>
      <c r="C442" s="203"/>
      <c r="D442" s="203"/>
      <c r="E442" s="203"/>
      <c r="F442" s="203"/>
      <c r="G442" s="203"/>
      <c r="H442" s="203"/>
      <c r="I442" s="203"/>
      <c r="J442" s="203"/>
      <c r="K442" s="203"/>
      <c r="L442" s="203"/>
      <c r="M442" s="203"/>
      <c r="N442" s="203"/>
      <c r="O442" s="203"/>
      <c r="P442" s="203"/>
      <c r="Q442" s="203"/>
      <c r="R442" s="203"/>
      <c r="S442" s="203"/>
      <c r="T442" s="203"/>
      <c r="U442" s="203"/>
      <c r="V442" s="203"/>
      <c r="W442" s="203"/>
      <c r="X442" s="203"/>
      <c r="Y442" s="203"/>
      <c r="Z442" s="203"/>
      <c r="AA442" s="203"/>
      <c r="AB442" s="203"/>
      <c r="AC442" s="203"/>
      <c r="AD442" s="203"/>
      <c r="AE442" s="203"/>
      <c r="AF442" s="203"/>
      <c r="AG442" s="203"/>
      <c r="AH442" s="203"/>
      <c r="AI442" s="203"/>
      <c r="AJ442" s="203"/>
      <c r="AK442" s="203"/>
      <c r="AL442" s="203"/>
      <c r="AM442" s="203"/>
      <c r="AN442" s="203"/>
      <c r="AO442" s="203"/>
      <c r="AP442" s="203"/>
      <c r="AQ442" s="203"/>
      <c r="AR442" s="203"/>
      <c r="AS442" s="203"/>
      <c r="AT442" s="203"/>
      <c r="AU442" s="203"/>
      <c r="AV442" s="203"/>
      <c r="AW442" s="203"/>
      <c r="AX442" s="203"/>
      <c r="AY442" s="203"/>
      <c r="AZ442" s="203"/>
      <c r="BA442" s="203"/>
      <c r="BB442" s="203"/>
      <c r="BC442" s="203"/>
      <c r="BD442" s="203"/>
      <c r="BE442" s="203"/>
      <c r="BF442" s="203"/>
      <c r="BG442" s="203"/>
      <c r="BH442" s="203"/>
      <c r="BI442" s="203"/>
      <c r="BJ442" s="203"/>
      <c r="BK442" s="203"/>
      <c r="BL442" s="203"/>
      <c r="BM442" s="203"/>
      <c r="BN442" s="203"/>
      <c r="BO442" s="203"/>
      <c r="BP442" s="203"/>
      <c r="BQ442" s="203"/>
      <c r="BR442" s="203"/>
      <c r="BS442" s="203"/>
      <c r="BT442" s="203"/>
      <c r="BU442" s="203"/>
      <c r="BV442" s="203"/>
      <c r="BW442" s="203"/>
      <c r="BX442" s="203"/>
      <c r="BY442" s="203"/>
      <c r="BZ442" s="203"/>
      <c r="CB442" s="8"/>
      <c r="CZ442" s="48"/>
      <c r="DA442" s="48"/>
      <c r="DB442" s="48"/>
      <c r="DC442" s="48"/>
      <c r="DD442" s="48"/>
      <c r="DE442" s="48"/>
      <c r="DF442" s="48"/>
      <c r="DG442" s="48"/>
      <c r="DH442" s="48"/>
      <c r="DI442" s="48"/>
      <c r="DJ442" s="48"/>
      <c r="DK442" s="48"/>
      <c r="DL442" s="48"/>
      <c r="DM442" s="48"/>
      <c r="DN442" s="48"/>
      <c r="DO442" s="48"/>
      <c r="DP442" s="48"/>
    </row>
    <row r="443" spans="1:120" s="1" customFormat="1" ht="17.100000000000001" customHeight="1">
      <c r="A443" s="59"/>
      <c r="B443" s="59" t="s">
        <v>1333</v>
      </c>
      <c r="C443" s="59"/>
      <c r="D443" s="59"/>
      <c r="E443" s="59"/>
      <c r="F443" s="59"/>
      <c r="G443" s="59"/>
      <c r="H443" s="59"/>
      <c r="I443" s="59"/>
      <c r="J443" s="59"/>
      <c r="K443" s="59"/>
      <c r="L443" s="59"/>
      <c r="M443" s="59"/>
      <c r="N443" s="59"/>
      <c r="O443" s="59"/>
      <c r="P443" s="59"/>
      <c r="Q443" s="59"/>
      <c r="R443" s="59"/>
      <c r="S443" s="59"/>
      <c r="T443" s="59"/>
      <c r="U443" s="59"/>
      <c r="V443" s="59" t="s">
        <v>151</v>
      </c>
      <c r="W443" s="59"/>
      <c r="X443" s="59"/>
      <c r="Y443" s="59"/>
      <c r="Z443" s="59"/>
      <c r="AA443" s="59"/>
      <c r="AB443" s="59"/>
      <c r="AC443" s="59"/>
      <c r="AD443" s="59"/>
      <c r="AE443" s="59"/>
      <c r="AF443" s="59"/>
      <c r="AG443" s="59"/>
      <c r="AH443" s="59"/>
      <c r="AI443" s="59"/>
      <c r="AJ443" s="59"/>
      <c r="AK443" s="59"/>
      <c r="AL443" s="59" t="s">
        <v>152</v>
      </c>
      <c r="AM443" s="59"/>
      <c r="AN443" s="59"/>
      <c r="AO443" s="59"/>
      <c r="AP443" s="59"/>
      <c r="AQ443" s="59"/>
      <c r="AR443" s="59"/>
      <c r="AS443" s="59"/>
      <c r="AT443" s="59"/>
      <c r="AU443" s="59"/>
      <c r="AV443" s="59"/>
      <c r="AW443" s="59"/>
      <c r="AX443" s="59"/>
      <c r="AY443" s="59"/>
      <c r="AZ443" s="59"/>
      <c r="BA443" s="59"/>
      <c r="BB443" s="59"/>
      <c r="BC443" s="59" t="s">
        <v>153</v>
      </c>
      <c r="BD443" s="59"/>
      <c r="BE443" s="59"/>
      <c r="BF443" s="59"/>
      <c r="BG443" s="59"/>
      <c r="BH443" s="59"/>
      <c r="BI443" s="59"/>
      <c r="BJ443" s="59"/>
      <c r="BK443" s="59"/>
      <c r="BL443" s="59"/>
      <c r="BM443" s="59"/>
      <c r="BN443" s="59"/>
      <c r="BO443" s="59"/>
      <c r="BP443" s="59"/>
      <c r="BQ443" s="59"/>
      <c r="BR443" s="59"/>
      <c r="BS443" s="59"/>
      <c r="BT443" s="59"/>
      <c r="BU443" s="59" t="s">
        <v>85</v>
      </c>
      <c r="BV443" s="59"/>
      <c r="BW443" s="59"/>
      <c r="BX443" s="59"/>
      <c r="BY443" s="59"/>
      <c r="BZ443" s="59"/>
      <c r="CZ443" s="55"/>
      <c r="DA443" s="55"/>
      <c r="DB443" s="55"/>
      <c r="DC443" s="55"/>
      <c r="DD443" s="55"/>
      <c r="DE443" s="55"/>
      <c r="DF443" s="55"/>
      <c r="DG443" s="55"/>
      <c r="DH443" s="55"/>
      <c r="DI443" s="55"/>
      <c r="DJ443" s="55"/>
      <c r="DK443" s="55"/>
      <c r="DL443" s="55"/>
      <c r="DM443" s="55"/>
      <c r="DN443" s="55"/>
      <c r="DO443" s="55"/>
      <c r="DP443" s="55"/>
    </row>
    <row r="444" spans="1:120" s="1" customFormat="1" ht="17.100000000000001" customHeight="1">
      <c r="A444" s="59"/>
      <c r="B444" s="59"/>
      <c r="C444" s="59"/>
      <c r="D444" s="699" t="s">
        <v>234</v>
      </c>
      <c r="E444" s="699"/>
      <c r="F444" s="699"/>
      <c r="G444" s="699"/>
      <c r="H444" s="699"/>
      <c r="I444" s="699"/>
      <c r="J444" s="699"/>
      <c r="K444" s="699"/>
      <c r="L444" s="59" t="s">
        <v>37</v>
      </c>
      <c r="M444" s="59"/>
      <c r="N444" s="693"/>
      <c r="O444" s="693"/>
      <c r="P444" s="693"/>
      <c r="Q444" s="693"/>
      <c r="R444" s="670" t="s">
        <v>235</v>
      </c>
      <c r="S444" s="670"/>
      <c r="T444" s="670"/>
      <c r="U444" s="59"/>
      <c r="V444" s="59" t="s">
        <v>37</v>
      </c>
      <c r="W444" s="688"/>
      <c r="X444" s="688"/>
      <c r="Y444" s="688"/>
      <c r="Z444" s="688"/>
      <c r="AA444" s="688"/>
      <c r="AB444" s="688"/>
      <c r="AC444" s="688"/>
      <c r="AD444" s="688"/>
      <c r="AE444" s="688"/>
      <c r="AF444" s="688"/>
      <c r="AG444" s="688"/>
      <c r="AH444" s="688"/>
      <c r="AI444" s="688"/>
      <c r="AJ444" s="688"/>
      <c r="AK444" s="688"/>
      <c r="AL444" s="59" t="s">
        <v>117</v>
      </c>
      <c r="AM444" s="59"/>
      <c r="AN444" s="688"/>
      <c r="AO444" s="688"/>
      <c r="AP444" s="688"/>
      <c r="AQ444" s="688"/>
      <c r="AR444" s="688"/>
      <c r="AS444" s="688"/>
      <c r="AT444" s="688"/>
      <c r="AU444" s="688"/>
      <c r="AV444" s="688"/>
      <c r="AW444" s="688"/>
      <c r="AX444" s="688"/>
      <c r="AY444" s="688"/>
      <c r="AZ444" s="688"/>
      <c r="BA444" s="688"/>
      <c r="BB444" s="688"/>
      <c r="BC444" s="59" t="s">
        <v>117</v>
      </c>
      <c r="BD444" s="59"/>
      <c r="BE444" s="689">
        <f>W444+AN444</f>
        <v>0</v>
      </c>
      <c r="BF444" s="689"/>
      <c r="BG444" s="689"/>
      <c r="BH444" s="689"/>
      <c r="BI444" s="689"/>
      <c r="BJ444" s="689"/>
      <c r="BK444" s="689"/>
      <c r="BL444" s="689"/>
      <c r="BM444" s="689"/>
      <c r="BN444" s="689"/>
      <c r="BO444" s="689"/>
      <c r="BP444" s="689"/>
      <c r="BQ444" s="689"/>
      <c r="BR444" s="689"/>
      <c r="BS444" s="689"/>
      <c r="BT444" s="123"/>
      <c r="BU444" s="119" t="s">
        <v>85</v>
      </c>
      <c r="BV444" s="119"/>
      <c r="BW444" s="119"/>
      <c r="BX444" s="119"/>
      <c r="BY444" s="119"/>
      <c r="BZ444" s="59"/>
      <c r="CZ444" s="55"/>
      <c r="DA444" s="55"/>
      <c r="DB444" s="55"/>
      <c r="DC444" s="55"/>
      <c r="DD444" s="55"/>
      <c r="DE444" s="55"/>
      <c r="DF444" s="55"/>
      <c r="DG444" s="55"/>
      <c r="DH444" s="55"/>
      <c r="DI444" s="55"/>
      <c r="DJ444" s="55"/>
      <c r="DK444" s="55"/>
      <c r="DL444" s="55"/>
      <c r="DM444" s="55"/>
      <c r="DN444" s="55"/>
      <c r="DO444" s="55"/>
      <c r="DP444" s="55"/>
    </row>
    <row r="445" spans="1:120" s="1" customFormat="1" ht="17.100000000000001" customHeight="1">
      <c r="A445" s="59"/>
      <c r="B445" s="59"/>
      <c r="C445" s="59"/>
      <c r="D445" s="59"/>
      <c r="E445" s="59"/>
      <c r="F445" s="59"/>
      <c r="G445" s="59"/>
      <c r="H445" s="59"/>
      <c r="I445" s="59"/>
      <c r="J445" s="59"/>
      <c r="K445" s="59"/>
      <c r="L445" s="59" t="s">
        <v>37</v>
      </c>
      <c r="M445" s="59"/>
      <c r="N445" s="693"/>
      <c r="O445" s="693"/>
      <c r="P445" s="693"/>
      <c r="Q445" s="693"/>
      <c r="R445" s="670" t="s">
        <v>235</v>
      </c>
      <c r="S445" s="670"/>
      <c r="T445" s="670"/>
      <c r="U445" s="59"/>
      <c r="V445" s="59" t="s">
        <v>37</v>
      </c>
      <c r="W445" s="688"/>
      <c r="X445" s="688"/>
      <c r="Y445" s="688"/>
      <c r="Z445" s="688"/>
      <c r="AA445" s="688"/>
      <c r="AB445" s="688"/>
      <c r="AC445" s="688"/>
      <c r="AD445" s="688"/>
      <c r="AE445" s="688"/>
      <c r="AF445" s="688"/>
      <c r="AG445" s="688"/>
      <c r="AH445" s="688"/>
      <c r="AI445" s="688"/>
      <c r="AJ445" s="688"/>
      <c r="AK445" s="688"/>
      <c r="AL445" s="59" t="s">
        <v>117</v>
      </c>
      <c r="AM445" s="59"/>
      <c r="AN445" s="688"/>
      <c r="AO445" s="688"/>
      <c r="AP445" s="688"/>
      <c r="AQ445" s="688"/>
      <c r="AR445" s="688"/>
      <c r="AS445" s="688"/>
      <c r="AT445" s="688"/>
      <c r="AU445" s="688"/>
      <c r="AV445" s="688"/>
      <c r="AW445" s="688"/>
      <c r="AX445" s="688"/>
      <c r="AY445" s="688"/>
      <c r="AZ445" s="688"/>
      <c r="BA445" s="688"/>
      <c r="BB445" s="688"/>
      <c r="BC445" s="59" t="s">
        <v>117</v>
      </c>
      <c r="BD445" s="59"/>
      <c r="BE445" s="689">
        <f t="shared" ref="BE445:BE452" si="5">W445+AN445</f>
        <v>0</v>
      </c>
      <c r="BF445" s="689"/>
      <c r="BG445" s="689"/>
      <c r="BH445" s="689"/>
      <c r="BI445" s="689"/>
      <c r="BJ445" s="689"/>
      <c r="BK445" s="689"/>
      <c r="BL445" s="689"/>
      <c r="BM445" s="689"/>
      <c r="BN445" s="689"/>
      <c r="BO445" s="689"/>
      <c r="BP445" s="689"/>
      <c r="BQ445" s="689"/>
      <c r="BR445" s="689"/>
      <c r="BS445" s="689"/>
      <c r="BT445" s="123"/>
      <c r="BU445" s="119" t="s">
        <v>85</v>
      </c>
      <c r="BV445" s="119"/>
      <c r="BW445" s="119"/>
      <c r="BX445" s="119"/>
      <c r="BY445" s="119"/>
      <c r="BZ445" s="59"/>
      <c r="CZ445" s="55"/>
      <c r="DA445" s="55"/>
      <c r="DB445" s="55"/>
      <c r="DC445" s="55"/>
      <c r="DD445" s="55"/>
      <c r="DE445" s="55"/>
      <c r="DF445" s="55"/>
      <c r="DG445" s="55"/>
      <c r="DH445" s="55"/>
      <c r="DI445" s="55"/>
      <c r="DJ445" s="55"/>
      <c r="DK445" s="55"/>
      <c r="DL445" s="55"/>
      <c r="DM445" s="55"/>
      <c r="DN445" s="55"/>
      <c r="DO445" s="55"/>
      <c r="DP445" s="55"/>
    </row>
    <row r="446" spans="1:120" s="1" customFormat="1" ht="17.100000000000001" customHeight="1">
      <c r="A446" s="59"/>
      <c r="B446" s="59"/>
      <c r="C446" s="59"/>
      <c r="D446" s="59"/>
      <c r="E446" s="59"/>
      <c r="F446" s="59"/>
      <c r="G446" s="59"/>
      <c r="H446" s="59"/>
      <c r="I446" s="59"/>
      <c r="J446" s="59"/>
      <c r="K446" s="59"/>
      <c r="L446" s="59" t="s">
        <v>37</v>
      </c>
      <c r="M446" s="59"/>
      <c r="N446" s="693"/>
      <c r="O446" s="693"/>
      <c r="P446" s="693"/>
      <c r="Q446" s="693"/>
      <c r="R446" s="670" t="s">
        <v>235</v>
      </c>
      <c r="S446" s="670"/>
      <c r="T446" s="670"/>
      <c r="U446" s="59"/>
      <c r="V446" s="59" t="s">
        <v>37</v>
      </c>
      <c r="W446" s="688"/>
      <c r="X446" s="688"/>
      <c r="Y446" s="688"/>
      <c r="Z446" s="688"/>
      <c r="AA446" s="688"/>
      <c r="AB446" s="688"/>
      <c r="AC446" s="688"/>
      <c r="AD446" s="688"/>
      <c r="AE446" s="688"/>
      <c r="AF446" s="688"/>
      <c r="AG446" s="688"/>
      <c r="AH446" s="688"/>
      <c r="AI446" s="688"/>
      <c r="AJ446" s="688"/>
      <c r="AK446" s="688"/>
      <c r="AL446" s="59" t="s">
        <v>117</v>
      </c>
      <c r="AM446" s="59"/>
      <c r="AN446" s="688"/>
      <c r="AO446" s="688"/>
      <c r="AP446" s="688"/>
      <c r="AQ446" s="688"/>
      <c r="AR446" s="688"/>
      <c r="AS446" s="688"/>
      <c r="AT446" s="688"/>
      <c r="AU446" s="688"/>
      <c r="AV446" s="688"/>
      <c r="AW446" s="688"/>
      <c r="AX446" s="688"/>
      <c r="AY446" s="688"/>
      <c r="AZ446" s="688"/>
      <c r="BA446" s="688"/>
      <c r="BB446" s="688"/>
      <c r="BC446" s="59" t="s">
        <v>117</v>
      </c>
      <c r="BD446" s="59"/>
      <c r="BE446" s="689">
        <f t="shared" si="5"/>
        <v>0</v>
      </c>
      <c r="BF446" s="689"/>
      <c r="BG446" s="689"/>
      <c r="BH446" s="689"/>
      <c r="BI446" s="689"/>
      <c r="BJ446" s="689"/>
      <c r="BK446" s="689"/>
      <c r="BL446" s="689"/>
      <c r="BM446" s="689"/>
      <c r="BN446" s="689"/>
      <c r="BO446" s="689"/>
      <c r="BP446" s="689"/>
      <c r="BQ446" s="689"/>
      <c r="BR446" s="689"/>
      <c r="BS446" s="689"/>
      <c r="BT446" s="123"/>
      <c r="BU446" s="119" t="s">
        <v>85</v>
      </c>
      <c r="BV446" s="119"/>
      <c r="BW446" s="119"/>
      <c r="BX446" s="119"/>
      <c r="BY446" s="119"/>
      <c r="BZ446" s="59"/>
      <c r="CZ446" s="55"/>
      <c r="DA446" s="55"/>
      <c r="DB446" s="55"/>
      <c r="DC446" s="55"/>
      <c r="DD446" s="55"/>
      <c r="DE446" s="55"/>
      <c r="DF446" s="55"/>
      <c r="DG446" s="55"/>
      <c r="DH446" s="55"/>
      <c r="DI446" s="55"/>
      <c r="DJ446" s="55"/>
      <c r="DK446" s="55"/>
      <c r="DL446" s="55"/>
      <c r="DM446" s="55"/>
      <c r="DN446" s="55"/>
      <c r="DO446" s="55"/>
      <c r="DP446" s="55"/>
    </row>
    <row r="447" spans="1:120" s="1" customFormat="1" ht="17.100000000000001" customHeight="1">
      <c r="A447" s="59"/>
      <c r="B447" s="59"/>
      <c r="C447" s="59"/>
      <c r="D447" s="59"/>
      <c r="E447" s="59"/>
      <c r="F447" s="59"/>
      <c r="G447" s="59"/>
      <c r="H447" s="59"/>
      <c r="I447" s="59"/>
      <c r="J447" s="59"/>
      <c r="K447" s="59"/>
      <c r="L447" s="59" t="s">
        <v>37</v>
      </c>
      <c r="M447" s="59"/>
      <c r="N447" s="693"/>
      <c r="O447" s="693"/>
      <c r="P447" s="693"/>
      <c r="Q447" s="693"/>
      <c r="R447" s="670" t="s">
        <v>235</v>
      </c>
      <c r="S447" s="670"/>
      <c r="T447" s="670"/>
      <c r="U447" s="59"/>
      <c r="V447" s="59" t="s">
        <v>37</v>
      </c>
      <c r="W447" s="688"/>
      <c r="X447" s="688"/>
      <c r="Y447" s="688"/>
      <c r="Z447" s="688"/>
      <c r="AA447" s="688"/>
      <c r="AB447" s="688"/>
      <c r="AC447" s="688"/>
      <c r="AD447" s="688"/>
      <c r="AE447" s="688"/>
      <c r="AF447" s="688"/>
      <c r="AG447" s="688"/>
      <c r="AH447" s="688"/>
      <c r="AI447" s="688"/>
      <c r="AJ447" s="688"/>
      <c r="AK447" s="688"/>
      <c r="AL447" s="59" t="s">
        <v>117</v>
      </c>
      <c r="AM447" s="59"/>
      <c r="AN447" s="688"/>
      <c r="AO447" s="688"/>
      <c r="AP447" s="688"/>
      <c r="AQ447" s="688"/>
      <c r="AR447" s="688"/>
      <c r="AS447" s="688"/>
      <c r="AT447" s="688"/>
      <c r="AU447" s="688"/>
      <c r="AV447" s="688"/>
      <c r="AW447" s="688"/>
      <c r="AX447" s="688"/>
      <c r="AY447" s="688"/>
      <c r="AZ447" s="688"/>
      <c r="BA447" s="688"/>
      <c r="BB447" s="688"/>
      <c r="BC447" s="59" t="s">
        <v>117</v>
      </c>
      <c r="BD447" s="59"/>
      <c r="BE447" s="689">
        <f t="shared" si="5"/>
        <v>0</v>
      </c>
      <c r="BF447" s="689"/>
      <c r="BG447" s="689"/>
      <c r="BH447" s="689"/>
      <c r="BI447" s="689"/>
      <c r="BJ447" s="689"/>
      <c r="BK447" s="689"/>
      <c r="BL447" s="689"/>
      <c r="BM447" s="689"/>
      <c r="BN447" s="689"/>
      <c r="BO447" s="689"/>
      <c r="BP447" s="689"/>
      <c r="BQ447" s="689"/>
      <c r="BR447" s="689"/>
      <c r="BS447" s="689"/>
      <c r="BT447" s="123"/>
      <c r="BU447" s="119" t="s">
        <v>85</v>
      </c>
      <c r="BV447" s="119"/>
      <c r="BW447" s="119"/>
      <c r="BX447" s="119"/>
      <c r="BY447" s="119"/>
      <c r="BZ447" s="59"/>
      <c r="CZ447" s="55"/>
      <c r="DA447" s="55"/>
      <c r="DB447" s="55"/>
      <c r="DC447" s="55"/>
      <c r="DD447" s="55"/>
      <c r="DE447" s="55"/>
      <c r="DF447" s="55"/>
      <c r="DG447" s="55"/>
      <c r="DH447" s="55"/>
      <c r="DI447" s="55"/>
      <c r="DJ447" s="55"/>
      <c r="DK447" s="55"/>
      <c r="DL447" s="55"/>
      <c r="DM447" s="55"/>
      <c r="DN447" s="55"/>
      <c r="DO447" s="55"/>
      <c r="DP447" s="55"/>
    </row>
    <row r="448" spans="1:120" s="1" customFormat="1" ht="17.100000000000001" customHeight="1">
      <c r="A448" s="59"/>
      <c r="B448" s="59"/>
      <c r="C448" s="59"/>
      <c r="D448" s="59"/>
      <c r="E448" s="59"/>
      <c r="F448" s="59"/>
      <c r="G448" s="59"/>
      <c r="H448" s="59"/>
      <c r="I448" s="59"/>
      <c r="J448" s="59"/>
      <c r="K448" s="59"/>
      <c r="L448" s="59" t="s">
        <v>37</v>
      </c>
      <c r="M448" s="59"/>
      <c r="N448" s="693"/>
      <c r="O448" s="693"/>
      <c r="P448" s="693"/>
      <c r="Q448" s="693"/>
      <c r="R448" s="670" t="s">
        <v>235</v>
      </c>
      <c r="S448" s="670"/>
      <c r="T448" s="670"/>
      <c r="U448" s="59"/>
      <c r="V448" s="59" t="s">
        <v>37</v>
      </c>
      <c r="W448" s="688"/>
      <c r="X448" s="688"/>
      <c r="Y448" s="688"/>
      <c r="Z448" s="688"/>
      <c r="AA448" s="688"/>
      <c r="AB448" s="688"/>
      <c r="AC448" s="688"/>
      <c r="AD448" s="688"/>
      <c r="AE448" s="688"/>
      <c r="AF448" s="688"/>
      <c r="AG448" s="688"/>
      <c r="AH448" s="688"/>
      <c r="AI448" s="688"/>
      <c r="AJ448" s="688"/>
      <c r="AK448" s="688"/>
      <c r="AL448" s="59" t="s">
        <v>117</v>
      </c>
      <c r="AM448" s="59"/>
      <c r="AN448" s="688"/>
      <c r="AO448" s="688"/>
      <c r="AP448" s="688"/>
      <c r="AQ448" s="688"/>
      <c r="AR448" s="688"/>
      <c r="AS448" s="688"/>
      <c r="AT448" s="688"/>
      <c r="AU448" s="688"/>
      <c r="AV448" s="688"/>
      <c r="AW448" s="688"/>
      <c r="AX448" s="688"/>
      <c r="AY448" s="688"/>
      <c r="AZ448" s="688"/>
      <c r="BA448" s="688"/>
      <c r="BB448" s="688"/>
      <c r="BC448" s="59" t="s">
        <v>117</v>
      </c>
      <c r="BD448" s="59"/>
      <c r="BE448" s="689">
        <f t="shared" si="5"/>
        <v>0</v>
      </c>
      <c r="BF448" s="689"/>
      <c r="BG448" s="689"/>
      <c r="BH448" s="689"/>
      <c r="BI448" s="689"/>
      <c r="BJ448" s="689"/>
      <c r="BK448" s="689"/>
      <c r="BL448" s="689"/>
      <c r="BM448" s="689"/>
      <c r="BN448" s="689"/>
      <c r="BO448" s="689"/>
      <c r="BP448" s="689"/>
      <c r="BQ448" s="689"/>
      <c r="BR448" s="689"/>
      <c r="BS448" s="689"/>
      <c r="BT448" s="123"/>
      <c r="BU448" s="119" t="s">
        <v>85</v>
      </c>
      <c r="BV448" s="119"/>
      <c r="BW448" s="119"/>
      <c r="BX448" s="119"/>
      <c r="BY448" s="119"/>
      <c r="BZ448" s="59"/>
      <c r="CZ448" s="55"/>
      <c r="DA448" s="55"/>
      <c r="DB448" s="55"/>
      <c r="DC448" s="55"/>
      <c r="DD448" s="55"/>
      <c r="DE448" s="55"/>
      <c r="DF448" s="55"/>
      <c r="DG448" s="55"/>
      <c r="DH448" s="55"/>
      <c r="DI448" s="55"/>
      <c r="DJ448" s="55"/>
      <c r="DK448" s="55"/>
      <c r="DL448" s="55"/>
      <c r="DM448" s="55"/>
      <c r="DN448" s="55"/>
      <c r="DO448" s="55"/>
      <c r="DP448" s="55"/>
    </row>
    <row r="449" spans="1:120" s="1" customFormat="1" ht="17.100000000000001" customHeight="1">
      <c r="A449" s="59"/>
      <c r="B449" s="59"/>
      <c r="C449" s="59"/>
      <c r="D449" s="59"/>
      <c r="E449" s="59"/>
      <c r="F449" s="59"/>
      <c r="G449" s="59"/>
      <c r="H449" s="59"/>
      <c r="I449" s="59"/>
      <c r="J449" s="59"/>
      <c r="K449" s="59"/>
      <c r="L449" s="59" t="s">
        <v>37</v>
      </c>
      <c r="M449" s="59"/>
      <c r="N449" s="693"/>
      <c r="O449" s="693"/>
      <c r="P449" s="693"/>
      <c r="Q449" s="693"/>
      <c r="R449" s="670" t="s">
        <v>235</v>
      </c>
      <c r="S449" s="670"/>
      <c r="T449" s="670"/>
      <c r="U449" s="59"/>
      <c r="V449" s="59" t="s">
        <v>37</v>
      </c>
      <c r="W449" s="688"/>
      <c r="X449" s="688"/>
      <c r="Y449" s="688"/>
      <c r="Z449" s="688"/>
      <c r="AA449" s="688"/>
      <c r="AB449" s="688"/>
      <c r="AC449" s="688"/>
      <c r="AD449" s="688"/>
      <c r="AE449" s="688"/>
      <c r="AF449" s="688"/>
      <c r="AG449" s="688"/>
      <c r="AH449" s="688"/>
      <c r="AI449" s="688"/>
      <c r="AJ449" s="688"/>
      <c r="AK449" s="688"/>
      <c r="AL449" s="59" t="s">
        <v>117</v>
      </c>
      <c r="AM449" s="59"/>
      <c r="AN449" s="688"/>
      <c r="AO449" s="688"/>
      <c r="AP449" s="688"/>
      <c r="AQ449" s="688"/>
      <c r="AR449" s="688"/>
      <c r="AS449" s="688"/>
      <c r="AT449" s="688"/>
      <c r="AU449" s="688"/>
      <c r="AV449" s="688"/>
      <c r="AW449" s="688"/>
      <c r="AX449" s="688"/>
      <c r="AY449" s="688"/>
      <c r="AZ449" s="688"/>
      <c r="BA449" s="688"/>
      <c r="BB449" s="688"/>
      <c r="BC449" s="59" t="s">
        <v>117</v>
      </c>
      <c r="BD449" s="59"/>
      <c r="BE449" s="689">
        <f t="shared" si="5"/>
        <v>0</v>
      </c>
      <c r="BF449" s="689"/>
      <c r="BG449" s="689"/>
      <c r="BH449" s="689"/>
      <c r="BI449" s="689"/>
      <c r="BJ449" s="689"/>
      <c r="BK449" s="689"/>
      <c r="BL449" s="689"/>
      <c r="BM449" s="689"/>
      <c r="BN449" s="689"/>
      <c r="BO449" s="689"/>
      <c r="BP449" s="689"/>
      <c r="BQ449" s="689"/>
      <c r="BR449" s="689"/>
      <c r="BS449" s="689"/>
      <c r="BT449" s="123"/>
      <c r="BU449" s="119" t="s">
        <v>85</v>
      </c>
      <c r="BV449" s="119"/>
      <c r="BW449" s="119"/>
      <c r="BX449" s="119"/>
      <c r="BY449" s="119"/>
      <c r="BZ449" s="59"/>
      <c r="CZ449" s="55"/>
      <c r="DA449" s="55"/>
      <c r="DB449" s="55"/>
      <c r="DC449" s="55"/>
      <c r="DD449" s="55"/>
      <c r="DE449" s="55"/>
      <c r="DF449" s="55"/>
      <c r="DG449" s="55"/>
      <c r="DH449" s="55"/>
      <c r="DI449" s="55"/>
      <c r="DJ449" s="55"/>
      <c r="DK449" s="55"/>
      <c r="DL449" s="55"/>
      <c r="DM449" s="55"/>
      <c r="DN449" s="55"/>
      <c r="DO449" s="55"/>
      <c r="DP449" s="55"/>
    </row>
    <row r="450" spans="1:120" s="1" customFormat="1" ht="17.100000000000001" customHeight="1">
      <c r="A450" s="59"/>
      <c r="B450" s="59"/>
      <c r="C450" s="59"/>
      <c r="D450" s="59"/>
      <c r="E450" s="59"/>
      <c r="F450" s="59"/>
      <c r="G450" s="59"/>
      <c r="H450" s="59"/>
      <c r="I450" s="59"/>
      <c r="J450" s="59"/>
      <c r="K450" s="59"/>
      <c r="L450" s="59" t="s">
        <v>37</v>
      </c>
      <c r="M450" s="59"/>
      <c r="N450" s="693"/>
      <c r="O450" s="693"/>
      <c r="P450" s="693"/>
      <c r="Q450" s="693"/>
      <c r="R450" s="670" t="s">
        <v>235</v>
      </c>
      <c r="S450" s="670"/>
      <c r="T450" s="670"/>
      <c r="U450" s="59"/>
      <c r="V450" s="59" t="s">
        <v>37</v>
      </c>
      <c r="W450" s="688"/>
      <c r="X450" s="688"/>
      <c r="Y450" s="688"/>
      <c r="Z450" s="688"/>
      <c r="AA450" s="688"/>
      <c r="AB450" s="688"/>
      <c r="AC450" s="688"/>
      <c r="AD450" s="688"/>
      <c r="AE450" s="688"/>
      <c r="AF450" s="688"/>
      <c r="AG450" s="688"/>
      <c r="AH450" s="688"/>
      <c r="AI450" s="688"/>
      <c r="AJ450" s="688"/>
      <c r="AK450" s="688"/>
      <c r="AL450" s="59" t="s">
        <v>117</v>
      </c>
      <c r="AM450" s="59"/>
      <c r="AN450" s="688"/>
      <c r="AO450" s="688"/>
      <c r="AP450" s="688"/>
      <c r="AQ450" s="688"/>
      <c r="AR450" s="688"/>
      <c r="AS450" s="688"/>
      <c r="AT450" s="688"/>
      <c r="AU450" s="688"/>
      <c r="AV450" s="688"/>
      <c r="AW450" s="688"/>
      <c r="AX450" s="688"/>
      <c r="AY450" s="688"/>
      <c r="AZ450" s="688"/>
      <c r="BA450" s="688"/>
      <c r="BB450" s="688"/>
      <c r="BC450" s="59" t="s">
        <v>117</v>
      </c>
      <c r="BD450" s="59"/>
      <c r="BE450" s="689">
        <f t="shared" si="5"/>
        <v>0</v>
      </c>
      <c r="BF450" s="689"/>
      <c r="BG450" s="689"/>
      <c r="BH450" s="689"/>
      <c r="BI450" s="689"/>
      <c r="BJ450" s="689"/>
      <c r="BK450" s="689"/>
      <c r="BL450" s="689"/>
      <c r="BM450" s="689"/>
      <c r="BN450" s="689"/>
      <c r="BO450" s="689"/>
      <c r="BP450" s="689"/>
      <c r="BQ450" s="689"/>
      <c r="BR450" s="689"/>
      <c r="BS450" s="689"/>
      <c r="BT450" s="123"/>
      <c r="BU450" s="119" t="s">
        <v>85</v>
      </c>
      <c r="BV450" s="119"/>
      <c r="BW450" s="119"/>
      <c r="BX450" s="119"/>
      <c r="BY450" s="119"/>
      <c r="BZ450" s="59"/>
      <c r="CZ450" s="55"/>
      <c r="DA450" s="55"/>
      <c r="DB450" s="55"/>
      <c r="DC450" s="55"/>
      <c r="DD450" s="55"/>
      <c r="DE450" s="55"/>
      <c r="DF450" s="55"/>
      <c r="DG450" s="55"/>
      <c r="DH450" s="55"/>
      <c r="DI450" s="55"/>
      <c r="DJ450" s="55"/>
      <c r="DK450" s="55"/>
      <c r="DL450" s="55"/>
      <c r="DM450" s="55"/>
      <c r="DN450" s="55"/>
      <c r="DO450" s="55"/>
      <c r="DP450" s="55"/>
    </row>
    <row r="451" spans="1:120" s="1" customFormat="1" ht="17.100000000000001" customHeight="1">
      <c r="A451" s="59"/>
      <c r="B451" s="59"/>
      <c r="C451" s="59"/>
      <c r="D451" s="59"/>
      <c r="E451" s="59"/>
      <c r="F451" s="59"/>
      <c r="G451" s="59"/>
      <c r="H451" s="59"/>
      <c r="I451" s="59"/>
      <c r="J451" s="59"/>
      <c r="K451" s="59"/>
      <c r="L451" s="59" t="s">
        <v>37</v>
      </c>
      <c r="M451" s="59"/>
      <c r="N451" s="693"/>
      <c r="O451" s="693"/>
      <c r="P451" s="693"/>
      <c r="Q451" s="693"/>
      <c r="R451" s="670" t="s">
        <v>235</v>
      </c>
      <c r="S451" s="670"/>
      <c r="T451" s="670"/>
      <c r="U451" s="59"/>
      <c r="V451" s="59" t="s">
        <v>37</v>
      </c>
      <c r="W451" s="688"/>
      <c r="X451" s="688"/>
      <c r="Y451" s="688"/>
      <c r="Z451" s="688"/>
      <c r="AA451" s="688"/>
      <c r="AB451" s="688"/>
      <c r="AC451" s="688"/>
      <c r="AD451" s="688"/>
      <c r="AE451" s="688"/>
      <c r="AF451" s="688"/>
      <c r="AG451" s="688"/>
      <c r="AH451" s="688"/>
      <c r="AI451" s="688"/>
      <c r="AJ451" s="688"/>
      <c r="AK451" s="688"/>
      <c r="AL451" s="59" t="s">
        <v>117</v>
      </c>
      <c r="AM451" s="59"/>
      <c r="AN451" s="688"/>
      <c r="AO451" s="688"/>
      <c r="AP451" s="688"/>
      <c r="AQ451" s="688"/>
      <c r="AR451" s="688"/>
      <c r="AS451" s="688"/>
      <c r="AT451" s="688"/>
      <c r="AU451" s="688"/>
      <c r="AV451" s="688"/>
      <c r="AW451" s="688"/>
      <c r="AX451" s="688"/>
      <c r="AY451" s="688"/>
      <c r="AZ451" s="688"/>
      <c r="BA451" s="688"/>
      <c r="BB451" s="688"/>
      <c r="BC451" s="59" t="s">
        <v>117</v>
      </c>
      <c r="BD451" s="59"/>
      <c r="BE451" s="689">
        <f t="shared" si="5"/>
        <v>0</v>
      </c>
      <c r="BF451" s="689"/>
      <c r="BG451" s="689"/>
      <c r="BH451" s="689"/>
      <c r="BI451" s="689"/>
      <c r="BJ451" s="689"/>
      <c r="BK451" s="689"/>
      <c r="BL451" s="689"/>
      <c r="BM451" s="689"/>
      <c r="BN451" s="689"/>
      <c r="BO451" s="689"/>
      <c r="BP451" s="689"/>
      <c r="BQ451" s="689"/>
      <c r="BR451" s="689"/>
      <c r="BS451" s="689"/>
      <c r="BT451" s="123"/>
      <c r="BU451" s="119" t="s">
        <v>85</v>
      </c>
      <c r="BV451" s="119"/>
      <c r="BW451" s="119"/>
      <c r="BX451" s="119"/>
      <c r="BY451" s="119"/>
      <c r="BZ451" s="59"/>
      <c r="CZ451" s="55"/>
      <c r="DA451" s="55"/>
      <c r="DB451" s="55"/>
      <c r="DC451" s="55"/>
      <c r="DD451" s="55"/>
      <c r="DE451" s="55"/>
      <c r="DF451" s="55"/>
      <c r="DG451" s="55"/>
      <c r="DH451" s="55"/>
      <c r="DI451" s="55"/>
      <c r="DJ451" s="55"/>
      <c r="DK451" s="55"/>
      <c r="DL451" s="55"/>
      <c r="DM451" s="55"/>
      <c r="DN451" s="55"/>
      <c r="DO451" s="55"/>
      <c r="DP451" s="55"/>
    </row>
    <row r="452" spans="1:120" s="1" customFormat="1" ht="17.100000000000001" customHeight="1">
      <c r="A452" s="59"/>
      <c r="B452" s="59"/>
      <c r="C452" s="59"/>
      <c r="D452" s="59"/>
      <c r="E452" s="59"/>
      <c r="F452" s="59"/>
      <c r="G452" s="59"/>
      <c r="H452" s="59"/>
      <c r="I452" s="59"/>
      <c r="J452" s="59"/>
      <c r="K452" s="59"/>
      <c r="L452" s="59" t="s">
        <v>37</v>
      </c>
      <c r="M452" s="59"/>
      <c r="N452" s="693"/>
      <c r="O452" s="693"/>
      <c r="P452" s="693"/>
      <c r="Q452" s="693"/>
      <c r="R452" s="670" t="s">
        <v>235</v>
      </c>
      <c r="S452" s="670"/>
      <c r="T452" s="670"/>
      <c r="U452" s="59"/>
      <c r="V452" s="59" t="s">
        <v>37</v>
      </c>
      <c r="W452" s="688"/>
      <c r="X452" s="688"/>
      <c r="Y452" s="688"/>
      <c r="Z452" s="688"/>
      <c r="AA452" s="688"/>
      <c r="AB452" s="688"/>
      <c r="AC452" s="688"/>
      <c r="AD452" s="688"/>
      <c r="AE452" s="688"/>
      <c r="AF452" s="688"/>
      <c r="AG452" s="688"/>
      <c r="AH452" s="688"/>
      <c r="AI452" s="688"/>
      <c r="AJ452" s="688"/>
      <c r="AK452" s="688"/>
      <c r="AL452" s="59" t="s">
        <v>117</v>
      </c>
      <c r="AM452" s="59"/>
      <c r="AN452" s="688"/>
      <c r="AO452" s="688"/>
      <c r="AP452" s="688"/>
      <c r="AQ452" s="688"/>
      <c r="AR452" s="688"/>
      <c r="AS452" s="688"/>
      <c r="AT452" s="688"/>
      <c r="AU452" s="688"/>
      <c r="AV452" s="688"/>
      <c r="AW452" s="688"/>
      <c r="AX452" s="688"/>
      <c r="AY452" s="688"/>
      <c r="AZ452" s="688"/>
      <c r="BA452" s="688"/>
      <c r="BB452" s="688"/>
      <c r="BC452" s="59" t="s">
        <v>117</v>
      </c>
      <c r="BD452" s="59"/>
      <c r="BE452" s="689">
        <f t="shared" si="5"/>
        <v>0</v>
      </c>
      <c r="BF452" s="689"/>
      <c r="BG452" s="689"/>
      <c r="BH452" s="689"/>
      <c r="BI452" s="689"/>
      <c r="BJ452" s="689"/>
      <c r="BK452" s="689"/>
      <c r="BL452" s="689"/>
      <c r="BM452" s="689"/>
      <c r="BN452" s="689"/>
      <c r="BO452" s="689"/>
      <c r="BP452" s="689"/>
      <c r="BQ452" s="689"/>
      <c r="BR452" s="689"/>
      <c r="BS452" s="689"/>
      <c r="BT452" s="123"/>
      <c r="BU452" s="119" t="s">
        <v>85</v>
      </c>
      <c r="BV452" s="119"/>
      <c r="BW452" s="119"/>
      <c r="BX452" s="119"/>
      <c r="BY452" s="119"/>
      <c r="BZ452" s="59"/>
      <c r="CZ452" s="55"/>
      <c r="DA452" s="55"/>
      <c r="DB452" s="55"/>
      <c r="DC452" s="55"/>
      <c r="DD452" s="55"/>
      <c r="DE452" s="55"/>
      <c r="DF452" s="55"/>
      <c r="DG452" s="55"/>
      <c r="DH452" s="55"/>
      <c r="DI452" s="55"/>
      <c r="DJ452" s="55"/>
      <c r="DK452" s="55"/>
      <c r="DL452" s="55"/>
      <c r="DM452" s="55"/>
      <c r="DN452" s="55"/>
      <c r="DO452" s="55"/>
      <c r="DP452" s="55"/>
    </row>
    <row r="453" spans="1:120" s="1" customFormat="1" ht="17.100000000000001" customHeight="1">
      <c r="A453" s="59"/>
      <c r="B453" s="59"/>
      <c r="C453" s="59"/>
      <c r="D453" s="699" t="s">
        <v>236</v>
      </c>
      <c r="E453" s="699"/>
      <c r="F453" s="699"/>
      <c r="G453" s="699"/>
      <c r="H453" s="699"/>
      <c r="I453" s="699"/>
      <c r="J453" s="699"/>
      <c r="K453" s="699"/>
      <c r="L453" s="59"/>
      <c r="M453" s="59"/>
      <c r="N453" s="59"/>
      <c r="O453" s="59"/>
      <c r="P453" s="59"/>
      <c r="Q453" s="59"/>
      <c r="R453" s="59"/>
      <c r="S453" s="59"/>
      <c r="T453" s="59"/>
      <c r="U453" s="59"/>
      <c r="V453" s="59" t="s">
        <v>37</v>
      </c>
      <c r="W453" s="689">
        <f>SUM(W444:AK452)</f>
        <v>0</v>
      </c>
      <c r="X453" s="689"/>
      <c r="Y453" s="689"/>
      <c r="Z453" s="689"/>
      <c r="AA453" s="689"/>
      <c r="AB453" s="689"/>
      <c r="AC453" s="689"/>
      <c r="AD453" s="689"/>
      <c r="AE453" s="689"/>
      <c r="AF453" s="689"/>
      <c r="AG453" s="689"/>
      <c r="AH453" s="689"/>
      <c r="AI453" s="689"/>
      <c r="AJ453" s="689"/>
      <c r="AK453" s="689"/>
      <c r="AL453" s="59" t="s">
        <v>117</v>
      </c>
      <c r="AM453" s="59"/>
      <c r="AN453" s="689">
        <f>SUM(AN444:BB452)</f>
        <v>0</v>
      </c>
      <c r="AO453" s="689"/>
      <c r="AP453" s="689"/>
      <c r="AQ453" s="689"/>
      <c r="AR453" s="689"/>
      <c r="AS453" s="689"/>
      <c r="AT453" s="689"/>
      <c r="AU453" s="689"/>
      <c r="AV453" s="689"/>
      <c r="AW453" s="689"/>
      <c r="AX453" s="689"/>
      <c r="AY453" s="689"/>
      <c r="AZ453" s="689"/>
      <c r="BA453" s="689"/>
      <c r="BB453" s="689"/>
      <c r="BC453" s="59" t="s">
        <v>117</v>
      </c>
      <c r="BD453" s="59"/>
      <c r="BE453" s="689">
        <f>W453+AN453</f>
        <v>0</v>
      </c>
      <c r="BF453" s="689"/>
      <c r="BG453" s="689"/>
      <c r="BH453" s="689"/>
      <c r="BI453" s="689"/>
      <c r="BJ453" s="689"/>
      <c r="BK453" s="689"/>
      <c r="BL453" s="689"/>
      <c r="BM453" s="689"/>
      <c r="BN453" s="689"/>
      <c r="BO453" s="689"/>
      <c r="BP453" s="689"/>
      <c r="BQ453" s="689"/>
      <c r="BR453" s="689"/>
      <c r="BS453" s="689"/>
      <c r="BT453" s="123"/>
      <c r="BU453" s="119" t="s">
        <v>85</v>
      </c>
      <c r="BV453" s="119"/>
      <c r="BW453" s="119"/>
      <c r="BX453" s="119"/>
      <c r="BY453" s="119"/>
      <c r="BZ453" s="60"/>
      <c r="CZ453" s="55"/>
      <c r="DA453" s="55"/>
      <c r="DB453" s="55"/>
      <c r="DC453" s="55"/>
      <c r="DD453" s="55"/>
      <c r="DE453" s="55"/>
      <c r="DF453" s="55"/>
      <c r="DG453" s="55"/>
      <c r="DH453" s="55"/>
      <c r="DI453" s="55"/>
      <c r="DJ453" s="55"/>
      <c r="DK453" s="55"/>
      <c r="DL453" s="55"/>
      <c r="DM453" s="55"/>
      <c r="DN453" s="55"/>
      <c r="DO453" s="55"/>
      <c r="DP453" s="55"/>
    </row>
    <row r="454" spans="1:120" s="2" customFormat="1" ht="3.95" customHeight="1">
      <c r="A454" s="94"/>
      <c r="B454" s="94"/>
      <c r="C454" s="94"/>
      <c r="D454" s="94"/>
      <c r="E454" s="94"/>
      <c r="F454" s="94"/>
      <c r="G454" s="94"/>
      <c r="H454" s="94"/>
      <c r="I454" s="94"/>
      <c r="J454" s="94"/>
      <c r="K454" s="94"/>
      <c r="L454" s="94"/>
      <c r="M454" s="94"/>
      <c r="N454" s="94"/>
      <c r="O454" s="94"/>
      <c r="P454" s="94"/>
      <c r="Q454" s="94"/>
      <c r="R454" s="94"/>
      <c r="S454" s="94"/>
      <c r="T454" s="94"/>
      <c r="U454" s="94"/>
      <c r="V454" s="94"/>
      <c r="W454" s="94"/>
      <c r="X454" s="94"/>
      <c r="Y454" s="94"/>
      <c r="Z454" s="94"/>
      <c r="AA454" s="94"/>
      <c r="AB454" s="94"/>
      <c r="AC454" s="94"/>
      <c r="AD454" s="94"/>
      <c r="AE454" s="94"/>
      <c r="AF454" s="94"/>
      <c r="AG454" s="94"/>
      <c r="AH454" s="94"/>
      <c r="AI454" s="94"/>
      <c r="AJ454" s="94"/>
      <c r="AK454" s="94"/>
      <c r="AL454" s="94"/>
      <c r="AM454" s="94"/>
      <c r="AN454" s="94"/>
      <c r="AO454" s="94"/>
      <c r="AP454" s="94"/>
      <c r="AQ454" s="94"/>
      <c r="AR454" s="94"/>
      <c r="AS454" s="94"/>
      <c r="AT454" s="94"/>
      <c r="AU454" s="94"/>
      <c r="AV454" s="94"/>
      <c r="AW454" s="94"/>
      <c r="AX454" s="94"/>
      <c r="AY454" s="94"/>
      <c r="AZ454" s="94"/>
      <c r="BA454" s="94"/>
      <c r="BB454" s="94"/>
      <c r="BC454" s="94"/>
      <c r="BD454" s="94"/>
      <c r="BE454" s="94"/>
      <c r="BF454" s="94"/>
      <c r="BG454" s="94"/>
      <c r="BH454" s="94"/>
      <c r="BI454" s="94"/>
      <c r="BJ454" s="94"/>
      <c r="BK454" s="94"/>
      <c r="BL454" s="94"/>
      <c r="BM454" s="94"/>
      <c r="BN454" s="94"/>
      <c r="BO454" s="94"/>
      <c r="BP454" s="94"/>
      <c r="BQ454" s="94"/>
      <c r="BR454" s="94"/>
      <c r="BS454" s="94"/>
      <c r="BT454" s="94"/>
      <c r="BU454" s="94"/>
      <c r="BV454" s="94"/>
      <c r="BW454" s="94"/>
      <c r="BX454" s="94"/>
      <c r="BY454" s="94"/>
      <c r="BZ454" s="94"/>
      <c r="CB454" s="8"/>
      <c r="CZ454" s="48"/>
      <c r="DA454" s="48"/>
      <c r="DB454" s="48"/>
      <c r="DC454" s="48"/>
      <c r="DD454" s="48"/>
      <c r="DE454" s="48"/>
      <c r="DF454" s="48"/>
      <c r="DG454" s="48"/>
      <c r="DH454" s="48"/>
      <c r="DI454" s="48"/>
      <c r="DJ454" s="48"/>
      <c r="DK454" s="48"/>
      <c r="DL454" s="48"/>
      <c r="DM454" s="48"/>
      <c r="DN454" s="48"/>
      <c r="DO454" s="48"/>
      <c r="DP454" s="48"/>
    </row>
    <row r="455" spans="1:120" s="2" customFormat="1" ht="5.0999999999999996" customHeight="1">
      <c r="A455" s="203"/>
      <c r="B455" s="203"/>
      <c r="C455" s="203"/>
      <c r="D455" s="203"/>
      <c r="E455" s="203"/>
      <c r="F455" s="203"/>
      <c r="G455" s="203"/>
      <c r="H455" s="203"/>
      <c r="I455" s="203"/>
      <c r="J455" s="203"/>
      <c r="K455" s="203"/>
      <c r="L455" s="203"/>
      <c r="M455" s="203"/>
      <c r="N455" s="203"/>
      <c r="O455" s="203"/>
      <c r="P455" s="203"/>
      <c r="Q455" s="203"/>
      <c r="R455" s="203"/>
      <c r="S455" s="203"/>
      <c r="T455" s="203"/>
      <c r="U455" s="203"/>
      <c r="V455" s="203"/>
      <c r="W455" s="203"/>
      <c r="X455" s="203"/>
      <c r="Y455" s="203"/>
      <c r="Z455" s="203"/>
      <c r="AA455" s="203"/>
      <c r="AB455" s="203"/>
      <c r="AC455" s="203"/>
      <c r="AD455" s="203"/>
      <c r="AE455" s="203"/>
      <c r="AF455" s="203"/>
      <c r="AG455" s="203"/>
      <c r="AH455" s="203"/>
      <c r="AI455" s="203"/>
      <c r="AJ455" s="203"/>
      <c r="AK455" s="203"/>
      <c r="AL455" s="203"/>
      <c r="AM455" s="203"/>
      <c r="AN455" s="203"/>
      <c r="AO455" s="203"/>
      <c r="AP455" s="203"/>
      <c r="AQ455" s="203"/>
      <c r="AR455" s="203"/>
      <c r="AS455" s="203"/>
      <c r="AT455" s="203"/>
      <c r="AU455" s="203"/>
      <c r="AV455" s="203"/>
      <c r="AW455" s="203"/>
      <c r="AX455" s="203"/>
      <c r="AY455" s="203"/>
      <c r="AZ455" s="203"/>
      <c r="BA455" s="203"/>
      <c r="BB455" s="203"/>
      <c r="BC455" s="203"/>
      <c r="BD455" s="203"/>
      <c r="BE455" s="203"/>
      <c r="BF455" s="203"/>
      <c r="BG455" s="203"/>
      <c r="BH455" s="203"/>
      <c r="BI455" s="203"/>
      <c r="BJ455" s="203"/>
      <c r="BK455" s="203"/>
      <c r="BL455" s="203"/>
      <c r="BM455" s="203"/>
      <c r="BN455" s="203"/>
      <c r="BO455" s="203"/>
      <c r="BP455" s="203"/>
      <c r="BQ455" s="203"/>
      <c r="BR455" s="203"/>
      <c r="BS455" s="203"/>
      <c r="BT455" s="203"/>
      <c r="BU455" s="203"/>
      <c r="BV455" s="203"/>
      <c r="BW455" s="203"/>
      <c r="BX455" s="203"/>
      <c r="BY455" s="203"/>
      <c r="BZ455" s="203"/>
      <c r="CB455" s="8"/>
      <c r="CZ455" s="48"/>
      <c r="DA455" s="48"/>
      <c r="DB455" s="48"/>
      <c r="DC455" s="48"/>
      <c r="DD455" s="48"/>
      <c r="DE455" s="48"/>
      <c r="DF455" s="48"/>
      <c r="DG455" s="48"/>
      <c r="DH455" s="48"/>
      <c r="DI455" s="48"/>
      <c r="DJ455" s="48"/>
      <c r="DK455" s="48"/>
      <c r="DL455" s="48"/>
      <c r="DM455" s="48"/>
      <c r="DN455" s="48"/>
      <c r="DO455" s="48"/>
      <c r="DP455" s="48"/>
    </row>
    <row r="456" spans="1:120" s="1" customFormat="1" ht="17.100000000000001" customHeight="1">
      <c r="A456" s="59"/>
      <c r="B456" s="59" t="s">
        <v>1334</v>
      </c>
      <c r="C456" s="59"/>
      <c r="D456" s="59"/>
      <c r="E456" s="59"/>
      <c r="F456" s="59"/>
      <c r="G456" s="59"/>
      <c r="H456" s="59"/>
      <c r="I456" s="59"/>
      <c r="J456" s="59"/>
      <c r="K456" s="59"/>
      <c r="L456" s="59"/>
      <c r="M456" s="59"/>
      <c r="N456" s="59"/>
      <c r="O456" s="59"/>
      <c r="P456" s="59"/>
      <c r="Q456" s="59"/>
      <c r="R456" s="677"/>
      <c r="S456" s="677"/>
      <c r="T456" s="677"/>
      <c r="U456" s="677"/>
      <c r="V456" s="677"/>
      <c r="W456" s="677"/>
      <c r="X456" s="677"/>
      <c r="Y456" s="677"/>
      <c r="Z456" s="677"/>
      <c r="AA456" s="677"/>
      <c r="AB456" s="677"/>
      <c r="AC456" s="677"/>
      <c r="AD456" s="677"/>
      <c r="AE456" s="677"/>
      <c r="AF456" s="677"/>
      <c r="AG456" s="677"/>
      <c r="AH456" s="677"/>
      <c r="AI456" s="677"/>
      <c r="AJ456" s="677"/>
      <c r="AK456" s="677"/>
      <c r="AL456" s="677"/>
      <c r="AM456" s="677"/>
      <c r="AN456" s="677"/>
      <c r="AO456" s="677"/>
      <c r="AP456" s="677"/>
      <c r="AQ456" s="677"/>
      <c r="AR456" s="677"/>
      <c r="AS456" s="677"/>
      <c r="AT456" s="677"/>
      <c r="AU456" s="677"/>
      <c r="AV456" s="677"/>
      <c r="AW456" s="677"/>
      <c r="AX456" s="677"/>
      <c r="AY456" s="677"/>
      <c r="AZ456" s="677"/>
      <c r="BA456" s="677"/>
      <c r="BB456" s="677"/>
      <c r="BC456" s="677"/>
      <c r="BD456" s="677"/>
      <c r="BE456" s="677"/>
      <c r="BF456" s="677"/>
      <c r="BG456" s="677"/>
      <c r="BH456" s="677"/>
      <c r="BI456" s="677"/>
      <c r="BJ456" s="677"/>
      <c r="BK456" s="677"/>
      <c r="BL456" s="677"/>
      <c r="BM456" s="677"/>
      <c r="BN456" s="677"/>
      <c r="BO456" s="677"/>
      <c r="BP456" s="677"/>
      <c r="BQ456" s="677"/>
      <c r="BR456" s="677"/>
      <c r="BS456" s="677"/>
      <c r="BT456" s="677"/>
      <c r="BU456" s="677"/>
      <c r="BV456" s="677"/>
      <c r="BW456" s="677"/>
      <c r="BX456" s="677"/>
      <c r="BY456" s="677"/>
      <c r="BZ456" s="677"/>
      <c r="CZ456" s="55"/>
      <c r="DA456" s="55"/>
      <c r="DB456" s="55"/>
      <c r="DC456" s="55"/>
      <c r="DD456" s="55"/>
      <c r="DE456" s="55"/>
      <c r="DF456" s="55"/>
      <c r="DG456" s="55"/>
      <c r="DH456" s="55"/>
      <c r="DI456" s="55"/>
      <c r="DJ456" s="55"/>
      <c r="DK456" s="55"/>
      <c r="DL456" s="55"/>
      <c r="DM456" s="55"/>
      <c r="DN456" s="55"/>
      <c r="DO456" s="55"/>
      <c r="DP456" s="55"/>
    </row>
    <row r="457" spans="1:120" s="2" customFormat="1" ht="3.95" customHeight="1">
      <c r="A457" s="94"/>
      <c r="B457" s="94"/>
      <c r="C457" s="94"/>
      <c r="D457" s="94"/>
      <c r="E457" s="94"/>
      <c r="F457" s="94"/>
      <c r="G457" s="94"/>
      <c r="H457" s="94"/>
      <c r="I457" s="94"/>
      <c r="J457" s="94"/>
      <c r="K457" s="94"/>
      <c r="L457" s="94"/>
      <c r="M457" s="94"/>
      <c r="N457" s="94"/>
      <c r="O457" s="94"/>
      <c r="P457" s="94"/>
      <c r="Q457" s="94"/>
      <c r="R457" s="94"/>
      <c r="S457" s="94"/>
      <c r="T457" s="94"/>
      <c r="U457" s="94"/>
      <c r="V457" s="94"/>
      <c r="W457" s="94"/>
      <c r="X457" s="94"/>
      <c r="Y457" s="94"/>
      <c r="Z457" s="94"/>
      <c r="AA457" s="94"/>
      <c r="AB457" s="94"/>
      <c r="AC457" s="94"/>
      <c r="AD457" s="94"/>
      <c r="AE457" s="94"/>
      <c r="AF457" s="94"/>
      <c r="AG457" s="94"/>
      <c r="AH457" s="94"/>
      <c r="AI457" s="94"/>
      <c r="AJ457" s="94"/>
      <c r="AK457" s="94"/>
      <c r="AL457" s="94"/>
      <c r="AM457" s="94"/>
      <c r="AN457" s="94"/>
      <c r="AO457" s="94"/>
      <c r="AP457" s="94"/>
      <c r="AQ457" s="94"/>
      <c r="AR457" s="94"/>
      <c r="AS457" s="94"/>
      <c r="AT457" s="94"/>
      <c r="AU457" s="94"/>
      <c r="AV457" s="94"/>
      <c r="AW457" s="94"/>
      <c r="AX457" s="94"/>
      <c r="AY457" s="94"/>
      <c r="AZ457" s="94"/>
      <c r="BA457" s="94"/>
      <c r="BB457" s="94"/>
      <c r="BC457" s="94"/>
      <c r="BD457" s="94"/>
      <c r="BE457" s="94"/>
      <c r="BF457" s="94"/>
      <c r="BG457" s="94"/>
      <c r="BH457" s="94"/>
      <c r="BI457" s="94"/>
      <c r="BJ457" s="94"/>
      <c r="BK457" s="94"/>
      <c r="BL457" s="94"/>
      <c r="BM457" s="94"/>
      <c r="BN457" s="94"/>
      <c r="BO457" s="94"/>
      <c r="BP457" s="94"/>
      <c r="BQ457" s="94"/>
      <c r="BR457" s="94"/>
      <c r="BS457" s="94"/>
      <c r="BT457" s="94"/>
      <c r="BU457" s="94"/>
      <c r="BV457" s="94"/>
      <c r="BW457" s="94"/>
      <c r="BX457" s="94"/>
      <c r="BY457" s="94"/>
      <c r="BZ457" s="94"/>
      <c r="CB457" s="8"/>
      <c r="CZ457" s="48"/>
      <c r="DA457" s="48"/>
      <c r="DB457" s="48"/>
      <c r="DC457" s="48"/>
      <c r="DD457" s="48"/>
      <c r="DE457" s="48"/>
      <c r="DF457" s="48"/>
      <c r="DG457" s="48"/>
      <c r="DH457" s="48"/>
      <c r="DI457" s="48"/>
      <c r="DJ457" s="48"/>
      <c r="DK457" s="48"/>
      <c r="DL457" s="48"/>
      <c r="DM457" s="48"/>
      <c r="DN457" s="48"/>
      <c r="DO457" s="48"/>
      <c r="DP457" s="48"/>
    </row>
    <row r="458" spans="1:120" s="2" customFormat="1" ht="5.0999999999999996" customHeight="1">
      <c r="A458" s="203"/>
      <c r="B458" s="203"/>
      <c r="C458" s="203"/>
      <c r="D458" s="203"/>
      <c r="E458" s="203"/>
      <c r="F458" s="203"/>
      <c r="G458" s="203"/>
      <c r="H458" s="203"/>
      <c r="I458" s="203"/>
      <c r="J458" s="203"/>
      <c r="K458" s="203"/>
      <c r="L458" s="203"/>
      <c r="M458" s="203"/>
      <c r="N458" s="203"/>
      <c r="O458" s="203"/>
      <c r="P458" s="203"/>
      <c r="Q458" s="203"/>
      <c r="R458" s="203"/>
      <c r="S458" s="203"/>
      <c r="T458" s="203"/>
      <c r="U458" s="203"/>
      <c r="V458" s="203"/>
      <c r="W458" s="203"/>
      <c r="X458" s="203"/>
      <c r="Y458" s="203"/>
      <c r="Z458" s="203"/>
      <c r="AA458" s="203"/>
      <c r="AB458" s="203"/>
      <c r="AC458" s="203"/>
      <c r="AD458" s="203"/>
      <c r="AE458" s="203"/>
      <c r="AF458" s="203"/>
      <c r="AG458" s="203"/>
      <c r="AH458" s="203"/>
      <c r="AI458" s="203"/>
      <c r="AJ458" s="203"/>
      <c r="AK458" s="203"/>
      <c r="AL458" s="203"/>
      <c r="AM458" s="203"/>
      <c r="AN458" s="203"/>
      <c r="AO458" s="203"/>
      <c r="AP458" s="203"/>
      <c r="AQ458" s="203"/>
      <c r="AR458" s="203"/>
      <c r="AS458" s="203"/>
      <c r="AT458" s="203"/>
      <c r="AU458" s="203"/>
      <c r="AV458" s="203"/>
      <c r="AW458" s="203"/>
      <c r="AX458" s="203"/>
      <c r="AY458" s="203"/>
      <c r="AZ458" s="203"/>
      <c r="BA458" s="203"/>
      <c r="BB458" s="203"/>
      <c r="BC458" s="203"/>
      <c r="BD458" s="203"/>
      <c r="BE458" s="203"/>
      <c r="BF458" s="203"/>
      <c r="BG458" s="203"/>
      <c r="BH458" s="203"/>
      <c r="BI458" s="203"/>
      <c r="BJ458" s="203"/>
      <c r="BK458" s="203"/>
      <c r="BL458" s="203"/>
      <c r="BM458" s="203"/>
      <c r="BN458" s="203"/>
      <c r="BO458" s="203"/>
      <c r="BP458" s="203"/>
      <c r="BQ458" s="203"/>
      <c r="BR458" s="203"/>
      <c r="BS458" s="203"/>
      <c r="BT458" s="203"/>
      <c r="BU458" s="203"/>
      <c r="BV458" s="203"/>
      <c r="BW458" s="203"/>
      <c r="BX458" s="203"/>
      <c r="BY458" s="203"/>
      <c r="BZ458" s="203"/>
      <c r="CB458" s="8"/>
      <c r="CZ458" s="48"/>
      <c r="DA458" s="48"/>
      <c r="DB458" s="48"/>
      <c r="DC458" s="48"/>
      <c r="DD458" s="48"/>
      <c r="DE458" s="48"/>
      <c r="DF458" s="48"/>
      <c r="DG458" s="48"/>
      <c r="DH458" s="48"/>
      <c r="DI458" s="48"/>
      <c r="DJ458" s="48"/>
      <c r="DK458" s="48"/>
      <c r="DL458" s="48"/>
      <c r="DM458" s="48"/>
      <c r="DN458" s="48"/>
      <c r="DO458" s="48"/>
      <c r="DP458" s="48"/>
    </row>
    <row r="459" spans="1:120" s="1" customFormat="1" ht="17.100000000000001" customHeight="1">
      <c r="A459" s="59"/>
      <c r="B459" s="59" t="s">
        <v>1335</v>
      </c>
      <c r="C459" s="59"/>
      <c r="D459" s="59"/>
      <c r="E459" s="59"/>
      <c r="F459" s="59"/>
      <c r="G459" s="59"/>
      <c r="H459" s="59"/>
      <c r="I459" s="59"/>
      <c r="J459" s="59"/>
      <c r="K459" s="59"/>
      <c r="L459" s="59"/>
      <c r="M459" s="59"/>
      <c r="N459" s="59"/>
      <c r="O459" s="59"/>
      <c r="P459" s="59"/>
      <c r="Q459" s="59"/>
      <c r="R459" s="677"/>
      <c r="S459" s="677"/>
      <c r="T459" s="677"/>
      <c r="U459" s="677"/>
      <c r="V459" s="677"/>
      <c r="W459" s="677"/>
      <c r="X459" s="677"/>
      <c r="Y459" s="677"/>
      <c r="Z459" s="677"/>
      <c r="AA459" s="677"/>
      <c r="AB459" s="677"/>
      <c r="AC459" s="677"/>
      <c r="AD459" s="677"/>
      <c r="AE459" s="677"/>
      <c r="AF459" s="677"/>
      <c r="AG459" s="677"/>
      <c r="AH459" s="677"/>
      <c r="AI459" s="677"/>
      <c r="AJ459" s="677"/>
      <c r="AK459" s="677"/>
      <c r="AL459" s="677"/>
      <c r="AM459" s="677"/>
      <c r="AN459" s="677"/>
      <c r="AO459" s="677"/>
      <c r="AP459" s="677"/>
      <c r="AQ459" s="677"/>
      <c r="AR459" s="677"/>
      <c r="AS459" s="677"/>
      <c r="AT459" s="677"/>
      <c r="AU459" s="677"/>
      <c r="AV459" s="677"/>
      <c r="AW459" s="677"/>
      <c r="AX459" s="677"/>
      <c r="AY459" s="677"/>
      <c r="AZ459" s="677"/>
      <c r="BA459" s="677"/>
      <c r="BB459" s="677"/>
      <c r="BC459" s="677"/>
      <c r="BD459" s="677"/>
      <c r="BE459" s="677"/>
      <c r="BF459" s="677"/>
      <c r="BG459" s="677"/>
      <c r="BH459" s="677"/>
      <c r="BI459" s="677"/>
      <c r="BJ459" s="677"/>
      <c r="BK459" s="677"/>
      <c r="BL459" s="677"/>
      <c r="BM459" s="677"/>
      <c r="BN459" s="677"/>
      <c r="BO459" s="677"/>
      <c r="BP459" s="677"/>
      <c r="BQ459" s="677"/>
      <c r="BR459" s="677"/>
      <c r="BS459" s="677"/>
      <c r="BT459" s="677"/>
      <c r="BU459" s="677"/>
      <c r="BV459" s="677"/>
      <c r="BW459" s="677"/>
      <c r="BX459" s="677"/>
      <c r="BY459" s="677"/>
      <c r="BZ459" s="677"/>
      <c r="CZ459" s="55"/>
      <c r="DA459" s="55"/>
      <c r="DB459" s="55"/>
      <c r="DC459" s="55"/>
      <c r="DD459" s="55"/>
      <c r="DE459" s="55"/>
      <c r="DF459" s="55"/>
      <c r="DG459" s="55"/>
      <c r="DH459" s="55"/>
      <c r="DI459" s="55"/>
      <c r="DJ459" s="55"/>
      <c r="DK459" s="55"/>
      <c r="DL459" s="55"/>
      <c r="DM459" s="55"/>
      <c r="DN459" s="55"/>
      <c r="DO459" s="55"/>
      <c r="DP459" s="55"/>
    </row>
    <row r="460" spans="1:120" s="2" customFormat="1" ht="3.95" customHeight="1">
      <c r="A460" s="94"/>
      <c r="B460" s="94"/>
      <c r="C460" s="94"/>
      <c r="D460" s="94"/>
      <c r="E460" s="94"/>
      <c r="F460" s="94"/>
      <c r="G460" s="94"/>
      <c r="H460" s="94"/>
      <c r="I460" s="94"/>
      <c r="J460" s="94"/>
      <c r="K460" s="94"/>
      <c r="L460" s="94"/>
      <c r="M460" s="94"/>
      <c r="N460" s="94"/>
      <c r="O460" s="94"/>
      <c r="P460" s="94"/>
      <c r="Q460" s="94"/>
      <c r="R460" s="94"/>
      <c r="S460" s="94"/>
      <c r="T460" s="94"/>
      <c r="U460" s="94"/>
      <c r="V460" s="94"/>
      <c r="W460" s="94"/>
      <c r="X460" s="94"/>
      <c r="Y460" s="94"/>
      <c r="Z460" s="94"/>
      <c r="AA460" s="94"/>
      <c r="AB460" s="94"/>
      <c r="AC460" s="94"/>
      <c r="AD460" s="94"/>
      <c r="AE460" s="94"/>
      <c r="AF460" s="94"/>
      <c r="AG460" s="94"/>
      <c r="AH460" s="94"/>
      <c r="AI460" s="94"/>
      <c r="AJ460" s="94"/>
      <c r="AK460" s="94"/>
      <c r="AL460" s="94"/>
      <c r="AM460" s="94"/>
      <c r="AN460" s="94"/>
      <c r="AO460" s="94"/>
      <c r="AP460" s="94"/>
      <c r="AQ460" s="94"/>
      <c r="AR460" s="94"/>
      <c r="AS460" s="94"/>
      <c r="AT460" s="94"/>
      <c r="AU460" s="94"/>
      <c r="AV460" s="94"/>
      <c r="AW460" s="94"/>
      <c r="AX460" s="94"/>
      <c r="AY460" s="94"/>
      <c r="AZ460" s="94"/>
      <c r="BA460" s="94"/>
      <c r="BB460" s="94"/>
      <c r="BC460" s="94"/>
      <c r="BD460" s="94"/>
      <c r="BE460" s="94"/>
      <c r="BF460" s="94"/>
      <c r="BG460" s="94"/>
      <c r="BH460" s="94"/>
      <c r="BI460" s="94"/>
      <c r="BJ460" s="94"/>
      <c r="BK460" s="94"/>
      <c r="BL460" s="94"/>
      <c r="BM460" s="94"/>
      <c r="BN460" s="94"/>
      <c r="BO460" s="94"/>
      <c r="BP460" s="94"/>
      <c r="BQ460" s="94"/>
      <c r="BR460" s="94"/>
      <c r="BS460" s="94"/>
      <c r="BT460" s="94"/>
      <c r="BU460" s="94"/>
      <c r="BV460" s="94"/>
      <c r="BW460" s="94"/>
      <c r="BX460" s="94"/>
      <c r="BY460" s="94"/>
      <c r="BZ460" s="94"/>
      <c r="CB460" s="8"/>
      <c r="CZ460" s="48"/>
      <c r="DA460" s="48"/>
      <c r="DB460" s="48"/>
      <c r="DC460" s="48"/>
      <c r="DD460" s="48"/>
      <c r="DE460" s="48"/>
      <c r="DF460" s="48"/>
      <c r="DG460" s="48"/>
      <c r="DH460" s="48"/>
      <c r="DI460" s="48"/>
      <c r="DJ460" s="48"/>
      <c r="DK460" s="48"/>
      <c r="DL460" s="48"/>
      <c r="DM460" s="48"/>
      <c r="DN460" s="48"/>
      <c r="DO460" s="48"/>
      <c r="DP460" s="48"/>
    </row>
    <row r="461" spans="1:120" s="2" customFormat="1" ht="5.0999999999999996" customHeight="1">
      <c r="A461" s="203"/>
      <c r="B461" s="203"/>
      <c r="C461" s="203"/>
      <c r="D461" s="203"/>
      <c r="E461" s="203"/>
      <c r="F461" s="203"/>
      <c r="G461" s="203"/>
      <c r="H461" s="203"/>
      <c r="I461" s="203"/>
      <c r="J461" s="203"/>
      <c r="K461" s="203"/>
      <c r="L461" s="203"/>
      <c r="M461" s="203"/>
      <c r="N461" s="203"/>
      <c r="O461" s="203"/>
      <c r="P461" s="203"/>
      <c r="Q461" s="203"/>
      <c r="R461" s="203"/>
      <c r="S461" s="203"/>
      <c r="T461" s="203"/>
      <c r="U461" s="203"/>
      <c r="V461" s="203"/>
      <c r="W461" s="203"/>
      <c r="X461" s="203"/>
      <c r="Y461" s="203"/>
      <c r="Z461" s="203"/>
      <c r="AA461" s="203"/>
      <c r="AB461" s="203"/>
      <c r="AC461" s="203"/>
      <c r="AD461" s="203"/>
      <c r="AE461" s="203"/>
      <c r="AF461" s="203"/>
      <c r="AG461" s="203"/>
      <c r="AH461" s="203"/>
      <c r="AI461" s="203"/>
      <c r="AJ461" s="203"/>
      <c r="AK461" s="203"/>
      <c r="AL461" s="203"/>
      <c r="AM461" s="203"/>
      <c r="AN461" s="203"/>
      <c r="AO461" s="203"/>
      <c r="AP461" s="203"/>
      <c r="AQ461" s="203"/>
      <c r="AR461" s="203"/>
      <c r="AS461" s="203"/>
      <c r="AT461" s="203"/>
      <c r="AU461" s="203"/>
      <c r="AV461" s="203"/>
      <c r="AW461" s="203"/>
      <c r="AX461" s="203"/>
      <c r="AY461" s="203"/>
      <c r="AZ461" s="203"/>
      <c r="BA461" s="203"/>
      <c r="BB461" s="203"/>
      <c r="BC461" s="203"/>
      <c r="BD461" s="203"/>
      <c r="BE461" s="203"/>
      <c r="BF461" s="203"/>
      <c r="BG461" s="203"/>
      <c r="BH461" s="203"/>
      <c r="BI461" s="203"/>
      <c r="BJ461" s="203"/>
      <c r="BK461" s="203"/>
      <c r="BL461" s="203"/>
      <c r="BM461" s="203"/>
      <c r="BN461" s="203"/>
      <c r="BO461" s="203"/>
      <c r="BP461" s="203"/>
      <c r="BQ461" s="203"/>
      <c r="BR461" s="203"/>
      <c r="BS461" s="203"/>
      <c r="BT461" s="203"/>
      <c r="BU461" s="203"/>
      <c r="BV461" s="203"/>
      <c r="BW461" s="203"/>
      <c r="BX461" s="203"/>
      <c r="BY461" s="203"/>
      <c r="BZ461" s="203"/>
      <c r="CB461" s="8"/>
      <c r="CZ461" s="48"/>
      <c r="DA461" s="48"/>
      <c r="DB461" s="48"/>
      <c r="DC461" s="48"/>
      <c r="DD461" s="48"/>
      <c r="DE461" s="48"/>
      <c r="DF461" s="48"/>
      <c r="DG461" s="48"/>
      <c r="DH461" s="48"/>
      <c r="DI461" s="48"/>
      <c r="DJ461" s="48"/>
      <c r="DK461" s="48"/>
      <c r="DL461" s="48"/>
      <c r="DM461" s="48"/>
      <c r="DN461" s="48"/>
      <c r="DO461" s="48"/>
      <c r="DP461" s="48"/>
    </row>
    <row r="462" spans="1:120" s="1" customFormat="1" ht="17.100000000000001" customHeight="1">
      <c r="A462" s="59"/>
      <c r="B462" s="59" t="s">
        <v>1336</v>
      </c>
      <c r="C462" s="59"/>
      <c r="D462" s="59"/>
      <c r="E462" s="59"/>
      <c r="F462" s="59"/>
      <c r="G462" s="59"/>
      <c r="H462" s="59"/>
      <c r="I462" s="59"/>
      <c r="J462" s="59"/>
      <c r="K462" s="59"/>
      <c r="L462" s="59"/>
      <c r="M462" s="59"/>
      <c r="N462" s="59"/>
      <c r="O462" s="59"/>
      <c r="P462" s="59"/>
      <c r="Q462" s="59"/>
      <c r="R462" s="677"/>
      <c r="S462" s="677"/>
      <c r="T462" s="677"/>
      <c r="U462" s="677"/>
      <c r="V462" s="677"/>
      <c r="W462" s="677"/>
      <c r="X462" s="677"/>
      <c r="Y462" s="677"/>
      <c r="Z462" s="677"/>
      <c r="AA462" s="677"/>
      <c r="AB462" s="677"/>
      <c r="AC462" s="677"/>
      <c r="AD462" s="677"/>
      <c r="AE462" s="677"/>
      <c r="AF462" s="677"/>
      <c r="AG462" s="677"/>
      <c r="AH462" s="677"/>
      <c r="AI462" s="677"/>
      <c r="AJ462" s="677"/>
      <c r="AK462" s="677"/>
      <c r="AL462" s="677"/>
      <c r="AM462" s="677"/>
      <c r="AN462" s="677"/>
      <c r="AO462" s="677"/>
      <c r="AP462" s="677"/>
      <c r="AQ462" s="677"/>
      <c r="AR462" s="677"/>
      <c r="AS462" s="677"/>
      <c r="AT462" s="677"/>
      <c r="AU462" s="677"/>
      <c r="AV462" s="677"/>
      <c r="AW462" s="677"/>
      <c r="AX462" s="677"/>
      <c r="AY462" s="677"/>
      <c r="AZ462" s="677"/>
      <c r="BA462" s="677"/>
      <c r="BB462" s="677"/>
      <c r="BC462" s="677"/>
      <c r="BD462" s="677"/>
      <c r="BE462" s="677"/>
      <c r="BF462" s="677"/>
      <c r="BG462" s="677"/>
      <c r="BH462" s="677"/>
      <c r="BI462" s="677"/>
      <c r="BJ462" s="677"/>
      <c r="BK462" s="677"/>
      <c r="BL462" s="677"/>
      <c r="BM462" s="677"/>
      <c r="BN462" s="677"/>
      <c r="BO462" s="677"/>
      <c r="BP462" s="677"/>
      <c r="BQ462" s="677"/>
      <c r="BR462" s="677"/>
      <c r="BS462" s="677"/>
      <c r="BT462" s="677"/>
      <c r="BU462" s="677"/>
      <c r="BV462" s="677"/>
      <c r="BW462" s="677"/>
      <c r="BX462" s="677"/>
      <c r="BY462" s="677"/>
      <c r="BZ462" s="677"/>
      <c r="CZ462" s="55"/>
      <c r="DA462" s="55"/>
      <c r="DB462" s="55"/>
      <c r="DC462" s="55"/>
      <c r="DD462" s="55"/>
      <c r="DE462" s="55"/>
      <c r="DF462" s="55"/>
      <c r="DG462" s="55"/>
      <c r="DH462" s="55"/>
      <c r="DI462" s="55"/>
      <c r="DJ462" s="55"/>
      <c r="DK462" s="55"/>
      <c r="DL462" s="55"/>
      <c r="DM462" s="55"/>
      <c r="DN462" s="55"/>
      <c r="DO462" s="55"/>
      <c r="DP462" s="55"/>
    </row>
    <row r="463" spans="1:120" s="2" customFormat="1" ht="3.95" customHeight="1">
      <c r="A463" s="94"/>
      <c r="B463" s="94"/>
      <c r="C463" s="94"/>
      <c r="D463" s="94"/>
      <c r="E463" s="94"/>
      <c r="F463" s="94"/>
      <c r="G463" s="94"/>
      <c r="H463" s="94"/>
      <c r="I463" s="94"/>
      <c r="J463" s="94"/>
      <c r="K463" s="94"/>
      <c r="L463" s="94"/>
      <c r="M463" s="94"/>
      <c r="N463" s="94"/>
      <c r="O463" s="94"/>
      <c r="P463" s="94"/>
      <c r="Q463" s="94"/>
      <c r="R463" s="94"/>
      <c r="S463" s="94"/>
      <c r="T463" s="94"/>
      <c r="U463" s="94"/>
      <c r="V463" s="94"/>
      <c r="W463" s="94"/>
      <c r="X463" s="94"/>
      <c r="Y463" s="94"/>
      <c r="Z463" s="94"/>
      <c r="AA463" s="94"/>
      <c r="AB463" s="94"/>
      <c r="AC463" s="94"/>
      <c r="AD463" s="94"/>
      <c r="AE463" s="94"/>
      <c r="AF463" s="94"/>
      <c r="AG463" s="94"/>
      <c r="AH463" s="94"/>
      <c r="AI463" s="94"/>
      <c r="AJ463" s="94"/>
      <c r="AK463" s="94"/>
      <c r="AL463" s="94"/>
      <c r="AM463" s="94"/>
      <c r="AN463" s="94"/>
      <c r="AO463" s="94"/>
      <c r="AP463" s="94"/>
      <c r="AQ463" s="94"/>
      <c r="AR463" s="94"/>
      <c r="AS463" s="94"/>
      <c r="AT463" s="94"/>
      <c r="AU463" s="94"/>
      <c r="AV463" s="94"/>
      <c r="AW463" s="94"/>
      <c r="AX463" s="94"/>
      <c r="AY463" s="94"/>
      <c r="AZ463" s="94"/>
      <c r="BA463" s="94"/>
      <c r="BB463" s="94"/>
      <c r="BC463" s="94"/>
      <c r="BD463" s="94"/>
      <c r="BE463" s="94"/>
      <c r="BF463" s="94"/>
      <c r="BG463" s="94"/>
      <c r="BH463" s="94"/>
      <c r="BI463" s="94"/>
      <c r="BJ463" s="94"/>
      <c r="BK463" s="94"/>
      <c r="BL463" s="94"/>
      <c r="BM463" s="94"/>
      <c r="BN463" s="94"/>
      <c r="BO463" s="94"/>
      <c r="BP463" s="94"/>
      <c r="BQ463" s="94"/>
      <c r="BR463" s="94"/>
      <c r="BS463" s="94"/>
      <c r="BT463" s="94"/>
      <c r="BU463" s="94"/>
      <c r="BV463" s="94"/>
      <c r="BW463" s="94"/>
      <c r="BX463" s="94"/>
      <c r="BY463" s="94"/>
      <c r="BZ463" s="94"/>
      <c r="CB463" s="8"/>
      <c r="CZ463" s="48"/>
      <c r="DA463" s="48"/>
      <c r="DB463" s="48"/>
      <c r="DC463" s="48"/>
      <c r="DD463" s="48"/>
      <c r="DE463" s="48"/>
      <c r="DF463" s="48"/>
      <c r="DG463" s="48"/>
      <c r="DH463" s="48"/>
      <c r="DI463" s="48"/>
      <c r="DJ463" s="48"/>
      <c r="DK463" s="48"/>
      <c r="DL463" s="48"/>
      <c r="DM463" s="48"/>
      <c r="DN463" s="48"/>
      <c r="DO463" s="48"/>
      <c r="DP463" s="48"/>
    </row>
    <row r="464" spans="1:120" s="2" customFormat="1" ht="5.0999999999999996" customHeight="1">
      <c r="A464" s="203"/>
      <c r="B464" s="203"/>
      <c r="C464" s="203"/>
      <c r="D464" s="203"/>
      <c r="E464" s="203"/>
      <c r="F464" s="203"/>
      <c r="G464" s="203"/>
      <c r="H464" s="203"/>
      <c r="I464" s="203"/>
      <c r="J464" s="203"/>
      <c r="K464" s="203"/>
      <c r="L464" s="203"/>
      <c r="M464" s="203"/>
      <c r="N464" s="203"/>
      <c r="O464" s="203"/>
      <c r="P464" s="203"/>
      <c r="Q464" s="203"/>
      <c r="R464" s="203"/>
      <c r="S464" s="203"/>
      <c r="T464" s="203"/>
      <c r="U464" s="203"/>
      <c r="V464" s="203"/>
      <c r="W464" s="203"/>
      <c r="X464" s="203"/>
      <c r="Y464" s="203"/>
      <c r="Z464" s="203"/>
      <c r="AA464" s="203"/>
      <c r="AB464" s="203"/>
      <c r="AC464" s="203"/>
      <c r="AD464" s="203"/>
      <c r="AE464" s="203"/>
      <c r="AF464" s="203"/>
      <c r="AG464" s="203"/>
      <c r="AH464" s="203"/>
      <c r="AI464" s="203"/>
      <c r="AJ464" s="203"/>
      <c r="AK464" s="203"/>
      <c r="AL464" s="203"/>
      <c r="AM464" s="203"/>
      <c r="AN464" s="203"/>
      <c r="AO464" s="203"/>
      <c r="AP464" s="203"/>
      <c r="AQ464" s="203"/>
      <c r="AR464" s="203"/>
      <c r="AS464" s="203"/>
      <c r="AT464" s="203"/>
      <c r="AU464" s="203"/>
      <c r="AV464" s="203"/>
      <c r="AW464" s="203"/>
      <c r="AX464" s="203"/>
      <c r="AY464" s="203"/>
      <c r="AZ464" s="203"/>
      <c r="BA464" s="203"/>
      <c r="BB464" s="203"/>
      <c r="BC464" s="203"/>
      <c r="BD464" s="203"/>
      <c r="BE464" s="203"/>
      <c r="BF464" s="203"/>
      <c r="BG464" s="203"/>
      <c r="BH464" s="203"/>
      <c r="BI464" s="203"/>
      <c r="BJ464" s="203"/>
      <c r="BK464" s="203"/>
      <c r="BL464" s="203"/>
      <c r="BM464" s="203"/>
      <c r="BN464" s="203"/>
      <c r="BO464" s="203"/>
      <c r="BP464" s="203"/>
      <c r="BQ464" s="203"/>
      <c r="BR464" s="203"/>
      <c r="BS464" s="203"/>
      <c r="BT464" s="203"/>
      <c r="BU464" s="203"/>
      <c r="BV464" s="203"/>
      <c r="BW464" s="203"/>
      <c r="BX464" s="203"/>
      <c r="BY464" s="203"/>
      <c r="BZ464" s="203"/>
      <c r="CB464" s="8"/>
      <c r="CZ464" s="48"/>
      <c r="DA464" s="48"/>
      <c r="DB464" s="48"/>
      <c r="DC464" s="48"/>
      <c r="DD464" s="48"/>
      <c r="DE464" s="48"/>
      <c r="DF464" s="48"/>
      <c r="DG464" s="48"/>
      <c r="DH464" s="48"/>
      <c r="DI464" s="48"/>
      <c r="DJ464" s="48"/>
      <c r="DK464" s="48"/>
      <c r="DL464" s="48"/>
      <c r="DM464" s="48"/>
      <c r="DN464" s="48"/>
      <c r="DO464" s="48"/>
      <c r="DP464" s="48"/>
    </row>
    <row r="465" spans="1:120" s="1" customFormat="1" ht="17.100000000000001" customHeight="1">
      <c r="A465" s="59"/>
      <c r="B465" s="59" t="s">
        <v>1337</v>
      </c>
      <c r="C465" s="59"/>
      <c r="D465" s="59"/>
      <c r="E465" s="59"/>
      <c r="F465" s="59"/>
      <c r="G465" s="59"/>
      <c r="H465" s="59"/>
      <c r="I465" s="59"/>
      <c r="J465" s="59"/>
      <c r="K465" s="59"/>
      <c r="L465" s="59"/>
      <c r="M465" s="59"/>
      <c r="N465" s="59"/>
      <c r="O465" s="59"/>
      <c r="P465" s="59"/>
      <c r="Q465" s="59"/>
      <c r="R465" s="677"/>
      <c r="S465" s="677"/>
      <c r="T465" s="677"/>
      <c r="U465" s="677"/>
      <c r="V465" s="677"/>
      <c r="W465" s="677"/>
      <c r="X465" s="677"/>
      <c r="Y465" s="677"/>
      <c r="Z465" s="677"/>
      <c r="AA465" s="677"/>
      <c r="AB465" s="677"/>
      <c r="AC465" s="677"/>
      <c r="AD465" s="677"/>
      <c r="AE465" s="677"/>
      <c r="AF465" s="677"/>
      <c r="AG465" s="677"/>
      <c r="AH465" s="677"/>
      <c r="AI465" s="677"/>
      <c r="AJ465" s="677"/>
      <c r="AK465" s="677"/>
      <c r="AL465" s="677"/>
      <c r="AM465" s="677"/>
      <c r="AN465" s="677"/>
      <c r="AO465" s="677"/>
      <c r="AP465" s="677"/>
      <c r="AQ465" s="677"/>
      <c r="AR465" s="677"/>
      <c r="AS465" s="677"/>
      <c r="AT465" s="677"/>
      <c r="AU465" s="677"/>
      <c r="AV465" s="677"/>
      <c r="AW465" s="677"/>
      <c r="AX465" s="677"/>
      <c r="AY465" s="677"/>
      <c r="AZ465" s="677"/>
      <c r="BA465" s="677"/>
      <c r="BB465" s="677"/>
      <c r="BC465" s="677"/>
      <c r="BD465" s="677"/>
      <c r="BE465" s="677"/>
      <c r="BF465" s="677"/>
      <c r="BG465" s="677"/>
      <c r="BH465" s="677"/>
      <c r="BI465" s="677"/>
      <c r="BJ465" s="677"/>
      <c r="BK465" s="677"/>
      <c r="BL465" s="677"/>
      <c r="BM465" s="677"/>
      <c r="BN465" s="677"/>
      <c r="BO465" s="677"/>
      <c r="BP465" s="677"/>
      <c r="BQ465" s="677"/>
      <c r="BR465" s="677"/>
      <c r="BS465" s="677"/>
      <c r="BT465" s="677"/>
      <c r="BU465" s="677"/>
      <c r="BV465" s="677"/>
      <c r="BW465" s="677"/>
      <c r="BX465" s="677"/>
      <c r="BY465" s="677"/>
      <c r="BZ465" s="677"/>
      <c r="CZ465" s="55"/>
      <c r="DA465" s="55"/>
      <c r="DB465" s="55"/>
      <c r="DC465" s="55"/>
      <c r="DD465" s="55"/>
      <c r="DE465" s="55"/>
      <c r="DF465" s="55"/>
      <c r="DG465" s="55"/>
      <c r="DH465" s="55"/>
      <c r="DI465" s="55"/>
      <c r="DJ465" s="55"/>
      <c r="DK465" s="55"/>
      <c r="DL465" s="55"/>
      <c r="DM465" s="55"/>
      <c r="DN465" s="55"/>
      <c r="DO465" s="55"/>
      <c r="DP465" s="55"/>
    </row>
    <row r="466" spans="1:120" s="2" customFormat="1" ht="3.95" customHeight="1">
      <c r="A466" s="94"/>
      <c r="B466" s="94"/>
      <c r="C466" s="94"/>
      <c r="D466" s="94"/>
      <c r="E466" s="94"/>
      <c r="F466" s="94"/>
      <c r="G466" s="94"/>
      <c r="H466" s="94"/>
      <c r="I466" s="94"/>
      <c r="J466" s="94"/>
      <c r="K466" s="94"/>
      <c r="L466" s="94"/>
      <c r="M466" s="94"/>
      <c r="N466" s="94"/>
      <c r="O466" s="94"/>
      <c r="P466" s="94"/>
      <c r="Q466" s="94"/>
      <c r="R466" s="94"/>
      <c r="S466" s="94"/>
      <c r="T466" s="94"/>
      <c r="U466" s="94"/>
      <c r="V466" s="94"/>
      <c r="W466" s="94"/>
      <c r="X466" s="94"/>
      <c r="Y466" s="94"/>
      <c r="Z466" s="94"/>
      <c r="AA466" s="94"/>
      <c r="AB466" s="94"/>
      <c r="AC466" s="94"/>
      <c r="AD466" s="94"/>
      <c r="AE466" s="94"/>
      <c r="AF466" s="94"/>
      <c r="AG466" s="94"/>
      <c r="AH466" s="94"/>
      <c r="AI466" s="94"/>
      <c r="AJ466" s="94"/>
      <c r="AK466" s="94"/>
      <c r="AL466" s="94"/>
      <c r="AM466" s="94"/>
      <c r="AN466" s="94"/>
      <c r="AO466" s="94"/>
      <c r="AP466" s="94"/>
      <c r="AQ466" s="94"/>
      <c r="AR466" s="94"/>
      <c r="AS466" s="94"/>
      <c r="AT466" s="94"/>
      <c r="AU466" s="94"/>
      <c r="AV466" s="94"/>
      <c r="AW466" s="94"/>
      <c r="AX466" s="94"/>
      <c r="AY466" s="94"/>
      <c r="AZ466" s="94"/>
      <c r="BA466" s="94"/>
      <c r="BB466" s="94"/>
      <c r="BC466" s="94"/>
      <c r="BD466" s="94"/>
      <c r="BE466" s="94"/>
      <c r="BF466" s="94"/>
      <c r="BG466" s="94"/>
      <c r="BH466" s="94"/>
      <c r="BI466" s="94"/>
      <c r="BJ466" s="94"/>
      <c r="BK466" s="94"/>
      <c r="BL466" s="94"/>
      <c r="BM466" s="94"/>
      <c r="BN466" s="94"/>
      <c r="BO466" s="94"/>
      <c r="BP466" s="94"/>
      <c r="BQ466" s="94"/>
      <c r="BR466" s="94"/>
      <c r="BS466" s="94"/>
      <c r="BT466" s="94"/>
      <c r="BU466" s="94"/>
      <c r="BV466" s="94"/>
      <c r="BW466" s="94"/>
      <c r="BX466" s="94"/>
      <c r="BY466" s="94"/>
      <c r="BZ466" s="94"/>
      <c r="CB466" s="8"/>
      <c r="CZ466" s="48"/>
      <c r="DA466" s="48"/>
      <c r="DB466" s="48"/>
      <c r="DC466" s="48"/>
      <c r="DD466" s="48"/>
      <c r="DE466" s="48"/>
      <c r="DF466" s="48"/>
      <c r="DG466" s="48"/>
      <c r="DH466" s="48"/>
      <c r="DI466" s="48"/>
      <c r="DJ466" s="48"/>
      <c r="DK466" s="48"/>
      <c r="DL466" s="48"/>
      <c r="DM466" s="48"/>
      <c r="DN466" s="48"/>
      <c r="DO466" s="48"/>
      <c r="DP466" s="48"/>
    </row>
    <row r="467" spans="1:120" s="2" customFormat="1" ht="5.0999999999999996" customHeight="1">
      <c r="A467" s="203"/>
      <c r="B467" s="203"/>
      <c r="C467" s="203"/>
      <c r="D467" s="203"/>
      <c r="E467" s="203"/>
      <c r="F467" s="203"/>
      <c r="G467" s="203"/>
      <c r="H467" s="203"/>
      <c r="I467" s="203"/>
      <c r="J467" s="203"/>
      <c r="K467" s="203"/>
      <c r="L467" s="203"/>
      <c r="M467" s="203"/>
      <c r="N467" s="203"/>
      <c r="O467" s="203"/>
      <c r="P467" s="203"/>
      <c r="Q467" s="203"/>
      <c r="R467" s="203"/>
      <c r="S467" s="203"/>
      <c r="T467" s="203"/>
      <c r="U467" s="203"/>
      <c r="V467" s="203"/>
      <c r="W467" s="203"/>
      <c r="X467" s="203"/>
      <c r="Y467" s="203"/>
      <c r="Z467" s="203"/>
      <c r="AA467" s="203"/>
      <c r="AB467" s="203"/>
      <c r="AC467" s="203"/>
      <c r="AD467" s="203"/>
      <c r="AE467" s="203"/>
      <c r="AF467" s="203"/>
      <c r="AG467" s="203"/>
      <c r="AH467" s="203"/>
      <c r="AI467" s="203"/>
      <c r="AJ467" s="203"/>
      <c r="AK467" s="203"/>
      <c r="AL467" s="203"/>
      <c r="AM467" s="203"/>
      <c r="AN467" s="203"/>
      <c r="AO467" s="203"/>
      <c r="AP467" s="203"/>
      <c r="AQ467" s="203"/>
      <c r="AR467" s="203"/>
      <c r="AS467" s="203"/>
      <c r="AT467" s="203"/>
      <c r="AU467" s="203"/>
      <c r="AV467" s="203"/>
      <c r="AW467" s="203"/>
      <c r="AX467" s="203"/>
      <c r="AY467" s="203"/>
      <c r="AZ467" s="203"/>
      <c r="BA467" s="203"/>
      <c r="BB467" s="203"/>
      <c r="BC467" s="203"/>
      <c r="BD467" s="203"/>
      <c r="BE467" s="203"/>
      <c r="BF467" s="203"/>
      <c r="BG467" s="203"/>
      <c r="BH467" s="203"/>
      <c r="BI467" s="203"/>
      <c r="BJ467" s="203"/>
      <c r="BK467" s="203"/>
      <c r="BL467" s="203"/>
      <c r="BM467" s="203"/>
      <c r="BN467" s="203"/>
      <c r="BO467" s="203"/>
      <c r="BP467" s="203"/>
      <c r="BQ467" s="203"/>
      <c r="BR467" s="203"/>
      <c r="BS467" s="203"/>
      <c r="BT467" s="203"/>
      <c r="BU467" s="203"/>
      <c r="BV467" s="203"/>
      <c r="BW467" s="203"/>
      <c r="BX467" s="203"/>
      <c r="BY467" s="203"/>
      <c r="BZ467" s="203"/>
      <c r="CB467" s="8"/>
      <c r="CZ467" s="48"/>
      <c r="DA467" s="48"/>
      <c r="DB467" s="48"/>
      <c r="DC467" s="48"/>
      <c r="DD467" s="48"/>
      <c r="DE467" s="48"/>
      <c r="DF467" s="48"/>
      <c r="DG467" s="48"/>
      <c r="DH467" s="48"/>
      <c r="DI467" s="48"/>
      <c r="DJ467" s="48"/>
      <c r="DK467" s="48"/>
      <c r="DL467" s="48"/>
      <c r="DM467" s="48"/>
      <c r="DN467" s="48"/>
      <c r="DO467" s="48"/>
      <c r="DP467" s="48"/>
    </row>
    <row r="468" spans="1:120" s="1" customFormat="1" ht="17.100000000000001" customHeight="1">
      <c r="A468" s="59"/>
      <c r="B468" s="59" t="s">
        <v>1338</v>
      </c>
      <c r="C468" s="59"/>
      <c r="D468" s="59"/>
      <c r="E468" s="59"/>
      <c r="F468" s="59"/>
      <c r="G468" s="59"/>
      <c r="H468" s="59"/>
      <c r="I468" s="59"/>
      <c r="J468" s="59"/>
      <c r="K468" s="59"/>
      <c r="L468" s="59"/>
      <c r="M468" s="59"/>
      <c r="N468" s="59"/>
      <c r="O468" s="59"/>
      <c r="P468" s="59"/>
      <c r="Q468" s="59"/>
      <c r="R468" s="677"/>
      <c r="S468" s="677"/>
      <c r="T468" s="677"/>
      <c r="U468" s="677"/>
      <c r="V468" s="677"/>
      <c r="W468" s="677"/>
      <c r="X468" s="677"/>
      <c r="Y468" s="677"/>
      <c r="Z468" s="677"/>
      <c r="AA468" s="677"/>
      <c r="AB468" s="677"/>
      <c r="AC468" s="677"/>
      <c r="AD468" s="677"/>
      <c r="AE468" s="677"/>
      <c r="AF468" s="677"/>
      <c r="AG468" s="677"/>
      <c r="AH468" s="677"/>
      <c r="AI468" s="677"/>
      <c r="AJ468" s="677"/>
      <c r="AK468" s="677"/>
      <c r="AL468" s="677"/>
      <c r="AM468" s="677"/>
      <c r="AN468" s="677"/>
      <c r="AO468" s="677"/>
      <c r="AP468" s="677"/>
      <c r="AQ468" s="677"/>
      <c r="AR468" s="677"/>
      <c r="AS468" s="677"/>
      <c r="AT468" s="677"/>
      <c r="AU468" s="677"/>
      <c r="AV468" s="677"/>
      <c r="AW468" s="677"/>
      <c r="AX468" s="677"/>
      <c r="AY468" s="677"/>
      <c r="AZ468" s="677"/>
      <c r="BA468" s="677"/>
      <c r="BB468" s="677"/>
      <c r="BC468" s="677"/>
      <c r="BD468" s="677"/>
      <c r="BE468" s="677"/>
      <c r="BF468" s="677"/>
      <c r="BG468" s="677"/>
      <c r="BH468" s="677"/>
      <c r="BI468" s="677"/>
      <c r="BJ468" s="677"/>
      <c r="BK468" s="677"/>
      <c r="BL468" s="677"/>
      <c r="BM468" s="677"/>
      <c r="BN468" s="677"/>
      <c r="BO468" s="677"/>
      <c r="BP468" s="677"/>
      <c r="BQ468" s="677"/>
      <c r="BR468" s="677"/>
      <c r="BS468" s="677"/>
      <c r="BT468" s="677"/>
      <c r="BU468" s="677"/>
      <c r="BV468" s="677"/>
      <c r="BW468" s="677"/>
      <c r="BX468" s="677"/>
      <c r="BY468" s="677"/>
      <c r="BZ468" s="677"/>
      <c r="CZ468" s="55"/>
      <c r="DA468" s="55"/>
      <c r="DB468" s="55"/>
      <c r="DC468" s="55"/>
      <c r="DD468" s="55"/>
      <c r="DE468" s="55"/>
      <c r="DF468" s="55"/>
      <c r="DG468" s="55"/>
      <c r="DH468" s="55"/>
      <c r="DI468" s="55"/>
      <c r="DJ468" s="55"/>
      <c r="DK468" s="55"/>
      <c r="DL468" s="55"/>
      <c r="DM468" s="55"/>
      <c r="DN468" s="55"/>
      <c r="DO468" s="55"/>
      <c r="DP468" s="55"/>
    </row>
    <row r="469" spans="1:120" s="2" customFormat="1" ht="3.95" customHeight="1">
      <c r="A469" s="94"/>
      <c r="B469" s="94"/>
      <c r="C469" s="94"/>
      <c r="D469" s="94"/>
      <c r="E469" s="94"/>
      <c r="F469" s="94"/>
      <c r="G469" s="94"/>
      <c r="H469" s="94"/>
      <c r="I469" s="94"/>
      <c r="J469" s="94"/>
      <c r="K469" s="94"/>
      <c r="L469" s="94"/>
      <c r="M469" s="94"/>
      <c r="N469" s="94"/>
      <c r="O469" s="94"/>
      <c r="P469" s="94"/>
      <c r="Q469" s="94"/>
      <c r="R469" s="94"/>
      <c r="S469" s="94"/>
      <c r="T469" s="94"/>
      <c r="U469" s="94"/>
      <c r="V469" s="94"/>
      <c r="W469" s="94"/>
      <c r="X469" s="94"/>
      <c r="Y469" s="94"/>
      <c r="Z469" s="94"/>
      <c r="AA469" s="94"/>
      <c r="AB469" s="94"/>
      <c r="AC469" s="94"/>
      <c r="AD469" s="94"/>
      <c r="AE469" s="94"/>
      <c r="AF469" s="94"/>
      <c r="AG469" s="94"/>
      <c r="AH469" s="94"/>
      <c r="AI469" s="94"/>
      <c r="AJ469" s="94"/>
      <c r="AK469" s="94"/>
      <c r="AL469" s="94"/>
      <c r="AM469" s="94"/>
      <c r="AN469" s="94"/>
      <c r="AO469" s="94"/>
      <c r="AP469" s="94"/>
      <c r="AQ469" s="94"/>
      <c r="AR469" s="94"/>
      <c r="AS469" s="94"/>
      <c r="AT469" s="94"/>
      <c r="AU469" s="94"/>
      <c r="AV469" s="94"/>
      <c r="AW469" s="94"/>
      <c r="AX469" s="94"/>
      <c r="AY469" s="94"/>
      <c r="AZ469" s="94"/>
      <c r="BA469" s="94"/>
      <c r="BB469" s="94"/>
      <c r="BC469" s="94"/>
      <c r="BD469" s="94"/>
      <c r="BE469" s="94"/>
      <c r="BF469" s="94"/>
      <c r="BG469" s="94"/>
      <c r="BH469" s="94"/>
      <c r="BI469" s="94"/>
      <c r="BJ469" s="94"/>
      <c r="BK469" s="94"/>
      <c r="BL469" s="94"/>
      <c r="BM469" s="94"/>
      <c r="BN469" s="94"/>
      <c r="BO469" s="94"/>
      <c r="BP469" s="94"/>
      <c r="BQ469" s="94"/>
      <c r="BR469" s="94"/>
      <c r="BS469" s="94"/>
      <c r="BT469" s="94"/>
      <c r="BU469" s="94"/>
      <c r="BV469" s="94"/>
      <c r="BW469" s="94"/>
      <c r="BX469" s="94"/>
      <c r="BY469" s="94"/>
      <c r="BZ469" s="94"/>
      <c r="CB469" s="8"/>
      <c r="CZ469" s="48"/>
      <c r="DA469" s="48"/>
      <c r="DB469" s="48"/>
      <c r="DC469" s="48"/>
      <c r="DD469" s="48"/>
      <c r="DE469" s="48"/>
      <c r="DF469" s="48"/>
      <c r="DG469" s="48"/>
      <c r="DH469" s="48"/>
      <c r="DI469" s="48"/>
      <c r="DJ469" s="48"/>
      <c r="DK469" s="48"/>
      <c r="DL469" s="48"/>
      <c r="DM469" s="48"/>
      <c r="DN469" s="48"/>
      <c r="DO469" s="48"/>
      <c r="DP469" s="48"/>
    </row>
    <row r="470" spans="1:120" s="2" customFormat="1" ht="5.0999999999999996" customHeight="1">
      <c r="A470" s="203"/>
      <c r="B470" s="203"/>
      <c r="C470" s="203"/>
      <c r="D470" s="203"/>
      <c r="E470" s="203"/>
      <c r="F470" s="203"/>
      <c r="G470" s="203"/>
      <c r="H470" s="203"/>
      <c r="I470" s="203"/>
      <c r="J470" s="203"/>
      <c r="K470" s="203"/>
      <c r="L470" s="203"/>
      <c r="M470" s="203"/>
      <c r="N470" s="203"/>
      <c r="O470" s="203"/>
      <c r="P470" s="203"/>
      <c r="Q470" s="203"/>
      <c r="R470" s="203"/>
      <c r="S470" s="203"/>
      <c r="T470" s="203"/>
      <c r="U470" s="203"/>
      <c r="V470" s="203"/>
      <c r="W470" s="203"/>
      <c r="X470" s="203"/>
      <c r="Y470" s="203"/>
      <c r="Z470" s="203"/>
      <c r="AA470" s="203"/>
      <c r="AB470" s="203"/>
      <c r="AC470" s="203"/>
      <c r="AD470" s="203"/>
      <c r="AE470" s="203"/>
      <c r="AF470" s="203"/>
      <c r="AG470" s="203"/>
      <c r="AH470" s="203"/>
      <c r="AI470" s="203"/>
      <c r="AJ470" s="203"/>
      <c r="AK470" s="203"/>
      <c r="AL470" s="203"/>
      <c r="AM470" s="203"/>
      <c r="AN470" s="203"/>
      <c r="AO470" s="203"/>
      <c r="AP470" s="203"/>
      <c r="AQ470" s="203"/>
      <c r="AR470" s="203"/>
      <c r="AS470" s="203"/>
      <c r="AT470" s="203"/>
      <c r="AU470" s="203"/>
      <c r="AV470" s="203"/>
      <c r="AW470" s="203"/>
      <c r="AX470" s="203"/>
      <c r="AY470" s="203"/>
      <c r="AZ470" s="203"/>
      <c r="BA470" s="203"/>
      <c r="BB470" s="203"/>
      <c r="BC470" s="203"/>
      <c r="BD470" s="203"/>
      <c r="BE470" s="203"/>
      <c r="BF470" s="203"/>
      <c r="BG470" s="203"/>
      <c r="BH470" s="203"/>
      <c r="BI470" s="203"/>
      <c r="BJ470" s="203"/>
      <c r="BK470" s="203"/>
      <c r="BL470" s="203"/>
      <c r="BM470" s="203"/>
      <c r="BN470" s="203"/>
      <c r="BO470" s="203"/>
      <c r="BP470" s="203"/>
      <c r="BQ470" s="203"/>
      <c r="BR470" s="203"/>
      <c r="BS470" s="203"/>
      <c r="BT470" s="203"/>
      <c r="BU470" s="203"/>
      <c r="BV470" s="203"/>
      <c r="BW470" s="203"/>
      <c r="BX470" s="203"/>
      <c r="BY470" s="203"/>
      <c r="BZ470" s="203"/>
      <c r="CB470" s="8"/>
      <c r="CZ470" s="48"/>
      <c r="DA470" s="48"/>
      <c r="DB470" s="48"/>
      <c r="DC470" s="48"/>
      <c r="DD470" s="48"/>
      <c r="DE470" s="48"/>
      <c r="DF470" s="48"/>
      <c r="DG470" s="48"/>
      <c r="DH470" s="48"/>
      <c r="DI470" s="48"/>
      <c r="DJ470" s="48"/>
      <c r="DK470" s="48"/>
      <c r="DL470" s="48"/>
      <c r="DM470" s="48"/>
      <c r="DN470" s="48"/>
      <c r="DO470" s="48"/>
      <c r="DP470" s="48"/>
    </row>
    <row r="471" spans="1:120" s="1" customFormat="1" ht="17.100000000000001" customHeight="1">
      <c r="A471" s="59"/>
      <c r="B471" s="699" t="s">
        <v>1339</v>
      </c>
      <c r="C471" s="699"/>
      <c r="D471" s="699"/>
      <c r="E471" s="699"/>
      <c r="F471" s="699"/>
      <c r="G471" s="699"/>
      <c r="H471" s="699"/>
      <c r="I471" s="699"/>
      <c r="J471" s="699"/>
      <c r="K471" s="699"/>
      <c r="L471" s="699"/>
      <c r="M471" s="699"/>
      <c r="N471" s="699"/>
      <c r="O471" s="699"/>
      <c r="P471" s="699"/>
      <c r="Q471" s="699"/>
      <c r="R471" s="699"/>
      <c r="S471" s="677"/>
      <c r="T471" s="677"/>
      <c r="U471" s="677"/>
      <c r="V471" s="677"/>
      <c r="W471" s="677"/>
      <c r="X471" s="677"/>
      <c r="Y471" s="677"/>
      <c r="Z471" s="677"/>
      <c r="AA471" s="677"/>
      <c r="AB471" s="677"/>
      <c r="AC471" s="677"/>
      <c r="AD471" s="677"/>
      <c r="AE471" s="677"/>
      <c r="AF471" s="677"/>
      <c r="AG471" s="677"/>
      <c r="AH471" s="677"/>
      <c r="AI471" s="677"/>
      <c r="AJ471" s="677"/>
      <c r="AK471" s="677"/>
      <c r="AL471" s="677"/>
      <c r="AM471" s="677"/>
      <c r="AN471" s="677"/>
      <c r="AO471" s="677"/>
      <c r="AP471" s="677"/>
      <c r="AQ471" s="677"/>
      <c r="AR471" s="677"/>
      <c r="AS471" s="677"/>
      <c r="AT471" s="677"/>
      <c r="AU471" s="677"/>
      <c r="AV471" s="677"/>
      <c r="AW471" s="677"/>
      <c r="AX471" s="677"/>
      <c r="AY471" s="677"/>
      <c r="AZ471" s="677"/>
      <c r="BA471" s="677"/>
      <c r="BB471" s="677"/>
      <c r="BC471" s="677"/>
      <c r="BD471" s="677"/>
      <c r="BE471" s="677"/>
      <c r="BF471" s="677"/>
      <c r="BG471" s="677"/>
      <c r="BH471" s="677"/>
      <c r="BI471" s="677"/>
      <c r="BJ471" s="677"/>
      <c r="BK471" s="677"/>
      <c r="BL471" s="677"/>
      <c r="BM471" s="677"/>
      <c r="BN471" s="677"/>
      <c r="BO471" s="677"/>
      <c r="BP471" s="677"/>
      <c r="BQ471" s="677"/>
      <c r="BR471" s="677"/>
      <c r="BS471" s="677"/>
      <c r="BT471" s="677"/>
      <c r="BU471" s="677"/>
      <c r="BV471" s="677"/>
      <c r="BW471" s="677"/>
      <c r="BX471" s="677"/>
      <c r="BY471" s="677"/>
      <c r="BZ471" s="677"/>
      <c r="CZ471" s="55"/>
      <c r="DA471" s="55"/>
      <c r="DB471" s="55"/>
      <c r="DC471" s="55"/>
      <c r="DD471" s="55"/>
      <c r="DE471" s="55"/>
      <c r="DF471" s="55"/>
      <c r="DG471" s="55"/>
      <c r="DH471" s="55"/>
      <c r="DI471" s="55"/>
      <c r="DJ471" s="55"/>
      <c r="DK471" s="55"/>
      <c r="DL471" s="55"/>
      <c r="DM471" s="55"/>
      <c r="DN471" s="55"/>
      <c r="DO471" s="55"/>
      <c r="DP471" s="55"/>
    </row>
    <row r="472" spans="1:120" s="1" customFormat="1" ht="17.100000000000001" customHeight="1">
      <c r="A472" s="59"/>
      <c r="B472" s="59"/>
      <c r="C472" s="59"/>
      <c r="D472" s="59"/>
      <c r="E472" s="59"/>
      <c r="F472" s="59"/>
      <c r="G472" s="59"/>
      <c r="H472" s="59"/>
      <c r="I472" s="59"/>
      <c r="J472" s="59"/>
      <c r="K472" s="59"/>
      <c r="L472" s="59"/>
      <c r="M472" s="59"/>
      <c r="N472" s="59"/>
      <c r="O472" s="59"/>
      <c r="P472" s="59"/>
      <c r="Q472" s="59"/>
      <c r="R472" s="677"/>
      <c r="S472" s="677"/>
      <c r="T472" s="677"/>
      <c r="U472" s="677"/>
      <c r="V472" s="677"/>
      <c r="W472" s="677"/>
      <c r="X472" s="677"/>
      <c r="Y472" s="677"/>
      <c r="Z472" s="677"/>
      <c r="AA472" s="677"/>
      <c r="AB472" s="677"/>
      <c r="AC472" s="677"/>
      <c r="AD472" s="677"/>
      <c r="AE472" s="677"/>
      <c r="AF472" s="677"/>
      <c r="AG472" s="677"/>
      <c r="AH472" s="677"/>
      <c r="AI472" s="677"/>
      <c r="AJ472" s="677"/>
      <c r="AK472" s="677"/>
      <c r="AL472" s="677"/>
      <c r="AM472" s="677"/>
      <c r="AN472" s="677"/>
      <c r="AO472" s="677"/>
      <c r="AP472" s="677"/>
      <c r="AQ472" s="677"/>
      <c r="AR472" s="677"/>
      <c r="AS472" s="677"/>
      <c r="AT472" s="677"/>
      <c r="AU472" s="677"/>
      <c r="AV472" s="677"/>
      <c r="AW472" s="677"/>
      <c r="AX472" s="677"/>
      <c r="AY472" s="677"/>
      <c r="AZ472" s="677"/>
      <c r="BA472" s="677"/>
      <c r="BB472" s="677"/>
      <c r="BC472" s="677"/>
      <c r="BD472" s="677"/>
      <c r="BE472" s="677"/>
      <c r="BF472" s="677"/>
      <c r="BG472" s="677"/>
      <c r="BH472" s="677"/>
      <c r="BI472" s="677"/>
      <c r="BJ472" s="677"/>
      <c r="BK472" s="677"/>
      <c r="BL472" s="677"/>
      <c r="BM472" s="677"/>
      <c r="BN472" s="677"/>
      <c r="BO472" s="677"/>
      <c r="BP472" s="677"/>
      <c r="BQ472" s="677"/>
      <c r="BR472" s="677"/>
      <c r="BS472" s="677"/>
      <c r="BT472" s="677"/>
      <c r="BU472" s="677"/>
      <c r="BV472" s="677"/>
      <c r="BW472" s="677"/>
      <c r="BX472" s="677"/>
      <c r="BY472" s="677"/>
      <c r="BZ472" s="677"/>
      <c r="CZ472" s="55"/>
      <c r="DA472" s="55"/>
      <c r="DB472" s="55"/>
      <c r="DC472" s="55"/>
      <c r="DD472" s="55"/>
      <c r="DE472" s="55"/>
      <c r="DF472" s="55"/>
      <c r="DG472" s="55"/>
      <c r="DH472" s="55"/>
      <c r="DI472" s="55"/>
      <c r="DJ472" s="55"/>
      <c r="DK472" s="55"/>
      <c r="DL472" s="55"/>
      <c r="DM472" s="55"/>
      <c r="DN472" s="55"/>
      <c r="DO472" s="55"/>
      <c r="DP472" s="55"/>
    </row>
    <row r="473" spans="1:120" s="2" customFormat="1" ht="3.95" customHeight="1">
      <c r="A473" s="94"/>
      <c r="B473" s="94"/>
      <c r="C473" s="94"/>
      <c r="D473" s="94"/>
      <c r="E473" s="94"/>
      <c r="F473" s="94"/>
      <c r="G473" s="94"/>
      <c r="H473" s="94"/>
      <c r="I473" s="94"/>
      <c r="J473" s="94"/>
      <c r="K473" s="94"/>
      <c r="L473" s="94"/>
      <c r="M473" s="94"/>
      <c r="N473" s="94"/>
      <c r="O473" s="94"/>
      <c r="P473" s="94"/>
      <c r="Q473" s="94"/>
      <c r="R473" s="94"/>
      <c r="S473" s="94"/>
      <c r="T473" s="94"/>
      <c r="U473" s="94"/>
      <c r="V473" s="94"/>
      <c r="W473" s="94"/>
      <c r="X473" s="94"/>
      <c r="Y473" s="94"/>
      <c r="Z473" s="94"/>
      <c r="AA473" s="94"/>
      <c r="AB473" s="94"/>
      <c r="AC473" s="94"/>
      <c r="AD473" s="94"/>
      <c r="AE473" s="94"/>
      <c r="AF473" s="94"/>
      <c r="AG473" s="94"/>
      <c r="AH473" s="94"/>
      <c r="AI473" s="94"/>
      <c r="AJ473" s="94"/>
      <c r="AK473" s="94"/>
      <c r="AL473" s="94"/>
      <c r="AM473" s="94"/>
      <c r="AN473" s="94"/>
      <c r="AO473" s="94"/>
      <c r="AP473" s="94"/>
      <c r="AQ473" s="94"/>
      <c r="AR473" s="94"/>
      <c r="AS473" s="94"/>
      <c r="AT473" s="94"/>
      <c r="AU473" s="94"/>
      <c r="AV473" s="94"/>
      <c r="AW473" s="94"/>
      <c r="AX473" s="94"/>
      <c r="AY473" s="94"/>
      <c r="AZ473" s="94"/>
      <c r="BA473" s="94"/>
      <c r="BB473" s="94"/>
      <c r="BC473" s="94"/>
      <c r="BD473" s="94"/>
      <c r="BE473" s="94"/>
      <c r="BF473" s="94"/>
      <c r="BG473" s="94"/>
      <c r="BH473" s="94"/>
      <c r="BI473" s="94"/>
      <c r="BJ473" s="94"/>
      <c r="BK473" s="94"/>
      <c r="BL473" s="94"/>
      <c r="BM473" s="94"/>
      <c r="BN473" s="94"/>
      <c r="BO473" s="94"/>
      <c r="BP473" s="94"/>
      <c r="BQ473" s="94"/>
      <c r="BR473" s="94"/>
      <c r="BS473" s="94"/>
      <c r="BT473" s="94"/>
      <c r="BU473" s="94"/>
      <c r="BV473" s="94"/>
      <c r="BW473" s="94"/>
      <c r="BX473" s="94"/>
      <c r="BY473" s="94"/>
      <c r="BZ473" s="94"/>
      <c r="CB473" s="8"/>
      <c r="CZ473" s="48"/>
      <c r="DA473" s="48"/>
      <c r="DB473" s="48"/>
      <c r="DC473" s="48"/>
      <c r="DD473" s="48"/>
      <c r="DE473" s="48"/>
      <c r="DF473" s="48"/>
      <c r="DG473" s="48"/>
      <c r="DH473" s="48"/>
      <c r="DI473" s="48"/>
      <c r="DJ473" s="48"/>
      <c r="DK473" s="48"/>
      <c r="DL473" s="48"/>
      <c r="DM473" s="48"/>
      <c r="DN473" s="48"/>
      <c r="DO473" s="48"/>
      <c r="DP473" s="48"/>
    </row>
    <row r="474" spans="1:120" s="2" customFormat="1" ht="5.0999999999999996" customHeight="1">
      <c r="A474" s="203"/>
      <c r="B474" s="203"/>
      <c r="C474" s="203"/>
      <c r="D474" s="203"/>
      <c r="E474" s="203"/>
      <c r="F474" s="203"/>
      <c r="G474" s="203"/>
      <c r="H474" s="203"/>
      <c r="I474" s="203"/>
      <c r="J474" s="203"/>
      <c r="K474" s="203"/>
      <c r="L474" s="203"/>
      <c r="M474" s="203"/>
      <c r="N474" s="203"/>
      <c r="O474" s="203"/>
      <c r="P474" s="203"/>
      <c r="Q474" s="203"/>
      <c r="R474" s="203"/>
      <c r="S474" s="203"/>
      <c r="T474" s="203"/>
      <c r="U474" s="203"/>
      <c r="V474" s="203"/>
      <c r="W474" s="203"/>
      <c r="X474" s="203"/>
      <c r="Y474" s="203"/>
      <c r="Z474" s="203"/>
      <c r="AA474" s="203"/>
      <c r="AB474" s="203"/>
      <c r="AC474" s="203"/>
      <c r="AD474" s="203"/>
      <c r="AE474" s="203"/>
      <c r="AF474" s="203"/>
      <c r="AG474" s="203"/>
      <c r="AH474" s="203"/>
      <c r="AI474" s="203"/>
      <c r="AJ474" s="203"/>
      <c r="AK474" s="203"/>
      <c r="AL474" s="203"/>
      <c r="AM474" s="203"/>
      <c r="AN474" s="203"/>
      <c r="AO474" s="203"/>
      <c r="AP474" s="203"/>
      <c r="AQ474" s="203"/>
      <c r="AR474" s="203"/>
      <c r="AS474" s="203"/>
      <c r="AT474" s="203"/>
      <c r="AU474" s="203"/>
      <c r="AV474" s="203"/>
      <c r="AW474" s="203"/>
      <c r="AX474" s="203"/>
      <c r="AY474" s="203"/>
      <c r="AZ474" s="203"/>
      <c r="BA474" s="203"/>
      <c r="BB474" s="203"/>
      <c r="BC474" s="203"/>
      <c r="BD474" s="203"/>
      <c r="BE474" s="203"/>
      <c r="BF474" s="203"/>
      <c r="BG474" s="203"/>
      <c r="BH474" s="203"/>
      <c r="BI474" s="203"/>
      <c r="BJ474" s="203"/>
      <c r="BK474" s="203"/>
      <c r="BL474" s="203"/>
      <c r="BM474" s="203"/>
      <c r="BN474" s="203"/>
      <c r="BO474" s="203"/>
      <c r="BP474" s="203"/>
      <c r="BQ474" s="203"/>
      <c r="BR474" s="203"/>
      <c r="BS474" s="203"/>
      <c r="BT474" s="203"/>
      <c r="BU474" s="203"/>
      <c r="BV474" s="203"/>
      <c r="BW474" s="203"/>
      <c r="BX474" s="203"/>
      <c r="BY474" s="203"/>
      <c r="BZ474" s="203"/>
      <c r="CB474" s="8"/>
      <c r="CZ474" s="48"/>
      <c r="DA474" s="48"/>
      <c r="DB474" s="48"/>
      <c r="DC474" s="48"/>
      <c r="DD474" s="48"/>
      <c r="DE474" s="48"/>
      <c r="DF474" s="48"/>
      <c r="DG474" s="48"/>
      <c r="DH474" s="48"/>
      <c r="DI474" s="48"/>
      <c r="DJ474" s="48"/>
      <c r="DK474" s="48"/>
      <c r="DL474" s="48"/>
      <c r="DM474" s="48"/>
      <c r="DN474" s="48"/>
      <c r="DO474" s="48"/>
      <c r="DP474" s="48"/>
    </row>
    <row r="475" spans="1:120" s="1" customFormat="1" ht="17.100000000000001" customHeight="1">
      <c r="A475" s="59"/>
      <c r="B475" s="59" t="s">
        <v>1340</v>
      </c>
      <c r="C475" s="59"/>
      <c r="D475" s="59"/>
      <c r="E475" s="59"/>
      <c r="F475" s="59"/>
      <c r="G475" s="59"/>
      <c r="H475" s="59"/>
      <c r="I475" s="59"/>
      <c r="J475" s="59"/>
      <c r="K475" s="59"/>
      <c r="L475" s="59"/>
      <c r="M475" s="59"/>
      <c r="N475" s="59"/>
      <c r="O475" s="59"/>
      <c r="P475" s="59"/>
      <c r="Q475" s="59"/>
      <c r="R475" s="378"/>
      <c r="S475" s="378"/>
      <c r="T475" s="378"/>
      <c r="U475" s="378"/>
      <c r="V475" s="378"/>
      <c r="W475" s="378"/>
      <c r="X475" s="378"/>
      <c r="Y475" s="378"/>
      <c r="Z475" s="378"/>
      <c r="AA475" s="378"/>
      <c r="AB475" s="378"/>
      <c r="AC475" s="378"/>
      <c r="AD475" s="378"/>
      <c r="AE475" s="378"/>
      <c r="AF475" s="378"/>
      <c r="AG475" s="378"/>
      <c r="AH475" s="378"/>
      <c r="AI475" s="378"/>
      <c r="AJ475" s="378"/>
      <c r="AK475" s="378"/>
      <c r="AL475" s="378"/>
      <c r="AM475" s="378"/>
      <c r="AN475" s="378"/>
      <c r="AO475" s="378"/>
      <c r="AP475" s="378"/>
      <c r="AQ475" s="378"/>
      <c r="AR475" s="378"/>
      <c r="AS475" s="378"/>
      <c r="AT475" s="378"/>
      <c r="AU475" s="378"/>
      <c r="AV475" s="378"/>
      <c r="AW475" s="378"/>
      <c r="AX475" s="378"/>
      <c r="AY475" s="378"/>
      <c r="AZ475" s="378"/>
      <c r="BA475" s="378"/>
      <c r="BB475" s="378"/>
      <c r="BC475" s="378"/>
      <c r="BD475" s="378"/>
      <c r="BE475" s="378"/>
      <c r="BF475" s="378"/>
      <c r="BG475" s="378"/>
      <c r="BH475" s="378"/>
      <c r="BI475" s="378"/>
      <c r="BJ475" s="378"/>
      <c r="BK475" s="378"/>
      <c r="BL475" s="378"/>
      <c r="BM475" s="378"/>
      <c r="BN475" s="378"/>
      <c r="BO475" s="378"/>
      <c r="BP475" s="378"/>
      <c r="BQ475" s="378"/>
      <c r="BR475" s="378"/>
      <c r="BS475" s="378"/>
      <c r="BT475" s="378"/>
      <c r="BU475" s="378"/>
      <c r="BV475" s="378"/>
      <c r="BW475" s="378"/>
      <c r="BX475" s="378"/>
      <c r="BY475" s="378"/>
      <c r="BZ475" s="378"/>
      <c r="CP475" s="1" t="s">
        <v>1725</v>
      </c>
      <c r="CZ475" s="55"/>
      <c r="DA475" s="55"/>
      <c r="DB475" s="55"/>
      <c r="DC475" s="55"/>
      <c r="DD475" s="55"/>
      <c r="DE475" s="55"/>
      <c r="DF475" s="55"/>
      <c r="DG475" s="55"/>
      <c r="DH475" s="55"/>
      <c r="DI475" s="55"/>
      <c r="DJ475" s="55"/>
      <c r="DK475" s="55"/>
      <c r="DL475" s="55"/>
      <c r="DM475" s="55"/>
      <c r="DN475" s="55"/>
      <c r="DO475" s="55"/>
      <c r="DP475" s="55"/>
    </row>
    <row r="476" spans="1:120" s="1" customFormat="1" ht="17.100000000000001" customHeight="1">
      <c r="A476" s="59"/>
      <c r="B476" s="59"/>
      <c r="C476" s="677"/>
      <c r="D476" s="677"/>
      <c r="E476" s="677"/>
      <c r="F476" s="677"/>
      <c r="G476" s="677"/>
      <c r="H476" s="677"/>
      <c r="I476" s="677"/>
      <c r="J476" s="677"/>
      <c r="K476" s="677"/>
      <c r="L476" s="677"/>
      <c r="M476" s="677"/>
      <c r="N476" s="677"/>
      <c r="O476" s="677"/>
      <c r="P476" s="677"/>
      <c r="Q476" s="677"/>
      <c r="R476" s="677"/>
      <c r="S476" s="677"/>
      <c r="T476" s="677"/>
      <c r="U476" s="677"/>
      <c r="V476" s="677"/>
      <c r="W476" s="677"/>
      <c r="X476" s="677"/>
      <c r="Y476" s="677"/>
      <c r="Z476" s="677"/>
      <c r="AA476" s="677"/>
      <c r="AB476" s="677"/>
      <c r="AC476" s="677"/>
      <c r="AD476" s="677"/>
      <c r="AE476" s="677"/>
      <c r="AF476" s="677"/>
      <c r="AG476" s="677"/>
      <c r="AH476" s="677"/>
      <c r="AI476" s="677"/>
      <c r="AJ476" s="677"/>
      <c r="AK476" s="677"/>
      <c r="AL476" s="677"/>
      <c r="AM476" s="677"/>
      <c r="AN476" s="677"/>
      <c r="AO476" s="677"/>
      <c r="AP476" s="677"/>
      <c r="AQ476" s="677"/>
      <c r="AR476" s="677"/>
      <c r="AS476" s="677"/>
      <c r="AT476" s="677"/>
      <c r="AU476" s="677"/>
      <c r="AV476" s="677"/>
      <c r="AW476" s="677"/>
      <c r="AX476" s="677"/>
      <c r="AY476" s="677"/>
      <c r="AZ476" s="677"/>
      <c r="BA476" s="677"/>
      <c r="BB476" s="677"/>
      <c r="BC476" s="677"/>
      <c r="BD476" s="677"/>
      <c r="BE476" s="677"/>
      <c r="BF476" s="677"/>
      <c r="BG476" s="677"/>
      <c r="BH476" s="677"/>
      <c r="BI476" s="677"/>
      <c r="BJ476" s="677"/>
      <c r="BK476" s="677"/>
      <c r="BL476" s="677"/>
      <c r="BM476" s="677"/>
      <c r="BN476" s="677"/>
      <c r="BO476" s="677"/>
      <c r="BP476" s="677"/>
      <c r="BQ476" s="677"/>
      <c r="BR476" s="677"/>
      <c r="BS476" s="677"/>
      <c r="BT476" s="677"/>
      <c r="BU476" s="677"/>
      <c r="BV476" s="677"/>
      <c r="BW476" s="677"/>
      <c r="BX476" s="677"/>
      <c r="BY476" s="677"/>
      <c r="BZ476" s="677"/>
      <c r="CP476" s="1" t="s">
        <v>1726</v>
      </c>
      <c r="CZ476" s="55"/>
      <c r="DA476" s="55"/>
      <c r="DB476" s="55"/>
      <c r="DC476" s="55"/>
      <c r="DD476" s="55"/>
      <c r="DE476" s="55"/>
      <c r="DF476" s="55"/>
      <c r="DG476" s="55"/>
      <c r="DH476" s="55"/>
      <c r="DI476" s="55"/>
      <c r="DJ476" s="55"/>
      <c r="DK476" s="55"/>
      <c r="DL476" s="55"/>
      <c r="DM476" s="55"/>
      <c r="DN476" s="55"/>
      <c r="DO476" s="55"/>
      <c r="DP476" s="55"/>
    </row>
    <row r="477" spans="1:120" s="1" customFormat="1" ht="17.100000000000001" customHeight="1">
      <c r="A477" s="59"/>
      <c r="B477" s="59"/>
      <c r="C477" s="677"/>
      <c r="D477" s="677"/>
      <c r="E477" s="677"/>
      <c r="F477" s="677"/>
      <c r="G477" s="677"/>
      <c r="H477" s="677"/>
      <c r="I477" s="677"/>
      <c r="J477" s="677"/>
      <c r="K477" s="677"/>
      <c r="L477" s="677"/>
      <c r="M477" s="677"/>
      <c r="N477" s="677"/>
      <c r="O477" s="677"/>
      <c r="P477" s="677"/>
      <c r="Q477" s="677"/>
      <c r="R477" s="677"/>
      <c r="S477" s="677"/>
      <c r="T477" s="677"/>
      <c r="U477" s="677"/>
      <c r="V477" s="677"/>
      <c r="W477" s="677"/>
      <c r="X477" s="677"/>
      <c r="Y477" s="677"/>
      <c r="Z477" s="677"/>
      <c r="AA477" s="677"/>
      <c r="AB477" s="677"/>
      <c r="AC477" s="677"/>
      <c r="AD477" s="677"/>
      <c r="AE477" s="677"/>
      <c r="AF477" s="677"/>
      <c r="AG477" s="677"/>
      <c r="AH477" s="677"/>
      <c r="AI477" s="677"/>
      <c r="AJ477" s="677"/>
      <c r="AK477" s="677"/>
      <c r="AL477" s="677"/>
      <c r="AM477" s="677"/>
      <c r="AN477" s="677"/>
      <c r="AO477" s="677"/>
      <c r="AP477" s="677"/>
      <c r="AQ477" s="677"/>
      <c r="AR477" s="677"/>
      <c r="AS477" s="677"/>
      <c r="AT477" s="677"/>
      <c r="AU477" s="677"/>
      <c r="AV477" s="677"/>
      <c r="AW477" s="677"/>
      <c r="AX477" s="677"/>
      <c r="AY477" s="677"/>
      <c r="AZ477" s="677"/>
      <c r="BA477" s="677"/>
      <c r="BB477" s="677"/>
      <c r="BC477" s="677"/>
      <c r="BD477" s="677"/>
      <c r="BE477" s="677"/>
      <c r="BF477" s="677"/>
      <c r="BG477" s="677"/>
      <c r="BH477" s="677"/>
      <c r="BI477" s="677"/>
      <c r="BJ477" s="677"/>
      <c r="BK477" s="677"/>
      <c r="BL477" s="677"/>
      <c r="BM477" s="677"/>
      <c r="BN477" s="677"/>
      <c r="BO477" s="677"/>
      <c r="BP477" s="677"/>
      <c r="BQ477" s="677"/>
      <c r="BR477" s="677"/>
      <c r="BS477" s="677"/>
      <c r="BT477" s="677"/>
      <c r="BU477" s="677"/>
      <c r="BV477" s="677"/>
      <c r="BW477" s="677"/>
      <c r="BX477" s="677"/>
      <c r="BY477" s="677"/>
      <c r="BZ477" s="677"/>
      <c r="CP477" s="1" t="s">
        <v>1727</v>
      </c>
      <c r="CZ477" s="55"/>
      <c r="DA477" s="55"/>
      <c r="DB477" s="55"/>
      <c r="DC477" s="55"/>
      <c r="DD477" s="55"/>
      <c r="DE477" s="55"/>
      <c r="DF477" s="55"/>
      <c r="DG477" s="55"/>
      <c r="DH477" s="55"/>
      <c r="DI477" s="55"/>
      <c r="DJ477" s="55"/>
      <c r="DK477" s="55"/>
      <c r="DL477" s="55"/>
      <c r="DM477" s="55"/>
      <c r="DN477" s="55"/>
      <c r="DO477" s="55"/>
      <c r="DP477" s="55"/>
    </row>
    <row r="478" spans="1:120" s="1" customFormat="1" ht="17.100000000000001" customHeight="1">
      <c r="A478" s="59"/>
      <c r="B478" s="59"/>
      <c r="C478" s="677"/>
      <c r="D478" s="677"/>
      <c r="E478" s="677"/>
      <c r="F478" s="677"/>
      <c r="G478" s="677"/>
      <c r="H478" s="677"/>
      <c r="I478" s="677"/>
      <c r="J478" s="677"/>
      <c r="K478" s="677"/>
      <c r="L478" s="677"/>
      <c r="M478" s="677"/>
      <c r="N478" s="677"/>
      <c r="O478" s="677"/>
      <c r="P478" s="677"/>
      <c r="Q478" s="677"/>
      <c r="R478" s="677"/>
      <c r="S478" s="677"/>
      <c r="T478" s="677"/>
      <c r="U478" s="677"/>
      <c r="V478" s="677"/>
      <c r="W478" s="677"/>
      <c r="X478" s="677"/>
      <c r="Y478" s="677"/>
      <c r="Z478" s="677"/>
      <c r="AA478" s="677"/>
      <c r="AB478" s="677"/>
      <c r="AC478" s="677"/>
      <c r="AD478" s="677"/>
      <c r="AE478" s="677"/>
      <c r="AF478" s="677"/>
      <c r="AG478" s="677"/>
      <c r="AH478" s="677"/>
      <c r="AI478" s="677"/>
      <c r="AJ478" s="677"/>
      <c r="AK478" s="677"/>
      <c r="AL478" s="677"/>
      <c r="AM478" s="677"/>
      <c r="AN478" s="677"/>
      <c r="AO478" s="677"/>
      <c r="AP478" s="677"/>
      <c r="AQ478" s="677"/>
      <c r="AR478" s="677"/>
      <c r="AS478" s="677"/>
      <c r="AT478" s="677"/>
      <c r="AU478" s="677"/>
      <c r="AV478" s="677"/>
      <c r="AW478" s="677"/>
      <c r="AX478" s="677"/>
      <c r="AY478" s="677"/>
      <c r="AZ478" s="677"/>
      <c r="BA478" s="677"/>
      <c r="BB478" s="677"/>
      <c r="BC478" s="677"/>
      <c r="BD478" s="677"/>
      <c r="BE478" s="677"/>
      <c r="BF478" s="677"/>
      <c r="BG478" s="677"/>
      <c r="BH478" s="677"/>
      <c r="BI478" s="677"/>
      <c r="BJ478" s="677"/>
      <c r="BK478" s="677"/>
      <c r="BL478" s="677"/>
      <c r="BM478" s="677"/>
      <c r="BN478" s="677"/>
      <c r="BO478" s="677"/>
      <c r="BP478" s="677"/>
      <c r="BQ478" s="677"/>
      <c r="BR478" s="677"/>
      <c r="BS478" s="677"/>
      <c r="BT478" s="677"/>
      <c r="BU478" s="677"/>
      <c r="BV478" s="677"/>
      <c r="BW478" s="677"/>
      <c r="BX478" s="677"/>
      <c r="BY478" s="677"/>
      <c r="BZ478" s="677"/>
      <c r="CP478" s="1" t="s">
        <v>1728</v>
      </c>
      <c r="CZ478" s="55"/>
      <c r="DA478" s="55"/>
      <c r="DB478" s="55"/>
      <c r="DC478" s="55"/>
      <c r="DD478" s="55"/>
      <c r="DE478" s="55"/>
      <c r="DF478" s="55"/>
      <c r="DG478" s="55"/>
      <c r="DH478" s="55"/>
      <c r="DI478" s="55"/>
      <c r="DJ478" s="55"/>
      <c r="DK478" s="55"/>
      <c r="DL478" s="55"/>
      <c r="DM478" s="55"/>
      <c r="DN478" s="55"/>
      <c r="DO478" s="55"/>
      <c r="DP478" s="55"/>
    </row>
    <row r="479" spans="1:120" s="1" customFormat="1" ht="17.100000000000001" customHeight="1">
      <c r="A479" s="59"/>
      <c r="B479" s="59"/>
      <c r="C479" s="677"/>
      <c r="D479" s="677"/>
      <c r="E479" s="677"/>
      <c r="F479" s="677"/>
      <c r="G479" s="677"/>
      <c r="H479" s="677"/>
      <c r="I479" s="677"/>
      <c r="J479" s="677"/>
      <c r="K479" s="677"/>
      <c r="L479" s="677"/>
      <c r="M479" s="677"/>
      <c r="N479" s="677"/>
      <c r="O479" s="677"/>
      <c r="P479" s="677"/>
      <c r="Q479" s="677"/>
      <c r="R479" s="677"/>
      <c r="S479" s="677"/>
      <c r="T479" s="677"/>
      <c r="U479" s="677"/>
      <c r="V479" s="677"/>
      <c r="W479" s="677"/>
      <c r="X479" s="677"/>
      <c r="Y479" s="677"/>
      <c r="Z479" s="677"/>
      <c r="AA479" s="677"/>
      <c r="AB479" s="677"/>
      <c r="AC479" s="677"/>
      <c r="AD479" s="677"/>
      <c r="AE479" s="677"/>
      <c r="AF479" s="677"/>
      <c r="AG479" s="677"/>
      <c r="AH479" s="677"/>
      <c r="AI479" s="677"/>
      <c r="AJ479" s="677"/>
      <c r="AK479" s="677"/>
      <c r="AL479" s="677"/>
      <c r="AM479" s="677"/>
      <c r="AN479" s="677"/>
      <c r="AO479" s="677"/>
      <c r="AP479" s="677"/>
      <c r="AQ479" s="677"/>
      <c r="AR479" s="677"/>
      <c r="AS479" s="677"/>
      <c r="AT479" s="677"/>
      <c r="AU479" s="677"/>
      <c r="AV479" s="677"/>
      <c r="AW479" s="677"/>
      <c r="AX479" s="677"/>
      <c r="AY479" s="677"/>
      <c r="AZ479" s="677"/>
      <c r="BA479" s="677"/>
      <c r="BB479" s="677"/>
      <c r="BC479" s="677"/>
      <c r="BD479" s="677"/>
      <c r="BE479" s="677"/>
      <c r="BF479" s="677"/>
      <c r="BG479" s="677"/>
      <c r="BH479" s="677"/>
      <c r="BI479" s="677"/>
      <c r="BJ479" s="677"/>
      <c r="BK479" s="677"/>
      <c r="BL479" s="677"/>
      <c r="BM479" s="677"/>
      <c r="BN479" s="677"/>
      <c r="BO479" s="677"/>
      <c r="BP479" s="677"/>
      <c r="BQ479" s="677"/>
      <c r="BR479" s="677"/>
      <c r="BS479" s="677"/>
      <c r="BT479" s="677"/>
      <c r="BU479" s="677"/>
      <c r="BV479" s="677"/>
      <c r="BW479" s="677"/>
      <c r="BX479" s="677"/>
      <c r="BY479" s="677"/>
      <c r="BZ479" s="677"/>
      <c r="CZ479" s="55"/>
      <c r="DA479" s="55"/>
      <c r="DB479" s="55"/>
      <c r="DC479" s="55"/>
      <c r="DD479" s="55"/>
      <c r="DE479" s="55"/>
      <c r="DF479" s="55"/>
      <c r="DG479" s="55"/>
      <c r="DH479" s="55"/>
      <c r="DI479" s="55"/>
      <c r="DJ479" s="55"/>
      <c r="DK479" s="55"/>
      <c r="DL479" s="55"/>
      <c r="DM479" s="55"/>
      <c r="DN479" s="55"/>
      <c r="DO479" s="55"/>
      <c r="DP479" s="55"/>
    </row>
    <row r="480" spans="1:120" s="1" customFormat="1" ht="17.100000000000001" customHeight="1">
      <c r="A480" s="59"/>
      <c r="B480" s="59"/>
      <c r="C480" s="677"/>
      <c r="D480" s="677"/>
      <c r="E480" s="677"/>
      <c r="F480" s="677"/>
      <c r="G480" s="677"/>
      <c r="H480" s="677"/>
      <c r="I480" s="677"/>
      <c r="J480" s="677"/>
      <c r="K480" s="677"/>
      <c r="L480" s="677"/>
      <c r="M480" s="677"/>
      <c r="N480" s="677"/>
      <c r="O480" s="677"/>
      <c r="P480" s="677"/>
      <c r="Q480" s="677"/>
      <c r="R480" s="677"/>
      <c r="S480" s="677"/>
      <c r="T480" s="677"/>
      <c r="U480" s="677"/>
      <c r="V480" s="677"/>
      <c r="W480" s="677"/>
      <c r="X480" s="677"/>
      <c r="Y480" s="677"/>
      <c r="Z480" s="677"/>
      <c r="AA480" s="677"/>
      <c r="AB480" s="677"/>
      <c r="AC480" s="677"/>
      <c r="AD480" s="677"/>
      <c r="AE480" s="677"/>
      <c r="AF480" s="677"/>
      <c r="AG480" s="677"/>
      <c r="AH480" s="677"/>
      <c r="AI480" s="677"/>
      <c r="AJ480" s="677"/>
      <c r="AK480" s="677"/>
      <c r="AL480" s="677"/>
      <c r="AM480" s="677"/>
      <c r="AN480" s="677"/>
      <c r="AO480" s="677"/>
      <c r="AP480" s="677"/>
      <c r="AQ480" s="677"/>
      <c r="AR480" s="677"/>
      <c r="AS480" s="677"/>
      <c r="AT480" s="677"/>
      <c r="AU480" s="677"/>
      <c r="AV480" s="677"/>
      <c r="AW480" s="677"/>
      <c r="AX480" s="677"/>
      <c r="AY480" s="677"/>
      <c r="AZ480" s="677"/>
      <c r="BA480" s="677"/>
      <c r="BB480" s="677"/>
      <c r="BC480" s="677"/>
      <c r="BD480" s="677"/>
      <c r="BE480" s="677"/>
      <c r="BF480" s="677"/>
      <c r="BG480" s="677"/>
      <c r="BH480" s="677"/>
      <c r="BI480" s="677"/>
      <c r="BJ480" s="677"/>
      <c r="BK480" s="677"/>
      <c r="BL480" s="677"/>
      <c r="BM480" s="677"/>
      <c r="BN480" s="677"/>
      <c r="BO480" s="677"/>
      <c r="BP480" s="677"/>
      <c r="BQ480" s="677"/>
      <c r="BR480" s="677"/>
      <c r="BS480" s="677"/>
      <c r="BT480" s="677"/>
      <c r="BU480" s="677"/>
      <c r="BV480" s="677"/>
      <c r="BW480" s="677"/>
      <c r="BX480" s="677"/>
      <c r="BY480" s="677"/>
      <c r="BZ480" s="677"/>
      <c r="CZ480" s="55"/>
      <c r="DA480" s="55"/>
      <c r="DB480" s="55"/>
      <c r="DC480" s="55"/>
      <c r="DD480" s="55"/>
      <c r="DE480" s="55"/>
      <c r="DF480" s="55"/>
      <c r="DG480" s="55"/>
      <c r="DH480" s="55"/>
      <c r="DI480" s="55"/>
      <c r="DJ480" s="55"/>
      <c r="DK480" s="55"/>
      <c r="DL480" s="55"/>
      <c r="DM480" s="55"/>
      <c r="DN480" s="55"/>
      <c r="DO480" s="55"/>
      <c r="DP480" s="55"/>
    </row>
    <row r="481" spans="1:120" s="1" customFormat="1" ht="3.95" customHeight="1">
      <c r="A481" s="63"/>
      <c r="B481" s="63"/>
      <c r="C481" s="63"/>
      <c r="D481" s="63"/>
      <c r="E481" s="63"/>
      <c r="F481" s="63"/>
      <c r="G481" s="63"/>
      <c r="H481" s="63"/>
      <c r="I481" s="63"/>
      <c r="J481" s="63"/>
      <c r="K481" s="63"/>
      <c r="L481" s="63"/>
      <c r="M481" s="63"/>
      <c r="N481" s="63"/>
      <c r="O481" s="63"/>
      <c r="P481" s="63"/>
      <c r="Q481" s="63"/>
      <c r="R481" s="63"/>
      <c r="S481" s="63"/>
      <c r="T481" s="63"/>
      <c r="U481" s="63"/>
      <c r="V481" s="63"/>
      <c r="W481" s="63"/>
      <c r="X481" s="63"/>
      <c r="Y481" s="63"/>
      <c r="Z481" s="63"/>
      <c r="AA481" s="63"/>
      <c r="AB481" s="63"/>
      <c r="AC481" s="63"/>
      <c r="AD481" s="63"/>
      <c r="AE481" s="63"/>
      <c r="AF481" s="63"/>
      <c r="AG481" s="63"/>
      <c r="AH481" s="63"/>
      <c r="AI481" s="63"/>
      <c r="AJ481" s="63"/>
      <c r="AK481" s="63"/>
      <c r="AL481" s="63"/>
      <c r="AM481" s="63"/>
      <c r="AN481" s="63"/>
      <c r="AO481" s="63"/>
      <c r="AP481" s="63"/>
      <c r="AQ481" s="63"/>
      <c r="AR481" s="63"/>
      <c r="AS481" s="63"/>
      <c r="AT481" s="63"/>
      <c r="AU481" s="63"/>
      <c r="AV481" s="63"/>
      <c r="AW481" s="63"/>
      <c r="AX481" s="63"/>
      <c r="AY481" s="63"/>
      <c r="AZ481" s="63"/>
      <c r="BA481" s="63"/>
      <c r="BB481" s="63"/>
      <c r="BC481" s="63"/>
      <c r="BD481" s="63"/>
      <c r="BE481" s="63"/>
      <c r="BF481" s="63"/>
      <c r="BG481" s="63"/>
      <c r="BH481" s="63"/>
      <c r="BI481" s="63"/>
      <c r="BJ481" s="63"/>
      <c r="BK481" s="63"/>
      <c r="BL481" s="63"/>
      <c r="BM481" s="63"/>
      <c r="BN481" s="63"/>
      <c r="BO481" s="63"/>
      <c r="BP481" s="63"/>
      <c r="BQ481" s="63"/>
      <c r="BR481" s="63"/>
      <c r="BS481" s="63"/>
      <c r="BT481" s="63"/>
      <c r="BU481" s="63"/>
      <c r="BV481" s="63"/>
      <c r="BW481" s="63"/>
      <c r="BX481" s="63"/>
      <c r="BY481" s="63"/>
      <c r="BZ481" s="63"/>
      <c r="CZ481" s="55"/>
      <c r="DA481" s="55"/>
      <c r="DB481" s="55"/>
      <c r="DC481" s="55"/>
      <c r="DD481" s="55"/>
      <c r="DE481" s="55"/>
      <c r="DF481" s="55"/>
      <c r="DG481" s="55"/>
      <c r="DH481" s="55"/>
      <c r="DI481" s="55"/>
      <c r="DJ481" s="55"/>
      <c r="DK481" s="55"/>
      <c r="DL481" s="55"/>
      <c r="DM481" s="55"/>
      <c r="DN481" s="55"/>
      <c r="DO481" s="55"/>
      <c r="DP481" s="55"/>
    </row>
    <row r="482" spans="1:120" s="2" customFormat="1" ht="3.95" customHeight="1">
      <c r="A482" s="66"/>
      <c r="B482" s="66"/>
      <c r="C482" s="66"/>
      <c r="D482" s="66"/>
      <c r="E482" s="66"/>
      <c r="F482" s="66"/>
      <c r="G482" s="66"/>
      <c r="H482" s="66"/>
      <c r="I482" s="66"/>
      <c r="J482" s="66"/>
      <c r="K482" s="66"/>
      <c r="L482" s="66"/>
      <c r="M482" s="66"/>
      <c r="N482" s="66"/>
      <c r="O482" s="66"/>
      <c r="P482" s="66"/>
      <c r="Q482" s="66"/>
      <c r="R482" s="66"/>
      <c r="S482" s="66"/>
      <c r="T482" s="66"/>
      <c r="U482" s="66"/>
      <c r="V482" s="66"/>
      <c r="W482" s="66"/>
      <c r="X482" s="66"/>
      <c r="Y482" s="66"/>
      <c r="Z482" s="66"/>
      <c r="AA482" s="66"/>
      <c r="AB482" s="66"/>
      <c r="AC482" s="66"/>
      <c r="AD482" s="66"/>
      <c r="AE482" s="66"/>
      <c r="AF482" s="66"/>
      <c r="AG482" s="66"/>
      <c r="AH482" s="66"/>
      <c r="AI482" s="66"/>
      <c r="AJ482" s="66"/>
      <c r="AK482" s="66"/>
      <c r="AL482" s="66"/>
      <c r="AM482" s="66"/>
      <c r="AN482" s="66"/>
      <c r="AO482" s="66"/>
      <c r="AP482" s="66"/>
      <c r="AQ482" s="66"/>
      <c r="AR482" s="66"/>
      <c r="AS482" s="66"/>
      <c r="AT482" s="66"/>
      <c r="AU482" s="66"/>
      <c r="AV482" s="66"/>
      <c r="AW482" s="66"/>
      <c r="AX482" s="66"/>
      <c r="AY482" s="66"/>
      <c r="AZ482" s="66"/>
      <c r="BA482" s="66"/>
      <c r="BB482" s="66"/>
      <c r="BC482" s="66"/>
      <c r="BD482" s="66"/>
      <c r="BE482" s="66"/>
      <c r="BF482" s="66"/>
      <c r="BG482" s="66"/>
      <c r="BH482" s="66"/>
      <c r="BI482" s="66"/>
      <c r="BJ482" s="66"/>
      <c r="BK482" s="66"/>
      <c r="BL482" s="66"/>
      <c r="BM482" s="66"/>
      <c r="BN482" s="66"/>
      <c r="BO482" s="66"/>
      <c r="BP482" s="66"/>
      <c r="BQ482" s="66"/>
      <c r="BR482" s="66"/>
      <c r="BS482" s="66"/>
      <c r="BT482" s="66"/>
      <c r="BU482" s="66"/>
      <c r="BV482" s="66"/>
      <c r="BW482" s="66"/>
      <c r="BX482" s="66"/>
      <c r="BY482" s="66"/>
      <c r="BZ482" s="66"/>
      <c r="CA482" s="59"/>
      <c r="CB482" s="59"/>
      <c r="CC482" s="59"/>
      <c r="CD482" s="59"/>
      <c r="CE482" s="59"/>
      <c r="CF482" s="59"/>
      <c r="CG482" s="59"/>
      <c r="CH482" s="59"/>
      <c r="CI482" s="59"/>
      <c r="CZ482" s="48"/>
      <c r="DA482" s="48"/>
      <c r="DB482" s="48"/>
      <c r="DC482" s="48"/>
      <c r="DD482" s="48"/>
      <c r="DE482" s="48"/>
      <c r="DF482" s="48"/>
      <c r="DG482" s="48"/>
      <c r="DH482" s="48"/>
      <c r="DI482" s="48"/>
      <c r="DJ482" s="48"/>
      <c r="DK482" s="48"/>
      <c r="DL482" s="48"/>
      <c r="DM482" s="48"/>
      <c r="DN482" s="48"/>
      <c r="DO482" s="48"/>
      <c r="DP482" s="48"/>
    </row>
    <row r="483" spans="1:120" s="2" customFormat="1" ht="15.95" customHeight="1">
      <c r="A483" s="670" t="s">
        <v>244</v>
      </c>
      <c r="B483" s="670"/>
      <c r="C483" s="670"/>
      <c r="D483" s="670"/>
      <c r="E483" s="670"/>
      <c r="F483" s="670"/>
      <c r="G483" s="670"/>
      <c r="H483" s="670"/>
      <c r="I483" s="670"/>
      <c r="J483" s="670"/>
      <c r="K483" s="670"/>
      <c r="L483" s="670"/>
      <c r="M483" s="670"/>
      <c r="N483" s="670"/>
      <c r="O483" s="670"/>
      <c r="P483" s="670"/>
      <c r="Q483" s="670"/>
      <c r="R483" s="670"/>
      <c r="S483" s="670"/>
      <c r="T483" s="670"/>
      <c r="U483" s="670"/>
      <c r="V483" s="670"/>
      <c r="W483" s="670"/>
      <c r="X483" s="670"/>
      <c r="Y483" s="670"/>
      <c r="Z483" s="670"/>
      <c r="AA483" s="670"/>
      <c r="AB483" s="670"/>
      <c r="AC483" s="670"/>
      <c r="AD483" s="670"/>
      <c r="AE483" s="670"/>
      <c r="AF483" s="670"/>
      <c r="AG483" s="670"/>
      <c r="AH483" s="670"/>
      <c r="AI483" s="670"/>
      <c r="AJ483" s="670"/>
      <c r="AK483" s="670"/>
      <c r="AL483" s="670"/>
      <c r="AM483" s="670"/>
      <c r="AN483" s="670"/>
      <c r="AO483" s="670"/>
      <c r="AP483" s="670"/>
      <c r="AQ483" s="670"/>
      <c r="AR483" s="670"/>
      <c r="AS483" s="670"/>
      <c r="AT483" s="670"/>
      <c r="AU483" s="670"/>
      <c r="AV483" s="670"/>
      <c r="AW483" s="670"/>
      <c r="AX483" s="670"/>
      <c r="AY483" s="670"/>
      <c r="AZ483" s="670"/>
      <c r="BA483" s="670"/>
      <c r="BB483" s="670"/>
      <c r="BC483" s="670"/>
      <c r="BD483" s="670"/>
      <c r="BE483" s="670"/>
      <c r="BF483" s="670"/>
      <c r="BG483" s="670"/>
      <c r="BH483" s="670"/>
      <c r="BI483" s="670"/>
      <c r="BJ483" s="670"/>
      <c r="BK483" s="670"/>
      <c r="BL483" s="670"/>
      <c r="BM483" s="670"/>
      <c r="BN483" s="670"/>
      <c r="BO483" s="670"/>
      <c r="BP483" s="670"/>
      <c r="BQ483" s="670"/>
      <c r="BR483" s="670"/>
      <c r="BS483" s="670"/>
      <c r="BT483" s="670"/>
      <c r="BU483" s="670"/>
      <c r="BV483" s="670"/>
      <c r="BW483" s="670"/>
      <c r="BX483" s="670"/>
      <c r="BY483" s="670"/>
      <c r="BZ483" s="670"/>
      <c r="CZ483" s="48"/>
      <c r="DA483" s="48"/>
      <c r="DB483" s="48"/>
      <c r="DC483" s="48"/>
      <c r="DD483" s="48"/>
      <c r="DE483" s="48"/>
      <c r="DF483" s="48"/>
      <c r="DG483" s="48"/>
      <c r="DH483" s="48"/>
      <c r="DI483" s="48"/>
      <c r="DJ483" s="48"/>
      <c r="DK483" s="48"/>
      <c r="DL483" s="48"/>
      <c r="DM483" s="48"/>
      <c r="DN483" s="48"/>
      <c r="DO483" s="48"/>
      <c r="DP483" s="48"/>
    </row>
    <row r="484" spans="1:120" s="2" customFormat="1" ht="15.95" customHeight="1">
      <c r="A484" s="59"/>
      <c r="B484" s="59" t="s">
        <v>245</v>
      </c>
      <c r="C484" s="59"/>
      <c r="D484" s="59"/>
      <c r="E484" s="59"/>
      <c r="F484" s="59"/>
      <c r="G484" s="59"/>
      <c r="H484" s="59"/>
      <c r="I484" s="59"/>
      <c r="J484" s="59"/>
      <c r="K484" s="59"/>
      <c r="L484" s="59"/>
      <c r="M484" s="59"/>
      <c r="N484" s="59"/>
      <c r="O484" s="59"/>
      <c r="P484" s="59"/>
      <c r="Q484" s="59"/>
      <c r="R484" s="59"/>
      <c r="S484" s="59"/>
      <c r="T484" s="59"/>
      <c r="U484" s="59"/>
      <c r="V484" s="59"/>
      <c r="W484" s="59"/>
      <c r="X484" s="59"/>
      <c r="Y484" s="59"/>
      <c r="Z484" s="59"/>
      <c r="AA484" s="59"/>
      <c r="AB484" s="59"/>
      <c r="AC484" s="59"/>
      <c r="AD484" s="59"/>
      <c r="AE484" s="59"/>
      <c r="AF484" s="59"/>
      <c r="AG484" s="59"/>
      <c r="AH484" s="59"/>
      <c r="AI484" s="59"/>
      <c r="AJ484" s="59"/>
      <c r="AK484" s="59"/>
      <c r="AL484" s="59"/>
      <c r="AM484" s="59"/>
      <c r="AN484" s="59"/>
      <c r="AO484" s="59"/>
      <c r="AP484" s="59"/>
      <c r="AQ484" s="59"/>
      <c r="AR484" s="59"/>
      <c r="AS484" s="59"/>
      <c r="AT484" s="59"/>
      <c r="AU484" s="59"/>
      <c r="AV484" s="59"/>
      <c r="AW484" s="59"/>
      <c r="AX484" s="59"/>
      <c r="AY484" s="59"/>
      <c r="AZ484" s="59"/>
      <c r="BA484" s="59"/>
      <c r="BB484" s="59"/>
      <c r="BC484" s="59"/>
      <c r="BD484" s="59"/>
      <c r="BE484" s="59"/>
      <c r="BF484" s="59"/>
      <c r="BG484" s="59"/>
      <c r="BH484" s="59"/>
      <c r="BI484" s="59"/>
      <c r="BJ484" s="59"/>
      <c r="BK484" s="59"/>
      <c r="BL484" s="59"/>
      <c r="BM484" s="59"/>
      <c r="BN484" s="59"/>
      <c r="BO484" s="59"/>
      <c r="BP484" s="59"/>
      <c r="BQ484" s="59"/>
      <c r="BR484" s="59"/>
      <c r="BS484" s="59"/>
      <c r="BT484" s="59"/>
      <c r="BU484" s="59"/>
      <c r="BV484" s="59"/>
      <c r="BW484" s="59"/>
      <c r="BX484" s="59"/>
      <c r="BY484" s="59"/>
      <c r="BZ484" s="59"/>
      <c r="CZ484" s="48"/>
      <c r="DA484" s="48"/>
      <c r="DB484" s="48"/>
      <c r="DC484" s="48"/>
      <c r="DD484" s="48"/>
      <c r="DE484" s="48"/>
      <c r="DF484" s="48"/>
      <c r="DG484" s="48"/>
      <c r="DH484" s="48"/>
      <c r="DI484" s="48"/>
      <c r="DJ484" s="48"/>
      <c r="DK484" s="48"/>
      <c r="DL484" s="48"/>
      <c r="DM484" s="48"/>
      <c r="DN484" s="48"/>
      <c r="DO484" s="48"/>
      <c r="DP484" s="48"/>
    </row>
    <row r="485" spans="1:120" s="2" customFormat="1" ht="2.1" customHeight="1">
      <c r="A485" s="94"/>
      <c r="B485" s="94"/>
      <c r="C485" s="94"/>
      <c r="D485" s="94"/>
      <c r="E485" s="94"/>
      <c r="F485" s="94"/>
      <c r="G485" s="94"/>
      <c r="H485" s="94"/>
      <c r="I485" s="94"/>
      <c r="J485" s="94"/>
      <c r="K485" s="94"/>
      <c r="L485" s="94"/>
      <c r="M485" s="94"/>
      <c r="N485" s="94"/>
      <c r="O485" s="94"/>
      <c r="P485" s="94"/>
      <c r="Q485" s="94"/>
      <c r="R485" s="94"/>
      <c r="S485" s="94"/>
      <c r="T485" s="94"/>
      <c r="U485" s="94"/>
      <c r="V485" s="94"/>
      <c r="W485" s="94"/>
      <c r="X485" s="94"/>
      <c r="Y485" s="94"/>
      <c r="Z485" s="94"/>
      <c r="AA485" s="94"/>
      <c r="AB485" s="94"/>
      <c r="AC485" s="94"/>
      <c r="AD485" s="94"/>
      <c r="AE485" s="94"/>
      <c r="AF485" s="94"/>
      <c r="AG485" s="94"/>
      <c r="AH485" s="94"/>
      <c r="AI485" s="94"/>
      <c r="AJ485" s="94"/>
      <c r="AK485" s="94"/>
      <c r="AL485" s="94"/>
      <c r="AM485" s="94"/>
      <c r="AN485" s="94"/>
      <c r="AO485" s="94"/>
      <c r="AP485" s="94"/>
      <c r="AQ485" s="94"/>
      <c r="AR485" s="94"/>
      <c r="AS485" s="94"/>
      <c r="AT485" s="94"/>
      <c r="AU485" s="94"/>
      <c r="AV485" s="94"/>
      <c r="AW485" s="94"/>
      <c r="AX485" s="94"/>
      <c r="AY485" s="94"/>
      <c r="AZ485" s="94"/>
      <c r="BA485" s="94"/>
      <c r="BB485" s="94"/>
      <c r="BC485" s="94"/>
      <c r="BD485" s="94"/>
      <c r="BE485" s="94"/>
      <c r="BF485" s="94"/>
      <c r="BG485" s="94"/>
      <c r="BH485" s="94"/>
      <c r="BI485" s="94"/>
      <c r="BJ485" s="94"/>
      <c r="BK485" s="94"/>
      <c r="BL485" s="94"/>
      <c r="BM485" s="94"/>
      <c r="BN485" s="94"/>
      <c r="BO485" s="94"/>
      <c r="BP485" s="94"/>
      <c r="BQ485" s="94"/>
      <c r="BR485" s="94"/>
      <c r="BS485" s="94"/>
      <c r="BT485" s="94"/>
      <c r="BU485" s="94"/>
      <c r="BV485" s="94"/>
      <c r="BW485" s="94"/>
      <c r="BX485" s="94"/>
      <c r="BY485" s="94"/>
      <c r="BZ485" s="94"/>
      <c r="CB485" s="8"/>
      <c r="CZ485" s="48"/>
      <c r="DA485" s="48"/>
      <c r="DB485" s="48"/>
      <c r="DC485" s="48"/>
      <c r="DD485" s="48"/>
      <c r="DE485" s="48"/>
      <c r="DF485" s="48"/>
      <c r="DG485" s="48"/>
      <c r="DH485" s="48"/>
      <c r="DI485" s="48"/>
      <c r="DJ485" s="48"/>
      <c r="DK485" s="48"/>
      <c r="DL485" s="48"/>
      <c r="DM485" s="48"/>
      <c r="DN485" s="48"/>
      <c r="DO485" s="48"/>
      <c r="DP485" s="48"/>
    </row>
    <row r="486" spans="1:120" s="2" customFormat="1" ht="3.95" customHeight="1">
      <c r="A486" s="203"/>
      <c r="B486" s="203"/>
      <c r="C486" s="203"/>
      <c r="D486" s="203"/>
      <c r="E486" s="203"/>
      <c r="F486" s="203"/>
      <c r="G486" s="203"/>
      <c r="H486" s="203"/>
      <c r="I486" s="203"/>
      <c r="J486" s="203"/>
      <c r="K486" s="203"/>
      <c r="L486" s="203"/>
      <c r="M486" s="203"/>
      <c r="N486" s="203"/>
      <c r="O486" s="203"/>
      <c r="P486" s="203"/>
      <c r="Q486" s="203"/>
      <c r="R486" s="203"/>
      <c r="S486" s="203"/>
      <c r="T486" s="203"/>
      <c r="U486" s="203"/>
      <c r="V486" s="203"/>
      <c r="W486" s="203"/>
      <c r="X486" s="203"/>
      <c r="Y486" s="203"/>
      <c r="Z486" s="203"/>
      <c r="AA486" s="203"/>
      <c r="AB486" s="203"/>
      <c r="AC486" s="203"/>
      <c r="AD486" s="203"/>
      <c r="AE486" s="203"/>
      <c r="AF486" s="203"/>
      <c r="AG486" s="203"/>
      <c r="AH486" s="203"/>
      <c r="AI486" s="203"/>
      <c r="AJ486" s="203"/>
      <c r="AK486" s="203"/>
      <c r="AL486" s="203"/>
      <c r="AM486" s="203"/>
      <c r="AN486" s="203"/>
      <c r="AO486" s="203"/>
      <c r="AP486" s="203"/>
      <c r="AQ486" s="203"/>
      <c r="AR486" s="203"/>
      <c r="AS486" s="203"/>
      <c r="AT486" s="203"/>
      <c r="AU486" s="203"/>
      <c r="AV486" s="203"/>
      <c r="AW486" s="203"/>
      <c r="AX486" s="203"/>
      <c r="AY486" s="203"/>
      <c r="AZ486" s="203"/>
      <c r="BA486" s="203"/>
      <c r="BB486" s="203"/>
      <c r="BC486" s="203"/>
      <c r="BD486" s="203"/>
      <c r="BE486" s="203"/>
      <c r="BF486" s="203"/>
      <c r="BG486" s="203"/>
      <c r="BH486" s="203"/>
      <c r="BI486" s="203"/>
      <c r="BJ486" s="203"/>
      <c r="BK486" s="203"/>
      <c r="BL486" s="203"/>
      <c r="BM486" s="203"/>
      <c r="BN486" s="203"/>
      <c r="BO486" s="203"/>
      <c r="BP486" s="203"/>
      <c r="BQ486" s="203"/>
      <c r="BR486" s="203"/>
      <c r="BS486" s="203"/>
      <c r="BT486" s="203"/>
      <c r="BU486" s="203"/>
      <c r="BV486" s="203"/>
      <c r="BW486" s="203"/>
      <c r="BX486" s="203"/>
      <c r="BY486" s="203"/>
      <c r="BZ486" s="203"/>
      <c r="CB486" s="8"/>
      <c r="CZ486" s="48"/>
      <c r="DA486" s="48"/>
      <c r="DB486" s="48"/>
      <c r="DC486" s="48"/>
      <c r="DD486" s="48"/>
      <c r="DE486" s="48"/>
      <c r="DF486" s="48"/>
      <c r="DG486" s="48"/>
      <c r="DH486" s="48"/>
      <c r="DI486" s="48"/>
      <c r="DJ486" s="48"/>
      <c r="DK486" s="48"/>
      <c r="DL486" s="48"/>
      <c r="DM486" s="48"/>
      <c r="DN486" s="48"/>
      <c r="DO486" s="48"/>
      <c r="DP486" s="48"/>
    </row>
    <row r="487" spans="1:120" s="1" customFormat="1" ht="17.100000000000001" customHeight="1">
      <c r="A487" s="59"/>
      <c r="B487" s="59" t="s">
        <v>246</v>
      </c>
      <c r="C487" s="59"/>
      <c r="D487" s="59"/>
      <c r="E487" s="59"/>
      <c r="F487" s="59"/>
      <c r="G487" s="59"/>
      <c r="H487" s="59"/>
      <c r="I487" s="59"/>
      <c r="J487" s="59"/>
      <c r="K487" s="59"/>
      <c r="L487" s="59"/>
      <c r="M487" s="59"/>
      <c r="N487" s="59"/>
      <c r="O487" s="59"/>
      <c r="P487" s="59"/>
      <c r="Q487" s="59"/>
      <c r="R487" s="59"/>
      <c r="S487" s="59"/>
      <c r="T487" s="59"/>
      <c r="U487" s="59"/>
      <c r="V487" s="59"/>
      <c r="W487" s="59"/>
      <c r="X487" s="59"/>
      <c r="Y487" s="59"/>
      <c r="Z487" s="59"/>
      <c r="AA487" s="59"/>
      <c r="AB487" s="59"/>
      <c r="AC487" s="59"/>
      <c r="AD487" s="59"/>
      <c r="AE487" s="59"/>
      <c r="AF487" s="59"/>
      <c r="AG487" s="59"/>
      <c r="AH487" s="59"/>
      <c r="AI487" s="672"/>
      <c r="AJ487" s="672"/>
      <c r="AK487" s="672"/>
      <c r="AL487" s="672"/>
      <c r="AM487" s="672"/>
      <c r="AN487" s="672"/>
      <c r="AO487" s="672"/>
      <c r="AP487" s="59"/>
      <c r="AQ487" s="60"/>
      <c r="AR487" s="60"/>
      <c r="AS487" s="60"/>
      <c r="AT487" s="60"/>
      <c r="AU487" s="60"/>
      <c r="AV487" s="60"/>
      <c r="AW487" s="60"/>
      <c r="AX487" s="60"/>
      <c r="AY487" s="60"/>
      <c r="AZ487" s="60"/>
      <c r="BA487" s="60"/>
      <c r="BB487" s="60"/>
      <c r="BC487" s="60"/>
      <c r="BD487" s="60"/>
      <c r="BE487" s="60"/>
      <c r="BF487" s="60"/>
      <c r="BG487" s="60"/>
      <c r="BH487" s="60"/>
      <c r="BI487" s="60"/>
      <c r="BJ487" s="60"/>
      <c r="BK487" s="60"/>
      <c r="BL487" s="60"/>
      <c r="BM487" s="60"/>
      <c r="BN487" s="60"/>
      <c r="BO487" s="60"/>
      <c r="BP487" s="60"/>
      <c r="BQ487" s="60"/>
      <c r="BR487" s="60"/>
      <c r="BS487" s="60"/>
      <c r="BT487" s="60"/>
      <c r="BU487" s="60"/>
      <c r="BV487" s="60"/>
      <c r="BW487" s="60"/>
      <c r="BX487" s="60"/>
      <c r="BY487" s="60"/>
      <c r="BZ487" s="60"/>
      <c r="CZ487" s="55"/>
      <c r="DA487" s="55"/>
      <c r="DB487" s="55"/>
      <c r="DC487" s="55"/>
      <c r="DD487" s="55"/>
      <c r="DE487" s="55"/>
      <c r="DF487" s="55"/>
      <c r="DG487" s="55"/>
      <c r="DH487" s="55"/>
      <c r="DI487" s="55"/>
      <c r="DJ487" s="55"/>
      <c r="DK487" s="55"/>
      <c r="DL487" s="55"/>
      <c r="DM487" s="55"/>
      <c r="DN487" s="55"/>
      <c r="DO487" s="55"/>
      <c r="DP487" s="55"/>
    </row>
    <row r="488" spans="1:120" s="2" customFormat="1" ht="4.5" customHeight="1">
      <c r="A488" s="94"/>
      <c r="B488" s="94"/>
      <c r="C488" s="94"/>
      <c r="D488" s="94"/>
      <c r="E488" s="94"/>
      <c r="F488" s="94"/>
      <c r="G488" s="94"/>
      <c r="H488" s="94"/>
      <c r="I488" s="94"/>
      <c r="J488" s="94"/>
      <c r="K488" s="94"/>
      <c r="L488" s="94"/>
      <c r="M488" s="94"/>
      <c r="N488" s="94"/>
      <c r="O488" s="94"/>
      <c r="P488" s="94"/>
      <c r="Q488" s="94"/>
      <c r="R488" s="94"/>
      <c r="S488" s="94"/>
      <c r="T488" s="94"/>
      <c r="U488" s="94"/>
      <c r="V488" s="94"/>
      <c r="W488" s="94"/>
      <c r="X488" s="94"/>
      <c r="Y488" s="94"/>
      <c r="Z488" s="94"/>
      <c r="AA488" s="94"/>
      <c r="AB488" s="94"/>
      <c r="AC488" s="94"/>
      <c r="AD488" s="94"/>
      <c r="AE488" s="94"/>
      <c r="AF488" s="94"/>
      <c r="AG488" s="94"/>
      <c r="AH488" s="94"/>
      <c r="AI488" s="94"/>
      <c r="AJ488" s="94"/>
      <c r="AK488" s="94"/>
      <c r="AL488" s="94"/>
      <c r="AM488" s="94"/>
      <c r="AN488" s="94"/>
      <c r="AO488" s="94"/>
      <c r="AP488" s="94"/>
      <c r="AQ488" s="94"/>
      <c r="AR488" s="94"/>
      <c r="AS488" s="94"/>
      <c r="AT488" s="94"/>
      <c r="AU488" s="94"/>
      <c r="AV488" s="94"/>
      <c r="AW488" s="94"/>
      <c r="AX488" s="94"/>
      <c r="AY488" s="94"/>
      <c r="AZ488" s="94"/>
      <c r="BA488" s="94"/>
      <c r="BB488" s="94"/>
      <c r="BC488" s="94"/>
      <c r="BD488" s="94"/>
      <c r="BE488" s="94"/>
      <c r="BF488" s="94"/>
      <c r="BG488" s="94"/>
      <c r="BH488" s="94"/>
      <c r="BI488" s="94"/>
      <c r="BJ488" s="94"/>
      <c r="BK488" s="94"/>
      <c r="BL488" s="94"/>
      <c r="BM488" s="94"/>
      <c r="BN488" s="94"/>
      <c r="BO488" s="94"/>
      <c r="BP488" s="94"/>
      <c r="BQ488" s="94"/>
      <c r="BR488" s="94"/>
      <c r="BS488" s="94"/>
      <c r="BT488" s="94"/>
      <c r="BU488" s="94"/>
      <c r="BV488" s="94"/>
      <c r="BW488" s="94"/>
      <c r="BX488" s="94"/>
      <c r="BY488" s="94"/>
      <c r="BZ488" s="94"/>
      <c r="CB488" s="8"/>
      <c r="CZ488" s="48"/>
      <c r="DA488" s="48"/>
      <c r="DB488" s="48"/>
      <c r="DC488" s="48"/>
      <c r="DD488" s="48"/>
      <c r="DE488" s="48"/>
      <c r="DF488" s="48"/>
      <c r="DG488" s="48"/>
      <c r="DH488" s="48"/>
      <c r="DI488" s="48"/>
      <c r="DJ488" s="48"/>
      <c r="DK488" s="48"/>
      <c r="DL488" s="48"/>
      <c r="DM488" s="48"/>
      <c r="DN488" s="48"/>
      <c r="DO488" s="48"/>
      <c r="DP488" s="48"/>
    </row>
    <row r="489" spans="1:120" s="2" customFormat="1" ht="4.5" customHeight="1">
      <c r="A489" s="203"/>
      <c r="B489" s="203"/>
      <c r="C489" s="203"/>
      <c r="D489" s="203"/>
      <c r="E489" s="203"/>
      <c r="F489" s="203"/>
      <c r="G489" s="203"/>
      <c r="H489" s="203"/>
      <c r="I489" s="203"/>
      <c r="J489" s="203"/>
      <c r="K489" s="203"/>
      <c r="L489" s="203"/>
      <c r="M489" s="203"/>
      <c r="N489" s="203"/>
      <c r="O489" s="203"/>
      <c r="P489" s="203"/>
      <c r="Q489" s="203"/>
      <c r="R489" s="203"/>
      <c r="S489" s="203"/>
      <c r="T489" s="203"/>
      <c r="U489" s="203"/>
      <c r="V489" s="203"/>
      <c r="W489" s="203"/>
      <c r="X489" s="203"/>
      <c r="Y489" s="203"/>
      <c r="Z489" s="203"/>
      <c r="AA489" s="203"/>
      <c r="AB489" s="203"/>
      <c r="AC489" s="203"/>
      <c r="AD489" s="203"/>
      <c r="AE489" s="203"/>
      <c r="AF489" s="203"/>
      <c r="AG489" s="203"/>
      <c r="AH489" s="203"/>
      <c r="AI489" s="203"/>
      <c r="AJ489" s="203"/>
      <c r="AK489" s="203"/>
      <c r="AL489" s="203"/>
      <c r="AM489" s="203"/>
      <c r="AN489" s="203"/>
      <c r="AO489" s="203"/>
      <c r="AP489" s="203"/>
      <c r="AQ489" s="203"/>
      <c r="AR489" s="203"/>
      <c r="AS489" s="203"/>
      <c r="AT489" s="203"/>
      <c r="AU489" s="203"/>
      <c r="AV489" s="203"/>
      <c r="AW489" s="203"/>
      <c r="AX489" s="203"/>
      <c r="AY489" s="203"/>
      <c r="AZ489" s="203"/>
      <c r="BA489" s="203"/>
      <c r="BB489" s="203"/>
      <c r="BC489" s="203"/>
      <c r="BD489" s="203"/>
      <c r="BE489" s="203"/>
      <c r="BF489" s="203"/>
      <c r="BG489" s="203"/>
      <c r="BH489" s="203"/>
      <c r="BI489" s="203"/>
      <c r="BJ489" s="203"/>
      <c r="BK489" s="203"/>
      <c r="BL489" s="203"/>
      <c r="BM489" s="203"/>
      <c r="BN489" s="203"/>
      <c r="BO489" s="203"/>
      <c r="BP489" s="203"/>
      <c r="BQ489" s="203"/>
      <c r="BR489" s="203"/>
      <c r="BS489" s="203"/>
      <c r="BT489" s="203"/>
      <c r="BU489" s="203"/>
      <c r="BV489" s="203"/>
      <c r="BW489" s="203"/>
      <c r="BX489" s="203"/>
      <c r="BY489" s="203"/>
      <c r="BZ489" s="203"/>
      <c r="CB489" s="8"/>
      <c r="CZ489" s="48"/>
      <c r="DA489" s="48"/>
      <c r="DB489" s="48"/>
      <c r="DC489" s="48"/>
      <c r="DD489" s="48"/>
      <c r="DE489" s="48"/>
      <c r="DF489" s="48"/>
      <c r="DG489" s="48"/>
      <c r="DH489" s="48"/>
      <c r="DI489" s="48"/>
      <c r="DJ489" s="48"/>
      <c r="DK489" s="48"/>
      <c r="DL489" s="48"/>
      <c r="DM489" s="48"/>
      <c r="DN489" s="48"/>
      <c r="DO489" s="48"/>
      <c r="DP489" s="48"/>
    </row>
    <row r="490" spans="1:120" s="1" customFormat="1" ht="17.100000000000001" customHeight="1">
      <c r="A490" s="59"/>
      <c r="B490" s="59" t="s">
        <v>247</v>
      </c>
      <c r="C490" s="59"/>
      <c r="D490" s="59"/>
      <c r="E490" s="59"/>
      <c r="F490" s="59"/>
      <c r="G490" s="59"/>
      <c r="H490" s="59"/>
      <c r="I490" s="59"/>
      <c r="J490" s="59"/>
      <c r="K490" s="59"/>
      <c r="L490" s="59"/>
      <c r="M490" s="59"/>
      <c r="N490" s="59"/>
      <c r="O490" s="59"/>
      <c r="P490" s="59"/>
      <c r="Q490" s="59"/>
      <c r="R490" s="59"/>
      <c r="S490" s="59"/>
      <c r="T490" s="59"/>
      <c r="U490" s="59"/>
      <c r="V490" s="59"/>
      <c r="W490" s="59"/>
      <c r="X490" s="59"/>
      <c r="Y490" s="59"/>
      <c r="Z490" s="59"/>
      <c r="AA490" s="59"/>
      <c r="AB490" s="59"/>
      <c r="AC490" s="59"/>
      <c r="AD490" s="59"/>
      <c r="AE490" s="59"/>
      <c r="AF490" s="59"/>
      <c r="AG490" s="59"/>
      <c r="AH490" s="59"/>
      <c r="AI490" s="672"/>
      <c r="AJ490" s="672"/>
      <c r="AK490" s="672"/>
      <c r="AL490" s="672"/>
      <c r="AM490" s="672"/>
      <c r="AN490" s="672"/>
      <c r="AO490" s="672"/>
      <c r="AP490" s="59"/>
      <c r="AQ490" s="60"/>
      <c r="AR490" s="60"/>
      <c r="AS490" s="60"/>
      <c r="AT490" s="60"/>
      <c r="AU490" s="60"/>
      <c r="AV490" s="60"/>
      <c r="AW490" s="60"/>
      <c r="AX490" s="60"/>
      <c r="AY490" s="60"/>
      <c r="AZ490" s="60"/>
      <c r="BA490" s="60"/>
      <c r="BB490" s="60"/>
      <c r="BC490" s="60"/>
      <c r="BD490" s="60"/>
      <c r="BE490" s="60"/>
      <c r="BF490" s="60"/>
      <c r="BG490" s="60"/>
      <c r="BH490" s="60"/>
      <c r="BI490" s="60"/>
      <c r="BJ490" s="60"/>
      <c r="BK490" s="60"/>
      <c r="BL490" s="60"/>
      <c r="BM490" s="60"/>
      <c r="BN490" s="60"/>
      <c r="BO490" s="60"/>
      <c r="BP490" s="60"/>
      <c r="BQ490" s="60"/>
      <c r="BR490" s="60"/>
      <c r="BS490" s="60"/>
      <c r="BT490" s="60"/>
      <c r="BU490" s="60"/>
      <c r="BV490" s="60"/>
      <c r="BW490" s="60"/>
      <c r="BX490" s="60"/>
      <c r="BY490" s="60"/>
      <c r="BZ490" s="60"/>
      <c r="CZ490" s="55"/>
      <c r="DA490" s="55"/>
      <c r="DB490" s="55"/>
      <c r="DC490" s="55"/>
      <c r="DD490" s="55"/>
      <c r="DE490" s="55"/>
      <c r="DF490" s="55"/>
      <c r="DG490" s="55"/>
      <c r="DH490" s="55"/>
      <c r="DI490" s="55"/>
      <c r="DJ490" s="55"/>
      <c r="DK490" s="55"/>
      <c r="DL490" s="55"/>
      <c r="DM490" s="55"/>
      <c r="DN490" s="55"/>
      <c r="DO490" s="55"/>
      <c r="DP490" s="55"/>
    </row>
    <row r="491" spans="1:120" s="2" customFormat="1" ht="4.5" customHeight="1">
      <c r="A491" s="94"/>
      <c r="B491" s="94"/>
      <c r="C491" s="94"/>
      <c r="D491" s="94"/>
      <c r="E491" s="94"/>
      <c r="F491" s="94"/>
      <c r="G491" s="94"/>
      <c r="H491" s="94"/>
      <c r="I491" s="94"/>
      <c r="J491" s="94"/>
      <c r="K491" s="94"/>
      <c r="L491" s="94"/>
      <c r="M491" s="94"/>
      <c r="N491" s="94"/>
      <c r="O491" s="94"/>
      <c r="P491" s="94"/>
      <c r="Q491" s="94"/>
      <c r="R491" s="94"/>
      <c r="S491" s="94"/>
      <c r="T491" s="94"/>
      <c r="U491" s="94"/>
      <c r="V491" s="94"/>
      <c r="W491" s="94"/>
      <c r="X491" s="94"/>
      <c r="Y491" s="94"/>
      <c r="Z491" s="94"/>
      <c r="AA491" s="94"/>
      <c r="AB491" s="94"/>
      <c r="AC491" s="94"/>
      <c r="AD491" s="94"/>
      <c r="AE491" s="94"/>
      <c r="AF491" s="94"/>
      <c r="AG491" s="94"/>
      <c r="AH491" s="94"/>
      <c r="AI491" s="94"/>
      <c r="AJ491" s="94"/>
      <c r="AK491" s="94"/>
      <c r="AL491" s="94"/>
      <c r="AM491" s="94"/>
      <c r="AN491" s="94"/>
      <c r="AO491" s="94"/>
      <c r="AP491" s="94"/>
      <c r="AQ491" s="94"/>
      <c r="AR491" s="94"/>
      <c r="AS491" s="94"/>
      <c r="AT491" s="94"/>
      <c r="AU491" s="94"/>
      <c r="AV491" s="94"/>
      <c r="AW491" s="94"/>
      <c r="AX491" s="94"/>
      <c r="AY491" s="94"/>
      <c r="AZ491" s="94"/>
      <c r="BA491" s="94"/>
      <c r="BB491" s="94"/>
      <c r="BC491" s="94"/>
      <c r="BD491" s="94"/>
      <c r="BE491" s="94"/>
      <c r="BF491" s="94"/>
      <c r="BG491" s="94"/>
      <c r="BH491" s="94"/>
      <c r="BI491" s="94"/>
      <c r="BJ491" s="94"/>
      <c r="BK491" s="94"/>
      <c r="BL491" s="94"/>
      <c r="BM491" s="94"/>
      <c r="BN491" s="94"/>
      <c r="BO491" s="94"/>
      <c r="BP491" s="94"/>
      <c r="BQ491" s="94"/>
      <c r="BR491" s="94"/>
      <c r="BS491" s="94"/>
      <c r="BT491" s="94"/>
      <c r="BU491" s="94"/>
      <c r="BV491" s="94"/>
      <c r="BW491" s="94"/>
      <c r="BX491" s="94"/>
      <c r="BY491" s="94"/>
      <c r="BZ491" s="94"/>
      <c r="CB491" s="8"/>
      <c r="CZ491" s="48"/>
      <c r="DA491" s="48"/>
      <c r="DB491" s="48"/>
      <c r="DC491" s="48"/>
      <c r="DD491" s="48"/>
      <c r="DE491" s="48"/>
      <c r="DF491" s="48"/>
      <c r="DG491" s="48"/>
      <c r="DH491" s="48"/>
      <c r="DI491" s="48"/>
      <c r="DJ491" s="48"/>
      <c r="DK491" s="48"/>
      <c r="DL491" s="48"/>
      <c r="DM491" s="48"/>
      <c r="DN491" s="48"/>
      <c r="DO491" s="48"/>
      <c r="DP491" s="48"/>
    </row>
    <row r="492" spans="1:120" s="2" customFormat="1" ht="4.5" customHeight="1">
      <c r="A492" s="203"/>
      <c r="B492" s="203"/>
      <c r="C492" s="203"/>
      <c r="D492" s="203"/>
      <c r="E492" s="203"/>
      <c r="F492" s="203"/>
      <c r="G492" s="203"/>
      <c r="H492" s="203"/>
      <c r="I492" s="203"/>
      <c r="J492" s="203"/>
      <c r="K492" s="203"/>
      <c r="L492" s="203"/>
      <c r="M492" s="203"/>
      <c r="N492" s="203"/>
      <c r="O492" s="203"/>
      <c r="P492" s="203"/>
      <c r="Q492" s="203"/>
      <c r="R492" s="203"/>
      <c r="S492" s="203"/>
      <c r="T492" s="203"/>
      <c r="U492" s="203"/>
      <c r="V492" s="203"/>
      <c r="W492" s="203"/>
      <c r="X492" s="203"/>
      <c r="Y492" s="203"/>
      <c r="Z492" s="203"/>
      <c r="AA492" s="203"/>
      <c r="AB492" s="203"/>
      <c r="AC492" s="203"/>
      <c r="AD492" s="203"/>
      <c r="AE492" s="203"/>
      <c r="AF492" s="203"/>
      <c r="AG492" s="203"/>
      <c r="AH492" s="203"/>
      <c r="AI492" s="203"/>
      <c r="AJ492" s="203"/>
      <c r="AK492" s="203"/>
      <c r="AL492" s="203"/>
      <c r="AM492" s="203"/>
      <c r="AN492" s="203"/>
      <c r="AO492" s="203"/>
      <c r="AP492" s="203"/>
      <c r="AQ492" s="203"/>
      <c r="AR492" s="203"/>
      <c r="AS492" s="203"/>
      <c r="AT492" s="203"/>
      <c r="AU492" s="203"/>
      <c r="AV492" s="203"/>
      <c r="AW492" s="203"/>
      <c r="AX492" s="203"/>
      <c r="AY492" s="203"/>
      <c r="AZ492" s="203"/>
      <c r="BA492" s="203"/>
      <c r="BB492" s="203"/>
      <c r="BC492" s="203"/>
      <c r="BD492" s="203"/>
      <c r="BE492" s="203"/>
      <c r="BF492" s="203"/>
      <c r="BG492" s="203"/>
      <c r="BH492" s="203"/>
      <c r="BI492" s="203"/>
      <c r="BJ492" s="203"/>
      <c r="BK492" s="203"/>
      <c r="BL492" s="203"/>
      <c r="BM492" s="203"/>
      <c r="BN492" s="203"/>
      <c r="BO492" s="203"/>
      <c r="BP492" s="203"/>
      <c r="BQ492" s="203"/>
      <c r="BR492" s="203"/>
      <c r="BS492" s="203"/>
      <c r="BT492" s="203"/>
      <c r="BU492" s="203"/>
      <c r="BV492" s="203"/>
      <c r="BW492" s="203"/>
      <c r="BX492" s="203"/>
      <c r="BY492" s="203"/>
      <c r="BZ492" s="203"/>
      <c r="CB492" s="8"/>
      <c r="CZ492" s="48"/>
      <c r="DA492" s="48"/>
      <c r="DB492" s="48"/>
      <c r="DC492" s="48"/>
      <c r="DD492" s="48"/>
      <c r="DE492" s="48"/>
      <c r="DF492" s="48"/>
      <c r="DG492" s="48"/>
      <c r="DH492" s="48"/>
      <c r="DI492" s="48"/>
      <c r="DJ492" s="48"/>
      <c r="DK492" s="48"/>
      <c r="DL492" s="48"/>
      <c r="DM492" s="48"/>
      <c r="DN492" s="48"/>
      <c r="DO492" s="48"/>
      <c r="DP492" s="48"/>
    </row>
    <row r="493" spans="1:120" s="1" customFormat="1" ht="17.100000000000001" customHeight="1">
      <c r="A493" s="59"/>
      <c r="B493" s="59" t="s">
        <v>248</v>
      </c>
      <c r="C493" s="59"/>
      <c r="D493" s="59"/>
      <c r="E493" s="59"/>
      <c r="F493" s="59"/>
      <c r="G493" s="59"/>
      <c r="H493" s="59"/>
      <c r="I493" s="59"/>
      <c r="J493" s="59"/>
      <c r="K493" s="59"/>
      <c r="L493" s="59"/>
      <c r="M493" s="59"/>
      <c r="N493" s="59"/>
      <c r="O493" s="59"/>
      <c r="P493" s="59"/>
      <c r="Q493" s="59"/>
      <c r="R493" s="59"/>
      <c r="S493" s="59"/>
      <c r="T493" s="59"/>
      <c r="U493" s="59"/>
      <c r="V493" s="59"/>
      <c r="W493" s="59"/>
      <c r="X493" s="59"/>
      <c r="Y493" s="59"/>
      <c r="Z493" s="59"/>
      <c r="AA493" s="59"/>
      <c r="AB493" s="59"/>
      <c r="AC493" s="59"/>
      <c r="AD493" s="59"/>
      <c r="AE493" s="59"/>
      <c r="AF493" s="59"/>
      <c r="AG493" s="59"/>
      <c r="AH493" s="59"/>
      <c r="AI493" s="59"/>
      <c r="AJ493" s="59"/>
      <c r="AK493" s="59"/>
      <c r="AL493" s="59"/>
      <c r="AM493" s="59"/>
      <c r="AN493" s="59"/>
      <c r="AO493" s="59"/>
      <c r="AP493" s="59"/>
      <c r="AQ493" s="60"/>
      <c r="AR493" s="60"/>
      <c r="AS493" s="696"/>
      <c r="AT493" s="696"/>
      <c r="AU493" s="696"/>
      <c r="AV493" s="696"/>
      <c r="AW493" s="696"/>
      <c r="AX493" s="696"/>
      <c r="AY493" s="696"/>
      <c r="AZ493" s="696"/>
      <c r="BA493" s="696"/>
      <c r="BB493" s="696"/>
      <c r="BC493" s="696"/>
      <c r="BD493" s="696"/>
      <c r="BE493" s="696"/>
      <c r="BF493" s="696"/>
      <c r="BG493" s="60"/>
      <c r="BH493" s="60"/>
      <c r="BI493" s="60"/>
      <c r="BJ493" s="60"/>
      <c r="BK493" s="60"/>
      <c r="BL493" s="60"/>
      <c r="BM493" s="60"/>
      <c r="BN493" s="60"/>
      <c r="BO493" s="60"/>
      <c r="BP493" s="60"/>
      <c r="BQ493" s="60"/>
      <c r="BR493" s="60"/>
      <c r="BS493" s="60"/>
      <c r="BT493" s="60"/>
      <c r="BU493" s="60"/>
      <c r="BV493" s="60"/>
      <c r="BW493" s="60"/>
      <c r="BX493" s="60"/>
      <c r="BY493" s="60"/>
      <c r="BZ493" s="60"/>
      <c r="CZ493" s="55"/>
      <c r="DA493" s="55"/>
      <c r="DB493" s="55"/>
      <c r="DC493" s="55"/>
      <c r="DD493" s="55"/>
      <c r="DE493" s="55"/>
      <c r="DF493" s="55"/>
      <c r="DG493" s="55"/>
      <c r="DH493" s="55"/>
      <c r="DI493" s="55"/>
      <c r="DJ493" s="55"/>
      <c r="DK493" s="55"/>
      <c r="DL493" s="55"/>
      <c r="DM493" s="55"/>
      <c r="DN493" s="55"/>
      <c r="DO493" s="55"/>
      <c r="DP493" s="55"/>
    </row>
    <row r="494" spans="1:120" s="2" customFormat="1" ht="4.5" customHeight="1">
      <c r="A494" s="94"/>
      <c r="B494" s="94"/>
      <c r="C494" s="94"/>
      <c r="D494" s="94"/>
      <c r="E494" s="94"/>
      <c r="F494" s="94"/>
      <c r="G494" s="94"/>
      <c r="H494" s="94"/>
      <c r="I494" s="94"/>
      <c r="J494" s="94"/>
      <c r="K494" s="94"/>
      <c r="L494" s="94"/>
      <c r="M494" s="94"/>
      <c r="N494" s="94"/>
      <c r="O494" s="94"/>
      <c r="P494" s="94"/>
      <c r="Q494" s="94"/>
      <c r="R494" s="94"/>
      <c r="S494" s="94"/>
      <c r="T494" s="94"/>
      <c r="U494" s="94"/>
      <c r="V494" s="94"/>
      <c r="W494" s="94"/>
      <c r="X494" s="94"/>
      <c r="Y494" s="94"/>
      <c r="Z494" s="94"/>
      <c r="AA494" s="94"/>
      <c r="AB494" s="94"/>
      <c r="AC494" s="94"/>
      <c r="AD494" s="94"/>
      <c r="AE494" s="94"/>
      <c r="AF494" s="94"/>
      <c r="AG494" s="94"/>
      <c r="AH494" s="94"/>
      <c r="AI494" s="94"/>
      <c r="AJ494" s="94"/>
      <c r="AK494" s="94"/>
      <c r="AL494" s="94"/>
      <c r="AM494" s="94"/>
      <c r="AN494" s="94"/>
      <c r="AO494" s="94"/>
      <c r="AP494" s="94"/>
      <c r="AQ494" s="94"/>
      <c r="AR494" s="94"/>
      <c r="AS494" s="94"/>
      <c r="AT494" s="94"/>
      <c r="AU494" s="94"/>
      <c r="AV494" s="94"/>
      <c r="AW494" s="94"/>
      <c r="AX494" s="94"/>
      <c r="AY494" s="94"/>
      <c r="AZ494" s="94"/>
      <c r="BA494" s="94"/>
      <c r="BB494" s="94"/>
      <c r="BC494" s="94"/>
      <c r="BD494" s="94"/>
      <c r="BE494" s="94"/>
      <c r="BF494" s="94"/>
      <c r="BG494" s="94"/>
      <c r="BH494" s="94"/>
      <c r="BI494" s="94"/>
      <c r="BJ494" s="94"/>
      <c r="BK494" s="94"/>
      <c r="BL494" s="94"/>
      <c r="BM494" s="94"/>
      <c r="BN494" s="94"/>
      <c r="BO494" s="94"/>
      <c r="BP494" s="94"/>
      <c r="BQ494" s="94"/>
      <c r="BR494" s="94"/>
      <c r="BS494" s="94"/>
      <c r="BT494" s="94"/>
      <c r="BU494" s="94"/>
      <c r="BV494" s="94"/>
      <c r="BW494" s="94"/>
      <c r="BX494" s="94"/>
      <c r="BY494" s="94"/>
      <c r="BZ494" s="94"/>
      <c r="CB494" s="8"/>
      <c r="CZ494" s="48"/>
      <c r="DA494" s="48"/>
      <c r="DB494" s="48"/>
      <c r="DC494" s="48"/>
      <c r="DD494" s="48"/>
      <c r="DE494" s="48"/>
      <c r="DF494" s="48"/>
      <c r="DG494" s="48"/>
      <c r="DH494" s="48"/>
      <c r="DI494" s="48"/>
      <c r="DJ494" s="48"/>
      <c r="DK494" s="48"/>
      <c r="DL494" s="48"/>
      <c r="DM494" s="48"/>
      <c r="DN494" s="48"/>
      <c r="DO494" s="48"/>
      <c r="DP494" s="48"/>
    </row>
    <row r="495" spans="1:120" s="2" customFormat="1" ht="4.5" customHeight="1">
      <c r="A495" s="203"/>
      <c r="B495" s="203"/>
      <c r="C495" s="203"/>
      <c r="D495" s="203"/>
      <c r="E495" s="203"/>
      <c r="F495" s="203"/>
      <c r="G495" s="203"/>
      <c r="H495" s="203"/>
      <c r="I495" s="203"/>
      <c r="J495" s="203"/>
      <c r="K495" s="203"/>
      <c r="L495" s="203"/>
      <c r="M495" s="203"/>
      <c r="N495" s="203"/>
      <c r="O495" s="203"/>
      <c r="P495" s="203"/>
      <c r="Q495" s="203"/>
      <c r="R495" s="203"/>
      <c r="S495" s="203"/>
      <c r="T495" s="203"/>
      <c r="U495" s="203"/>
      <c r="V495" s="203"/>
      <c r="W495" s="203"/>
      <c r="X495" s="203"/>
      <c r="Y495" s="203"/>
      <c r="Z495" s="203"/>
      <c r="AA495" s="203"/>
      <c r="AB495" s="203"/>
      <c r="AC495" s="203"/>
      <c r="AD495" s="203"/>
      <c r="AE495" s="203"/>
      <c r="AF495" s="203"/>
      <c r="AG495" s="203"/>
      <c r="AH495" s="203"/>
      <c r="AI495" s="203"/>
      <c r="AJ495" s="203"/>
      <c r="AK495" s="203"/>
      <c r="AL495" s="203"/>
      <c r="AM495" s="203"/>
      <c r="AN495" s="203"/>
      <c r="AO495" s="203"/>
      <c r="AP495" s="203"/>
      <c r="AQ495" s="203"/>
      <c r="AR495" s="203"/>
      <c r="AS495" s="203"/>
      <c r="AT495" s="203"/>
      <c r="AU495" s="203"/>
      <c r="AV495" s="203"/>
      <c r="AW495" s="203"/>
      <c r="AX495" s="203"/>
      <c r="AY495" s="203"/>
      <c r="AZ495" s="203"/>
      <c r="BA495" s="203"/>
      <c r="BB495" s="203"/>
      <c r="BC495" s="203"/>
      <c r="BD495" s="203"/>
      <c r="BE495" s="203"/>
      <c r="BF495" s="203"/>
      <c r="BG495" s="203"/>
      <c r="BH495" s="203"/>
      <c r="BI495" s="203"/>
      <c r="BJ495" s="203"/>
      <c r="BK495" s="203"/>
      <c r="BL495" s="203"/>
      <c r="BM495" s="203"/>
      <c r="BN495" s="203"/>
      <c r="BO495" s="203"/>
      <c r="BP495" s="203"/>
      <c r="BQ495" s="203"/>
      <c r="BR495" s="203"/>
      <c r="BS495" s="203"/>
      <c r="BT495" s="203"/>
      <c r="BU495" s="203"/>
      <c r="BV495" s="203"/>
      <c r="BW495" s="203"/>
      <c r="BX495" s="203"/>
      <c r="BY495" s="203"/>
      <c r="BZ495" s="203"/>
      <c r="CB495" s="8"/>
      <c r="CZ495" s="48"/>
      <c r="DA495" s="48"/>
      <c r="DB495" s="48"/>
      <c r="DC495" s="48"/>
      <c r="DD495" s="48"/>
      <c r="DE495" s="48"/>
      <c r="DF495" s="48"/>
      <c r="DG495" s="48"/>
      <c r="DH495" s="48"/>
      <c r="DI495" s="48"/>
      <c r="DJ495" s="48"/>
      <c r="DK495" s="48"/>
      <c r="DL495" s="48"/>
      <c r="DM495" s="48"/>
      <c r="DN495" s="48"/>
      <c r="DO495" s="48"/>
      <c r="DP495" s="48"/>
    </row>
    <row r="496" spans="1:120" s="1" customFormat="1" ht="17.100000000000001" customHeight="1">
      <c r="A496" s="59"/>
      <c r="B496" s="59" t="s">
        <v>249</v>
      </c>
      <c r="C496" s="59"/>
      <c r="D496" s="59"/>
      <c r="E496" s="59"/>
      <c r="F496" s="59"/>
      <c r="G496" s="59"/>
      <c r="H496" s="59"/>
      <c r="I496" s="59"/>
      <c r="J496" s="59"/>
      <c r="K496" s="59"/>
      <c r="L496" s="59"/>
      <c r="M496" s="59"/>
      <c r="N496" s="59"/>
      <c r="O496" s="59"/>
      <c r="P496" s="59"/>
      <c r="Q496" s="59"/>
      <c r="R496" s="59"/>
      <c r="S496" s="59"/>
      <c r="T496" s="59"/>
      <c r="U496" s="59"/>
      <c r="V496" s="59"/>
      <c r="W496" s="59"/>
      <c r="X496" s="59"/>
      <c r="Y496" s="59"/>
      <c r="Z496" s="59"/>
      <c r="AA496" s="59"/>
      <c r="AB496" s="59"/>
      <c r="AC496" s="59"/>
      <c r="AD496" s="59"/>
      <c r="AE496" s="59"/>
      <c r="AF496" s="59"/>
      <c r="AG496" s="59"/>
      <c r="AH496" s="59"/>
      <c r="AI496" s="59"/>
      <c r="AJ496" s="59"/>
      <c r="AK496" s="59"/>
      <c r="AL496" s="59"/>
      <c r="AM496" s="59"/>
      <c r="AN496" s="59"/>
      <c r="AO496" s="59"/>
      <c r="AP496" s="59"/>
      <c r="AQ496" s="60"/>
      <c r="AR496" s="60"/>
      <c r="AS496" s="690"/>
      <c r="AT496" s="690"/>
      <c r="AU496" s="690"/>
      <c r="AV496" s="690"/>
      <c r="AW496" s="690"/>
      <c r="AX496" s="690"/>
      <c r="AY496" s="690"/>
      <c r="AZ496" s="690"/>
      <c r="BA496" s="690"/>
      <c r="BB496" s="690"/>
      <c r="BC496" s="690"/>
      <c r="BD496" s="690"/>
      <c r="BE496" s="690"/>
      <c r="BF496" s="690"/>
      <c r="BG496" s="60"/>
      <c r="BH496" s="60"/>
      <c r="BI496" s="60"/>
      <c r="BJ496" s="60"/>
      <c r="BK496" s="60"/>
      <c r="BL496" s="60"/>
      <c r="BM496" s="60"/>
      <c r="BN496" s="60"/>
      <c r="BO496" s="60"/>
      <c r="BP496" s="60"/>
      <c r="BQ496" s="60"/>
      <c r="BR496" s="60"/>
      <c r="BS496" s="60"/>
      <c r="BT496" s="60"/>
      <c r="BU496" s="60"/>
      <c r="BV496" s="60"/>
      <c r="BW496" s="60"/>
      <c r="BX496" s="60"/>
      <c r="BY496" s="60"/>
      <c r="BZ496" s="60"/>
      <c r="CZ496" s="55"/>
      <c r="DA496" s="55"/>
      <c r="DB496" s="55"/>
      <c r="DC496" s="55"/>
      <c r="DD496" s="55"/>
      <c r="DE496" s="55"/>
      <c r="DF496" s="55"/>
      <c r="DG496" s="55"/>
      <c r="DH496" s="55"/>
      <c r="DI496" s="55"/>
      <c r="DJ496" s="55"/>
      <c r="DK496" s="55"/>
      <c r="DL496" s="55"/>
      <c r="DM496" s="55"/>
      <c r="DN496" s="55"/>
      <c r="DO496" s="55"/>
      <c r="DP496" s="55"/>
    </row>
    <row r="497" spans="1:120" s="2" customFormat="1" ht="4.5" customHeight="1">
      <c r="A497" s="94"/>
      <c r="B497" s="94"/>
      <c r="C497" s="94"/>
      <c r="D497" s="94"/>
      <c r="E497" s="94"/>
      <c r="F497" s="94"/>
      <c r="G497" s="94"/>
      <c r="H497" s="94"/>
      <c r="I497" s="94"/>
      <c r="J497" s="94"/>
      <c r="K497" s="94"/>
      <c r="L497" s="94"/>
      <c r="M497" s="94"/>
      <c r="N497" s="94"/>
      <c r="O497" s="94"/>
      <c r="P497" s="94"/>
      <c r="Q497" s="94"/>
      <c r="R497" s="94"/>
      <c r="S497" s="94"/>
      <c r="T497" s="94"/>
      <c r="U497" s="94"/>
      <c r="V497" s="94"/>
      <c r="W497" s="94"/>
      <c r="X497" s="94"/>
      <c r="Y497" s="94"/>
      <c r="Z497" s="94"/>
      <c r="AA497" s="94"/>
      <c r="AB497" s="94"/>
      <c r="AC497" s="94"/>
      <c r="AD497" s="94"/>
      <c r="AE497" s="94"/>
      <c r="AF497" s="94"/>
      <c r="AG497" s="94"/>
      <c r="AH497" s="94"/>
      <c r="AI497" s="94"/>
      <c r="AJ497" s="94"/>
      <c r="AK497" s="94"/>
      <c r="AL497" s="94"/>
      <c r="AM497" s="94"/>
      <c r="AN497" s="94"/>
      <c r="AO497" s="94"/>
      <c r="AP497" s="94"/>
      <c r="AQ497" s="94"/>
      <c r="AR497" s="94"/>
      <c r="AS497" s="94"/>
      <c r="AT497" s="94"/>
      <c r="AU497" s="94"/>
      <c r="AV497" s="94"/>
      <c r="AW497" s="94"/>
      <c r="AX497" s="94"/>
      <c r="AY497" s="94"/>
      <c r="AZ497" s="94"/>
      <c r="BA497" s="94"/>
      <c r="BB497" s="94"/>
      <c r="BC497" s="94"/>
      <c r="BD497" s="94"/>
      <c r="BE497" s="94"/>
      <c r="BF497" s="94"/>
      <c r="BG497" s="94"/>
      <c r="BH497" s="94"/>
      <c r="BI497" s="94"/>
      <c r="BJ497" s="94"/>
      <c r="BK497" s="94"/>
      <c r="BL497" s="94"/>
      <c r="BM497" s="94"/>
      <c r="BN497" s="94"/>
      <c r="BO497" s="94"/>
      <c r="BP497" s="94"/>
      <c r="BQ497" s="94"/>
      <c r="BR497" s="94"/>
      <c r="BS497" s="94"/>
      <c r="BT497" s="94"/>
      <c r="BU497" s="94"/>
      <c r="BV497" s="94"/>
      <c r="BW497" s="94"/>
      <c r="BX497" s="94"/>
      <c r="BY497" s="94"/>
      <c r="BZ497" s="94"/>
      <c r="CB497" s="8"/>
      <c r="CZ497" s="48"/>
      <c r="DA497" s="48"/>
      <c r="DB497" s="48"/>
      <c r="DC497" s="48"/>
      <c r="DD497" s="48"/>
      <c r="DE497" s="48"/>
      <c r="DF497" s="48"/>
      <c r="DG497" s="48"/>
      <c r="DH497" s="48"/>
      <c r="DI497" s="48"/>
      <c r="DJ497" s="48"/>
      <c r="DK497" s="48"/>
      <c r="DL497" s="48"/>
      <c r="DM497" s="48"/>
      <c r="DN497" s="48"/>
      <c r="DO497" s="48"/>
      <c r="DP497" s="48"/>
    </row>
    <row r="498" spans="1:120" s="2" customFormat="1" ht="4.5" customHeight="1">
      <c r="A498" s="203"/>
      <c r="B498" s="203"/>
      <c r="C498" s="203"/>
      <c r="D498" s="203"/>
      <c r="E498" s="203"/>
      <c r="F498" s="203"/>
      <c r="G498" s="203"/>
      <c r="H498" s="203"/>
      <c r="I498" s="203"/>
      <c r="J498" s="203"/>
      <c r="K498" s="203"/>
      <c r="L498" s="203"/>
      <c r="M498" s="203"/>
      <c r="N498" s="203"/>
      <c r="O498" s="203"/>
      <c r="P498" s="203"/>
      <c r="Q498" s="203"/>
      <c r="R498" s="203"/>
      <c r="S498" s="203"/>
      <c r="T498" s="203"/>
      <c r="U498" s="203"/>
      <c r="V498" s="203"/>
      <c r="W498" s="203"/>
      <c r="X498" s="203"/>
      <c r="Y498" s="203"/>
      <c r="Z498" s="203"/>
      <c r="AA498" s="203"/>
      <c r="AB498" s="203"/>
      <c r="AC498" s="203"/>
      <c r="AD498" s="203"/>
      <c r="AE498" s="203"/>
      <c r="AF498" s="203"/>
      <c r="AG498" s="203"/>
      <c r="AH498" s="203"/>
      <c r="AI498" s="203"/>
      <c r="AJ498" s="203"/>
      <c r="AK498" s="203"/>
      <c r="AL498" s="203"/>
      <c r="AM498" s="203"/>
      <c r="AN498" s="203"/>
      <c r="AO498" s="203"/>
      <c r="AP498" s="203"/>
      <c r="AQ498" s="203"/>
      <c r="AR498" s="203"/>
      <c r="AS498" s="203"/>
      <c r="AT498" s="203"/>
      <c r="AU498" s="203"/>
      <c r="AV498" s="203"/>
      <c r="AW498" s="203"/>
      <c r="AX498" s="203"/>
      <c r="AY498" s="203"/>
      <c r="AZ498" s="203"/>
      <c r="BA498" s="203"/>
      <c r="BB498" s="203"/>
      <c r="BC498" s="203"/>
      <c r="BD498" s="203"/>
      <c r="BE498" s="203"/>
      <c r="BF498" s="203"/>
      <c r="BG498" s="203"/>
      <c r="BH498" s="203"/>
      <c r="BI498" s="203"/>
      <c r="BJ498" s="203"/>
      <c r="BK498" s="203"/>
      <c r="BL498" s="203"/>
      <c r="BM498" s="203"/>
      <c r="BN498" s="203"/>
      <c r="BO498" s="203"/>
      <c r="BP498" s="203"/>
      <c r="BQ498" s="203"/>
      <c r="BR498" s="203"/>
      <c r="BS498" s="203"/>
      <c r="BT498" s="203"/>
      <c r="BU498" s="203"/>
      <c r="BV498" s="203"/>
      <c r="BW498" s="203"/>
      <c r="BX498" s="203"/>
      <c r="BY498" s="203"/>
      <c r="BZ498" s="203"/>
      <c r="CB498" s="8"/>
      <c r="CZ498" s="48"/>
      <c r="DA498" s="48"/>
      <c r="DB498" s="48"/>
      <c r="DC498" s="48"/>
      <c r="DD498" s="48"/>
      <c r="DE498" s="48"/>
      <c r="DF498" s="48"/>
      <c r="DG498" s="48"/>
      <c r="DH498" s="48"/>
      <c r="DI498" s="48"/>
      <c r="DJ498" s="48"/>
      <c r="DK498" s="48"/>
      <c r="DL498" s="48"/>
      <c r="DM498" s="48"/>
      <c r="DN498" s="48"/>
      <c r="DO498" s="48"/>
      <c r="DP498" s="48"/>
    </row>
    <row r="499" spans="1:120" s="1" customFormat="1" ht="17.100000000000001" customHeight="1">
      <c r="A499" s="59"/>
      <c r="B499" s="59" t="s">
        <v>250</v>
      </c>
      <c r="C499" s="59"/>
      <c r="D499" s="59"/>
      <c r="E499" s="59"/>
      <c r="F499" s="59"/>
      <c r="G499" s="59"/>
      <c r="H499" s="59"/>
      <c r="I499" s="59"/>
      <c r="J499" s="59"/>
      <c r="K499" s="59"/>
      <c r="L499" s="59"/>
      <c r="M499" s="59"/>
      <c r="N499" s="59"/>
      <c r="O499" s="59"/>
      <c r="P499" s="59"/>
      <c r="Q499" s="59"/>
      <c r="R499" s="59"/>
      <c r="S499" s="59"/>
      <c r="T499" s="59"/>
      <c r="U499" s="59"/>
      <c r="V499" s="59"/>
      <c r="W499" s="59"/>
      <c r="X499" s="59"/>
      <c r="Y499" s="59"/>
      <c r="Z499" s="59"/>
      <c r="AA499" s="59"/>
      <c r="AB499" s="59"/>
      <c r="AC499" s="59"/>
      <c r="AD499" s="59"/>
      <c r="AE499" s="59"/>
      <c r="AF499" s="59"/>
      <c r="AG499" s="59"/>
      <c r="AH499" s="59"/>
      <c r="AI499" s="59"/>
      <c r="AJ499" s="59"/>
      <c r="AK499" s="59"/>
      <c r="AL499" s="59"/>
      <c r="AM499" s="59"/>
      <c r="AN499" s="59"/>
      <c r="AO499" s="59"/>
      <c r="AP499" s="59"/>
      <c r="AQ499" s="60"/>
      <c r="AR499" s="60"/>
      <c r="AS499" s="690"/>
      <c r="AT499" s="690"/>
      <c r="AU499" s="690"/>
      <c r="AV499" s="690"/>
      <c r="AW499" s="690"/>
      <c r="AX499" s="690"/>
      <c r="AY499" s="690"/>
      <c r="AZ499" s="690"/>
      <c r="BA499" s="690"/>
      <c r="BB499" s="690"/>
      <c r="BC499" s="690"/>
      <c r="BD499" s="690"/>
      <c r="BE499" s="690"/>
      <c r="BF499" s="690"/>
      <c r="BG499" s="60"/>
      <c r="BH499" s="60"/>
      <c r="BI499" s="60"/>
      <c r="BJ499" s="60"/>
      <c r="BK499" s="60"/>
      <c r="BL499" s="60"/>
      <c r="BM499" s="60"/>
      <c r="BN499" s="60"/>
      <c r="BO499" s="60"/>
      <c r="BP499" s="60"/>
      <c r="BQ499" s="60"/>
      <c r="BR499" s="60"/>
      <c r="BS499" s="60"/>
      <c r="BT499" s="60"/>
      <c r="BU499" s="60"/>
      <c r="BV499" s="60"/>
      <c r="BW499" s="60"/>
      <c r="BX499" s="60"/>
      <c r="BY499" s="60"/>
      <c r="BZ499" s="60"/>
      <c r="CZ499" s="55"/>
      <c r="DA499" s="55"/>
      <c r="DB499" s="55"/>
      <c r="DC499" s="55"/>
      <c r="DD499" s="55"/>
      <c r="DE499" s="55"/>
      <c r="DF499" s="55"/>
      <c r="DG499" s="55"/>
      <c r="DH499" s="55"/>
      <c r="DI499" s="55"/>
      <c r="DJ499" s="55"/>
      <c r="DK499" s="55"/>
      <c r="DL499" s="55"/>
      <c r="DM499" s="55"/>
      <c r="DN499" s="55"/>
      <c r="DO499" s="55"/>
      <c r="DP499" s="55"/>
    </row>
    <row r="500" spans="1:120" s="2" customFormat="1" ht="4.5" customHeight="1">
      <c r="A500" s="94"/>
      <c r="B500" s="94"/>
      <c r="C500" s="94"/>
      <c r="D500" s="94"/>
      <c r="E500" s="94"/>
      <c r="F500" s="94"/>
      <c r="G500" s="94"/>
      <c r="H500" s="94"/>
      <c r="I500" s="94"/>
      <c r="J500" s="94"/>
      <c r="K500" s="94"/>
      <c r="L500" s="94"/>
      <c r="M500" s="94"/>
      <c r="N500" s="94"/>
      <c r="O500" s="94"/>
      <c r="P500" s="94"/>
      <c r="Q500" s="94"/>
      <c r="R500" s="94"/>
      <c r="S500" s="94"/>
      <c r="T500" s="94"/>
      <c r="U500" s="94"/>
      <c r="V500" s="94"/>
      <c r="W500" s="94"/>
      <c r="X500" s="94"/>
      <c r="Y500" s="94"/>
      <c r="Z500" s="94"/>
      <c r="AA500" s="94"/>
      <c r="AB500" s="94"/>
      <c r="AC500" s="94"/>
      <c r="AD500" s="94"/>
      <c r="AE500" s="94"/>
      <c r="AF500" s="94"/>
      <c r="AG500" s="94"/>
      <c r="AH500" s="94"/>
      <c r="AI500" s="94"/>
      <c r="AJ500" s="94"/>
      <c r="AK500" s="94"/>
      <c r="AL500" s="94"/>
      <c r="AM500" s="94"/>
      <c r="AN500" s="94"/>
      <c r="AO500" s="94"/>
      <c r="AP500" s="94"/>
      <c r="AQ500" s="94"/>
      <c r="AR500" s="94"/>
      <c r="AS500" s="94"/>
      <c r="AT500" s="94"/>
      <c r="AU500" s="94"/>
      <c r="AV500" s="94"/>
      <c r="AW500" s="94"/>
      <c r="AX500" s="94"/>
      <c r="AY500" s="94"/>
      <c r="AZ500" s="94"/>
      <c r="BA500" s="94"/>
      <c r="BB500" s="94"/>
      <c r="BC500" s="94"/>
      <c r="BD500" s="94"/>
      <c r="BE500" s="94"/>
      <c r="BF500" s="94"/>
      <c r="BG500" s="94"/>
      <c r="BH500" s="94"/>
      <c r="BI500" s="94"/>
      <c r="BJ500" s="94"/>
      <c r="BK500" s="94"/>
      <c r="BL500" s="94"/>
      <c r="BM500" s="94"/>
      <c r="BN500" s="94"/>
      <c r="BO500" s="94"/>
      <c r="BP500" s="94"/>
      <c r="BQ500" s="94"/>
      <c r="BR500" s="94"/>
      <c r="BS500" s="94"/>
      <c r="BT500" s="94"/>
      <c r="BU500" s="94"/>
      <c r="BV500" s="94"/>
      <c r="BW500" s="94"/>
      <c r="BX500" s="94"/>
      <c r="BY500" s="94"/>
      <c r="BZ500" s="94"/>
      <c r="CB500" s="8"/>
      <c r="CZ500" s="48"/>
      <c r="DA500" s="48"/>
      <c r="DB500" s="48"/>
      <c r="DC500" s="48"/>
      <c r="DD500" s="48"/>
      <c r="DE500" s="48"/>
      <c r="DF500" s="48"/>
      <c r="DG500" s="48"/>
      <c r="DH500" s="48"/>
      <c r="DI500" s="48"/>
      <c r="DJ500" s="48"/>
      <c r="DK500" s="48"/>
      <c r="DL500" s="48"/>
      <c r="DM500" s="48"/>
      <c r="DN500" s="48"/>
      <c r="DO500" s="48"/>
      <c r="DP500" s="48"/>
    </row>
    <row r="501" spans="1:120" s="2" customFormat="1" ht="4.5" customHeight="1">
      <c r="A501" s="203"/>
      <c r="B501" s="203"/>
      <c r="C501" s="203"/>
      <c r="D501" s="203"/>
      <c r="E501" s="203"/>
      <c r="F501" s="203"/>
      <c r="G501" s="203"/>
      <c r="H501" s="203"/>
      <c r="I501" s="203"/>
      <c r="J501" s="203"/>
      <c r="K501" s="203"/>
      <c r="L501" s="203"/>
      <c r="M501" s="203"/>
      <c r="N501" s="203"/>
      <c r="O501" s="203"/>
      <c r="P501" s="203"/>
      <c r="Q501" s="203"/>
      <c r="R501" s="203"/>
      <c r="S501" s="203"/>
      <c r="T501" s="203"/>
      <c r="U501" s="203"/>
      <c r="V501" s="203"/>
      <c r="W501" s="203"/>
      <c r="X501" s="203"/>
      <c r="Y501" s="203"/>
      <c r="Z501" s="203"/>
      <c r="AA501" s="203"/>
      <c r="AB501" s="203"/>
      <c r="AC501" s="203"/>
      <c r="AD501" s="203"/>
      <c r="AE501" s="203"/>
      <c r="AF501" s="203"/>
      <c r="AG501" s="203"/>
      <c r="AH501" s="203"/>
      <c r="AI501" s="203"/>
      <c r="AJ501" s="203"/>
      <c r="AK501" s="203"/>
      <c r="AL501" s="203"/>
      <c r="AM501" s="203"/>
      <c r="AN501" s="203"/>
      <c r="AO501" s="203"/>
      <c r="AP501" s="203"/>
      <c r="AQ501" s="203"/>
      <c r="AR501" s="203"/>
      <c r="AS501" s="203"/>
      <c r="AT501" s="203"/>
      <c r="AU501" s="203"/>
      <c r="AV501" s="203"/>
      <c r="AW501" s="203"/>
      <c r="AX501" s="203"/>
      <c r="AY501" s="203"/>
      <c r="AZ501" s="203"/>
      <c r="BA501" s="203"/>
      <c r="BB501" s="203"/>
      <c r="BC501" s="203"/>
      <c r="BD501" s="203"/>
      <c r="BE501" s="203"/>
      <c r="BF501" s="203"/>
      <c r="BG501" s="203"/>
      <c r="BH501" s="203"/>
      <c r="BI501" s="203"/>
      <c r="BJ501" s="203"/>
      <c r="BK501" s="203"/>
      <c r="BL501" s="203"/>
      <c r="BM501" s="203"/>
      <c r="BN501" s="203"/>
      <c r="BO501" s="203"/>
      <c r="BP501" s="203"/>
      <c r="BQ501" s="203"/>
      <c r="BR501" s="203"/>
      <c r="BS501" s="203"/>
      <c r="BT501" s="203"/>
      <c r="BU501" s="203"/>
      <c r="BV501" s="203"/>
      <c r="BW501" s="203"/>
      <c r="BX501" s="203"/>
      <c r="BY501" s="203"/>
      <c r="BZ501" s="203"/>
      <c r="CB501" s="8"/>
      <c r="CZ501" s="48"/>
      <c r="DA501" s="48"/>
      <c r="DB501" s="48"/>
      <c r="DC501" s="48"/>
      <c r="DD501" s="48"/>
      <c r="DE501" s="48"/>
      <c r="DF501" s="48"/>
      <c r="DG501" s="48"/>
      <c r="DH501" s="48"/>
      <c r="DI501" s="48"/>
      <c r="DJ501" s="48"/>
      <c r="DK501" s="48"/>
      <c r="DL501" s="48"/>
      <c r="DM501" s="48"/>
      <c r="DN501" s="48"/>
      <c r="DO501" s="48"/>
      <c r="DP501" s="48"/>
    </row>
    <row r="502" spans="1:120" s="13" customFormat="1" ht="17.100000000000001" customHeight="1">
      <c r="A502" s="59"/>
      <c r="B502" s="59" t="s">
        <v>251</v>
      </c>
      <c r="C502" s="59"/>
      <c r="D502" s="59"/>
      <c r="E502" s="59"/>
      <c r="F502" s="59"/>
      <c r="G502" s="59"/>
      <c r="H502" s="59"/>
      <c r="I502" s="59"/>
      <c r="J502" s="59"/>
      <c r="K502" s="59"/>
      <c r="L502" s="59"/>
      <c r="M502" s="59"/>
      <c r="N502" s="59"/>
      <c r="O502" s="59"/>
      <c r="P502" s="59"/>
      <c r="Q502" s="59"/>
      <c r="R502" s="59"/>
      <c r="S502" s="59"/>
      <c r="T502" s="59"/>
      <c r="U502" s="59"/>
      <c r="V502" s="59"/>
      <c r="W502" s="59"/>
      <c r="X502" s="59"/>
      <c r="Y502" s="59"/>
      <c r="Z502" s="59"/>
      <c r="AA502" s="59"/>
      <c r="AB502" s="59"/>
      <c r="AC502" s="59"/>
      <c r="AD502" s="59"/>
      <c r="AE502" s="59"/>
      <c r="AF502" s="59"/>
      <c r="AG502" s="59"/>
      <c r="AH502" s="59"/>
      <c r="AI502" s="59"/>
      <c r="AJ502" s="59"/>
      <c r="AK502" s="59"/>
      <c r="AL502" s="59"/>
      <c r="AM502" s="59"/>
      <c r="AN502" s="59"/>
      <c r="AO502" s="59"/>
      <c r="AP502" s="59"/>
      <c r="AQ502" s="60"/>
      <c r="AR502" s="60"/>
      <c r="AS502" s="96"/>
      <c r="AT502" s="96"/>
      <c r="AU502" s="96"/>
      <c r="AV502" s="96"/>
      <c r="AW502" s="96"/>
      <c r="AX502" s="96"/>
      <c r="AY502" s="96"/>
      <c r="AZ502" s="96"/>
      <c r="BA502" s="96"/>
      <c r="BB502" s="96"/>
      <c r="BC502" s="96"/>
      <c r="BD502" s="96"/>
      <c r="BE502" s="96"/>
      <c r="BF502" s="96"/>
      <c r="BG502" s="60"/>
      <c r="BH502" s="60"/>
      <c r="BI502" s="60"/>
      <c r="BJ502" s="60"/>
      <c r="BK502" s="60"/>
      <c r="BL502" s="60"/>
      <c r="BM502" s="60"/>
      <c r="BN502" s="60"/>
      <c r="BO502" s="60"/>
      <c r="BP502" s="60"/>
      <c r="BQ502" s="60"/>
      <c r="BR502" s="60"/>
      <c r="BS502" s="60"/>
      <c r="BT502" s="60"/>
      <c r="BU502" s="60"/>
      <c r="BV502" s="60"/>
      <c r="BW502" s="60"/>
      <c r="BX502" s="60"/>
      <c r="BY502" s="60"/>
      <c r="BZ502" s="60"/>
      <c r="CZ502" s="341"/>
      <c r="DA502" s="341"/>
      <c r="DB502" s="341"/>
      <c r="DC502" s="341"/>
      <c r="DD502" s="341"/>
      <c r="DE502" s="341"/>
      <c r="DF502" s="341"/>
      <c r="DG502" s="341"/>
      <c r="DH502" s="341"/>
      <c r="DI502" s="341"/>
      <c r="DJ502" s="341"/>
      <c r="DK502" s="341"/>
      <c r="DL502" s="341"/>
      <c r="DM502" s="341"/>
      <c r="DN502" s="341"/>
      <c r="DO502" s="341"/>
      <c r="DP502" s="341"/>
    </row>
    <row r="503" spans="1:120" s="13" customFormat="1" ht="15.95" customHeight="1">
      <c r="A503" s="59"/>
      <c r="B503" s="59"/>
      <c r="C503" s="59"/>
      <c r="D503" s="59"/>
      <c r="E503" s="59" t="s">
        <v>252</v>
      </c>
      <c r="F503" s="59"/>
      <c r="G503" s="59"/>
      <c r="H503" s="59"/>
      <c r="I503" s="59"/>
      <c r="J503" s="59"/>
      <c r="K503" s="59"/>
      <c r="L503" s="59"/>
      <c r="M503" s="59"/>
      <c r="N503" s="59"/>
      <c r="O503" s="59"/>
      <c r="P503" s="59"/>
      <c r="Q503" s="59"/>
      <c r="R503" s="59"/>
      <c r="S503" s="59"/>
      <c r="T503" s="59"/>
      <c r="U503" s="59"/>
      <c r="V503" s="59"/>
      <c r="W503" s="59"/>
      <c r="X503" s="59"/>
      <c r="Y503" s="59"/>
      <c r="Z503" s="59"/>
      <c r="AA503" s="59"/>
      <c r="AB503" s="59"/>
      <c r="AC503" s="59"/>
      <c r="AD503" s="59"/>
      <c r="AE503" s="59"/>
      <c r="AF503" s="59"/>
      <c r="AG503" s="59"/>
      <c r="AH503" s="59"/>
      <c r="AI503" s="59"/>
      <c r="AJ503" s="59"/>
      <c r="AK503" s="59"/>
      <c r="AL503" s="59"/>
      <c r="AM503" s="59"/>
      <c r="AN503" s="59"/>
      <c r="AO503" s="59"/>
      <c r="AP503" s="59"/>
      <c r="AQ503" s="60"/>
      <c r="AR503" s="60"/>
      <c r="AS503" s="690"/>
      <c r="AT503" s="690"/>
      <c r="AU503" s="690"/>
      <c r="AV503" s="690"/>
      <c r="AW503" s="690"/>
      <c r="AX503" s="690"/>
      <c r="AY503" s="690"/>
      <c r="AZ503" s="690"/>
      <c r="BA503" s="690"/>
      <c r="BB503" s="690"/>
      <c r="BC503" s="690"/>
      <c r="BD503" s="690"/>
      <c r="BE503" s="690"/>
      <c r="BF503" s="690"/>
      <c r="BG503" s="60"/>
      <c r="BH503" s="60"/>
      <c r="BI503" s="60"/>
      <c r="BJ503" s="60"/>
      <c r="BK503" s="60"/>
      <c r="BL503" s="60"/>
      <c r="BM503" s="60"/>
      <c r="BN503" s="60"/>
      <c r="BO503" s="60"/>
      <c r="BP503" s="60"/>
      <c r="BQ503" s="60"/>
      <c r="BR503" s="60"/>
      <c r="BS503" s="60"/>
      <c r="BT503" s="60"/>
      <c r="BU503" s="60"/>
      <c r="BV503" s="60"/>
      <c r="BW503" s="60"/>
      <c r="BX503" s="60"/>
      <c r="BY503" s="60"/>
      <c r="BZ503" s="60"/>
      <c r="CZ503" s="341"/>
      <c r="DA503" s="341"/>
      <c r="DB503" s="341"/>
      <c r="DC503" s="341"/>
      <c r="DD503" s="341"/>
      <c r="DE503" s="341"/>
      <c r="DF503" s="341"/>
      <c r="DG503" s="341"/>
      <c r="DH503" s="341"/>
      <c r="DI503" s="341"/>
      <c r="DJ503" s="341"/>
      <c r="DK503" s="341"/>
      <c r="DL503" s="341"/>
      <c r="DM503" s="341"/>
      <c r="DN503" s="341"/>
      <c r="DO503" s="341"/>
      <c r="DP503" s="341"/>
    </row>
    <row r="504" spans="1:120" s="13" customFormat="1" ht="17.100000000000001" customHeight="1">
      <c r="A504" s="59"/>
      <c r="B504" s="59"/>
      <c r="C504" s="59"/>
      <c r="D504" s="59"/>
      <c r="E504" s="59" t="s">
        <v>253</v>
      </c>
      <c r="F504" s="59"/>
      <c r="G504" s="59"/>
      <c r="H504" s="59"/>
      <c r="I504" s="59"/>
      <c r="J504" s="59"/>
      <c r="K504" s="59"/>
      <c r="L504" s="59"/>
      <c r="M504" s="59"/>
      <c r="N504" s="59"/>
      <c r="O504" s="59"/>
      <c r="P504" s="59"/>
      <c r="Q504" s="59"/>
      <c r="R504" s="59"/>
      <c r="S504" s="59"/>
      <c r="T504" s="59"/>
      <c r="U504" s="59"/>
      <c r="V504" s="59"/>
      <c r="W504" s="59"/>
      <c r="X504" s="59"/>
      <c r="Y504" s="59"/>
      <c r="Z504" s="59"/>
      <c r="AA504" s="59"/>
      <c r="AB504" s="59"/>
      <c r="AC504" s="59"/>
      <c r="AD504" s="59"/>
      <c r="AE504" s="59"/>
      <c r="AF504" s="59"/>
      <c r="AG504" s="59"/>
      <c r="AH504" s="59"/>
      <c r="AI504" s="59"/>
      <c r="AJ504" s="59"/>
      <c r="AK504" s="59"/>
      <c r="AL504" s="59"/>
      <c r="AM504" s="59"/>
      <c r="AN504" s="59"/>
      <c r="AO504" s="59"/>
      <c r="AP504" s="59"/>
      <c r="AQ504" s="60"/>
      <c r="AR504" s="60"/>
      <c r="AS504" s="672" t="s">
        <v>56</v>
      </c>
      <c r="AT504" s="672"/>
      <c r="AU504" s="96"/>
      <c r="AV504" s="96"/>
      <c r="AW504" s="96" t="s">
        <v>184</v>
      </c>
      <c r="AX504" s="96"/>
      <c r="AY504" s="96"/>
      <c r="AZ504" s="96"/>
      <c r="BA504" s="96"/>
      <c r="BB504" s="672" t="s">
        <v>56</v>
      </c>
      <c r="BC504" s="672"/>
      <c r="BD504" s="96"/>
      <c r="BE504" s="96"/>
      <c r="BF504" s="96" t="s">
        <v>254</v>
      </c>
      <c r="BG504" s="60"/>
      <c r="BH504" s="60"/>
      <c r="BI504" s="60"/>
      <c r="BJ504" s="60"/>
      <c r="BK504" s="60"/>
      <c r="BL504" s="60"/>
      <c r="BM504" s="60"/>
      <c r="BN504" s="60"/>
      <c r="BO504" s="60"/>
      <c r="BP504" s="60"/>
      <c r="BQ504" s="60"/>
      <c r="BR504" s="60"/>
      <c r="BS504" s="60"/>
      <c r="BT504" s="60"/>
      <c r="BU504" s="60"/>
      <c r="BV504" s="60"/>
      <c r="BW504" s="60"/>
      <c r="BX504" s="60"/>
      <c r="BY504" s="60"/>
      <c r="BZ504" s="60"/>
      <c r="CZ504" s="341"/>
      <c r="DA504" s="341"/>
      <c r="DB504" s="341"/>
      <c r="DC504" s="341"/>
      <c r="DD504" s="341"/>
      <c r="DE504" s="341"/>
      <c r="DF504" s="341"/>
      <c r="DG504" s="341"/>
      <c r="DH504" s="341"/>
      <c r="DI504" s="341"/>
      <c r="DJ504" s="341"/>
      <c r="DK504" s="341"/>
      <c r="DL504" s="341"/>
      <c r="DM504" s="341"/>
      <c r="DN504" s="341"/>
      <c r="DO504" s="341"/>
      <c r="DP504" s="341"/>
    </row>
    <row r="505" spans="1:120" s="2" customFormat="1" ht="4.5" customHeight="1">
      <c r="A505" s="94"/>
      <c r="B505" s="94"/>
      <c r="C505" s="94"/>
      <c r="D505" s="94"/>
      <c r="E505" s="94"/>
      <c r="F505" s="94"/>
      <c r="G505" s="94"/>
      <c r="H505" s="94"/>
      <c r="I505" s="94"/>
      <c r="J505" s="94"/>
      <c r="K505" s="94"/>
      <c r="L505" s="94"/>
      <c r="M505" s="94"/>
      <c r="N505" s="94"/>
      <c r="O505" s="94"/>
      <c r="P505" s="94"/>
      <c r="Q505" s="94"/>
      <c r="R505" s="94"/>
      <c r="S505" s="94"/>
      <c r="T505" s="94"/>
      <c r="U505" s="94"/>
      <c r="V505" s="94"/>
      <c r="W505" s="94"/>
      <c r="X505" s="94"/>
      <c r="Y505" s="94"/>
      <c r="Z505" s="94"/>
      <c r="AA505" s="94"/>
      <c r="AB505" s="94"/>
      <c r="AC505" s="94"/>
      <c r="AD505" s="94"/>
      <c r="AE505" s="94"/>
      <c r="AF505" s="94"/>
      <c r="AG505" s="94"/>
      <c r="AH505" s="94"/>
      <c r="AI505" s="94"/>
      <c r="AJ505" s="94"/>
      <c r="AK505" s="94"/>
      <c r="AL505" s="94"/>
      <c r="AM505" s="94"/>
      <c r="AN505" s="94"/>
      <c r="AO505" s="94"/>
      <c r="AP505" s="94"/>
      <c r="AQ505" s="94"/>
      <c r="AR505" s="94"/>
      <c r="AS505" s="94"/>
      <c r="AT505" s="94"/>
      <c r="AU505" s="94"/>
      <c r="AV505" s="94"/>
      <c r="AW505" s="94"/>
      <c r="AX505" s="94"/>
      <c r="AY505" s="94"/>
      <c r="AZ505" s="94"/>
      <c r="BA505" s="94"/>
      <c r="BB505" s="94"/>
      <c r="BC505" s="94"/>
      <c r="BD505" s="94"/>
      <c r="BE505" s="94"/>
      <c r="BF505" s="94"/>
      <c r="BG505" s="94"/>
      <c r="BH505" s="94"/>
      <c r="BI505" s="94"/>
      <c r="BJ505" s="94"/>
      <c r="BK505" s="94"/>
      <c r="BL505" s="94"/>
      <c r="BM505" s="94"/>
      <c r="BN505" s="94"/>
      <c r="BO505" s="94"/>
      <c r="BP505" s="94"/>
      <c r="BQ505" s="94"/>
      <c r="BR505" s="94"/>
      <c r="BS505" s="94"/>
      <c r="BT505" s="94"/>
      <c r="BU505" s="94"/>
      <c r="BV505" s="94"/>
      <c r="BW505" s="94"/>
      <c r="BX505" s="94"/>
      <c r="BY505" s="94"/>
      <c r="BZ505" s="94"/>
      <c r="CB505" s="8"/>
      <c r="CZ505" s="48"/>
      <c r="DA505" s="48"/>
      <c r="DB505" s="48"/>
      <c r="DC505" s="48"/>
      <c r="DD505" s="48"/>
      <c r="DE505" s="48"/>
      <c r="DF505" s="48"/>
      <c r="DG505" s="48"/>
      <c r="DH505" s="48"/>
      <c r="DI505" s="48"/>
      <c r="DJ505" s="48"/>
      <c r="DK505" s="48"/>
      <c r="DL505" s="48"/>
      <c r="DM505" s="48"/>
      <c r="DN505" s="48"/>
      <c r="DO505" s="48"/>
      <c r="DP505" s="48"/>
    </row>
    <row r="506" spans="1:120" s="2" customFormat="1" ht="4.5" customHeight="1">
      <c r="A506" s="203"/>
      <c r="B506" s="203"/>
      <c r="C506" s="203"/>
      <c r="D506" s="203"/>
      <c r="E506" s="203"/>
      <c r="F506" s="203"/>
      <c r="G506" s="203"/>
      <c r="H506" s="203"/>
      <c r="I506" s="203"/>
      <c r="J506" s="203"/>
      <c r="K506" s="203"/>
      <c r="L506" s="203"/>
      <c r="M506" s="203"/>
      <c r="N506" s="203"/>
      <c r="O506" s="203"/>
      <c r="P506" s="203"/>
      <c r="Q506" s="203"/>
      <c r="R506" s="203"/>
      <c r="S506" s="203"/>
      <c r="T506" s="203"/>
      <c r="U506" s="203"/>
      <c r="V506" s="203"/>
      <c r="W506" s="203"/>
      <c r="X506" s="203"/>
      <c r="Y506" s="203"/>
      <c r="Z506" s="203"/>
      <c r="AA506" s="203"/>
      <c r="AB506" s="203"/>
      <c r="AC506" s="203"/>
      <c r="AD506" s="203"/>
      <c r="AE506" s="203"/>
      <c r="AF506" s="203"/>
      <c r="AG506" s="203"/>
      <c r="AH506" s="203"/>
      <c r="AI506" s="203"/>
      <c r="AJ506" s="203"/>
      <c r="AK506" s="203"/>
      <c r="AL506" s="203"/>
      <c r="AM506" s="203"/>
      <c r="AN506" s="203"/>
      <c r="AO506" s="203"/>
      <c r="AP506" s="203"/>
      <c r="AQ506" s="203"/>
      <c r="AR506" s="203"/>
      <c r="AS506" s="203"/>
      <c r="AT506" s="203"/>
      <c r="AU506" s="203"/>
      <c r="AV506" s="203"/>
      <c r="AW506" s="203"/>
      <c r="AX506" s="203"/>
      <c r="AY506" s="203"/>
      <c r="AZ506" s="203"/>
      <c r="BA506" s="203"/>
      <c r="BB506" s="203"/>
      <c r="BC506" s="203"/>
      <c r="BD506" s="203"/>
      <c r="BE506" s="203"/>
      <c r="BF506" s="203"/>
      <c r="BG506" s="203"/>
      <c r="BH506" s="203"/>
      <c r="BI506" s="203"/>
      <c r="BJ506" s="203"/>
      <c r="BK506" s="203"/>
      <c r="BL506" s="203"/>
      <c r="BM506" s="203"/>
      <c r="BN506" s="203"/>
      <c r="BO506" s="203"/>
      <c r="BP506" s="203"/>
      <c r="BQ506" s="203"/>
      <c r="BR506" s="203"/>
      <c r="BS506" s="203"/>
      <c r="BT506" s="203"/>
      <c r="BU506" s="203"/>
      <c r="BV506" s="203"/>
      <c r="BW506" s="203"/>
      <c r="BX506" s="203"/>
      <c r="BY506" s="203"/>
      <c r="BZ506" s="203"/>
      <c r="CB506" s="8"/>
      <c r="CZ506" s="48"/>
      <c r="DA506" s="48"/>
      <c r="DB506" s="48"/>
      <c r="DC506" s="48"/>
      <c r="DD506" s="48"/>
      <c r="DE506" s="48"/>
      <c r="DF506" s="48"/>
      <c r="DG506" s="48"/>
      <c r="DH506" s="48"/>
      <c r="DI506" s="48"/>
      <c r="DJ506" s="48"/>
      <c r="DK506" s="48"/>
      <c r="DL506" s="48"/>
      <c r="DM506" s="48"/>
      <c r="DN506" s="48"/>
      <c r="DO506" s="48"/>
      <c r="DP506" s="48"/>
    </row>
    <row r="507" spans="1:120" s="13" customFormat="1" ht="17.100000000000001" customHeight="1">
      <c r="A507" s="59"/>
      <c r="B507" s="59" t="s">
        <v>255</v>
      </c>
      <c r="C507" s="59"/>
      <c r="D507" s="59"/>
      <c r="E507" s="59"/>
      <c r="F507" s="59"/>
      <c r="G507" s="59"/>
      <c r="H507" s="59"/>
      <c r="I507" s="59"/>
      <c r="J507" s="59"/>
      <c r="K507" s="59"/>
      <c r="L507" s="59"/>
      <c r="M507" s="59"/>
      <c r="N507" s="59"/>
      <c r="O507" s="59"/>
      <c r="P507" s="59"/>
      <c r="Q507" s="59"/>
      <c r="R507" s="59"/>
      <c r="S507" s="59"/>
      <c r="T507" s="59"/>
      <c r="U507" s="59"/>
      <c r="V507" s="59" t="s">
        <v>256</v>
      </c>
      <c r="W507" s="59"/>
      <c r="X507" s="59"/>
      <c r="Y507" s="59"/>
      <c r="Z507" s="59"/>
      <c r="AA507" s="59"/>
      <c r="AB507" s="59"/>
      <c r="AC507" s="59"/>
      <c r="AD507" s="59"/>
      <c r="AE507" s="59"/>
      <c r="AF507" s="59"/>
      <c r="AG507" s="59" t="s">
        <v>257</v>
      </c>
      <c r="AH507" s="59"/>
      <c r="AI507" s="59"/>
      <c r="AJ507" s="59"/>
      <c r="AK507" s="59"/>
      <c r="AL507" s="59"/>
      <c r="AM507" s="59"/>
      <c r="AN507" s="59"/>
      <c r="AO507" s="59"/>
      <c r="AP507" s="59"/>
      <c r="AQ507" s="59"/>
      <c r="AR507" s="59"/>
      <c r="AS507" s="59"/>
      <c r="AT507" s="59"/>
      <c r="AU507" s="59"/>
      <c r="AV507" s="59"/>
      <c r="AW507" s="59"/>
      <c r="AX507" s="60"/>
      <c r="AY507" s="60"/>
      <c r="AZ507" s="60"/>
      <c r="BA507" s="60"/>
      <c r="BB507" s="60"/>
      <c r="BC507" s="59" t="s">
        <v>258</v>
      </c>
      <c r="BD507" s="59"/>
      <c r="BE507" s="59"/>
      <c r="BF507" s="59"/>
      <c r="BG507" s="59"/>
      <c r="BH507" s="59"/>
      <c r="BI507" s="59"/>
      <c r="BJ507" s="59"/>
      <c r="BK507" s="59"/>
      <c r="BL507" s="59"/>
      <c r="BM507" s="59"/>
      <c r="BN507" s="59"/>
      <c r="BO507" s="59"/>
      <c r="BP507" s="59"/>
      <c r="BQ507" s="59"/>
      <c r="BR507" s="59"/>
      <c r="BS507" s="59"/>
      <c r="BT507" s="59"/>
      <c r="BU507" s="59" t="s">
        <v>85</v>
      </c>
      <c r="BV507" s="59"/>
      <c r="BW507" s="59"/>
      <c r="BX507" s="59"/>
      <c r="BY507" s="59"/>
      <c r="BZ507" s="59"/>
      <c r="CZ507" s="341"/>
      <c r="DA507" s="341"/>
      <c r="DB507" s="341"/>
      <c r="DC507" s="341"/>
      <c r="DD507" s="341"/>
      <c r="DE507" s="341"/>
      <c r="DF507" s="341"/>
      <c r="DG507" s="341"/>
      <c r="DH507" s="341"/>
      <c r="DI507" s="341"/>
      <c r="DJ507" s="341"/>
      <c r="DK507" s="341"/>
      <c r="DL507" s="341"/>
      <c r="DM507" s="341"/>
      <c r="DN507" s="341"/>
      <c r="DO507" s="341"/>
      <c r="DP507" s="341"/>
    </row>
    <row r="508" spans="1:120" s="13" customFormat="1" ht="15.95" customHeight="1">
      <c r="A508" s="59"/>
      <c r="B508" s="59"/>
      <c r="C508" s="59"/>
      <c r="D508" s="59"/>
      <c r="E508" s="59"/>
      <c r="F508" s="59"/>
      <c r="G508" s="59"/>
      <c r="H508" s="59"/>
      <c r="I508" s="59"/>
      <c r="J508" s="59"/>
      <c r="K508" s="59"/>
      <c r="L508" s="59" t="s">
        <v>259</v>
      </c>
      <c r="M508" s="59"/>
      <c r="N508" s="59"/>
      <c r="O508" s="59"/>
      <c r="P508" s="59"/>
      <c r="Q508" s="59"/>
      <c r="R508" s="59"/>
      <c r="S508" s="59"/>
      <c r="T508" s="59"/>
      <c r="U508" s="59"/>
      <c r="V508" s="59" t="s">
        <v>37</v>
      </c>
      <c r="W508" s="697"/>
      <c r="X508" s="697"/>
      <c r="Y508" s="697"/>
      <c r="Z508" s="697"/>
      <c r="AA508" s="697"/>
      <c r="AB508" s="697"/>
      <c r="AC508" s="697"/>
      <c r="AD508" s="697"/>
      <c r="AE508" s="697"/>
      <c r="AF508" s="697"/>
      <c r="AG508" s="699" t="s">
        <v>117</v>
      </c>
      <c r="AH508" s="699"/>
      <c r="AI508" s="677" t="str">
        <f>IFERROR(VLOOKUP($W508,$CB$283:$CC$359,2,FALSE),"")</f>
        <v/>
      </c>
      <c r="AJ508" s="677"/>
      <c r="AK508" s="677"/>
      <c r="AL508" s="677"/>
      <c r="AM508" s="677"/>
      <c r="AN508" s="677"/>
      <c r="AO508" s="677"/>
      <c r="AP508" s="677"/>
      <c r="AQ508" s="677"/>
      <c r="AR508" s="677"/>
      <c r="AS508" s="677"/>
      <c r="AT508" s="677"/>
      <c r="AU508" s="677"/>
      <c r="AV508" s="677"/>
      <c r="AW508" s="677"/>
      <c r="AX508" s="677"/>
      <c r="AY508" s="677"/>
      <c r="AZ508" s="677"/>
      <c r="BA508" s="677"/>
      <c r="BB508" s="677"/>
      <c r="BC508" s="699" t="s">
        <v>117</v>
      </c>
      <c r="BD508" s="699"/>
      <c r="BE508" s="688"/>
      <c r="BF508" s="688"/>
      <c r="BG508" s="688"/>
      <c r="BH508" s="688"/>
      <c r="BI508" s="688"/>
      <c r="BJ508" s="688"/>
      <c r="BK508" s="688"/>
      <c r="BL508" s="688"/>
      <c r="BM508" s="688"/>
      <c r="BN508" s="688"/>
      <c r="BO508" s="688"/>
      <c r="BP508" s="688"/>
      <c r="BQ508" s="688"/>
      <c r="BR508" s="688"/>
      <c r="BS508" s="688"/>
      <c r="BT508" s="123"/>
      <c r="BU508" s="119" t="s">
        <v>85</v>
      </c>
      <c r="BV508" s="119"/>
      <c r="BW508" s="119"/>
      <c r="BX508" s="119"/>
      <c r="BY508" s="119"/>
      <c r="BZ508" s="59"/>
      <c r="CZ508" s="341"/>
      <c r="DA508" s="341"/>
      <c r="DB508" s="341"/>
      <c r="DC508" s="341"/>
      <c r="DD508" s="341"/>
      <c r="DE508" s="341"/>
      <c r="DF508" s="341"/>
      <c r="DG508" s="341"/>
      <c r="DH508" s="341"/>
      <c r="DI508" s="341"/>
      <c r="DJ508" s="341"/>
      <c r="DK508" s="341"/>
      <c r="DL508" s="341"/>
      <c r="DM508" s="341"/>
      <c r="DN508" s="341"/>
      <c r="DO508" s="341"/>
      <c r="DP508" s="341"/>
    </row>
    <row r="509" spans="1:120" s="13" customFormat="1" ht="17.100000000000001" customHeight="1">
      <c r="A509" s="59"/>
      <c r="B509" s="59"/>
      <c r="C509" s="59"/>
      <c r="D509" s="59"/>
      <c r="E509" s="59"/>
      <c r="F509" s="59"/>
      <c r="G509" s="59"/>
      <c r="H509" s="59"/>
      <c r="I509" s="59"/>
      <c r="J509" s="59"/>
      <c r="K509" s="59"/>
      <c r="L509" s="59" t="s">
        <v>260</v>
      </c>
      <c r="M509" s="59"/>
      <c r="N509" s="59"/>
      <c r="O509" s="59"/>
      <c r="P509" s="59"/>
      <c r="Q509" s="59"/>
      <c r="R509" s="59"/>
      <c r="S509" s="59"/>
      <c r="T509" s="59"/>
      <c r="U509" s="59"/>
      <c r="V509" s="59" t="s">
        <v>37</v>
      </c>
      <c r="W509" s="697"/>
      <c r="X509" s="697"/>
      <c r="Y509" s="697"/>
      <c r="Z509" s="697"/>
      <c r="AA509" s="697"/>
      <c r="AB509" s="697"/>
      <c r="AC509" s="697"/>
      <c r="AD509" s="697"/>
      <c r="AE509" s="697"/>
      <c r="AF509" s="697"/>
      <c r="AG509" s="699" t="s">
        <v>117</v>
      </c>
      <c r="AH509" s="699"/>
      <c r="AI509" s="677" t="str">
        <f>IFERROR(VLOOKUP($W509,$CB$283:$CC$359,2,FALSE),"")</f>
        <v/>
      </c>
      <c r="AJ509" s="677"/>
      <c r="AK509" s="677"/>
      <c r="AL509" s="677"/>
      <c r="AM509" s="677"/>
      <c r="AN509" s="677"/>
      <c r="AO509" s="677"/>
      <c r="AP509" s="677"/>
      <c r="AQ509" s="677"/>
      <c r="AR509" s="677"/>
      <c r="AS509" s="677"/>
      <c r="AT509" s="677"/>
      <c r="AU509" s="677"/>
      <c r="AV509" s="677"/>
      <c r="AW509" s="677"/>
      <c r="AX509" s="677"/>
      <c r="AY509" s="677"/>
      <c r="AZ509" s="677"/>
      <c r="BA509" s="677"/>
      <c r="BB509" s="677"/>
      <c r="BC509" s="699" t="s">
        <v>117</v>
      </c>
      <c r="BD509" s="699"/>
      <c r="BE509" s="688"/>
      <c r="BF509" s="688"/>
      <c r="BG509" s="688"/>
      <c r="BH509" s="688"/>
      <c r="BI509" s="688"/>
      <c r="BJ509" s="688"/>
      <c r="BK509" s="688"/>
      <c r="BL509" s="688"/>
      <c r="BM509" s="688"/>
      <c r="BN509" s="688"/>
      <c r="BO509" s="688"/>
      <c r="BP509" s="688"/>
      <c r="BQ509" s="688"/>
      <c r="BR509" s="688"/>
      <c r="BS509" s="688"/>
      <c r="BT509" s="123"/>
      <c r="BU509" s="119" t="s">
        <v>85</v>
      </c>
      <c r="BV509" s="119"/>
      <c r="BW509" s="119"/>
      <c r="BX509" s="119"/>
      <c r="BY509" s="119"/>
      <c r="BZ509" s="59"/>
      <c r="CZ509" s="341"/>
      <c r="DA509" s="341"/>
      <c r="DB509" s="341"/>
      <c r="DC509" s="341"/>
      <c r="DD509" s="341"/>
      <c r="DE509" s="341"/>
      <c r="DF509" s="341"/>
      <c r="DG509" s="341"/>
      <c r="DH509" s="341"/>
      <c r="DI509" s="341"/>
      <c r="DJ509" s="341"/>
      <c r="DK509" s="341"/>
      <c r="DL509" s="341"/>
      <c r="DM509" s="341"/>
      <c r="DN509" s="341"/>
      <c r="DO509" s="341"/>
      <c r="DP509" s="341"/>
    </row>
    <row r="510" spans="1:120" s="13" customFormat="1" ht="17.100000000000001" customHeight="1">
      <c r="A510" s="59"/>
      <c r="B510" s="59"/>
      <c r="C510" s="59"/>
      <c r="D510" s="59"/>
      <c r="E510" s="59"/>
      <c r="F510" s="59"/>
      <c r="G510" s="59"/>
      <c r="H510" s="59"/>
      <c r="I510" s="59"/>
      <c r="J510" s="59"/>
      <c r="K510" s="59"/>
      <c r="L510" s="59" t="s">
        <v>261</v>
      </c>
      <c r="M510" s="59"/>
      <c r="N510" s="59"/>
      <c r="O510" s="59"/>
      <c r="P510" s="59"/>
      <c r="Q510" s="59"/>
      <c r="R510" s="59"/>
      <c r="S510" s="59"/>
      <c r="T510" s="59"/>
      <c r="U510" s="59"/>
      <c r="V510" s="59" t="s">
        <v>37</v>
      </c>
      <c r="W510" s="697"/>
      <c r="X510" s="697"/>
      <c r="Y510" s="697"/>
      <c r="Z510" s="697"/>
      <c r="AA510" s="697"/>
      <c r="AB510" s="697"/>
      <c r="AC510" s="697"/>
      <c r="AD510" s="697"/>
      <c r="AE510" s="697"/>
      <c r="AF510" s="697"/>
      <c r="AG510" s="699" t="s">
        <v>117</v>
      </c>
      <c r="AH510" s="699"/>
      <c r="AI510" s="677" t="str">
        <f>IFERROR(VLOOKUP($W510,$CB$283:$CC$359,2,FALSE),"")</f>
        <v/>
      </c>
      <c r="AJ510" s="677"/>
      <c r="AK510" s="677"/>
      <c r="AL510" s="677"/>
      <c r="AM510" s="677"/>
      <c r="AN510" s="677"/>
      <c r="AO510" s="677"/>
      <c r="AP510" s="677"/>
      <c r="AQ510" s="677"/>
      <c r="AR510" s="677"/>
      <c r="AS510" s="677"/>
      <c r="AT510" s="677"/>
      <c r="AU510" s="677"/>
      <c r="AV510" s="677"/>
      <c r="AW510" s="677"/>
      <c r="AX510" s="677"/>
      <c r="AY510" s="677"/>
      <c r="AZ510" s="677"/>
      <c r="BA510" s="677"/>
      <c r="BB510" s="677"/>
      <c r="BC510" s="699" t="s">
        <v>117</v>
      </c>
      <c r="BD510" s="699"/>
      <c r="BE510" s="688"/>
      <c r="BF510" s="688"/>
      <c r="BG510" s="688"/>
      <c r="BH510" s="688"/>
      <c r="BI510" s="688"/>
      <c r="BJ510" s="688"/>
      <c r="BK510" s="688"/>
      <c r="BL510" s="688"/>
      <c r="BM510" s="688"/>
      <c r="BN510" s="688"/>
      <c r="BO510" s="688"/>
      <c r="BP510" s="688"/>
      <c r="BQ510" s="688"/>
      <c r="BR510" s="688"/>
      <c r="BS510" s="688"/>
      <c r="BT510" s="123"/>
      <c r="BU510" s="119" t="s">
        <v>85</v>
      </c>
      <c r="BV510" s="119"/>
      <c r="BW510" s="119"/>
      <c r="BX510" s="119"/>
      <c r="BY510" s="119"/>
      <c r="BZ510" s="59"/>
      <c r="CZ510" s="341"/>
      <c r="DA510" s="341"/>
      <c r="DB510" s="341"/>
      <c r="DC510" s="341"/>
      <c r="DD510" s="341"/>
      <c r="DE510" s="341"/>
      <c r="DF510" s="341"/>
      <c r="DG510" s="341"/>
      <c r="DH510" s="341"/>
      <c r="DI510" s="341"/>
      <c r="DJ510" s="341"/>
      <c r="DK510" s="341"/>
      <c r="DL510" s="341"/>
      <c r="DM510" s="341"/>
      <c r="DN510" s="341"/>
      <c r="DO510" s="341"/>
      <c r="DP510" s="341"/>
    </row>
    <row r="511" spans="1:120" s="13" customFormat="1" ht="17.100000000000001" customHeight="1">
      <c r="A511" s="59"/>
      <c r="B511" s="59"/>
      <c r="C511" s="59"/>
      <c r="D511" s="59"/>
      <c r="E511" s="59"/>
      <c r="F511" s="59"/>
      <c r="G511" s="59"/>
      <c r="H511" s="59"/>
      <c r="I511" s="59"/>
      <c r="J511" s="59"/>
      <c r="K511" s="59"/>
      <c r="L511" s="59" t="s">
        <v>262</v>
      </c>
      <c r="M511" s="59"/>
      <c r="N511" s="59"/>
      <c r="O511" s="59"/>
      <c r="P511" s="59"/>
      <c r="Q511" s="59"/>
      <c r="R511" s="59"/>
      <c r="S511" s="59"/>
      <c r="T511" s="59"/>
      <c r="U511" s="59"/>
      <c r="V511" s="59" t="s">
        <v>37</v>
      </c>
      <c r="W511" s="697"/>
      <c r="X511" s="697"/>
      <c r="Y511" s="697"/>
      <c r="Z511" s="697"/>
      <c r="AA511" s="697"/>
      <c r="AB511" s="697"/>
      <c r="AC511" s="697"/>
      <c r="AD511" s="697"/>
      <c r="AE511" s="697"/>
      <c r="AF511" s="697"/>
      <c r="AG511" s="699" t="s">
        <v>117</v>
      </c>
      <c r="AH511" s="699"/>
      <c r="AI511" s="677" t="str">
        <f>IFERROR(VLOOKUP($W$511,$CB$283:$CC$359,2,FALSE),"")</f>
        <v/>
      </c>
      <c r="AJ511" s="677"/>
      <c r="AK511" s="677"/>
      <c r="AL511" s="677"/>
      <c r="AM511" s="677"/>
      <c r="AN511" s="677"/>
      <c r="AO511" s="677"/>
      <c r="AP511" s="677"/>
      <c r="AQ511" s="677"/>
      <c r="AR511" s="677"/>
      <c r="AS511" s="677"/>
      <c r="AT511" s="677"/>
      <c r="AU511" s="677"/>
      <c r="AV511" s="677"/>
      <c r="AW511" s="677"/>
      <c r="AX511" s="677"/>
      <c r="AY511" s="677"/>
      <c r="AZ511" s="677"/>
      <c r="BA511" s="677"/>
      <c r="BB511" s="677"/>
      <c r="BC511" s="699" t="s">
        <v>117</v>
      </c>
      <c r="BD511" s="699"/>
      <c r="BE511" s="688"/>
      <c r="BF511" s="688"/>
      <c r="BG511" s="688"/>
      <c r="BH511" s="688"/>
      <c r="BI511" s="688"/>
      <c r="BJ511" s="688"/>
      <c r="BK511" s="688"/>
      <c r="BL511" s="688"/>
      <c r="BM511" s="688"/>
      <c r="BN511" s="688"/>
      <c r="BO511" s="688"/>
      <c r="BP511" s="688"/>
      <c r="BQ511" s="688"/>
      <c r="BR511" s="688"/>
      <c r="BS511" s="688"/>
      <c r="BT511" s="123"/>
      <c r="BU511" s="119" t="s">
        <v>85</v>
      </c>
      <c r="BV511" s="119"/>
      <c r="BW511" s="119"/>
      <c r="BX511" s="119"/>
      <c r="BY511" s="119"/>
      <c r="BZ511" s="59"/>
      <c r="CZ511" s="341"/>
      <c r="DA511" s="341"/>
      <c r="DB511" s="341"/>
      <c r="DC511" s="341"/>
      <c r="DD511" s="341"/>
      <c r="DE511" s="341"/>
      <c r="DF511" s="341"/>
      <c r="DG511" s="341"/>
      <c r="DH511" s="341"/>
      <c r="DI511" s="341"/>
      <c r="DJ511" s="341"/>
      <c r="DK511" s="341"/>
      <c r="DL511" s="341"/>
      <c r="DM511" s="341"/>
      <c r="DN511" s="341"/>
      <c r="DO511" s="341"/>
      <c r="DP511" s="341"/>
    </row>
    <row r="512" spans="1:120" s="13" customFormat="1" ht="17.100000000000001" customHeight="1">
      <c r="A512" s="59"/>
      <c r="B512" s="59"/>
      <c r="C512" s="59"/>
      <c r="D512" s="59"/>
      <c r="E512" s="59"/>
      <c r="F512" s="59"/>
      <c r="G512" s="59"/>
      <c r="H512" s="59"/>
      <c r="I512" s="59"/>
      <c r="J512" s="59"/>
      <c r="K512" s="59"/>
      <c r="L512" s="59" t="s">
        <v>263</v>
      </c>
      <c r="M512" s="59"/>
      <c r="N512" s="59"/>
      <c r="O512" s="59"/>
      <c r="P512" s="59"/>
      <c r="Q512" s="59"/>
      <c r="R512" s="59"/>
      <c r="S512" s="59"/>
      <c r="T512" s="59"/>
      <c r="U512" s="59"/>
      <c r="V512" s="59" t="s">
        <v>37</v>
      </c>
      <c r="W512" s="697"/>
      <c r="X512" s="697"/>
      <c r="Y512" s="697"/>
      <c r="Z512" s="697"/>
      <c r="AA512" s="697"/>
      <c r="AB512" s="697"/>
      <c r="AC512" s="697"/>
      <c r="AD512" s="697"/>
      <c r="AE512" s="697"/>
      <c r="AF512" s="697"/>
      <c r="AG512" s="699" t="s">
        <v>117</v>
      </c>
      <c r="AH512" s="699"/>
      <c r="AI512" s="677" t="str">
        <f>IFERROR(VLOOKUP($W$512,$CB$283:$CC$359,2,FALSE),"")</f>
        <v/>
      </c>
      <c r="AJ512" s="677"/>
      <c r="AK512" s="677"/>
      <c r="AL512" s="677"/>
      <c r="AM512" s="677"/>
      <c r="AN512" s="677"/>
      <c r="AO512" s="677"/>
      <c r="AP512" s="677"/>
      <c r="AQ512" s="677"/>
      <c r="AR512" s="677"/>
      <c r="AS512" s="677"/>
      <c r="AT512" s="677"/>
      <c r="AU512" s="677"/>
      <c r="AV512" s="677"/>
      <c r="AW512" s="677"/>
      <c r="AX512" s="677"/>
      <c r="AY512" s="677"/>
      <c r="AZ512" s="677"/>
      <c r="BA512" s="677"/>
      <c r="BB512" s="677"/>
      <c r="BC512" s="699" t="s">
        <v>117</v>
      </c>
      <c r="BD512" s="699"/>
      <c r="BE512" s="688"/>
      <c r="BF512" s="688"/>
      <c r="BG512" s="688"/>
      <c r="BH512" s="688"/>
      <c r="BI512" s="688"/>
      <c r="BJ512" s="688"/>
      <c r="BK512" s="688"/>
      <c r="BL512" s="688"/>
      <c r="BM512" s="688"/>
      <c r="BN512" s="688"/>
      <c r="BO512" s="688"/>
      <c r="BP512" s="688"/>
      <c r="BQ512" s="688"/>
      <c r="BR512" s="688"/>
      <c r="BS512" s="688"/>
      <c r="BT512" s="123"/>
      <c r="BU512" s="119" t="s">
        <v>85</v>
      </c>
      <c r="BV512" s="119"/>
      <c r="BW512" s="119"/>
      <c r="BX512" s="119"/>
      <c r="BY512" s="119"/>
      <c r="BZ512" s="59"/>
      <c r="CZ512" s="341"/>
      <c r="DA512" s="341"/>
      <c r="DB512" s="341"/>
      <c r="DC512" s="341"/>
      <c r="DD512" s="341"/>
      <c r="DE512" s="341"/>
      <c r="DF512" s="341"/>
      <c r="DG512" s="341"/>
      <c r="DH512" s="341"/>
      <c r="DI512" s="341"/>
      <c r="DJ512" s="341"/>
      <c r="DK512" s="341"/>
      <c r="DL512" s="341"/>
      <c r="DM512" s="341"/>
      <c r="DN512" s="341"/>
      <c r="DO512" s="341"/>
      <c r="DP512" s="341"/>
    </row>
    <row r="513" spans="1:120" s="13" customFormat="1" ht="17.100000000000001" customHeight="1">
      <c r="A513" s="59"/>
      <c r="B513" s="59"/>
      <c r="C513" s="59"/>
      <c r="D513" s="59"/>
      <c r="E513" s="59"/>
      <c r="F513" s="59"/>
      <c r="G513" s="59"/>
      <c r="H513" s="59"/>
      <c r="I513" s="59"/>
      <c r="J513" s="59"/>
      <c r="K513" s="59"/>
      <c r="L513" s="59" t="s">
        <v>264</v>
      </c>
      <c r="M513" s="59"/>
      <c r="N513" s="59"/>
      <c r="O513" s="59"/>
      <c r="P513" s="59"/>
      <c r="Q513" s="59"/>
      <c r="R513" s="59"/>
      <c r="S513" s="59"/>
      <c r="T513" s="59"/>
      <c r="U513" s="59"/>
      <c r="V513" s="59" t="s">
        <v>37</v>
      </c>
      <c r="W513" s="697"/>
      <c r="X513" s="697"/>
      <c r="Y513" s="697"/>
      <c r="Z513" s="697"/>
      <c r="AA513" s="697"/>
      <c r="AB513" s="697"/>
      <c r="AC513" s="697"/>
      <c r="AD513" s="697"/>
      <c r="AE513" s="697"/>
      <c r="AF513" s="697"/>
      <c r="AG513" s="699" t="s">
        <v>117</v>
      </c>
      <c r="AH513" s="699"/>
      <c r="AI513" s="677" t="str">
        <f>IFERROR(VLOOKUP($W$513,$CB$283:$CC$359,2,FALSE),"")</f>
        <v/>
      </c>
      <c r="AJ513" s="677"/>
      <c r="AK513" s="677"/>
      <c r="AL513" s="677"/>
      <c r="AM513" s="677"/>
      <c r="AN513" s="677"/>
      <c r="AO513" s="677"/>
      <c r="AP513" s="677"/>
      <c r="AQ513" s="677"/>
      <c r="AR513" s="677"/>
      <c r="AS513" s="677"/>
      <c r="AT513" s="677"/>
      <c r="AU513" s="677"/>
      <c r="AV513" s="677"/>
      <c r="AW513" s="677"/>
      <c r="AX513" s="677"/>
      <c r="AY513" s="677"/>
      <c r="AZ513" s="677"/>
      <c r="BA513" s="677"/>
      <c r="BB513" s="677"/>
      <c r="BC513" s="699" t="s">
        <v>117</v>
      </c>
      <c r="BD513" s="699"/>
      <c r="BE513" s="688"/>
      <c r="BF513" s="688"/>
      <c r="BG513" s="688"/>
      <c r="BH513" s="688"/>
      <c r="BI513" s="688"/>
      <c r="BJ513" s="688"/>
      <c r="BK513" s="688"/>
      <c r="BL513" s="688"/>
      <c r="BM513" s="688"/>
      <c r="BN513" s="688"/>
      <c r="BO513" s="688"/>
      <c r="BP513" s="688"/>
      <c r="BQ513" s="688"/>
      <c r="BR513" s="688"/>
      <c r="BS513" s="688"/>
      <c r="BT513" s="123"/>
      <c r="BU513" s="119" t="s">
        <v>85</v>
      </c>
      <c r="BV513" s="119"/>
      <c r="BW513" s="119"/>
      <c r="BX513" s="119"/>
      <c r="BY513" s="119"/>
      <c r="BZ513" s="59"/>
      <c r="CZ513" s="341"/>
      <c r="DA513" s="341"/>
      <c r="DB513" s="341"/>
      <c r="DC513" s="341"/>
      <c r="DD513" s="341"/>
      <c r="DE513" s="341"/>
      <c r="DF513" s="341"/>
      <c r="DG513" s="341"/>
      <c r="DH513" s="341"/>
      <c r="DI513" s="341"/>
      <c r="DJ513" s="341"/>
      <c r="DK513" s="341"/>
      <c r="DL513" s="341"/>
      <c r="DM513" s="341"/>
      <c r="DN513" s="341"/>
      <c r="DO513" s="341"/>
      <c r="DP513" s="341"/>
    </row>
    <row r="514" spans="1:120" s="2" customFormat="1" ht="4.5" customHeight="1">
      <c r="A514" s="94"/>
      <c r="B514" s="94"/>
      <c r="C514" s="94"/>
      <c r="D514" s="94"/>
      <c r="E514" s="94"/>
      <c r="F514" s="94"/>
      <c r="G514" s="94"/>
      <c r="H514" s="94"/>
      <c r="I514" s="94"/>
      <c r="J514" s="94"/>
      <c r="K514" s="94"/>
      <c r="L514" s="94"/>
      <c r="M514" s="94"/>
      <c r="N514" s="94"/>
      <c r="O514" s="94"/>
      <c r="P514" s="94"/>
      <c r="Q514" s="94"/>
      <c r="R514" s="94"/>
      <c r="S514" s="94"/>
      <c r="T514" s="94"/>
      <c r="U514" s="94"/>
      <c r="V514" s="94"/>
      <c r="W514" s="94"/>
      <c r="X514" s="94"/>
      <c r="Y514" s="94"/>
      <c r="Z514" s="94"/>
      <c r="AA514" s="94"/>
      <c r="AB514" s="94"/>
      <c r="AC514" s="94"/>
      <c r="AD514" s="94"/>
      <c r="AE514" s="94"/>
      <c r="AF514" s="94"/>
      <c r="AG514" s="94"/>
      <c r="AH514" s="94"/>
      <c r="AI514" s="94"/>
      <c r="AJ514" s="94"/>
      <c r="AK514" s="94"/>
      <c r="AL514" s="94"/>
      <c r="AM514" s="94"/>
      <c r="AN514" s="94"/>
      <c r="AO514" s="94"/>
      <c r="AP514" s="94"/>
      <c r="AQ514" s="94"/>
      <c r="AR514" s="94"/>
      <c r="AS514" s="94"/>
      <c r="AT514" s="94"/>
      <c r="AU514" s="94"/>
      <c r="AV514" s="94"/>
      <c r="AW514" s="94"/>
      <c r="AX514" s="94"/>
      <c r="AY514" s="94"/>
      <c r="AZ514" s="94"/>
      <c r="BA514" s="94"/>
      <c r="BB514" s="94"/>
      <c r="BC514" s="94"/>
      <c r="BD514" s="94"/>
      <c r="BE514" s="94"/>
      <c r="BF514" s="94"/>
      <c r="BG514" s="94"/>
      <c r="BH514" s="94"/>
      <c r="BI514" s="94"/>
      <c r="BJ514" s="94"/>
      <c r="BK514" s="94"/>
      <c r="BL514" s="94"/>
      <c r="BM514" s="94"/>
      <c r="BN514" s="94"/>
      <c r="BO514" s="94"/>
      <c r="BP514" s="94"/>
      <c r="BQ514" s="94"/>
      <c r="BR514" s="94"/>
      <c r="BS514" s="94"/>
      <c r="BT514" s="94"/>
      <c r="BU514" s="94"/>
      <c r="BV514" s="94"/>
      <c r="BW514" s="94"/>
      <c r="BX514" s="94"/>
      <c r="BY514" s="94"/>
      <c r="BZ514" s="94"/>
      <c r="CB514" s="8"/>
      <c r="CZ514" s="48"/>
      <c r="DA514" s="48"/>
      <c r="DB514" s="48"/>
      <c r="DC514" s="48"/>
      <c r="DD514" s="48"/>
      <c r="DE514" s="48"/>
      <c r="DF514" s="48"/>
      <c r="DG514" s="48"/>
      <c r="DH514" s="48"/>
      <c r="DI514" s="48"/>
      <c r="DJ514" s="48"/>
      <c r="DK514" s="48"/>
      <c r="DL514" s="48"/>
      <c r="DM514" s="48"/>
      <c r="DN514" s="48"/>
      <c r="DO514" s="48"/>
      <c r="DP514" s="48"/>
    </row>
    <row r="515" spans="1:120" s="2" customFormat="1" ht="4.5" customHeight="1">
      <c r="A515" s="203"/>
      <c r="B515" s="203"/>
      <c r="C515" s="203"/>
      <c r="D515" s="203"/>
      <c r="E515" s="203"/>
      <c r="F515" s="203"/>
      <c r="G515" s="203"/>
      <c r="H515" s="203"/>
      <c r="I515" s="203"/>
      <c r="J515" s="203"/>
      <c r="K515" s="203"/>
      <c r="L515" s="203"/>
      <c r="M515" s="203"/>
      <c r="N515" s="203"/>
      <c r="O515" s="203"/>
      <c r="P515" s="203"/>
      <c r="Q515" s="203"/>
      <c r="R515" s="203"/>
      <c r="S515" s="203"/>
      <c r="T515" s="203"/>
      <c r="U515" s="203"/>
      <c r="V515" s="203"/>
      <c r="W515" s="203"/>
      <c r="X515" s="203"/>
      <c r="Y515" s="203"/>
      <c r="Z515" s="203"/>
      <c r="AA515" s="203"/>
      <c r="AB515" s="203"/>
      <c r="AC515" s="203"/>
      <c r="AD515" s="203"/>
      <c r="AE515" s="203"/>
      <c r="AF515" s="203"/>
      <c r="AG515" s="203"/>
      <c r="AH515" s="203"/>
      <c r="AI515" s="203"/>
      <c r="AJ515" s="203"/>
      <c r="AK515" s="203"/>
      <c r="AL515" s="203"/>
      <c r="AM515" s="203"/>
      <c r="AN515" s="203"/>
      <c r="AO515" s="203"/>
      <c r="AP515" s="203"/>
      <c r="AQ515" s="203"/>
      <c r="AR515" s="203"/>
      <c r="AS515" s="203"/>
      <c r="AT515" s="203"/>
      <c r="AU515" s="203"/>
      <c r="AV515" s="203"/>
      <c r="AW515" s="203"/>
      <c r="AX515" s="203"/>
      <c r="AY515" s="203"/>
      <c r="AZ515" s="203"/>
      <c r="BA515" s="203"/>
      <c r="BB515" s="203"/>
      <c r="BC515" s="203"/>
      <c r="BD515" s="203"/>
      <c r="BE515" s="203"/>
      <c r="BF515" s="203"/>
      <c r="BG515" s="203"/>
      <c r="BH515" s="203"/>
      <c r="BI515" s="203"/>
      <c r="BJ515" s="203"/>
      <c r="BK515" s="203"/>
      <c r="BL515" s="203"/>
      <c r="BM515" s="203"/>
      <c r="BN515" s="203"/>
      <c r="BO515" s="203"/>
      <c r="BP515" s="203"/>
      <c r="BQ515" s="203"/>
      <c r="BR515" s="203"/>
      <c r="BS515" s="203"/>
      <c r="BT515" s="203"/>
      <c r="BU515" s="203"/>
      <c r="BV515" s="203"/>
      <c r="BW515" s="203"/>
      <c r="BX515" s="203"/>
      <c r="BY515" s="203"/>
      <c r="BZ515" s="203"/>
      <c r="CB515" s="8"/>
      <c r="CZ515" s="48"/>
      <c r="DA515" s="48"/>
      <c r="DB515" s="48"/>
      <c r="DC515" s="48"/>
      <c r="DD515" s="48"/>
      <c r="DE515" s="48"/>
      <c r="DF515" s="48"/>
      <c r="DG515" s="48"/>
      <c r="DH515" s="48"/>
      <c r="DI515" s="48"/>
      <c r="DJ515" s="48"/>
      <c r="DK515" s="48"/>
      <c r="DL515" s="48"/>
      <c r="DM515" s="48"/>
      <c r="DN515" s="48"/>
      <c r="DO515" s="48"/>
      <c r="DP515" s="48"/>
    </row>
    <row r="516" spans="1:120" s="13" customFormat="1" ht="17.100000000000001" customHeight="1">
      <c r="A516" s="59"/>
      <c r="B516" s="59" t="s">
        <v>265</v>
      </c>
      <c r="C516" s="59"/>
      <c r="D516" s="59"/>
      <c r="E516" s="59"/>
      <c r="F516" s="59"/>
      <c r="G516" s="59"/>
      <c r="H516" s="59"/>
      <c r="I516" s="59"/>
      <c r="J516" s="59"/>
      <c r="K516" s="59"/>
      <c r="L516" s="59"/>
      <c r="M516" s="59"/>
      <c r="N516" s="59"/>
      <c r="O516" s="59"/>
      <c r="P516" s="59"/>
      <c r="Q516" s="59"/>
      <c r="R516" s="59"/>
      <c r="S516" s="677"/>
      <c r="T516" s="677"/>
      <c r="U516" s="677"/>
      <c r="V516" s="677"/>
      <c r="W516" s="677"/>
      <c r="X516" s="677"/>
      <c r="Y516" s="677"/>
      <c r="Z516" s="677"/>
      <c r="AA516" s="677"/>
      <c r="AB516" s="677"/>
      <c r="AC516" s="677"/>
      <c r="AD516" s="677"/>
      <c r="AE516" s="677"/>
      <c r="AF516" s="677"/>
      <c r="AG516" s="677"/>
      <c r="AH516" s="677"/>
      <c r="AI516" s="677"/>
      <c r="AJ516" s="677"/>
      <c r="AK516" s="677"/>
      <c r="AL516" s="677"/>
      <c r="AM516" s="677"/>
      <c r="AN516" s="677"/>
      <c r="AO516" s="677"/>
      <c r="AP516" s="677"/>
      <c r="AQ516" s="677"/>
      <c r="AR516" s="677"/>
      <c r="AS516" s="677"/>
      <c r="AT516" s="677"/>
      <c r="AU516" s="677"/>
      <c r="AV516" s="677"/>
      <c r="AW516" s="677"/>
      <c r="AX516" s="677"/>
      <c r="AY516" s="677"/>
      <c r="AZ516" s="677"/>
      <c r="BA516" s="677"/>
      <c r="BB516" s="677"/>
      <c r="BC516" s="677"/>
      <c r="BD516" s="677"/>
      <c r="BE516" s="677"/>
      <c r="BF516" s="677"/>
      <c r="BG516" s="677"/>
      <c r="BH516" s="677"/>
      <c r="BI516" s="677"/>
      <c r="BJ516" s="677"/>
      <c r="BK516" s="677"/>
      <c r="BL516" s="677"/>
      <c r="BM516" s="677"/>
      <c r="BN516" s="677"/>
      <c r="BO516" s="677"/>
      <c r="BP516" s="677"/>
      <c r="BQ516" s="677"/>
      <c r="BR516" s="677"/>
      <c r="BS516" s="677"/>
      <c r="BT516" s="677"/>
      <c r="BU516" s="677"/>
      <c r="BV516" s="677"/>
      <c r="BW516" s="677"/>
      <c r="BX516" s="677"/>
      <c r="BY516" s="677"/>
      <c r="BZ516" s="677"/>
      <c r="CZ516" s="341"/>
      <c r="DA516" s="341"/>
      <c r="DB516" s="341"/>
      <c r="DC516" s="341"/>
      <c r="DD516" s="341"/>
      <c r="DE516" s="341"/>
      <c r="DF516" s="341"/>
      <c r="DG516" s="341"/>
      <c r="DH516" s="341"/>
      <c r="DI516" s="341"/>
      <c r="DJ516" s="341"/>
      <c r="DK516" s="341"/>
      <c r="DL516" s="341"/>
      <c r="DM516" s="341"/>
      <c r="DN516" s="341"/>
      <c r="DO516" s="341"/>
      <c r="DP516" s="341"/>
    </row>
    <row r="517" spans="1:120" s="2" customFormat="1" ht="4.5" customHeight="1">
      <c r="A517" s="94"/>
      <c r="B517" s="94"/>
      <c r="C517" s="94"/>
      <c r="D517" s="94"/>
      <c r="E517" s="94"/>
      <c r="F517" s="94"/>
      <c r="G517" s="94"/>
      <c r="H517" s="94"/>
      <c r="I517" s="94"/>
      <c r="J517" s="94"/>
      <c r="K517" s="94"/>
      <c r="L517" s="94"/>
      <c r="M517" s="94"/>
      <c r="N517" s="94"/>
      <c r="O517" s="94"/>
      <c r="P517" s="94"/>
      <c r="Q517" s="94"/>
      <c r="R517" s="94"/>
      <c r="S517" s="94"/>
      <c r="T517" s="94"/>
      <c r="U517" s="94"/>
      <c r="V517" s="94"/>
      <c r="W517" s="94"/>
      <c r="X517" s="94"/>
      <c r="Y517" s="94"/>
      <c r="Z517" s="94"/>
      <c r="AA517" s="94"/>
      <c r="AB517" s="94"/>
      <c r="AC517" s="94"/>
      <c r="AD517" s="94"/>
      <c r="AE517" s="94"/>
      <c r="AF517" s="94"/>
      <c r="AG517" s="94"/>
      <c r="AH517" s="94"/>
      <c r="AI517" s="94"/>
      <c r="AJ517" s="94"/>
      <c r="AK517" s="94"/>
      <c r="AL517" s="94"/>
      <c r="AM517" s="94"/>
      <c r="AN517" s="94"/>
      <c r="AO517" s="94"/>
      <c r="AP517" s="94"/>
      <c r="AQ517" s="94"/>
      <c r="AR517" s="94"/>
      <c r="AS517" s="94"/>
      <c r="AT517" s="94"/>
      <c r="AU517" s="94"/>
      <c r="AV517" s="94"/>
      <c r="AW517" s="94"/>
      <c r="AX517" s="94"/>
      <c r="AY517" s="94"/>
      <c r="AZ517" s="94"/>
      <c r="BA517" s="94"/>
      <c r="BB517" s="94"/>
      <c r="BC517" s="94"/>
      <c r="BD517" s="94"/>
      <c r="BE517" s="94"/>
      <c r="BF517" s="94"/>
      <c r="BG517" s="94"/>
      <c r="BH517" s="94"/>
      <c r="BI517" s="94"/>
      <c r="BJ517" s="94"/>
      <c r="BK517" s="94"/>
      <c r="BL517" s="94"/>
      <c r="BM517" s="94"/>
      <c r="BN517" s="94"/>
      <c r="BO517" s="94"/>
      <c r="BP517" s="94"/>
      <c r="BQ517" s="94"/>
      <c r="BR517" s="94"/>
      <c r="BS517" s="94"/>
      <c r="BT517" s="94"/>
      <c r="BU517" s="94"/>
      <c r="BV517" s="94"/>
      <c r="BW517" s="94"/>
      <c r="BX517" s="94"/>
      <c r="BY517" s="94"/>
      <c r="BZ517" s="94"/>
      <c r="CB517" s="8"/>
      <c r="CZ517" s="48"/>
      <c r="DA517" s="48"/>
      <c r="DB517" s="48"/>
      <c r="DC517" s="48"/>
      <c r="DD517" s="48"/>
      <c r="DE517" s="48"/>
      <c r="DF517" s="48"/>
      <c r="DG517" s="48"/>
      <c r="DH517" s="48"/>
      <c r="DI517" s="48"/>
      <c r="DJ517" s="48"/>
      <c r="DK517" s="48"/>
      <c r="DL517" s="48"/>
      <c r="DM517" s="48"/>
      <c r="DN517" s="48"/>
      <c r="DO517" s="48"/>
      <c r="DP517" s="48"/>
    </row>
    <row r="518" spans="1:120" s="2" customFormat="1" ht="5.0999999999999996" customHeight="1">
      <c r="A518" s="203"/>
      <c r="B518" s="203"/>
      <c r="C518" s="203"/>
      <c r="D518" s="203"/>
      <c r="E518" s="203"/>
      <c r="F518" s="203"/>
      <c r="G518" s="203"/>
      <c r="H518" s="203"/>
      <c r="I518" s="203"/>
      <c r="J518" s="203"/>
      <c r="K518" s="203"/>
      <c r="L518" s="203"/>
      <c r="M518" s="203"/>
      <c r="N518" s="203"/>
      <c r="O518" s="203"/>
      <c r="P518" s="203"/>
      <c r="Q518" s="203"/>
      <c r="R518" s="203"/>
      <c r="S518" s="203"/>
      <c r="T518" s="203"/>
      <c r="U518" s="203"/>
      <c r="V518" s="203"/>
      <c r="W518" s="203"/>
      <c r="X518" s="203"/>
      <c r="Y518" s="203"/>
      <c r="Z518" s="203"/>
      <c r="AA518" s="203"/>
      <c r="AB518" s="203"/>
      <c r="AC518" s="203"/>
      <c r="AD518" s="203"/>
      <c r="AE518" s="203"/>
      <c r="AF518" s="203"/>
      <c r="AG518" s="203"/>
      <c r="AH518" s="203"/>
      <c r="AI518" s="203"/>
      <c r="AJ518" s="203"/>
      <c r="AK518" s="203"/>
      <c r="AL518" s="203"/>
      <c r="AM518" s="203"/>
      <c r="AN518" s="203"/>
      <c r="AO518" s="203"/>
      <c r="AP518" s="203"/>
      <c r="AQ518" s="203"/>
      <c r="AR518" s="203"/>
      <c r="AS518" s="203"/>
      <c r="AT518" s="203"/>
      <c r="AU518" s="203"/>
      <c r="AV518" s="203"/>
      <c r="AW518" s="203"/>
      <c r="AX518" s="203"/>
      <c r="AY518" s="203"/>
      <c r="AZ518" s="203"/>
      <c r="BA518" s="203"/>
      <c r="BB518" s="203"/>
      <c r="BC518" s="203"/>
      <c r="BD518" s="203"/>
      <c r="BE518" s="203"/>
      <c r="BF518" s="203"/>
      <c r="BG518" s="203"/>
      <c r="BH518" s="203"/>
      <c r="BI518" s="203"/>
      <c r="BJ518" s="203"/>
      <c r="BK518" s="203"/>
      <c r="BL518" s="203"/>
      <c r="BM518" s="203"/>
      <c r="BN518" s="203"/>
      <c r="BO518" s="203"/>
      <c r="BP518" s="203"/>
      <c r="BQ518" s="203"/>
      <c r="BR518" s="203"/>
      <c r="BS518" s="203"/>
      <c r="BT518" s="203"/>
      <c r="BU518" s="203"/>
      <c r="BV518" s="203"/>
      <c r="BW518" s="203"/>
      <c r="BX518" s="203"/>
      <c r="BY518" s="203"/>
      <c r="BZ518" s="203"/>
      <c r="CB518" s="8"/>
      <c r="CZ518" s="48"/>
      <c r="DA518" s="48"/>
      <c r="DB518" s="48"/>
      <c r="DC518" s="48"/>
      <c r="DD518" s="48"/>
      <c r="DE518" s="48"/>
      <c r="DF518" s="48"/>
      <c r="DG518" s="48"/>
      <c r="DH518" s="48"/>
      <c r="DI518" s="48"/>
      <c r="DJ518" s="48"/>
      <c r="DK518" s="48"/>
      <c r="DL518" s="48"/>
      <c r="DM518" s="48"/>
      <c r="DN518" s="48"/>
      <c r="DO518" s="48"/>
      <c r="DP518" s="48"/>
    </row>
    <row r="519" spans="1:120" s="13" customFormat="1" ht="17.100000000000001" customHeight="1">
      <c r="A519" s="59"/>
      <c r="B519" s="59" t="s">
        <v>266</v>
      </c>
      <c r="C519" s="59"/>
      <c r="D519" s="59"/>
      <c r="E519" s="59"/>
      <c r="F519" s="59"/>
      <c r="G519" s="59"/>
      <c r="H519" s="59"/>
      <c r="I519" s="59"/>
      <c r="J519" s="59"/>
      <c r="K519" s="59"/>
      <c r="L519" s="59"/>
      <c r="M519" s="59"/>
      <c r="N519" s="59"/>
      <c r="O519" s="59"/>
      <c r="P519" s="59"/>
      <c r="Q519" s="59"/>
      <c r="R519" s="677"/>
      <c r="S519" s="677"/>
      <c r="T519" s="677"/>
      <c r="U519" s="677"/>
      <c r="V519" s="677"/>
      <c r="W519" s="677"/>
      <c r="X519" s="677"/>
      <c r="Y519" s="677"/>
      <c r="Z519" s="677"/>
      <c r="AA519" s="677"/>
      <c r="AB519" s="677"/>
      <c r="AC519" s="677"/>
      <c r="AD519" s="677"/>
      <c r="AE519" s="677"/>
      <c r="AF519" s="677"/>
      <c r="AG519" s="677"/>
      <c r="AH519" s="677"/>
      <c r="AI519" s="677"/>
      <c r="AJ519" s="677"/>
      <c r="AK519" s="677"/>
      <c r="AL519" s="677"/>
      <c r="AM519" s="677"/>
      <c r="AN519" s="677"/>
      <c r="AO519" s="677"/>
      <c r="AP519" s="677"/>
      <c r="AQ519" s="677"/>
      <c r="AR519" s="677"/>
      <c r="AS519" s="677"/>
      <c r="AT519" s="677"/>
      <c r="AU519" s="677"/>
      <c r="AV519" s="677"/>
      <c r="AW519" s="677"/>
      <c r="AX519" s="677"/>
      <c r="AY519" s="677"/>
      <c r="AZ519" s="677"/>
      <c r="BA519" s="677"/>
      <c r="BB519" s="677"/>
      <c r="BC519" s="677"/>
      <c r="BD519" s="677"/>
      <c r="BE519" s="677"/>
      <c r="BF519" s="677"/>
      <c r="BG519" s="677"/>
      <c r="BH519" s="677"/>
      <c r="BI519" s="677"/>
      <c r="BJ519" s="677"/>
      <c r="BK519" s="677"/>
      <c r="BL519" s="677"/>
      <c r="BM519" s="677"/>
      <c r="BN519" s="677"/>
      <c r="BO519" s="677"/>
      <c r="BP519" s="677"/>
      <c r="BQ519" s="677"/>
      <c r="BR519" s="677"/>
      <c r="BS519" s="677"/>
      <c r="BT519" s="677"/>
      <c r="BU519" s="677"/>
      <c r="BV519" s="677"/>
      <c r="BW519" s="677"/>
      <c r="BX519" s="677"/>
      <c r="BY519" s="677"/>
      <c r="BZ519" s="677"/>
      <c r="CZ519" s="341"/>
      <c r="DA519" s="341"/>
      <c r="DB519" s="341"/>
      <c r="DC519" s="341"/>
      <c r="DD519" s="341"/>
      <c r="DE519" s="341"/>
      <c r="DF519" s="341"/>
      <c r="DG519" s="341"/>
      <c r="DH519" s="341"/>
      <c r="DI519" s="341"/>
      <c r="DJ519" s="341"/>
      <c r="DK519" s="341"/>
      <c r="DL519" s="341"/>
      <c r="DM519" s="341"/>
      <c r="DN519" s="341"/>
      <c r="DO519" s="341"/>
      <c r="DP519" s="341"/>
    </row>
    <row r="520" spans="1:120" s="13" customFormat="1" ht="17.100000000000001" customHeight="1">
      <c r="A520" s="59"/>
      <c r="B520" s="59"/>
      <c r="C520" s="59"/>
      <c r="D520" s="59"/>
      <c r="E520" s="59"/>
      <c r="F520" s="59"/>
      <c r="G520" s="59"/>
      <c r="H520" s="59"/>
      <c r="I520" s="59"/>
      <c r="J520" s="59"/>
      <c r="K520" s="59"/>
      <c r="L520" s="59"/>
      <c r="M520" s="59"/>
      <c r="N520" s="59"/>
      <c r="O520" s="59"/>
      <c r="P520" s="59"/>
      <c r="Q520" s="59"/>
      <c r="R520" s="677"/>
      <c r="S520" s="677"/>
      <c r="T520" s="677"/>
      <c r="U520" s="677"/>
      <c r="V520" s="677"/>
      <c r="W520" s="677"/>
      <c r="X520" s="677"/>
      <c r="Y520" s="677"/>
      <c r="Z520" s="677"/>
      <c r="AA520" s="677"/>
      <c r="AB520" s="677"/>
      <c r="AC520" s="677"/>
      <c r="AD520" s="677"/>
      <c r="AE520" s="677"/>
      <c r="AF520" s="677"/>
      <c r="AG520" s="677"/>
      <c r="AH520" s="677"/>
      <c r="AI520" s="677"/>
      <c r="AJ520" s="677"/>
      <c r="AK520" s="677"/>
      <c r="AL520" s="677"/>
      <c r="AM520" s="677"/>
      <c r="AN520" s="677"/>
      <c r="AO520" s="677"/>
      <c r="AP520" s="677"/>
      <c r="AQ520" s="677"/>
      <c r="AR520" s="677"/>
      <c r="AS520" s="677"/>
      <c r="AT520" s="677"/>
      <c r="AU520" s="677"/>
      <c r="AV520" s="677"/>
      <c r="AW520" s="677"/>
      <c r="AX520" s="677"/>
      <c r="AY520" s="677"/>
      <c r="AZ520" s="677"/>
      <c r="BA520" s="677"/>
      <c r="BB520" s="677"/>
      <c r="BC520" s="677"/>
      <c r="BD520" s="677"/>
      <c r="BE520" s="677"/>
      <c r="BF520" s="677"/>
      <c r="BG520" s="677"/>
      <c r="BH520" s="677"/>
      <c r="BI520" s="677"/>
      <c r="BJ520" s="677"/>
      <c r="BK520" s="677"/>
      <c r="BL520" s="677"/>
      <c r="BM520" s="677"/>
      <c r="BN520" s="677"/>
      <c r="BO520" s="677"/>
      <c r="BP520" s="677"/>
      <c r="BQ520" s="677"/>
      <c r="BR520" s="677"/>
      <c r="BS520" s="677"/>
      <c r="BT520" s="677"/>
      <c r="BU520" s="677"/>
      <c r="BV520" s="677"/>
      <c r="BW520" s="677"/>
      <c r="BX520" s="677"/>
      <c r="BY520" s="677"/>
      <c r="BZ520" s="677"/>
      <c r="CZ520" s="341"/>
      <c r="DA520" s="341"/>
      <c r="DB520" s="341"/>
      <c r="DC520" s="341"/>
      <c r="DD520" s="341"/>
      <c r="DE520" s="341"/>
      <c r="DF520" s="341"/>
      <c r="DG520" s="341"/>
      <c r="DH520" s="341"/>
      <c r="DI520" s="341"/>
      <c r="DJ520" s="341"/>
      <c r="DK520" s="341"/>
      <c r="DL520" s="341"/>
      <c r="DM520" s="341"/>
      <c r="DN520" s="341"/>
      <c r="DO520" s="341"/>
      <c r="DP520" s="341"/>
    </row>
    <row r="521" spans="1:120" s="2" customFormat="1" ht="4.5" customHeight="1">
      <c r="A521" s="94"/>
      <c r="B521" s="94"/>
      <c r="C521" s="94"/>
      <c r="D521" s="94"/>
      <c r="E521" s="94"/>
      <c r="F521" s="94"/>
      <c r="G521" s="94"/>
      <c r="H521" s="94"/>
      <c r="I521" s="94"/>
      <c r="J521" s="94"/>
      <c r="K521" s="94"/>
      <c r="L521" s="94"/>
      <c r="M521" s="94"/>
      <c r="N521" s="94"/>
      <c r="O521" s="94"/>
      <c r="P521" s="94"/>
      <c r="Q521" s="94"/>
      <c r="R521" s="94"/>
      <c r="S521" s="94"/>
      <c r="T521" s="94"/>
      <c r="U521" s="94"/>
      <c r="V521" s="94"/>
      <c r="W521" s="94"/>
      <c r="X521" s="94"/>
      <c r="Y521" s="94"/>
      <c r="Z521" s="94"/>
      <c r="AA521" s="94"/>
      <c r="AB521" s="94"/>
      <c r="AC521" s="94"/>
      <c r="AD521" s="94"/>
      <c r="AE521" s="94"/>
      <c r="AF521" s="94"/>
      <c r="AG521" s="94"/>
      <c r="AH521" s="94"/>
      <c r="AI521" s="94"/>
      <c r="AJ521" s="94"/>
      <c r="AK521" s="94"/>
      <c r="AL521" s="94"/>
      <c r="AM521" s="94"/>
      <c r="AN521" s="94"/>
      <c r="AO521" s="94"/>
      <c r="AP521" s="94"/>
      <c r="AQ521" s="94"/>
      <c r="AR521" s="94"/>
      <c r="AS521" s="94"/>
      <c r="AT521" s="94"/>
      <c r="AU521" s="94"/>
      <c r="AV521" s="94"/>
      <c r="AW521" s="94"/>
      <c r="AX521" s="94"/>
      <c r="AY521" s="94"/>
      <c r="AZ521" s="94"/>
      <c r="BA521" s="94"/>
      <c r="BB521" s="94"/>
      <c r="BC521" s="94"/>
      <c r="BD521" s="94"/>
      <c r="BE521" s="94"/>
      <c r="BF521" s="94"/>
      <c r="BG521" s="94"/>
      <c r="BH521" s="94"/>
      <c r="BI521" s="94"/>
      <c r="BJ521" s="94"/>
      <c r="BK521" s="94"/>
      <c r="BL521" s="94"/>
      <c r="BM521" s="94"/>
      <c r="BN521" s="94"/>
      <c r="BO521" s="94"/>
      <c r="BP521" s="94"/>
      <c r="BQ521" s="94"/>
      <c r="BR521" s="94"/>
      <c r="BS521" s="94"/>
      <c r="BT521" s="94"/>
      <c r="BU521" s="94"/>
      <c r="BV521" s="94"/>
      <c r="BW521" s="94"/>
      <c r="BX521" s="94"/>
      <c r="BY521" s="94"/>
      <c r="BZ521" s="94"/>
      <c r="CB521" s="8"/>
      <c r="CZ521" s="48"/>
      <c r="DA521" s="48"/>
      <c r="DB521" s="48"/>
      <c r="DC521" s="48"/>
      <c r="DD521" s="48"/>
      <c r="DE521" s="48"/>
      <c r="DF521" s="48"/>
      <c r="DG521" s="48"/>
      <c r="DH521" s="48"/>
      <c r="DI521" s="48"/>
      <c r="DJ521" s="48"/>
      <c r="DK521" s="48"/>
      <c r="DL521" s="48"/>
      <c r="DM521" s="48"/>
      <c r="DN521" s="48"/>
      <c r="DO521" s="48"/>
      <c r="DP521" s="48"/>
    </row>
    <row r="522" spans="1:120" s="13" customFormat="1" ht="2.1" customHeight="1">
      <c r="A522" s="198"/>
      <c r="B522" s="198"/>
      <c r="C522" s="198"/>
      <c r="D522" s="198"/>
      <c r="E522" s="198"/>
      <c r="F522" s="198"/>
      <c r="G522" s="198"/>
      <c r="H522" s="198"/>
      <c r="I522" s="198"/>
      <c r="J522" s="198"/>
      <c r="K522" s="198"/>
      <c r="L522" s="198"/>
      <c r="M522" s="198"/>
      <c r="N522" s="198"/>
      <c r="O522" s="198"/>
      <c r="P522" s="198"/>
      <c r="Q522" s="198"/>
      <c r="R522" s="198"/>
      <c r="S522" s="198"/>
      <c r="T522" s="198"/>
      <c r="U522" s="198"/>
      <c r="V522" s="198"/>
      <c r="W522" s="198"/>
      <c r="X522" s="198"/>
      <c r="Y522" s="198"/>
      <c r="Z522" s="198"/>
      <c r="AA522" s="198"/>
      <c r="AB522" s="198"/>
      <c r="AC522" s="198"/>
      <c r="AD522" s="198"/>
      <c r="AE522" s="198"/>
      <c r="AF522" s="198"/>
      <c r="AG522" s="198"/>
      <c r="AH522" s="198"/>
      <c r="AI522" s="198"/>
      <c r="AJ522" s="198"/>
      <c r="AK522" s="198"/>
      <c r="AL522" s="198"/>
      <c r="AM522" s="198"/>
      <c r="AN522" s="198"/>
      <c r="AO522" s="198"/>
      <c r="AP522" s="198"/>
      <c r="AQ522" s="199"/>
      <c r="AR522" s="199"/>
      <c r="AS522" s="199"/>
      <c r="AT522" s="199"/>
      <c r="AU522" s="199"/>
      <c r="AV522" s="199"/>
      <c r="AW522" s="199"/>
      <c r="AX522" s="199"/>
      <c r="AY522" s="199"/>
      <c r="AZ522" s="199"/>
      <c r="BA522" s="199"/>
      <c r="BB522" s="199"/>
      <c r="BC522" s="199"/>
      <c r="BD522" s="199"/>
      <c r="BE522" s="199"/>
      <c r="BF522" s="199"/>
      <c r="BG522" s="199"/>
      <c r="BH522" s="199"/>
      <c r="BI522" s="199"/>
      <c r="BJ522" s="199"/>
      <c r="BK522" s="199"/>
      <c r="BL522" s="199"/>
      <c r="BM522" s="199"/>
      <c r="BN522" s="199"/>
      <c r="BO522" s="199"/>
      <c r="BP522" s="199"/>
      <c r="BQ522" s="199"/>
      <c r="BR522" s="199"/>
      <c r="BS522" s="199"/>
      <c r="BT522" s="199"/>
      <c r="BU522" s="199"/>
      <c r="BV522" s="199"/>
      <c r="BW522" s="199"/>
      <c r="BX522" s="199"/>
      <c r="BY522" s="199"/>
      <c r="BZ522" s="199"/>
      <c r="CZ522" s="341"/>
      <c r="DA522" s="341"/>
      <c r="DB522" s="341"/>
      <c r="DC522" s="341"/>
      <c r="DD522" s="341"/>
      <c r="DE522" s="341"/>
      <c r="DF522" s="341"/>
      <c r="DG522" s="341"/>
      <c r="DH522" s="341"/>
      <c r="DI522" s="341"/>
      <c r="DJ522" s="341"/>
      <c r="DK522" s="341"/>
      <c r="DL522" s="341"/>
      <c r="DM522" s="341"/>
      <c r="DN522" s="341"/>
      <c r="DO522" s="341"/>
      <c r="DP522" s="341"/>
    </row>
    <row r="523" spans="1:120" s="2" customFormat="1" ht="2.1" customHeight="1">
      <c r="A523" s="66"/>
      <c r="B523" s="66"/>
      <c r="C523" s="66"/>
      <c r="D523" s="66"/>
      <c r="E523" s="66"/>
      <c r="F523" s="66"/>
      <c r="G523" s="66"/>
      <c r="H523" s="66"/>
      <c r="I523" s="66"/>
      <c r="J523" s="66"/>
      <c r="K523" s="66"/>
      <c r="L523" s="66"/>
      <c r="M523" s="66"/>
      <c r="N523" s="66"/>
      <c r="O523" s="66"/>
      <c r="P523" s="66"/>
      <c r="Q523" s="66"/>
      <c r="R523" s="66"/>
      <c r="S523" s="66"/>
      <c r="T523" s="66"/>
      <c r="U523" s="66"/>
      <c r="V523" s="66"/>
      <c r="W523" s="66"/>
      <c r="X523" s="66"/>
      <c r="Y523" s="66"/>
      <c r="Z523" s="66"/>
      <c r="AA523" s="66"/>
      <c r="AB523" s="66"/>
      <c r="AC523" s="66"/>
      <c r="AD523" s="66"/>
      <c r="AE523" s="66"/>
      <c r="AF523" s="66"/>
      <c r="AG523" s="66"/>
      <c r="AH523" s="66"/>
      <c r="AI523" s="66"/>
      <c r="AJ523" s="66"/>
      <c r="AK523" s="66"/>
      <c r="AL523" s="66"/>
      <c r="AM523" s="66"/>
      <c r="AN523" s="66"/>
      <c r="AO523" s="66"/>
      <c r="AP523" s="66"/>
      <c r="AQ523" s="66"/>
      <c r="AR523" s="66"/>
      <c r="AS523" s="66"/>
      <c r="AT523" s="66"/>
      <c r="AU523" s="66"/>
      <c r="AV523" s="66"/>
      <c r="AW523" s="66"/>
      <c r="AX523" s="66"/>
      <c r="AY523" s="66"/>
      <c r="AZ523" s="66"/>
      <c r="BA523" s="66"/>
      <c r="BB523" s="66"/>
      <c r="BC523" s="66"/>
      <c r="BD523" s="66"/>
      <c r="BE523" s="66"/>
      <c r="BF523" s="66"/>
      <c r="BG523" s="66"/>
      <c r="BH523" s="66"/>
      <c r="BI523" s="66"/>
      <c r="BJ523" s="66"/>
      <c r="BK523" s="66"/>
      <c r="BL523" s="66"/>
      <c r="BM523" s="66"/>
      <c r="BN523" s="66"/>
      <c r="BO523" s="66"/>
      <c r="BP523" s="66"/>
      <c r="BQ523" s="66"/>
      <c r="BR523" s="66"/>
      <c r="BS523" s="66"/>
      <c r="BT523" s="66"/>
      <c r="BU523" s="66"/>
      <c r="BV523" s="66"/>
      <c r="BW523" s="66"/>
      <c r="BX523" s="66"/>
      <c r="BY523" s="66"/>
      <c r="BZ523" s="66"/>
      <c r="CB523" s="8"/>
      <c r="CZ523" s="48"/>
      <c r="DA523" s="48"/>
      <c r="DB523" s="48"/>
      <c r="DC523" s="48"/>
      <c r="DD523" s="48"/>
      <c r="DE523" s="48"/>
      <c r="DF523" s="48"/>
      <c r="DG523" s="48"/>
      <c r="DH523" s="48"/>
      <c r="DI523" s="48"/>
      <c r="DJ523" s="48"/>
      <c r="DK523" s="48"/>
      <c r="DL523" s="48"/>
      <c r="DM523" s="48"/>
      <c r="DN523" s="48"/>
      <c r="DO523" s="48"/>
      <c r="DP523" s="48"/>
    </row>
    <row r="524" spans="1:120" s="13" customFormat="1" ht="17.100000000000001" customHeight="1">
      <c r="A524" s="59"/>
      <c r="B524" s="59" t="s">
        <v>246</v>
      </c>
      <c r="C524" s="59"/>
      <c r="D524" s="59"/>
      <c r="E524" s="59"/>
      <c r="F524" s="59"/>
      <c r="G524" s="59"/>
      <c r="H524" s="59"/>
      <c r="I524" s="59"/>
      <c r="J524" s="59"/>
      <c r="K524" s="59"/>
      <c r="L524" s="59"/>
      <c r="M524" s="59"/>
      <c r="N524" s="59"/>
      <c r="O524" s="59"/>
      <c r="P524" s="59"/>
      <c r="Q524" s="59"/>
      <c r="R524" s="59"/>
      <c r="S524" s="59"/>
      <c r="T524" s="59"/>
      <c r="U524" s="59"/>
      <c r="V524" s="59"/>
      <c r="W524" s="59"/>
      <c r="X524" s="59"/>
      <c r="Y524" s="59"/>
      <c r="Z524" s="59"/>
      <c r="AA524" s="59"/>
      <c r="AB524" s="59"/>
      <c r="AC524" s="59"/>
      <c r="AD524" s="59"/>
      <c r="AE524" s="59"/>
      <c r="AF524" s="59"/>
      <c r="AG524" s="59"/>
      <c r="AH524" s="59"/>
      <c r="AI524" s="672"/>
      <c r="AJ524" s="672"/>
      <c r="AK524" s="672"/>
      <c r="AL524" s="672"/>
      <c r="AM524" s="672"/>
      <c r="AN524" s="672"/>
      <c r="AO524" s="672"/>
      <c r="AP524" s="59"/>
      <c r="AQ524" s="60"/>
      <c r="AR524" s="60"/>
      <c r="AS524" s="60"/>
      <c r="AT524" s="60"/>
      <c r="AU524" s="60"/>
      <c r="AV524" s="60"/>
      <c r="AW524" s="60"/>
      <c r="AX524" s="60"/>
      <c r="AY524" s="60"/>
      <c r="AZ524" s="60"/>
      <c r="BA524" s="60"/>
      <c r="BB524" s="60"/>
      <c r="BC524" s="60"/>
      <c r="BD524" s="60"/>
      <c r="BE524" s="60"/>
      <c r="BF524" s="60"/>
      <c r="BG524" s="60"/>
      <c r="BH524" s="60"/>
      <c r="BI524" s="60"/>
      <c r="BJ524" s="60"/>
      <c r="BK524" s="60"/>
      <c r="BL524" s="60"/>
      <c r="BM524" s="60"/>
      <c r="BN524" s="60"/>
      <c r="BO524" s="60"/>
      <c r="BP524" s="60"/>
      <c r="BQ524" s="60"/>
      <c r="BR524" s="60"/>
      <c r="BS524" s="60"/>
      <c r="BT524" s="60"/>
      <c r="BU524" s="60"/>
      <c r="BV524" s="60"/>
      <c r="BW524" s="60"/>
      <c r="BX524" s="60"/>
      <c r="BY524" s="60"/>
      <c r="BZ524" s="60"/>
      <c r="CZ524" s="341"/>
      <c r="DA524" s="341"/>
      <c r="DB524" s="341"/>
      <c r="DC524" s="341"/>
      <c r="DD524" s="341"/>
      <c r="DE524" s="341"/>
      <c r="DF524" s="341"/>
      <c r="DG524" s="341"/>
      <c r="DH524" s="341"/>
      <c r="DI524" s="341"/>
      <c r="DJ524" s="341"/>
      <c r="DK524" s="341"/>
      <c r="DL524" s="341"/>
      <c r="DM524" s="341"/>
      <c r="DN524" s="341"/>
      <c r="DO524" s="341"/>
      <c r="DP524" s="341"/>
    </row>
    <row r="525" spans="1:120" s="2" customFormat="1" ht="4.5" customHeight="1">
      <c r="A525" s="94"/>
      <c r="B525" s="94"/>
      <c r="C525" s="94"/>
      <c r="D525" s="94"/>
      <c r="E525" s="94"/>
      <c r="F525" s="94"/>
      <c r="G525" s="94"/>
      <c r="H525" s="94"/>
      <c r="I525" s="94"/>
      <c r="J525" s="94"/>
      <c r="K525" s="94"/>
      <c r="L525" s="94"/>
      <c r="M525" s="94"/>
      <c r="N525" s="94"/>
      <c r="O525" s="94"/>
      <c r="P525" s="94"/>
      <c r="Q525" s="94"/>
      <c r="R525" s="94"/>
      <c r="S525" s="94"/>
      <c r="T525" s="94"/>
      <c r="U525" s="94"/>
      <c r="V525" s="94"/>
      <c r="W525" s="94"/>
      <c r="X525" s="94"/>
      <c r="Y525" s="94"/>
      <c r="Z525" s="94"/>
      <c r="AA525" s="94"/>
      <c r="AB525" s="94"/>
      <c r="AC525" s="94"/>
      <c r="AD525" s="94"/>
      <c r="AE525" s="94"/>
      <c r="AF525" s="94"/>
      <c r="AG525" s="94"/>
      <c r="AH525" s="94"/>
      <c r="AI525" s="94"/>
      <c r="AJ525" s="94"/>
      <c r="AK525" s="94"/>
      <c r="AL525" s="94"/>
      <c r="AM525" s="94"/>
      <c r="AN525" s="94"/>
      <c r="AO525" s="94"/>
      <c r="AP525" s="94"/>
      <c r="AQ525" s="94"/>
      <c r="AR525" s="94"/>
      <c r="AS525" s="94"/>
      <c r="AT525" s="94"/>
      <c r="AU525" s="94"/>
      <c r="AV525" s="94"/>
      <c r="AW525" s="94"/>
      <c r="AX525" s="94"/>
      <c r="AY525" s="94"/>
      <c r="AZ525" s="94"/>
      <c r="BA525" s="94"/>
      <c r="BB525" s="94"/>
      <c r="BC525" s="94"/>
      <c r="BD525" s="94"/>
      <c r="BE525" s="94"/>
      <c r="BF525" s="94"/>
      <c r="BG525" s="94"/>
      <c r="BH525" s="94"/>
      <c r="BI525" s="94"/>
      <c r="BJ525" s="94"/>
      <c r="BK525" s="94"/>
      <c r="BL525" s="94"/>
      <c r="BM525" s="94"/>
      <c r="BN525" s="94"/>
      <c r="BO525" s="94"/>
      <c r="BP525" s="94"/>
      <c r="BQ525" s="94"/>
      <c r="BR525" s="94"/>
      <c r="BS525" s="94"/>
      <c r="BT525" s="94"/>
      <c r="BU525" s="94"/>
      <c r="BV525" s="94"/>
      <c r="BW525" s="94"/>
      <c r="BX525" s="94"/>
      <c r="BY525" s="94"/>
      <c r="BZ525" s="94"/>
      <c r="CB525" s="8"/>
      <c r="CZ525" s="48"/>
      <c r="DA525" s="48"/>
      <c r="DB525" s="48"/>
      <c r="DC525" s="48"/>
      <c r="DD525" s="48"/>
      <c r="DE525" s="48"/>
      <c r="DF525" s="48"/>
      <c r="DG525" s="48"/>
      <c r="DH525" s="48"/>
      <c r="DI525" s="48"/>
      <c r="DJ525" s="48"/>
      <c r="DK525" s="48"/>
      <c r="DL525" s="48"/>
      <c r="DM525" s="48"/>
      <c r="DN525" s="48"/>
      <c r="DO525" s="48"/>
      <c r="DP525" s="48"/>
    </row>
    <row r="526" spans="1:120" s="2" customFormat="1" ht="4.5" customHeight="1">
      <c r="A526" s="203"/>
      <c r="B526" s="203"/>
      <c r="C526" s="203"/>
      <c r="D526" s="203"/>
      <c r="E526" s="203"/>
      <c r="F526" s="203"/>
      <c r="G526" s="203"/>
      <c r="H526" s="203"/>
      <c r="I526" s="203"/>
      <c r="J526" s="203"/>
      <c r="K526" s="203"/>
      <c r="L526" s="203"/>
      <c r="M526" s="203"/>
      <c r="N526" s="203"/>
      <c r="O526" s="203"/>
      <c r="P526" s="203"/>
      <c r="Q526" s="203"/>
      <c r="R526" s="203"/>
      <c r="S526" s="203"/>
      <c r="T526" s="203"/>
      <c r="U526" s="203"/>
      <c r="V526" s="203"/>
      <c r="W526" s="203"/>
      <c r="X526" s="203"/>
      <c r="Y526" s="203"/>
      <c r="Z526" s="203"/>
      <c r="AA526" s="203"/>
      <c r="AB526" s="203"/>
      <c r="AC526" s="203"/>
      <c r="AD526" s="203"/>
      <c r="AE526" s="203"/>
      <c r="AF526" s="203"/>
      <c r="AG526" s="203"/>
      <c r="AH526" s="203"/>
      <c r="AI526" s="203"/>
      <c r="AJ526" s="203"/>
      <c r="AK526" s="203"/>
      <c r="AL526" s="203"/>
      <c r="AM526" s="203"/>
      <c r="AN526" s="203"/>
      <c r="AO526" s="203"/>
      <c r="AP526" s="203"/>
      <c r="AQ526" s="203"/>
      <c r="AR526" s="203"/>
      <c r="AS526" s="203"/>
      <c r="AT526" s="203"/>
      <c r="AU526" s="203"/>
      <c r="AV526" s="203"/>
      <c r="AW526" s="203"/>
      <c r="AX526" s="203"/>
      <c r="AY526" s="203"/>
      <c r="AZ526" s="203"/>
      <c r="BA526" s="203"/>
      <c r="BB526" s="203"/>
      <c r="BC526" s="203"/>
      <c r="BD526" s="203"/>
      <c r="BE526" s="203"/>
      <c r="BF526" s="203"/>
      <c r="BG526" s="203"/>
      <c r="BH526" s="203"/>
      <c r="BI526" s="203"/>
      <c r="BJ526" s="203"/>
      <c r="BK526" s="203"/>
      <c r="BL526" s="203"/>
      <c r="BM526" s="203"/>
      <c r="BN526" s="203"/>
      <c r="BO526" s="203"/>
      <c r="BP526" s="203"/>
      <c r="BQ526" s="203"/>
      <c r="BR526" s="203"/>
      <c r="BS526" s="203"/>
      <c r="BT526" s="203"/>
      <c r="BU526" s="203"/>
      <c r="BV526" s="203"/>
      <c r="BW526" s="203"/>
      <c r="BX526" s="203"/>
      <c r="BY526" s="203"/>
      <c r="BZ526" s="203"/>
      <c r="CB526" s="8"/>
      <c r="CZ526" s="48"/>
      <c r="DA526" s="48"/>
      <c r="DB526" s="48"/>
      <c r="DC526" s="48"/>
      <c r="DD526" s="48"/>
      <c r="DE526" s="48"/>
      <c r="DF526" s="48"/>
      <c r="DG526" s="48"/>
      <c r="DH526" s="48"/>
      <c r="DI526" s="48"/>
      <c r="DJ526" s="48"/>
      <c r="DK526" s="48"/>
      <c r="DL526" s="48"/>
      <c r="DM526" s="48"/>
      <c r="DN526" s="48"/>
      <c r="DO526" s="48"/>
      <c r="DP526" s="48"/>
    </row>
    <row r="527" spans="1:120" s="13" customFormat="1" ht="17.100000000000001" customHeight="1">
      <c r="A527" s="59"/>
      <c r="B527" s="59" t="s">
        <v>247</v>
      </c>
      <c r="C527" s="59"/>
      <c r="D527" s="59"/>
      <c r="E527" s="59"/>
      <c r="F527" s="59"/>
      <c r="G527" s="59"/>
      <c r="H527" s="59"/>
      <c r="I527" s="59"/>
      <c r="J527" s="59"/>
      <c r="K527" s="59"/>
      <c r="L527" s="59"/>
      <c r="M527" s="59"/>
      <c r="N527" s="59"/>
      <c r="O527" s="59"/>
      <c r="P527" s="59"/>
      <c r="Q527" s="59"/>
      <c r="R527" s="59"/>
      <c r="S527" s="59"/>
      <c r="T527" s="59"/>
      <c r="U527" s="59"/>
      <c r="V527" s="59"/>
      <c r="W527" s="59"/>
      <c r="X527" s="59"/>
      <c r="Y527" s="59"/>
      <c r="Z527" s="59"/>
      <c r="AA527" s="59"/>
      <c r="AB527" s="59"/>
      <c r="AC527" s="59"/>
      <c r="AD527" s="59"/>
      <c r="AE527" s="59"/>
      <c r="AF527" s="59"/>
      <c r="AG527" s="59"/>
      <c r="AH527" s="59"/>
      <c r="AI527" s="672"/>
      <c r="AJ527" s="672"/>
      <c r="AK527" s="672"/>
      <c r="AL527" s="672"/>
      <c r="AM527" s="672"/>
      <c r="AN527" s="672"/>
      <c r="AO527" s="672"/>
      <c r="AP527" s="59"/>
      <c r="AQ527" s="60"/>
      <c r="AR527" s="60"/>
      <c r="AS527" s="60"/>
      <c r="AT527" s="60"/>
      <c r="AU527" s="60"/>
      <c r="AV527" s="60"/>
      <c r="AW527" s="60"/>
      <c r="AX527" s="60"/>
      <c r="AY527" s="60"/>
      <c r="AZ527" s="60"/>
      <c r="BA527" s="60"/>
      <c r="BB527" s="60"/>
      <c r="BC527" s="60"/>
      <c r="BD527" s="60"/>
      <c r="BE527" s="60"/>
      <c r="BF527" s="60"/>
      <c r="BG527" s="60"/>
      <c r="BH527" s="60"/>
      <c r="BI527" s="60"/>
      <c r="BJ527" s="60"/>
      <c r="BK527" s="60"/>
      <c r="BL527" s="60"/>
      <c r="BM527" s="60"/>
      <c r="BN527" s="60"/>
      <c r="BO527" s="60"/>
      <c r="BP527" s="60"/>
      <c r="BQ527" s="60"/>
      <c r="BR527" s="60"/>
      <c r="BS527" s="60"/>
      <c r="BT527" s="60"/>
      <c r="BU527" s="60"/>
      <c r="BV527" s="60"/>
      <c r="BW527" s="60"/>
      <c r="BX527" s="60"/>
      <c r="BY527" s="60"/>
      <c r="BZ527" s="60"/>
      <c r="CZ527" s="341"/>
      <c r="DA527" s="341"/>
      <c r="DB527" s="341"/>
      <c r="DC527" s="341"/>
      <c r="DD527" s="341"/>
      <c r="DE527" s="341"/>
      <c r="DF527" s="341"/>
      <c r="DG527" s="341"/>
      <c r="DH527" s="341"/>
      <c r="DI527" s="341"/>
      <c r="DJ527" s="341"/>
      <c r="DK527" s="341"/>
      <c r="DL527" s="341"/>
      <c r="DM527" s="341"/>
      <c r="DN527" s="341"/>
      <c r="DO527" s="341"/>
      <c r="DP527" s="341"/>
    </row>
    <row r="528" spans="1:120" s="2" customFormat="1" ht="4.5" customHeight="1">
      <c r="A528" s="94"/>
      <c r="B528" s="94"/>
      <c r="C528" s="94"/>
      <c r="D528" s="94"/>
      <c r="E528" s="94"/>
      <c r="F528" s="94"/>
      <c r="G528" s="94"/>
      <c r="H528" s="94"/>
      <c r="I528" s="94"/>
      <c r="J528" s="94"/>
      <c r="K528" s="94"/>
      <c r="L528" s="94"/>
      <c r="M528" s="94"/>
      <c r="N528" s="94"/>
      <c r="O528" s="94"/>
      <c r="P528" s="94"/>
      <c r="Q528" s="94"/>
      <c r="R528" s="94"/>
      <c r="S528" s="94"/>
      <c r="T528" s="94"/>
      <c r="U528" s="94"/>
      <c r="V528" s="94"/>
      <c r="W528" s="94"/>
      <c r="X528" s="94"/>
      <c r="Y528" s="94"/>
      <c r="Z528" s="94"/>
      <c r="AA528" s="94"/>
      <c r="AB528" s="94"/>
      <c r="AC528" s="94"/>
      <c r="AD528" s="94"/>
      <c r="AE528" s="94"/>
      <c r="AF528" s="94"/>
      <c r="AG528" s="94"/>
      <c r="AH528" s="94"/>
      <c r="AI528" s="94"/>
      <c r="AJ528" s="94"/>
      <c r="AK528" s="94"/>
      <c r="AL528" s="94"/>
      <c r="AM528" s="94"/>
      <c r="AN528" s="94"/>
      <c r="AO528" s="94"/>
      <c r="AP528" s="94"/>
      <c r="AQ528" s="94"/>
      <c r="AR528" s="94"/>
      <c r="AS528" s="94"/>
      <c r="AT528" s="94"/>
      <c r="AU528" s="94"/>
      <c r="AV528" s="94"/>
      <c r="AW528" s="94"/>
      <c r="AX528" s="94"/>
      <c r="AY528" s="94"/>
      <c r="AZ528" s="94"/>
      <c r="BA528" s="94"/>
      <c r="BB528" s="94"/>
      <c r="BC528" s="94"/>
      <c r="BD528" s="94"/>
      <c r="BE528" s="94"/>
      <c r="BF528" s="94"/>
      <c r="BG528" s="94"/>
      <c r="BH528" s="94"/>
      <c r="BI528" s="94"/>
      <c r="BJ528" s="94"/>
      <c r="BK528" s="94"/>
      <c r="BL528" s="94"/>
      <c r="BM528" s="94"/>
      <c r="BN528" s="94"/>
      <c r="BO528" s="94"/>
      <c r="BP528" s="94"/>
      <c r="BQ528" s="94"/>
      <c r="BR528" s="94"/>
      <c r="BS528" s="94"/>
      <c r="BT528" s="94"/>
      <c r="BU528" s="94"/>
      <c r="BV528" s="94"/>
      <c r="BW528" s="94"/>
      <c r="BX528" s="94"/>
      <c r="BY528" s="94"/>
      <c r="BZ528" s="94"/>
      <c r="CB528" s="8"/>
      <c r="CZ528" s="48"/>
      <c r="DA528" s="48"/>
      <c r="DB528" s="48"/>
      <c r="DC528" s="48"/>
      <c r="DD528" s="48"/>
      <c r="DE528" s="48"/>
      <c r="DF528" s="48"/>
      <c r="DG528" s="48"/>
      <c r="DH528" s="48"/>
      <c r="DI528" s="48"/>
      <c r="DJ528" s="48"/>
      <c r="DK528" s="48"/>
      <c r="DL528" s="48"/>
      <c r="DM528" s="48"/>
      <c r="DN528" s="48"/>
      <c r="DO528" s="48"/>
      <c r="DP528" s="48"/>
    </row>
    <row r="529" spans="1:120" s="2" customFormat="1" ht="4.5" customHeight="1">
      <c r="A529" s="203"/>
      <c r="B529" s="203"/>
      <c r="C529" s="203"/>
      <c r="D529" s="203"/>
      <c r="E529" s="203"/>
      <c r="F529" s="203"/>
      <c r="G529" s="203"/>
      <c r="H529" s="203"/>
      <c r="I529" s="203"/>
      <c r="J529" s="203"/>
      <c r="K529" s="203"/>
      <c r="L529" s="203"/>
      <c r="M529" s="203"/>
      <c r="N529" s="203"/>
      <c r="O529" s="203"/>
      <c r="P529" s="203"/>
      <c r="Q529" s="203"/>
      <c r="R529" s="203"/>
      <c r="S529" s="203"/>
      <c r="T529" s="203"/>
      <c r="U529" s="203"/>
      <c r="V529" s="203"/>
      <c r="W529" s="203"/>
      <c r="X529" s="203"/>
      <c r="Y529" s="203"/>
      <c r="Z529" s="203"/>
      <c r="AA529" s="203"/>
      <c r="AB529" s="203"/>
      <c r="AC529" s="203"/>
      <c r="AD529" s="203"/>
      <c r="AE529" s="203"/>
      <c r="AF529" s="203"/>
      <c r="AG529" s="203"/>
      <c r="AH529" s="203"/>
      <c r="AI529" s="203"/>
      <c r="AJ529" s="203"/>
      <c r="AK529" s="203"/>
      <c r="AL529" s="203"/>
      <c r="AM529" s="203"/>
      <c r="AN529" s="203"/>
      <c r="AO529" s="203"/>
      <c r="AP529" s="203"/>
      <c r="AQ529" s="203"/>
      <c r="AR529" s="203"/>
      <c r="AS529" s="203"/>
      <c r="AT529" s="203"/>
      <c r="AU529" s="203"/>
      <c r="AV529" s="203"/>
      <c r="AW529" s="203"/>
      <c r="AX529" s="203"/>
      <c r="AY529" s="203"/>
      <c r="AZ529" s="203"/>
      <c r="BA529" s="203"/>
      <c r="BB529" s="203"/>
      <c r="BC529" s="203"/>
      <c r="BD529" s="203"/>
      <c r="BE529" s="203"/>
      <c r="BF529" s="203"/>
      <c r="BG529" s="203"/>
      <c r="BH529" s="203"/>
      <c r="BI529" s="203"/>
      <c r="BJ529" s="203"/>
      <c r="BK529" s="203"/>
      <c r="BL529" s="203"/>
      <c r="BM529" s="203"/>
      <c r="BN529" s="203"/>
      <c r="BO529" s="203"/>
      <c r="BP529" s="203"/>
      <c r="BQ529" s="203"/>
      <c r="BR529" s="203"/>
      <c r="BS529" s="203"/>
      <c r="BT529" s="203"/>
      <c r="BU529" s="203"/>
      <c r="BV529" s="203"/>
      <c r="BW529" s="203"/>
      <c r="BX529" s="203"/>
      <c r="BY529" s="203"/>
      <c r="BZ529" s="203"/>
      <c r="CB529" s="8"/>
      <c r="CZ529" s="48"/>
      <c r="DA529" s="48"/>
      <c r="DB529" s="48"/>
      <c r="DC529" s="48"/>
      <c r="DD529" s="48"/>
      <c r="DE529" s="48"/>
      <c r="DF529" s="48"/>
      <c r="DG529" s="48"/>
      <c r="DH529" s="48"/>
      <c r="DI529" s="48"/>
      <c r="DJ529" s="48"/>
      <c r="DK529" s="48"/>
      <c r="DL529" s="48"/>
      <c r="DM529" s="48"/>
      <c r="DN529" s="48"/>
      <c r="DO529" s="48"/>
      <c r="DP529" s="48"/>
    </row>
    <row r="530" spans="1:120" s="13" customFormat="1" ht="17.100000000000001" customHeight="1">
      <c r="A530" s="59"/>
      <c r="B530" s="59" t="s">
        <v>248</v>
      </c>
      <c r="C530" s="59"/>
      <c r="D530" s="59"/>
      <c r="E530" s="59"/>
      <c r="F530" s="59"/>
      <c r="G530" s="59"/>
      <c r="H530" s="59"/>
      <c r="I530" s="59"/>
      <c r="J530" s="59"/>
      <c r="K530" s="59"/>
      <c r="L530" s="59"/>
      <c r="M530" s="59"/>
      <c r="N530" s="59"/>
      <c r="O530" s="59"/>
      <c r="P530" s="59"/>
      <c r="Q530" s="59"/>
      <c r="R530" s="59"/>
      <c r="S530" s="59"/>
      <c r="T530" s="59"/>
      <c r="U530" s="59"/>
      <c r="V530" s="59"/>
      <c r="W530" s="59"/>
      <c r="X530" s="59"/>
      <c r="Y530" s="59"/>
      <c r="Z530" s="59"/>
      <c r="AA530" s="59"/>
      <c r="AB530" s="59"/>
      <c r="AC530" s="59"/>
      <c r="AD530" s="59"/>
      <c r="AE530" s="59"/>
      <c r="AF530" s="59"/>
      <c r="AG530" s="59"/>
      <c r="AH530" s="59"/>
      <c r="AI530" s="59"/>
      <c r="AJ530" s="59"/>
      <c r="AK530" s="59"/>
      <c r="AL530" s="59"/>
      <c r="AM530" s="59"/>
      <c r="AN530" s="59"/>
      <c r="AO530" s="59"/>
      <c r="AP530" s="59"/>
      <c r="AQ530" s="60"/>
      <c r="AR530" s="60"/>
      <c r="AS530" s="696"/>
      <c r="AT530" s="696"/>
      <c r="AU530" s="696"/>
      <c r="AV530" s="696"/>
      <c r="AW530" s="696"/>
      <c r="AX530" s="696"/>
      <c r="AY530" s="696"/>
      <c r="AZ530" s="696"/>
      <c r="BA530" s="696"/>
      <c r="BB530" s="696"/>
      <c r="BC530" s="696"/>
      <c r="BD530" s="696"/>
      <c r="BE530" s="696"/>
      <c r="BF530" s="696"/>
      <c r="BG530" s="60"/>
      <c r="BH530" s="60"/>
      <c r="BI530" s="60"/>
      <c r="BJ530" s="60"/>
      <c r="BK530" s="60"/>
      <c r="BL530" s="60"/>
      <c r="BM530" s="60"/>
      <c r="BN530" s="60"/>
      <c r="BO530" s="60"/>
      <c r="BP530" s="60"/>
      <c r="BQ530" s="60"/>
      <c r="BR530" s="60"/>
      <c r="BS530" s="60"/>
      <c r="BT530" s="60"/>
      <c r="BU530" s="60"/>
      <c r="BV530" s="60"/>
      <c r="BW530" s="60"/>
      <c r="BX530" s="60"/>
      <c r="BY530" s="60"/>
      <c r="BZ530" s="60"/>
      <c r="CZ530" s="341"/>
      <c r="DA530" s="341"/>
      <c r="DB530" s="341"/>
      <c r="DC530" s="341"/>
      <c r="DD530" s="341"/>
      <c r="DE530" s="341"/>
      <c r="DF530" s="341"/>
      <c r="DG530" s="341"/>
      <c r="DH530" s="341"/>
      <c r="DI530" s="341"/>
      <c r="DJ530" s="341"/>
      <c r="DK530" s="341"/>
      <c r="DL530" s="341"/>
      <c r="DM530" s="341"/>
      <c r="DN530" s="341"/>
      <c r="DO530" s="341"/>
      <c r="DP530" s="341"/>
    </row>
    <row r="531" spans="1:120" s="2" customFormat="1" ht="4.5" customHeight="1">
      <c r="A531" s="94"/>
      <c r="B531" s="94"/>
      <c r="C531" s="94"/>
      <c r="D531" s="94"/>
      <c r="E531" s="94"/>
      <c r="F531" s="94"/>
      <c r="G531" s="94"/>
      <c r="H531" s="94"/>
      <c r="I531" s="94"/>
      <c r="J531" s="94"/>
      <c r="K531" s="94"/>
      <c r="L531" s="94"/>
      <c r="M531" s="94"/>
      <c r="N531" s="94"/>
      <c r="O531" s="94"/>
      <c r="P531" s="94"/>
      <c r="Q531" s="94"/>
      <c r="R531" s="94"/>
      <c r="S531" s="94"/>
      <c r="T531" s="94"/>
      <c r="U531" s="94"/>
      <c r="V531" s="94"/>
      <c r="W531" s="94"/>
      <c r="X531" s="94"/>
      <c r="Y531" s="94"/>
      <c r="Z531" s="94"/>
      <c r="AA531" s="94"/>
      <c r="AB531" s="94"/>
      <c r="AC531" s="94"/>
      <c r="AD531" s="94"/>
      <c r="AE531" s="94"/>
      <c r="AF531" s="94"/>
      <c r="AG531" s="94"/>
      <c r="AH531" s="94"/>
      <c r="AI531" s="94"/>
      <c r="AJ531" s="94"/>
      <c r="AK531" s="94"/>
      <c r="AL531" s="94"/>
      <c r="AM531" s="94"/>
      <c r="AN531" s="94"/>
      <c r="AO531" s="94"/>
      <c r="AP531" s="94"/>
      <c r="AQ531" s="94"/>
      <c r="AR531" s="94"/>
      <c r="AS531" s="94"/>
      <c r="AT531" s="94"/>
      <c r="AU531" s="94"/>
      <c r="AV531" s="94"/>
      <c r="AW531" s="94"/>
      <c r="AX531" s="94"/>
      <c r="AY531" s="94"/>
      <c r="AZ531" s="94"/>
      <c r="BA531" s="94"/>
      <c r="BB531" s="94"/>
      <c r="BC531" s="94"/>
      <c r="BD531" s="94"/>
      <c r="BE531" s="94"/>
      <c r="BF531" s="94"/>
      <c r="BG531" s="94"/>
      <c r="BH531" s="94"/>
      <c r="BI531" s="94"/>
      <c r="BJ531" s="94"/>
      <c r="BK531" s="94"/>
      <c r="BL531" s="94"/>
      <c r="BM531" s="94"/>
      <c r="BN531" s="94"/>
      <c r="BO531" s="94"/>
      <c r="BP531" s="94"/>
      <c r="BQ531" s="94"/>
      <c r="BR531" s="94"/>
      <c r="BS531" s="94"/>
      <c r="BT531" s="94"/>
      <c r="BU531" s="94"/>
      <c r="BV531" s="94"/>
      <c r="BW531" s="94"/>
      <c r="BX531" s="94"/>
      <c r="BY531" s="94"/>
      <c r="BZ531" s="94"/>
      <c r="CB531" s="8"/>
      <c r="CZ531" s="48"/>
      <c r="DA531" s="48"/>
      <c r="DB531" s="48"/>
      <c r="DC531" s="48"/>
      <c r="DD531" s="48"/>
      <c r="DE531" s="48"/>
      <c r="DF531" s="48"/>
      <c r="DG531" s="48"/>
      <c r="DH531" s="48"/>
      <c r="DI531" s="48"/>
      <c r="DJ531" s="48"/>
      <c r="DK531" s="48"/>
      <c r="DL531" s="48"/>
      <c r="DM531" s="48"/>
      <c r="DN531" s="48"/>
      <c r="DO531" s="48"/>
      <c r="DP531" s="48"/>
    </row>
    <row r="532" spans="1:120" s="2" customFormat="1" ht="4.5" customHeight="1">
      <c r="A532" s="203"/>
      <c r="B532" s="203"/>
      <c r="C532" s="203"/>
      <c r="D532" s="203"/>
      <c r="E532" s="203"/>
      <c r="F532" s="203"/>
      <c r="G532" s="203"/>
      <c r="H532" s="203"/>
      <c r="I532" s="203"/>
      <c r="J532" s="203"/>
      <c r="K532" s="203"/>
      <c r="L532" s="203"/>
      <c r="M532" s="203"/>
      <c r="N532" s="203"/>
      <c r="O532" s="203"/>
      <c r="P532" s="203"/>
      <c r="Q532" s="203"/>
      <c r="R532" s="203"/>
      <c r="S532" s="203"/>
      <c r="T532" s="203"/>
      <c r="U532" s="203"/>
      <c r="V532" s="203"/>
      <c r="W532" s="203"/>
      <c r="X532" s="203"/>
      <c r="Y532" s="203"/>
      <c r="Z532" s="203"/>
      <c r="AA532" s="203"/>
      <c r="AB532" s="203"/>
      <c r="AC532" s="203"/>
      <c r="AD532" s="203"/>
      <c r="AE532" s="203"/>
      <c r="AF532" s="203"/>
      <c r="AG532" s="203"/>
      <c r="AH532" s="203"/>
      <c r="AI532" s="203"/>
      <c r="AJ532" s="203"/>
      <c r="AK532" s="203"/>
      <c r="AL532" s="203"/>
      <c r="AM532" s="203"/>
      <c r="AN532" s="203"/>
      <c r="AO532" s="203"/>
      <c r="AP532" s="203"/>
      <c r="AQ532" s="203"/>
      <c r="AR532" s="203"/>
      <c r="AS532" s="203"/>
      <c r="AT532" s="203"/>
      <c r="AU532" s="203"/>
      <c r="AV532" s="203"/>
      <c r="AW532" s="203"/>
      <c r="AX532" s="203"/>
      <c r="AY532" s="203"/>
      <c r="AZ532" s="203"/>
      <c r="BA532" s="203"/>
      <c r="BB532" s="203"/>
      <c r="BC532" s="203"/>
      <c r="BD532" s="203"/>
      <c r="BE532" s="203"/>
      <c r="BF532" s="203"/>
      <c r="BG532" s="203"/>
      <c r="BH532" s="203"/>
      <c r="BI532" s="203"/>
      <c r="BJ532" s="203"/>
      <c r="BK532" s="203"/>
      <c r="BL532" s="203"/>
      <c r="BM532" s="203"/>
      <c r="BN532" s="203"/>
      <c r="BO532" s="203"/>
      <c r="BP532" s="203"/>
      <c r="BQ532" s="203"/>
      <c r="BR532" s="203"/>
      <c r="BS532" s="203"/>
      <c r="BT532" s="203"/>
      <c r="BU532" s="203"/>
      <c r="BV532" s="203"/>
      <c r="BW532" s="203"/>
      <c r="BX532" s="203"/>
      <c r="BY532" s="203"/>
      <c r="BZ532" s="203"/>
      <c r="CB532" s="8"/>
      <c r="CZ532" s="48"/>
      <c r="DA532" s="48"/>
      <c r="DB532" s="48"/>
      <c r="DC532" s="48"/>
      <c r="DD532" s="48"/>
      <c r="DE532" s="48"/>
      <c r="DF532" s="48"/>
      <c r="DG532" s="48"/>
      <c r="DH532" s="48"/>
      <c r="DI532" s="48"/>
      <c r="DJ532" s="48"/>
      <c r="DK532" s="48"/>
      <c r="DL532" s="48"/>
      <c r="DM532" s="48"/>
      <c r="DN532" s="48"/>
      <c r="DO532" s="48"/>
      <c r="DP532" s="48"/>
    </row>
    <row r="533" spans="1:120" s="13" customFormat="1" ht="17.100000000000001" customHeight="1">
      <c r="A533" s="59"/>
      <c r="B533" s="59" t="s">
        <v>249</v>
      </c>
      <c r="C533" s="59"/>
      <c r="D533" s="59"/>
      <c r="E533" s="59"/>
      <c r="F533" s="59"/>
      <c r="G533" s="59"/>
      <c r="H533" s="59"/>
      <c r="I533" s="59"/>
      <c r="J533" s="59"/>
      <c r="K533" s="59"/>
      <c r="L533" s="59"/>
      <c r="M533" s="59"/>
      <c r="N533" s="59"/>
      <c r="O533" s="59"/>
      <c r="P533" s="59"/>
      <c r="Q533" s="59"/>
      <c r="R533" s="59"/>
      <c r="S533" s="59"/>
      <c r="T533" s="59"/>
      <c r="U533" s="59"/>
      <c r="V533" s="59"/>
      <c r="W533" s="59"/>
      <c r="X533" s="59"/>
      <c r="Y533" s="59"/>
      <c r="Z533" s="59"/>
      <c r="AA533" s="59"/>
      <c r="AB533" s="59"/>
      <c r="AC533" s="59"/>
      <c r="AD533" s="59"/>
      <c r="AE533" s="59"/>
      <c r="AF533" s="59"/>
      <c r="AG533" s="59"/>
      <c r="AH533" s="59"/>
      <c r="AI533" s="59"/>
      <c r="AJ533" s="59"/>
      <c r="AK533" s="59"/>
      <c r="AL533" s="59"/>
      <c r="AM533" s="59"/>
      <c r="AN533" s="59"/>
      <c r="AO533" s="59"/>
      <c r="AP533" s="59"/>
      <c r="AQ533" s="60"/>
      <c r="AR533" s="60"/>
      <c r="AS533" s="690"/>
      <c r="AT533" s="690"/>
      <c r="AU533" s="690"/>
      <c r="AV533" s="690"/>
      <c r="AW533" s="690"/>
      <c r="AX533" s="690"/>
      <c r="AY533" s="690"/>
      <c r="AZ533" s="690"/>
      <c r="BA533" s="690"/>
      <c r="BB533" s="690"/>
      <c r="BC533" s="690"/>
      <c r="BD533" s="690"/>
      <c r="BE533" s="690"/>
      <c r="BF533" s="690"/>
      <c r="BG533" s="60"/>
      <c r="BH533" s="60"/>
      <c r="BI533" s="60"/>
      <c r="BJ533" s="60"/>
      <c r="BK533" s="60"/>
      <c r="BL533" s="60"/>
      <c r="BM533" s="60"/>
      <c r="BN533" s="60"/>
      <c r="BO533" s="60"/>
      <c r="BP533" s="60"/>
      <c r="BQ533" s="60"/>
      <c r="BR533" s="60"/>
      <c r="BS533" s="60"/>
      <c r="BT533" s="60"/>
      <c r="BU533" s="60"/>
      <c r="BV533" s="60"/>
      <c r="BW533" s="60"/>
      <c r="BX533" s="60"/>
      <c r="BY533" s="60"/>
      <c r="BZ533" s="60"/>
      <c r="CZ533" s="341"/>
      <c r="DA533" s="341"/>
      <c r="DB533" s="341"/>
      <c r="DC533" s="341"/>
      <c r="DD533" s="341"/>
      <c r="DE533" s="341"/>
      <c r="DF533" s="341"/>
      <c r="DG533" s="341"/>
      <c r="DH533" s="341"/>
      <c r="DI533" s="341"/>
      <c r="DJ533" s="341"/>
      <c r="DK533" s="341"/>
      <c r="DL533" s="341"/>
      <c r="DM533" s="341"/>
      <c r="DN533" s="341"/>
      <c r="DO533" s="341"/>
      <c r="DP533" s="341"/>
    </row>
    <row r="534" spans="1:120" s="2" customFormat="1" ht="4.5" customHeight="1">
      <c r="A534" s="94"/>
      <c r="B534" s="94"/>
      <c r="C534" s="94"/>
      <c r="D534" s="94"/>
      <c r="E534" s="94"/>
      <c r="F534" s="94"/>
      <c r="G534" s="94"/>
      <c r="H534" s="94"/>
      <c r="I534" s="94"/>
      <c r="J534" s="94"/>
      <c r="K534" s="94"/>
      <c r="L534" s="94"/>
      <c r="M534" s="94"/>
      <c r="N534" s="94"/>
      <c r="O534" s="94"/>
      <c r="P534" s="94"/>
      <c r="Q534" s="94"/>
      <c r="R534" s="94"/>
      <c r="S534" s="94"/>
      <c r="T534" s="94"/>
      <c r="U534" s="94"/>
      <c r="V534" s="94"/>
      <c r="W534" s="94"/>
      <c r="X534" s="94"/>
      <c r="Y534" s="94"/>
      <c r="Z534" s="94"/>
      <c r="AA534" s="94"/>
      <c r="AB534" s="94"/>
      <c r="AC534" s="94"/>
      <c r="AD534" s="94"/>
      <c r="AE534" s="94"/>
      <c r="AF534" s="94"/>
      <c r="AG534" s="94"/>
      <c r="AH534" s="94"/>
      <c r="AI534" s="94"/>
      <c r="AJ534" s="94"/>
      <c r="AK534" s="94"/>
      <c r="AL534" s="94"/>
      <c r="AM534" s="94"/>
      <c r="AN534" s="94"/>
      <c r="AO534" s="94"/>
      <c r="AP534" s="94"/>
      <c r="AQ534" s="94"/>
      <c r="AR534" s="94"/>
      <c r="AS534" s="94"/>
      <c r="AT534" s="94"/>
      <c r="AU534" s="94"/>
      <c r="AV534" s="94"/>
      <c r="AW534" s="94"/>
      <c r="AX534" s="94"/>
      <c r="AY534" s="94"/>
      <c r="AZ534" s="94"/>
      <c r="BA534" s="94"/>
      <c r="BB534" s="94"/>
      <c r="BC534" s="94"/>
      <c r="BD534" s="94"/>
      <c r="BE534" s="94"/>
      <c r="BF534" s="94"/>
      <c r="BG534" s="94"/>
      <c r="BH534" s="94"/>
      <c r="BI534" s="94"/>
      <c r="BJ534" s="94"/>
      <c r="BK534" s="94"/>
      <c r="BL534" s="94"/>
      <c r="BM534" s="94"/>
      <c r="BN534" s="94"/>
      <c r="BO534" s="94"/>
      <c r="BP534" s="94"/>
      <c r="BQ534" s="94"/>
      <c r="BR534" s="94"/>
      <c r="BS534" s="94"/>
      <c r="BT534" s="94"/>
      <c r="BU534" s="94"/>
      <c r="BV534" s="94"/>
      <c r="BW534" s="94"/>
      <c r="BX534" s="94"/>
      <c r="BY534" s="94"/>
      <c r="BZ534" s="94"/>
      <c r="CB534" s="8"/>
      <c r="CZ534" s="48"/>
      <c r="DA534" s="48"/>
      <c r="DB534" s="48"/>
      <c r="DC534" s="48"/>
      <c r="DD534" s="48"/>
      <c r="DE534" s="48"/>
      <c r="DF534" s="48"/>
      <c r="DG534" s="48"/>
      <c r="DH534" s="48"/>
      <c r="DI534" s="48"/>
      <c r="DJ534" s="48"/>
      <c r="DK534" s="48"/>
      <c r="DL534" s="48"/>
      <c r="DM534" s="48"/>
      <c r="DN534" s="48"/>
      <c r="DO534" s="48"/>
      <c r="DP534" s="48"/>
    </row>
    <row r="535" spans="1:120" s="2" customFormat="1" ht="4.5" customHeight="1">
      <c r="A535" s="203"/>
      <c r="B535" s="203"/>
      <c r="C535" s="203"/>
      <c r="D535" s="203"/>
      <c r="E535" s="203"/>
      <c r="F535" s="203"/>
      <c r="G535" s="203"/>
      <c r="H535" s="203"/>
      <c r="I535" s="203"/>
      <c r="J535" s="203"/>
      <c r="K535" s="203"/>
      <c r="L535" s="203"/>
      <c r="M535" s="203"/>
      <c r="N535" s="203"/>
      <c r="O535" s="203"/>
      <c r="P535" s="203"/>
      <c r="Q535" s="203"/>
      <c r="R535" s="203"/>
      <c r="S535" s="203"/>
      <c r="T535" s="203"/>
      <c r="U535" s="203"/>
      <c r="V535" s="203"/>
      <c r="W535" s="203"/>
      <c r="X535" s="203"/>
      <c r="Y535" s="203"/>
      <c r="Z535" s="203"/>
      <c r="AA535" s="203"/>
      <c r="AB535" s="203"/>
      <c r="AC535" s="203"/>
      <c r="AD535" s="203"/>
      <c r="AE535" s="203"/>
      <c r="AF535" s="203"/>
      <c r="AG535" s="203"/>
      <c r="AH535" s="203"/>
      <c r="AI535" s="203"/>
      <c r="AJ535" s="203"/>
      <c r="AK535" s="203"/>
      <c r="AL535" s="203"/>
      <c r="AM535" s="203"/>
      <c r="AN535" s="203"/>
      <c r="AO535" s="203"/>
      <c r="AP535" s="203"/>
      <c r="AQ535" s="203"/>
      <c r="AR535" s="203"/>
      <c r="AS535" s="203"/>
      <c r="AT535" s="203"/>
      <c r="AU535" s="203"/>
      <c r="AV535" s="203"/>
      <c r="AW535" s="203"/>
      <c r="AX535" s="203"/>
      <c r="AY535" s="203"/>
      <c r="AZ535" s="203"/>
      <c r="BA535" s="203"/>
      <c r="BB535" s="203"/>
      <c r="BC535" s="203"/>
      <c r="BD535" s="203"/>
      <c r="BE535" s="203"/>
      <c r="BF535" s="203"/>
      <c r="BG535" s="203"/>
      <c r="BH535" s="203"/>
      <c r="BI535" s="203"/>
      <c r="BJ535" s="203"/>
      <c r="BK535" s="203"/>
      <c r="BL535" s="203"/>
      <c r="BM535" s="203"/>
      <c r="BN535" s="203"/>
      <c r="BO535" s="203"/>
      <c r="BP535" s="203"/>
      <c r="BQ535" s="203"/>
      <c r="BR535" s="203"/>
      <c r="BS535" s="203"/>
      <c r="BT535" s="203"/>
      <c r="BU535" s="203"/>
      <c r="BV535" s="203"/>
      <c r="BW535" s="203"/>
      <c r="BX535" s="203"/>
      <c r="BY535" s="203"/>
      <c r="BZ535" s="203"/>
      <c r="CB535" s="8"/>
      <c r="CZ535" s="48"/>
      <c r="DA535" s="48"/>
      <c r="DB535" s="48"/>
      <c r="DC535" s="48"/>
      <c r="DD535" s="48"/>
      <c r="DE535" s="48"/>
      <c r="DF535" s="48"/>
      <c r="DG535" s="48"/>
      <c r="DH535" s="48"/>
      <c r="DI535" s="48"/>
      <c r="DJ535" s="48"/>
      <c r="DK535" s="48"/>
      <c r="DL535" s="48"/>
      <c r="DM535" s="48"/>
      <c r="DN535" s="48"/>
      <c r="DO535" s="48"/>
      <c r="DP535" s="48"/>
    </row>
    <row r="536" spans="1:120" s="13" customFormat="1" ht="17.100000000000001" customHeight="1">
      <c r="A536" s="59"/>
      <c r="B536" s="59" t="s">
        <v>250</v>
      </c>
      <c r="C536" s="59"/>
      <c r="D536" s="59"/>
      <c r="E536" s="59"/>
      <c r="F536" s="59"/>
      <c r="G536" s="59"/>
      <c r="H536" s="59"/>
      <c r="I536" s="59"/>
      <c r="J536" s="59"/>
      <c r="K536" s="59"/>
      <c r="L536" s="59"/>
      <c r="M536" s="59"/>
      <c r="N536" s="59"/>
      <c r="O536" s="59"/>
      <c r="P536" s="59"/>
      <c r="Q536" s="59"/>
      <c r="R536" s="59"/>
      <c r="S536" s="59"/>
      <c r="T536" s="59"/>
      <c r="U536" s="59"/>
      <c r="V536" s="59"/>
      <c r="W536" s="59"/>
      <c r="X536" s="59"/>
      <c r="Y536" s="59"/>
      <c r="Z536" s="59"/>
      <c r="AA536" s="59"/>
      <c r="AB536" s="59"/>
      <c r="AC536" s="59"/>
      <c r="AD536" s="59"/>
      <c r="AE536" s="59"/>
      <c r="AF536" s="59"/>
      <c r="AG536" s="59"/>
      <c r="AH536" s="59"/>
      <c r="AI536" s="59"/>
      <c r="AJ536" s="59"/>
      <c r="AK536" s="59"/>
      <c r="AL536" s="59"/>
      <c r="AM536" s="59"/>
      <c r="AN536" s="59"/>
      <c r="AO536" s="59"/>
      <c r="AP536" s="59"/>
      <c r="AQ536" s="60"/>
      <c r="AR536" s="60"/>
      <c r="AS536" s="690"/>
      <c r="AT536" s="690"/>
      <c r="AU536" s="690"/>
      <c r="AV536" s="690"/>
      <c r="AW536" s="690"/>
      <c r="AX536" s="690"/>
      <c r="AY536" s="690"/>
      <c r="AZ536" s="690"/>
      <c r="BA536" s="690"/>
      <c r="BB536" s="690"/>
      <c r="BC536" s="690"/>
      <c r="BD536" s="690"/>
      <c r="BE536" s="690"/>
      <c r="BF536" s="690"/>
      <c r="BG536" s="60"/>
      <c r="BH536" s="60"/>
      <c r="BI536" s="60"/>
      <c r="BJ536" s="60"/>
      <c r="BK536" s="60"/>
      <c r="BL536" s="60"/>
      <c r="BM536" s="60"/>
      <c r="BN536" s="60"/>
      <c r="BO536" s="60"/>
      <c r="BP536" s="60"/>
      <c r="BQ536" s="60"/>
      <c r="BR536" s="60"/>
      <c r="BS536" s="60"/>
      <c r="BT536" s="60"/>
      <c r="BU536" s="60"/>
      <c r="BV536" s="60"/>
      <c r="BW536" s="60"/>
      <c r="BX536" s="60"/>
      <c r="BY536" s="60"/>
      <c r="BZ536" s="60"/>
      <c r="CZ536" s="341"/>
      <c r="DA536" s="341"/>
      <c r="DB536" s="341"/>
      <c r="DC536" s="341"/>
      <c r="DD536" s="341"/>
      <c r="DE536" s="341"/>
      <c r="DF536" s="341"/>
      <c r="DG536" s="341"/>
      <c r="DH536" s="341"/>
      <c r="DI536" s="341"/>
      <c r="DJ536" s="341"/>
      <c r="DK536" s="341"/>
      <c r="DL536" s="341"/>
      <c r="DM536" s="341"/>
      <c r="DN536" s="341"/>
      <c r="DO536" s="341"/>
      <c r="DP536" s="341"/>
    </row>
    <row r="537" spans="1:120" s="2" customFormat="1" ht="4.5" customHeight="1">
      <c r="A537" s="94"/>
      <c r="B537" s="94"/>
      <c r="C537" s="94"/>
      <c r="D537" s="94"/>
      <c r="E537" s="94"/>
      <c r="F537" s="94"/>
      <c r="G537" s="94"/>
      <c r="H537" s="94"/>
      <c r="I537" s="94"/>
      <c r="J537" s="94"/>
      <c r="K537" s="94"/>
      <c r="L537" s="94"/>
      <c r="M537" s="94"/>
      <c r="N537" s="94"/>
      <c r="O537" s="94"/>
      <c r="P537" s="94"/>
      <c r="Q537" s="94"/>
      <c r="R537" s="94"/>
      <c r="S537" s="94"/>
      <c r="T537" s="94"/>
      <c r="U537" s="94"/>
      <c r="V537" s="94"/>
      <c r="W537" s="94"/>
      <c r="X537" s="94"/>
      <c r="Y537" s="94"/>
      <c r="Z537" s="94"/>
      <c r="AA537" s="94"/>
      <c r="AB537" s="94"/>
      <c r="AC537" s="94"/>
      <c r="AD537" s="94"/>
      <c r="AE537" s="94"/>
      <c r="AF537" s="94"/>
      <c r="AG537" s="94"/>
      <c r="AH537" s="94"/>
      <c r="AI537" s="94"/>
      <c r="AJ537" s="94"/>
      <c r="AK537" s="94"/>
      <c r="AL537" s="94"/>
      <c r="AM537" s="94"/>
      <c r="AN537" s="94"/>
      <c r="AO537" s="94"/>
      <c r="AP537" s="94"/>
      <c r="AQ537" s="94"/>
      <c r="AR537" s="94"/>
      <c r="AS537" s="94"/>
      <c r="AT537" s="94"/>
      <c r="AU537" s="94"/>
      <c r="AV537" s="94"/>
      <c r="AW537" s="94"/>
      <c r="AX537" s="94"/>
      <c r="AY537" s="94"/>
      <c r="AZ537" s="94"/>
      <c r="BA537" s="94"/>
      <c r="BB537" s="94"/>
      <c r="BC537" s="94"/>
      <c r="BD537" s="94"/>
      <c r="BE537" s="94"/>
      <c r="BF537" s="94"/>
      <c r="BG537" s="94"/>
      <c r="BH537" s="94"/>
      <c r="BI537" s="94"/>
      <c r="BJ537" s="94"/>
      <c r="BK537" s="94"/>
      <c r="BL537" s="94"/>
      <c r="BM537" s="94"/>
      <c r="BN537" s="94"/>
      <c r="BO537" s="94"/>
      <c r="BP537" s="94"/>
      <c r="BQ537" s="94"/>
      <c r="BR537" s="94"/>
      <c r="BS537" s="94"/>
      <c r="BT537" s="94"/>
      <c r="BU537" s="94"/>
      <c r="BV537" s="94"/>
      <c r="BW537" s="94"/>
      <c r="BX537" s="94"/>
      <c r="BY537" s="94"/>
      <c r="BZ537" s="94"/>
      <c r="CB537" s="8"/>
      <c r="CZ537" s="48"/>
      <c r="DA537" s="48"/>
      <c r="DB537" s="48"/>
      <c r="DC537" s="48"/>
      <c r="DD537" s="48"/>
      <c r="DE537" s="48"/>
      <c r="DF537" s="48"/>
      <c r="DG537" s="48"/>
      <c r="DH537" s="48"/>
      <c r="DI537" s="48"/>
      <c r="DJ537" s="48"/>
      <c r="DK537" s="48"/>
      <c r="DL537" s="48"/>
      <c r="DM537" s="48"/>
      <c r="DN537" s="48"/>
      <c r="DO537" s="48"/>
      <c r="DP537" s="48"/>
    </row>
    <row r="538" spans="1:120" s="2" customFormat="1" ht="4.5" customHeight="1">
      <c r="A538" s="203"/>
      <c r="B538" s="203"/>
      <c r="C538" s="203"/>
      <c r="D538" s="203"/>
      <c r="E538" s="203"/>
      <c r="F538" s="203"/>
      <c r="G538" s="203"/>
      <c r="H538" s="203"/>
      <c r="I538" s="203"/>
      <c r="J538" s="203"/>
      <c r="K538" s="203"/>
      <c r="L538" s="203"/>
      <c r="M538" s="203"/>
      <c r="N538" s="203"/>
      <c r="O538" s="203"/>
      <c r="P538" s="203"/>
      <c r="Q538" s="203"/>
      <c r="R538" s="203"/>
      <c r="S538" s="203"/>
      <c r="T538" s="203"/>
      <c r="U538" s="203"/>
      <c r="V538" s="203"/>
      <c r="W538" s="203"/>
      <c r="X538" s="203"/>
      <c r="Y538" s="203"/>
      <c r="Z538" s="203"/>
      <c r="AA538" s="203"/>
      <c r="AB538" s="203"/>
      <c r="AC538" s="203"/>
      <c r="AD538" s="203"/>
      <c r="AE538" s="203"/>
      <c r="AF538" s="203"/>
      <c r="AG538" s="203"/>
      <c r="AH538" s="203"/>
      <c r="AI538" s="203"/>
      <c r="AJ538" s="203"/>
      <c r="AK538" s="203"/>
      <c r="AL538" s="203"/>
      <c r="AM538" s="203"/>
      <c r="AN538" s="203"/>
      <c r="AO538" s="203"/>
      <c r="AP538" s="203"/>
      <c r="AQ538" s="203"/>
      <c r="AR538" s="203"/>
      <c r="AS538" s="203"/>
      <c r="AT538" s="203"/>
      <c r="AU538" s="203"/>
      <c r="AV538" s="203"/>
      <c r="AW538" s="203"/>
      <c r="AX538" s="203"/>
      <c r="AY538" s="203"/>
      <c r="AZ538" s="203"/>
      <c r="BA538" s="203"/>
      <c r="BB538" s="203"/>
      <c r="BC538" s="203"/>
      <c r="BD538" s="203"/>
      <c r="BE538" s="203"/>
      <c r="BF538" s="203"/>
      <c r="BG538" s="203"/>
      <c r="BH538" s="203"/>
      <c r="BI538" s="203"/>
      <c r="BJ538" s="203"/>
      <c r="BK538" s="203"/>
      <c r="BL538" s="203"/>
      <c r="BM538" s="203"/>
      <c r="BN538" s="203"/>
      <c r="BO538" s="203"/>
      <c r="BP538" s="203"/>
      <c r="BQ538" s="203"/>
      <c r="BR538" s="203"/>
      <c r="BS538" s="203"/>
      <c r="BT538" s="203"/>
      <c r="BU538" s="203"/>
      <c r="BV538" s="203"/>
      <c r="BW538" s="203"/>
      <c r="BX538" s="203"/>
      <c r="BY538" s="203"/>
      <c r="BZ538" s="203"/>
      <c r="CB538" s="8"/>
      <c r="CZ538" s="48"/>
      <c r="DA538" s="48"/>
      <c r="DB538" s="48"/>
      <c r="DC538" s="48"/>
      <c r="DD538" s="48"/>
      <c r="DE538" s="48"/>
      <c r="DF538" s="48"/>
      <c r="DG538" s="48"/>
      <c r="DH538" s="48"/>
      <c r="DI538" s="48"/>
      <c r="DJ538" s="48"/>
      <c r="DK538" s="48"/>
      <c r="DL538" s="48"/>
      <c r="DM538" s="48"/>
      <c r="DN538" s="48"/>
      <c r="DO538" s="48"/>
      <c r="DP538" s="48"/>
    </row>
    <row r="539" spans="1:120" s="13" customFormat="1" ht="17.100000000000001" customHeight="1">
      <c r="A539" s="59"/>
      <c r="B539" s="59" t="s">
        <v>251</v>
      </c>
      <c r="C539" s="59"/>
      <c r="D539" s="59"/>
      <c r="E539" s="59"/>
      <c r="F539" s="59"/>
      <c r="G539" s="59"/>
      <c r="H539" s="59"/>
      <c r="I539" s="59"/>
      <c r="J539" s="59"/>
      <c r="K539" s="59"/>
      <c r="L539" s="59"/>
      <c r="M539" s="59"/>
      <c r="N539" s="59"/>
      <c r="O539" s="59"/>
      <c r="P539" s="59"/>
      <c r="Q539" s="59"/>
      <c r="R539" s="59"/>
      <c r="S539" s="59"/>
      <c r="T539" s="59"/>
      <c r="U539" s="59"/>
      <c r="V539" s="59"/>
      <c r="W539" s="59"/>
      <c r="X539" s="59"/>
      <c r="Y539" s="59"/>
      <c r="Z539" s="59"/>
      <c r="AA539" s="59"/>
      <c r="AB539" s="59"/>
      <c r="AC539" s="59"/>
      <c r="AD539" s="59"/>
      <c r="AE539" s="59"/>
      <c r="AF539" s="59"/>
      <c r="AG539" s="59"/>
      <c r="AH539" s="59"/>
      <c r="AI539" s="59"/>
      <c r="AJ539" s="59"/>
      <c r="AK539" s="59"/>
      <c r="AL539" s="59"/>
      <c r="AM539" s="59"/>
      <c r="AN539" s="59"/>
      <c r="AO539" s="59"/>
      <c r="AP539" s="59"/>
      <c r="AQ539" s="60"/>
      <c r="AR539" s="60"/>
      <c r="AS539" s="96"/>
      <c r="AT539" s="96"/>
      <c r="AU539" s="96"/>
      <c r="AV539" s="96"/>
      <c r="AW539" s="96"/>
      <c r="AX539" s="96"/>
      <c r="AY539" s="96"/>
      <c r="AZ539" s="96"/>
      <c r="BA539" s="96"/>
      <c r="BB539" s="96"/>
      <c r="BC539" s="96"/>
      <c r="BD539" s="96"/>
      <c r="BE539" s="96"/>
      <c r="BF539" s="96"/>
      <c r="BG539" s="60"/>
      <c r="BH539" s="60"/>
      <c r="BI539" s="60"/>
      <c r="BJ539" s="60"/>
      <c r="BK539" s="60"/>
      <c r="BL539" s="60"/>
      <c r="BM539" s="60"/>
      <c r="BN539" s="60"/>
      <c r="BO539" s="60"/>
      <c r="BP539" s="60"/>
      <c r="BQ539" s="60"/>
      <c r="BR539" s="60"/>
      <c r="BS539" s="60"/>
      <c r="BT539" s="60"/>
      <c r="BU539" s="60"/>
      <c r="BV539" s="60"/>
      <c r="BW539" s="60"/>
      <c r="BX539" s="60"/>
      <c r="BY539" s="60"/>
      <c r="BZ539" s="60"/>
      <c r="CZ539" s="341"/>
      <c r="DA539" s="341"/>
      <c r="DB539" s="341"/>
      <c r="DC539" s="341"/>
      <c r="DD539" s="341"/>
      <c r="DE539" s="341"/>
      <c r="DF539" s="341"/>
      <c r="DG539" s="341"/>
      <c r="DH539" s="341"/>
      <c r="DI539" s="341"/>
      <c r="DJ539" s="341"/>
      <c r="DK539" s="341"/>
      <c r="DL539" s="341"/>
      <c r="DM539" s="341"/>
      <c r="DN539" s="341"/>
      <c r="DO539" s="341"/>
      <c r="DP539" s="341"/>
    </row>
    <row r="540" spans="1:120" s="13" customFormat="1" ht="15.95" customHeight="1">
      <c r="A540" s="59"/>
      <c r="B540" s="59"/>
      <c r="C540" s="59"/>
      <c r="D540" s="59"/>
      <c r="E540" s="59" t="s">
        <v>252</v>
      </c>
      <c r="F540" s="59"/>
      <c r="G540" s="59"/>
      <c r="H540" s="59"/>
      <c r="I540" s="59"/>
      <c r="J540" s="59"/>
      <c r="K540" s="59"/>
      <c r="L540" s="59"/>
      <c r="M540" s="59"/>
      <c r="N540" s="59"/>
      <c r="O540" s="59"/>
      <c r="P540" s="59"/>
      <c r="Q540" s="59"/>
      <c r="R540" s="59"/>
      <c r="S540" s="59"/>
      <c r="T540" s="59"/>
      <c r="U540" s="59"/>
      <c r="V540" s="59"/>
      <c r="W540" s="59"/>
      <c r="X540" s="59"/>
      <c r="Y540" s="59"/>
      <c r="Z540" s="59"/>
      <c r="AA540" s="59"/>
      <c r="AB540" s="59"/>
      <c r="AC540" s="59"/>
      <c r="AD540" s="59"/>
      <c r="AE540" s="59"/>
      <c r="AF540" s="59"/>
      <c r="AG540" s="59"/>
      <c r="AH540" s="59"/>
      <c r="AI540" s="59"/>
      <c r="AJ540" s="59"/>
      <c r="AK540" s="59"/>
      <c r="AL540" s="59"/>
      <c r="AM540" s="59"/>
      <c r="AN540" s="59"/>
      <c r="AO540" s="59"/>
      <c r="AP540" s="59"/>
      <c r="AQ540" s="60"/>
      <c r="AR540" s="60"/>
      <c r="AS540" s="690"/>
      <c r="AT540" s="690"/>
      <c r="AU540" s="690"/>
      <c r="AV540" s="690"/>
      <c r="AW540" s="690"/>
      <c r="AX540" s="690"/>
      <c r="AY540" s="690"/>
      <c r="AZ540" s="690"/>
      <c r="BA540" s="690"/>
      <c r="BB540" s="690"/>
      <c r="BC540" s="690"/>
      <c r="BD540" s="690"/>
      <c r="BE540" s="690"/>
      <c r="BF540" s="690"/>
      <c r="BG540" s="60"/>
      <c r="BH540" s="60"/>
      <c r="BI540" s="60"/>
      <c r="BJ540" s="60"/>
      <c r="BK540" s="60"/>
      <c r="BL540" s="60"/>
      <c r="BM540" s="60"/>
      <c r="BN540" s="60"/>
      <c r="BO540" s="60"/>
      <c r="BP540" s="60"/>
      <c r="BQ540" s="60"/>
      <c r="BR540" s="60"/>
      <c r="BS540" s="60"/>
      <c r="BT540" s="60"/>
      <c r="BU540" s="60"/>
      <c r="BV540" s="60"/>
      <c r="BW540" s="60"/>
      <c r="BX540" s="60"/>
      <c r="BY540" s="60"/>
      <c r="BZ540" s="60"/>
      <c r="CZ540" s="341"/>
      <c r="DA540" s="341"/>
      <c r="DB540" s="341"/>
      <c r="DC540" s="341"/>
      <c r="DD540" s="341"/>
      <c r="DE540" s="341"/>
      <c r="DF540" s="341"/>
      <c r="DG540" s="341"/>
      <c r="DH540" s="341"/>
      <c r="DI540" s="341"/>
      <c r="DJ540" s="341"/>
      <c r="DK540" s="341"/>
      <c r="DL540" s="341"/>
      <c r="DM540" s="341"/>
      <c r="DN540" s="341"/>
      <c r="DO540" s="341"/>
      <c r="DP540" s="341"/>
    </row>
    <row r="541" spans="1:120" s="13" customFormat="1" ht="17.100000000000001" customHeight="1">
      <c r="A541" s="59"/>
      <c r="B541" s="59"/>
      <c r="C541" s="59"/>
      <c r="D541" s="59"/>
      <c r="E541" s="59" t="s">
        <v>253</v>
      </c>
      <c r="F541" s="59"/>
      <c r="G541" s="59"/>
      <c r="H541" s="59"/>
      <c r="I541" s="59"/>
      <c r="J541" s="59"/>
      <c r="K541" s="59"/>
      <c r="L541" s="59"/>
      <c r="M541" s="59"/>
      <c r="N541" s="59"/>
      <c r="O541" s="59"/>
      <c r="P541" s="59"/>
      <c r="Q541" s="59"/>
      <c r="R541" s="59"/>
      <c r="S541" s="59"/>
      <c r="T541" s="59"/>
      <c r="U541" s="59"/>
      <c r="V541" s="59"/>
      <c r="W541" s="59"/>
      <c r="X541" s="59"/>
      <c r="Y541" s="59"/>
      <c r="Z541" s="59"/>
      <c r="AA541" s="59"/>
      <c r="AB541" s="59"/>
      <c r="AC541" s="59"/>
      <c r="AD541" s="59"/>
      <c r="AE541" s="59"/>
      <c r="AF541" s="59"/>
      <c r="AG541" s="59"/>
      <c r="AH541" s="59"/>
      <c r="AI541" s="59"/>
      <c r="AJ541" s="59"/>
      <c r="AK541" s="59"/>
      <c r="AL541" s="59"/>
      <c r="AM541" s="59"/>
      <c r="AN541" s="59"/>
      <c r="AO541" s="59"/>
      <c r="AP541" s="59"/>
      <c r="AQ541" s="60"/>
      <c r="AR541" s="60"/>
      <c r="AS541" s="672" t="s">
        <v>56</v>
      </c>
      <c r="AT541" s="672"/>
      <c r="AU541" s="96"/>
      <c r="AV541" s="96"/>
      <c r="AW541" s="96" t="s">
        <v>184</v>
      </c>
      <c r="AX541" s="96"/>
      <c r="AY541" s="96"/>
      <c r="AZ541" s="96"/>
      <c r="BA541" s="96"/>
      <c r="BB541" s="672" t="s">
        <v>56</v>
      </c>
      <c r="BC541" s="672"/>
      <c r="BD541" s="96"/>
      <c r="BE541" s="96"/>
      <c r="BF541" s="96" t="s">
        <v>254</v>
      </c>
      <c r="BG541" s="60"/>
      <c r="BH541" s="60"/>
      <c r="BI541" s="60"/>
      <c r="BJ541" s="60"/>
      <c r="BK541" s="60"/>
      <c r="BL541" s="60"/>
      <c r="BM541" s="60"/>
      <c r="BN541" s="60"/>
      <c r="BO541" s="60"/>
      <c r="BP541" s="60"/>
      <c r="BQ541" s="60"/>
      <c r="BR541" s="60"/>
      <c r="BS541" s="60"/>
      <c r="BT541" s="60"/>
      <c r="BU541" s="60"/>
      <c r="BV541" s="60"/>
      <c r="BW541" s="60"/>
      <c r="BX541" s="60"/>
      <c r="BY541" s="60"/>
      <c r="BZ541" s="60"/>
      <c r="CZ541" s="341"/>
      <c r="DA541" s="341"/>
      <c r="DB541" s="341"/>
      <c r="DC541" s="341"/>
      <c r="DD541" s="341"/>
      <c r="DE541" s="341"/>
      <c r="DF541" s="341"/>
      <c r="DG541" s="341"/>
      <c r="DH541" s="341"/>
      <c r="DI541" s="341"/>
      <c r="DJ541" s="341"/>
      <c r="DK541" s="341"/>
      <c r="DL541" s="341"/>
      <c r="DM541" s="341"/>
      <c r="DN541" s="341"/>
      <c r="DO541" s="341"/>
      <c r="DP541" s="341"/>
    </row>
    <row r="542" spans="1:120" s="2" customFormat="1" ht="4.5" customHeight="1">
      <c r="A542" s="94"/>
      <c r="B542" s="94"/>
      <c r="C542" s="94"/>
      <c r="D542" s="94"/>
      <c r="E542" s="94"/>
      <c r="F542" s="94"/>
      <c r="G542" s="94"/>
      <c r="H542" s="94"/>
      <c r="I542" s="94"/>
      <c r="J542" s="94"/>
      <c r="K542" s="94"/>
      <c r="L542" s="94"/>
      <c r="M542" s="94"/>
      <c r="N542" s="94"/>
      <c r="O542" s="94"/>
      <c r="P542" s="94"/>
      <c r="Q542" s="94"/>
      <c r="R542" s="94"/>
      <c r="S542" s="94"/>
      <c r="T542" s="94"/>
      <c r="U542" s="94"/>
      <c r="V542" s="94"/>
      <c r="W542" s="94"/>
      <c r="X542" s="94"/>
      <c r="Y542" s="94"/>
      <c r="Z542" s="94"/>
      <c r="AA542" s="94"/>
      <c r="AB542" s="94"/>
      <c r="AC542" s="94"/>
      <c r="AD542" s="94"/>
      <c r="AE542" s="94"/>
      <c r="AF542" s="94"/>
      <c r="AG542" s="94"/>
      <c r="AH542" s="94"/>
      <c r="AI542" s="94"/>
      <c r="AJ542" s="94"/>
      <c r="AK542" s="94"/>
      <c r="AL542" s="94"/>
      <c r="AM542" s="94"/>
      <c r="AN542" s="94"/>
      <c r="AO542" s="94"/>
      <c r="AP542" s="94"/>
      <c r="AQ542" s="94"/>
      <c r="AR542" s="94"/>
      <c r="AS542" s="94"/>
      <c r="AT542" s="94"/>
      <c r="AU542" s="94"/>
      <c r="AV542" s="94"/>
      <c r="AW542" s="94"/>
      <c r="AX542" s="94"/>
      <c r="AY542" s="94"/>
      <c r="AZ542" s="94"/>
      <c r="BA542" s="94"/>
      <c r="BB542" s="94"/>
      <c r="BC542" s="94"/>
      <c r="BD542" s="94"/>
      <c r="BE542" s="94"/>
      <c r="BF542" s="94"/>
      <c r="BG542" s="94"/>
      <c r="BH542" s="94"/>
      <c r="BI542" s="94"/>
      <c r="BJ542" s="94"/>
      <c r="BK542" s="94"/>
      <c r="BL542" s="94"/>
      <c r="BM542" s="94"/>
      <c r="BN542" s="94"/>
      <c r="BO542" s="94"/>
      <c r="BP542" s="94"/>
      <c r="BQ542" s="94"/>
      <c r="BR542" s="94"/>
      <c r="BS542" s="94"/>
      <c r="BT542" s="94"/>
      <c r="BU542" s="94"/>
      <c r="BV542" s="94"/>
      <c r="BW542" s="94"/>
      <c r="BX542" s="94"/>
      <c r="BY542" s="94"/>
      <c r="BZ542" s="94"/>
      <c r="CB542" s="8"/>
      <c r="CZ542" s="48"/>
      <c r="DA542" s="48"/>
      <c r="DB542" s="48"/>
      <c r="DC542" s="48"/>
      <c r="DD542" s="48"/>
      <c r="DE542" s="48"/>
      <c r="DF542" s="48"/>
      <c r="DG542" s="48"/>
      <c r="DH542" s="48"/>
      <c r="DI542" s="48"/>
      <c r="DJ542" s="48"/>
      <c r="DK542" s="48"/>
      <c r="DL542" s="48"/>
      <c r="DM542" s="48"/>
      <c r="DN542" s="48"/>
      <c r="DO542" s="48"/>
      <c r="DP542" s="48"/>
    </row>
    <row r="543" spans="1:120" s="2" customFormat="1" ht="4.5" customHeight="1">
      <c r="A543" s="203"/>
      <c r="B543" s="203"/>
      <c r="C543" s="203"/>
      <c r="D543" s="203"/>
      <c r="E543" s="203"/>
      <c r="F543" s="203"/>
      <c r="G543" s="203"/>
      <c r="H543" s="203"/>
      <c r="I543" s="203"/>
      <c r="J543" s="203"/>
      <c r="K543" s="203"/>
      <c r="L543" s="203"/>
      <c r="M543" s="203"/>
      <c r="N543" s="203"/>
      <c r="O543" s="203"/>
      <c r="P543" s="203"/>
      <c r="Q543" s="203"/>
      <c r="R543" s="203"/>
      <c r="S543" s="203"/>
      <c r="T543" s="203"/>
      <c r="U543" s="203"/>
      <c r="V543" s="203"/>
      <c r="W543" s="203"/>
      <c r="X543" s="203"/>
      <c r="Y543" s="203"/>
      <c r="Z543" s="203"/>
      <c r="AA543" s="203"/>
      <c r="AB543" s="203"/>
      <c r="AC543" s="203"/>
      <c r="AD543" s="203"/>
      <c r="AE543" s="203"/>
      <c r="AF543" s="203"/>
      <c r="AG543" s="203"/>
      <c r="AH543" s="203"/>
      <c r="AI543" s="203"/>
      <c r="AJ543" s="203"/>
      <c r="AK543" s="203"/>
      <c r="AL543" s="203"/>
      <c r="AM543" s="203"/>
      <c r="AN543" s="203"/>
      <c r="AO543" s="203"/>
      <c r="AP543" s="203"/>
      <c r="AQ543" s="203"/>
      <c r="AR543" s="203"/>
      <c r="AS543" s="203"/>
      <c r="AT543" s="203"/>
      <c r="AU543" s="203"/>
      <c r="AV543" s="203"/>
      <c r="AW543" s="203"/>
      <c r="AX543" s="203"/>
      <c r="AY543" s="203"/>
      <c r="AZ543" s="203"/>
      <c r="BA543" s="203"/>
      <c r="BB543" s="203"/>
      <c r="BC543" s="203"/>
      <c r="BD543" s="203"/>
      <c r="BE543" s="203"/>
      <c r="BF543" s="203"/>
      <c r="BG543" s="203"/>
      <c r="BH543" s="203"/>
      <c r="BI543" s="203"/>
      <c r="BJ543" s="203"/>
      <c r="BK543" s="203"/>
      <c r="BL543" s="203"/>
      <c r="BM543" s="203"/>
      <c r="BN543" s="203"/>
      <c r="BO543" s="203"/>
      <c r="BP543" s="203"/>
      <c r="BQ543" s="203"/>
      <c r="BR543" s="203"/>
      <c r="BS543" s="203"/>
      <c r="BT543" s="203"/>
      <c r="BU543" s="203"/>
      <c r="BV543" s="203"/>
      <c r="BW543" s="203"/>
      <c r="BX543" s="203"/>
      <c r="BY543" s="203"/>
      <c r="BZ543" s="203"/>
      <c r="CB543" s="8"/>
      <c r="CZ543" s="48"/>
      <c r="DA543" s="48"/>
      <c r="DB543" s="48"/>
      <c r="DC543" s="48"/>
      <c r="DD543" s="48"/>
      <c r="DE543" s="48"/>
      <c r="DF543" s="48"/>
      <c r="DG543" s="48"/>
      <c r="DH543" s="48"/>
      <c r="DI543" s="48"/>
      <c r="DJ543" s="48"/>
      <c r="DK543" s="48"/>
      <c r="DL543" s="48"/>
      <c r="DM543" s="48"/>
      <c r="DN543" s="48"/>
      <c r="DO543" s="48"/>
      <c r="DP543" s="48"/>
    </row>
    <row r="544" spans="1:120" s="13" customFormat="1" ht="17.100000000000001" customHeight="1">
      <c r="A544" s="59"/>
      <c r="B544" s="59" t="s">
        <v>255</v>
      </c>
      <c r="C544" s="59"/>
      <c r="D544" s="59"/>
      <c r="E544" s="59"/>
      <c r="F544" s="59"/>
      <c r="G544" s="59"/>
      <c r="H544" s="59"/>
      <c r="I544" s="59"/>
      <c r="J544" s="59"/>
      <c r="K544" s="59"/>
      <c r="L544" s="59"/>
      <c r="M544" s="59"/>
      <c r="N544" s="59"/>
      <c r="O544" s="59"/>
      <c r="P544" s="59"/>
      <c r="Q544" s="59"/>
      <c r="R544" s="59"/>
      <c r="S544" s="59"/>
      <c r="T544" s="59"/>
      <c r="U544" s="59"/>
      <c r="V544" s="59" t="s">
        <v>256</v>
      </c>
      <c r="W544" s="59"/>
      <c r="X544" s="59"/>
      <c r="Y544" s="59"/>
      <c r="Z544" s="59"/>
      <c r="AA544" s="59"/>
      <c r="AB544" s="59"/>
      <c r="AC544" s="59"/>
      <c r="AD544" s="59"/>
      <c r="AE544" s="59"/>
      <c r="AF544" s="59"/>
      <c r="AG544" s="59" t="s">
        <v>257</v>
      </c>
      <c r="AH544" s="59"/>
      <c r="AI544" s="59"/>
      <c r="AJ544" s="59"/>
      <c r="AK544" s="59"/>
      <c r="AL544" s="59"/>
      <c r="AM544" s="59"/>
      <c r="AN544" s="59"/>
      <c r="AO544" s="59"/>
      <c r="AP544" s="59"/>
      <c r="AQ544" s="59"/>
      <c r="AR544" s="59"/>
      <c r="AS544" s="59"/>
      <c r="AT544" s="59"/>
      <c r="AU544" s="59"/>
      <c r="AV544" s="59"/>
      <c r="AW544" s="59"/>
      <c r="AX544" s="60"/>
      <c r="AY544" s="60"/>
      <c r="AZ544" s="60"/>
      <c r="BA544" s="60"/>
      <c r="BB544" s="60"/>
      <c r="BC544" s="59" t="s">
        <v>258</v>
      </c>
      <c r="BD544" s="59"/>
      <c r="BE544" s="59"/>
      <c r="BF544" s="59"/>
      <c r="BG544" s="59"/>
      <c r="BH544" s="59"/>
      <c r="BI544" s="59"/>
      <c r="BJ544" s="59"/>
      <c r="BK544" s="59"/>
      <c r="BL544" s="59"/>
      <c r="BM544" s="59"/>
      <c r="BN544" s="59"/>
      <c r="BO544" s="59"/>
      <c r="BP544" s="59"/>
      <c r="BQ544" s="59"/>
      <c r="BR544" s="59"/>
      <c r="BS544" s="59"/>
      <c r="BT544" s="59"/>
      <c r="BU544" s="59" t="s">
        <v>85</v>
      </c>
      <c r="BV544" s="59"/>
      <c r="BW544" s="59"/>
      <c r="BX544" s="59"/>
      <c r="BY544" s="59"/>
      <c r="BZ544" s="59"/>
      <c r="CZ544" s="341"/>
      <c r="DA544" s="341"/>
      <c r="DB544" s="341"/>
      <c r="DC544" s="341"/>
      <c r="DD544" s="341"/>
      <c r="DE544" s="341"/>
      <c r="DF544" s="341"/>
      <c r="DG544" s="341"/>
      <c r="DH544" s="341"/>
      <c r="DI544" s="341"/>
      <c r="DJ544" s="341"/>
      <c r="DK544" s="341"/>
      <c r="DL544" s="341"/>
      <c r="DM544" s="341"/>
      <c r="DN544" s="341"/>
      <c r="DO544" s="341"/>
      <c r="DP544" s="341"/>
    </row>
    <row r="545" spans="1:120" s="13" customFormat="1" ht="15.95" customHeight="1">
      <c r="A545" s="59"/>
      <c r="B545" s="59"/>
      <c r="C545" s="59"/>
      <c r="D545" s="59"/>
      <c r="E545" s="59"/>
      <c r="F545" s="59"/>
      <c r="G545" s="59"/>
      <c r="H545" s="59"/>
      <c r="I545" s="59"/>
      <c r="J545" s="59"/>
      <c r="K545" s="59"/>
      <c r="L545" s="59" t="s">
        <v>259</v>
      </c>
      <c r="M545" s="59"/>
      <c r="N545" s="59"/>
      <c r="O545" s="59"/>
      <c r="P545" s="59"/>
      <c r="Q545" s="59"/>
      <c r="R545" s="59"/>
      <c r="S545" s="59"/>
      <c r="T545" s="59"/>
      <c r="U545" s="59"/>
      <c r="V545" s="59" t="s">
        <v>37</v>
      </c>
      <c r="W545" s="697"/>
      <c r="X545" s="697"/>
      <c r="Y545" s="697"/>
      <c r="Z545" s="697"/>
      <c r="AA545" s="697"/>
      <c r="AB545" s="697"/>
      <c r="AC545" s="697"/>
      <c r="AD545" s="697"/>
      <c r="AE545" s="697"/>
      <c r="AF545" s="697"/>
      <c r="AG545" s="699" t="s">
        <v>117</v>
      </c>
      <c r="AH545" s="699"/>
      <c r="AI545" s="677" t="str">
        <f>IFERROR(VLOOKUP($W545,$CB$283:$CC$359,2,FALSE),"")</f>
        <v/>
      </c>
      <c r="AJ545" s="677"/>
      <c r="AK545" s="677"/>
      <c r="AL545" s="677"/>
      <c r="AM545" s="677"/>
      <c r="AN545" s="677"/>
      <c r="AO545" s="677"/>
      <c r="AP545" s="677"/>
      <c r="AQ545" s="677"/>
      <c r="AR545" s="677"/>
      <c r="AS545" s="677"/>
      <c r="AT545" s="677"/>
      <c r="AU545" s="677"/>
      <c r="AV545" s="677"/>
      <c r="AW545" s="677"/>
      <c r="AX545" s="677"/>
      <c r="AY545" s="677"/>
      <c r="AZ545" s="677"/>
      <c r="BA545" s="677"/>
      <c r="BB545" s="677"/>
      <c r="BC545" s="699" t="s">
        <v>117</v>
      </c>
      <c r="BD545" s="699"/>
      <c r="BE545" s="688"/>
      <c r="BF545" s="688"/>
      <c r="BG545" s="688"/>
      <c r="BH545" s="688"/>
      <c r="BI545" s="688"/>
      <c r="BJ545" s="688"/>
      <c r="BK545" s="688"/>
      <c r="BL545" s="688"/>
      <c r="BM545" s="688"/>
      <c r="BN545" s="688"/>
      <c r="BO545" s="688"/>
      <c r="BP545" s="688"/>
      <c r="BQ545" s="688"/>
      <c r="BR545" s="688"/>
      <c r="BS545" s="688"/>
      <c r="BT545" s="123"/>
      <c r="BU545" s="119" t="s">
        <v>85</v>
      </c>
      <c r="BV545" s="119"/>
      <c r="BW545" s="119"/>
      <c r="BX545" s="119"/>
      <c r="BY545" s="119"/>
      <c r="BZ545" s="59"/>
      <c r="CZ545" s="341"/>
      <c r="DA545" s="341"/>
      <c r="DB545" s="341"/>
      <c r="DC545" s="341"/>
      <c r="DD545" s="341"/>
      <c r="DE545" s="341"/>
      <c r="DF545" s="341"/>
      <c r="DG545" s="341"/>
      <c r="DH545" s="341"/>
      <c r="DI545" s="341"/>
      <c r="DJ545" s="341"/>
      <c r="DK545" s="341"/>
      <c r="DL545" s="341"/>
      <c r="DM545" s="341"/>
      <c r="DN545" s="341"/>
      <c r="DO545" s="341"/>
      <c r="DP545" s="341"/>
    </row>
    <row r="546" spans="1:120" s="13" customFormat="1" ht="17.100000000000001" customHeight="1">
      <c r="A546" s="59"/>
      <c r="B546" s="59"/>
      <c r="C546" s="59"/>
      <c r="D546" s="59"/>
      <c r="E546" s="59"/>
      <c r="F546" s="59"/>
      <c r="G546" s="59"/>
      <c r="H546" s="59"/>
      <c r="I546" s="59"/>
      <c r="J546" s="59"/>
      <c r="K546" s="59"/>
      <c r="L546" s="59" t="s">
        <v>260</v>
      </c>
      <c r="M546" s="59"/>
      <c r="N546" s="59"/>
      <c r="O546" s="59"/>
      <c r="P546" s="59"/>
      <c r="Q546" s="59"/>
      <c r="R546" s="59"/>
      <c r="S546" s="59"/>
      <c r="T546" s="59"/>
      <c r="U546" s="59"/>
      <c r="V546" s="59" t="s">
        <v>37</v>
      </c>
      <c r="W546" s="697"/>
      <c r="X546" s="697"/>
      <c r="Y546" s="697"/>
      <c r="Z546" s="697"/>
      <c r="AA546" s="697"/>
      <c r="AB546" s="697"/>
      <c r="AC546" s="697"/>
      <c r="AD546" s="697"/>
      <c r="AE546" s="697"/>
      <c r="AF546" s="697"/>
      <c r="AG546" s="699" t="s">
        <v>117</v>
      </c>
      <c r="AH546" s="699"/>
      <c r="AI546" s="677" t="str">
        <f>IFERROR(VLOOKUP($W546,$CB$283:$CC$359,2,FALSE),"")</f>
        <v/>
      </c>
      <c r="AJ546" s="677"/>
      <c r="AK546" s="677"/>
      <c r="AL546" s="677"/>
      <c r="AM546" s="677"/>
      <c r="AN546" s="677"/>
      <c r="AO546" s="677"/>
      <c r="AP546" s="677"/>
      <c r="AQ546" s="677"/>
      <c r="AR546" s="677"/>
      <c r="AS546" s="677"/>
      <c r="AT546" s="677"/>
      <c r="AU546" s="677"/>
      <c r="AV546" s="677"/>
      <c r="AW546" s="677"/>
      <c r="AX546" s="677"/>
      <c r="AY546" s="677"/>
      <c r="AZ546" s="677"/>
      <c r="BA546" s="677"/>
      <c r="BB546" s="677"/>
      <c r="BC546" s="699" t="s">
        <v>117</v>
      </c>
      <c r="BD546" s="699"/>
      <c r="BE546" s="688"/>
      <c r="BF546" s="688"/>
      <c r="BG546" s="688"/>
      <c r="BH546" s="688"/>
      <c r="BI546" s="688"/>
      <c r="BJ546" s="688"/>
      <c r="BK546" s="688"/>
      <c r="BL546" s="688"/>
      <c r="BM546" s="688"/>
      <c r="BN546" s="688"/>
      <c r="BO546" s="688"/>
      <c r="BP546" s="688"/>
      <c r="BQ546" s="688"/>
      <c r="BR546" s="688"/>
      <c r="BS546" s="688"/>
      <c r="BT546" s="123"/>
      <c r="BU546" s="119" t="s">
        <v>85</v>
      </c>
      <c r="BV546" s="119"/>
      <c r="BW546" s="119"/>
      <c r="BX546" s="119"/>
      <c r="BY546" s="119"/>
      <c r="BZ546" s="59"/>
      <c r="CZ546" s="341"/>
      <c r="DA546" s="341"/>
      <c r="DB546" s="341"/>
      <c r="DC546" s="341"/>
      <c r="DD546" s="341"/>
      <c r="DE546" s="341"/>
      <c r="DF546" s="341"/>
      <c r="DG546" s="341"/>
      <c r="DH546" s="341"/>
      <c r="DI546" s="341"/>
      <c r="DJ546" s="341"/>
      <c r="DK546" s="341"/>
      <c r="DL546" s="341"/>
      <c r="DM546" s="341"/>
      <c r="DN546" s="341"/>
      <c r="DO546" s="341"/>
      <c r="DP546" s="341"/>
    </row>
    <row r="547" spans="1:120" s="13" customFormat="1" ht="17.100000000000001" customHeight="1">
      <c r="A547" s="59"/>
      <c r="B547" s="59"/>
      <c r="C547" s="59"/>
      <c r="D547" s="59"/>
      <c r="E547" s="59"/>
      <c r="F547" s="59"/>
      <c r="G547" s="59"/>
      <c r="H547" s="59"/>
      <c r="I547" s="59"/>
      <c r="J547" s="59"/>
      <c r="K547" s="59"/>
      <c r="L547" s="59" t="s">
        <v>261</v>
      </c>
      <c r="M547" s="59"/>
      <c r="N547" s="59"/>
      <c r="O547" s="59"/>
      <c r="P547" s="59"/>
      <c r="Q547" s="59"/>
      <c r="R547" s="59"/>
      <c r="S547" s="59"/>
      <c r="T547" s="59"/>
      <c r="U547" s="59"/>
      <c r="V547" s="59" t="s">
        <v>37</v>
      </c>
      <c r="W547" s="697"/>
      <c r="X547" s="697"/>
      <c r="Y547" s="697"/>
      <c r="Z547" s="697"/>
      <c r="AA547" s="697"/>
      <c r="AB547" s="697"/>
      <c r="AC547" s="697"/>
      <c r="AD547" s="697"/>
      <c r="AE547" s="697"/>
      <c r="AF547" s="697"/>
      <c r="AG547" s="699" t="s">
        <v>117</v>
      </c>
      <c r="AH547" s="699"/>
      <c r="AI547" s="677" t="str">
        <f>IFERROR(VLOOKUP($W$547,$CB$283:$CC$359,2,FALSE),"")</f>
        <v/>
      </c>
      <c r="AJ547" s="677"/>
      <c r="AK547" s="677"/>
      <c r="AL547" s="677"/>
      <c r="AM547" s="677"/>
      <c r="AN547" s="677"/>
      <c r="AO547" s="677"/>
      <c r="AP547" s="677"/>
      <c r="AQ547" s="677"/>
      <c r="AR547" s="677"/>
      <c r="AS547" s="677"/>
      <c r="AT547" s="677"/>
      <c r="AU547" s="677"/>
      <c r="AV547" s="677"/>
      <c r="AW547" s="677"/>
      <c r="AX547" s="677"/>
      <c r="AY547" s="677"/>
      <c r="AZ547" s="677"/>
      <c r="BA547" s="677"/>
      <c r="BB547" s="677"/>
      <c r="BC547" s="699" t="s">
        <v>117</v>
      </c>
      <c r="BD547" s="699"/>
      <c r="BE547" s="688"/>
      <c r="BF547" s="688"/>
      <c r="BG547" s="688"/>
      <c r="BH547" s="688"/>
      <c r="BI547" s="688"/>
      <c r="BJ547" s="688"/>
      <c r="BK547" s="688"/>
      <c r="BL547" s="688"/>
      <c r="BM547" s="688"/>
      <c r="BN547" s="688"/>
      <c r="BO547" s="688"/>
      <c r="BP547" s="688"/>
      <c r="BQ547" s="688"/>
      <c r="BR547" s="688"/>
      <c r="BS547" s="688"/>
      <c r="BT547" s="123"/>
      <c r="BU547" s="119" t="s">
        <v>85</v>
      </c>
      <c r="BV547" s="119"/>
      <c r="BW547" s="119"/>
      <c r="BX547" s="119"/>
      <c r="BY547" s="119"/>
      <c r="BZ547" s="59"/>
      <c r="CZ547" s="341"/>
      <c r="DA547" s="341"/>
      <c r="DB547" s="341"/>
      <c r="DC547" s="341"/>
      <c r="DD547" s="341"/>
      <c r="DE547" s="341"/>
      <c r="DF547" s="341"/>
      <c r="DG547" s="341"/>
      <c r="DH547" s="341"/>
      <c r="DI547" s="341"/>
      <c r="DJ547" s="341"/>
      <c r="DK547" s="341"/>
      <c r="DL547" s="341"/>
      <c r="DM547" s="341"/>
      <c r="DN547" s="341"/>
      <c r="DO547" s="341"/>
      <c r="DP547" s="341"/>
    </row>
    <row r="548" spans="1:120" s="13" customFormat="1" ht="17.100000000000001" customHeight="1">
      <c r="A548" s="59"/>
      <c r="B548" s="59"/>
      <c r="C548" s="59"/>
      <c r="D548" s="59"/>
      <c r="E548" s="59"/>
      <c r="F548" s="59"/>
      <c r="G548" s="59"/>
      <c r="H548" s="59"/>
      <c r="I548" s="59"/>
      <c r="J548" s="59"/>
      <c r="K548" s="59"/>
      <c r="L548" s="59" t="s">
        <v>262</v>
      </c>
      <c r="M548" s="59"/>
      <c r="N548" s="59"/>
      <c r="O548" s="59"/>
      <c r="P548" s="59"/>
      <c r="Q548" s="59"/>
      <c r="R548" s="59"/>
      <c r="S548" s="59"/>
      <c r="T548" s="59"/>
      <c r="U548" s="59"/>
      <c r="V548" s="59" t="s">
        <v>37</v>
      </c>
      <c r="W548" s="697"/>
      <c r="X548" s="697"/>
      <c r="Y548" s="697"/>
      <c r="Z548" s="697"/>
      <c r="AA548" s="697"/>
      <c r="AB548" s="697"/>
      <c r="AC548" s="697"/>
      <c r="AD548" s="697"/>
      <c r="AE548" s="697"/>
      <c r="AF548" s="697"/>
      <c r="AG548" s="699" t="s">
        <v>117</v>
      </c>
      <c r="AH548" s="699"/>
      <c r="AI548" s="677" t="str">
        <f>IFERROR(VLOOKUP($W$548,$CB$283:$CC$359,2,FALSE),"")</f>
        <v/>
      </c>
      <c r="AJ548" s="677"/>
      <c r="AK548" s="677"/>
      <c r="AL548" s="677"/>
      <c r="AM548" s="677"/>
      <c r="AN548" s="677"/>
      <c r="AO548" s="677"/>
      <c r="AP548" s="677"/>
      <c r="AQ548" s="677"/>
      <c r="AR548" s="677"/>
      <c r="AS548" s="677"/>
      <c r="AT548" s="677"/>
      <c r="AU548" s="677"/>
      <c r="AV548" s="677"/>
      <c r="AW548" s="677"/>
      <c r="AX548" s="677"/>
      <c r="AY548" s="677"/>
      <c r="AZ548" s="677"/>
      <c r="BA548" s="677"/>
      <c r="BB548" s="677"/>
      <c r="BC548" s="699" t="s">
        <v>117</v>
      </c>
      <c r="BD548" s="699"/>
      <c r="BE548" s="688"/>
      <c r="BF548" s="688"/>
      <c r="BG548" s="688"/>
      <c r="BH548" s="688"/>
      <c r="BI548" s="688"/>
      <c r="BJ548" s="688"/>
      <c r="BK548" s="688"/>
      <c r="BL548" s="688"/>
      <c r="BM548" s="688"/>
      <c r="BN548" s="688"/>
      <c r="BO548" s="688"/>
      <c r="BP548" s="688"/>
      <c r="BQ548" s="688"/>
      <c r="BR548" s="688"/>
      <c r="BS548" s="688"/>
      <c r="BT548" s="123"/>
      <c r="BU548" s="119" t="s">
        <v>85</v>
      </c>
      <c r="BV548" s="119"/>
      <c r="BW548" s="119"/>
      <c r="BX548" s="119"/>
      <c r="BY548" s="119"/>
      <c r="BZ548" s="59"/>
      <c r="CZ548" s="341"/>
      <c r="DA548" s="341"/>
      <c r="DB548" s="341"/>
      <c r="DC548" s="341"/>
      <c r="DD548" s="341"/>
      <c r="DE548" s="341"/>
      <c r="DF548" s="341"/>
      <c r="DG548" s="341"/>
      <c r="DH548" s="341"/>
      <c r="DI548" s="341"/>
      <c r="DJ548" s="341"/>
      <c r="DK548" s="341"/>
      <c r="DL548" s="341"/>
      <c r="DM548" s="341"/>
      <c r="DN548" s="341"/>
      <c r="DO548" s="341"/>
      <c r="DP548" s="341"/>
    </row>
    <row r="549" spans="1:120" s="1" customFormat="1" ht="17.100000000000001" customHeight="1">
      <c r="A549" s="59"/>
      <c r="B549" s="59"/>
      <c r="C549" s="59"/>
      <c r="D549" s="59"/>
      <c r="E549" s="59"/>
      <c r="F549" s="59"/>
      <c r="G549" s="59"/>
      <c r="H549" s="59"/>
      <c r="I549" s="59"/>
      <c r="J549" s="59"/>
      <c r="K549" s="59"/>
      <c r="L549" s="59" t="s">
        <v>263</v>
      </c>
      <c r="M549" s="59"/>
      <c r="N549" s="59"/>
      <c r="O549" s="59"/>
      <c r="P549" s="59"/>
      <c r="Q549" s="59"/>
      <c r="R549" s="59"/>
      <c r="S549" s="59"/>
      <c r="T549" s="59"/>
      <c r="U549" s="59"/>
      <c r="V549" s="59" t="s">
        <v>37</v>
      </c>
      <c r="W549" s="697"/>
      <c r="X549" s="697"/>
      <c r="Y549" s="697"/>
      <c r="Z549" s="697"/>
      <c r="AA549" s="697"/>
      <c r="AB549" s="697"/>
      <c r="AC549" s="697"/>
      <c r="AD549" s="697"/>
      <c r="AE549" s="697"/>
      <c r="AF549" s="697"/>
      <c r="AG549" s="699" t="s">
        <v>117</v>
      </c>
      <c r="AH549" s="699"/>
      <c r="AI549" s="677" t="str">
        <f>IFERROR(VLOOKUP($W$549,$CB$283:$CC$359,2,FALSE),"")</f>
        <v/>
      </c>
      <c r="AJ549" s="677"/>
      <c r="AK549" s="677"/>
      <c r="AL549" s="677"/>
      <c r="AM549" s="677"/>
      <c r="AN549" s="677"/>
      <c r="AO549" s="677"/>
      <c r="AP549" s="677"/>
      <c r="AQ549" s="677"/>
      <c r="AR549" s="677"/>
      <c r="AS549" s="677"/>
      <c r="AT549" s="677"/>
      <c r="AU549" s="677"/>
      <c r="AV549" s="677"/>
      <c r="AW549" s="677"/>
      <c r="AX549" s="677"/>
      <c r="AY549" s="677"/>
      <c r="AZ549" s="677"/>
      <c r="BA549" s="677"/>
      <c r="BB549" s="677"/>
      <c r="BC549" s="699" t="s">
        <v>117</v>
      </c>
      <c r="BD549" s="699"/>
      <c r="BE549" s="688"/>
      <c r="BF549" s="688"/>
      <c r="BG549" s="688"/>
      <c r="BH549" s="688"/>
      <c r="BI549" s="688"/>
      <c r="BJ549" s="688"/>
      <c r="BK549" s="688"/>
      <c r="BL549" s="688"/>
      <c r="BM549" s="688"/>
      <c r="BN549" s="688"/>
      <c r="BO549" s="688"/>
      <c r="BP549" s="688"/>
      <c r="BQ549" s="688"/>
      <c r="BR549" s="688"/>
      <c r="BS549" s="688"/>
      <c r="BT549" s="123"/>
      <c r="BU549" s="119" t="s">
        <v>85</v>
      </c>
      <c r="BV549" s="119"/>
      <c r="BW549" s="119"/>
      <c r="BX549" s="119"/>
      <c r="BY549" s="119"/>
      <c r="BZ549" s="59"/>
      <c r="CZ549" s="55"/>
      <c r="DA549" s="55"/>
      <c r="DB549" s="55"/>
      <c r="DC549" s="55"/>
      <c r="DD549" s="55"/>
      <c r="DE549" s="55"/>
      <c r="DF549" s="55"/>
      <c r="DG549" s="55"/>
      <c r="DH549" s="55"/>
      <c r="DI549" s="55"/>
      <c r="DJ549" s="55"/>
      <c r="DK549" s="55"/>
      <c r="DL549" s="55"/>
      <c r="DM549" s="55"/>
      <c r="DN549" s="55"/>
      <c r="DO549" s="55"/>
      <c r="DP549" s="55"/>
    </row>
    <row r="550" spans="1:120" s="1" customFormat="1" ht="17.100000000000001" customHeight="1">
      <c r="A550" s="59"/>
      <c r="B550" s="59"/>
      <c r="C550" s="59"/>
      <c r="D550" s="59"/>
      <c r="E550" s="59"/>
      <c r="F550" s="59"/>
      <c r="G550" s="59"/>
      <c r="H550" s="59"/>
      <c r="I550" s="59"/>
      <c r="J550" s="59"/>
      <c r="K550" s="59"/>
      <c r="L550" s="59" t="s">
        <v>264</v>
      </c>
      <c r="M550" s="59"/>
      <c r="N550" s="59"/>
      <c r="O550" s="59"/>
      <c r="P550" s="59"/>
      <c r="Q550" s="59"/>
      <c r="R550" s="59"/>
      <c r="S550" s="59"/>
      <c r="T550" s="59"/>
      <c r="U550" s="59"/>
      <c r="V550" s="59" t="s">
        <v>37</v>
      </c>
      <c r="W550" s="697"/>
      <c r="X550" s="697"/>
      <c r="Y550" s="697"/>
      <c r="Z550" s="697"/>
      <c r="AA550" s="697"/>
      <c r="AB550" s="697"/>
      <c r="AC550" s="697"/>
      <c r="AD550" s="697"/>
      <c r="AE550" s="697"/>
      <c r="AF550" s="697"/>
      <c r="AG550" s="699" t="s">
        <v>117</v>
      </c>
      <c r="AH550" s="699"/>
      <c r="AI550" s="677" t="str">
        <f>IFERROR(VLOOKUP($W$550,$CB$283:$CC$359,2,FALSE),"")</f>
        <v/>
      </c>
      <c r="AJ550" s="677"/>
      <c r="AK550" s="677"/>
      <c r="AL550" s="677"/>
      <c r="AM550" s="677"/>
      <c r="AN550" s="677"/>
      <c r="AO550" s="677"/>
      <c r="AP550" s="677"/>
      <c r="AQ550" s="677"/>
      <c r="AR550" s="677"/>
      <c r="AS550" s="677"/>
      <c r="AT550" s="677"/>
      <c r="AU550" s="677"/>
      <c r="AV550" s="677"/>
      <c r="AW550" s="677"/>
      <c r="AX550" s="677"/>
      <c r="AY550" s="677"/>
      <c r="AZ550" s="677"/>
      <c r="BA550" s="677"/>
      <c r="BB550" s="677"/>
      <c r="BC550" s="699" t="s">
        <v>117</v>
      </c>
      <c r="BD550" s="699"/>
      <c r="BE550" s="688"/>
      <c r="BF550" s="688"/>
      <c r="BG550" s="688"/>
      <c r="BH550" s="688"/>
      <c r="BI550" s="688"/>
      <c r="BJ550" s="688"/>
      <c r="BK550" s="688"/>
      <c r="BL550" s="688"/>
      <c r="BM550" s="688"/>
      <c r="BN550" s="688"/>
      <c r="BO550" s="688"/>
      <c r="BP550" s="688"/>
      <c r="BQ550" s="688"/>
      <c r="BR550" s="688"/>
      <c r="BS550" s="688"/>
      <c r="BT550" s="123"/>
      <c r="BU550" s="119" t="s">
        <v>85</v>
      </c>
      <c r="BV550" s="119"/>
      <c r="BW550" s="119"/>
      <c r="BX550" s="119"/>
      <c r="BY550" s="119"/>
      <c r="BZ550" s="59"/>
      <c r="CZ550" s="55"/>
      <c r="DA550" s="55"/>
      <c r="DB550" s="55"/>
      <c r="DC550" s="55"/>
      <c r="DD550" s="55"/>
      <c r="DE550" s="55"/>
      <c r="DF550" s="55"/>
      <c r="DG550" s="55"/>
      <c r="DH550" s="55"/>
      <c r="DI550" s="55"/>
      <c r="DJ550" s="55"/>
      <c r="DK550" s="55"/>
      <c r="DL550" s="55"/>
      <c r="DM550" s="55"/>
      <c r="DN550" s="55"/>
      <c r="DO550" s="55"/>
      <c r="DP550" s="55"/>
    </row>
    <row r="551" spans="1:120" s="2" customFormat="1" ht="4.5" customHeight="1">
      <c r="A551" s="94"/>
      <c r="B551" s="94"/>
      <c r="C551" s="94"/>
      <c r="D551" s="94"/>
      <c r="E551" s="94"/>
      <c r="F551" s="94"/>
      <c r="G551" s="94"/>
      <c r="H551" s="94"/>
      <c r="I551" s="94"/>
      <c r="J551" s="94"/>
      <c r="K551" s="94"/>
      <c r="L551" s="94"/>
      <c r="M551" s="94"/>
      <c r="N551" s="94"/>
      <c r="O551" s="94"/>
      <c r="P551" s="94"/>
      <c r="Q551" s="94"/>
      <c r="R551" s="94"/>
      <c r="S551" s="94"/>
      <c r="T551" s="94"/>
      <c r="U551" s="94"/>
      <c r="V551" s="94"/>
      <c r="W551" s="94"/>
      <c r="X551" s="94"/>
      <c r="Y551" s="94"/>
      <c r="Z551" s="94"/>
      <c r="AA551" s="94"/>
      <c r="AB551" s="94"/>
      <c r="AC551" s="94"/>
      <c r="AD551" s="94"/>
      <c r="AE551" s="94"/>
      <c r="AF551" s="94"/>
      <c r="AG551" s="94"/>
      <c r="AH551" s="94"/>
      <c r="AI551" s="94"/>
      <c r="AJ551" s="94"/>
      <c r="AK551" s="94"/>
      <c r="AL551" s="94"/>
      <c r="AM551" s="94"/>
      <c r="AN551" s="94"/>
      <c r="AO551" s="94"/>
      <c r="AP551" s="94"/>
      <c r="AQ551" s="94"/>
      <c r="AR551" s="94"/>
      <c r="AS551" s="94"/>
      <c r="AT551" s="94"/>
      <c r="AU551" s="94"/>
      <c r="AV551" s="94"/>
      <c r="AW551" s="94"/>
      <c r="AX551" s="94"/>
      <c r="AY551" s="94"/>
      <c r="AZ551" s="94"/>
      <c r="BA551" s="94"/>
      <c r="BB551" s="94"/>
      <c r="BC551" s="94"/>
      <c r="BD551" s="94"/>
      <c r="BE551" s="94"/>
      <c r="BF551" s="94"/>
      <c r="BG551" s="94"/>
      <c r="BH551" s="94"/>
      <c r="BI551" s="94"/>
      <c r="BJ551" s="94"/>
      <c r="BK551" s="94"/>
      <c r="BL551" s="94"/>
      <c r="BM551" s="94"/>
      <c r="BN551" s="94"/>
      <c r="BO551" s="94"/>
      <c r="BP551" s="94"/>
      <c r="BQ551" s="94"/>
      <c r="BR551" s="94"/>
      <c r="BS551" s="94"/>
      <c r="BT551" s="94"/>
      <c r="BU551" s="94"/>
      <c r="BV551" s="94"/>
      <c r="BW551" s="94"/>
      <c r="BX551" s="94"/>
      <c r="BY551" s="94"/>
      <c r="BZ551" s="94"/>
      <c r="CB551" s="8"/>
      <c r="CZ551" s="48"/>
      <c r="DA551" s="48"/>
      <c r="DB551" s="48"/>
      <c r="DC551" s="48"/>
      <c r="DD551" s="48"/>
      <c r="DE551" s="48"/>
      <c r="DF551" s="48"/>
      <c r="DG551" s="48"/>
      <c r="DH551" s="48"/>
      <c r="DI551" s="48"/>
      <c r="DJ551" s="48"/>
      <c r="DK551" s="48"/>
      <c r="DL551" s="48"/>
      <c r="DM551" s="48"/>
      <c r="DN551" s="48"/>
      <c r="DO551" s="48"/>
      <c r="DP551" s="48"/>
    </row>
    <row r="552" spans="1:120" s="2" customFormat="1" ht="4.5" customHeight="1">
      <c r="A552" s="203"/>
      <c r="B552" s="203"/>
      <c r="C552" s="203"/>
      <c r="D552" s="203"/>
      <c r="E552" s="203"/>
      <c r="F552" s="203"/>
      <c r="G552" s="203"/>
      <c r="H552" s="203"/>
      <c r="I552" s="203"/>
      <c r="J552" s="203"/>
      <c r="K552" s="203"/>
      <c r="L552" s="203"/>
      <c r="M552" s="203"/>
      <c r="N552" s="203"/>
      <c r="O552" s="203"/>
      <c r="P552" s="203"/>
      <c r="Q552" s="203"/>
      <c r="R552" s="203"/>
      <c r="S552" s="203"/>
      <c r="T552" s="203"/>
      <c r="U552" s="203"/>
      <c r="V552" s="203"/>
      <c r="W552" s="203"/>
      <c r="X552" s="203"/>
      <c r="Y552" s="203"/>
      <c r="Z552" s="203"/>
      <c r="AA552" s="203"/>
      <c r="AB552" s="203"/>
      <c r="AC552" s="203"/>
      <c r="AD552" s="203"/>
      <c r="AE552" s="203"/>
      <c r="AF552" s="203"/>
      <c r="AG552" s="203"/>
      <c r="AH552" s="203"/>
      <c r="AI552" s="203"/>
      <c r="AJ552" s="203"/>
      <c r="AK552" s="203"/>
      <c r="AL552" s="203"/>
      <c r="AM552" s="203"/>
      <c r="AN552" s="203"/>
      <c r="AO552" s="203"/>
      <c r="AP552" s="203"/>
      <c r="AQ552" s="203"/>
      <c r="AR552" s="203"/>
      <c r="AS552" s="203"/>
      <c r="AT552" s="203"/>
      <c r="AU552" s="203"/>
      <c r="AV552" s="203"/>
      <c r="AW552" s="203"/>
      <c r="AX552" s="203"/>
      <c r="AY552" s="203"/>
      <c r="AZ552" s="203"/>
      <c r="BA552" s="203"/>
      <c r="BB552" s="203"/>
      <c r="BC552" s="203"/>
      <c r="BD552" s="203"/>
      <c r="BE552" s="203"/>
      <c r="BF552" s="203"/>
      <c r="BG552" s="203"/>
      <c r="BH552" s="203"/>
      <c r="BI552" s="203"/>
      <c r="BJ552" s="203"/>
      <c r="BK552" s="203"/>
      <c r="BL552" s="203"/>
      <c r="BM552" s="203"/>
      <c r="BN552" s="203"/>
      <c r="BO552" s="203"/>
      <c r="BP552" s="203"/>
      <c r="BQ552" s="203"/>
      <c r="BR552" s="203"/>
      <c r="BS552" s="203"/>
      <c r="BT552" s="203"/>
      <c r="BU552" s="203"/>
      <c r="BV552" s="203"/>
      <c r="BW552" s="203"/>
      <c r="BX552" s="203"/>
      <c r="BY552" s="203"/>
      <c r="BZ552" s="203"/>
      <c r="CB552" s="8"/>
      <c r="CZ552" s="48"/>
      <c r="DA552" s="48"/>
      <c r="DB552" s="48"/>
      <c r="DC552" s="48"/>
      <c r="DD552" s="48"/>
      <c r="DE552" s="48"/>
      <c r="DF552" s="48"/>
      <c r="DG552" s="48"/>
      <c r="DH552" s="48"/>
      <c r="DI552" s="48"/>
      <c r="DJ552" s="48"/>
      <c r="DK552" s="48"/>
      <c r="DL552" s="48"/>
      <c r="DM552" s="48"/>
      <c r="DN552" s="48"/>
      <c r="DO552" s="48"/>
      <c r="DP552" s="48"/>
    </row>
    <row r="553" spans="1:120" s="13" customFormat="1" ht="17.100000000000001" customHeight="1">
      <c r="A553" s="59"/>
      <c r="B553" s="59" t="s">
        <v>265</v>
      </c>
      <c r="C553" s="59"/>
      <c r="D553" s="59"/>
      <c r="E553" s="59"/>
      <c r="F553" s="59"/>
      <c r="G553" s="59"/>
      <c r="H553" s="59"/>
      <c r="I553" s="59"/>
      <c r="J553" s="59"/>
      <c r="K553" s="59"/>
      <c r="L553" s="59"/>
      <c r="M553" s="59"/>
      <c r="N553" s="59"/>
      <c r="O553" s="59"/>
      <c r="P553" s="59"/>
      <c r="Q553" s="59"/>
      <c r="R553" s="59"/>
      <c r="S553" s="677"/>
      <c r="T553" s="677"/>
      <c r="U553" s="677"/>
      <c r="V553" s="677"/>
      <c r="W553" s="677"/>
      <c r="X553" s="677"/>
      <c r="Y553" s="677"/>
      <c r="Z553" s="677"/>
      <c r="AA553" s="677"/>
      <c r="AB553" s="677"/>
      <c r="AC553" s="677"/>
      <c r="AD553" s="677"/>
      <c r="AE553" s="677"/>
      <c r="AF553" s="677"/>
      <c r="AG553" s="677"/>
      <c r="AH553" s="677"/>
      <c r="AI553" s="677"/>
      <c r="AJ553" s="677"/>
      <c r="AK553" s="677"/>
      <c r="AL553" s="677"/>
      <c r="AM553" s="677"/>
      <c r="AN553" s="677"/>
      <c r="AO553" s="677"/>
      <c r="AP553" s="677"/>
      <c r="AQ553" s="677"/>
      <c r="AR553" s="677"/>
      <c r="AS553" s="677"/>
      <c r="AT553" s="677"/>
      <c r="AU553" s="677"/>
      <c r="AV553" s="677"/>
      <c r="AW553" s="677"/>
      <c r="AX553" s="677"/>
      <c r="AY553" s="677"/>
      <c r="AZ553" s="677"/>
      <c r="BA553" s="677"/>
      <c r="BB553" s="677"/>
      <c r="BC553" s="677"/>
      <c r="BD553" s="677"/>
      <c r="BE553" s="677"/>
      <c r="BF553" s="677"/>
      <c r="BG553" s="677"/>
      <c r="BH553" s="677"/>
      <c r="BI553" s="677"/>
      <c r="BJ553" s="677"/>
      <c r="BK553" s="677"/>
      <c r="BL553" s="677"/>
      <c r="BM553" s="677"/>
      <c r="BN553" s="677"/>
      <c r="BO553" s="677"/>
      <c r="BP553" s="677"/>
      <c r="BQ553" s="677"/>
      <c r="BR553" s="677"/>
      <c r="BS553" s="677"/>
      <c r="BT553" s="677"/>
      <c r="BU553" s="677"/>
      <c r="BV553" s="677"/>
      <c r="BW553" s="677"/>
      <c r="BX553" s="677"/>
      <c r="BY553" s="677"/>
      <c r="BZ553" s="677"/>
      <c r="CZ553" s="341"/>
      <c r="DA553" s="341"/>
      <c r="DB553" s="341"/>
      <c r="DC553" s="341"/>
      <c r="DD553" s="341"/>
      <c r="DE553" s="341"/>
      <c r="DF553" s="341"/>
      <c r="DG553" s="341"/>
      <c r="DH553" s="341"/>
      <c r="DI553" s="341"/>
      <c r="DJ553" s="341"/>
      <c r="DK553" s="341"/>
      <c r="DL553" s="341"/>
      <c r="DM553" s="341"/>
      <c r="DN553" s="341"/>
      <c r="DO553" s="341"/>
      <c r="DP553" s="341"/>
    </row>
    <row r="554" spans="1:120" s="2" customFormat="1" ht="4.5" customHeight="1">
      <c r="A554" s="94"/>
      <c r="B554" s="94"/>
      <c r="C554" s="94"/>
      <c r="D554" s="94"/>
      <c r="E554" s="94"/>
      <c r="F554" s="94"/>
      <c r="G554" s="94"/>
      <c r="H554" s="94"/>
      <c r="I554" s="94"/>
      <c r="J554" s="94"/>
      <c r="K554" s="94"/>
      <c r="L554" s="94"/>
      <c r="M554" s="94"/>
      <c r="N554" s="94"/>
      <c r="O554" s="94"/>
      <c r="P554" s="94"/>
      <c r="Q554" s="94"/>
      <c r="R554" s="94"/>
      <c r="S554" s="94"/>
      <c r="T554" s="94"/>
      <c r="U554" s="94"/>
      <c r="V554" s="94"/>
      <c r="W554" s="94"/>
      <c r="X554" s="94"/>
      <c r="Y554" s="94"/>
      <c r="Z554" s="94"/>
      <c r="AA554" s="94"/>
      <c r="AB554" s="94"/>
      <c r="AC554" s="94"/>
      <c r="AD554" s="94"/>
      <c r="AE554" s="94"/>
      <c r="AF554" s="94"/>
      <c r="AG554" s="94"/>
      <c r="AH554" s="94"/>
      <c r="AI554" s="94"/>
      <c r="AJ554" s="94"/>
      <c r="AK554" s="94"/>
      <c r="AL554" s="94"/>
      <c r="AM554" s="94"/>
      <c r="AN554" s="94"/>
      <c r="AO554" s="94"/>
      <c r="AP554" s="94"/>
      <c r="AQ554" s="94"/>
      <c r="AR554" s="94"/>
      <c r="AS554" s="94"/>
      <c r="AT554" s="94"/>
      <c r="AU554" s="94"/>
      <c r="AV554" s="94"/>
      <c r="AW554" s="94"/>
      <c r="AX554" s="94"/>
      <c r="AY554" s="94"/>
      <c r="AZ554" s="94"/>
      <c r="BA554" s="94"/>
      <c r="BB554" s="94"/>
      <c r="BC554" s="94"/>
      <c r="BD554" s="94"/>
      <c r="BE554" s="94"/>
      <c r="BF554" s="94"/>
      <c r="BG554" s="94"/>
      <c r="BH554" s="94"/>
      <c r="BI554" s="94"/>
      <c r="BJ554" s="94"/>
      <c r="BK554" s="94"/>
      <c r="BL554" s="94"/>
      <c r="BM554" s="94"/>
      <c r="BN554" s="94"/>
      <c r="BO554" s="94"/>
      <c r="BP554" s="94"/>
      <c r="BQ554" s="94"/>
      <c r="BR554" s="94"/>
      <c r="BS554" s="94"/>
      <c r="BT554" s="94"/>
      <c r="BU554" s="94"/>
      <c r="BV554" s="94"/>
      <c r="BW554" s="94"/>
      <c r="BX554" s="94"/>
      <c r="BY554" s="94"/>
      <c r="BZ554" s="94"/>
      <c r="CB554" s="8"/>
      <c r="CZ554" s="48"/>
      <c r="DA554" s="48"/>
      <c r="DB554" s="48"/>
      <c r="DC554" s="48"/>
      <c r="DD554" s="48"/>
      <c r="DE554" s="48"/>
      <c r="DF554" s="48"/>
      <c r="DG554" s="48"/>
      <c r="DH554" s="48"/>
      <c r="DI554" s="48"/>
      <c r="DJ554" s="48"/>
      <c r="DK554" s="48"/>
      <c r="DL554" s="48"/>
      <c r="DM554" s="48"/>
      <c r="DN554" s="48"/>
      <c r="DO554" s="48"/>
      <c r="DP554" s="48"/>
    </row>
    <row r="555" spans="1:120" s="2" customFormat="1" ht="4.5" customHeight="1">
      <c r="A555" s="203"/>
      <c r="B555" s="203"/>
      <c r="C555" s="203"/>
      <c r="D555" s="203"/>
      <c r="E555" s="203"/>
      <c r="F555" s="203"/>
      <c r="G555" s="203"/>
      <c r="H555" s="203"/>
      <c r="I555" s="203"/>
      <c r="J555" s="203"/>
      <c r="K555" s="203"/>
      <c r="L555" s="203"/>
      <c r="M555" s="203"/>
      <c r="N555" s="203"/>
      <c r="O555" s="203"/>
      <c r="P555" s="203"/>
      <c r="Q555" s="203"/>
      <c r="R555" s="203"/>
      <c r="S555" s="203"/>
      <c r="T555" s="203"/>
      <c r="U555" s="203"/>
      <c r="V555" s="203"/>
      <c r="W555" s="203"/>
      <c r="X555" s="203"/>
      <c r="Y555" s="203"/>
      <c r="Z555" s="203"/>
      <c r="AA555" s="203"/>
      <c r="AB555" s="203"/>
      <c r="AC555" s="203"/>
      <c r="AD555" s="203"/>
      <c r="AE555" s="203"/>
      <c r="AF555" s="203"/>
      <c r="AG555" s="203"/>
      <c r="AH555" s="203"/>
      <c r="AI555" s="203"/>
      <c r="AJ555" s="203"/>
      <c r="AK555" s="203"/>
      <c r="AL555" s="203"/>
      <c r="AM555" s="203"/>
      <c r="AN555" s="203"/>
      <c r="AO555" s="203"/>
      <c r="AP555" s="203"/>
      <c r="AQ555" s="203"/>
      <c r="AR555" s="203"/>
      <c r="AS555" s="203"/>
      <c r="AT555" s="203"/>
      <c r="AU555" s="203"/>
      <c r="AV555" s="203"/>
      <c r="AW555" s="203"/>
      <c r="AX555" s="203"/>
      <c r="AY555" s="203"/>
      <c r="AZ555" s="203"/>
      <c r="BA555" s="203"/>
      <c r="BB555" s="203"/>
      <c r="BC555" s="203"/>
      <c r="BD555" s="203"/>
      <c r="BE555" s="203"/>
      <c r="BF555" s="203"/>
      <c r="BG555" s="203"/>
      <c r="BH555" s="203"/>
      <c r="BI555" s="203"/>
      <c r="BJ555" s="203"/>
      <c r="BK555" s="203"/>
      <c r="BL555" s="203"/>
      <c r="BM555" s="203"/>
      <c r="BN555" s="203"/>
      <c r="BO555" s="203"/>
      <c r="BP555" s="203"/>
      <c r="BQ555" s="203"/>
      <c r="BR555" s="203"/>
      <c r="BS555" s="203"/>
      <c r="BT555" s="203"/>
      <c r="BU555" s="203"/>
      <c r="BV555" s="203"/>
      <c r="BW555" s="203"/>
      <c r="BX555" s="203"/>
      <c r="BY555" s="203"/>
      <c r="BZ555" s="203"/>
      <c r="CB555" s="8"/>
      <c r="CZ555" s="48"/>
      <c r="DA555" s="48"/>
      <c r="DB555" s="48"/>
      <c r="DC555" s="48"/>
      <c r="DD555" s="48"/>
      <c r="DE555" s="48"/>
      <c r="DF555" s="48"/>
      <c r="DG555" s="48"/>
      <c r="DH555" s="48"/>
      <c r="DI555" s="48"/>
      <c r="DJ555" s="48"/>
      <c r="DK555" s="48"/>
      <c r="DL555" s="48"/>
      <c r="DM555" s="48"/>
      <c r="DN555" s="48"/>
      <c r="DO555" s="48"/>
      <c r="DP555" s="48"/>
    </row>
    <row r="556" spans="1:120" s="13" customFormat="1" ht="17.100000000000001" customHeight="1">
      <c r="A556" s="59"/>
      <c r="B556" s="59" t="s">
        <v>266</v>
      </c>
      <c r="C556" s="59"/>
      <c r="D556" s="59"/>
      <c r="E556" s="59"/>
      <c r="F556" s="59"/>
      <c r="G556" s="59"/>
      <c r="H556" s="59"/>
      <c r="I556" s="59"/>
      <c r="J556" s="59"/>
      <c r="K556" s="59"/>
      <c r="L556" s="59"/>
      <c r="M556" s="59"/>
      <c r="N556" s="59"/>
      <c r="O556" s="59"/>
      <c r="P556" s="59"/>
      <c r="Q556" s="59"/>
      <c r="R556" s="677"/>
      <c r="S556" s="677"/>
      <c r="T556" s="677"/>
      <c r="U556" s="677"/>
      <c r="V556" s="677"/>
      <c r="W556" s="677"/>
      <c r="X556" s="677"/>
      <c r="Y556" s="677"/>
      <c r="Z556" s="677"/>
      <c r="AA556" s="677"/>
      <c r="AB556" s="677"/>
      <c r="AC556" s="677"/>
      <c r="AD556" s="677"/>
      <c r="AE556" s="677"/>
      <c r="AF556" s="677"/>
      <c r="AG556" s="677"/>
      <c r="AH556" s="677"/>
      <c r="AI556" s="677"/>
      <c r="AJ556" s="677"/>
      <c r="AK556" s="677"/>
      <c r="AL556" s="677"/>
      <c r="AM556" s="677"/>
      <c r="AN556" s="677"/>
      <c r="AO556" s="677"/>
      <c r="AP556" s="677"/>
      <c r="AQ556" s="677"/>
      <c r="AR556" s="677"/>
      <c r="AS556" s="677"/>
      <c r="AT556" s="677"/>
      <c r="AU556" s="677"/>
      <c r="AV556" s="677"/>
      <c r="AW556" s="677"/>
      <c r="AX556" s="677"/>
      <c r="AY556" s="677"/>
      <c r="AZ556" s="677"/>
      <c r="BA556" s="677"/>
      <c r="BB556" s="677"/>
      <c r="BC556" s="677"/>
      <c r="BD556" s="677"/>
      <c r="BE556" s="677"/>
      <c r="BF556" s="677"/>
      <c r="BG556" s="677"/>
      <c r="BH556" s="677"/>
      <c r="BI556" s="677"/>
      <c r="BJ556" s="677"/>
      <c r="BK556" s="677"/>
      <c r="BL556" s="677"/>
      <c r="BM556" s="677"/>
      <c r="BN556" s="677"/>
      <c r="BO556" s="677"/>
      <c r="BP556" s="677"/>
      <c r="BQ556" s="677"/>
      <c r="BR556" s="677"/>
      <c r="BS556" s="677"/>
      <c r="BT556" s="677"/>
      <c r="BU556" s="677"/>
      <c r="BV556" s="677"/>
      <c r="BW556" s="677"/>
      <c r="BX556" s="677"/>
      <c r="BY556" s="677"/>
      <c r="BZ556" s="677"/>
      <c r="CZ556" s="341"/>
      <c r="DA556" s="341"/>
      <c r="DB556" s="341"/>
      <c r="DC556" s="341"/>
      <c r="DD556" s="341"/>
      <c r="DE556" s="341"/>
      <c r="DF556" s="341"/>
      <c r="DG556" s="341"/>
      <c r="DH556" s="341"/>
      <c r="DI556" s="341"/>
      <c r="DJ556" s="341"/>
      <c r="DK556" s="341"/>
      <c r="DL556" s="341"/>
      <c r="DM556" s="341"/>
      <c r="DN556" s="341"/>
      <c r="DO556" s="341"/>
      <c r="DP556" s="341"/>
    </row>
    <row r="557" spans="1:120" s="13" customFormat="1" ht="17.100000000000001" customHeight="1">
      <c r="A557" s="59"/>
      <c r="B557" s="59"/>
      <c r="C557" s="59"/>
      <c r="D557" s="59"/>
      <c r="E557" s="59"/>
      <c r="F557" s="59"/>
      <c r="G557" s="59"/>
      <c r="H557" s="59"/>
      <c r="I557" s="59"/>
      <c r="J557" s="59"/>
      <c r="K557" s="59"/>
      <c r="L557" s="59"/>
      <c r="M557" s="59"/>
      <c r="N557" s="59"/>
      <c r="O557" s="59"/>
      <c r="P557" s="59"/>
      <c r="Q557" s="59"/>
      <c r="R557" s="677"/>
      <c r="S557" s="677"/>
      <c r="T557" s="677"/>
      <c r="U557" s="677"/>
      <c r="V557" s="677"/>
      <c r="W557" s="677"/>
      <c r="X557" s="677"/>
      <c r="Y557" s="677"/>
      <c r="Z557" s="677"/>
      <c r="AA557" s="677"/>
      <c r="AB557" s="677"/>
      <c r="AC557" s="677"/>
      <c r="AD557" s="677"/>
      <c r="AE557" s="677"/>
      <c r="AF557" s="677"/>
      <c r="AG557" s="677"/>
      <c r="AH557" s="677"/>
      <c r="AI557" s="677"/>
      <c r="AJ557" s="677"/>
      <c r="AK557" s="677"/>
      <c r="AL557" s="677"/>
      <c r="AM557" s="677"/>
      <c r="AN557" s="677"/>
      <c r="AO557" s="677"/>
      <c r="AP557" s="677"/>
      <c r="AQ557" s="677"/>
      <c r="AR557" s="677"/>
      <c r="AS557" s="677"/>
      <c r="AT557" s="677"/>
      <c r="AU557" s="677"/>
      <c r="AV557" s="677"/>
      <c r="AW557" s="677"/>
      <c r="AX557" s="677"/>
      <c r="AY557" s="677"/>
      <c r="AZ557" s="677"/>
      <c r="BA557" s="677"/>
      <c r="BB557" s="677"/>
      <c r="BC557" s="677"/>
      <c r="BD557" s="677"/>
      <c r="BE557" s="677"/>
      <c r="BF557" s="677"/>
      <c r="BG557" s="677"/>
      <c r="BH557" s="677"/>
      <c r="BI557" s="677"/>
      <c r="BJ557" s="677"/>
      <c r="BK557" s="677"/>
      <c r="BL557" s="677"/>
      <c r="BM557" s="677"/>
      <c r="BN557" s="677"/>
      <c r="BO557" s="677"/>
      <c r="BP557" s="677"/>
      <c r="BQ557" s="677"/>
      <c r="BR557" s="677"/>
      <c r="BS557" s="677"/>
      <c r="BT557" s="677"/>
      <c r="BU557" s="677"/>
      <c r="BV557" s="677"/>
      <c r="BW557" s="677"/>
      <c r="BX557" s="677"/>
      <c r="BY557" s="677"/>
      <c r="BZ557" s="677"/>
      <c r="CZ557" s="341"/>
      <c r="DA557" s="341"/>
      <c r="DB557" s="341"/>
      <c r="DC557" s="341"/>
      <c r="DD557" s="341"/>
      <c r="DE557" s="341"/>
      <c r="DF557" s="341"/>
      <c r="DG557" s="341"/>
      <c r="DH557" s="341"/>
      <c r="DI557" s="341"/>
      <c r="DJ557" s="341"/>
      <c r="DK557" s="341"/>
      <c r="DL557" s="341"/>
      <c r="DM557" s="341"/>
      <c r="DN557" s="341"/>
      <c r="DO557" s="341"/>
      <c r="DP557" s="341"/>
    </row>
    <row r="558" spans="1:120" s="2" customFormat="1" ht="4.5" customHeight="1">
      <c r="A558" s="94"/>
      <c r="B558" s="94"/>
      <c r="C558" s="94"/>
      <c r="D558" s="94"/>
      <c r="E558" s="94"/>
      <c r="F558" s="94"/>
      <c r="G558" s="94"/>
      <c r="H558" s="94"/>
      <c r="I558" s="94"/>
      <c r="J558" s="94"/>
      <c r="K558" s="94"/>
      <c r="L558" s="94"/>
      <c r="M558" s="94"/>
      <c r="N558" s="94"/>
      <c r="O558" s="94"/>
      <c r="P558" s="94"/>
      <c r="Q558" s="94"/>
      <c r="R558" s="94"/>
      <c r="S558" s="94"/>
      <c r="T558" s="94"/>
      <c r="U558" s="94"/>
      <c r="V558" s="94"/>
      <c r="W558" s="94"/>
      <c r="X558" s="94"/>
      <c r="Y558" s="94"/>
      <c r="Z558" s="94"/>
      <c r="AA558" s="94"/>
      <c r="AB558" s="94"/>
      <c r="AC558" s="94"/>
      <c r="AD558" s="94"/>
      <c r="AE558" s="94"/>
      <c r="AF558" s="94"/>
      <c r="AG558" s="94"/>
      <c r="AH558" s="94"/>
      <c r="AI558" s="94"/>
      <c r="AJ558" s="94"/>
      <c r="AK558" s="94"/>
      <c r="AL558" s="94"/>
      <c r="AM558" s="94"/>
      <c r="AN558" s="94"/>
      <c r="AO558" s="94"/>
      <c r="AP558" s="94"/>
      <c r="AQ558" s="94"/>
      <c r="AR558" s="94"/>
      <c r="AS558" s="94"/>
      <c r="AT558" s="94"/>
      <c r="AU558" s="94"/>
      <c r="AV558" s="94"/>
      <c r="AW558" s="94"/>
      <c r="AX558" s="94"/>
      <c r="AY558" s="94"/>
      <c r="AZ558" s="94"/>
      <c r="BA558" s="94"/>
      <c r="BB558" s="94"/>
      <c r="BC558" s="94"/>
      <c r="BD558" s="94"/>
      <c r="BE558" s="94"/>
      <c r="BF558" s="94"/>
      <c r="BG558" s="94"/>
      <c r="BH558" s="94"/>
      <c r="BI558" s="94"/>
      <c r="BJ558" s="94"/>
      <c r="BK558" s="94"/>
      <c r="BL558" s="94"/>
      <c r="BM558" s="94"/>
      <c r="BN558" s="94"/>
      <c r="BO558" s="94"/>
      <c r="BP558" s="94"/>
      <c r="BQ558" s="94"/>
      <c r="BR558" s="94"/>
      <c r="BS558" s="94"/>
      <c r="BT558" s="94"/>
      <c r="BU558" s="94"/>
      <c r="BV558" s="94"/>
      <c r="BW558" s="94"/>
      <c r="BX558" s="94"/>
      <c r="BY558" s="94"/>
      <c r="BZ558" s="94"/>
      <c r="CB558" s="8"/>
      <c r="CZ558" s="48"/>
      <c r="DA558" s="48"/>
      <c r="DB558" s="48"/>
      <c r="DC558" s="48"/>
      <c r="DD558" s="48"/>
      <c r="DE558" s="48"/>
      <c r="DF558" s="48"/>
      <c r="DG558" s="48"/>
      <c r="DH558" s="48"/>
      <c r="DI558" s="48"/>
      <c r="DJ558" s="48"/>
      <c r="DK558" s="48"/>
      <c r="DL558" s="48"/>
      <c r="DM558" s="48"/>
      <c r="DN558" s="48"/>
      <c r="DO558" s="48"/>
      <c r="DP558" s="48"/>
    </row>
    <row r="559" spans="1:120" s="27" customFormat="1" ht="18" customHeight="1">
      <c r="A559" s="727" t="s">
        <v>267</v>
      </c>
      <c r="B559" s="727"/>
      <c r="C559" s="727"/>
      <c r="D559" s="727"/>
      <c r="E559" s="727"/>
      <c r="F559" s="727"/>
      <c r="G559" s="727"/>
      <c r="H559" s="727"/>
      <c r="I559" s="727"/>
      <c r="J559" s="727"/>
      <c r="K559" s="727"/>
      <c r="L559" s="727"/>
      <c r="M559" s="727"/>
      <c r="N559" s="727"/>
      <c r="O559" s="727"/>
      <c r="P559" s="727"/>
      <c r="Q559" s="727"/>
      <c r="R559" s="727"/>
      <c r="S559" s="727"/>
      <c r="T559" s="727"/>
      <c r="U559" s="727"/>
      <c r="V559" s="727"/>
      <c r="W559" s="727"/>
      <c r="X559" s="727"/>
      <c r="Y559" s="727"/>
      <c r="Z559" s="727"/>
      <c r="AA559" s="727"/>
      <c r="AB559" s="727"/>
      <c r="AC559" s="727"/>
      <c r="AD559" s="727"/>
      <c r="AE559" s="727"/>
      <c r="AF559" s="727"/>
      <c r="AG559" s="727"/>
      <c r="AH559" s="727"/>
      <c r="AI559" s="727"/>
      <c r="AJ559" s="727"/>
      <c r="AK559" s="727"/>
      <c r="AL559" s="727"/>
      <c r="AM559" s="727"/>
      <c r="AN559" s="727"/>
      <c r="AO559" s="727"/>
      <c r="AP559" s="727"/>
      <c r="AQ559" s="727"/>
      <c r="AR559" s="727"/>
      <c r="AS559" s="727"/>
      <c r="AT559" s="727"/>
      <c r="AU559" s="727"/>
      <c r="AV559" s="727"/>
      <c r="AW559" s="727"/>
      <c r="AX559" s="727"/>
      <c r="AY559" s="727"/>
      <c r="AZ559" s="727"/>
      <c r="BA559" s="727"/>
      <c r="BB559" s="727"/>
      <c r="BC559" s="727"/>
      <c r="BD559" s="727"/>
      <c r="BE559" s="727"/>
      <c r="BF559" s="727"/>
      <c r="BG559" s="727"/>
      <c r="BH559" s="727"/>
      <c r="BI559" s="727"/>
      <c r="BJ559" s="727"/>
      <c r="BK559" s="727"/>
      <c r="BL559" s="727"/>
      <c r="BM559" s="727"/>
      <c r="BN559" s="727"/>
      <c r="BO559" s="727"/>
      <c r="BP559" s="727"/>
      <c r="BQ559" s="727"/>
      <c r="BR559" s="727"/>
      <c r="BS559" s="727"/>
      <c r="BT559" s="727"/>
      <c r="BU559" s="727"/>
      <c r="BV559" s="727"/>
      <c r="BW559" s="727"/>
      <c r="BX559" s="727"/>
      <c r="BY559" s="727"/>
      <c r="BZ559" s="727"/>
      <c r="CZ559" s="26"/>
      <c r="DA559" s="26"/>
      <c r="DB559" s="26"/>
      <c r="DC559" s="26"/>
      <c r="DD559" s="26"/>
      <c r="DE559" s="26"/>
      <c r="DF559" s="26"/>
      <c r="DG559" s="26"/>
      <c r="DH559" s="26"/>
      <c r="DI559" s="26"/>
      <c r="DJ559" s="26"/>
      <c r="DK559" s="26"/>
      <c r="DL559" s="26"/>
      <c r="DM559" s="26"/>
      <c r="DN559" s="26"/>
      <c r="DO559" s="26"/>
      <c r="DP559" s="26"/>
    </row>
    <row r="560" spans="1:120" s="30" customFormat="1" ht="15.75" customHeight="1">
      <c r="A560" s="728" t="s">
        <v>268</v>
      </c>
      <c r="B560" s="728"/>
      <c r="C560" s="728"/>
      <c r="D560" s="728"/>
      <c r="E560" s="728"/>
      <c r="F560" s="728"/>
      <c r="G560" s="728"/>
      <c r="H560" s="728"/>
      <c r="I560" s="728"/>
      <c r="J560" s="728"/>
      <c r="K560" s="728"/>
      <c r="L560" s="728"/>
      <c r="M560" s="728"/>
      <c r="N560" s="728"/>
      <c r="O560" s="728"/>
      <c r="P560" s="728"/>
      <c r="Q560" s="728"/>
      <c r="R560" s="728"/>
      <c r="S560" s="728"/>
      <c r="T560" s="728"/>
      <c r="U560" s="728"/>
      <c r="V560" s="728"/>
      <c r="W560" s="728"/>
      <c r="X560" s="728"/>
      <c r="Y560" s="728"/>
      <c r="Z560" s="728"/>
      <c r="AA560" s="728"/>
      <c r="AB560" s="728"/>
      <c r="AC560" s="728"/>
      <c r="AD560" s="728"/>
      <c r="AE560" s="728"/>
      <c r="AF560" s="728"/>
      <c r="AG560" s="728"/>
      <c r="AH560" s="728"/>
      <c r="AI560" s="728"/>
      <c r="AJ560" s="728"/>
      <c r="AK560" s="728"/>
      <c r="AL560" s="728"/>
      <c r="AM560" s="728"/>
      <c r="AN560" s="728"/>
      <c r="AO560" s="728"/>
      <c r="AP560" s="728"/>
      <c r="AQ560" s="728"/>
      <c r="AR560" s="728"/>
      <c r="AS560" s="728"/>
      <c r="AT560" s="728"/>
      <c r="AU560" s="728"/>
      <c r="AV560" s="728"/>
      <c r="AW560" s="728"/>
      <c r="AX560" s="728"/>
      <c r="AY560" s="728"/>
      <c r="AZ560" s="728"/>
      <c r="BA560" s="728"/>
      <c r="BB560" s="728"/>
      <c r="BC560" s="728"/>
      <c r="BD560" s="728"/>
      <c r="BE560" s="728"/>
      <c r="BF560" s="728"/>
      <c r="BG560" s="728"/>
      <c r="BH560" s="728"/>
      <c r="BI560" s="728"/>
      <c r="BJ560" s="728"/>
      <c r="BK560" s="728"/>
      <c r="BL560" s="728"/>
      <c r="BM560" s="728"/>
      <c r="BN560" s="728"/>
      <c r="BO560" s="728"/>
      <c r="BP560" s="728"/>
      <c r="BQ560" s="728"/>
      <c r="BR560" s="728"/>
      <c r="BS560" s="728"/>
      <c r="BT560" s="728"/>
      <c r="BU560" s="728"/>
      <c r="BV560" s="728"/>
      <c r="BW560" s="728"/>
      <c r="BX560" s="728"/>
      <c r="BY560" s="728"/>
      <c r="BZ560" s="728"/>
      <c r="CZ560" s="29"/>
      <c r="DA560" s="29"/>
      <c r="DB560" s="29"/>
      <c r="DC560" s="29"/>
      <c r="DD560" s="29"/>
      <c r="DE560" s="29"/>
      <c r="DF560" s="29"/>
      <c r="DG560" s="29"/>
      <c r="DH560" s="29"/>
      <c r="DI560" s="29"/>
      <c r="DJ560" s="29"/>
      <c r="DK560" s="29"/>
      <c r="DL560" s="29"/>
      <c r="DM560" s="29"/>
      <c r="DN560" s="29"/>
      <c r="DO560" s="29"/>
      <c r="DP560" s="29"/>
    </row>
    <row r="561" spans="1:120" s="2" customFormat="1" ht="2.1" customHeight="1">
      <c r="A561" s="325"/>
      <c r="B561" s="325"/>
      <c r="C561" s="325"/>
      <c r="D561" s="325"/>
      <c r="E561" s="325"/>
      <c r="F561" s="325"/>
      <c r="G561" s="325"/>
      <c r="H561" s="325"/>
      <c r="I561" s="325"/>
      <c r="J561" s="325"/>
      <c r="K561" s="325"/>
      <c r="L561" s="325"/>
      <c r="M561" s="325"/>
      <c r="N561" s="325"/>
      <c r="O561" s="325"/>
      <c r="P561" s="325"/>
      <c r="Q561" s="325"/>
      <c r="R561" s="325"/>
      <c r="S561" s="325"/>
      <c r="T561" s="325"/>
      <c r="U561" s="325"/>
      <c r="V561" s="325"/>
      <c r="W561" s="325"/>
      <c r="X561" s="325"/>
      <c r="Y561" s="325"/>
      <c r="Z561" s="325"/>
      <c r="AA561" s="325"/>
      <c r="AB561" s="325"/>
      <c r="AC561" s="325"/>
      <c r="AD561" s="325"/>
      <c r="AE561" s="325"/>
      <c r="AF561" s="325"/>
      <c r="AG561" s="325"/>
      <c r="AH561" s="325"/>
      <c r="AI561" s="325"/>
      <c r="AJ561" s="325"/>
      <c r="AK561" s="325"/>
      <c r="AL561" s="325"/>
      <c r="AM561" s="325"/>
      <c r="AN561" s="325"/>
      <c r="AO561" s="325"/>
      <c r="AP561" s="325"/>
      <c r="AQ561" s="325"/>
      <c r="AR561" s="325"/>
      <c r="AS561" s="325"/>
      <c r="AT561" s="325"/>
      <c r="AU561" s="325"/>
      <c r="AV561" s="325"/>
      <c r="AW561" s="325"/>
      <c r="AX561" s="325"/>
      <c r="AY561" s="325"/>
      <c r="AZ561" s="325"/>
      <c r="BA561" s="325"/>
      <c r="BB561" s="325"/>
      <c r="BC561" s="325"/>
      <c r="BD561" s="325"/>
      <c r="BE561" s="325"/>
      <c r="BF561" s="325"/>
      <c r="BG561" s="325"/>
      <c r="BH561" s="325"/>
      <c r="BI561" s="325"/>
      <c r="BJ561" s="325"/>
      <c r="BK561" s="325"/>
      <c r="BL561" s="325"/>
      <c r="BM561" s="325"/>
      <c r="BN561" s="325"/>
      <c r="BO561" s="325"/>
      <c r="BP561" s="325"/>
      <c r="BQ561" s="325"/>
      <c r="BR561" s="325"/>
      <c r="BS561" s="325"/>
      <c r="BT561" s="325"/>
      <c r="BU561" s="325"/>
      <c r="BV561" s="325"/>
      <c r="BW561" s="325"/>
      <c r="BX561" s="325"/>
      <c r="BY561" s="325"/>
      <c r="BZ561" s="325"/>
      <c r="CB561" s="8"/>
      <c r="CZ561" s="48"/>
      <c r="DA561" s="48"/>
      <c r="DB561" s="48"/>
      <c r="DC561" s="48"/>
      <c r="DD561" s="48"/>
      <c r="DE561" s="48"/>
      <c r="DF561" s="48"/>
      <c r="DG561" s="48"/>
      <c r="DH561" s="48"/>
      <c r="DI561" s="48"/>
      <c r="DJ561" s="48"/>
      <c r="DK561" s="48"/>
      <c r="DL561" s="48"/>
      <c r="DM561" s="48"/>
      <c r="DN561" s="48"/>
      <c r="DO561" s="48"/>
      <c r="DP561" s="48"/>
    </row>
    <row r="562" spans="1:120" s="2" customFormat="1" ht="4.5" customHeight="1">
      <c r="A562" s="326"/>
      <c r="B562" s="326"/>
      <c r="C562" s="326"/>
      <c r="D562" s="326"/>
      <c r="E562" s="326"/>
      <c r="F562" s="326"/>
      <c r="G562" s="326"/>
      <c r="H562" s="326"/>
      <c r="I562" s="326"/>
      <c r="J562" s="326"/>
      <c r="K562" s="326"/>
      <c r="L562" s="326"/>
      <c r="M562" s="326"/>
      <c r="N562" s="326"/>
      <c r="O562" s="326"/>
      <c r="P562" s="326"/>
      <c r="Q562" s="326"/>
      <c r="R562" s="326"/>
      <c r="S562" s="326"/>
      <c r="T562" s="326"/>
      <c r="U562" s="326"/>
      <c r="V562" s="326"/>
      <c r="W562" s="326"/>
      <c r="X562" s="326"/>
      <c r="Y562" s="326"/>
      <c r="Z562" s="326"/>
      <c r="AA562" s="326"/>
      <c r="AB562" s="326"/>
      <c r="AC562" s="326"/>
      <c r="AD562" s="326"/>
      <c r="AE562" s="326"/>
      <c r="AF562" s="326"/>
      <c r="AG562" s="326"/>
      <c r="AH562" s="326"/>
      <c r="AI562" s="326"/>
      <c r="AJ562" s="326"/>
      <c r="AK562" s="326"/>
      <c r="AL562" s="326"/>
      <c r="AM562" s="326"/>
      <c r="AN562" s="326"/>
      <c r="AO562" s="326"/>
      <c r="AP562" s="326"/>
      <c r="AQ562" s="326"/>
      <c r="AR562" s="326"/>
      <c r="AS562" s="326"/>
      <c r="AT562" s="326"/>
      <c r="AU562" s="326"/>
      <c r="AV562" s="326"/>
      <c r="AW562" s="326"/>
      <c r="AX562" s="326"/>
      <c r="AY562" s="326"/>
      <c r="AZ562" s="326"/>
      <c r="BA562" s="326"/>
      <c r="BB562" s="326"/>
      <c r="BC562" s="326"/>
      <c r="BD562" s="326"/>
      <c r="BE562" s="326"/>
      <c r="BF562" s="326"/>
      <c r="BG562" s="326"/>
      <c r="BH562" s="326"/>
      <c r="BI562" s="326"/>
      <c r="BJ562" s="326"/>
      <c r="BK562" s="326"/>
      <c r="BL562" s="326"/>
      <c r="BM562" s="326"/>
      <c r="BN562" s="326"/>
      <c r="BO562" s="326"/>
      <c r="BP562" s="326"/>
      <c r="BQ562" s="326"/>
      <c r="BR562" s="326"/>
      <c r="BS562" s="326"/>
      <c r="BT562" s="326"/>
      <c r="BU562" s="326"/>
      <c r="BV562" s="326"/>
      <c r="BW562" s="326"/>
      <c r="BX562" s="326"/>
      <c r="BY562" s="326"/>
      <c r="BZ562" s="326"/>
      <c r="CB562" s="8"/>
      <c r="CZ562" s="48"/>
      <c r="DA562" s="48"/>
      <c r="DB562" s="48"/>
      <c r="DC562" s="48"/>
      <c r="DD562" s="48"/>
      <c r="DE562" s="48"/>
      <c r="DF562" s="48"/>
      <c r="DG562" s="48"/>
      <c r="DH562" s="48"/>
      <c r="DI562" s="48"/>
      <c r="DJ562" s="48"/>
      <c r="DK562" s="48"/>
      <c r="DL562" s="48"/>
      <c r="DM562" s="48"/>
      <c r="DN562" s="48"/>
      <c r="DO562" s="48"/>
      <c r="DP562" s="48"/>
    </row>
    <row r="563" spans="1:120" s="30" customFormat="1" ht="17.100000000000001" customHeight="1">
      <c r="A563" s="327"/>
      <c r="B563" s="327" t="s">
        <v>269</v>
      </c>
      <c r="C563" s="327"/>
      <c r="D563" s="327"/>
      <c r="E563" s="327"/>
      <c r="F563" s="327"/>
      <c r="G563" s="327"/>
      <c r="H563" s="327"/>
      <c r="I563" s="327"/>
      <c r="J563" s="327"/>
      <c r="K563" s="327"/>
      <c r="L563" s="327"/>
      <c r="M563" s="327"/>
      <c r="N563" s="327"/>
      <c r="O563" s="327"/>
      <c r="P563" s="327"/>
      <c r="Q563" s="327"/>
      <c r="R563" s="327"/>
      <c r="S563" s="328"/>
      <c r="T563" s="328"/>
      <c r="U563" s="328"/>
      <c r="V563" s="328"/>
      <c r="W563" s="328"/>
      <c r="X563" s="328"/>
      <c r="Y563" s="729"/>
      <c r="Z563" s="729"/>
      <c r="AA563" s="729"/>
      <c r="AB563" s="729"/>
      <c r="AC563" s="729"/>
      <c r="AD563" s="729"/>
      <c r="AE563" s="729"/>
      <c r="AF563" s="729"/>
      <c r="AG563" s="729"/>
      <c r="AH563" s="729"/>
      <c r="AI563" s="729"/>
      <c r="AJ563" s="729"/>
      <c r="AK563" s="729"/>
      <c r="AL563" s="729"/>
      <c r="AM563" s="327"/>
      <c r="AN563" s="327"/>
      <c r="AO563" s="327"/>
      <c r="AP563" s="327"/>
      <c r="AQ563" s="327"/>
      <c r="AR563" s="327"/>
      <c r="AS563" s="327"/>
      <c r="AT563" s="327"/>
      <c r="AU563" s="327"/>
      <c r="AV563" s="327"/>
      <c r="AW563" s="327"/>
      <c r="AX563" s="327"/>
      <c r="AY563" s="327"/>
      <c r="AZ563" s="327"/>
      <c r="BA563" s="327"/>
      <c r="BB563" s="327"/>
      <c r="BC563" s="327"/>
      <c r="BD563" s="327"/>
      <c r="BE563" s="327"/>
      <c r="BF563" s="327"/>
      <c r="BG563" s="327"/>
      <c r="BH563" s="327"/>
      <c r="BI563" s="327"/>
      <c r="BJ563" s="327"/>
      <c r="BK563" s="327"/>
      <c r="BL563" s="327"/>
      <c r="BM563" s="327"/>
      <c r="BN563" s="327"/>
      <c r="BO563" s="327"/>
      <c r="BP563" s="327"/>
      <c r="BQ563" s="327"/>
      <c r="BR563" s="327"/>
      <c r="BS563" s="327"/>
      <c r="BT563" s="327"/>
      <c r="BU563" s="327"/>
      <c r="BV563" s="327"/>
      <c r="BW563" s="327"/>
      <c r="BX563" s="327"/>
      <c r="BY563" s="327"/>
      <c r="BZ563" s="327"/>
      <c r="CZ563" s="29"/>
      <c r="DA563" s="29"/>
      <c r="DB563" s="29"/>
      <c r="DC563" s="29"/>
      <c r="DD563" s="29"/>
      <c r="DE563" s="29"/>
      <c r="DF563" s="29"/>
      <c r="DG563" s="29"/>
      <c r="DH563" s="29"/>
      <c r="DI563" s="29"/>
      <c r="DJ563" s="29"/>
      <c r="DK563" s="29"/>
      <c r="DL563" s="29"/>
      <c r="DM563" s="29"/>
      <c r="DN563" s="29"/>
      <c r="DO563" s="29"/>
      <c r="DP563" s="29"/>
    </row>
    <row r="564" spans="1:120" s="2" customFormat="1" ht="4.5" customHeight="1">
      <c r="A564" s="325"/>
      <c r="B564" s="325"/>
      <c r="C564" s="325"/>
      <c r="D564" s="325"/>
      <c r="E564" s="325"/>
      <c r="F564" s="325"/>
      <c r="G564" s="325"/>
      <c r="H564" s="325"/>
      <c r="I564" s="325"/>
      <c r="J564" s="325"/>
      <c r="K564" s="325"/>
      <c r="L564" s="325"/>
      <c r="M564" s="325"/>
      <c r="N564" s="325"/>
      <c r="O564" s="325"/>
      <c r="P564" s="325"/>
      <c r="Q564" s="325"/>
      <c r="R564" s="325"/>
      <c r="S564" s="325"/>
      <c r="T564" s="325"/>
      <c r="U564" s="325"/>
      <c r="V564" s="325"/>
      <c r="W564" s="325"/>
      <c r="X564" s="325"/>
      <c r="Y564" s="325"/>
      <c r="Z564" s="325"/>
      <c r="AA564" s="325"/>
      <c r="AB564" s="325"/>
      <c r="AC564" s="325"/>
      <c r="AD564" s="325"/>
      <c r="AE564" s="325"/>
      <c r="AF564" s="325"/>
      <c r="AG564" s="325"/>
      <c r="AH564" s="325"/>
      <c r="AI564" s="325"/>
      <c r="AJ564" s="325"/>
      <c r="AK564" s="325"/>
      <c r="AL564" s="325"/>
      <c r="AM564" s="325"/>
      <c r="AN564" s="325"/>
      <c r="AO564" s="325"/>
      <c r="AP564" s="325"/>
      <c r="AQ564" s="325"/>
      <c r="AR564" s="325"/>
      <c r="AS564" s="325"/>
      <c r="AT564" s="325"/>
      <c r="AU564" s="325"/>
      <c r="AV564" s="325"/>
      <c r="AW564" s="325"/>
      <c r="AX564" s="325"/>
      <c r="AY564" s="325"/>
      <c r="AZ564" s="325"/>
      <c r="BA564" s="325"/>
      <c r="BB564" s="325"/>
      <c r="BC564" s="325"/>
      <c r="BD564" s="325"/>
      <c r="BE564" s="325"/>
      <c r="BF564" s="325"/>
      <c r="BG564" s="325"/>
      <c r="BH564" s="325"/>
      <c r="BI564" s="325"/>
      <c r="BJ564" s="325"/>
      <c r="BK564" s="325"/>
      <c r="BL564" s="325"/>
      <c r="BM564" s="325"/>
      <c r="BN564" s="325"/>
      <c r="BO564" s="325"/>
      <c r="BP564" s="325"/>
      <c r="BQ564" s="325"/>
      <c r="BR564" s="325"/>
      <c r="BS564" s="325"/>
      <c r="BT564" s="325"/>
      <c r="BU564" s="325"/>
      <c r="BV564" s="325"/>
      <c r="BW564" s="325"/>
      <c r="BX564" s="325"/>
      <c r="BY564" s="325"/>
      <c r="BZ564" s="325"/>
      <c r="CB564" s="8"/>
      <c r="CZ564" s="48"/>
      <c r="DA564" s="48"/>
      <c r="DB564" s="48"/>
      <c r="DC564" s="48"/>
      <c r="DD564" s="48"/>
      <c r="DE564" s="48"/>
      <c r="DF564" s="48"/>
      <c r="DG564" s="48"/>
      <c r="DH564" s="48"/>
      <c r="DI564" s="48"/>
      <c r="DJ564" s="48"/>
      <c r="DK564" s="48"/>
      <c r="DL564" s="48"/>
      <c r="DM564" s="48"/>
      <c r="DN564" s="48"/>
      <c r="DO564" s="48"/>
      <c r="DP564" s="48"/>
    </row>
    <row r="565" spans="1:120" s="2" customFormat="1" ht="4.5" customHeight="1">
      <c r="A565" s="326"/>
      <c r="B565" s="326"/>
      <c r="C565" s="326"/>
      <c r="D565" s="326"/>
      <c r="E565" s="326"/>
      <c r="F565" s="326"/>
      <c r="G565" s="326"/>
      <c r="H565" s="326"/>
      <c r="I565" s="326"/>
      <c r="J565" s="326"/>
      <c r="K565" s="326"/>
      <c r="L565" s="326"/>
      <c r="M565" s="326"/>
      <c r="N565" s="326"/>
      <c r="O565" s="326"/>
      <c r="P565" s="326"/>
      <c r="Q565" s="326"/>
      <c r="R565" s="326"/>
      <c r="S565" s="326"/>
      <c r="T565" s="326"/>
      <c r="U565" s="326"/>
      <c r="V565" s="326"/>
      <c r="W565" s="326"/>
      <c r="X565" s="326"/>
      <c r="Y565" s="326"/>
      <c r="Z565" s="326"/>
      <c r="AA565" s="326"/>
      <c r="AB565" s="326"/>
      <c r="AC565" s="326"/>
      <c r="AD565" s="326"/>
      <c r="AE565" s="326"/>
      <c r="AF565" s="326"/>
      <c r="AG565" s="326"/>
      <c r="AH565" s="326"/>
      <c r="AI565" s="326"/>
      <c r="AJ565" s="326"/>
      <c r="AK565" s="326"/>
      <c r="AL565" s="326"/>
      <c r="AM565" s="326"/>
      <c r="AN565" s="326"/>
      <c r="AO565" s="326"/>
      <c r="AP565" s="326"/>
      <c r="AQ565" s="326"/>
      <c r="AR565" s="326"/>
      <c r="AS565" s="326"/>
      <c r="AT565" s="326"/>
      <c r="AU565" s="326"/>
      <c r="AV565" s="326"/>
      <c r="AW565" s="326"/>
      <c r="AX565" s="326"/>
      <c r="AY565" s="326"/>
      <c r="AZ565" s="326"/>
      <c r="BA565" s="326"/>
      <c r="BB565" s="326"/>
      <c r="BC565" s="326"/>
      <c r="BD565" s="326"/>
      <c r="BE565" s="326"/>
      <c r="BF565" s="326"/>
      <c r="BG565" s="326"/>
      <c r="BH565" s="326"/>
      <c r="BI565" s="326"/>
      <c r="BJ565" s="326"/>
      <c r="BK565" s="326"/>
      <c r="BL565" s="326"/>
      <c r="BM565" s="326"/>
      <c r="BN565" s="326"/>
      <c r="BO565" s="326"/>
      <c r="BP565" s="326"/>
      <c r="BQ565" s="326"/>
      <c r="BR565" s="326"/>
      <c r="BS565" s="326"/>
      <c r="BT565" s="326"/>
      <c r="BU565" s="326"/>
      <c r="BV565" s="326"/>
      <c r="BW565" s="326"/>
      <c r="BX565" s="326"/>
      <c r="BY565" s="326"/>
      <c r="BZ565" s="326"/>
      <c r="CB565" s="8"/>
      <c r="CZ565" s="48"/>
      <c r="DA565" s="48"/>
      <c r="DB565" s="48"/>
      <c r="DC565" s="48"/>
      <c r="DD565" s="48"/>
      <c r="DE565" s="48"/>
      <c r="DF565" s="48"/>
      <c r="DG565" s="48"/>
      <c r="DH565" s="48"/>
      <c r="DI565" s="48"/>
      <c r="DJ565" s="48"/>
      <c r="DK565" s="48"/>
      <c r="DL565" s="48"/>
      <c r="DM565" s="48"/>
      <c r="DN565" s="48"/>
      <c r="DO565" s="48"/>
      <c r="DP565" s="48"/>
    </row>
    <row r="566" spans="1:120" s="30" customFormat="1" ht="17.100000000000001" customHeight="1">
      <c r="A566" s="327"/>
      <c r="B566" s="327" t="s">
        <v>270</v>
      </c>
      <c r="C566" s="327"/>
      <c r="D566" s="327"/>
      <c r="E566" s="327"/>
      <c r="F566" s="327"/>
      <c r="G566" s="327"/>
      <c r="H566" s="327"/>
      <c r="I566" s="327"/>
      <c r="J566" s="327"/>
      <c r="K566" s="327"/>
      <c r="L566" s="327"/>
      <c r="M566" s="327"/>
      <c r="N566" s="327"/>
      <c r="O566" s="327"/>
      <c r="P566" s="327"/>
      <c r="Q566" s="327"/>
      <c r="R566" s="327"/>
      <c r="S566" s="328"/>
      <c r="T566" s="328"/>
      <c r="U566" s="328"/>
      <c r="V566" s="328"/>
      <c r="W566" s="328"/>
      <c r="X566" s="328"/>
      <c r="Y566" s="688"/>
      <c r="Z566" s="688"/>
      <c r="AA566" s="688"/>
      <c r="AB566" s="688"/>
      <c r="AC566" s="688"/>
      <c r="AD566" s="688"/>
      <c r="AE566" s="688"/>
      <c r="AF566" s="688"/>
      <c r="AG566" s="688"/>
      <c r="AH566" s="688"/>
      <c r="AI566" s="688"/>
      <c r="AJ566" s="688"/>
      <c r="AK566" s="688"/>
      <c r="AL566" s="688"/>
      <c r="AM566" s="327"/>
      <c r="AN566" s="327"/>
      <c r="AO566" s="327"/>
      <c r="AP566" s="327"/>
      <c r="AQ566" s="327"/>
      <c r="AR566" s="327"/>
      <c r="AS566" s="327"/>
      <c r="AT566" s="327"/>
      <c r="AU566" s="327"/>
      <c r="AV566" s="327"/>
      <c r="AW566" s="327"/>
      <c r="AX566" s="327"/>
      <c r="AY566" s="327"/>
      <c r="AZ566" s="327"/>
      <c r="BA566" s="327"/>
      <c r="BB566" s="327"/>
      <c r="BC566" s="327"/>
      <c r="BD566" s="327"/>
      <c r="BE566" s="327"/>
      <c r="BF566" s="327"/>
      <c r="BG566" s="327"/>
      <c r="BH566" s="327"/>
      <c r="BI566" s="327"/>
      <c r="BJ566" s="327"/>
      <c r="BK566" s="327"/>
      <c r="BL566" s="327"/>
      <c r="BM566" s="327"/>
      <c r="BN566" s="327"/>
      <c r="BO566" s="327"/>
      <c r="BP566" s="327"/>
      <c r="BQ566" s="327"/>
      <c r="BR566" s="327"/>
      <c r="BS566" s="327"/>
      <c r="BT566" s="327"/>
      <c r="BU566" s="327"/>
      <c r="BV566" s="327"/>
      <c r="BW566" s="327"/>
      <c r="BX566" s="327"/>
      <c r="BY566" s="327"/>
      <c r="BZ566" s="327"/>
      <c r="CZ566" s="29"/>
      <c r="DA566" s="29"/>
      <c r="DB566" s="29"/>
      <c r="DC566" s="29"/>
      <c r="DD566" s="29"/>
      <c r="DE566" s="29"/>
      <c r="DF566" s="29"/>
      <c r="DG566" s="29"/>
      <c r="DH566" s="29"/>
      <c r="DI566" s="29"/>
      <c r="DJ566" s="29"/>
      <c r="DK566" s="29"/>
      <c r="DL566" s="29"/>
      <c r="DM566" s="29"/>
      <c r="DN566" s="29"/>
      <c r="DO566" s="29"/>
      <c r="DP566" s="29"/>
    </row>
    <row r="567" spans="1:120" s="2" customFormat="1" ht="4.5" customHeight="1">
      <c r="A567" s="325"/>
      <c r="B567" s="325"/>
      <c r="C567" s="325"/>
      <c r="D567" s="325"/>
      <c r="E567" s="325"/>
      <c r="F567" s="325"/>
      <c r="G567" s="325"/>
      <c r="H567" s="325"/>
      <c r="I567" s="325"/>
      <c r="J567" s="325"/>
      <c r="K567" s="325"/>
      <c r="L567" s="325"/>
      <c r="M567" s="325"/>
      <c r="N567" s="325"/>
      <c r="O567" s="325"/>
      <c r="P567" s="325"/>
      <c r="Q567" s="325"/>
      <c r="R567" s="325"/>
      <c r="S567" s="325"/>
      <c r="T567" s="325"/>
      <c r="U567" s="325"/>
      <c r="V567" s="325"/>
      <c r="W567" s="325"/>
      <c r="X567" s="325"/>
      <c r="Y567" s="325"/>
      <c r="Z567" s="325"/>
      <c r="AA567" s="325"/>
      <c r="AB567" s="325"/>
      <c r="AC567" s="325"/>
      <c r="AD567" s="325"/>
      <c r="AE567" s="325"/>
      <c r="AF567" s="325"/>
      <c r="AG567" s="325"/>
      <c r="AH567" s="325"/>
      <c r="AI567" s="325"/>
      <c r="AJ567" s="325"/>
      <c r="AK567" s="325"/>
      <c r="AL567" s="325"/>
      <c r="AM567" s="325"/>
      <c r="AN567" s="325"/>
      <c r="AO567" s="325"/>
      <c r="AP567" s="325"/>
      <c r="AQ567" s="325"/>
      <c r="AR567" s="325"/>
      <c r="AS567" s="325"/>
      <c r="AT567" s="325"/>
      <c r="AU567" s="325"/>
      <c r="AV567" s="325"/>
      <c r="AW567" s="325"/>
      <c r="AX567" s="325"/>
      <c r="AY567" s="325"/>
      <c r="AZ567" s="325"/>
      <c r="BA567" s="325"/>
      <c r="BB567" s="325"/>
      <c r="BC567" s="325"/>
      <c r="BD567" s="325"/>
      <c r="BE567" s="325"/>
      <c r="BF567" s="325"/>
      <c r="BG567" s="325"/>
      <c r="BH567" s="325"/>
      <c r="BI567" s="325"/>
      <c r="BJ567" s="325"/>
      <c r="BK567" s="325"/>
      <c r="BL567" s="325"/>
      <c r="BM567" s="325"/>
      <c r="BN567" s="325"/>
      <c r="BO567" s="325"/>
      <c r="BP567" s="325"/>
      <c r="BQ567" s="325"/>
      <c r="BR567" s="325"/>
      <c r="BS567" s="325"/>
      <c r="BT567" s="325"/>
      <c r="BU567" s="325"/>
      <c r="BV567" s="325"/>
      <c r="BW567" s="325"/>
      <c r="BX567" s="325"/>
      <c r="BY567" s="325"/>
      <c r="BZ567" s="325"/>
      <c r="CB567" s="8"/>
      <c r="CZ567" s="48"/>
      <c r="DA567" s="48"/>
      <c r="DB567" s="48"/>
      <c r="DC567" s="48"/>
      <c r="DD567" s="48"/>
      <c r="DE567" s="48"/>
      <c r="DF567" s="48"/>
      <c r="DG567" s="48"/>
      <c r="DH567" s="48"/>
      <c r="DI567" s="48"/>
      <c r="DJ567" s="48"/>
      <c r="DK567" s="48"/>
      <c r="DL567" s="48"/>
      <c r="DM567" s="48"/>
      <c r="DN567" s="48"/>
      <c r="DO567" s="48"/>
      <c r="DP567" s="48"/>
    </row>
    <row r="568" spans="1:120" s="2" customFormat="1" ht="4.5" customHeight="1">
      <c r="A568" s="326"/>
      <c r="B568" s="326"/>
      <c r="C568" s="326"/>
      <c r="D568" s="326"/>
      <c r="E568" s="326"/>
      <c r="F568" s="326"/>
      <c r="G568" s="326"/>
      <c r="H568" s="326"/>
      <c r="I568" s="326"/>
      <c r="J568" s="326"/>
      <c r="K568" s="326"/>
      <c r="L568" s="326"/>
      <c r="M568" s="326"/>
      <c r="N568" s="326"/>
      <c r="O568" s="326"/>
      <c r="P568" s="326"/>
      <c r="Q568" s="326"/>
      <c r="R568" s="326"/>
      <c r="S568" s="326"/>
      <c r="T568" s="326"/>
      <c r="U568" s="326"/>
      <c r="V568" s="326"/>
      <c r="W568" s="326"/>
      <c r="X568" s="326"/>
      <c r="Y568" s="326"/>
      <c r="Z568" s="326"/>
      <c r="AA568" s="326"/>
      <c r="AB568" s="326"/>
      <c r="AC568" s="326"/>
      <c r="AD568" s="326"/>
      <c r="AE568" s="326"/>
      <c r="AF568" s="326"/>
      <c r="AG568" s="326"/>
      <c r="AH568" s="326"/>
      <c r="AI568" s="326"/>
      <c r="AJ568" s="326"/>
      <c r="AK568" s="326"/>
      <c r="AL568" s="326"/>
      <c r="AM568" s="326"/>
      <c r="AN568" s="326"/>
      <c r="AO568" s="326"/>
      <c r="AP568" s="326"/>
      <c r="AQ568" s="326"/>
      <c r="AR568" s="326"/>
      <c r="AS568" s="326"/>
      <c r="AT568" s="326"/>
      <c r="AU568" s="326"/>
      <c r="AV568" s="326"/>
      <c r="AW568" s="326"/>
      <c r="AX568" s="326"/>
      <c r="AY568" s="326"/>
      <c r="AZ568" s="326"/>
      <c r="BA568" s="326"/>
      <c r="BB568" s="326"/>
      <c r="BC568" s="326"/>
      <c r="BD568" s="326"/>
      <c r="BE568" s="326"/>
      <c r="BF568" s="326"/>
      <c r="BG568" s="326"/>
      <c r="BH568" s="326"/>
      <c r="BI568" s="326"/>
      <c r="BJ568" s="326"/>
      <c r="BK568" s="326"/>
      <c r="BL568" s="326"/>
      <c r="BM568" s="326"/>
      <c r="BN568" s="326"/>
      <c r="BO568" s="326"/>
      <c r="BP568" s="326"/>
      <c r="BQ568" s="326"/>
      <c r="BR568" s="326"/>
      <c r="BS568" s="326"/>
      <c r="BT568" s="326"/>
      <c r="BU568" s="326"/>
      <c r="BV568" s="326"/>
      <c r="BW568" s="326"/>
      <c r="BX568" s="326"/>
      <c r="BY568" s="326"/>
      <c r="BZ568" s="326"/>
      <c r="CB568" s="8"/>
      <c r="CZ568" s="48"/>
      <c r="DA568" s="48"/>
      <c r="DB568" s="48"/>
      <c r="DC568" s="48"/>
      <c r="DD568" s="48"/>
      <c r="DE568" s="48"/>
      <c r="DF568" s="48"/>
      <c r="DG568" s="48"/>
      <c r="DH568" s="48"/>
      <c r="DI568" s="48"/>
      <c r="DJ568" s="48"/>
      <c r="DK568" s="48"/>
      <c r="DL568" s="48"/>
      <c r="DM568" s="48"/>
      <c r="DN568" s="48"/>
      <c r="DO568" s="48"/>
      <c r="DP568" s="48"/>
    </row>
    <row r="569" spans="1:120" s="30" customFormat="1" ht="17.100000000000001" customHeight="1">
      <c r="A569" s="327"/>
      <c r="B569" s="327" t="s">
        <v>271</v>
      </c>
      <c r="C569" s="327"/>
      <c r="D569" s="327"/>
      <c r="E569" s="327"/>
      <c r="F569" s="327"/>
      <c r="G569" s="327"/>
      <c r="H569" s="327"/>
      <c r="I569" s="327"/>
      <c r="J569" s="327"/>
      <c r="K569" s="327"/>
      <c r="L569" s="327"/>
      <c r="M569" s="327"/>
      <c r="N569" s="327"/>
      <c r="O569" s="327"/>
      <c r="P569" s="327"/>
      <c r="Q569" s="327"/>
      <c r="R569" s="327"/>
      <c r="S569" s="327"/>
      <c r="T569" s="329"/>
      <c r="U569" s="329"/>
      <c r="V569" s="329"/>
      <c r="W569" s="329"/>
      <c r="X569" s="329"/>
      <c r="Y569" s="728" t="str">
        <f>IF(T569="","","m")</f>
        <v/>
      </c>
      <c r="Z569" s="728"/>
      <c r="AA569" s="728"/>
      <c r="AB569" s="728"/>
      <c r="AC569" s="728"/>
      <c r="AD569" s="728"/>
      <c r="AE569" s="728"/>
      <c r="AF569" s="728"/>
      <c r="AG569" s="728"/>
      <c r="AH569" s="728"/>
      <c r="AI569" s="728"/>
      <c r="AJ569" s="728"/>
      <c r="AK569" s="728"/>
      <c r="AL569" s="728"/>
      <c r="AM569" s="327"/>
      <c r="AN569" s="327"/>
      <c r="AO569" s="327"/>
      <c r="AP569" s="327"/>
      <c r="AQ569" s="327"/>
      <c r="AR569" s="327"/>
      <c r="AS569" s="327"/>
      <c r="AT569" s="327"/>
      <c r="AU569" s="327"/>
      <c r="AV569" s="327"/>
      <c r="AW569" s="327"/>
      <c r="AX569" s="327"/>
      <c r="AY569" s="327"/>
      <c r="AZ569" s="327"/>
      <c r="BA569" s="327"/>
      <c r="BB569" s="327"/>
      <c r="BC569" s="327"/>
      <c r="BD569" s="327"/>
      <c r="BE569" s="327"/>
      <c r="BF569" s="327"/>
      <c r="BG569" s="327"/>
      <c r="BH569" s="327"/>
      <c r="BI569" s="327"/>
      <c r="BJ569" s="327"/>
      <c r="BK569" s="327"/>
      <c r="BL569" s="327"/>
      <c r="BM569" s="327"/>
      <c r="BN569" s="327"/>
      <c r="BO569" s="327"/>
      <c r="BP569" s="327"/>
      <c r="BQ569" s="327"/>
      <c r="BR569" s="327"/>
      <c r="BS569" s="327"/>
      <c r="BT569" s="327"/>
      <c r="BU569" s="327"/>
      <c r="BV569" s="327"/>
      <c r="BW569" s="327"/>
      <c r="BX569" s="327"/>
      <c r="BY569" s="327"/>
      <c r="BZ569" s="327"/>
      <c r="CZ569" s="29"/>
      <c r="DA569" s="29"/>
      <c r="DB569" s="29"/>
      <c r="DC569" s="29"/>
      <c r="DD569" s="29"/>
      <c r="DE569" s="29"/>
      <c r="DF569" s="29"/>
      <c r="DG569" s="29"/>
      <c r="DH569" s="29"/>
      <c r="DI569" s="29"/>
      <c r="DJ569" s="29"/>
      <c r="DK569" s="29"/>
      <c r="DL569" s="29"/>
      <c r="DM569" s="29"/>
      <c r="DN569" s="29"/>
      <c r="DO569" s="29"/>
      <c r="DP569" s="29"/>
    </row>
    <row r="570" spans="1:120" s="30" customFormat="1" ht="17.100000000000001" customHeight="1">
      <c r="A570" s="327"/>
      <c r="B570" s="327"/>
      <c r="C570" s="327"/>
      <c r="D570" s="77" t="s">
        <v>272</v>
      </c>
      <c r="E570" s="77"/>
      <c r="F570" s="77"/>
      <c r="G570" s="77"/>
      <c r="H570" s="77"/>
      <c r="I570" s="77"/>
      <c r="J570" s="77"/>
      <c r="K570" s="77"/>
      <c r="L570" s="77"/>
      <c r="M570" s="330"/>
      <c r="N570" s="331"/>
      <c r="O570" s="331"/>
      <c r="P570" s="331"/>
      <c r="Q570" s="331"/>
      <c r="R570" s="331"/>
      <c r="S570" s="331"/>
      <c r="T570" s="331"/>
      <c r="U570" s="329"/>
      <c r="V570" s="329"/>
      <c r="W570" s="329"/>
      <c r="X570" s="329"/>
      <c r="Y570" s="690"/>
      <c r="Z570" s="690"/>
      <c r="AA570" s="690"/>
      <c r="AB570" s="690"/>
      <c r="AC570" s="690"/>
      <c r="AD570" s="690"/>
      <c r="AE570" s="690"/>
      <c r="AF570" s="690"/>
      <c r="AG570" s="690"/>
      <c r="AH570" s="690"/>
      <c r="AI570" s="690"/>
      <c r="AJ570" s="690"/>
      <c r="AK570" s="690"/>
      <c r="AL570" s="690"/>
      <c r="AM570" s="327"/>
      <c r="AN570" s="327"/>
      <c r="AO570" s="327"/>
      <c r="AP570" s="327"/>
      <c r="AQ570" s="327"/>
      <c r="AR570" s="327"/>
      <c r="AS570" s="327"/>
      <c r="AT570" s="327"/>
      <c r="AU570" s="327"/>
      <c r="AV570" s="327"/>
      <c r="AW570" s="327"/>
      <c r="AX570" s="327"/>
      <c r="AY570" s="327"/>
      <c r="AZ570" s="327"/>
      <c r="BA570" s="327"/>
      <c r="BB570" s="327"/>
      <c r="BC570" s="327"/>
      <c r="BD570" s="327"/>
      <c r="BE570" s="327"/>
      <c r="BF570" s="327"/>
      <c r="BG570" s="327"/>
      <c r="BH570" s="327"/>
      <c r="BI570" s="327"/>
      <c r="BJ570" s="327"/>
      <c r="BK570" s="327"/>
      <c r="BL570" s="327"/>
      <c r="BM570" s="327"/>
      <c r="BN570" s="327"/>
      <c r="BO570" s="327"/>
      <c r="BP570" s="327"/>
      <c r="BQ570" s="327"/>
      <c r="BR570" s="327"/>
      <c r="BS570" s="327"/>
      <c r="BT570" s="327"/>
      <c r="BU570" s="327"/>
      <c r="BV570" s="327"/>
      <c r="BW570" s="327"/>
      <c r="BX570" s="327"/>
      <c r="BY570" s="327"/>
      <c r="BZ570" s="327"/>
      <c r="CZ570" s="29"/>
      <c r="DA570" s="29"/>
      <c r="DB570" s="29"/>
      <c r="DC570" s="29"/>
      <c r="DD570" s="29"/>
      <c r="DE570" s="29"/>
      <c r="DF570" s="29"/>
      <c r="DG570" s="29"/>
      <c r="DH570" s="29"/>
      <c r="DI570" s="29"/>
      <c r="DJ570" s="29"/>
      <c r="DK570" s="29"/>
      <c r="DL570" s="29"/>
      <c r="DM570" s="29"/>
      <c r="DN570" s="29"/>
      <c r="DO570" s="29"/>
      <c r="DP570" s="29"/>
    </row>
    <row r="571" spans="1:120" s="30" customFormat="1" ht="17.100000000000001" customHeight="1">
      <c r="A571" s="327"/>
      <c r="B571" s="327"/>
      <c r="C571" s="327"/>
      <c r="D571" s="77" t="s">
        <v>273</v>
      </c>
      <c r="E571" s="327"/>
      <c r="F571" s="327"/>
      <c r="G571" s="327"/>
      <c r="H571" s="327"/>
      <c r="I571" s="327"/>
      <c r="J571" s="327"/>
      <c r="K571" s="327"/>
      <c r="L571" s="327"/>
      <c r="M571" s="330"/>
      <c r="N571" s="331"/>
      <c r="O571" s="327"/>
      <c r="P571" s="327"/>
      <c r="Q571" s="327"/>
      <c r="R571" s="327"/>
      <c r="S571" s="327"/>
      <c r="T571" s="327"/>
      <c r="U571" s="329"/>
      <c r="V571" s="329"/>
      <c r="W571" s="329"/>
      <c r="X571" s="329"/>
      <c r="Y571" s="690"/>
      <c r="Z571" s="690"/>
      <c r="AA571" s="690"/>
      <c r="AB571" s="690"/>
      <c r="AC571" s="690"/>
      <c r="AD571" s="690"/>
      <c r="AE571" s="690"/>
      <c r="AF571" s="690"/>
      <c r="AG571" s="690"/>
      <c r="AH571" s="690"/>
      <c r="AI571" s="690"/>
      <c r="AJ571" s="690"/>
      <c r="AK571" s="690"/>
      <c r="AL571" s="690"/>
      <c r="AM571" s="327"/>
      <c r="AN571" s="327"/>
      <c r="AO571" s="327"/>
      <c r="AP571" s="327"/>
      <c r="AQ571" s="327"/>
      <c r="AR571" s="327"/>
      <c r="AS571" s="327"/>
      <c r="AT571" s="327"/>
      <c r="AU571" s="327"/>
      <c r="AV571" s="327"/>
      <c r="AW571" s="327"/>
      <c r="AX571" s="327"/>
      <c r="AY571" s="327"/>
      <c r="AZ571" s="327"/>
      <c r="BA571" s="327"/>
      <c r="BB571" s="327"/>
      <c r="BC571" s="327"/>
      <c r="BD571" s="327"/>
      <c r="BE571" s="327"/>
      <c r="BF571" s="327"/>
      <c r="BG571" s="327"/>
      <c r="BH571" s="327"/>
      <c r="BI571" s="327"/>
      <c r="BJ571" s="327"/>
      <c r="BK571" s="327"/>
      <c r="BL571" s="327"/>
      <c r="BM571" s="327"/>
      <c r="BN571" s="327"/>
      <c r="BO571" s="327"/>
      <c r="BP571" s="327"/>
      <c r="BQ571" s="327"/>
      <c r="BR571" s="327"/>
      <c r="BS571" s="327"/>
      <c r="BT571" s="327"/>
      <c r="BU571" s="327"/>
      <c r="BV571" s="327"/>
      <c r="BW571" s="327"/>
      <c r="BX571" s="327"/>
      <c r="BY571" s="327"/>
      <c r="BZ571" s="327"/>
      <c r="CZ571" s="29"/>
      <c r="DA571" s="29"/>
      <c r="DB571" s="29"/>
      <c r="DC571" s="29"/>
      <c r="DD571" s="29"/>
      <c r="DE571" s="29"/>
      <c r="DF571" s="29"/>
      <c r="DG571" s="29"/>
      <c r="DH571" s="29"/>
      <c r="DI571" s="29"/>
      <c r="DJ571" s="29"/>
      <c r="DK571" s="29"/>
      <c r="DL571" s="29"/>
      <c r="DM571" s="29"/>
      <c r="DN571" s="29"/>
      <c r="DO571" s="29"/>
      <c r="DP571" s="29"/>
    </row>
    <row r="572" spans="1:120" s="30" customFormat="1" ht="17.100000000000001" customHeight="1">
      <c r="A572" s="327"/>
      <c r="B572" s="327"/>
      <c r="C572" s="327"/>
      <c r="D572" s="77" t="s">
        <v>274</v>
      </c>
      <c r="E572" s="327"/>
      <c r="F572" s="327"/>
      <c r="G572" s="327"/>
      <c r="H572" s="327"/>
      <c r="I572" s="327"/>
      <c r="J572" s="327"/>
      <c r="K572" s="327"/>
      <c r="L572" s="327"/>
      <c r="M572" s="327"/>
      <c r="N572" s="327"/>
      <c r="O572" s="327" t="s">
        <v>275</v>
      </c>
      <c r="P572" s="327"/>
      <c r="Q572" s="327"/>
      <c r="R572" s="332"/>
      <c r="S572" s="332"/>
      <c r="T572" s="332" t="s">
        <v>84</v>
      </c>
      <c r="U572" s="729"/>
      <c r="V572" s="729"/>
      <c r="W572" s="729"/>
      <c r="X572" s="729"/>
      <c r="Y572" s="729"/>
      <c r="Z572" s="729"/>
      <c r="AA572" s="729"/>
      <c r="AB572" s="327" t="s">
        <v>80</v>
      </c>
      <c r="AC572" s="327"/>
      <c r="AD572" s="327"/>
      <c r="AE572" s="327"/>
      <c r="AF572" s="327"/>
      <c r="AG572" s="327"/>
      <c r="AH572" s="327"/>
      <c r="AI572" s="327"/>
      <c r="AJ572" s="327"/>
      <c r="AK572" s="327" t="s">
        <v>276</v>
      </c>
      <c r="AL572" s="327"/>
      <c r="AM572" s="327"/>
      <c r="AN572" s="332"/>
      <c r="AO572" s="332"/>
      <c r="AP572" s="332" t="s">
        <v>84</v>
      </c>
      <c r="AQ572" s="729"/>
      <c r="AR572" s="729"/>
      <c r="AS572" s="729"/>
      <c r="AT572" s="729"/>
      <c r="AU572" s="729"/>
      <c r="AV572" s="729"/>
      <c r="AW572" s="729"/>
      <c r="AX572" s="327" t="s">
        <v>80</v>
      </c>
      <c r="AY572" s="327"/>
      <c r="AZ572" s="327"/>
      <c r="BA572" s="327"/>
      <c r="BB572" s="327"/>
      <c r="BC572" s="327"/>
      <c r="BD572" s="327"/>
      <c r="BE572" s="327"/>
      <c r="BF572" s="327"/>
      <c r="BG572" s="327"/>
      <c r="BH572" s="327"/>
      <c r="BI572" s="327"/>
      <c r="BJ572" s="327"/>
      <c r="BK572" s="327"/>
      <c r="BL572" s="327"/>
      <c r="BM572" s="327"/>
      <c r="BN572" s="327"/>
      <c r="BO572" s="327"/>
      <c r="BP572" s="327"/>
      <c r="BQ572" s="327"/>
      <c r="BR572" s="327"/>
      <c r="BS572" s="327"/>
      <c r="BT572" s="327"/>
      <c r="BU572" s="327"/>
      <c r="BV572" s="327"/>
      <c r="BW572" s="327"/>
      <c r="BX572" s="327"/>
      <c r="BY572" s="327"/>
      <c r="BZ572" s="327"/>
      <c r="CZ572" s="29"/>
      <c r="DA572" s="29"/>
      <c r="DB572" s="29"/>
      <c r="DC572" s="29"/>
      <c r="DD572" s="29"/>
      <c r="DE572" s="29"/>
      <c r="DF572" s="29"/>
      <c r="DG572" s="29"/>
      <c r="DH572" s="29"/>
      <c r="DI572" s="29"/>
      <c r="DJ572" s="29"/>
      <c r="DK572" s="29"/>
      <c r="DL572" s="29"/>
      <c r="DM572" s="29"/>
      <c r="DN572" s="29"/>
      <c r="DO572" s="29"/>
      <c r="DP572" s="29"/>
    </row>
    <row r="573" spans="1:120" s="30" customFormat="1" ht="17.100000000000001" customHeight="1">
      <c r="A573" s="327"/>
      <c r="B573" s="327"/>
      <c r="C573" s="327"/>
      <c r="D573" s="77" t="s">
        <v>277</v>
      </c>
      <c r="E573" s="327"/>
      <c r="F573" s="327"/>
      <c r="G573" s="327"/>
      <c r="H573" s="327"/>
      <c r="I573" s="327"/>
      <c r="J573" s="327"/>
      <c r="K573" s="333"/>
      <c r="L573" s="333"/>
      <c r="M573" s="333"/>
      <c r="N573" s="333"/>
      <c r="O573" s="733"/>
      <c r="P573" s="733"/>
      <c r="Q573" s="733"/>
      <c r="R573" s="733"/>
      <c r="S573" s="733"/>
      <c r="T573" s="733"/>
      <c r="U573" s="733"/>
      <c r="V573" s="733"/>
      <c r="W573" s="733"/>
      <c r="X573" s="733"/>
      <c r="Y573" s="733"/>
      <c r="Z573" s="733"/>
      <c r="AA573" s="733"/>
      <c r="AB573" s="733"/>
      <c r="AC573" s="733"/>
      <c r="AD573" s="733"/>
      <c r="AE573" s="733"/>
      <c r="AF573" s="327"/>
      <c r="AG573" s="77" t="s">
        <v>181</v>
      </c>
      <c r="AH573" s="77"/>
      <c r="AI573" s="77"/>
      <c r="AJ573" s="77"/>
      <c r="AK573" s="333"/>
      <c r="AL573" s="333"/>
      <c r="AM573" s="333"/>
      <c r="AN573" s="333"/>
      <c r="AO573" s="333"/>
      <c r="AP573" s="333"/>
      <c r="AQ573" s="333"/>
      <c r="AR573" s="333"/>
      <c r="AS573" s="733"/>
      <c r="AT573" s="733"/>
      <c r="AU573" s="733"/>
      <c r="AV573" s="733"/>
      <c r="AW573" s="733"/>
      <c r="AX573" s="733"/>
      <c r="AY573" s="733"/>
      <c r="AZ573" s="733"/>
      <c r="BA573" s="733"/>
      <c r="BB573" s="733"/>
      <c r="BC573" s="733"/>
      <c r="BD573" s="733"/>
      <c r="BE573" s="733"/>
      <c r="BF573" s="733"/>
      <c r="BG573" s="733"/>
      <c r="BH573" s="733"/>
      <c r="BI573" s="733"/>
      <c r="BJ573" s="327"/>
      <c r="BK573" s="77" t="s">
        <v>182</v>
      </c>
      <c r="BL573" s="77"/>
      <c r="BM573" s="327"/>
      <c r="BN573" s="327"/>
      <c r="BO573" s="327"/>
      <c r="BP573" s="327"/>
      <c r="BQ573" s="327"/>
      <c r="BR573" s="327"/>
      <c r="BS573" s="327"/>
      <c r="BT573" s="327"/>
      <c r="BU573" s="327"/>
      <c r="BV573" s="327"/>
      <c r="BW573" s="327"/>
      <c r="BX573" s="327"/>
      <c r="BY573" s="327"/>
      <c r="BZ573" s="327"/>
      <c r="CZ573" s="29"/>
      <c r="DA573" s="29"/>
      <c r="DB573" s="29"/>
      <c r="DC573" s="29"/>
      <c r="DD573" s="29"/>
      <c r="DE573" s="29"/>
      <c r="DF573" s="29"/>
      <c r="DG573" s="29"/>
      <c r="DH573" s="29"/>
      <c r="DI573" s="29"/>
      <c r="DJ573" s="29"/>
      <c r="DK573" s="29"/>
      <c r="DL573" s="29"/>
      <c r="DM573" s="29"/>
      <c r="DN573" s="29"/>
      <c r="DO573" s="29"/>
      <c r="DP573" s="29"/>
    </row>
    <row r="574" spans="1:120" s="2" customFormat="1" ht="4.5" customHeight="1">
      <c r="A574" s="325"/>
      <c r="B574" s="325"/>
      <c r="C574" s="325"/>
      <c r="D574" s="325"/>
      <c r="E574" s="325"/>
      <c r="F574" s="325"/>
      <c r="G574" s="325"/>
      <c r="H574" s="325"/>
      <c r="I574" s="325"/>
      <c r="J574" s="325"/>
      <c r="K574" s="325"/>
      <c r="L574" s="325"/>
      <c r="M574" s="325"/>
      <c r="N574" s="325"/>
      <c r="O574" s="325"/>
      <c r="P574" s="325"/>
      <c r="Q574" s="325"/>
      <c r="R574" s="325"/>
      <c r="S574" s="325"/>
      <c r="T574" s="325"/>
      <c r="U574" s="325"/>
      <c r="V574" s="325"/>
      <c r="W574" s="325"/>
      <c r="X574" s="325"/>
      <c r="Y574" s="325"/>
      <c r="Z574" s="325"/>
      <c r="AA574" s="325"/>
      <c r="AB574" s="325"/>
      <c r="AC574" s="325"/>
      <c r="AD574" s="325"/>
      <c r="AE574" s="325"/>
      <c r="AF574" s="325"/>
      <c r="AG574" s="325"/>
      <c r="AH574" s="325"/>
      <c r="AI574" s="325"/>
      <c r="AJ574" s="325"/>
      <c r="AK574" s="325"/>
      <c r="AL574" s="325"/>
      <c r="AM574" s="325"/>
      <c r="AN574" s="325"/>
      <c r="AO574" s="325"/>
      <c r="AP574" s="325"/>
      <c r="AQ574" s="325"/>
      <c r="AR574" s="325"/>
      <c r="AS574" s="325"/>
      <c r="AT574" s="325"/>
      <c r="AU574" s="325"/>
      <c r="AV574" s="325"/>
      <c r="AW574" s="325"/>
      <c r="AX574" s="325"/>
      <c r="AY574" s="325"/>
      <c r="AZ574" s="325"/>
      <c r="BA574" s="325"/>
      <c r="BB574" s="325"/>
      <c r="BC574" s="325"/>
      <c r="BD574" s="325"/>
      <c r="BE574" s="325"/>
      <c r="BF574" s="325"/>
      <c r="BG574" s="325"/>
      <c r="BH574" s="325"/>
      <c r="BI574" s="325"/>
      <c r="BJ574" s="325"/>
      <c r="BK574" s="325"/>
      <c r="BL574" s="325"/>
      <c r="BM574" s="325"/>
      <c r="BN574" s="325"/>
      <c r="BO574" s="325"/>
      <c r="BP574" s="325"/>
      <c r="BQ574" s="325"/>
      <c r="BR574" s="325"/>
      <c r="BS574" s="325"/>
      <c r="BT574" s="325"/>
      <c r="BU574" s="325"/>
      <c r="BV574" s="325"/>
      <c r="BW574" s="325"/>
      <c r="BX574" s="325"/>
      <c r="BY574" s="325"/>
      <c r="BZ574" s="325"/>
      <c r="CB574" s="8"/>
      <c r="CZ574" s="48"/>
      <c r="DA574" s="48"/>
      <c r="DB574" s="48"/>
      <c r="DC574" s="48"/>
      <c r="DD574" s="48"/>
      <c r="DE574" s="48"/>
      <c r="DF574" s="48"/>
      <c r="DG574" s="48"/>
      <c r="DH574" s="48"/>
      <c r="DI574" s="48"/>
      <c r="DJ574" s="48"/>
      <c r="DK574" s="48"/>
      <c r="DL574" s="48"/>
      <c r="DM574" s="48"/>
      <c r="DN574" s="48"/>
      <c r="DO574" s="48"/>
      <c r="DP574" s="48"/>
    </row>
    <row r="575" spans="1:120" s="2" customFormat="1" ht="4.5" customHeight="1">
      <c r="A575" s="326"/>
      <c r="B575" s="326"/>
      <c r="C575" s="326"/>
      <c r="D575" s="326"/>
      <c r="E575" s="326"/>
      <c r="F575" s="326"/>
      <c r="G575" s="326"/>
      <c r="H575" s="326"/>
      <c r="I575" s="326"/>
      <c r="J575" s="326"/>
      <c r="K575" s="326"/>
      <c r="L575" s="326"/>
      <c r="M575" s="326"/>
      <c r="N575" s="326"/>
      <c r="O575" s="326"/>
      <c r="P575" s="326"/>
      <c r="Q575" s="326"/>
      <c r="R575" s="326"/>
      <c r="S575" s="326"/>
      <c r="T575" s="326"/>
      <c r="U575" s="326"/>
      <c r="V575" s="326"/>
      <c r="W575" s="326"/>
      <c r="X575" s="326"/>
      <c r="Y575" s="326"/>
      <c r="Z575" s="326"/>
      <c r="AA575" s="326"/>
      <c r="AB575" s="326"/>
      <c r="AC575" s="326"/>
      <c r="AD575" s="326"/>
      <c r="AE575" s="326"/>
      <c r="AF575" s="326"/>
      <c r="AG575" s="326"/>
      <c r="AH575" s="326"/>
      <c r="AI575" s="326"/>
      <c r="AJ575" s="326"/>
      <c r="AK575" s="326"/>
      <c r="AL575" s="326"/>
      <c r="AM575" s="326"/>
      <c r="AN575" s="326"/>
      <c r="AO575" s="326"/>
      <c r="AP575" s="326"/>
      <c r="AQ575" s="326"/>
      <c r="AR575" s="326"/>
      <c r="AS575" s="326"/>
      <c r="AT575" s="326"/>
      <c r="AU575" s="326"/>
      <c r="AV575" s="326"/>
      <c r="AW575" s="326"/>
      <c r="AX575" s="326"/>
      <c r="AY575" s="326"/>
      <c r="AZ575" s="326"/>
      <c r="BA575" s="326"/>
      <c r="BB575" s="326"/>
      <c r="BC575" s="326"/>
      <c r="BD575" s="326"/>
      <c r="BE575" s="326"/>
      <c r="BF575" s="326"/>
      <c r="BG575" s="326"/>
      <c r="BH575" s="326"/>
      <c r="BI575" s="326"/>
      <c r="BJ575" s="326"/>
      <c r="BK575" s="326"/>
      <c r="BL575" s="326"/>
      <c r="BM575" s="326"/>
      <c r="BN575" s="326"/>
      <c r="BO575" s="326"/>
      <c r="BP575" s="326"/>
      <c r="BQ575" s="326"/>
      <c r="BR575" s="326"/>
      <c r="BS575" s="326"/>
      <c r="BT575" s="326"/>
      <c r="BU575" s="326"/>
      <c r="BV575" s="326"/>
      <c r="BW575" s="326"/>
      <c r="BX575" s="326"/>
      <c r="BY575" s="326"/>
      <c r="BZ575" s="326"/>
      <c r="CB575" s="8"/>
      <c r="CZ575" s="48"/>
      <c r="DA575" s="48"/>
      <c r="DB575" s="48"/>
      <c r="DC575" s="48"/>
      <c r="DD575" s="48"/>
      <c r="DE575" s="48"/>
      <c r="DF575" s="48"/>
      <c r="DG575" s="48"/>
      <c r="DH575" s="48"/>
      <c r="DI575" s="48"/>
      <c r="DJ575" s="48"/>
      <c r="DK575" s="48"/>
      <c r="DL575" s="48"/>
      <c r="DM575" s="48"/>
      <c r="DN575" s="48"/>
      <c r="DO575" s="48"/>
      <c r="DP575" s="48"/>
    </row>
    <row r="576" spans="1:120" s="30" customFormat="1" ht="17.100000000000001" customHeight="1">
      <c r="A576" s="327"/>
      <c r="B576" s="728" t="s">
        <v>278</v>
      </c>
      <c r="C576" s="728"/>
      <c r="D576" s="728"/>
      <c r="E576" s="728"/>
      <c r="F576" s="728"/>
      <c r="G576" s="728"/>
      <c r="H576" s="728"/>
      <c r="I576" s="728"/>
      <c r="J576" s="728"/>
      <c r="K576" s="728"/>
      <c r="L576" s="728"/>
      <c r="M576" s="728"/>
      <c r="N576" s="728"/>
      <c r="O576" s="728"/>
      <c r="P576" s="728"/>
      <c r="Q576" s="728"/>
      <c r="R576" s="728"/>
      <c r="S576" s="728"/>
      <c r="T576" s="728"/>
      <c r="U576" s="728"/>
      <c r="V576" s="728"/>
      <c r="W576" s="728"/>
      <c r="X576" s="728"/>
      <c r="Y576" s="728"/>
      <c r="Z576" s="728"/>
      <c r="AA576" s="728"/>
      <c r="AB576" s="728"/>
      <c r="AC576" s="728"/>
      <c r="AD576" s="728"/>
      <c r="AE576" s="728"/>
      <c r="AF576" s="728"/>
      <c r="AG576" s="728"/>
      <c r="AH576" s="728"/>
      <c r="AI576" s="728"/>
      <c r="AJ576" s="728"/>
      <c r="AK576" s="728"/>
      <c r="AL576" s="728"/>
      <c r="AM576" s="728"/>
      <c r="AN576" s="728"/>
      <c r="AO576" s="728"/>
      <c r="AP576" s="728"/>
      <c r="AQ576" s="728"/>
      <c r="AR576" s="728"/>
      <c r="AS576" s="728"/>
      <c r="AT576" s="728"/>
      <c r="AU576" s="728"/>
      <c r="AV576" s="728"/>
      <c r="AW576" s="728"/>
      <c r="AX576" s="728"/>
      <c r="AY576" s="728"/>
      <c r="AZ576" s="728"/>
      <c r="BA576" s="728"/>
      <c r="BB576" s="327"/>
      <c r="BC576" s="327"/>
      <c r="BD576" s="327"/>
      <c r="BE576" s="327"/>
      <c r="BF576" s="327"/>
      <c r="BG576" s="327"/>
      <c r="BH576" s="327"/>
      <c r="BI576" s="327"/>
      <c r="BJ576" s="327"/>
      <c r="BK576" s="327"/>
      <c r="BL576" s="327"/>
      <c r="BM576" s="327"/>
      <c r="BN576" s="327"/>
      <c r="BO576" s="327"/>
      <c r="BP576" s="327"/>
      <c r="BQ576" s="327"/>
      <c r="BR576" s="327"/>
      <c r="BS576" s="327"/>
      <c r="BT576" s="327"/>
      <c r="BU576" s="327"/>
      <c r="BV576" s="327"/>
      <c r="BW576" s="327"/>
      <c r="BX576" s="327"/>
      <c r="BY576" s="327"/>
      <c r="BZ576" s="327"/>
      <c r="CZ576" s="29"/>
      <c r="DA576" s="29"/>
      <c r="DB576" s="29"/>
      <c r="DC576" s="29"/>
      <c r="DD576" s="29"/>
      <c r="DE576" s="29"/>
      <c r="DF576" s="29"/>
      <c r="DG576" s="29"/>
      <c r="DH576" s="29"/>
      <c r="DI576" s="29"/>
      <c r="DJ576" s="29"/>
      <c r="DK576" s="29"/>
      <c r="DL576" s="29"/>
      <c r="DM576" s="29"/>
      <c r="DN576" s="29"/>
      <c r="DO576" s="29"/>
      <c r="DP576" s="29"/>
    </row>
    <row r="577" spans="1:120" s="30" customFormat="1" ht="17.100000000000001" customHeight="1">
      <c r="A577" s="327"/>
      <c r="B577" s="327"/>
      <c r="C577" s="327"/>
      <c r="D577" s="327"/>
      <c r="E577" s="729" t="s">
        <v>56</v>
      </c>
      <c r="F577" s="729"/>
      <c r="G577" s="729"/>
      <c r="H577" s="327" t="s">
        <v>1341</v>
      </c>
      <c r="I577" s="327"/>
      <c r="J577" s="327"/>
      <c r="K577" s="327"/>
      <c r="L577" s="327"/>
      <c r="M577" s="327"/>
      <c r="N577" s="327"/>
      <c r="O577" s="327"/>
      <c r="P577" s="327"/>
      <c r="Q577" s="327"/>
      <c r="R577" s="327"/>
      <c r="S577" s="327"/>
      <c r="T577" s="327"/>
      <c r="U577" s="327"/>
      <c r="V577" s="327"/>
      <c r="W577" s="327"/>
      <c r="X577" s="327"/>
      <c r="Y577" s="327"/>
      <c r="Z577" s="327"/>
      <c r="AA577" s="327"/>
      <c r="AB577" s="327"/>
      <c r="AC577" s="327"/>
      <c r="AD577" s="327"/>
      <c r="AE577" s="327"/>
      <c r="AF577" s="327"/>
      <c r="AG577" s="327"/>
      <c r="AH577" s="327"/>
      <c r="AI577" s="327"/>
      <c r="AJ577" s="327"/>
      <c r="AK577" s="327"/>
      <c r="AL577" s="327"/>
      <c r="AM577" s="327"/>
      <c r="AN577" s="327"/>
      <c r="AO577" s="327"/>
      <c r="AP577" s="327"/>
      <c r="AQ577" s="327"/>
      <c r="AR577" s="327"/>
      <c r="AS577" s="327"/>
      <c r="AT577" s="327"/>
      <c r="AU577" s="327"/>
      <c r="AV577" s="327"/>
      <c r="AW577" s="327"/>
      <c r="AX577" s="327"/>
      <c r="AY577" s="327"/>
      <c r="AZ577" s="327"/>
      <c r="BA577" s="327"/>
      <c r="BB577" s="327"/>
      <c r="BC577" s="327"/>
      <c r="BD577" s="327"/>
      <c r="BE577" s="327"/>
      <c r="BF577" s="327"/>
      <c r="BG577" s="327"/>
      <c r="BH577" s="327"/>
      <c r="BI577" s="327"/>
      <c r="BJ577" s="327"/>
      <c r="BK577" s="327"/>
      <c r="BL577" s="327"/>
      <c r="BM577" s="327"/>
      <c r="BN577" s="327"/>
      <c r="BO577" s="327"/>
      <c r="BP577" s="327"/>
      <c r="BQ577" s="327"/>
      <c r="BR577" s="327"/>
      <c r="BS577" s="327"/>
      <c r="BT577" s="327"/>
      <c r="BU577" s="327"/>
      <c r="BV577" s="327"/>
      <c r="BW577" s="327"/>
      <c r="BX577" s="327"/>
      <c r="BY577" s="327"/>
      <c r="BZ577" s="327"/>
      <c r="CZ577" s="29"/>
      <c r="DA577" s="29"/>
      <c r="DB577" s="29"/>
      <c r="DC577" s="29"/>
      <c r="DD577" s="29"/>
      <c r="DE577" s="29"/>
      <c r="DF577" s="29"/>
      <c r="DG577" s="29"/>
      <c r="DH577" s="29"/>
      <c r="DI577" s="29"/>
      <c r="DJ577" s="29"/>
      <c r="DK577" s="29"/>
      <c r="DL577" s="29"/>
      <c r="DM577" s="29"/>
      <c r="DN577" s="29"/>
      <c r="DO577" s="29"/>
      <c r="DP577" s="29"/>
    </row>
    <row r="578" spans="1:120" s="30" customFormat="1" ht="17.100000000000001" customHeight="1">
      <c r="A578" s="327"/>
      <c r="B578" s="327"/>
      <c r="C578" s="327"/>
      <c r="D578" s="327"/>
      <c r="E578" s="729" t="s">
        <v>56</v>
      </c>
      <c r="F578" s="729"/>
      <c r="G578" s="729"/>
      <c r="H578" s="327" t="s">
        <v>1342</v>
      </c>
      <c r="I578" s="327"/>
      <c r="J578" s="327"/>
      <c r="K578" s="327"/>
      <c r="L578" s="327"/>
      <c r="M578" s="327"/>
      <c r="N578" s="327"/>
      <c r="O578" s="327"/>
      <c r="P578" s="327"/>
      <c r="Q578" s="327"/>
      <c r="R578" s="327"/>
      <c r="S578" s="327"/>
      <c r="T578" s="327"/>
      <c r="U578" s="327"/>
      <c r="V578" s="327"/>
      <c r="W578" s="327"/>
      <c r="X578" s="327"/>
      <c r="Y578" s="327"/>
      <c r="Z578" s="327"/>
      <c r="AA578" s="327"/>
      <c r="AB578" s="327"/>
      <c r="AC578" s="327"/>
      <c r="AD578" s="327"/>
      <c r="AE578" s="327"/>
      <c r="AF578" s="327"/>
      <c r="AG578" s="327"/>
      <c r="AH578" s="327"/>
      <c r="AI578" s="327"/>
      <c r="AJ578" s="327"/>
      <c r="AK578" s="327"/>
      <c r="AL578" s="327"/>
      <c r="AM578" s="327"/>
      <c r="AN578" s="327"/>
      <c r="AO578" s="327"/>
      <c r="AP578" s="327"/>
      <c r="AQ578" s="327"/>
      <c r="AR578" s="327"/>
      <c r="AS578" s="327"/>
      <c r="AT578" s="327"/>
      <c r="AU578" s="327"/>
      <c r="AV578" s="327"/>
      <c r="AW578" s="327"/>
      <c r="AX578" s="327"/>
      <c r="AY578" s="327"/>
      <c r="AZ578" s="327"/>
      <c r="BA578" s="327"/>
      <c r="BB578" s="327"/>
      <c r="BC578" s="327"/>
      <c r="BD578" s="327"/>
      <c r="BE578" s="327"/>
      <c r="BF578" s="327"/>
      <c r="BG578" s="327"/>
      <c r="BH578" s="327"/>
      <c r="BI578" s="327"/>
      <c r="BJ578" s="327"/>
      <c r="BK578" s="327"/>
      <c r="BL578" s="327"/>
      <c r="BM578" s="327"/>
      <c r="BN578" s="327"/>
      <c r="BO578" s="327"/>
      <c r="BP578" s="327"/>
      <c r="BQ578" s="327"/>
      <c r="BR578" s="327"/>
      <c r="BS578" s="327"/>
      <c r="BT578" s="327"/>
      <c r="BU578" s="327"/>
      <c r="BV578" s="327"/>
      <c r="BW578" s="327"/>
      <c r="BX578" s="327"/>
      <c r="BY578" s="327"/>
      <c r="BZ578" s="327"/>
      <c r="CZ578" s="29"/>
      <c r="DA578" s="29"/>
      <c r="DB578" s="29"/>
      <c r="DC578" s="29"/>
      <c r="DD578" s="29"/>
      <c r="DE578" s="29"/>
      <c r="DF578" s="29"/>
      <c r="DG578" s="29"/>
      <c r="DH578" s="29"/>
      <c r="DI578" s="29"/>
      <c r="DJ578" s="29"/>
      <c r="DK578" s="29"/>
      <c r="DL578" s="29"/>
      <c r="DM578" s="29"/>
      <c r="DN578" s="29"/>
      <c r="DO578" s="29"/>
      <c r="DP578" s="29"/>
    </row>
    <row r="579" spans="1:120" s="2" customFormat="1" ht="4.5" customHeight="1">
      <c r="A579" s="325"/>
      <c r="B579" s="325"/>
      <c r="C579" s="325"/>
      <c r="D579" s="325"/>
      <c r="E579" s="325"/>
      <c r="F579" s="325"/>
      <c r="G579" s="325"/>
      <c r="H579" s="325"/>
      <c r="I579" s="325"/>
      <c r="J579" s="325"/>
      <c r="K579" s="325"/>
      <c r="L579" s="325"/>
      <c r="M579" s="325"/>
      <c r="N579" s="325"/>
      <c r="O579" s="325"/>
      <c r="P579" s="325"/>
      <c r="Q579" s="325"/>
      <c r="R579" s="325"/>
      <c r="S579" s="325"/>
      <c r="T579" s="325"/>
      <c r="U579" s="325"/>
      <c r="V579" s="325"/>
      <c r="W579" s="325"/>
      <c r="X579" s="325"/>
      <c r="Y579" s="325"/>
      <c r="Z579" s="325"/>
      <c r="AA579" s="325"/>
      <c r="AB579" s="325"/>
      <c r="AC579" s="325"/>
      <c r="AD579" s="325"/>
      <c r="AE579" s="325"/>
      <c r="AF579" s="325"/>
      <c r="AG579" s="325"/>
      <c r="AH579" s="325"/>
      <c r="AI579" s="325"/>
      <c r="AJ579" s="325"/>
      <c r="AK579" s="325"/>
      <c r="AL579" s="325"/>
      <c r="AM579" s="325"/>
      <c r="AN579" s="325"/>
      <c r="AO579" s="325"/>
      <c r="AP579" s="325"/>
      <c r="AQ579" s="325"/>
      <c r="AR579" s="325"/>
      <c r="AS579" s="325"/>
      <c r="AT579" s="325"/>
      <c r="AU579" s="325"/>
      <c r="AV579" s="325"/>
      <c r="AW579" s="325"/>
      <c r="AX579" s="325"/>
      <c r="AY579" s="325"/>
      <c r="AZ579" s="325"/>
      <c r="BA579" s="325"/>
      <c r="BB579" s="325"/>
      <c r="BC579" s="325"/>
      <c r="BD579" s="325"/>
      <c r="BE579" s="325"/>
      <c r="BF579" s="325"/>
      <c r="BG579" s="325"/>
      <c r="BH579" s="325"/>
      <c r="BI579" s="325"/>
      <c r="BJ579" s="325"/>
      <c r="BK579" s="325"/>
      <c r="BL579" s="325"/>
      <c r="BM579" s="325"/>
      <c r="BN579" s="325"/>
      <c r="BO579" s="325"/>
      <c r="BP579" s="325"/>
      <c r="BQ579" s="325"/>
      <c r="BR579" s="325"/>
      <c r="BS579" s="325"/>
      <c r="BT579" s="325"/>
      <c r="BU579" s="325"/>
      <c r="BV579" s="325"/>
      <c r="BW579" s="325"/>
      <c r="BX579" s="325"/>
      <c r="BY579" s="325"/>
      <c r="BZ579" s="325"/>
      <c r="CB579" s="8"/>
      <c r="CZ579" s="48"/>
      <c r="DA579" s="48"/>
      <c r="DB579" s="48"/>
      <c r="DC579" s="48"/>
      <c r="DD579" s="48"/>
      <c r="DE579" s="48"/>
      <c r="DF579" s="48"/>
      <c r="DG579" s="48"/>
      <c r="DH579" s="48"/>
      <c r="DI579" s="48"/>
      <c r="DJ579" s="48"/>
      <c r="DK579" s="48"/>
      <c r="DL579" s="48"/>
      <c r="DM579" s="48"/>
      <c r="DN579" s="48"/>
      <c r="DO579" s="48"/>
      <c r="DP579" s="48"/>
    </row>
    <row r="580" spans="1:120" s="2" customFormat="1" ht="4.5" customHeight="1">
      <c r="A580" s="326"/>
      <c r="B580" s="326"/>
      <c r="C580" s="326"/>
      <c r="D580" s="326"/>
      <c r="E580" s="326"/>
      <c r="F580" s="326"/>
      <c r="G580" s="326"/>
      <c r="H580" s="326"/>
      <c r="I580" s="326"/>
      <c r="J580" s="326"/>
      <c r="K580" s="326"/>
      <c r="L580" s="326"/>
      <c r="M580" s="326"/>
      <c r="N580" s="326"/>
      <c r="O580" s="326"/>
      <c r="P580" s="326"/>
      <c r="Q580" s="326"/>
      <c r="R580" s="326"/>
      <c r="S580" s="326"/>
      <c r="T580" s="326"/>
      <c r="U580" s="326"/>
      <c r="V580" s="326"/>
      <c r="W580" s="326"/>
      <c r="X580" s="326"/>
      <c r="Y580" s="326"/>
      <c r="Z580" s="326"/>
      <c r="AA580" s="326"/>
      <c r="AB580" s="326"/>
      <c r="AC580" s="326"/>
      <c r="AD580" s="326"/>
      <c r="AE580" s="326"/>
      <c r="AF580" s="326"/>
      <c r="AG580" s="326"/>
      <c r="AH580" s="326"/>
      <c r="AI580" s="326"/>
      <c r="AJ580" s="326"/>
      <c r="AK580" s="326"/>
      <c r="AL580" s="326"/>
      <c r="AM580" s="326"/>
      <c r="AN580" s="326"/>
      <c r="AO580" s="326"/>
      <c r="AP580" s="326"/>
      <c r="AQ580" s="326"/>
      <c r="AR580" s="326"/>
      <c r="AS580" s="326"/>
      <c r="AT580" s="326"/>
      <c r="AU580" s="326"/>
      <c r="AV580" s="326"/>
      <c r="AW580" s="326"/>
      <c r="AX580" s="326"/>
      <c r="AY580" s="326"/>
      <c r="AZ580" s="326"/>
      <c r="BA580" s="326"/>
      <c r="BB580" s="326"/>
      <c r="BC580" s="326"/>
      <c r="BD580" s="326"/>
      <c r="BE580" s="326"/>
      <c r="BF580" s="326"/>
      <c r="BG580" s="326"/>
      <c r="BH580" s="326"/>
      <c r="BI580" s="326"/>
      <c r="BJ580" s="326"/>
      <c r="BK580" s="326"/>
      <c r="BL580" s="326"/>
      <c r="BM580" s="326"/>
      <c r="BN580" s="326"/>
      <c r="BO580" s="326"/>
      <c r="BP580" s="326"/>
      <c r="BQ580" s="326"/>
      <c r="BR580" s="326"/>
      <c r="BS580" s="326"/>
      <c r="BT580" s="326"/>
      <c r="BU580" s="326"/>
      <c r="BV580" s="326"/>
      <c r="BW580" s="326"/>
      <c r="BX580" s="326"/>
      <c r="BY580" s="326"/>
      <c r="BZ580" s="326"/>
      <c r="CB580" s="8"/>
      <c r="CZ580" s="48"/>
      <c r="DA580" s="48"/>
      <c r="DB580" s="48"/>
      <c r="DC580" s="48"/>
      <c r="DD580" s="48"/>
      <c r="DE580" s="48"/>
      <c r="DF580" s="48"/>
      <c r="DG580" s="48"/>
      <c r="DH580" s="48"/>
      <c r="DI580" s="48"/>
      <c r="DJ580" s="48"/>
      <c r="DK580" s="48"/>
      <c r="DL580" s="48"/>
      <c r="DM580" s="48"/>
      <c r="DN580" s="48"/>
      <c r="DO580" s="48"/>
      <c r="DP580" s="48"/>
    </row>
    <row r="581" spans="1:120" s="30" customFormat="1" ht="17.100000000000001" customHeight="1">
      <c r="A581" s="327"/>
      <c r="B581" s="327" t="s">
        <v>281</v>
      </c>
      <c r="C581" s="327"/>
      <c r="D581" s="327"/>
      <c r="E581" s="327"/>
      <c r="F581" s="327"/>
      <c r="G581" s="327"/>
      <c r="H581" s="327"/>
      <c r="I581" s="327"/>
      <c r="J581" s="327"/>
      <c r="K581" s="327"/>
      <c r="L581" s="327"/>
      <c r="M581" s="327"/>
      <c r="N581" s="327"/>
      <c r="O581" s="327"/>
      <c r="P581" s="327"/>
      <c r="Q581" s="327"/>
      <c r="R581" s="327"/>
      <c r="S581" s="329"/>
      <c r="T581" s="329"/>
      <c r="U581" s="329"/>
      <c r="V581" s="329"/>
      <c r="W581" s="329"/>
      <c r="X581" s="329"/>
      <c r="Y581" s="327"/>
      <c r="Z581" s="327"/>
      <c r="AA581" s="327"/>
      <c r="AB581" s="327"/>
      <c r="AC581" s="327"/>
      <c r="AD581" s="327"/>
      <c r="AE581" s="327"/>
      <c r="AF581" s="327"/>
      <c r="AG581" s="327"/>
      <c r="AH581" s="327"/>
      <c r="AI581" s="327"/>
      <c r="AJ581" s="327"/>
      <c r="AK581" s="327"/>
      <c r="AL581" s="327"/>
      <c r="AM581" s="327"/>
      <c r="AN581" s="327"/>
      <c r="AO581" s="327"/>
      <c r="AP581" s="327"/>
      <c r="AQ581" s="327"/>
      <c r="AR581" s="327"/>
      <c r="AS581" s="327"/>
      <c r="AT581" s="327"/>
      <c r="AU581" s="327"/>
      <c r="AV581" s="327"/>
      <c r="AW581" s="327"/>
      <c r="AX581" s="327"/>
      <c r="AY581" s="327"/>
      <c r="AZ581" s="327"/>
      <c r="BA581" s="327"/>
      <c r="BB581" s="327"/>
      <c r="BC581" s="327"/>
      <c r="BD581" s="327"/>
      <c r="BE581" s="327"/>
      <c r="BF581" s="327"/>
      <c r="BG581" s="327"/>
      <c r="BH581" s="327"/>
      <c r="BI581" s="327"/>
      <c r="BJ581" s="327"/>
      <c r="BK581" s="327"/>
      <c r="BL581" s="327"/>
      <c r="BM581" s="327"/>
      <c r="BN581" s="327"/>
      <c r="BO581" s="327"/>
      <c r="BP581" s="327"/>
      <c r="BQ581" s="327"/>
      <c r="BR581" s="327"/>
      <c r="BS581" s="327"/>
      <c r="BT581" s="327"/>
      <c r="BU581" s="327"/>
      <c r="BV581" s="327"/>
      <c r="BW581" s="327"/>
      <c r="BX581" s="327"/>
      <c r="BY581" s="327"/>
      <c r="BZ581" s="327"/>
      <c r="CZ581" s="29"/>
      <c r="DA581" s="29"/>
      <c r="DB581" s="29"/>
      <c r="DC581" s="29"/>
      <c r="DD581" s="29"/>
      <c r="DE581" s="29"/>
      <c r="DF581" s="29"/>
      <c r="DG581" s="29"/>
      <c r="DH581" s="29"/>
      <c r="DI581" s="29"/>
      <c r="DJ581" s="29"/>
      <c r="DK581" s="29"/>
      <c r="DL581" s="29"/>
      <c r="DM581" s="29"/>
      <c r="DN581" s="29"/>
      <c r="DO581" s="29"/>
      <c r="DP581" s="29"/>
    </row>
    <row r="582" spans="1:120" s="30" customFormat="1" ht="17.100000000000001" customHeight="1">
      <c r="A582" s="327"/>
      <c r="B582" s="327"/>
      <c r="C582" s="327"/>
      <c r="D582" s="327"/>
      <c r="E582" s="729" t="s">
        <v>56</v>
      </c>
      <c r="F582" s="729"/>
      <c r="G582" s="729"/>
      <c r="H582" s="327" t="s">
        <v>1343</v>
      </c>
      <c r="I582" s="327"/>
      <c r="J582" s="327"/>
      <c r="K582" s="327"/>
      <c r="L582" s="327"/>
      <c r="M582" s="327"/>
      <c r="N582" s="327"/>
      <c r="O582" s="327"/>
      <c r="P582" s="327"/>
      <c r="Q582" s="327"/>
      <c r="R582" s="327"/>
      <c r="S582" s="327"/>
      <c r="T582" s="327"/>
      <c r="U582" s="327"/>
      <c r="V582" s="327"/>
      <c r="W582" s="327"/>
      <c r="X582" s="327"/>
      <c r="Y582" s="327"/>
      <c r="Z582" s="327"/>
      <c r="AA582" s="327"/>
      <c r="AB582" s="327"/>
      <c r="AC582" s="327"/>
      <c r="AD582" s="327"/>
      <c r="AE582" s="327"/>
      <c r="AF582" s="327"/>
      <c r="AG582" s="327"/>
      <c r="AH582" s="327"/>
      <c r="AI582" s="327"/>
      <c r="AJ582" s="327"/>
      <c r="AK582" s="327"/>
      <c r="AL582" s="327"/>
      <c r="AM582" s="327"/>
      <c r="AN582" s="327"/>
      <c r="AO582" s="327"/>
      <c r="AP582" s="327"/>
      <c r="AQ582" s="327"/>
      <c r="AR582" s="327"/>
      <c r="AS582" s="327"/>
      <c r="AT582" s="327"/>
      <c r="AU582" s="327"/>
      <c r="AV582" s="327"/>
      <c r="AW582" s="327"/>
      <c r="AX582" s="327"/>
      <c r="AY582" s="327"/>
      <c r="AZ582" s="327"/>
      <c r="BA582" s="327"/>
      <c r="BB582" s="327"/>
      <c r="BC582" s="327"/>
      <c r="BD582" s="327"/>
      <c r="BE582" s="327"/>
      <c r="BF582" s="327"/>
      <c r="BG582" s="327"/>
      <c r="BH582" s="327"/>
      <c r="BI582" s="327"/>
      <c r="BJ582" s="327"/>
      <c r="BK582" s="327"/>
      <c r="BL582" s="327"/>
      <c r="BM582" s="327"/>
      <c r="BN582" s="327"/>
      <c r="BO582" s="327"/>
      <c r="BP582" s="327"/>
      <c r="BQ582" s="327"/>
      <c r="BR582" s="327"/>
      <c r="BS582" s="327"/>
      <c r="BT582" s="327"/>
      <c r="BU582" s="327"/>
      <c r="BV582" s="327"/>
      <c r="BW582" s="327"/>
      <c r="BX582" s="327"/>
      <c r="BY582" s="327"/>
      <c r="BZ582" s="327"/>
      <c r="CZ582" s="29"/>
      <c r="DA582" s="29"/>
      <c r="DB582" s="29"/>
      <c r="DC582" s="29"/>
      <c r="DD582" s="29"/>
      <c r="DE582" s="29"/>
      <c r="DF582" s="29"/>
      <c r="DG582" s="29"/>
      <c r="DH582" s="29"/>
      <c r="DI582" s="29"/>
      <c r="DJ582" s="29"/>
      <c r="DK582" s="29"/>
      <c r="DL582" s="29"/>
      <c r="DM582" s="29"/>
      <c r="DN582" s="29"/>
      <c r="DO582" s="29"/>
      <c r="DP582" s="29"/>
    </row>
    <row r="583" spans="1:120" s="30" customFormat="1" ht="17.100000000000001" customHeight="1">
      <c r="A583" s="327"/>
      <c r="B583" s="327"/>
      <c r="C583" s="327"/>
      <c r="D583" s="327"/>
      <c r="E583" s="729" t="s">
        <v>56</v>
      </c>
      <c r="F583" s="729"/>
      <c r="G583" s="729"/>
      <c r="H583" s="327" t="s">
        <v>1344</v>
      </c>
      <c r="I583" s="327"/>
      <c r="J583" s="327"/>
      <c r="K583" s="327"/>
      <c r="L583" s="327"/>
      <c r="M583" s="327"/>
      <c r="N583" s="327"/>
      <c r="O583" s="327"/>
      <c r="P583" s="327"/>
      <c r="Q583" s="327"/>
      <c r="R583" s="327"/>
      <c r="S583" s="327"/>
      <c r="T583" s="327"/>
      <c r="U583" s="327"/>
      <c r="V583" s="327"/>
      <c r="W583" s="327"/>
      <c r="X583" s="327"/>
      <c r="Y583" s="327"/>
      <c r="Z583" s="327"/>
      <c r="AA583" s="327"/>
      <c r="AB583" s="327"/>
      <c r="AC583" s="327"/>
      <c r="AD583" s="327"/>
      <c r="AE583" s="327"/>
      <c r="AF583" s="327"/>
      <c r="AG583" s="327"/>
      <c r="AH583" s="327"/>
      <c r="AI583" s="327"/>
      <c r="AJ583" s="327"/>
      <c r="AK583" s="327"/>
      <c r="AL583" s="327"/>
      <c r="AM583" s="327"/>
      <c r="AN583" s="327"/>
      <c r="AO583" s="327"/>
      <c r="AP583" s="327"/>
      <c r="AQ583" s="327"/>
      <c r="AR583" s="327"/>
      <c r="AS583" s="327"/>
      <c r="AT583" s="327"/>
      <c r="AU583" s="327"/>
      <c r="AV583" s="327"/>
      <c r="AW583" s="327"/>
      <c r="AX583" s="327"/>
      <c r="AY583" s="327"/>
      <c r="AZ583" s="327"/>
      <c r="BA583" s="327"/>
      <c r="BB583" s="327"/>
      <c r="BC583" s="327"/>
      <c r="BD583" s="327"/>
      <c r="BE583" s="327"/>
      <c r="BF583" s="327"/>
      <c r="BG583" s="327"/>
      <c r="BH583" s="327"/>
      <c r="BI583" s="327"/>
      <c r="BJ583" s="327"/>
      <c r="BK583" s="327"/>
      <c r="BL583" s="327"/>
      <c r="BM583" s="327"/>
      <c r="BN583" s="327"/>
      <c r="BO583" s="327"/>
      <c r="BP583" s="327"/>
      <c r="BQ583" s="327"/>
      <c r="BR583" s="327"/>
      <c r="BS583" s="327"/>
      <c r="BT583" s="327"/>
      <c r="BU583" s="327"/>
      <c r="BV583" s="327"/>
      <c r="BW583" s="327"/>
      <c r="BX583" s="327"/>
      <c r="BY583" s="327"/>
      <c r="BZ583" s="327"/>
      <c r="CZ583" s="29"/>
      <c r="DA583" s="29"/>
      <c r="DB583" s="29"/>
      <c r="DC583" s="29"/>
      <c r="DD583" s="29"/>
      <c r="DE583" s="29"/>
      <c r="DF583" s="29"/>
      <c r="DG583" s="29"/>
      <c r="DH583" s="29"/>
      <c r="DI583" s="29"/>
      <c r="DJ583" s="29"/>
      <c r="DK583" s="29"/>
      <c r="DL583" s="29"/>
      <c r="DM583" s="29"/>
      <c r="DN583" s="29"/>
      <c r="DO583" s="29"/>
      <c r="DP583" s="29"/>
    </row>
    <row r="584" spans="1:120" s="30" customFormat="1" ht="17.100000000000001" customHeight="1">
      <c r="A584" s="327"/>
      <c r="B584" s="327"/>
      <c r="C584" s="327"/>
      <c r="D584" s="327"/>
      <c r="E584" s="729" t="s">
        <v>56</v>
      </c>
      <c r="F584" s="729"/>
      <c r="G584" s="729"/>
      <c r="H584" s="327" t="s">
        <v>1345</v>
      </c>
      <c r="I584" s="327"/>
      <c r="J584" s="327"/>
      <c r="K584" s="327"/>
      <c r="L584" s="327"/>
      <c r="M584" s="327"/>
      <c r="N584" s="327"/>
      <c r="O584" s="327"/>
      <c r="P584" s="327"/>
      <c r="Q584" s="327"/>
      <c r="R584" s="327"/>
      <c r="S584" s="327"/>
      <c r="T584" s="327"/>
      <c r="U584" s="327"/>
      <c r="V584" s="327"/>
      <c r="W584" s="327"/>
      <c r="X584" s="327"/>
      <c r="Y584" s="327"/>
      <c r="Z584" s="327"/>
      <c r="AA584" s="327"/>
      <c r="AB584" s="327"/>
      <c r="AC584" s="327"/>
      <c r="AD584" s="327"/>
      <c r="AE584" s="327"/>
      <c r="AF584" s="327"/>
      <c r="AG584" s="327"/>
      <c r="AH584" s="327"/>
      <c r="AI584" s="327"/>
      <c r="AJ584" s="327"/>
      <c r="AK584" s="327"/>
      <c r="AL584" s="327"/>
      <c r="AM584" s="327"/>
      <c r="AN584" s="327"/>
      <c r="AO584" s="327"/>
      <c r="AP584" s="327"/>
      <c r="AQ584" s="327"/>
      <c r="AR584" s="327"/>
      <c r="AS584" s="327"/>
      <c r="AT584" s="327"/>
      <c r="AU584" s="327"/>
      <c r="AV584" s="327"/>
      <c r="AW584" s="327"/>
      <c r="AX584" s="327"/>
      <c r="AY584" s="327"/>
      <c r="AZ584" s="327"/>
      <c r="BA584" s="327"/>
      <c r="BB584" s="327"/>
      <c r="BC584" s="327"/>
      <c r="BD584" s="327"/>
      <c r="BE584" s="327"/>
      <c r="BF584" s="327"/>
      <c r="BG584" s="327"/>
      <c r="BH584" s="327"/>
      <c r="BI584" s="327"/>
      <c r="BJ584" s="327"/>
      <c r="BK584" s="327"/>
      <c r="BL584" s="327"/>
      <c r="BM584" s="327"/>
      <c r="BN584" s="327"/>
      <c r="BO584" s="327"/>
      <c r="BP584" s="327"/>
      <c r="BQ584" s="327"/>
      <c r="BR584" s="327"/>
      <c r="BS584" s="327"/>
      <c r="BT584" s="327"/>
      <c r="BU584" s="327"/>
      <c r="BV584" s="327"/>
      <c r="BW584" s="327"/>
      <c r="BX584" s="327"/>
      <c r="BY584" s="327"/>
      <c r="BZ584" s="327"/>
      <c r="CZ584" s="29"/>
      <c r="DA584" s="29"/>
      <c r="DB584" s="29"/>
      <c r="DC584" s="29"/>
      <c r="DD584" s="29"/>
      <c r="DE584" s="29"/>
      <c r="DF584" s="29"/>
      <c r="DG584" s="29"/>
      <c r="DH584" s="29"/>
      <c r="DI584" s="29"/>
      <c r="DJ584" s="29"/>
      <c r="DK584" s="29"/>
      <c r="DL584" s="29"/>
      <c r="DM584" s="29"/>
      <c r="DN584" s="29"/>
      <c r="DO584" s="29"/>
      <c r="DP584" s="29"/>
    </row>
    <row r="585" spans="1:120" s="30" customFormat="1" ht="17.100000000000001" customHeight="1">
      <c r="A585" s="327"/>
      <c r="B585" s="327"/>
      <c r="C585" s="327"/>
      <c r="D585" s="327"/>
      <c r="E585" s="729" t="s">
        <v>56</v>
      </c>
      <c r="F585" s="729"/>
      <c r="G585" s="729"/>
      <c r="H585" s="327" t="s">
        <v>1346</v>
      </c>
      <c r="I585" s="327"/>
      <c r="J585" s="327"/>
      <c r="K585" s="327"/>
      <c r="L585" s="327"/>
      <c r="M585" s="327"/>
      <c r="N585" s="327"/>
      <c r="O585" s="327"/>
      <c r="P585" s="327"/>
      <c r="Q585" s="327"/>
      <c r="R585" s="327"/>
      <c r="S585" s="327"/>
      <c r="T585" s="327"/>
      <c r="U585" s="327"/>
      <c r="V585" s="327"/>
      <c r="W585" s="327"/>
      <c r="X585" s="327"/>
      <c r="Y585" s="327"/>
      <c r="Z585" s="327"/>
      <c r="AA585" s="327"/>
      <c r="AB585" s="327"/>
      <c r="AC585" s="327"/>
      <c r="AD585" s="327"/>
      <c r="AE585" s="327"/>
      <c r="AF585" s="327"/>
      <c r="AG585" s="327"/>
      <c r="AH585" s="327"/>
      <c r="AI585" s="327"/>
      <c r="AJ585" s="327"/>
      <c r="AK585" s="327"/>
      <c r="AL585" s="327"/>
      <c r="AM585" s="327"/>
      <c r="AN585" s="327"/>
      <c r="AO585" s="327"/>
      <c r="AP585" s="327"/>
      <c r="AQ585" s="327"/>
      <c r="AR585" s="327"/>
      <c r="AS585" s="327"/>
      <c r="AT585" s="327"/>
      <c r="AU585" s="327"/>
      <c r="AV585" s="327"/>
      <c r="AW585" s="327"/>
      <c r="AX585" s="327"/>
      <c r="AY585" s="327"/>
      <c r="AZ585" s="327"/>
      <c r="BA585" s="327"/>
      <c r="BB585" s="327"/>
      <c r="BC585" s="327"/>
      <c r="BD585" s="327"/>
      <c r="BE585" s="327"/>
      <c r="BF585" s="327"/>
      <c r="BG585" s="327"/>
      <c r="BH585" s="327"/>
      <c r="BI585" s="327"/>
      <c r="BJ585" s="327"/>
      <c r="BK585" s="327"/>
      <c r="BL585" s="327"/>
      <c r="BM585" s="327"/>
      <c r="BN585" s="327"/>
      <c r="BO585" s="327"/>
      <c r="BP585" s="327"/>
      <c r="BQ585" s="327"/>
      <c r="BR585" s="327"/>
      <c r="BS585" s="327"/>
      <c r="BT585" s="327"/>
      <c r="BU585" s="327"/>
      <c r="BV585" s="327"/>
      <c r="BW585" s="327"/>
      <c r="BX585" s="327"/>
      <c r="BY585" s="327"/>
      <c r="BZ585" s="327"/>
      <c r="CZ585" s="29"/>
      <c r="DA585" s="29"/>
      <c r="DB585" s="29"/>
      <c r="DC585" s="29"/>
      <c r="DD585" s="29"/>
      <c r="DE585" s="29"/>
      <c r="DF585" s="29"/>
      <c r="DG585" s="29"/>
      <c r="DH585" s="29"/>
      <c r="DI585" s="29"/>
      <c r="DJ585" s="29"/>
      <c r="DK585" s="29"/>
      <c r="DL585" s="29"/>
      <c r="DM585" s="29"/>
      <c r="DN585" s="29"/>
      <c r="DO585" s="29"/>
      <c r="DP585" s="29"/>
    </row>
    <row r="586" spans="1:120" s="30" customFormat="1" ht="17.100000000000001" customHeight="1">
      <c r="A586" s="327"/>
      <c r="B586" s="327"/>
      <c r="C586" s="327"/>
      <c r="D586" s="327"/>
      <c r="E586" s="729" t="s">
        <v>56</v>
      </c>
      <c r="F586" s="729"/>
      <c r="G586" s="729"/>
      <c r="H586" s="327" t="s">
        <v>1347</v>
      </c>
      <c r="I586" s="334"/>
      <c r="J586" s="334"/>
      <c r="K586" s="334"/>
      <c r="L586" s="334"/>
      <c r="M586" s="334"/>
      <c r="N586" s="334"/>
      <c r="O586" s="334"/>
      <c r="P586" s="334"/>
      <c r="Q586" s="334"/>
      <c r="R586" s="334"/>
      <c r="S586" s="334"/>
      <c r="T586" s="334"/>
      <c r="U586" s="334"/>
      <c r="V586" s="334"/>
      <c r="W586" s="334"/>
      <c r="X586" s="334"/>
      <c r="Y586" s="334"/>
      <c r="Z586" s="334"/>
      <c r="AA586" s="334"/>
      <c r="AB586" s="334"/>
      <c r="AC586" s="334"/>
      <c r="AD586" s="334"/>
      <c r="AE586" s="334"/>
      <c r="AF586" s="334"/>
      <c r="AG586" s="334"/>
      <c r="AH586" s="334"/>
      <c r="AI586" s="334"/>
      <c r="AJ586" s="334"/>
      <c r="AK586" s="334"/>
      <c r="AL586" s="334"/>
      <c r="AM586" s="334"/>
      <c r="AN586" s="334"/>
      <c r="AO586" s="334"/>
      <c r="AP586" s="334"/>
      <c r="AQ586" s="334"/>
      <c r="AR586" s="334"/>
      <c r="AS586" s="334"/>
      <c r="AT586" s="334"/>
      <c r="AU586" s="334"/>
      <c r="AV586" s="334"/>
      <c r="AW586" s="334"/>
      <c r="AX586" s="334"/>
      <c r="AY586" s="334"/>
      <c r="AZ586" s="334"/>
      <c r="BA586" s="334"/>
      <c r="BB586" s="334"/>
      <c r="BC586" s="334"/>
      <c r="BD586" s="334"/>
      <c r="BE586" s="334"/>
      <c r="BF586" s="334"/>
      <c r="BG586" s="334"/>
      <c r="BH586" s="334"/>
      <c r="BI586" s="334"/>
      <c r="BJ586" s="327"/>
      <c r="BK586" s="327"/>
      <c r="BL586" s="327"/>
      <c r="BM586" s="327"/>
      <c r="BN586" s="327"/>
      <c r="BO586" s="327"/>
      <c r="BP586" s="327"/>
      <c r="BQ586" s="327"/>
      <c r="BR586" s="327"/>
      <c r="BS586" s="327"/>
      <c r="BT586" s="327"/>
      <c r="BU586" s="327"/>
      <c r="BV586" s="327"/>
      <c r="BW586" s="327"/>
      <c r="BX586" s="327"/>
      <c r="BY586" s="327"/>
      <c r="BZ586" s="327"/>
      <c r="CZ586" s="29"/>
      <c r="DA586" s="29"/>
      <c r="DB586" s="29"/>
      <c r="DC586" s="29"/>
      <c r="DD586" s="29"/>
      <c r="DE586" s="29"/>
      <c r="DF586" s="29"/>
      <c r="DG586" s="29"/>
      <c r="DH586" s="29"/>
      <c r="DI586" s="29"/>
      <c r="DJ586" s="29"/>
      <c r="DK586" s="29"/>
      <c r="DL586" s="29"/>
      <c r="DM586" s="29"/>
      <c r="DN586" s="29"/>
      <c r="DO586" s="29"/>
      <c r="DP586" s="29"/>
    </row>
    <row r="587" spans="1:120" s="2" customFormat="1" ht="4.5" customHeight="1">
      <c r="A587" s="325"/>
      <c r="B587" s="325"/>
      <c r="C587" s="325"/>
      <c r="D587" s="325"/>
      <c r="E587" s="325"/>
      <c r="F587" s="325"/>
      <c r="G587" s="325"/>
      <c r="H587" s="325"/>
      <c r="I587" s="325"/>
      <c r="J587" s="325"/>
      <c r="K587" s="325"/>
      <c r="L587" s="325"/>
      <c r="M587" s="325"/>
      <c r="N587" s="325"/>
      <c r="O587" s="325"/>
      <c r="P587" s="325"/>
      <c r="Q587" s="325"/>
      <c r="R587" s="325"/>
      <c r="S587" s="325"/>
      <c r="T587" s="325"/>
      <c r="U587" s="325"/>
      <c r="V587" s="325"/>
      <c r="W587" s="325"/>
      <c r="X587" s="325"/>
      <c r="Y587" s="325"/>
      <c r="Z587" s="325"/>
      <c r="AA587" s="325"/>
      <c r="AB587" s="325"/>
      <c r="AC587" s="325"/>
      <c r="AD587" s="325"/>
      <c r="AE587" s="325"/>
      <c r="AF587" s="325"/>
      <c r="AG587" s="325"/>
      <c r="AH587" s="325"/>
      <c r="AI587" s="325"/>
      <c r="AJ587" s="325"/>
      <c r="AK587" s="325"/>
      <c r="AL587" s="325"/>
      <c r="AM587" s="325"/>
      <c r="AN587" s="325"/>
      <c r="AO587" s="325"/>
      <c r="AP587" s="325"/>
      <c r="AQ587" s="325"/>
      <c r="AR587" s="325"/>
      <c r="AS587" s="325"/>
      <c r="AT587" s="325"/>
      <c r="AU587" s="325"/>
      <c r="AV587" s="325"/>
      <c r="AW587" s="325"/>
      <c r="AX587" s="325"/>
      <c r="AY587" s="325"/>
      <c r="AZ587" s="325"/>
      <c r="BA587" s="325"/>
      <c r="BB587" s="325"/>
      <c r="BC587" s="325"/>
      <c r="BD587" s="325"/>
      <c r="BE587" s="325"/>
      <c r="BF587" s="325"/>
      <c r="BG587" s="325"/>
      <c r="BH587" s="325"/>
      <c r="BI587" s="325"/>
      <c r="BJ587" s="325"/>
      <c r="BK587" s="325"/>
      <c r="BL587" s="325"/>
      <c r="BM587" s="325"/>
      <c r="BN587" s="325"/>
      <c r="BO587" s="325"/>
      <c r="BP587" s="325"/>
      <c r="BQ587" s="325"/>
      <c r="BR587" s="325"/>
      <c r="BS587" s="325"/>
      <c r="BT587" s="325"/>
      <c r="BU587" s="325"/>
      <c r="BV587" s="325"/>
      <c r="BW587" s="325"/>
      <c r="BX587" s="325"/>
      <c r="BY587" s="325"/>
      <c r="BZ587" s="325"/>
      <c r="CB587" s="8"/>
      <c r="CZ587" s="48"/>
      <c r="DA587" s="48"/>
      <c r="DB587" s="48"/>
      <c r="DC587" s="48"/>
      <c r="DD587" s="48"/>
      <c r="DE587" s="48"/>
      <c r="DF587" s="48"/>
      <c r="DG587" s="48"/>
      <c r="DH587" s="48"/>
      <c r="DI587" s="48"/>
      <c r="DJ587" s="48"/>
      <c r="DK587" s="48"/>
      <c r="DL587" s="48"/>
      <c r="DM587" s="48"/>
      <c r="DN587" s="48"/>
      <c r="DO587" s="48"/>
      <c r="DP587" s="48"/>
    </row>
    <row r="588" spans="1:120" s="2" customFormat="1" ht="4.5" customHeight="1">
      <c r="A588" s="326"/>
      <c r="B588" s="326"/>
      <c r="C588" s="326"/>
      <c r="D588" s="326"/>
      <c r="E588" s="326"/>
      <c r="F588" s="326"/>
      <c r="G588" s="326"/>
      <c r="H588" s="326"/>
      <c r="I588" s="326"/>
      <c r="J588" s="326"/>
      <c r="K588" s="326"/>
      <c r="L588" s="326"/>
      <c r="M588" s="326"/>
      <c r="N588" s="326"/>
      <c r="O588" s="326"/>
      <c r="P588" s="326"/>
      <c r="Q588" s="326"/>
      <c r="R588" s="326"/>
      <c r="S588" s="326"/>
      <c r="T588" s="326"/>
      <c r="U588" s="326"/>
      <c r="V588" s="326"/>
      <c r="W588" s="326"/>
      <c r="X588" s="326"/>
      <c r="Y588" s="326"/>
      <c r="Z588" s="326"/>
      <c r="AA588" s="326"/>
      <c r="AB588" s="326"/>
      <c r="AC588" s="326"/>
      <c r="AD588" s="326"/>
      <c r="AE588" s="326"/>
      <c r="AF588" s="326"/>
      <c r="AG588" s="326"/>
      <c r="AH588" s="326"/>
      <c r="AI588" s="326"/>
      <c r="AJ588" s="326"/>
      <c r="AK588" s="326"/>
      <c r="AL588" s="326"/>
      <c r="AM588" s="326"/>
      <c r="AN588" s="326"/>
      <c r="AO588" s="326"/>
      <c r="AP588" s="326"/>
      <c r="AQ588" s="326"/>
      <c r="AR588" s="326"/>
      <c r="AS588" s="326"/>
      <c r="AT588" s="326"/>
      <c r="AU588" s="326"/>
      <c r="AV588" s="326"/>
      <c r="AW588" s="326"/>
      <c r="AX588" s="326"/>
      <c r="AY588" s="326"/>
      <c r="AZ588" s="326"/>
      <c r="BA588" s="326"/>
      <c r="BB588" s="326"/>
      <c r="BC588" s="326"/>
      <c r="BD588" s="326"/>
      <c r="BE588" s="326"/>
      <c r="BF588" s="326"/>
      <c r="BG588" s="326"/>
      <c r="BH588" s="326"/>
      <c r="BI588" s="326"/>
      <c r="BJ588" s="326"/>
      <c r="BK588" s="326"/>
      <c r="BL588" s="326"/>
      <c r="BM588" s="326"/>
      <c r="BN588" s="326"/>
      <c r="BO588" s="326"/>
      <c r="BP588" s="326"/>
      <c r="BQ588" s="326"/>
      <c r="BR588" s="326"/>
      <c r="BS588" s="326"/>
      <c r="BT588" s="326"/>
      <c r="BU588" s="326"/>
      <c r="BV588" s="326"/>
      <c r="BW588" s="326"/>
      <c r="BX588" s="326"/>
      <c r="BY588" s="326"/>
      <c r="BZ588" s="326"/>
      <c r="CB588" s="8"/>
      <c r="CZ588" s="48"/>
      <c r="DA588" s="48"/>
      <c r="DB588" s="48"/>
      <c r="DC588" s="48"/>
      <c r="DD588" s="48"/>
      <c r="DE588" s="48"/>
      <c r="DF588" s="48"/>
      <c r="DG588" s="48"/>
      <c r="DH588" s="48"/>
      <c r="DI588" s="48"/>
      <c r="DJ588" s="48"/>
      <c r="DK588" s="48"/>
      <c r="DL588" s="48"/>
      <c r="DM588" s="48"/>
      <c r="DN588" s="48"/>
      <c r="DO588" s="48"/>
      <c r="DP588" s="48"/>
    </row>
    <row r="589" spans="1:120" s="30" customFormat="1" ht="17.100000000000001" customHeight="1">
      <c r="A589" s="327"/>
      <c r="B589" s="327" t="s">
        <v>287</v>
      </c>
      <c r="C589" s="327"/>
      <c r="D589" s="327"/>
      <c r="E589" s="327"/>
      <c r="F589" s="327"/>
      <c r="G589" s="327"/>
      <c r="H589" s="327"/>
      <c r="I589" s="327"/>
      <c r="J589" s="327"/>
      <c r="K589" s="327"/>
      <c r="L589" s="327"/>
      <c r="M589" s="327"/>
      <c r="N589" s="327"/>
      <c r="O589" s="327"/>
      <c r="P589" s="327"/>
      <c r="Q589" s="327"/>
      <c r="R589" s="327"/>
      <c r="S589" s="329"/>
      <c r="T589" s="329"/>
      <c r="U589" s="329"/>
      <c r="V589" s="329"/>
      <c r="W589" s="329"/>
      <c r="X589" s="329"/>
      <c r="Y589" s="327"/>
      <c r="Z589" s="327"/>
      <c r="AA589" s="327"/>
      <c r="AB589" s="327"/>
      <c r="AC589" s="327"/>
      <c r="AD589" s="327"/>
      <c r="AE589" s="327"/>
      <c r="AF589" s="327"/>
      <c r="AG589" s="327"/>
      <c r="AH589" s="327"/>
      <c r="AI589" s="327"/>
      <c r="AJ589" s="327"/>
      <c r="AK589" s="327"/>
      <c r="AL589" s="327"/>
      <c r="AM589" s="327"/>
      <c r="AN589" s="327"/>
      <c r="AO589" s="327"/>
      <c r="AP589" s="327"/>
      <c r="AQ589" s="327"/>
      <c r="AR589" s="327"/>
      <c r="AS589" s="327"/>
      <c r="AT589" s="327"/>
      <c r="AU589" s="327"/>
      <c r="AV589" s="327"/>
      <c r="AW589" s="327"/>
      <c r="AX589" s="327"/>
      <c r="AY589" s="327"/>
      <c r="AZ589" s="327"/>
      <c r="BA589" s="327"/>
      <c r="BB589" s="327"/>
      <c r="BC589" s="327"/>
      <c r="BD589" s="327"/>
      <c r="BE589" s="327"/>
      <c r="BF589" s="327"/>
      <c r="BG589" s="327"/>
      <c r="BH589" s="327"/>
      <c r="BI589" s="327"/>
      <c r="BJ589" s="327"/>
      <c r="BK589" s="327"/>
      <c r="BL589" s="327"/>
      <c r="BM589" s="327"/>
      <c r="BN589" s="327"/>
      <c r="BO589" s="327"/>
      <c r="BP589" s="327"/>
      <c r="BQ589" s="327"/>
      <c r="BR589" s="327"/>
      <c r="BS589" s="327"/>
      <c r="BT589" s="327"/>
      <c r="BU589" s="327"/>
      <c r="BV589" s="327"/>
      <c r="BW589" s="327"/>
      <c r="BX589" s="327"/>
      <c r="BY589" s="327"/>
      <c r="BZ589" s="327"/>
      <c r="CZ589" s="29"/>
      <c r="DA589" s="29"/>
      <c r="DB589" s="29"/>
      <c r="DC589" s="29"/>
      <c r="DD589" s="29"/>
      <c r="DE589" s="29"/>
      <c r="DF589" s="29"/>
      <c r="DG589" s="29"/>
      <c r="DH589" s="29"/>
      <c r="DI589" s="29"/>
      <c r="DJ589" s="29"/>
      <c r="DK589" s="29"/>
      <c r="DL589" s="29"/>
      <c r="DM589" s="29"/>
      <c r="DN589" s="29"/>
      <c r="DO589" s="29"/>
      <c r="DP589" s="29"/>
    </row>
    <row r="590" spans="1:120" s="30" customFormat="1" ht="17.100000000000001" customHeight="1">
      <c r="A590" s="327"/>
      <c r="B590" s="327"/>
      <c r="C590" s="327"/>
      <c r="D590" s="327"/>
      <c r="E590" s="77" t="s">
        <v>288</v>
      </c>
      <c r="F590" s="327"/>
      <c r="G590" s="327"/>
      <c r="H590" s="327"/>
      <c r="I590" s="327"/>
      <c r="J590" s="327"/>
      <c r="K590" s="327"/>
      <c r="L590" s="327"/>
      <c r="M590" s="327"/>
      <c r="N590" s="327"/>
      <c r="O590" s="327"/>
      <c r="P590" s="327"/>
      <c r="Q590" s="327"/>
      <c r="R590" s="327"/>
      <c r="S590" s="329"/>
      <c r="T590" s="329"/>
      <c r="U590" s="329"/>
      <c r="V590" s="329"/>
      <c r="W590" s="329"/>
      <c r="X590" s="329"/>
      <c r="Y590" s="327"/>
      <c r="Z590" s="327"/>
      <c r="AA590" s="327"/>
      <c r="AB590" s="327"/>
      <c r="AC590" s="327"/>
      <c r="AD590" s="327"/>
      <c r="AE590" s="327"/>
      <c r="AF590" s="327"/>
      <c r="AG590" s="327"/>
      <c r="AH590" s="327"/>
      <c r="AI590" s="327"/>
      <c r="AJ590" s="327"/>
      <c r="AK590" s="327"/>
      <c r="AL590" s="327"/>
      <c r="AM590" s="327"/>
      <c r="AN590" s="327"/>
      <c r="AO590" s="327"/>
      <c r="AP590" s="327"/>
      <c r="AQ590" s="327"/>
      <c r="AR590" s="327"/>
      <c r="AS590" s="327"/>
      <c r="AT590" s="327"/>
      <c r="AU590" s="327"/>
      <c r="AV590" s="327"/>
      <c r="AW590" s="327"/>
      <c r="AX590" s="327"/>
      <c r="AY590" s="327"/>
      <c r="AZ590" s="327"/>
      <c r="BA590" s="327"/>
      <c r="BB590" s="327"/>
      <c r="BC590" s="327"/>
      <c r="BD590" s="327"/>
      <c r="BE590" s="327"/>
      <c r="BF590" s="327"/>
      <c r="BG590" s="327"/>
      <c r="BH590" s="327"/>
      <c r="BI590" s="327"/>
      <c r="BJ590" s="327"/>
      <c r="BK590" s="327"/>
      <c r="BL590" s="327"/>
      <c r="BM590" s="327"/>
      <c r="BN590" s="327"/>
      <c r="BO590" s="327"/>
      <c r="BP590" s="327"/>
      <c r="BQ590" s="327"/>
      <c r="BR590" s="327"/>
      <c r="BS590" s="327"/>
      <c r="BT590" s="327"/>
      <c r="BU590" s="327"/>
      <c r="BV590" s="327"/>
      <c r="BW590" s="327"/>
      <c r="BX590" s="327"/>
      <c r="BY590" s="327"/>
      <c r="BZ590" s="327"/>
      <c r="CZ590" s="29"/>
      <c r="DA590" s="29"/>
      <c r="DB590" s="29"/>
      <c r="DC590" s="29"/>
      <c r="DD590" s="29"/>
      <c r="DE590" s="29"/>
      <c r="DF590" s="29"/>
      <c r="DG590" s="29"/>
      <c r="DH590" s="29"/>
      <c r="DI590" s="29"/>
      <c r="DJ590" s="29"/>
      <c r="DK590" s="29"/>
      <c r="DL590" s="29"/>
      <c r="DM590" s="29"/>
      <c r="DN590" s="29"/>
      <c r="DO590" s="29"/>
      <c r="DP590" s="29"/>
    </row>
    <row r="591" spans="1:120" s="30" customFormat="1" ht="17.100000000000001" customHeight="1">
      <c r="A591" s="327"/>
      <c r="B591" s="77"/>
      <c r="C591" s="327"/>
      <c r="D591" s="327"/>
      <c r="E591" s="327"/>
      <c r="F591" s="327"/>
      <c r="G591" s="327" t="s">
        <v>84</v>
      </c>
      <c r="H591" s="732"/>
      <c r="I591" s="732"/>
      <c r="J591" s="732"/>
      <c r="K591" s="732"/>
      <c r="L591" s="732"/>
      <c r="M591" s="732"/>
      <c r="N591" s="732"/>
      <c r="O591" s="732"/>
      <c r="P591" s="732"/>
      <c r="Q591" s="732"/>
      <c r="R591" s="732"/>
      <c r="S591" s="732"/>
      <c r="T591" s="732"/>
      <c r="U591" s="732"/>
      <c r="V591" s="732"/>
      <c r="W591" s="732"/>
      <c r="X591" s="732"/>
      <c r="Y591" s="732"/>
      <c r="Z591" s="732"/>
      <c r="AA591" s="732"/>
      <c r="AB591" s="732"/>
      <c r="AC591" s="732"/>
      <c r="AD591" s="732"/>
      <c r="AE591" s="732"/>
      <c r="AF591" s="732"/>
      <c r="AG591" s="732"/>
      <c r="AH591" s="732"/>
      <c r="AI591" s="732"/>
      <c r="AJ591" s="732"/>
      <c r="AK591" s="732"/>
      <c r="AL591" s="732"/>
      <c r="AM591" s="732"/>
      <c r="AN591" s="732"/>
      <c r="AO591" s="732"/>
      <c r="AP591" s="732"/>
      <c r="AQ591" s="732"/>
      <c r="AR591" s="732"/>
      <c r="AS591" s="732"/>
      <c r="AT591" s="732"/>
      <c r="AU591" s="732"/>
      <c r="AV591" s="732"/>
      <c r="AW591" s="732"/>
      <c r="AX591" s="732"/>
      <c r="AY591" s="732"/>
      <c r="AZ591" s="732"/>
      <c r="BA591" s="732"/>
      <c r="BB591" s="732"/>
      <c r="BC591" s="732"/>
      <c r="BD591" s="732"/>
      <c r="BE591" s="732"/>
      <c r="BF591" s="732"/>
      <c r="BG591" s="732"/>
      <c r="BH591" s="732"/>
      <c r="BI591" s="732"/>
      <c r="BJ591" s="732"/>
      <c r="BK591" s="732"/>
      <c r="BL591" s="732"/>
      <c r="BM591" s="732"/>
      <c r="BN591" s="732"/>
      <c r="BO591" s="732"/>
      <c r="BP591" s="732"/>
      <c r="BQ591" s="732"/>
      <c r="BR591" s="732"/>
      <c r="BS591" s="732"/>
      <c r="BT591" s="732"/>
      <c r="BU591" s="732"/>
      <c r="BV591" s="732"/>
      <c r="BW591" s="732"/>
      <c r="BX591" s="732"/>
      <c r="BY591" s="732"/>
      <c r="BZ591" s="327" t="s">
        <v>80</v>
      </c>
      <c r="CZ591" s="29"/>
      <c r="DA591" s="29"/>
      <c r="DB591" s="29"/>
      <c r="DC591" s="29"/>
      <c r="DD591" s="29"/>
      <c r="DE591" s="29"/>
      <c r="DF591" s="29"/>
      <c r="DG591" s="29"/>
      <c r="DH591" s="29"/>
      <c r="DI591" s="29"/>
      <c r="DJ591" s="29"/>
      <c r="DK591" s="29"/>
      <c r="DL591" s="29"/>
      <c r="DM591" s="29"/>
      <c r="DN591" s="29"/>
      <c r="DO591" s="29"/>
      <c r="DP591" s="29"/>
    </row>
    <row r="592" spans="1:120" s="30" customFormat="1" ht="17.100000000000001" customHeight="1">
      <c r="A592" s="327"/>
      <c r="B592" s="327"/>
      <c r="C592" s="327"/>
      <c r="D592" s="327"/>
      <c r="E592" s="77" t="s">
        <v>290</v>
      </c>
      <c r="F592" s="327"/>
      <c r="G592" s="327"/>
      <c r="H592" s="327"/>
      <c r="I592" s="327"/>
      <c r="J592" s="327"/>
      <c r="K592" s="327"/>
      <c r="L592" s="327"/>
      <c r="M592" s="327"/>
      <c r="N592" s="327"/>
      <c r="O592" s="327"/>
      <c r="P592" s="327"/>
      <c r="Q592" s="327"/>
      <c r="R592" s="327"/>
      <c r="S592" s="329"/>
      <c r="T592" s="329"/>
      <c r="U592" s="329"/>
      <c r="V592" s="329"/>
      <c r="W592" s="329"/>
      <c r="X592" s="329"/>
      <c r="Y592" s="327"/>
      <c r="Z592" s="327"/>
      <c r="AA592" s="327"/>
      <c r="AB592" s="327"/>
      <c r="AC592" s="327"/>
      <c r="AD592" s="327"/>
      <c r="AE592" s="327"/>
      <c r="AF592" s="327"/>
      <c r="AG592" s="327"/>
      <c r="AH592" s="327"/>
      <c r="AI592" s="327"/>
      <c r="AJ592" s="327"/>
      <c r="AK592" s="327"/>
      <c r="AL592" s="327"/>
      <c r="AM592" s="327"/>
      <c r="AN592" s="327"/>
      <c r="AO592" s="327"/>
      <c r="AP592" s="327"/>
      <c r="AQ592" s="327"/>
      <c r="AR592" s="327"/>
      <c r="AS592" s="327"/>
      <c r="AT592" s="327"/>
      <c r="AU592" s="327"/>
      <c r="AV592" s="327"/>
      <c r="AW592" s="327"/>
      <c r="AX592" s="327"/>
      <c r="AY592" s="327"/>
      <c r="AZ592" s="327"/>
      <c r="BA592" s="327"/>
      <c r="BB592" s="327"/>
      <c r="BC592" s="327"/>
      <c r="BD592" s="327"/>
      <c r="BE592" s="327"/>
      <c r="BF592" s="327"/>
      <c r="BG592" s="327"/>
      <c r="BH592" s="327"/>
      <c r="BI592" s="327"/>
      <c r="BJ592" s="327"/>
      <c r="BK592" s="327"/>
      <c r="BL592" s="327"/>
      <c r="BM592" s="327"/>
      <c r="BN592" s="327"/>
      <c r="BO592" s="327"/>
      <c r="BP592" s="327"/>
      <c r="BQ592" s="327"/>
      <c r="BR592" s="327"/>
      <c r="BS592" s="327"/>
      <c r="BT592" s="327"/>
      <c r="BU592" s="327"/>
      <c r="BV592" s="327"/>
      <c r="BW592" s="327"/>
      <c r="BX592" s="327"/>
      <c r="BY592" s="327"/>
      <c r="BZ592" s="327"/>
      <c r="CZ592" s="29"/>
      <c r="DA592" s="29"/>
      <c r="DB592" s="29"/>
      <c r="DC592" s="29"/>
      <c r="DD592" s="29"/>
      <c r="DE592" s="29"/>
      <c r="DF592" s="29"/>
      <c r="DG592" s="29"/>
      <c r="DH592" s="29"/>
      <c r="DI592" s="29"/>
      <c r="DJ592" s="29"/>
      <c r="DK592" s="29"/>
      <c r="DL592" s="29"/>
      <c r="DM592" s="29"/>
      <c r="DN592" s="29"/>
      <c r="DO592" s="29"/>
      <c r="DP592" s="29"/>
    </row>
    <row r="593" spans="1:120" s="30" customFormat="1" ht="17.100000000000001" customHeight="1">
      <c r="A593" s="327"/>
      <c r="B593" s="327"/>
      <c r="C593" s="327"/>
      <c r="D593" s="327"/>
      <c r="E593" s="327"/>
      <c r="F593" s="327"/>
      <c r="G593" s="729" t="s">
        <v>56</v>
      </c>
      <c r="H593" s="729"/>
      <c r="I593" s="729"/>
      <c r="J593" s="327" t="s">
        <v>1348</v>
      </c>
      <c r="K593" s="327"/>
      <c r="L593" s="327"/>
      <c r="M593" s="327"/>
      <c r="N593" s="327"/>
      <c r="O593" s="327"/>
      <c r="P593" s="327"/>
      <c r="Q593" s="327"/>
      <c r="R593" s="327"/>
      <c r="S593" s="327"/>
      <c r="T593" s="327"/>
      <c r="U593" s="327"/>
      <c r="V593" s="327"/>
      <c r="W593" s="327"/>
      <c r="X593" s="327"/>
      <c r="Y593" s="327"/>
      <c r="Z593" s="327"/>
      <c r="AA593" s="327"/>
      <c r="AB593" s="327"/>
      <c r="AC593" s="327"/>
      <c r="AD593" s="327"/>
      <c r="AE593" s="327"/>
      <c r="AF593" s="327"/>
      <c r="AG593" s="327"/>
      <c r="AH593" s="327"/>
      <c r="AI593" s="327"/>
      <c r="AJ593" s="327"/>
      <c r="AK593" s="327"/>
      <c r="AL593" s="327"/>
      <c r="AM593" s="327"/>
      <c r="AN593" s="327"/>
      <c r="AO593" s="327"/>
      <c r="AP593" s="327"/>
      <c r="AQ593" s="327"/>
      <c r="AR593" s="327"/>
      <c r="AS593" s="327"/>
      <c r="AT593" s="327"/>
      <c r="AU593" s="327"/>
      <c r="AV593" s="327"/>
      <c r="AW593" s="327"/>
      <c r="AX593" s="327"/>
      <c r="AY593" s="327"/>
      <c r="AZ593" s="327"/>
      <c r="BA593" s="327"/>
      <c r="BB593" s="327"/>
      <c r="BC593" s="327"/>
      <c r="BD593" s="327"/>
      <c r="BE593" s="327"/>
      <c r="BF593" s="327"/>
      <c r="BG593" s="327"/>
      <c r="BH593" s="327"/>
      <c r="BI593" s="327"/>
      <c r="BJ593" s="327"/>
      <c r="BK593" s="327"/>
      <c r="BL593" s="327"/>
      <c r="BM593" s="327"/>
      <c r="BN593" s="327"/>
      <c r="BO593" s="327"/>
      <c r="BP593" s="327"/>
      <c r="BQ593" s="327"/>
      <c r="BR593" s="327"/>
      <c r="BS593" s="327"/>
      <c r="BT593" s="327"/>
      <c r="BU593" s="327"/>
      <c r="BV593" s="327"/>
      <c r="BW593" s="327"/>
      <c r="BX593" s="327"/>
      <c r="BY593" s="327"/>
      <c r="BZ593" s="327"/>
      <c r="CZ593" s="29"/>
      <c r="DA593" s="29"/>
      <c r="DB593" s="29"/>
      <c r="DC593" s="29"/>
      <c r="DD593" s="29"/>
      <c r="DE593" s="29"/>
      <c r="DF593" s="29"/>
      <c r="DG593" s="29"/>
      <c r="DH593" s="29"/>
      <c r="DI593" s="29"/>
      <c r="DJ593" s="29"/>
      <c r="DK593" s="29"/>
      <c r="DL593" s="29"/>
      <c r="DM593" s="29"/>
      <c r="DN593" s="29"/>
      <c r="DO593" s="29"/>
      <c r="DP593" s="29"/>
    </row>
    <row r="594" spans="1:120" s="30" customFormat="1" ht="17.100000000000001" customHeight="1">
      <c r="A594" s="327"/>
      <c r="B594" s="327"/>
      <c r="C594" s="327"/>
      <c r="D594" s="327"/>
      <c r="E594" s="327"/>
      <c r="F594" s="327"/>
      <c r="G594" s="327"/>
      <c r="H594" s="327" t="s">
        <v>292</v>
      </c>
      <c r="I594" s="327"/>
      <c r="J594" s="327"/>
      <c r="K594" s="327"/>
      <c r="L594" s="327"/>
      <c r="M594" s="327"/>
      <c r="N594" s="327"/>
      <c r="O594" s="327"/>
      <c r="P594" s="327"/>
      <c r="Q594" s="327"/>
      <c r="R594" s="327"/>
      <c r="S594" s="327"/>
      <c r="T594" s="327"/>
      <c r="U594" s="732"/>
      <c r="V594" s="732"/>
      <c r="W594" s="732"/>
      <c r="X594" s="732"/>
      <c r="Y594" s="732"/>
      <c r="Z594" s="732"/>
      <c r="AA594" s="732"/>
      <c r="AB594" s="732"/>
      <c r="AC594" s="732"/>
      <c r="AD594" s="732"/>
      <c r="AE594" s="732"/>
      <c r="AF594" s="732"/>
      <c r="AG594" s="732"/>
      <c r="AH594" s="732"/>
      <c r="AI594" s="732"/>
      <c r="AJ594" s="732"/>
      <c r="AK594" s="732"/>
      <c r="AL594" s="732"/>
      <c r="AM594" s="732"/>
      <c r="AN594" s="732"/>
      <c r="AO594" s="732"/>
      <c r="AP594" s="732"/>
      <c r="AQ594" s="732"/>
      <c r="AR594" s="732"/>
      <c r="AS594" s="327" t="s">
        <v>80</v>
      </c>
      <c r="AT594" s="327"/>
      <c r="AU594" s="327"/>
      <c r="AV594" s="327"/>
      <c r="AW594" s="327"/>
      <c r="AX594" s="327"/>
      <c r="AY594" s="327"/>
      <c r="AZ594" s="327"/>
      <c r="BA594" s="327"/>
      <c r="BB594" s="327"/>
      <c r="BC594" s="327"/>
      <c r="BD594" s="327"/>
      <c r="BE594" s="327"/>
      <c r="BF594" s="327"/>
      <c r="BG594" s="327"/>
      <c r="BH594" s="327"/>
      <c r="BI594" s="327"/>
      <c r="BJ594" s="327"/>
      <c r="BK594" s="327"/>
      <c r="BL594" s="327"/>
      <c r="BM594" s="327"/>
      <c r="BN594" s="327"/>
      <c r="BO594" s="327"/>
      <c r="BP594" s="327"/>
      <c r="BQ594" s="327"/>
      <c r="BR594" s="327"/>
      <c r="BS594" s="327"/>
      <c r="BT594" s="327"/>
      <c r="BU594" s="327"/>
      <c r="BV594" s="327"/>
      <c r="BW594" s="327"/>
      <c r="BX594" s="327"/>
      <c r="BY594" s="327"/>
      <c r="BZ594" s="327"/>
      <c r="CZ594" s="29"/>
      <c r="DA594" s="29"/>
      <c r="DB594" s="29"/>
      <c r="DC594" s="29"/>
      <c r="DD594" s="29"/>
      <c r="DE594" s="29"/>
      <c r="DF594" s="29"/>
      <c r="DG594" s="29"/>
      <c r="DH594" s="29"/>
      <c r="DI594" s="29"/>
      <c r="DJ594" s="29"/>
      <c r="DK594" s="29"/>
      <c r="DL594" s="29"/>
      <c r="DM594" s="29"/>
      <c r="DN594" s="29"/>
      <c r="DO594" s="29"/>
      <c r="DP594" s="29"/>
    </row>
    <row r="595" spans="1:120" s="30" customFormat="1" ht="17.100000000000001" customHeight="1">
      <c r="A595" s="327"/>
      <c r="B595" s="327"/>
      <c r="C595" s="327"/>
      <c r="D595" s="327"/>
      <c r="E595" s="327"/>
      <c r="F595" s="327"/>
      <c r="G595" s="729" t="s">
        <v>56</v>
      </c>
      <c r="H595" s="729"/>
      <c r="I595" s="729"/>
      <c r="J595" s="327" t="s">
        <v>1349</v>
      </c>
      <c r="K595" s="327"/>
      <c r="L595" s="327"/>
      <c r="M595" s="327"/>
      <c r="N595" s="327"/>
      <c r="O595" s="327"/>
      <c r="P595" s="327"/>
      <c r="Q595" s="327"/>
      <c r="R595" s="327"/>
      <c r="S595" s="327"/>
      <c r="T595" s="327"/>
      <c r="U595" s="327"/>
      <c r="V595" s="327"/>
      <c r="W595" s="327"/>
      <c r="X595" s="327"/>
      <c r="Y595" s="327"/>
      <c r="Z595" s="327"/>
      <c r="AA595" s="327"/>
      <c r="AB595" s="327"/>
      <c r="AC595" s="327"/>
      <c r="AD595" s="327"/>
      <c r="AE595" s="327"/>
      <c r="AF595" s="327"/>
      <c r="AG595" s="327"/>
      <c r="AH595" s="327"/>
      <c r="AI595" s="327"/>
      <c r="AJ595" s="327"/>
      <c r="AK595" s="327"/>
      <c r="AL595" s="327"/>
      <c r="AM595" s="327"/>
      <c r="AN595" s="327"/>
      <c r="AO595" s="327"/>
      <c r="AP595" s="327"/>
      <c r="AQ595" s="327"/>
      <c r="AR595" s="327"/>
      <c r="AS595" s="327"/>
      <c r="AT595" s="327"/>
      <c r="AU595" s="327"/>
      <c r="AV595" s="327"/>
      <c r="AW595" s="327"/>
      <c r="AX595" s="327"/>
      <c r="AY595" s="327"/>
      <c r="AZ595" s="327"/>
      <c r="BA595" s="327"/>
      <c r="BB595" s="327"/>
      <c r="BC595" s="327"/>
      <c r="BD595" s="327"/>
      <c r="BE595" s="327"/>
      <c r="BF595" s="327"/>
      <c r="BG595" s="327"/>
      <c r="BH595" s="327"/>
      <c r="BI595" s="327"/>
      <c r="BJ595" s="327"/>
      <c r="BK595" s="327"/>
      <c r="BL595" s="327"/>
      <c r="BM595" s="327"/>
      <c r="BN595" s="327"/>
      <c r="BO595" s="327"/>
      <c r="BP595" s="327"/>
      <c r="BQ595" s="327"/>
      <c r="BR595" s="327"/>
      <c r="BS595" s="327"/>
      <c r="BT595" s="327"/>
      <c r="BU595" s="327"/>
      <c r="BV595" s="327"/>
      <c r="BW595" s="327"/>
      <c r="BX595" s="327"/>
      <c r="BY595" s="327"/>
      <c r="BZ595" s="327"/>
      <c r="CZ595" s="29"/>
      <c r="DA595" s="29"/>
      <c r="DB595" s="29"/>
      <c r="DC595" s="29"/>
      <c r="DD595" s="29"/>
      <c r="DE595" s="29"/>
      <c r="DF595" s="29"/>
      <c r="DG595" s="29"/>
      <c r="DH595" s="29"/>
      <c r="DI595" s="29"/>
      <c r="DJ595" s="29"/>
      <c r="DK595" s="29"/>
      <c r="DL595" s="29"/>
      <c r="DM595" s="29"/>
      <c r="DN595" s="29"/>
      <c r="DO595" s="29"/>
      <c r="DP595" s="29"/>
    </row>
    <row r="596" spans="1:120" s="2" customFormat="1" ht="4.5" customHeight="1">
      <c r="A596" s="325"/>
      <c r="B596" s="325"/>
      <c r="C596" s="325"/>
      <c r="D596" s="325"/>
      <c r="E596" s="325"/>
      <c r="F596" s="325"/>
      <c r="G596" s="325"/>
      <c r="H596" s="325"/>
      <c r="I596" s="325"/>
      <c r="J596" s="325"/>
      <c r="K596" s="325"/>
      <c r="L596" s="325"/>
      <c r="M596" s="325"/>
      <c r="N596" s="325"/>
      <c r="O596" s="325"/>
      <c r="P596" s="325"/>
      <c r="Q596" s="325"/>
      <c r="R596" s="325"/>
      <c r="S596" s="325"/>
      <c r="T596" s="325"/>
      <c r="U596" s="325"/>
      <c r="V596" s="325"/>
      <c r="W596" s="325"/>
      <c r="X596" s="325"/>
      <c r="Y596" s="325"/>
      <c r="Z596" s="325"/>
      <c r="AA596" s="325"/>
      <c r="AB596" s="325"/>
      <c r="AC596" s="325"/>
      <c r="AD596" s="325"/>
      <c r="AE596" s="325"/>
      <c r="AF596" s="325"/>
      <c r="AG596" s="325"/>
      <c r="AH596" s="325"/>
      <c r="AI596" s="325"/>
      <c r="AJ596" s="325"/>
      <c r="AK596" s="325"/>
      <c r="AL596" s="325"/>
      <c r="AM596" s="325"/>
      <c r="AN596" s="325"/>
      <c r="AO596" s="325"/>
      <c r="AP596" s="325"/>
      <c r="AQ596" s="325"/>
      <c r="AR596" s="325"/>
      <c r="AS596" s="325"/>
      <c r="AT596" s="325"/>
      <c r="AU596" s="325"/>
      <c r="AV596" s="325"/>
      <c r="AW596" s="325"/>
      <c r="AX596" s="325"/>
      <c r="AY596" s="325"/>
      <c r="AZ596" s="325"/>
      <c r="BA596" s="325"/>
      <c r="BB596" s="325"/>
      <c r="BC596" s="325"/>
      <c r="BD596" s="325"/>
      <c r="BE596" s="325"/>
      <c r="BF596" s="325"/>
      <c r="BG596" s="325"/>
      <c r="BH596" s="325"/>
      <c r="BI596" s="325"/>
      <c r="BJ596" s="325"/>
      <c r="BK596" s="325"/>
      <c r="BL596" s="325"/>
      <c r="BM596" s="325"/>
      <c r="BN596" s="325"/>
      <c r="BO596" s="325"/>
      <c r="BP596" s="325"/>
      <c r="BQ596" s="325"/>
      <c r="BR596" s="325"/>
      <c r="BS596" s="325"/>
      <c r="BT596" s="325"/>
      <c r="BU596" s="325"/>
      <c r="BV596" s="325"/>
      <c r="BW596" s="325"/>
      <c r="BX596" s="325"/>
      <c r="BY596" s="325"/>
      <c r="BZ596" s="325"/>
      <c r="CB596" s="8"/>
      <c r="CZ596" s="48"/>
      <c r="DA596" s="48"/>
      <c r="DB596" s="48"/>
      <c r="DC596" s="48"/>
      <c r="DD596" s="48"/>
      <c r="DE596" s="48"/>
      <c r="DF596" s="48"/>
      <c r="DG596" s="48"/>
      <c r="DH596" s="48"/>
      <c r="DI596" s="48"/>
      <c r="DJ596" s="48"/>
      <c r="DK596" s="48"/>
      <c r="DL596" s="48"/>
      <c r="DM596" s="48"/>
      <c r="DN596" s="48"/>
      <c r="DO596" s="48"/>
      <c r="DP596" s="48"/>
    </row>
    <row r="597" spans="1:120" s="2" customFormat="1" ht="4.5" customHeight="1">
      <c r="A597" s="326"/>
      <c r="B597" s="326"/>
      <c r="C597" s="326"/>
      <c r="D597" s="326"/>
      <c r="E597" s="326"/>
      <c r="F597" s="326"/>
      <c r="G597" s="326"/>
      <c r="H597" s="326"/>
      <c r="I597" s="326"/>
      <c r="J597" s="326"/>
      <c r="K597" s="326"/>
      <c r="L597" s="326"/>
      <c r="M597" s="326"/>
      <c r="N597" s="326"/>
      <c r="O597" s="326"/>
      <c r="P597" s="326"/>
      <c r="Q597" s="326"/>
      <c r="R597" s="326"/>
      <c r="S597" s="326"/>
      <c r="T597" s="326"/>
      <c r="U597" s="326"/>
      <c r="V597" s="326"/>
      <c r="W597" s="326"/>
      <c r="X597" s="326"/>
      <c r="Y597" s="326"/>
      <c r="Z597" s="326"/>
      <c r="AA597" s="326"/>
      <c r="AB597" s="326"/>
      <c r="AC597" s="326"/>
      <c r="AD597" s="326"/>
      <c r="AE597" s="326"/>
      <c r="AF597" s="326"/>
      <c r="AG597" s="326"/>
      <c r="AH597" s="326"/>
      <c r="AI597" s="326"/>
      <c r="AJ597" s="326"/>
      <c r="AK597" s="326"/>
      <c r="AL597" s="326"/>
      <c r="AM597" s="326"/>
      <c r="AN597" s="326"/>
      <c r="AO597" s="326"/>
      <c r="AP597" s="326"/>
      <c r="AQ597" s="326"/>
      <c r="AR597" s="326"/>
      <c r="AS597" s="326"/>
      <c r="AT597" s="326"/>
      <c r="AU597" s="326"/>
      <c r="AV597" s="326"/>
      <c r="AW597" s="326"/>
      <c r="AX597" s="326"/>
      <c r="AY597" s="326"/>
      <c r="AZ597" s="326"/>
      <c r="BA597" s="326"/>
      <c r="BB597" s="326"/>
      <c r="BC597" s="326"/>
      <c r="BD597" s="326"/>
      <c r="BE597" s="326"/>
      <c r="BF597" s="326"/>
      <c r="BG597" s="326"/>
      <c r="BH597" s="326"/>
      <c r="BI597" s="326"/>
      <c r="BJ597" s="326"/>
      <c r="BK597" s="326"/>
      <c r="BL597" s="326"/>
      <c r="BM597" s="326"/>
      <c r="BN597" s="326"/>
      <c r="BO597" s="326"/>
      <c r="BP597" s="326"/>
      <c r="BQ597" s="326"/>
      <c r="BR597" s="326"/>
      <c r="BS597" s="326"/>
      <c r="BT597" s="326"/>
      <c r="BU597" s="326"/>
      <c r="BV597" s="326"/>
      <c r="BW597" s="326"/>
      <c r="BX597" s="326"/>
      <c r="BY597" s="326"/>
      <c r="BZ597" s="326"/>
      <c r="CB597" s="8"/>
      <c r="CZ597" s="48"/>
      <c r="DA597" s="48"/>
      <c r="DB597" s="48"/>
      <c r="DC597" s="48"/>
      <c r="DD597" s="48"/>
      <c r="DE597" s="48"/>
      <c r="DF597" s="48"/>
      <c r="DG597" s="48"/>
      <c r="DH597" s="48"/>
      <c r="DI597" s="48"/>
      <c r="DJ597" s="48"/>
      <c r="DK597" s="48"/>
      <c r="DL597" s="48"/>
      <c r="DM597" s="48"/>
      <c r="DN597" s="48"/>
      <c r="DO597" s="48"/>
      <c r="DP597" s="48"/>
    </row>
    <row r="598" spans="1:120" s="30" customFormat="1" ht="17.100000000000001" customHeight="1">
      <c r="A598" s="327"/>
      <c r="B598" s="327" t="s">
        <v>294</v>
      </c>
      <c r="C598" s="327"/>
      <c r="D598" s="327"/>
      <c r="E598" s="327"/>
      <c r="F598" s="327"/>
      <c r="G598" s="327"/>
      <c r="H598" s="327"/>
      <c r="I598" s="327"/>
      <c r="J598" s="327"/>
      <c r="K598" s="327"/>
      <c r="L598" s="327"/>
      <c r="M598" s="327"/>
      <c r="N598" s="327"/>
      <c r="O598" s="327"/>
      <c r="P598" s="327"/>
      <c r="Q598" s="327"/>
      <c r="R598" s="327"/>
      <c r="S598" s="329"/>
      <c r="T598" s="329"/>
      <c r="U598" s="329"/>
      <c r="V598" s="329"/>
      <c r="W598" s="329"/>
      <c r="X598" s="329"/>
      <c r="Y598" s="327"/>
      <c r="Z598" s="327"/>
      <c r="AA598" s="327"/>
      <c r="AB598" s="327"/>
      <c r="AC598" s="327"/>
      <c r="AD598" s="327"/>
      <c r="AE598" s="327"/>
      <c r="AF598" s="327"/>
      <c r="AG598" s="327"/>
      <c r="AH598" s="327"/>
      <c r="AI598" s="327"/>
      <c r="AJ598" s="327"/>
      <c r="AK598" s="327"/>
      <c r="AL598" s="327"/>
      <c r="AM598" s="327"/>
      <c r="AN598" s="327"/>
      <c r="AO598" s="327"/>
      <c r="AP598" s="327"/>
      <c r="AQ598" s="327"/>
      <c r="AR598" s="327"/>
      <c r="AS598" s="327"/>
      <c r="AT598" s="327"/>
      <c r="AU598" s="327"/>
      <c r="AV598" s="327"/>
      <c r="AW598" s="327"/>
      <c r="AX598" s="327"/>
      <c r="AY598" s="327"/>
      <c r="AZ598" s="327"/>
      <c r="BA598" s="327"/>
      <c r="BB598" s="327"/>
      <c r="BC598" s="327"/>
      <c r="BD598" s="327"/>
      <c r="BE598" s="327"/>
      <c r="BF598" s="327"/>
      <c r="BG598" s="327"/>
      <c r="BH598" s="327"/>
      <c r="BI598" s="327"/>
      <c r="BJ598" s="327"/>
      <c r="BK598" s="327"/>
      <c r="BL598" s="327"/>
      <c r="BM598" s="327"/>
      <c r="BN598" s="327"/>
      <c r="BO598" s="327"/>
      <c r="BP598" s="327"/>
      <c r="BQ598" s="327"/>
      <c r="BR598" s="327"/>
      <c r="BS598" s="327"/>
      <c r="BT598" s="327"/>
      <c r="BU598" s="327"/>
      <c r="BV598" s="327"/>
      <c r="BW598" s="327"/>
      <c r="BX598" s="327"/>
      <c r="BY598" s="327"/>
      <c r="BZ598" s="327"/>
      <c r="CZ598" s="29"/>
      <c r="DA598" s="29"/>
      <c r="DB598" s="29"/>
      <c r="DC598" s="29"/>
      <c r="DD598" s="29"/>
      <c r="DE598" s="29"/>
      <c r="DF598" s="29"/>
      <c r="DG598" s="29"/>
      <c r="DH598" s="29"/>
      <c r="DI598" s="29"/>
      <c r="DJ598" s="29"/>
      <c r="DK598" s="29"/>
      <c r="DL598" s="29"/>
      <c r="DM598" s="29"/>
      <c r="DN598" s="29"/>
      <c r="DO598" s="29"/>
      <c r="DP598" s="29"/>
    </row>
    <row r="599" spans="1:120" s="30" customFormat="1" ht="17.100000000000001" customHeight="1">
      <c r="A599" s="327"/>
      <c r="B599" s="332"/>
      <c r="C599" s="327"/>
      <c r="D599" s="327"/>
      <c r="E599" s="327"/>
      <c r="F599" s="327" t="s">
        <v>84</v>
      </c>
      <c r="G599" s="732"/>
      <c r="H599" s="732"/>
      <c r="I599" s="732"/>
      <c r="J599" s="732"/>
      <c r="K599" s="732"/>
      <c r="L599" s="732"/>
      <c r="M599" s="732"/>
      <c r="N599" s="732"/>
      <c r="O599" s="732"/>
      <c r="P599" s="732"/>
      <c r="Q599" s="732"/>
      <c r="R599" s="732"/>
      <c r="S599" s="732"/>
      <c r="T599" s="732"/>
      <c r="U599" s="732"/>
      <c r="V599" s="732"/>
      <c r="W599" s="732"/>
      <c r="X599" s="732"/>
      <c r="Y599" s="732"/>
      <c r="Z599" s="732"/>
      <c r="AA599" s="732"/>
      <c r="AB599" s="732"/>
      <c r="AC599" s="732"/>
      <c r="AD599" s="732"/>
      <c r="AE599" s="732"/>
      <c r="AF599" s="732"/>
      <c r="AG599" s="732"/>
      <c r="AH599" s="732"/>
      <c r="AI599" s="732"/>
      <c r="AJ599" s="732"/>
      <c r="AK599" s="732"/>
      <c r="AL599" s="732"/>
      <c r="AM599" s="732"/>
      <c r="AN599" s="732"/>
      <c r="AO599" s="732"/>
      <c r="AP599" s="732"/>
      <c r="AQ599" s="732"/>
      <c r="AR599" s="732"/>
      <c r="AS599" s="732"/>
      <c r="AT599" s="732"/>
      <c r="AU599" s="732"/>
      <c r="AV599" s="732"/>
      <c r="AW599" s="732"/>
      <c r="AX599" s="732"/>
      <c r="AY599" s="327" t="s">
        <v>80</v>
      </c>
      <c r="AZ599" s="327"/>
      <c r="BA599" s="327"/>
      <c r="BB599" s="327"/>
      <c r="BC599" s="327"/>
      <c r="BD599" s="327"/>
      <c r="BE599" s="327"/>
      <c r="BF599" s="327"/>
      <c r="BG599" s="327"/>
      <c r="BH599" s="327"/>
      <c r="BI599" s="327"/>
      <c r="BJ599" s="327"/>
      <c r="BK599" s="327"/>
      <c r="BL599" s="327"/>
      <c r="BM599" s="327"/>
      <c r="BN599" s="327"/>
      <c r="BO599" s="327"/>
      <c r="BP599" s="327"/>
      <c r="BQ599" s="327"/>
      <c r="BR599" s="327"/>
      <c r="BS599" s="327"/>
      <c r="BT599" s="327"/>
      <c r="BU599" s="327"/>
      <c r="BV599" s="327"/>
      <c r="BW599" s="327"/>
      <c r="BX599" s="327"/>
      <c r="BY599" s="327"/>
      <c r="BZ599" s="327"/>
      <c r="CZ599" s="29"/>
      <c r="DA599" s="29"/>
      <c r="DB599" s="29"/>
      <c r="DC599" s="29"/>
      <c r="DD599" s="29"/>
      <c r="DE599" s="29"/>
      <c r="DF599" s="29"/>
      <c r="DG599" s="29"/>
      <c r="DH599" s="29"/>
      <c r="DI599" s="29"/>
      <c r="DJ599" s="29"/>
      <c r="DK599" s="29"/>
      <c r="DL599" s="29"/>
      <c r="DM599" s="29"/>
      <c r="DN599" s="29"/>
      <c r="DO599" s="29"/>
      <c r="DP599" s="29"/>
    </row>
    <row r="600" spans="1:120" s="2" customFormat="1" ht="4.5" customHeight="1">
      <c r="A600" s="325"/>
      <c r="B600" s="325"/>
      <c r="C600" s="325"/>
      <c r="D600" s="325"/>
      <c r="E600" s="325"/>
      <c r="F600" s="325"/>
      <c r="G600" s="325"/>
      <c r="H600" s="325"/>
      <c r="I600" s="325"/>
      <c r="J600" s="325"/>
      <c r="K600" s="325"/>
      <c r="L600" s="325"/>
      <c r="M600" s="325"/>
      <c r="N600" s="325"/>
      <c r="O600" s="325"/>
      <c r="P600" s="325"/>
      <c r="Q600" s="325"/>
      <c r="R600" s="325"/>
      <c r="S600" s="325"/>
      <c r="T600" s="325"/>
      <c r="U600" s="325"/>
      <c r="V600" s="325"/>
      <c r="W600" s="325"/>
      <c r="X600" s="325"/>
      <c r="Y600" s="325"/>
      <c r="Z600" s="325"/>
      <c r="AA600" s="325"/>
      <c r="AB600" s="325"/>
      <c r="AC600" s="325"/>
      <c r="AD600" s="325"/>
      <c r="AE600" s="325"/>
      <c r="AF600" s="325"/>
      <c r="AG600" s="325"/>
      <c r="AH600" s="325"/>
      <c r="AI600" s="325"/>
      <c r="AJ600" s="325"/>
      <c r="AK600" s="325"/>
      <c r="AL600" s="325"/>
      <c r="AM600" s="325"/>
      <c r="AN600" s="325"/>
      <c r="AO600" s="325"/>
      <c r="AP600" s="325"/>
      <c r="AQ600" s="325"/>
      <c r="AR600" s="325"/>
      <c r="AS600" s="325"/>
      <c r="AT600" s="325"/>
      <c r="AU600" s="325"/>
      <c r="AV600" s="325"/>
      <c r="AW600" s="325"/>
      <c r="AX600" s="325"/>
      <c r="AY600" s="325"/>
      <c r="AZ600" s="325"/>
      <c r="BA600" s="325"/>
      <c r="BB600" s="325"/>
      <c r="BC600" s="325"/>
      <c r="BD600" s="325"/>
      <c r="BE600" s="325"/>
      <c r="BF600" s="325"/>
      <c r="BG600" s="325"/>
      <c r="BH600" s="325"/>
      <c r="BI600" s="325"/>
      <c r="BJ600" s="325"/>
      <c r="BK600" s="325"/>
      <c r="BL600" s="325"/>
      <c r="BM600" s="325"/>
      <c r="BN600" s="325"/>
      <c r="BO600" s="325"/>
      <c r="BP600" s="325"/>
      <c r="BQ600" s="325"/>
      <c r="BR600" s="325"/>
      <c r="BS600" s="325"/>
      <c r="BT600" s="325"/>
      <c r="BU600" s="325"/>
      <c r="BV600" s="325"/>
      <c r="BW600" s="325"/>
      <c r="BX600" s="325"/>
      <c r="BY600" s="325"/>
      <c r="BZ600" s="325"/>
      <c r="CB600" s="8"/>
      <c r="CZ600" s="48"/>
      <c r="DA600" s="48"/>
      <c r="DB600" s="48"/>
      <c r="DC600" s="48"/>
      <c r="DD600" s="48"/>
      <c r="DE600" s="48"/>
      <c r="DF600" s="48"/>
      <c r="DG600" s="48"/>
      <c r="DH600" s="48"/>
      <c r="DI600" s="48"/>
      <c r="DJ600" s="48"/>
      <c r="DK600" s="48"/>
      <c r="DL600" s="48"/>
      <c r="DM600" s="48"/>
      <c r="DN600" s="48"/>
      <c r="DO600" s="48"/>
      <c r="DP600" s="48"/>
    </row>
    <row r="601" spans="1:120" s="2" customFormat="1" ht="4.5" customHeight="1">
      <c r="A601" s="326"/>
      <c r="B601" s="326"/>
      <c r="C601" s="326"/>
      <c r="D601" s="326"/>
      <c r="E601" s="326"/>
      <c r="F601" s="326"/>
      <c r="G601" s="326"/>
      <c r="H601" s="326"/>
      <c r="I601" s="326"/>
      <c r="J601" s="326"/>
      <c r="K601" s="326"/>
      <c r="L601" s="326"/>
      <c r="M601" s="326"/>
      <c r="N601" s="326"/>
      <c r="O601" s="326"/>
      <c r="P601" s="326"/>
      <c r="Q601" s="326"/>
      <c r="R601" s="326"/>
      <c r="S601" s="326"/>
      <c r="T601" s="326"/>
      <c r="U601" s="326"/>
      <c r="V601" s="326"/>
      <c r="W601" s="326"/>
      <c r="X601" s="326"/>
      <c r="Y601" s="326"/>
      <c r="Z601" s="326"/>
      <c r="AA601" s="326"/>
      <c r="AB601" s="326"/>
      <c r="AC601" s="326"/>
      <c r="AD601" s="326"/>
      <c r="AE601" s="326"/>
      <c r="AF601" s="326"/>
      <c r="AG601" s="326"/>
      <c r="AH601" s="326"/>
      <c r="AI601" s="326"/>
      <c r="AJ601" s="326"/>
      <c r="AK601" s="326"/>
      <c r="AL601" s="326"/>
      <c r="AM601" s="326"/>
      <c r="AN601" s="326"/>
      <c r="AO601" s="326"/>
      <c r="AP601" s="326"/>
      <c r="AQ601" s="326"/>
      <c r="AR601" s="326"/>
      <c r="AS601" s="326"/>
      <c r="AT601" s="326"/>
      <c r="AU601" s="326"/>
      <c r="AV601" s="326"/>
      <c r="AW601" s="326"/>
      <c r="AX601" s="326"/>
      <c r="AY601" s="326"/>
      <c r="AZ601" s="326"/>
      <c r="BA601" s="326"/>
      <c r="BB601" s="326"/>
      <c r="BC601" s="326"/>
      <c r="BD601" s="326"/>
      <c r="BE601" s="326"/>
      <c r="BF601" s="326"/>
      <c r="BG601" s="326"/>
      <c r="BH601" s="326"/>
      <c r="BI601" s="326"/>
      <c r="BJ601" s="326"/>
      <c r="BK601" s="326"/>
      <c r="BL601" s="326"/>
      <c r="BM601" s="326"/>
      <c r="BN601" s="326"/>
      <c r="BO601" s="326"/>
      <c r="BP601" s="326"/>
      <c r="BQ601" s="326"/>
      <c r="BR601" s="326"/>
      <c r="BS601" s="326"/>
      <c r="BT601" s="326"/>
      <c r="BU601" s="326"/>
      <c r="BV601" s="326"/>
      <c r="BW601" s="326"/>
      <c r="BX601" s="326"/>
      <c r="BY601" s="326"/>
      <c r="BZ601" s="326"/>
      <c r="CB601" s="8"/>
      <c r="CZ601" s="48"/>
      <c r="DA601" s="48"/>
      <c r="DB601" s="48"/>
      <c r="DC601" s="48"/>
      <c r="DD601" s="48"/>
      <c r="DE601" s="48"/>
      <c r="DF601" s="48"/>
      <c r="DG601" s="48"/>
      <c r="DH601" s="48"/>
      <c r="DI601" s="48"/>
      <c r="DJ601" s="48"/>
      <c r="DK601" s="48"/>
      <c r="DL601" s="48"/>
      <c r="DM601" s="48"/>
      <c r="DN601" s="48"/>
      <c r="DO601" s="48"/>
      <c r="DP601" s="48"/>
    </row>
    <row r="602" spans="1:120" s="30" customFormat="1" ht="17.100000000000001" customHeight="1">
      <c r="A602" s="327"/>
      <c r="B602" s="327" t="s">
        <v>295</v>
      </c>
      <c r="C602" s="327"/>
      <c r="D602" s="327"/>
      <c r="E602" s="327"/>
      <c r="F602" s="327"/>
      <c r="G602" s="327"/>
      <c r="H602" s="327"/>
      <c r="I602" s="327"/>
      <c r="J602" s="327"/>
      <c r="K602" s="327"/>
      <c r="L602" s="327"/>
      <c r="M602" s="327"/>
      <c r="N602" s="327"/>
      <c r="O602" s="327"/>
      <c r="P602" s="327"/>
      <c r="Q602" s="327"/>
      <c r="R602" s="327"/>
      <c r="S602" s="329"/>
      <c r="T602" s="329"/>
      <c r="U602" s="329"/>
      <c r="V602" s="329"/>
      <c r="W602" s="329"/>
      <c r="X602" s="329"/>
      <c r="Y602" s="327"/>
      <c r="Z602" s="327"/>
      <c r="AA602" s="327"/>
      <c r="AB602" s="327"/>
      <c r="AC602" s="327"/>
      <c r="AD602" s="327"/>
      <c r="AE602" s="327"/>
      <c r="AF602" s="327"/>
      <c r="AG602" s="327"/>
      <c r="AH602" s="327"/>
      <c r="AI602" s="327"/>
      <c r="AJ602" s="327"/>
      <c r="AK602" s="327"/>
      <c r="AL602" s="327"/>
      <c r="AM602" s="327"/>
      <c r="AN602" s="327"/>
      <c r="AO602" s="327"/>
      <c r="AP602" s="327"/>
      <c r="AQ602" s="327"/>
      <c r="AR602" s="327"/>
      <c r="AS602" s="327"/>
      <c r="AT602" s="327"/>
      <c r="AU602" s="327"/>
      <c r="AV602" s="327"/>
      <c r="AW602" s="327"/>
      <c r="AX602" s="327"/>
      <c r="AY602" s="327"/>
      <c r="AZ602" s="327"/>
      <c r="BA602" s="327"/>
      <c r="BB602" s="327"/>
      <c r="BC602" s="327"/>
      <c r="BD602" s="327"/>
      <c r="BE602" s="327"/>
      <c r="BF602" s="327"/>
      <c r="BG602" s="327"/>
      <c r="BH602" s="327"/>
      <c r="BI602" s="327"/>
      <c r="BJ602" s="327"/>
      <c r="BK602" s="327"/>
      <c r="BL602" s="327"/>
      <c r="BM602" s="327"/>
      <c r="BN602" s="327"/>
      <c r="BO602" s="327"/>
      <c r="BP602" s="327"/>
      <c r="BQ602" s="327"/>
      <c r="BR602" s="327"/>
      <c r="BS602" s="327"/>
      <c r="BT602" s="327"/>
      <c r="BU602" s="327"/>
      <c r="BV602" s="327"/>
      <c r="BW602" s="327"/>
      <c r="BX602" s="327"/>
      <c r="BY602" s="327"/>
      <c r="BZ602" s="327"/>
      <c r="CZ602" s="29"/>
      <c r="DA602" s="29"/>
      <c r="DB602" s="29"/>
      <c r="DC602" s="29"/>
      <c r="DD602" s="29"/>
      <c r="DE602" s="29"/>
      <c r="DF602" s="29"/>
      <c r="DG602" s="29"/>
      <c r="DH602" s="29"/>
      <c r="DI602" s="29"/>
      <c r="DJ602" s="29"/>
      <c r="DK602" s="29"/>
      <c r="DL602" s="29"/>
      <c r="DM602" s="29"/>
      <c r="DN602" s="29"/>
      <c r="DO602" s="29"/>
      <c r="DP602" s="29"/>
    </row>
    <row r="603" spans="1:120" s="31" customFormat="1" ht="17.100000000000001" customHeight="1">
      <c r="A603" s="335"/>
      <c r="B603" s="335"/>
      <c r="C603" s="335"/>
      <c r="D603" s="335"/>
      <c r="E603" s="734"/>
      <c r="F603" s="734"/>
      <c r="G603" s="734"/>
      <c r="H603" s="734"/>
      <c r="I603" s="734"/>
      <c r="J603" s="734"/>
      <c r="K603" s="734"/>
      <c r="L603" s="734"/>
      <c r="M603" s="734"/>
      <c r="N603" s="734"/>
      <c r="O603" s="734"/>
      <c r="P603" s="734"/>
      <c r="Q603" s="734"/>
      <c r="R603" s="734"/>
      <c r="S603" s="734"/>
      <c r="T603" s="734"/>
      <c r="U603" s="734"/>
      <c r="V603" s="734"/>
      <c r="W603" s="734"/>
      <c r="X603" s="734"/>
      <c r="Y603" s="734"/>
      <c r="Z603" s="734"/>
      <c r="AA603" s="734"/>
      <c r="AB603" s="734"/>
      <c r="AC603" s="734"/>
      <c r="AD603" s="734"/>
      <c r="AE603" s="734"/>
      <c r="AF603" s="734"/>
      <c r="AG603" s="734"/>
      <c r="AH603" s="734"/>
      <c r="AI603" s="734"/>
      <c r="AJ603" s="734"/>
      <c r="AK603" s="734"/>
      <c r="AL603" s="734"/>
      <c r="AM603" s="734"/>
      <c r="AN603" s="734"/>
      <c r="AO603" s="734"/>
      <c r="AP603" s="734"/>
      <c r="AQ603" s="734"/>
      <c r="AR603" s="734"/>
      <c r="AS603" s="734"/>
      <c r="AT603" s="734"/>
      <c r="AU603" s="734"/>
      <c r="AV603" s="734"/>
      <c r="AW603" s="734"/>
      <c r="AX603" s="734"/>
      <c r="AY603" s="734"/>
      <c r="AZ603" s="734"/>
      <c r="BA603" s="734"/>
      <c r="BB603" s="734"/>
      <c r="BC603" s="734"/>
      <c r="BD603" s="734"/>
      <c r="BE603" s="734"/>
      <c r="BF603" s="734"/>
      <c r="BG603" s="734"/>
      <c r="BH603" s="734"/>
      <c r="BI603" s="734"/>
      <c r="BJ603" s="734"/>
      <c r="BK603" s="734"/>
      <c r="BL603" s="734"/>
      <c r="BM603" s="734"/>
      <c r="BN603" s="734"/>
      <c r="BO603" s="734"/>
      <c r="BP603" s="734"/>
      <c r="BQ603" s="734"/>
      <c r="BR603" s="734"/>
      <c r="BS603" s="734"/>
      <c r="BT603" s="734"/>
      <c r="BU603" s="734"/>
      <c r="BV603" s="734"/>
      <c r="BW603" s="734"/>
      <c r="BX603" s="734"/>
      <c r="BY603" s="734"/>
      <c r="BZ603" s="335"/>
      <c r="CZ603" s="36"/>
      <c r="DA603" s="36"/>
      <c r="DB603" s="36"/>
      <c r="DC603" s="36"/>
      <c r="DD603" s="36"/>
      <c r="DE603" s="36"/>
      <c r="DF603" s="36"/>
      <c r="DG603" s="36"/>
      <c r="DH603" s="36"/>
      <c r="DI603" s="36"/>
      <c r="DJ603" s="36"/>
      <c r="DK603" s="36"/>
      <c r="DL603" s="36"/>
      <c r="DM603" s="36"/>
      <c r="DN603" s="36"/>
      <c r="DO603" s="36"/>
      <c r="DP603" s="36"/>
    </row>
    <row r="604" spans="1:120" s="31" customFormat="1" ht="17.100000000000001" customHeight="1">
      <c r="A604" s="335"/>
      <c r="B604" s="335"/>
      <c r="C604" s="335"/>
      <c r="D604" s="335"/>
      <c r="E604" s="734"/>
      <c r="F604" s="734"/>
      <c r="G604" s="734"/>
      <c r="H604" s="734"/>
      <c r="I604" s="734"/>
      <c r="J604" s="734"/>
      <c r="K604" s="734"/>
      <c r="L604" s="734"/>
      <c r="M604" s="734"/>
      <c r="N604" s="734"/>
      <c r="O604" s="734"/>
      <c r="P604" s="734"/>
      <c r="Q604" s="734"/>
      <c r="R604" s="734"/>
      <c r="S604" s="734"/>
      <c r="T604" s="734"/>
      <c r="U604" s="734"/>
      <c r="V604" s="734"/>
      <c r="W604" s="734"/>
      <c r="X604" s="734"/>
      <c r="Y604" s="734"/>
      <c r="Z604" s="734"/>
      <c r="AA604" s="734"/>
      <c r="AB604" s="734"/>
      <c r="AC604" s="734"/>
      <c r="AD604" s="734"/>
      <c r="AE604" s="734"/>
      <c r="AF604" s="734"/>
      <c r="AG604" s="734"/>
      <c r="AH604" s="734"/>
      <c r="AI604" s="734"/>
      <c r="AJ604" s="734"/>
      <c r="AK604" s="734"/>
      <c r="AL604" s="734"/>
      <c r="AM604" s="734"/>
      <c r="AN604" s="734"/>
      <c r="AO604" s="734"/>
      <c r="AP604" s="734"/>
      <c r="AQ604" s="734"/>
      <c r="AR604" s="734"/>
      <c r="AS604" s="734"/>
      <c r="AT604" s="734"/>
      <c r="AU604" s="734"/>
      <c r="AV604" s="734"/>
      <c r="AW604" s="734"/>
      <c r="AX604" s="734"/>
      <c r="AY604" s="734"/>
      <c r="AZ604" s="734"/>
      <c r="BA604" s="734"/>
      <c r="BB604" s="734"/>
      <c r="BC604" s="734"/>
      <c r="BD604" s="734"/>
      <c r="BE604" s="734"/>
      <c r="BF604" s="734"/>
      <c r="BG604" s="734"/>
      <c r="BH604" s="734"/>
      <c r="BI604" s="734"/>
      <c r="BJ604" s="734"/>
      <c r="BK604" s="734"/>
      <c r="BL604" s="734"/>
      <c r="BM604" s="734"/>
      <c r="BN604" s="734"/>
      <c r="BO604" s="734"/>
      <c r="BP604" s="734"/>
      <c r="BQ604" s="734"/>
      <c r="BR604" s="734"/>
      <c r="BS604" s="734"/>
      <c r="BT604" s="734"/>
      <c r="BU604" s="734"/>
      <c r="BV604" s="734"/>
      <c r="BW604" s="734"/>
      <c r="BX604" s="734"/>
      <c r="BY604" s="734"/>
      <c r="BZ604" s="335"/>
      <c r="CZ604" s="36"/>
      <c r="DA604" s="36"/>
      <c r="DB604" s="36"/>
      <c r="DC604" s="36"/>
      <c r="DD604" s="36"/>
      <c r="DE604" s="36"/>
      <c r="DF604" s="36"/>
      <c r="DG604" s="36"/>
      <c r="DH604" s="36"/>
      <c r="DI604" s="36"/>
      <c r="DJ604" s="36"/>
      <c r="DK604" s="36"/>
      <c r="DL604" s="36"/>
      <c r="DM604" s="36"/>
      <c r="DN604" s="36"/>
      <c r="DO604" s="36"/>
      <c r="DP604" s="36"/>
    </row>
    <row r="605" spans="1:120" s="31" customFormat="1" ht="17.100000000000001" customHeight="1">
      <c r="A605" s="335"/>
      <c r="B605" s="335"/>
      <c r="C605" s="335"/>
      <c r="D605" s="335"/>
      <c r="E605" s="734"/>
      <c r="F605" s="734"/>
      <c r="G605" s="734"/>
      <c r="H605" s="734"/>
      <c r="I605" s="734"/>
      <c r="J605" s="734"/>
      <c r="K605" s="734"/>
      <c r="L605" s="734"/>
      <c r="M605" s="734"/>
      <c r="N605" s="734"/>
      <c r="O605" s="734"/>
      <c r="P605" s="734"/>
      <c r="Q605" s="734"/>
      <c r="R605" s="734"/>
      <c r="S605" s="734"/>
      <c r="T605" s="734"/>
      <c r="U605" s="734"/>
      <c r="V605" s="734"/>
      <c r="W605" s="734"/>
      <c r="X605" s="734"/>
      <c r="Y605" s="734"/>
      <c r="Z605" s="734"/>
      <c r="AA605" s="734"/>
      <c r="AB605" s="734"/>
      <c r="AC605" s="734"/>
      <c r="AD605" s="734"/>
      <c r="AE605" s="734"/>
      <c r="AF605" s="734"/>
      <c r="AG605" s="734"/>
      <c r="AH605" s="734"/>
      <c r="AI605" s="734"/>
      <c r="AJ605" s="734"/>
      <c r="AK605" s="734"/>
      <c r="AL605" s="734"/>
      <c r="AM605" s="734"/>
      <c r="AN605" s="734"/>
      <c r="AO605" s="734"/>
      <c r="AP605" s="734"/>
      <c r="AQ605" s="734"/>
      <c r="AR605" s="734"/>
      <c r="AS605" s="734"/>
      <c r="AT605" s="734"/>
      <c r="AU605" s="734"/>
      <c r="AV605" s="734"/>
      <c r="AW605" s="734"/>
      <c r="AX605" s="734"/>
      <c r="AY605" s="734"/>
      <c r="AZ605" s="734"/>
      <c r="BA605" s="734"/>
      <c r="BB605" s="734"/>
      <c r="BC605" s="734"/>
      <c r="BD605" s="734"/>
      <c r="BE605" s="734"/>
      <c r="BF605" s="734"/>
      <c r="BG605" s="734"/>
      <c r="BH605" s="734"/>
      <c r="BI605" s="734"/>
      <c r="BJ605" s="734"/>
      <c r="BK605" s="734"/>
      <c r="BL605" s="734"/>
      <c r="BM605" s="734"/>
      <c r="BN605" s="734"/>
      <c r="BO605" s="734"/>
      <c r="BP605" s="734"/>
      <c r="BQ605" s="734"/>
      <c r="BR605" s="734"/>
      <c r="BS605" s="734"/>
      <c r="BT605" s="734"/>
      <c r="BU605" s="734"/>
      <c r="BV605" s="734"/>
      <c r="BW605" s="734"/>
      <c r="BX605" s="734"/>
      <c r="BY605" s="734"/>
      <c r="BZ605" s="335"/>
      <c r="CZ605" s="36"/>
      <c r="DA605" s="36"/>
      <c r="DB605" s="36"/>
      <c r="DC605" s="36"/>
      <c r="DD605" s="36"/>
      <c r="DE605" s="36"/>
      <c r="DF605" s="36"/>
      <c r="DG605" s="36"/>
      <c r="DH605" s="36"/>
      <c r="DI605" s="36"/>
      <c r="DJ605" s="36"/>
      <c r="DK605" s="36"/>
      <c r="DL605" s="36"/>
      <c r="DM605" s="36"/>
      <c r="DN605" s="36"/>
      <c r="DO605" s="36"/>
      <c r="DP605" s="36"/>
    </row>
    <row r="606" spans="1:120" s="1" customFormat="1" ht="17.100000000000001" customHeight="1">
      <c r="A606" s="59"/>
      <c r="B606" s="59"/>
      <c r="C606" s="59"/>
      <c r="D606" s="59"/>
      <c r="E606" s="734"/>
      <c r="F606" s="734"/>
      <c r="G606" s="734"/>
      <c r="H606" s="734"/>
      <c r="I606" s="734"/>
      <c r="J606" s="734"/>
      <c r="K606" s="734"/>
      <c r="L606" s="734"/>
      <c r="M606" s="734"/>
      <c r="N606" s="734"/>
      <c r="O606" s="734"/>
      <c r="P606" s="734"/>
      <c r="Q606" s="734"/>
      <c r="R606" s="734"/>
      <c r="S606" s="734"/>
      <c r="T606" s="734"/>
      <c r="U606" s="734"/>
      <c r="V606" s="734"/>
      <c r="W606" s="734"/>
      <c r="X606" s="734"/>
      <c r="Y606" s="734"/>
      <c r="Z606" s="734"/>
      <c r="AA606" s="734"/>
      <c r="AB606" s="734"/>
      <c r="AC606" s="734"/>
      <c r="AD606" s="734"/>
      <c r="AE606" s="734"/>
      <c r="AF606" s="734"/>
      <c r="AG606" s="734"/>
      <c r="AH606" s="734"/>
      <c r="AI606" s="734"/>
      <c r="AJ606" s="734"/>
      <c r="AK606" s="734"/>
      <c r="AL606" s="734"/>
      <c r="AM606" s="734"/>
      <c r="AN606" s="734"/>
      <c r="AO606" s="734"/>
      <c r="AP606" s="734"/>
      <c r="AQ606" s="734"/>
      <c r="AR606" s="734"/>
      <c r="AS606" s="734"/>
      <c r="AT606" s="734"/>
      <c r="AU606" s="734"/>
      <c r="AV606" s="734"/>
      <c r="AW606" s="734"/>
      <c r="AX606" s="734"/>
      <c r="AY606" s="734"/>
      <c r="AZ606" s="734"/>
      <c r="BA606" s="734"/>
      <c r="BB606" s="734"/>
      <c r="BC606" s="734"/>
      <c r="BD606" s="734"/>
      <c r="BE606" s="734"/>
      <c r="BF606" s="734"/>
      <c r="BG606" s="734"/>
      <c r="BH606" s="734"/>
      <c r="BI606" s="734"/>
      <c r="BJ606" s="734"/>
      <c r="BK606" s="734"/>
      <c r="BL606" s="734"/>
      <c r="BM606" s="734"/>
      <c r="BN606" s="734"/>
      <c r="BO606" s="734"/>
      <c r="BP606" s="734"/>
      <c r="BQ606" s="734"/>
      <c r="BR606" s="734"/>
      <c r="BS606" s="734"/>
      <c r="BT606" s="734"/>
      <c r="BU606" s="734"/>
      <c r="BV606" s="734"/>
      <c r="BW606" s="734"/>
      <c r="BX606" s="734"/>
      <c r="BY606" s="734"/>
      <c r="BZ606" s="60"/>
      <c r="CZ606" s="55"/>
      <c r="DA606" s="55"/>
      <c r="DB606" s="55"/>
      <c r="DC606" s="55"/>
      <c r="DD606" s="55"/>
      <c r="DE606" s="55"/>
      <c r="DF606" s="55"/>
      <c r="DG606" s="55"/>
      <c r="DH606" s="55"/>
      <c r="DI606" s="55"/>
      <c r="DJ606" s="55"/>
      <c r="DK606" s="55"/>
      <c r="DL606" s="55"/>
      <c r="DM606" s="55"/>
      <c r="DN606" s="55"/>
      <c r="DO606" s="55"/>
      <c r="DP606" s="55"/>
    </row>
    <row r="607" spans="1:120" s="1" customFormat="1" ht="17.100000000000001" customHeight="1">
      <c r="A607" s="59"/>
      <c r="B607" s="59"/>
      <c r="C607" s="59"/>
      <c r="D607" s="59"/>
      <c r="E607" s="734"/>
      <c r="F607" s="734"/>
      <c r="G607" s="734"/>
      <c r="H607" s="734"/>
      <c r="I607" s="734"/>
      <c r="J607" s="734"/>
      <c r="K607" s="734"/>
      <c r="L607" s="734"/>
      <c r="M607" s="734"/>
      <c r="N607" s="734"/>
      <c r="O607" s="734"/>
      <c r="P607" s="734"/>
      <c r="Q607" s="734"/>
      <c r="R607" s="734"/>
      <c r="S607" s="734"/>
      <c r="T607" s="734"/>
      <c r="U607" s="734"/>
      <c r="V607" s="734"/>
      <c r="W607" s="734"/>
      <c r="X607" s="734"/>
      <c r="Y607" s="734"/>
      <c r="Z607" s="734"/>
      <c r="AA607" s="734"/>
      <c r="AB607" s="734"/>
      <c r="AC607" s="734"/>
      <c r="AD607" s="734"/>
      <c r="AE607" s="734"/>
      <c r="AF607" s="734"/>
      <c r="AG607" s="734"/>
      <c r="AH607" s="734"/>
      <c r="AI607" s="734"/>
      <c r="AJ607" s="734"/>
      <c r="AK607" s="734"/>
      <c r="AL607" s="734"/>
      <c r="AM607" s="734"/>
      <c r="AN607" s="734"/>
      <c r="AO607" s="734"/>
      <c r="AP607" s="734"/>
      <c r="AQ607" s="734"/>
      <c r="AR607" s="734"/>
      <c r="AS607" s="734"/>
      <c r="AT607" s="734"/>
      <c r="AU607" s="734"/>
      <c r="AV607" s="734"/>
      <c r="AW607" s="734"/>
      <c r="AX607" s="734"/>
      <c r="AY607" s="734"/>
      <c r="AZ607" s="734"/>
      <c r="BA607" s="734"/>
      <c r="BB607" s="734"/>
      <c r="BC607" s="734"/>
      <c r="BD607" s="734"/>
      <c r="BE607" s="734"/>
      <c r="BF607" s="734"/>
      <c r="BG607" s="734"/>
      <c r="BH607" s="734"/>
      <c r="BI607" s="734"/>
      <c r="BJ607" s="734"/>
      <c r="BK607" s="734"/>
      <c r="BL607" s="734"/>
      <c r="BM607" s="734"/>
      <c r="BN607" s="734"/>
      <c r="BO607" s="734"/>
      <c r="BP607" s="734"/>
      <c r="BQ607" s="734"/>
      <c r="BR607" s="734"/>
      <c r="BS607" s="734"/>
      <c r="BT607" s="734"/>
      <c r="BU607" s="734"/>
      <c r="BV607" s="734"/>
      <c r="BW607" s="734"/>
      <c r="BX607" s="734"/>
      <c r="BY607" s="734"/>
      <c r="BZ607" s="60"/>
      <c r="CZ607" s="55"/>
      <c r="DA607" s="55"/>
      <c r="DB607" s="55"/>
      <c r="DC607" s="55"/>
      <c r="DD607" s="55"/>
      <c r="DE607" s="55"/>
      <c r="DF607" s="55"/>
      <c r="DG607" s="55"/>
      <c r="DH607" s="55"/>
      <c r="DI607" s="55"/>
      <c r="DJ607" s="55"/>
      <c r="DK607" s="55"/>
      <c r="DL607" s="55"/>
      <c r="DM607" s="55"/>
      <c r="DN607" s="55"/>
      <c r="DO607" s="55"/>
      <c r="DP607" s="55"/>
    </row>
    <row r="608" spans="1:120" s="1" customFormat="1" ht="17.100000000000001" customHeight="1">
      <c r="A608" s="59"/>
      <c r="B608" s="59"/>
      <c r="C608" s="59"/>
      <c r="D608" s="59"/>
      <c r="E608" s="734"/>
      <c r="F608" s="734"/>
      <c r="G608" s="734"/>
      <c r="H608" s="734"/>
      <c r="I608" s="734"/>
      <c r="J608" s="734"/>
      <c r="K608" s="734"/>
      <c r="L608" s="734"/>
      <c r="M608" s="734"/>
      <c r="N608" s="734"/>
      <c r="O608" s="734"/>
      <c r="P608" s="734"/>
      <c r="Q608" s="734"/>
      <c r="R608" s="734"/>
      <c r="S608" s="734"/>
      <c r="T608" s="734"/>
      <c r="U608" s="734"/>
      <c r="V608" s="734"/>
      <c r="W608" s="734"/>
      <c r="X608" s="734"/>
      <c r="Y608" s="734"/>
      <c r="Z608" s="734"/>
      <c r="AA608" s="734"/>
      <c r="AB608" s="734"/>
      <c r="AC608" s="734"/>
      <c r="AD608" s="734"/>
      <c r="AE608" s="734"/>
      <c r="AF608" s="734"/>
      <c r="AG608" s="734"/>
      <c r="AH608" s="734"/>
      <c r="AI608" s="734"/>
      <c r="AJ608" s="734"/>
      <c r="AK608" s="734"/>
      <c r="AL608" s="734"/>
      <c r="AM608" s="734"/>
      <c r="AN608" s="734"/>
      <c r="AO608" s="734"/>
      <c r="AP608" s="734"/>
      <c r="AQ608" s="734"/>
      <c r="AR608" s="734"/>
      <c r="AS608" s="734"/>
      <c r="AT608" s="734"/>
      <c r="AU608" s="734"/>
      <c r="AV608" s="734"/>
      <c r="AW608" s="734"/>
      <c r="AX608" s="734"/>
      <c r="AY608" s="734"/>
      <c r="AZ608" s="734"/>
      <c r="BA608" s="734"/>
      <c r="BB608" s="734"/>
      <c r="BC608" s="734"/>
      <c r="BD608" s="734"/>
      <c r="BE608" s="734"/>
      <c r="BF608" s="734"/>
      <c r="BG608" s="734"/>
      <c r="BH608" s="734"/>
      <c r="BI608" s="734"/>
      <c r="BJ608" s="734"/>
      <c r="BK608" s="734"/>
      <c r="BL608" s="734"/>
      <c r="BM608" s="734"/>
      <c r="BN608" s="734"/>
      <c r="BO608" s="734"/>
      <c r="BP608" s="734"/>
      <c r="BQ608" s="734"/>
      <c r="BR608" s="734"/>
      <c r="BS608" s="734"/>
      <c r="BT608" s="734"/>
      <c r="BU608" s="734"/>
      <c r="BV608" s="734"/>
      <c r="BW608" s="734"/>
      <c r="BX608" s="734"/>
      <c r="BY608" s="734"/>
      <c r="BZ608" s="60"/>
      <c r="CZ608" s="55"/>
      <c r="DA608" s="55"/>
      <c r="DB608" s="55"/>
      <c r="DC608" s="55"/>
      <c r="DD608" s="55"/>
      <c r="DE608" s="55"/>
      <c r="DF608" s="55"/>
      <c r="DG608" s="55"/>
      <c r="DH608" s="55"/>
      <c r="DI608" s="55"/>
      <c r="DJ608" s="55"/>
      <c r="DK608" s="55"/>
      <c r="DL608" s="55"/>
      <c r="DM608" s="55"/>
      <c r="DN608" s="55"/>
      <c r="DO608" s="55"/>
      <c r="DP608" s="55"/>
    </row>
    <row r="609" spans="1:120" s="1" customFormat="1" ht="17.100000000000001" customHeight="1">
      <c r="A609" s="59"/>
      <c r="B609" s="59"/>
      <c r="C609" s="59"/>
      <c r="D609" s="59"/>
      <c r="E609" s="734"/>
      <c r="F609" s="734"/>
      <c r="G609" s="734"/>
      <c r="H609" s="734"/>
      <c r="I609" s="734"/>
      <c r="J609" s="734"/>
      <c r="K609" s="734"/>
      <c r="L609" s="734"/>
      <c r="M609" s="734"/>
      <c r="N609" s="734"/>
      <c r="O609" s="734"/>
      <c r="P609" s="734"/>
      <c r="Q609" s="734"/>
      <c r="R609" s="734"/>
      <c r="S609" s="734"/>
      <c r="T609" s="734"/>
      <c r="U609" s="734"/>
      <c r="V609" s="734"/>
      <c r="W609" s="734"/>
      <c r="X609" s="734"/>
      <c r="Y609" s="734"/>
      <c r="Z609" s="734"/>
      <c r="AA609" s="734"/>
      <c r="AB609" s="734"/>
      <c r="AC609" s="734"/>
      <c r="AD609" s="734"/>
      <c r="AE609" s="734"/>
      <c r="AF609" s="734"/>
      <c r="AG609" s="734"/>
      <c r="AH609" s="734"/>
      <c r="AI609" s="734"/>
      <c r="AJ609" s="734"/>
      <c r="AK609" s="734"/>
      <c r="AL609" s="734"/>
      <c r="AM609" s="734"/>
      <c r="AN609" s="734"/>
      <c r="AO609" s="734"/>
      <c r="AP609" s="734"/>
      <c r="AQ609" s="734"/>
      <c r="AR609" s="734"/>
      <c r="AS609" s="734"/>
      <c r="AT609" s="734"/>
      <c r="AU609" s="734"/>
      <c r="AV609" s="734"/>
      <c r="AW609" s="734"/>
      <c r="AX609" s="734"/>
      <c r="AY609" s="734"/>
      <c r="AZ609" s="734"/>
      <c r="BA609" s="734"/>
      <c r="BB609" s="734"/>
      <c r="BC609" s="734"/>
      <c r="BD609" s="734"/>
      <c r="BE609" s="734"/>
      <c r="BF609" s="734"/>
      <c r="BG609" s="734"/>
      <c r="BH609" s="734"/>
      <c r="BI609" s="734"/>
      <c r="BJ609" s="734"/>
      <c r="BK609" s="734"/>
      <c r="BL609" s="734"/>
      <c r="BM609" s="734"/>
      <c r="BN609" s="734"/>
      <c r="BO609" s="734"/>
      <c r="BP609" s="734"/>
      <c r="BQ609" s="734"/>
      <c r="BR609" s="734"/>
      <c r="BS609" s="734"/>
      <c r="BT609" s="734"/>
      <c r="BU609" s="734"/>
      <c r="BV609" s="734"/>
      <c r="BW609" s="734"/>
      <c r="BX609" s="734"/>
      <c r="BY609" s="734"/>
      <c r="BZ609" s="60"/>
      <c r="CZ609" s="55"/>
      <c r="DA609" s="55"/>
      <c r="DB609" s="55"/>
      <c r="DC609" s="55"/>
      <c r="DD609" s="55"/>
      <c r="DE609" s="55"/>
      <c r="DF609" s="55"/>
      <c r="DG609" s="55"/>
      <c r="DH609" s="55"/>
      <c r="DI609" s="55"/>
      <c r="DJ609" s="55"/>
      <c r="DK609" s="55"/>
      <c r="DL609" s="55"/>
      <c r="DM609" s="55"/>
      <c r="DN609" s="55"/>
      <c r="DO609" s="55"/>
      <c r="DP609" s="55"/>
    </row>
    <row r="610" spans="1:120" s="1" customFormat="1" ht="17.100000000000001" customHeight="1">
      <c r="A610" s="59"/>
      <c r="B610" s="59"/>
      <c r="C610" s="59"/>
      <c r="D610" s="59"/>
      <c r="E610" s="734"/>
      <c r="F610" s="734"/>
      <c r="G610" s="734"/>
      <c r="H610" s="734"/>
      <c r="I610" s="734"/>
      <c r="J610" s="734"/>
      <c r="K610" s="734"/>
      <c r="L610" s="734"/>
      <c r="M610" s="734"/>
      <c r="N610" s="734"/>
      <c r="O610" s="734"/>
      <c r="P610" s="734"/>
      <c r="Q610" s="734"/>
      <c r="R610" s="734"/>
      <c r="S610" s="734"/>
      <c r="T610" s="734"/>
      <c r="U610" s="734"/>
      <c r="V610" s="734"/>
      <c r="W610" s="734"/>
      <c r="X610" s="734"/>
      <c r="Y610" s="734"/>
      <c r="Z610" s="734"/>
      <c r="AA610" s="734"/>
      <c r="AB610" s="734"/>
      <c r="AC610" s="734"/>
      <c r="AD610" s="734"/>
      <c r="AE610" s="734"/>
      <c r="AF610" s="734"/>
      <c r="AG610" s="734"/>
      <c r="AH610" s="734"/>
      <c r="AI610" s="734"/>
      <c r="AJ610" s="734"/>
      <c r="AK610" s="734"/>
      <c r="AL610" s="734"/>
      <c r="AM610" s="734"/>
      <c r="AN610" s="734"/>
      <c r="AO610" s="734"/>
      <c r="AP610" s="734"/>
      <c r="AQ610" s="734"/>
      <c r="AR610" s="734"/>
      <c r="AS610" s="734"/>
      <c r="AT610" s="734"/>
      <c r="AU610" s="734"/>
      <c r="AV610" s="734"/>
      <c r="AW610" s="734"/>
      <c r="AX610" s="734"/>
      <c r="AY610" s="734"/>
      <c r="AZ610" s="734"/>
      <c r="BA610" s="734"/>
      <c r="BB610" s="734"/>
      <c r="BC610" s="734"/>
      <c r="BD610" s="734"/>
      <c r="BE610" s="734"/>
      <c r="BF610" s="734"/>
      <c r="BG610" s="734"/>
      <c r="BH610" s="734"/>
      <c r="BI610" s="734"/>
      <c r="BJ610" s="734"/>
      <c r="BK610" s="734"/>
      <c r="BL610" s="734"/>
      <c r="BM610" s="734"/>
      <c r="BN610" s="734"/>
      <c r="BO610" s="734"/>
      <c r="BP610" s="734"/>
      <c r="BQ610" s="734"/>
      <c r="BR610" s="734"/>
      <c r="BS610" s="734"/>
      <c r="BT610" s="734"/>
      <c r="BU610" s="734"/>
      <c r="BV610" s="734"/>
      <c r="BW610" s="734"/>
      <c r="BX610" s="734"/>
      <c r="BY610" s="734"/>
      <c r="BZ610" s="60"/>
      <c r="CZ610" s="55"/>
      <c r="DA610" s="55"/>
      <c r="DB610" s="55"/>
      <c r="DC610" s="55"/>
      <c r="DD610" s="55"/>
      <c r="DE610" s="55"/>
      <c r="DF610" s="55"/>
      <c r="DG610" s="55"/>
      <c r="DH610" s="55"/>
      <c r="DI610" s="55"/>
      <c r="DJ610" s="55"/>
      <c r="DK610" s="55"/>
      <c r="DL610" s="55"/>
      <c r="DM610" s="55"/>
      <c r="DN610" s="55"/>
      <c r="DO610" s="55"/>
      <c r="DP610" s="55"/>
    </row>
    <row r="611" spans="1:120" s="1" customFormat="1" ht="17.100000000000001" customHeight="1">
      <c r="A611" s="59"/>
      <c r="B611" s="59"/>
      <c r="C611" s="59"/>
      <c r="D611" s="59"/>
      <c r="E611" s="734"/>
      <c r="F611" s="734"/>
      <c r="G611" s="734"/>
      <c r="H611" s="734"/>
      <c r="I611" s="734"/>
      <c r="J611" s="734"/>
      <c r="K611" s="734"/>
      <c r="L611" s="734"/>
      <c r="M611" s="734"/>
      <c r="N611" s="734"/>
      <c r="O611" s="734"/>
      <c r="P611" s="734"/>
      <c r="Q611" s="734"/>
      <c r="R611" s="734"/>
      <c r="S611" s="734"/>
      <c r="T611" s="734"/>
      <c r="U611" s="734"/>
      <c r="V611" s="734"/>
      <c r="W611" s="734"/>
      <c r="X611" s="734"/>
      <c r="Y611" s="734"/>
      <c r="Z611" s="734"/>
      <c r="AA611" s="734"/>
      <c r="AB611" s="734"/>
      <c r="AC611" s="734"/>
      <c r="AD611" s="734"/>
      <c r="AE611" s="734"/>
      <c r="AF611" s="734"/>
      <c r="AG611" s="734"/>
      <c r="AH611" s="734"/>
      <c r="AI611" s="734"/>
      <c r="AJ611" s="734"/>
      <c r="AK611" s="734"/>
      <c r="AL611" s="734"/>
      <c r="AM611" s="734"/>
      <c r="AN611" s="734"/>
      <c r="AO611" s="734"/>
      <c r="AP611" s="734"/>
      <c r="AQ611" s="734"/>
      <c r="AR611" s="734"/>
      <c r="AS611" s="734"/>
      <c r="AT611" s="734"/>
      <c r="AU611" s="734"/>
      <c r="AV611" s="734"/>
      <c r="AW611" s="734"/>
      <c r="AX611" s="734"/>
      <c r="AY611" s="734"/>
      <c r="AZ611" s="734"/>
      <c r="BA611" s="734"/>
      <c r="BB611" s="734"/>
      <c r="BC611" s="734"/>
      <c r="BD611" s="734"/>
      <c r="BE611" s="734"/>
      <c r="BF611" s="734"/>
      <c r="BG611" s="734"/>
      <c r="BH611" s="734"/>
      <c r="BI611" s="734"/>
      <c r="BJ611" s="734"/>
      <c r="BK611" s="734"/>
      <c r="BL611" s="734"/>
      <c r="BM611" s="734"/>
      <c r="BN611" s="734"/>
      <c r="BO611" s="734"/>
      <c r="BP611" s="734"/>
      <c r="BQ611" s="734"/>
      <c r="BR611" s="734"/>
      <c r="BS611" s="734"/>
      <c r="BT611" s="734"/>
      <c r="BU611" s="734"/>
      <c r="BV611" s="734"/>
      <c r="BW611" s="734"/>
      <c r="BX611" s="734"/>
      <c r="BY611" s="734"/>
      <c r="BZ611" s="60"/>
      <c r="CZ611" s="55"/>
      <c r="DA611" s="55"/>
      <c r="DB611" s="55"/>
      <c r="DC611" s="55"/>
      <c r="DD611" s="55"/>
      <c r="DE611" s="55"/>
      <c r="DF611" s="55"/>
      <c r="DG611" s="55"/>
      <c r="DH611" s="55"/>
      <c r="DI611" s="55"/>
      <c r="DJ611" s="55"/>
      <c r="DK611" s="55"/>
      <c r="DL611" s="55"/>
      <c r="DM611" s="55"/>
      <c r="DN611" s="55"/>
      <c r="DO611" s="55"/>
      <c r="DP611" s="55"/>
    </row>
    <row r="612" spans="1:120" s="1" customFormat="1" ht="17.100000000000001" customHeight="1">
      <c r="A612" s="59"/>
      <c r="B612" s="59"/>
      <c r="C612" s="59"/>
      <c r="D612" s="59"/>
      <c r="E612" s="734"/>
      <c r="F612" s="734"/>
      <c r="G612" s="734"/>
      <c r="H612" s="734"/>
      <c r="I612" s="734"/>
      <c r="J612" s="734"/>
      <c r="K612" s="734"/>
      <c r="L612" s="734"/>
      <c r="M612" s="734"/>
      <c r="N612" s="734"/>
      <c r="O612" s="734"/>
      <c r="P612" s="734"/>
      <c r="Q612" s="734"/>
      <c r="R612" s="734"/>
      <c r="S612" s="734"/>
      <c r="T612" s="734"/>
      <c r="U612" s="734"/>
      <c r="V612" s="734"/>
      <c r="W612" s="734"/>
      <c r="X612" s="734"/>
      <c r="Y612" s="734"/>
      <c r="Z612" s="734"/>
      <c r="AA612" s="734"/>
      <c r="AB612" s="734"/>
      <c r="AC612" s="734"/>
      <c r="AD612" s="734"/>
      <c r="AE612" s="734"/>
      <c r="AF612" s="734"/>
      <c r="AG612" s="734"/>
      <c r="AH612" s="734"/>
      <c r="AI612" s="734"/>
      <c r="AJ612" s="734"/>
      <c r="AK612" s="734"/>
      <c r="AL612" s="734"/>
      <c r="AM612" s="734"/>
      <c r="AN612" s="734"/>
      <c r="AO612" s="734"/>
      <c r="AP612" s="734"/>
      <c r="AQ612" s="734"/>
      <c r="AR612" s="734"/>
      <c r="AS612" s="734"/>
      <c r="AT612" s="734"/>
      <c r="AU612" s="734"/>
      <c r="AV612" s="734"/>
      <c r="AW612" s="734"/>
      <c r="AX612" s="734"/>
      <c r="AY612" s="734"/>
      <c r="AZ612" s="734"/>
      <c r="BA612" s="734"/>
      <c r="BB612" s="734"/>
      <c r="BC612" s="734"/>
      <c r="BD612" s="734"/>
      <c r="BE612" s="734"/>
      <c r="BF612" s="734"/>
      <c r="BG612" s="734"/>
      <c r="BH612" s="734"/>
      <c r="BI612" s="734"/>
      <c r="BJ612" s="734"/>
      <c r="BK612" s="734"/>
      <c r="BL612" s="734"/>
      <c r="BM612" s="734"/>
      <c r="BN612" s="734"/>
      <c r="BO612" s="734"/>
      <c r="BP612" s="734"/>
      <c r="BQ612" s="734"/>
      <c r="BR612" s="734"/>
      <c r="BS612" s="734"/>
      <c r="BT612" s="734"/>
      <c r="BU612" s="734"/>
      <c r="BV612" s="734"/>
      <c r="BW612" s="734"/>
      <c r="BX612" s="734"/>
      <c r="BY612" s="734"/>
      <c r="BZ612" s="60"/>
      <c r="CZ612" s="55"/>
      <c r="DA612" s="55"/>
      <c r="DB612" s="55"/>
      <c r="DC612" s="55"/>
      <c r="DD612" s="55"/>
      <c r="DE612" s="55"/>
      <c r="DF612" s="55"/>
      <c r="DG612" s="55"/>
      <c r="DH612" s="55"/>
      <c r="DI612" s="55"/>
      <c r="DJ612" s="55"/>
      <c r="DK612" s="55"/>
      <c r="DL612" s="55"/>
      <c r="DM612" s="55"/>
      <c r="DN612" s="55"/>
      <c r="DO612" s="55"/>
      <c r="DP612" s="55"/>
    </row>
    <row r="613" spans="1:120" s="1" customFormat="1" ht="17.100000000000001" customHeight="1">
      <c r="A613" s="59"/>
      <c r="B613" s="59"/>
      <c r="C613" s="59"/>
      <c r="D613" s="59"/>
      <c r="E613" s="734"/>
      <c r="F613" s="734"/>
      <c r="G613" s="734"/>
      <c r="H613" s="734"/>
      <c r="I613" s="734"/>
      <c r="J613" s="734"/>
      <c r="K613" s="734"/>
      <c r="L613" s="734"/>
      <c r="M613" s="734"/>
      <c r="N613" s="734"/>
      <c r="O613" s="734"/>
      <c r="P613" s="734"/>
      <c r="Q613" s="734"/>
      <c r="R613" s="734"/>
      <c r="S613" s="734"/>
      <c r="T613" s="734"/>
      <c r="U613" s="734"/>
      <c r="V613" s="734"/>
      <c r="W613" s="734"/>
      <c r="X613" s="734"/>
      <c r="Y613" s="734"/>
      <c r="Z613" s="734"/>
      <c r="AA613" s="734"/>
      <c r="AB613" s="734"/>
      <c r="AC613" s="734"/>
      <c r="AD613" s="734"/>
      <c r="AE613" s="734"/>
      <c r="AF613" s="734"/>
      <c r="AG613" s="734"/>
      <c r="AH613" s="734"/>
      <c r="AI613" s="734"/>
      <c r="AJ613" s="734"/>
      <c r="AK613" s="734"/>
      <c r="AL613" s="734"/>
      <c r="AM613" s="734"/>
      <c r="AN613" s="734"/>
      <c r="AO613" s="734"/>
      <c r="AP613" s="734"/>
      <c r="AQ613" s="734"/>
      <c r="AR613" s="734"/>
      <c r="AS613" s="734"/>
      <c r="AT613" s="734"/>
      <c r="AU613" s="734"/>
      <c r="AV613" s="734"/>
      <c r="AW613" s="734"/>
      <c r="AX613" s="734"/>
      <c r="AY613" s="734"/>
      <c r="AZ613" s="734"/>
      <c r="BA613" s="734"/>
      <c r="BB613" s="734"/>
      <c r="BC613" s="734"/>
      <c r="BD613" s="734"/>
      <c r="BE613" s="734"/>
      <c r="BF613" s="734"/>
      <c r="BG613" s="734"/>
      <c r="BH613" s="734"/>
      <c r="BI613" s="734"/>
      <c r="BJ613" s="734"/>
      <c r="BK613" s="734"/>
      <c r="BL613" s="734"/>
      <c r="BM613" s="734"/>
      <c r="BN613" s="734"/>
      <c r="BO613" s="734"/>
      <c r="BP613" s="734"/>
      <c r="BQ613" s="734"/>
      <c r="BR613" s="734"/>
      <c r="BS613" s="734"/>
      <c r="BT613" s="734"/>
      <c r="BU613" s="734"/>
      <c r="BV613" s="734"/>
      <c r="BW613" s="734"/>
      <c r="BX613" s="734"/>
      <c r="BY613" s="734"/>
      <c r="BZ613" s="60"/>
      <c r="CZ613" s="55"/>
      <c r="DA613" s="55"/>
      <c r="DB613" s="55"/>
      <c r="DC613" s="55"/>
      <c r="DD613" s="55"/>
      <c r="DE613" s="55"/>
      <c r="DF613" s="55"/>
      <c r="DG613" s="55"/>
      <c r="DH613" s="55"/>
      <c r="DI613" s="55"/>
      <c r="DJ613" s="55"/>
      <c r="DK613" s="55"/>
      <c r="DL613" s="55"/>
      <c r="DM613" s="55"/>
      <c r="DN613" s="55"/>
      <c r="DO613" s="55"/>
      <c r="DP613" s="55"/>
    </row>
    <row r="614" spans="1:120" s="2" customFormat="1" ht="15.75" customHeight="1">
      <c r="A614" s="326"/>
      <c r="B614" s="326"/>
      <c r="C614" s="326"/>
      <c r="D614" s="326"/>
      <c r="E614" s="326"/>
      <c r="F614" s="326"/>
      <c r="G614" s="326"/>
      <c r="H614" s="326"/>
      <c r="I614" s="326"/>
      <c r="J614" s="326"/>
      <c r="K614" s="326"/>
      <c r="L614" s="326"/>
      <c r="M614" s="326"/>
      <c r="N614" s="326"/>
      <c r="O614" s="326"/>
      <c r="P614" s="326"/>
      <c r="Q614" s="326"/>
      <c r="R614" s="326"/>
      <c r="S614" s="326"/>
      <c r="T614" s="326"/>
      <c r="U614" s="326"/>
      <c r="V614" s="326"/>
      <c r="W614" s="326"/>
      <c r="X614" s="326"/>
      <c r="Y614" s="326"/>
      <c r="Z614" s="326"/>
      <c r="AA614" s="326"/>
      <c r="AB614" s="326"/>
      <c r="AC614" s="326"/>
      <c r="AD614" s="326"/>
      <c r="AE614" s="326"/>
      <c r="AF614" s="326"/>
      <c r="AG614" s="326"/>
      <c r="AH614" s="326"/>
      <c r="AI614" s="326"/>
      <c r="AJ614" s="326"/>
      <c r="AK614" s="326"/>
      <c r="AL614" s="326"/>
      <c r="AM614" s="326"/>
      <c r="AN614" s="326"/>
      <c r="AO614" s="326"/>
      <c r="AP614" s="326"/>
      <c r="AQ614" s="326"/>
      <c r="AR614" s="326"/>
      <c r="AS614" s="326"/>
      <c r="AT614" s="326"/>
      <c r="AU614" s="326"/>
      <c r="AV614" s="326"/>
      <c r="AW614" s="326"/>
      <c r="AX614" s="326"/>
      <c r="AY614" s="326"/>
      <c r="AZ614" s="326"/>
      <c r="BA614" s="326"/>
      <c r="BB614" s="326"/>
      <c r="BC614" s="326"/>
      <c r="BD614" s="326"/>
      <c r="BE614" s="326"/>
      <c r="BF614" s="326"/>
      <c r="BG614" s="326"/>
      <c r="BH614" s="326"/>
      <c r="BI614" s="326"/>
      <c r="BJ614" s="326"/>
      <c r="BK614" s="326"/>
      <c r="BL614" s="326"/>
      <c r="BM614" s="326"/>
      <c r="BN614" s="326"/>
      <c r="BO614" s="326"/>
      <c r="BP614" s="326"/>
      <c r="BQ614" s="326"/>
      <c r="BR614" s="326"/>
      <c r="BS614" s="326"/>
      <c r="BT614" s="326"/>
      <c r="BU614" s="326"/>
      <c r="BV614" s="326"/>
      <c r="BW614" s="326"/>
      <c r="BX614" s="326"/>
      <c r="BY614" s="326"/>
      <c r="BZ614" s="326"/>
      <c r="CB614" s="8"/>
      <c r="CZ614" s="48"/>
      <c r="DA614" s="48"/>
      <c r="DB614" s="48"/>
      <c r="DC614" s="48"/>
      <c r="DD614" s="48"/>
      <c r="DE614" s="48"/>
      <c r="DF614" s="48"/>
      <c r="DG614" s="48"/>
      <c r="DH614" s="48"/>
      <c r="DI614" s="48"/>
      <c r="DJ614" s="48"/>
      <c r="DK614" s="48"/>
      <c r="DL614" s="48"/>
      <c r="DM614" s="48"/>
      <c r="DN614" s="48"/>
      <c r="DO614" s="48"/>
      <c r="DP614" s="48"/>
    </row>
    <row r="615" spans="1:120" s="1" customFormat="1" ht="3.75" customHeight="1">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c r="AA615" s="2"/>
      <c r="AB615" s="2"/>
      <c r="AC615" s="2"/>
      <c r="AD615" s="2"/>
      <c r="AE615" s="2"/>
      <c r="AF615" s="2"/>
      <c r="AG615" s="2"/>
      <c r="AH615" s="2"/>
      <c r="AI615" s="2"/>
      <c r="AJ615" s="2"/>
      <c r="AK615" s="2"/>
      <c r="AL615" s="2"/>
      <c r="AM615" s="2"/>
      <c r="AN615" s="2"/>
      <c r="AO615" s="2"/>
      <c r="AP615" s="2"/>
      <c r="CZ615" s="55"/>
      <c r="DA615" s="55"/>
      <c r="DB615" s="55"/>
      <c r="DC615" s="55"/>
      <c r="DD615" s="55"/>
      <c r="DE615" s="55"/>
      <c r="DF615" s="55"/>
      <c r="DG615" s="55"/>
      <c r="DH615" s="55"/>
      <c r="DI615" s="55"/>
      <c r="DJ615" s="55"/>
      <c r="DK615" s="55"/>
      <c r="DL615" s="55"/>
      <c r="DM615" s="55"/>
      <c r="DN615" s="55"/>
      <c r="DO615" s="55"/>
      <c r="DP615" s="55"/>
    </row>
    <row r="616" spans="1:120" s="1" customFormat="1" ht="17.100000000000001" customHeight="1">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c r="AA616" s="2"/>
      <c r="AB616" s="2"/>
      <c r="AC616" s="2"/>
      <c r="AD616" s="2"/>
      <c r="AE616" s="2"/>
      <c r="AF616" s="2"/>
      <c r="AG616" s="2"/>
      <c r="AH616" s="2"/>
      <c r="AI616" s="2"/>
      <c r="AJ616" s="2"/>
      <c r="AK616" s="2"/>
      <c r="AL616" s="2"/>
      <c r="AM616" s="2"/>
      <c r="AN616" s="2"/>
      <c r="AO616" s="2"/>
      <c r="AP616" s="2"/>
      <c r="CZ616" s="55"/>
      <c r="DA616" s="55"/>
      <c r="DB616" s="55"/>
      <c r="DC616" s="55"/>
      <c r="DD616" s="55"/>
      <c r="DE616" s="55"/>
      <c r="DF616" s="55"/>
      <c r="DG616" s="55"/>
      <c r="DH616" s="55"/>
      <c r="DI616" s="55"/>
      <c r="DJ616" s="55"/>
      <c r="DK616" s="55"/>
      <c r="DL616" s="55"/>
      <c r="DM616" s="55"/>
      <c r="DN616" s="55"/>
      <c r="DO616" s="55"/>
      <c r="DP616" s="55"/>
    </row>
    <row r="617" spans="1:120" s="1" customFormat="1" ht="17.100000000000001" customHeight="1">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c r="AA617" s="2"/>
      <c r="AB617" s="2"/>
      <c r="AC617" s="2"/>
      <c r="AD617" s="2"/>
      <c r="AE617" s="2"/>
      <c r="AF617" s="2"/>
      <c r="AG617" s="2"/>
      <c r="AH617" s="2"/>
      <c r="AI617" s="2"/>
      <c r="AJ617" s="2"/>
      <c r="AK617" s="2"/>
      <c r="AL617" s="2"/>
      <c r="AM617" s="2"/>
      <c r="AN617" s="2"/>
      <c r="AO617" s="2"/>
      <c r="AP617" s="2"/>
      <c r="CZ617" s="55"/>
      <c r="DA617" s="55"/>
      <c r="DB617" s="55"/>
      <c r="DC617" s="55"/>
      <c r="DD617" s="55"/>
      <c r="DE617" s="55"/>
      <c r="DF617" s="55"/>
      <c r="DG617" s="55"/>
      <c r="DH617" s="55"/>
      <c r="DI617" s="55"/>
      <c r="DJ617" s="55"/>
      <c r="DK617" s="55"/>
      <c r="DL617" s="55"/>
      <c r="DM617" s="55"/>
      <c r="DN617" s="55"/>
      <c r="DO617" s="55"/>
      <c r="DP617" s="55"/>
    </row>
    <row r="618" spans="1:120" s="1" customFormat="1" ht="17.100000000000001" customHeight="1">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c r="AA618" s="2"/>
      <c r="AB618" s="2"/>
      <c r="AC618" s="2"/>
      <c r="AD618" s="2"/>
      <c r="AE618" s="2"/>
      <c r="AF618" s="2"/>
      <c r="AG618" s="2"/>
      <c r="AH618" s="2"/>
      <c r="AI618" s="2"/>
      <c r="AJ618" s="2"/>
      <c r="AK618" s="2"/>
      <c r="AL618" s="2"/>
      <c r="AM618" s="2"/>
      <c r="AN618" s="2"/>
      <c r="AO618" s="2"/>
      <c r="AP618" s="2"/>
      <c r="CZ618" s="55"/>
      <c r="DA618" s="55"/>
      <c r="DB618" s="55"/>
      <c r="DC618" s="55"/>
      <c r="DD618" s="55"/>
      <c r="DE618" s="55"/>
      <c r="DF618" s="55"/>
      <c r="DG618" s="55"/>
      <c r="DH618" s="55"/>
      <c r="DI618" s="55"/>
      <c r="DJ618" s="55"/>
      <c r="DK618" s="55"/>
      <c r="DL618" s="55"/>
      <c r="DM618" s="55"/>
      <c r="DN618" s="55"/>
      <c r="DO618" s="55"/>
      <c r="DP618" s="55"/>
    </row>
    <row r="619" spans="1:120" s="1" customFormat="1" ht="17.100000000000001" customHeight="1">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c r="AA619" s="2"/>
      <c r="AB619" s="2"/>
      <c r="AC619" s="2"/>
      <c r="AD619" s="2"/>
      <c r="AE619" s="2"/>
      <c r="AF619" s="2"/>
      <c r="AG619" s="2"/>
      <c r="AH619" s="2"/>
      <c r="AI619" s="2"/>
      <c r="AJ619" s="2"/>
      <c r="AK619" s="2"/>
      <c r="AL619" s="2"/>
      <c r="AM619" s="2"/>
      <c r="AN619" s="2"/>
      <c r="AO619" s="2"/>
      <c r="AP619" s="2"/>
      <c r="CZ619" s="55"/>
      <c r="DA619" s="55"/>
      <c r="DB619" s="55"/>
      <c r="DC619" s="55"/>
      <c r="DD619" s="55"/>
      <c r="DE619" s="55"/>
      <c r="DF619" s="55"/>
      <c r="DG619" s="55"/>
      <c r="DH619" s="55"/>
      <c r="DI619" s="55"/>
      <c r="DJ619" s="55"/>
      <c r="DK619" s="55"/>
      <c r="DL619" s="55"/>
      <c r="DM619" s="55"/>
      <c r="DN619" s="55"/>
      <c r="DO619" s="55"/>
      <c r="DP619" s="55"/>
    </row>
    <row r="620" spans="1:120" s="1" customFormat="1" ht="17.100000000000001" customHeight="1">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c r="AA620" s="2"/>
      <c r="AB620" s="2"/>
      <c r="AC620" s="2"/>
      <c r="AD620" s="2"/>
      <c r="AE620" s="2"/>
      <c r="AF620" s="2"/>
      <c r="AG620" s="2"/>
      <c r="AH620" s="2"/>
      <c r="AI620" s="2"/>
      <c r="AJ620" s="2"/>
      <c r="AK620" s="2"/>
      <c r="AL620" s="2"/>
      <c r="AM620" s="2"/>
      <c r="AN620" s="2"/>
      <c r="AO620" s="2"/>
      <c r="AP620" s="2"/>
      <c r="CZ620" s="55"/>
      <c r="DA620" s="55"/>
      <c r="DB620" s="55"/>
      <c r="DC620" s="55"/>
      <c r="DD620" s="55"/>
      <c r="DE620" s="55"/>
      <c r="DF620" s="55"/>
      <c r="DG620" s="55"/>
      <c r="DH620" s="55"/>
      <c r="DI620" s="55"/>
      <c r="DJ620" s="55"/>
      <c r="DK620" s="55"/>
      <c r="DL620" s="55"/>
      <c r="DM620" s="55"/>
      <c r="DN620" s="55"/>
      <c r="DO620" s="55"/>
      <c r="DP620" s="55"/>
    </row>
    <row r="621" spans="1:120" s="1" customFormat="1" ht="17.100000000000001" customHeight="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c r="AA621" s="2"/>
      <c r="AB621" s="2"/>
      <c r="AC621" s="2"/>
      <c r="AD621" s="2"/>
      <c r="AE621" s="2"/>
      <c r="AF621" s="2"/>
      <c r="AG621" s="2"/>
      <c r="AH621" s="2"/>
      <c r="AI621" s="2"/>
      <c r="AJ621" s="2"/>
      <c r="AK621" s="2"/>
      <c r="AL621" s="2"/>
      <c r="AM621" s="2"/>
      <c r="AN621" s="2"/>
      <c r="AO621" s="2"/>
      <c r="AP621" s="2"/>
      <c r="CZ621" s="55"/>
      <c r="DA621" s="55"/>
      <c r="DB621" s="55"/>
      <c r="DC621" s="55"/>
      <c r="DD621" s="55"/>
      <c r="DE621" s="55"/>
      <c r="DF621" s="55"/>
      <c r="DG621" s="55"/>
      <c r="DH621" s="55"/>
      <c r="DI621" s="55"/>
      <c r="DJ621" s="55"/>
      <c r="DK621" s="55"/>
      <c r="DL621" s="55"/>
      <c r="DM621" s="55"/>
      <c r="DN621" s="55"/>
      <c r="DO621" s="55"/>
      <c r="DP621" s="55"/>
    </row>
    <row r="622" spans="1:120" s="1" customFormat="1" ht="17.100000000000001" customHeight="1">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c r="AA622" s="2"/>
      <c r="AB622" s="2"/>
      <c r="AC622" s="2"/>
      <c r="AD622" s="2"/>
      <c r="AE622" s="2"/>
      <c r="AF622" s="2"/>
      <c r="AG622" s="2"/>
      <c r="AH622" s="2"/>
      <c r="AI622" s="2"/>
      <c r="AJ622" s="2"/>
      <c r="AK622" s="2"/>
      <c r="AL622" s="2"/>
      <c r="AM622" s="2"/>
      <c r="AN622" s="2"/>
      <c r="AO622" s="2"/>
      <c r="AP622" s="2"/>
      <c r="CZ622" s="55"/>
      <c r="DA622" s="55"/>
      <c r="DB622" s="55"/>
      <c r="DC622" s="55"/>
      <c r="DD622" s="55"/>
      <c r="DE622" s="55"/>
      <c r="DF622" s="55"/>
      <c r="DG622" s="55"/>
      <c r="DH622" s="55"/>
      <c r="DI622" s="55"/>
      <c r="DJ622" s="55"/>
      <c r="DK622" s="55"/>
      <c r="DL622" s="55"/>
      <c r="DM622" s="55"/>
      <c r="DN622" s="55"/>
      <c r="DO622" s="55"/>
      <c r="DP622" s="55"/>
    </row>
    <row r="623" spans="1:120" ht="17.100000000000001" customHeight="1"/>
    <row r="624" spans="1:120" ht="17.100000000000001" customHeight="1"/>
    <row r="625" ht="17.100000000000001" customHeight="1"/>
    <row r="626" ht="17.100000000000001" customHeight="1"/>
    <row r="627" ht="17.100000000000001" customHeight="1"/>
    <row r="628" ht="17.100000000000001" customHeight="1"/>
  </sheetData>
  <sheetProtection algorithmName="SHA-512" hashValue="aNG6DqILOwGegwAepbn2q5uDfBodA6WTY+h1QvQ0cmAiAyl4Z/O7jL+UZKuKL73mS9IWkBIxfl4axDzrlFu6ng==" saltValue="v84ZzYegMQClLAePoYYsgg==" spinCount="100000" sheet="1" formatCells="0" selectLockedCells="1"/>
  <mergeCells count="677">
    <mergeCell ref="E410:F410"/>
    <mergeCell ref="E412:F412"/>
    <mergeCell ref="E411:F411"/>
    <mergeCell ref="E391:F391"/>
    <mergeCell ref="M378:Q378"/>
    <mergeCell ref="R378:Z378"/>
    <mergeCell ref="BJ382:BK382"/>
    <mergeCell ref="X313:AJ313"/>
    <mergeCell ref="AO313:BA313"/>
    <mergeCell ref="AC374:BX374"/>
    <mergeCell ref="AC375:BX375"/>
    <mergeCell ref="AC376:BX376"/>
    <mergeCell ref="AC377:BX377"/>
    <mergeCell ref="AC378:BX378"/>
    <mergeCell ref="E403:F403"/>
    <mergeCell ref="E404:F404"/>
    <mergeCell ref="AC351:AE351"/>
    <mergeCell ref="AF351:AG351"/>
    <mergeCell ref="E352:G352"/>
    <mergeCell ref="H352:I352"/>
    <mergeCell ref="J352:L352"/>
    <mergeCell ref="E382:F382"/>
    <mergeCell ref="M382:N382"/>
    <mergeCell ref="U382:V382"/>
    <mergeCell ref="R374:Z374"/>
    <mergeCell ref="M376:Q376"/>
    <mergeCell ref="R376:Z376"/>
    <mergeCell ref="AA352:AB352"/>
    <mergeCell ref="AC352:AE352"/>
    <mergeCell ref="AF352:AG352"/>
    <mergeCell ref="S355:BZ355"/>
    <mergeCell ref="M375:Q375"/>
    <mergeCell ref="R375:Z375"/>
    <mergeCell ref="N373:U373"/>
    <mergeCell ref="X312:AJ312"/>
    <mergeCell ref="AO312:BA312"/>
    <mergeCell ref="BF312:BS312"/>
    <mergeCell ref="E357:BX357"/>
    <mergeCell ref="E358:BX358"/>
    <mergeCell ref="E359:BX359"/>
    <mergeCell ref="E363:BX363"/>
    <mergeCell ref="E364:BX364"/>
    <mergeCell ref="E365:BX365"/>
    <mergeCell ref="S362:BZ362"/>
    <mergeCell ref="S352:U352"/>
    <mergeCell ref="X352:Z352"/>
    <mergeCell ref="E612:BY612"/>
    <mergeCell ref="E613:BY613"/>
    <mergeCell ref="E606:BY606"/>
    <mergeCell ref="E607:BY607"/>
    <mergeCell ref="E608:BY608"/>
    <mergeCell ref="E609:BY609"/>
    <mergeCell ref="E610:BY610"/>
    <mergeCell ref="E611:BY611"/>
    <mergeCell ref="G595:I595"/>
    <mergeCell ref="E604:BY604"/>
    <mergeCell ref="E605:BY605"/>
    <mergeCell ref="G599:AX599"/>
    <mergeCell ref="E603:BY603"/>
    <mergeCell ref="U594:AR594"/>
    <mergeCell ref="Y571:AL571"/>
    <mergeCell ref="U572:AA572"/>
    <mergeCell ref="AQ572:AW572"/>
    <mergeCell ref="E584:G584"/>
    <mergeCell ref="O573:AE573"/>
    <mergeCell ref="AS573:BI573"/>
    <mergeCell ref="B576:BA576"/>
    <mergeCell ref="H591:BY591"/>
    <mergeCell ref="E577:G577"/>
    <mergeCell ref="E578:G578"/>
    <mergeCell ref="E582:G582"/>
    <mergeCell ref="E583:G583"/>
    <mergeCell ref="E585:G585"/>
    <mergeCell ref="E586:G586"/>
    <mergeCell ref="G593:I593"/>
    <mergeCell ref="W21:AN21"/>
    <mergeCell ref="BU21:BV22"/>
    <mergeCell ref="BU27:BV28"/>
    <mergeCell ref="W27:AN27"/>
    <mergeCell ref="K232:M232"/>
    <mergeCell ref="K226:M226"/>
    <mergeCell ref="K227:M227"/>
    <mergeCell ref="K228:M228"/>
    <mergeCell ref="L113:AH113"/>
    <mergeCell ref="L116:AH116"/>
    <mergeCell ref="L119:AH119"/>
    <mergeCell ref="L121:AH121"/>
    <mergeCell ref="R94:T94"/>
    <mergeCell ref="Z95:BZ95"/>
    <mergeCell ref="R95:Y95"/>
    <mergeCell ref="U104:BZ104"/>
    <mergeCell ref="A46:BZ46"/>
    <mergeCell ref="R50:BZ50"/>
    <mergeCell ref="R53:Y53"/>
    <mergeCell ref="R51:BZ51"/>
    <mergeCell ref="R54:BZ54"/>
    <mergeCell ref="U52:BZ52"/>
    <mergeCell ref="R52:T52"/>
    <mergeCell ref="BD41:BZ42"/>
    <mergeCell ref="W547:AF547"/>
    <mergeCell ref="AG547:AH547"/>
    <mergeCell ref="AI547:BB547"/>
    <mergeCell ref="BC547:BD547"/>
    <mergeCell ref="E366:BX366"/>
    <mergeCell ref="E367:BX367"/>
    <mergeCell ref="AS541:AT541"/>
    <mergeCell ref="W549:AF549"/>
    <mergeCell ref="AG549:AH549"/>
    <mergeCell ref="AI549:BB549"/>
    <mergeCell ref="BC549:BD549"/>
    <mergeCell ref="W548:AF548"/>
    <mergeCell ref="AG548:AH548"/>
    <mergeCell ref="AI548:BB548"/>
    <mergeCell ref="E395:F395"/>
    <mergeCell ref="BE548:BS548"/>
    <mergeCell ref="BE546:BS546"/>
    <mergeCell ref="E393:F393"/>
    <mergeCell ref="E392:F392"/>
    <mergeCell ref="E389:F389"/>
    <mergeCell ref="AC382:AD382"/>
    <mergeCell ref="AK382:AL382"/>
    <mergeCell ref="AV382:AW382"/>
    <mergeCell ref="M374:Q374"/>
    <mergeCell ref="Y570:AL570"/>
    <mergeCell ref="S553:BZ553"/>
    <mergeCell ref="A559:BZ559"/>
    <mergeCell ref="R556:BZ556"/>
    <mergeCell ref="AI550:BB550"/>
    <mergeCell ref="BC550:BD550"/>
    <mergeCell ref="BE550:BS550"/>
    <mergeCell ref="A560:BZ560"/>
    <mergeCell ref="W550:AF550"/>
    <mergeCell ref="AG550:AH550"/>
    <mergeCell ref="Y569:AL569"/>
    <mergeCell ref="Y563:AL563"/>
    <mergeCell ref="Y566:AL566"/>
    <mergeCell ref="R557:BZ557"/>
    <mergeCell ref="E394:F394"/>
    <mergeCell ref="W545:AF545"/>
    <mergeCell ref="AG545:AH545"/>
    <mergeCell ref="AI545:BB545"/>
    <mergeCell ref="BC545:BD545"/>
    <mergeCell ref="N452:Q452"/>
    <mergeCell ref="W451:AK451"/>
    <mergeCell ref="AN451:BB451"/>
    <mergeCell ref="BE451:BS451"/>
    <mergeCell ref="R451:T451"/>
    <mergeCell ref="R472:BZ472"/>
    <mergeCell ref="AG511:AH511"/>
    <mergeCell ref="AI511:BB511"/>
    <mergeCell ref="BC511:BD511"/>
    <mergeCell ref="BE450:BS450"/>
    <mergeCell ref="D444:K444"/>
    <mergeCell ref="N444:Q444"/>
    <mergeCell ref="R444:T444"/>
    <mergeCell ref="W444:AK444"/>
    <mergeCell ref="E413:F413"/>
    <mergeCell ref="D453:K453"/>
    <mergeCell ref="R450:T450"/>
    <mergeCell ref="W450:AK450"/>
    <mergeCell ref="AN450:BB450"/>
    <mergeCell ref="BC548:BD548"/>
    <mergeCell ref="BE547:BS547"/>
    <mergeCell ref="BC512:BD512"/>
    <mergeCell ref="BE545:BS545"/>
    <mergeCell ref="S471:BZ471"/>
    <mergeCell ref="N448:Q448"/>
    <mergeCell ref="R448:T448"/>
    <mergeCell ref="W448:AK448"/>
    <mergeCell ref="AN448:BB448"/>
    <mergeCell ref="BE448:BS448"/>
    <mergeCell ref="BE449:BS449"/>
    <mergeCell ref="N449:Q449"/>
    <mergeCell ref="R449:T449"/>
    <mergeCell ref="W449:AK449"/>
    <mergeCell ref="AN449:BB449"/>
    <mergeCell ref="A483:BZ483"/>
    <mergeCell ref="AI487:AO487"/>
    <mergeCell ref="AI490:AO490"/>
    <mergeCell ref="R456:BZ456"/>
    <mergeCell ref="R459:BZ459"/>
    <mergeCell ref="R462:BZ462"/>
    <mergeCell ref="R465:BZ465"/>
    <mergeCell ref="R468:BZ468"/>
    <mergeCell ref="B471:R471"/>
    <mergeCell ref="BE549:BS549"/>
    <mergeCell ref="W546:AF546"/>
    <mergeCell ref="AG546:AH546"/>
    <mergeCell ref="AI546:BB546"/>
    <mergeCell ref="BC546:BD546"/>
    <mergeCell ref="BE512:BS512"/>
    <mergeCell ref="R520:BZ520"/>
    <mergeCell ref="BB541:BC541"/>
    <mergeCell ref="AS536:BF536"/>
    <mergeCell ref="AS540:BF540"/>
    <mergeCell ref="W513:AF513"/>
    <mergeCell ref="AG513:AH513"/>
    <mergeCell ref="AI513:BB513"/>
    <mergeCell ref="BC513:BD513"/>
    <mergeCell ref="R519:BZ519"/>
    <mergeCell ref="BE513:BS513"/>
    <mergeCell ref="AI524:AO524"/>
    <mergeCell ref="AS533:BF533"/>
    <mergeCell ref="S516:BZ516"/>
    <mergeCell ref="AI527:AO527"/>
    <mergeCell ref="AS530:BF530"/>
    <mergeCell ref="W512:AF512"/>
    <mergeCell ref="AG512:AH512"/>
    <mergeCell ref="AI512:BB512"/>
    <mergeCell ref="AG510:AH510"/>
    <mergeCell ref="W511:AF511"/>
    <mergeCell ref="BE511:BS511"/>
    <mergeCell ref="T428:BZ428"/>
    <mergeCell ref="N451:Q451"/>
    <mergeCell ref="N446:Q446"/>
    <mergeCell ref="R446:T446"/>
    <mergeCell ref="W446:AK446"/>
    <mergeCell ref="AN446:BB446"/>
    <mergeCell ref="AB437:AC437"/>
    <mergeCell ref="AI510:BB510"/>
    <mergeCell ref="BC510:BD510"/>
    <mergeCell ref="W509:AF509"/>
    <mergeCell ref="AG509:AH509"/>
    <mergeCell ref="BE509:BS509"/>
    <mergeCell ref="BE510:BS510"/>
    <mergeCell ref="AI509:BB509"/>
    <mergeCell ref="BC509:BD509"/>
    <mergeCell ref="W508:AF508"/>
    <mergeCell ref="AG508:AH508"/>
    <mergeCell ref="AI508:BB508"/>
    <mergeCell ref="BC508:BD508"/>
    <mergeCell ref="W510:AF510"/>
    <mergeCell ref="BB504:BC504"/>
    <mergeCell ref="X306:AJ306"/>
    <mergeCell ref="AO306:BA306"/>
    <mergeCell ref="BC434:BD434"/>
    <mergeCell ref="BK434:BL434"/>
    <mergeCell ref="E335:BX335"/>
    <mergeCell ref="E336:BX336"/>
    <mergeCell ref="E337:BX337"/>
    <mergeCell ref="E338:BX338"/>
    <mergeCell ref="M377:Q377"/>
    <mergeCell ref="R377:Z377"/>
    <mergeCell ref="J351:L351"/>
    <mergeCell ref="V351:W351"/>
    <mergeCell ref="X351:Z351"/>
    <mergeCell ref="E351:G351"/>
    <mergeCell ref="H351:I351"/>
    <mergeCell ref="M331:N331"/>
    <mergeCell ref="AF331:AG331"/>
    <mergeCell ref="AX331:AY331"/>
    <mergeCell ref="E350:G350"/>
    <mergeCell ref="H350:I350"/>
    <mergeCell ref="J350:L350"/>
    <mergeCell ref="V350:W350"/>
    <mergeCell ref="X350:Z350"/>
    <mergeCell ref="AA350:AB350"/>
    <mergeCell ref="D286:F286"/>
    <mergeCell ref="L286:N286"/>
    <mergeCell ref="T286:V286"/>
    <mergeCell ref="AB286:AD286"/>
    <mergeCell ref="AJ286:AL286"/>
    <mergeCell ref="AU286:AW286"/>
    <mergeCell ref="BI286:BK286"/>
    <mergeCell ref="BE293:BS293"/>
    <mergeCell ref="X297:AJ297"/>
    <mergeCell ref="X292:AJ292"/>
    <mergeCell ref="AO292:BA292"/>
    <mergeCell ref="BE292:BS292"/>
    <mergeCell ref="CA258:DT258"/>
    <mergeCell ref="E258:BW258"/>
    <mergeCell ref="AF263:BC263"/>
    <mergeCell ref="AF264:BC264"/>
    <mergeCell ref="T268:AB268"/>
    <mergeCell ref="AH268:AP268"/>
    <mergeCell ref="AV268:BD268"/>
    <mergeCell ref="BJ268:BT268"/>
    <mergeCell ref="BL277:BT277"/>
    <mergeCell ref="AB276:AK276"/>
    <mergeCell ref="AU270:BE270"/>
    <mergeCell ref="BI270:BT270"/>
    <mergeCell ref="T274:AB274"/>
    <mergeCell ref="AH274:AP274"/>
    <mergeCell ref="AV274:BD274"/>
    <mergeCell ref="BJ274:BT274"/>
    <mergeCell ref="AB275:AP275"/>
    <mergeCell ref="E259:BW259"/>
    <mergeCell ref="CA259:DT259"/>
    <mergeCell ref="A2:BZ2"/>
    <mergeCell ref="A4:BZ4"/>
    <mergeCell ref="BF17:BH17"/>
    <mergeCell ref="L126:AH126"/>
    <mergeCell ref="AF114:AP114"/>
    <mergeCell ref="AF120:AP120"/>
    <mergeCell ref="AF122:AP122"/>
    <mergeCell ref="AF124:AP124"/>
    <mergeCell ref="AO23:BV23"/>
    <mergeCell ref="AO24:BV24"/>
    <mergeCell ref="AO27:BS27"/>
    <mergeCell ref="AG28:AN28"/>
    <mergeCell ref="AO28:BS28"/>
    <mergeCell ref="A37:W38"/>
    <mergeCell ref="X37:AO38"/>
    <mergeCell ref="AP37:BC38"/>
    <mergeCell ref="BD37:BZ38"/>
    <mergeCell ref="AG29:AN29"/>
    <mergeCell ref="R59:BZ59"/>
    <mergeCell ref="U60:X60"/>
    <mergeCell ref="AK60:AS60"/>
    <mergeCell ref="BF60:BQ60"/>
    <mergeCell ref="R61:BZ61"/>
    <mergeCell ref="Z53:BZ53"/>
    <mergeCell ref="BI17:BK17"/>
    <mergeCell ref="BL17:BN17"/>
    <mergeCell ref="BO17:BQ17"/>
    <mergeCell ref="BR17:BT17"/>
    <mergeCell ref="K233:M233"/>
    <mergeCell ref="AG22:AN22"/>
    <mergeCell ref="AG23:AN23"/>
    <mergeCell ref="L123:AH123"/>
    <mergeCell ref="R104:T104"/>
    <mergeCell ref="R96:BZ96"/>
    <mergeCell ref="AA97:BZ97"/>
    <mergeCell ref="U100:X100"/>
    <mergeCell ref="R138:T138"/>
    <mergeCell ref="R148:T148"/>
    <mergeCell ref="A39:W40"/>
    <mergeCell ref="X39:AO44"/>
    <mergeCell ref="AP39:BC44"/>
    <mergeCell ref="BD39:BZ40"/>
    <mergeCell ref="A41:W42"/>
    <mergeCell ref="A43:W44"/>
    <mergeCell ref="BD43:BZ44"/>
    <mergeCell ref="U58:X58"/>
    <mergeCell ref="AK58:AV58"/>
    <mergeCell ref="BF58:BQ58"/>
    <mergeCell ref="R70:BZ70"/>
    <mergeCell ref="R63:Y63"/>
    <mergeCell ref="R64:BZ64"/>
    <mergeCell ref="U69:X69"/>
    <mergeCell ref="AK69:AV69"/>
    <mergeCell ref="BF69:BQ69"/>
    <mergeCell ref="U62:BZ62"/>
    <mergeCell ref="Z63:BZ63"/>
    <mergeCell ref="R62:T62"/>
    <mergeCell ref="R83:BZ83"/>
    <mergeCell ref="R86:BZ86"/>
    <mergeCell ref="AA87:BZ87"/>
    <mergeCell ref="U90:X90"/>
    <mergeCell ref="AK90:AV90"/>
    <mergeCell ref="BF90:BQ90"/>
    <mergeCell ref="Z85:BZ85"/>
    <mergeCell ref="R85:Y85"/>
    <mergeCell ref="U84:BZ84"/>
    <mergeCell ref="R84:T84"/>
    <mergeCell ref="U80:X80"/>
    <mergeCell ref="AK80:AV80"/>
    <mergeCell ref="BF80:BQ80"/>
    <mergeCell ref="R81:BZ81"/>
    <mergeCell ref="U82:X82"/>
    <mergeCell ref="AK82:AS82"/>
    <mergeCell ref="BF82:BQ82"/>
    <mergeCell ref="U71:X71"/>
    <mergeCell ref="AK71:AS71"/>
    <mergeCell ref="BF71:BQ71"/>
    <mergeCell ref="R72:BZ72"/>
    <mergeCell ref="R75:BZ75"/>
    <mergeCell ref="AA76:BZ76"/>
    <mergeCell ref="U73:BZ73"/>
    <mergeCell ref="R73:T73"/>
    <mergeCell ref="Z74:BZ74"/>
    <mergeCell ref="R74:Y74"/>
    <mergeCell ref="AK100:AV100"/>
    <mergeCell ref="BF100:BQ100"/>
    <mergeCell ref="R101:BZ101"/>
    <mergeCell ref="U102:X102"/>
    <mergeCell ref="AK102:AS102"/>
    <mergeCell ref="BF102:BQ102"/>
    <mergeCell ref="R91:BZ91"/>
    <mergeCell ref="U92:X92"/>
    <mergeCell ref="AK92:AS92"/>
    <mergeCell ref="BF92:BQ92"/>
    <mergeCell ref="R93:BZ93"/>
    <mergeCell ref="U94:BZ94"/>
    <mergeCell ref="R103:BZ103"/>
    <mergeCell ref="R106:BZ106"/>
    <mergeCell ref="AA107:BZ107"/>
    <mergeCell ref="B112:C112"/>
    <mergeCell ref="B115:C115"/>
    <mergeCell ref="B118:C118"/>
    <mergeCell ref="AF117:AP117"/>
    <mergeCell ref="Z105:BZ105"/>
    <mergeCell ref="R105:Y105"/>
    <mergeCell ref="R140:BZ140"/>
    <mergeCell ref="X142:BZ142"/>
    <mergeCell ref="R146:BZ146"/>
    <mergeCell ref="R147:BZ147"/>
    <mergeCell ref="R141:BZ141"/>
    <mergeCell ref="U138:BZ138"/>
    <mergeCell ref="Z139:BZ139"/>
    <mergeCell ref="R139:Y139"/>
    <mergeCell ref="B125:C125"/>
    <mergeCell ref="R136:BZ136"/>
    <mergeCell ref="R137:BZ137"/>
    <mergeCell ref="L128:AH128"/>
    <mergeCell ref="L130:AH130"/>
    <mergeCell ref="AF129:AP129"/>
    <mergeCell ref="AF131:AP131"/>
    <mergeCell ref="AF127:AP127"/>
    <mergeCell ref="U157:BZ157"/>
    <mergeCell ref="Z158:BZ158"/>
    <mergeCell ref="R158:Y158"/>
    <mergeCell ref="R150:BZ150"/>
    <mergeCell ref="X152:BZ152"/>
    <mergeCell ref="R155:BZ155"/>
    <mergeCell ref="R156:BZ156"/>
    <mergeCell ref="R151:BZ151"/>
    <mergeCell ref="U148:BZ148"/>
    <mergeCell ref="Z149:BZ149"/>
    <mergeCell ref="R149:Y149"/>
    <mergeCell ref="R157:T157"/>
    <mergeCell ref="R169:BZ169"/>
    <mergeCell ref="R159:BZ159"/>
    <mergeCell ref="X161:BZ161"/>
    <mergeCell ref="R164:BZ164"/>
    <mergeCell ref="R165:BZ165"/>
    <mergeCell ref="R160:BZ160"/>
    <mergeCell ref="U166:BZ166"/>
    <mergeCell ref="Z167:BZ167"/>
    <mergeCell ref="R168:BZ168"/>
    <mergeCell ref="R167:Y167"/>
    <mergeCell ref="R166:T166"/>
    <mergeCell ref="U186:X186"/>
    <mergeCell ref="AK186:AV186"/>
    <mergeCell ref="BF186:BQ186"/>
    <mergeCell ref="R187:BZ187"/>
    <mergeCell ref="U188:X188"/>
    <mergeCell ref="AK188:AS188"/>
    <mergeCell ref="BF188:BQ188"/>
    <mergeCell ref="R190:T190"/>
    <mergeCell ref="X170:BZ170"/>
    <mergeCell ref="U175:X175"/>
    <mergeCell ref="AK175:AV175"/>
    <mergeCell ref="R178:BZ178"/>
    <mergeCell ref="R181:BZ181"/>
    <mergeCell ref="Y182:BZ182"/>
    <mergeCell ref="BF175:BQ175"/>
    <mergeCell ref="U179:BZ179"/>
    <mergeCell ref="Z180:BZ180"/>
    <mergeCell ref="R180:Y180"/>
    <mergeCell ref="R179:T179"/>
    <mergeCell ref="R176:BZ176"/>
    <mergeCell ref="U177:X177"/>
    <mergeCell ref="AK177:AS177"/>
    <mergeCell ref="BF177:BQ177"/>
    <mergeCell ref="AK208:AS208"/>
    <mergeCell ref="BF208:BQ208"/>
    <mergeCell ref="R189:BZ189"/>
    <mergeCell ref="R192:BZ192"/>
    <mergeCell ref="U190:BZ190"/>
    <mergeCell ref="Z191:BZ191"/>
    <mergeCell ref="R191:Y191"/>
    <mergeCell ref="Y193:BZ193"/>
    <mergeCell ref="R207:BZ207"/>
    <mergeCell ref="U208:X208"/>
    <mergeCell ref="BF301:BS301"/>
    <mergeCell ref="X305:AJ305"/>
    <mergeCell ref="AO305:BA305"/>
    <mergeCell ref="BF305:BS305"/>
    <mergeCell ref="X303:AJ303"/>
    <mergeCell ref="AO303:BA303"/>
    <mergeCell ref="BF303:BS303"/>
    <mergeCell ref="U196:X196"/>
    <mergeCell ref="AK196:AV196"/>
    <mergeCell ref="BF196:BQ196"/>
    <mergeCell ref="R197:BZ197"/>
    <mergeCell ref="U198:X198"/>
    <mergeCell ref="AK198:AS198"/>
    <mergeCell ref="BF198:BQ198"/>
    <mergeCell ref="R199:BZ199"/>
    <mergeCell ref="R202:BZ202"/>
    <mergeCell ref="Y203:BZ203"/>
    <mergeCell ref="U206:X206"/>
    <mergeCell ref="AK206:AV206"/>
    <mergeCell ref="BF206:BQ206"/>
    <mergeCell ref="R200:T200"/>
    <mergeCell ref="U200:BZ200"/>
    <mergeCell ref="Z201:BZ201"/>
    <mergeCell ref="R201:Y201"/>
    <mergeCell ref="S282:AA282"/>
    <mergeCell ref="X290:AJ290"/>
    <mergeCell ref="AO290:BA290"/>
    <mergeCell ref="BE290:BS290"/>
    <mergeCell ref="AC282:BY282"/>
    <mergeCell ref="BL278:BT278"/>
    <mergeCell ref="BK433:BL433"/>
    <mergeCell ref="AK436:AU436"/>
    <mergeCell ref="Z424:AN424"/>
    <mergeCell ref="Z425:AN425"/>
    <mergeCell ref="X309:AJ309"/>
    <mergeCell ref="AH321:AJ321"/>
    <mergeCell ref="W325:AK325"/>
    <mergeCell ref="AN325:BB325"/>
    <mergeCell ref="X314:AJ314"/>
    <mergeCell ref="AO314:BA314"/>
    <mergeCell ref="BF314:BS314"/>
    <mergeCell ref="AF350:AG350"/>
    <mergeCell ref="AC346:AD346"/>
    <mergeCell ref="AE346:AG346"/>
    <mergeCell ref="AC350:AE350"/>
    <mergeCell ref="V352:W352"/>
    <mergeCell ref="A369:BZ369"/>
    <mergeCell ref="AO301:BA301"/>
    <mergeCell ref="E402:F402"/>
    <mergeCell ref="E400:F400"/>
    <mergeCell ref="E399:F399"/>
    <mergeCell ref="AS496:BF496"/>
    <mergeCell ref="AS499:BF499"/>
    <mergeCell ref="Z420:AG420"/>
    <mergeCell ref="Q388:AI388"/>
    <mergeCell ref="Z417:AG417"/>
    <mergeCell ref="Z418:AG418"/>
    <mergeCell ref="AB438:AC438"/>
    <mergeCell ref="Z419:AG419"/>
    <mergeCell ref="BC433:BD433"/>
    <mergeCell ref="N445:Q445"/>
    <mergeCell ref="R445:T445"/>
    <mergeCell ref="W445:AK445"/>
    <mergeCell ref="AN445:BB445"/>
    <mergeCell ref="R447:T447"/>
    <mergeCell ref="BE453:BS453"/>
    <mergeCell ref="AS493:BF493"/>
    <mergeCell ref="E390:F390"/>
    <mergeCell ref="E401:F401"/>
    <mergeCell ref="BE444:BS444"/>
    <mergeCell ref="BE446:BS446"/>
    <mergeCell ref="N447:Q447"/>
    <mergeCell ref="BE508:BS508"/>
    <mergeCell ref="AN453:BB453"/>
    <mergeCell ref="AS503:BF503"/>
    <mergeCell ref="AS504:AT504"/>
    <mergeCell ref="AX435:BH435"/>
    <mergeCell ref="BE445:BS445"/>
    <mergeCell ref="AB439:BC439"/>
    <mergeCell ref="AN444:BB444"/>
    <mergeCell ref="W447:AK447"/>
    <mergeCell ref="AN447:BB447"/>
    <mergeCell ref="BE447:BS447"/>
    <mergeCell ref="C476:BZ476"/>
    <mergeCell ref="C479:BZ479"/>
    <mergeCell ref="C480:BZ480"/>
    <mergeCell ref="C477:BZ477"/>
    <mergeCell ref="C478:BZ478"/>
    <mergeCell ref="R452:T452"/>
    <mergeCell ref="W452:AK452"/>
    <mergeCell ref="AN452:BB452"/>
    <mergeCell ref="BE452:BS452"/>
    <mergeCell ref="W453:AK453"/>
    <mergeCell ref="N450:Q450"/>
    <mergeCell ref="A240:BZ240"/>
    <mergeCell ref="O243:BV243"/>
    <mergeCell ref="O246:BV246"/>
    <mergeCell ref="S270:AC270"/>
    <mergeCell ref="AG270:AQ270"/>
    <mergeCell ref="K234:M234"/>
    <mergeCell ref="W234:BV234"/>
    <mergeCell ref="BA232:BG232"/>
    <mergeCell ref="G251:I251"/>
    <mergeCell ref="O254:Q254"/>
    <mergeCell ref="BH233:BV233"/>
    <mergeCell ref="AD257:BW257"/>
    <mergeCell ref="T269:AB269"/>
    <mergeCell ref="T272:AB272"/>
    <mergeCell ref="AZ250:BB250"/>
    <mergeCell ref="AK250:AM250"/>
    <mergeCell ref="AH269:AP269"/>
    <mergeCell ref="AV269:BD269"/>
    <mergeCell ref="BJ269:BT269"/>
    <mergeCell ref="AH272:AP272"/>
    <mergeCell ref="AV272:BD272"/>
    <mergeCell ref="BJ272:BT272"/>
    <mergeCell ref="E409:F409"/>
    <mergeCell ref="E408:F408"/>
    <mergeCell ref="Q385:AI385"/>
    <mergeCell ref="AT385:BL385"/>
    <mergeCell ref="AN327:BB327"/>
    <mergeCell ref="Q328:AI328"/>
    <mergeCell ref="AT328:BL328"/>
    <mergeCell ref="AU329:AV329"/>
    <mergeCell ref="BC329:BD329"/>
    <mergeCell ref="AL350:BX350"/>
    <mergeCell ref="AL351:BX351"/>
    <mergeCell ref="AL352:BX352"/>
    <mergeCell ref="W327:AK327"/>
    <mergeCell ref="AA351:AB351"/>
    <mergeCell ref="AM346:AN346"/>
    <mergeCell ref="AE342:AG342"/>
    <mergeCell ref="AH342:AI342"/>
    <mergeCell ref="AJ342:AL342"/>
    <mergeCell ref="AM342:AN342"/>
    <mergeCell ref="AC342:AD342"/>
    <mergeCell ref="AH346:AI346"/>
    <mergeCell ref="AJ346:AL346"/>
    <mergeCell ref="E356:BX356"/>
    <mergeCell ref="O352:R352"/>
    <mergeCell ref="AF254:AH254"/>
    <mergeCell ref="W233:AZ233"/>
    <mergeCell ref="Z211:BZ211"/>
    <mergeCell ref="R211:Y211"/>
    <mergeCell ref="G250:I250"/>
    <mergeCell ref="AZ254:BB254"/>
    <mergeCell ref="Y250:AA250"/>
    <mergeCell ref="W232:AZ232"/>
    <mergeCell ref="BH232:BV232"/>
    <mergeCell ref="L237:BZ238"/>
    <mergeCell ref="R221:Y221"/>
    <mergeCell ref="R220:T220"/>
    <mergeCell ref="R222:BZ222"/>
    <mergeCell ref="R212:BZ212"/>
    <mergeCell ref="Y213:BZ213"/>
    <mergeCell ref="R217:BZ217"/>
    <mergeCell ref="AA218:AM218"/>
    <mergeCell ref="AU218:BG218"/>
    <mergeCell ref="Z221:BZ221"/>
    <mergeCell ref="U220:BZ220"/>
    <mergeCell ref="BH226:BV226"/>
    <mergeCell ref="W227:AZ227"/>
    <mergeCell ref="BA227:BG227"/>
    <mergeCell ref="BH227:BV227"/>
    <mergeCell ref="BC17:BE17"/>
    <mergeCell ref="AY17:BB17"/>
    <mergeCell ref="Z342:AB342"/>
    <mergeCell ref="V342:Y342"/>
    <mergeCell ref="V346:Y346"/>
    <mergeCell ref="Z346:AB346"/>
    <mergeCell ref="O350:R350"/>
    <mergeCell ref="S350:U350"/>
    <mergeCell ref="BA233:BG233"/>
    <mergeCell ref="AO297:BA297"/>
    <mergeCell ref="BF297:BS297"/>
    <mergeCell ref="X299:AJ299"/>
    <mergeCell ref="AO299:BA299"/>
    <mergeCell ref="BF299:BS299"/>
    <mergeCell ref="X301:AJ301"/>
    <mergeCell ref="R209:BZ209"/>
    <mergeCell ref="R219:BZ219"/>
    <mergeCell ref="U210:BZ210"/>
    <mergeCell ref="BF306:BS306"/>
    <mergeCell ref="X310:AJ310"/>
    <mergeCell ref="AO310:BA310"/>
    <mergeCell ref="BF310:BS310"/>
    <mergeCell ref="X304:AJ304"/>
    <mergeCell ref="AO304:BA304"/>
    <mergeCell ref="BF304:BS304"/>
    <mergeCell ref="AO21:BS21"/>
    <mergeCell ref="AO22:BS22"/>
    <mergeCell ref="O351:R351"/>
    <mergeCell ref="S351:U351"/>
    <mergeCell ref="X307:AJ307"/>
    <mergeCell ref="BF313:BS313"/>
    <mergeCell ref="X311:AJ311"/>
    <mergeCell ref="AO311:BA311"/>
    <mergeCell ref="BF311:BS311"/>
    <mergeCell ref="BF309:BS309"/>
    <mergeCell ref="AH320:AJ320"/>
    <mergeCell ref="BE315:BS315"/>
    <mergeCell ref="BE316:BS316"/>
    <mergeCell ref="AO307:BA307"/>
    <mergeCell ref="BF307:BS307"/>
    <mergeCell ref="W326:AK326"/>
    <mergeCell ref="AN326:BB326"/>
    <mergeCell ref="AO309:BA309"/>
    <mergeCell ref="R210:T210"/>
    <mergeCell ref="W226:AZ226"/>
    <mergeCell ref="BA226:BG226"/>
    <mergeCell ref="AD251:AF251"/>
    <mergeCell ref="O279:BT279"/>
  </mergeCells>
  <phoneticPr fontId="3"/>
  <dataValidations count="20">
    <dataValidation type="list" allowBlank="1" showInputMessage="1" showErrorMessage="1" sqref="U208:X208 U177:X177 U102:X102 U206:X206 U60:X60 U188:X188 U71:X71 U196:X196 U82:X82 U198:X198 U92:X92" xr:uid="{00000000-0002-0000-0300-000000000000}">
      <formula1>$CA$1:$CA$3</formula1>
    </dataValidation>
    <dataValidation type="list" showDropDown="1" showInputMessage="1" showErrorMessage="1" sqref="BU270 AD270 AR270 BF270" xr:uid="{00000000-0002-0000-0300-000001000000}">
      <formula1>用途地域</formula1>
    </dataValidation>
    <dataValidation type="list" allowBlank="1" showInputMessage="1" showErrorMessage="1" sqref="K232:M234 B125:C125 K226:M228 B112:C112 B115:C115 B118:C118 O254 AC382:AD382 M382:N382 E382:F382 U382:V382 BJ382:BK382 AV382:AW382 L286 AD251 AK250 D286 AS541:AT541 AZ254 AB437:AC438 AK382:AL382 AZ250 Y250 T286 M331:N331 AU329:AV329 BC329:BD329 E577:G578 G593:I593 E582:G586 BB504:BC504 E389:E395 AS504:AT504 AB286 AJ286 AU286 BI286 AF254 BC433:BD434 BK433:BL434 G250:G251 BB541:BC541 AF331:AG331 AX331:AY331 E408:E413 G595:I595 E399:E404" xr:uid="{00000000-0002-0000-0300-000002000000}">
      <formula1>"□,■"</formula1>
    </dataValidation>
    <dataValidation type="list" allowBlank="1" showInputMessage="1" showErrorMessage="1" sqref="BI270:BT270" xr:uid="{00000000-0002-0000-0300-000003000000}">
      <formula1>$CI$271:$CI$287</formula1>
    </dataValidation>
    <dataValidation type="list" allowBlank="1" showInputMessage="1" showErrorMessage="1" sqref="F593" xr:uid="{00000000-0002-0000-0300-000004000000}">
      <formula1>"□建築基準法第20条第１項第２号イ又は第３号イの認定を受けたプログラム,■建築基準法第20条第１項第２号イ又は第３号イの認定を受けたプログラム"</formula1>
    </dataValidation>
    <dataValidation type="list" allowBlank="1" showInputMessage="1" showErrorMessage="1" sqref="D586" xr:uid="{00000000-0002-0000-0300-000005000000}">
      <formula1>"□建築基準法施行令第81条第3項に掲げる構造計算,■建築基準法施行令第81条第3項に掲げる構造計算"</formula1>
    </dataValidation>
    <dataValidation type="list" allowBlank="1" showInputMessage="1" showErrorMessage="1" sqref="D585" xr:uid="{00000000-0002-0000-0300-000006000000}">
      <formula1>"□建築基準法施行令第81条第2項第2号イに掲げる構造計算,■建築基準法施行令第81条第2項第2号イに掲げる構造計算"</formula1>
    </dataValidation>
    <dataValidation type="list" allowBlank="1" showInputMessage="1" showErrorMessage="1" sqref="D584" xr:uid="{00000000-0002-0000-0300-000007000000}">
      <formula1>"□建築基準法施行令第81条第2項第１号ロに掲げる構造計算,■建築基準法施行令第81条第2項第１号ロに掲げる構造計算"</formula1>
    </dataValidation>
    <dataValidation type="list" allowBlank="1" showInputMessage="1" showErrorMessage="1" sqref="D583" xr:uid="{00000000-0002-0000-0300-000008000000}">
      <formula1>"□建築基準法施行令第81条第2項第１号イに掲げる構造計算,■建築基準法施行令第81条第2項第１号イに掲げる構造計算"</formula1>
    </dataValidation>
    <dataValidation type="list" allowBlank="1" showInputMessage="1" showErrorMessage="1" sqref="D582" xr:uid="{00000000-0002-0000-0300-000009000000}">
      <formula1>"□建築基準法施行令第81条第１項各号に掲げる基準に従つた構造計算,■建築基準法施行令第81条第１項各号に掲げる基準に従つた構造計算"</formula1>
    </dataValidation>
    <dataValidation type="list" allowBlank="1" showInputMessage="1" showErrorMessage="1" sqref="D578" xr:uid="{00000000-0002-0000-0300-00000A000000}">
      <formula1>"□特定増改築構造計算基準,■特定増改築構造計算基準"</formula1>
    </dataValidation>
    <dataValidation type="list" allowBlank="1" showInputMessage="1" showErrorMessage="1" sqref="AK573:AM573" xr:uid="{00000000-0002-0000-0300-00000B000000}">
      <formula1>"鉄骨鉄筋コンクリート,鉄筋コンクリート,鉄骨,補強コンクリートブロック,組積,木"</formula1>
    </dataValidation>
    <dataValidation type="list" allowBlank="1" showInputMessage="1" sqref="U58:X58 U69:X69 U80:X80 U90:X90 U100:X100 U175:X175 U186:X186" xr:uid="{00000000-0002-0000-0300-00000C000000}">
      <formula1>$CA$1:$CA$3</formula1>
    </dataValidation>
    <dataValidation type="list" allowBlank="1" showInputMessage="1" sqref="S270:AC270 AG270:AQ270 AU270:BE270" xr:uid="{00000000-0002-0000-0300-00000D000000}">
      <formula1>$CI$270:$CI$287</formula1>
    </dataValidation>
    <dataValidation allowBlank="1" showInputMessage="1" sqref="N226:U228 N232:U234 AS573:BI573 J573:AE573 R475:BZ475" xr:uid="{00000000-0002-0000-0300-00000E000000}"/>
    <dataValidation type="list" allowBlank="1" showInputMessage="1" showErrorMessage="1" sqref="W545:AF550 R374:Z378 W508:AF513 S282:AA282" xr:uid="{00000000-0002-0000-0300-00000F000000}">
      <formula1>$CB$283:$CB$359</formula1>
    </dataValidation>
    <dataValidation type="list" allowBlank="1" showInputMessage="1" showErrorMessage="1" sqref="R221:Y221 R211:Y211 AK208:AS208 R201:Y201 AK198:AS198 R191:Y191 AK188:AS188 AK177:AS177 R180:Y180 R149:Y149 R139:Y139 R158:Y158 R167:Y167 R105:Y105 AK102:AS102 AK92:AS92 R95:Y95 R85:Y85 AK82:AS82 R74:Y74 AK60:AS60 AK71:AS71 R63:Y63 R53:Y53" xr:uid="{00000000-0002-0000-0300-000010000000}">
      <formula1>$CC$1:$CC$47</formula1>
    </dataValidation>
    <dataValidation type="list" allowBlank="1" showInputMessage="1" showErrorMessage="1" sqref="AK100:AV100 AK90:AV90 AK80:AV80 AK69:AV69 AK58:AV58 AK186:AV186 AK175:AV175 AK206:AV206 AK196:AV196" xr:uid="{00000000-0002-0000-0300-000011000000}">
      <formula1>$CB$1:$CB$48</formula1>
    </dataValidation>
    <dataValidation imeMode="halfKatakana" allowBlank="1" showInputMessage="1" showErrorMessage="1" sqref="R50:BZ50" xr:uid="{00000000-0002-0000-0300-000012000000}"/>
    <dataValidation type="list" allowBlank="1" showInputMessage="1" sqref="C476:BZ476" xr:uid="{30FD9931-E22E-41A6-B8B9-CDE03A845BA5}">
      <formula1>$CP$475:$CP$478</formula1>
    </dataValidation>
  </dataValidations>
  <pageMargins left="0.78740157480314965" right="0.59055118110236227" top="0.78740157480314965" bottom="0.59055118110236227" header="0.51181102362204722" footer="0.51181102362204722"/>
  <pageSetup paperSize="9" fitToHeight="0" orientation="portrait" blackAndWhite="1" r:id="rId1"/>
  <headerFooter alignWithMargins="0"/>
  <rowBreaks count="11" manualBreakCount="11">
    <brk id="45" max="77" man="1"/>
    <brk id="98" max="77" man="1"/>
    <brk id="143" max="77" man="1"/>
    <brk id="194" max="77" man="1"/>
    <brk id="239" max="77" man="1"/>
    <brk id="294" max="77" man="1"/>
    <brk id="347" max="77" man="1"/>
    <brk id="368" max="77" man="1"/>
    <brk id="429" max="77" man="1"/>
    <brk id="481" max="77" man="1"/>
    <brk id="558" max="77" man="1"/>
  </rowBreaks>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92D050"/>
  </sheetPr>
  <dimension ref="A1:DT54"/>
  <sheetViews>
    <sheetView showZeros="0" view="pageBreakPreview" zoomScaleNormal="100" zoomScaleSheetLayoutView="100" workbookViewId="0">
      <selection activeCell="BC17" sqref="BC17:BE17"/>
    </sheetView>
  </sheetViews>
  <sheetFormatPr defaultRowHeight="15" customHeight="1"/>
  <cols>
    <col min="1" max="42" width="1.125" style="4" customWidth="1"/>
    <col min="43" max="78" width="1.125" customWidth="1"/>
    <col min="79" max="81" width="6.125" hidden="1" customWidth="1"/>
    <col min="82" max="86" width="1.125" hidden="1" customWidth="1"/>
    <col min="87" max="87" width="9" hidden="1" customWidth="1"/>
    <col min="88" max="89" width="9" customWidth="1"/>
    <col min="90" max="90" width="13.25" customWidth="1"/>
    <col min="91" max="98" width="9" customWidth="1"/>
  </cols>
  <sheetData>
    <row r="1" spans="1:81" s="1" customFormat="1" ht="15" customHeight="1">
      <c r="A1" s="59"/>
      <c r="B1" s="59" t="s">
        <v>0</v>
      </c>
      <c r="C1" s="59"/>
      <c r="D1" s="59"/>
      <c r="E1" s="59"/>
      <c r="F1" s="59"/>
      <c r="G1" s="59"/>
      <c r="H1" s="59"/>
      <c r="I1" s="59"/>
      <c r="J1" s="59"/>
      <c r="K1" s="59"/>
      <c r="L1" s="59"/>
      <c r="M1" s="59"/>
      <c r="N1" s="59"/>
      <c r="O1" s="59"/>
      <c r="P1" s="59"/>
      <c r="Q1" s="59"/>
      <c r="R1" s="59"/>
      <c r="S1" s="59"/>
      <c r="T1" s="59"/>
      <c r="U1" s="59"/>
      <c r="V1" s="59"/>
      <c r="W1" s="59"/>
      <c r="X1" s="59"/>
      <c r="Y1" s="59"/>
      <c r="Z1" s="59"/>
      <c r="AA1" s="59"/>
      <c r="AB1" s="59"/>
      <c r="AC1" s="59"/>
      <c r="AD1" s="59"/>
      <c r="AE1" s="59"/>
      <c r="AF1" s="59"/>
      <c r="AG1" s="59"/>
      <c r="AH1" s="59"/>
      <c r="AI1" s="59"/>
      <c r="AJ1" s="59"/>
      <c r="AK1" s="59"/>
      <c r="AL1" s="59"/>
      <c r="AM1" s="59"/>
      <c r="AN1" s="59"/>
      <c r="AO1" s="59"/>
      <c r="AP1" s="59"/>
      <c r="AQ1" s="60"/>
      <c r="AR1" s="60"/>
      <c r="AS1" s="60"/>
      <c r="AT1" s="60"/>
      <c r="AU1" s="60"/>
      <c r="AV1" s="60"/>
      <c r="AW1" s="60"/>
      <c r="AX1" s="60"/>
      <c r="AY1" s="60"/>
      <c r="AZ1" s="60"/>
      <c r="BA1" s="60"/>
      <c r="BB1" s="60"/>
      <c r="BC1" s="60"/>
      <c r="BD1" s="60"/>
      <c r="BE1" s="60"/>
      <c r="BF1" s="60"/>
      <c r="BG1" s="60"/>
      <c r="BH1" s="60"/>
      <c r="BI1" s="60"/>
      <c r="BJ1" s="60"/>
      <c r="BK1" s="60"/>
      <c r="BL1" s="60"/>
      <c r="BM1" s="60"/>
      <c r="BN1" s="60"/>
      <c r="BO1" s="60"/>
      <c r="BP1" s="60"/>
      <c r="BQ1" s="60"/>
      <c r="BR1" s="60"/>
      <c r="BS1" s="60"/>
      <c r="BT1" s="60"/>
      <c r="BU1" s="60"/>
      <c r="BV1" s="60"/>
      <c r="BW1" s="60"/>
      <c r="BX1" s="60"/>
      <c r="BY1" s="60"/>
      <c r="BZ1" s="60"/>
      <c r="CA1" s="1" t="s">
        <v>45</v>
      </c>
      <c r="CB1" s="97" t="s">
        <v>1199</v>
      </c>
      <c r="CC1" s="97" t="s">
        <v>1200</v>
      </c>
    </row>
    <row r="2" spans="1:81" ht="50.1" customHeight="1">
      <c r="A2" s="715" t="s">
        <v>2</v>
      </c>
      <c r="B2" s="715"/>
      <c r="C2" s="715"/>
      <c r="D2" s="715"/>
      <c r="E2" s="715"/>
      <c r="F2" s="715"/>
      <c r="G2" s="715"/>
      <c r="H2" s="715"/>
      <c r="I2" s="715"/>
      <c r="J2" s="715"/>
      <c r="K2" s="715"/>
      <c r="L2" s="715"/>
      <c r="M2" s="715"/>
      <c r="N2" s="715"/>
      <c r="O2" s="715"/>
      <c r="P2" s="715"/>
      <c r="Q2" s="715"/>
      <c r="R2" s="715"/>
      <c r="S2" s="715"/>
      <c r="T2" s="715"/>
      <c r="U2" s="715"/>
      <c r="V2" s="715"/>
      <c r="W2" s="715"/>
      <c r="X2" s="715"/>
      <c r="Y2" s="715"/>
      <c r="Z2" s="715"/>
      <c r="AA2" s="715"/>
      <c r="AB2" s="715"/>
      <c r="AC2" s="715"/>
      <c r="AD2" s="715"/>
      <c r="AE2" s="715"/>
      <c r="AF2" s="715"/>
      <c r="AG2" s="715"/>
      <c r="AH2" s="715"/>
      <c r="AI2" s="715"/>
      <c r="AJ2" s="715"/>
      <c r="AK2" s="715"/>
      <c r="AL2" s="715"/>
      <c r="AM2" s="715"/>
      <c r="AN2" s="715"/>
      <c r="AO2" s="715"/>
      <c r="AP2" s="715"/>
      <c r="AQ2" s="715"/>
      <c r="AR2" s="715"/>
      <c r="AS2" s="715"/>
      <c r="AT2" s="715"/>
      <c r="AU2" s="715"/>
      <c r="AV2" s="715"/>
      <c r="AW2" s="715"/>
      <c r="AX2" s="715"/>
      <c r="AY2" s="715"/>
      <c r="AZ2" s="715"/>
      <c r="BA2" s="715"/>
      <c r="BB2" s="715"/>
      <c r="BC2" s="715"/>
      <c r="BD2" s="715"/>
      <c r="BE2" s="715"/>
      <c r="BF2" s="715"/>
      <c r="BG2" s="715"/>
      <c r="BH2" s="715"/>
      <c r="BI2" s="715"/>
      <c r="BJ2" s="715"/>
      <c r="BK2" s="715"/>
      <c r="BL2" s="715"/>
      <c r="BM2" s="715"/>
      <c r="BN2" s="715"/>
      <c r="BO2" s="715"/>
      <c r="BP2" s="715"/>
      <c r="BQ2" s="715"/>
      <c r="BR2" s="715"/>
      <c r="BS2" s="715"/>
      <c r="BT2" s="715"/>
      <c r="BU2" s="715"/>
      <c r="BV2" s="715"/>
      <c r="BW2" s="715"/>
      <c r="BX2" s="715"/>
      <c r="BY2" s="715"/>
      <c r="BZ2" s="715"/>
      <c r="CA2" t="s">
        <v>46</v>
      </c>
      <c r="CB2" s="97" t="s">
        <v>592</v>
      </c>
      <c r="CC2" s="97" t="s">
        <v>1201</v>
      </c>
    </row>
    <row r="3" spans="1:81" ht="17.100000000000001" customHeight="1">
      <c r="A3" s="61"/>
      <c r="B3" s="61"/>
      <c r="C3" s="61"/>
      <c r="D3" s="61"/>
      <c r="E3" s="61"/>
      <c r="F3" s="61"/>
      <c r="G3" s="61"/>
      <c r="H3" s="61"/>
      <c r="I3" s="61"/>
      <c r="J3" s="61"/>
      <c r="K3" s="61"/>
      <c r="L3" s="61"/>
      <c r="M3" s="61"/>
      <c r="N3" s="61"/>
      <c r="O3" s="61"/>
      <c r="P3" s="61"/>
      <c r="Q3" s="61"/>
      <c r="R3" s="61"/>
      <c r="S3" s="61"/>
      <c r="T3" s="61"/>
      <c r="U3" s="61"/>
      <c r="V3" s="61"/>
      <c r="W3" s="61"/>
      <c r="X3" s="61"/>
      <c r="Y3" s="61"/>
      <c r="Z3" s="61"/>
      <c r="AA3" s="61"/>
      <c r="AB3" s="61"/>
      <c r="AC3" s="61"/>
      <c r="AD3" s="61"/>
      <c r="AE3" s="61"/>
      <c r="AF3" s="61"/>
      <c r="AG3" s="61"/>
      <c r="AH3" s="61"/>
      <c r="AI3" s="61"/>
      <c r="AJ3" s="61"/>
      <c r="AK3" s="61"/>
      <c r="AL3" s="61"/>
      <c r="AM3" s="61"/>
      <c r="AN3" s="61"/>
      <c r="AO3" s="61"/>
      <c r="AP3" s="61"/>
      <c r="AQ3" s="62"/>
      <c r="AR3" s="62"/>
      <c r="AS3" s="62"/>
      <c r="AT3" s="62"/>
      <c r="AU3" s="62"/>
      <c r="AV3" s="62"/>
      <c r="AW3" s="62"/>
      <c r="AX3" s="62"/>
      <c r="AY3" s="62"/>
      <c r="AZ3" s="62"/>
      <c r="BA3" s="62"/>
      <c r="BB3" s="62"/>
      <c r="BC3" s="62"/>
      <c r="BD3" s="62"/>
      <c r="BE3" s="62"/>
      <c r="BF3" s="62"/>
      <c r="BG3" s="62"/>
      <c r="BH3" s="62"/>
      <c r="BI3" s="62"/>
      <c r="BJ3" s="62"/>
      <c r="BK3" s="62"/>
      <c r="BL3" s="62"/>
      <c r="BM3" s="62"/>
      <c r="BN3" s="62"/>
      <c r="BO3" s="62"/>
      <c r="BP3" s="62"/>
      <c r="BQ3" s="62"/>
      <c r="BR3" s="62"/>
      <c r="BS3" s="62"/>
      <c r="BT3" s="62"/>
      <c r="BU3" s="62"/>
      <c r="BV3" s="62"/>
      <c r="BW3" s="62"/>
      <c r="BX3" s="62"/>
      <c r="BY3" s="62"/>
      <c r="BZ3" s="62"/>
      <c r="CA3" t="s">
        <v>1202</v>
      </c>
      <c r="CB3" s="97" t="s">
        <v>596</v>
      </c>
      <c r="CC3" s="97" t="s">
        <v>1203</v>
      </c>
    </row>
    <row r="4" spans="1:81" s="1" customFormat="1" ht="17.100000000000001" customHeight="1">
      <c r="A4" s="670" t="s">
        <v>3</v>
      </c>
      <c r="B4" s="670"/>
      <c r="C4" s="670"/>
      <c r="D4" s="670"/>
      <c r="E4" s="670"/>
      <c r="F4" s="670"/>
      <c r="G4" s="670"/>
      <c r="H4" s="670"/>
      <c r="I4" s="670"/>
      <c r="J4" s="670"/>
      <c r="K4" s="670"/>
      <c r="L4" s="670"/>
      <c r="M4" s="670"/>
      <c r="N4" s="670"/>
      <c r="O4" s="670"/>
      <c r="P4" s="670"/>
      <c r="Q4" s="670"/>
      <c r="R4" s="670"/>
      <c r="S4" s="670"/>
      <c r="T4" s="670"/>
      <c r="U4" s="670"/>
      <c r="V4" s="670"/>
      <c r="W4" s="670"/>
      <c r="X4" s="670"/>
      <c r="Y4" s="670"/>
      <c r="Z4" s="670"/>
      <c r="AA4" s="670"/>
      <c r="AB4" s="670"/>
      <c r="AC4" s="670"/>
      <c r="AD4" s="670"/>
      <c r="AE4" s="670"/>
      <c r="AF4" s="670"/>
      <c r="AG4" s="670"/>
      <c r="AH4" s="670"/>
      <c r="AI4" s="670"/>
      <c r="AJ4" s="670"/>
      <c r="AK4" s="670"/>
      <c r="AL4" s="670"/>
      <c r="AM4" s="670"/>
      <c r="AN4" s="670"/>
      <c r="AO4" s="670"/>
      <c r="AP4" s="670"/>
      <c r="AQ4" s="670"/>
      <c r="AR4" s="670"/>
      <c r="AS4" s="670"/>
      <c r="AT4" s="670"/>
      <c r="AU4" s="670"/>
      <c r="AV4" s="670"/>
      <c r="AW4" s="670"/>
      <c r="AX4" s="670"/>
      <c r="AY4" s="670"/>
      <c r="AZ4" s="670"/>
      <c r="BA4" s="670"/>
      <c r="BB4" s="670"/>
      <c r="BC4" s="670"/>
      <c r="BD4" s="670"/>
      <c r="BE4" s="670"/>
      <c r="BF4" s="670"/>
      <c r="BG4" s="670"/>
      <c r="BH4" s="670"/>
      <c r="BI4" s="670"/>
      <c r="BJ4" s="670"/>
      <c r="BK4" s="670"/>
      <c r="BL4" s="670"/>
      <c r="BM4" s="670"/>
      <c r="BN4" s="670"/>
      <c r="BO4" s="670"/>
      <c r="BP4" s="670"/>
      <c r="BQ4" s="670"/>
      <c r="BR4" s="670"/>
      <c r="BS4" s="670"/>
      <c r="BT4" s="670"/>
      <c r="BU4" s="670"/>
      <c r="BV4" s="670"/>
      <c r="BW4" s="670"/>
      <c r="BX4" s="670"/>
      <c r="BY4" s="670"/>
      <c r="BZ4" s="670"/>
      <c r="CA4"/>
      <c r="CB4" s="97" t="s">
        <v>589</v>
      </c>
      <c r="CC4" s="97" t="s">
        <v>1204</v>
      </c>
    </row>
    <row r="5" spans="1:81" s="1" customFormat="1" ht="17.100000000000001" customHeight="1">
      <c r="A5" s="59"/>
      <c r="B5" s="59"/>
      <c r="C5" s="59"/>
      <c r="D5" s="59"/>
      <c r="E5" s="59"/>
      <c r="F5" s="59"/>
      <c r="G5" s="59"/>
      <c r="H5" s="59"/>
      <c r="I5" s="59"/>
      <c r="J5" s="59"/>
      <c r="K5" s="59"/>
      <c r="L5" s="59"/>
      <c r="M5" s="59"/>
      <c r="N5" s="59"/>
      <c r="O5" s="59"/>
      <c r="P5" s="59"/>
      <c r="Q5" s="59"/>
      <c r="R5" s="59"/>
      <c r="S5" s="59"/>
      <c r="T5" s="59"/>
      <c r="U5" s="59"/>
      <c r="V5" s="59"/>
      <c r="W5" s="59"/>
      <c r="X5" s="59"/>
      <c r="Y5" s="59"/>
      <c r="Z5" s="59"/>
      <c r="AA5" s="59"/>
      <c r="AB5" s="59"/>
      <c r="AC5" s="59"/>
      <c r="AD5" s="59"/>
      <c r="AE5" s="59"/>
      <c r="AF5" s="59"/>
      <c r="AG5" s="59"/>
      <c r="AH5" s="59"/>
      <c r="AI5" s="59"/>
      <c r="AJ5" s="59"/>
      <c r="AK5" s="59"/>
      <c r="AL5" s="59"/>
      <c r="AM5" s="59"/>
      <c r="AN5" s="59"/>
      <c r="AO5" s="59"/>
      <c r="AP5" s="59"/>
      <c r="AQ5" s="60"/>
      <c r="AR5" s="60"/>
      <c r="AS5" s="60"/>
      <c r="AT5" s="60"/>
      <c r="AU5" s="60"/>
      <c r="AV5" s="60"/>
      <c r="AW5" s="60"/>
      <c r="AX5" s="60"/>
      <c r="AY5" s="60"/>
      <c r="AZ5" s="60"/>
      <c r="BA5" s="60"/>
      <c r="BB5" s="60"/>
      <c r="BC5" s="60"/>
      <c r="BD5" s="60"/>
      <c r="BE5" s="60"/>
      <c r="BF5" s="60"/>
      <c r="BG5" s="60"/>
      <c r="BH5" s="60"/>
      <c r="BI5" s="60"/>
      <c r="BJ5" s="60"/>
      <c r="BK5" s="60"/>
      <c r="BL5" s="60"/>
      <c r="BM5" s="60"/>
      <c r="BN5" s="60"/>
      <c r="BO5" s="60"/>
      <c r="BP5" s="60"/>
      <c r="BQ5" s="60"/>
      <c r="BR5" s="60"/>
      <c r="BS5" s="60"/>
      <c r="BT5" s="60"/>
      <c r="BU5" s="60"/>
      <c r="BV5" s="60"/>
      <c r="BW5" s="60"/>
      <c r="BX5" s="60"/>
      <c r="BY5" s="60"/>
      <c r="BZ5" s="60"/>
      <c r="CB5" s="97" t="s">
        <v>586</v>
      </c>
      <c r="CC5" s="97" t="s">
        <v>1205</v>
      </c>
    </row>
    <row r="6" spans="1:81" s="1" customFormat="1" ht="17.100000000000001" customHeight="1">
      <c r="A6" s="59"/>
      <c r="B6" s="59"/>
      <c r="C6" s="59"/>
      <c r="D6" s="59"/>
      <c r="E6" s="59"/>
      <c r="F6" s="59"/>
      <c r="G6" s="59"/>
      <c r="H6" s="59"/>
      <c r="I6" s="59"/>
      <c r="J6" s="59"/>
      <c r="K6" s="59"/>
      <c r="L6" s="59"/>
      <c r="M6" s="59"/>
      <c r="N6" s="59"/>
      <c r="O6" s="59"/>
      <c r="P6" s="59"/>
      <c r="Q6" s="59"/>
      <c r="R6" s="59"/>
      <c r="S6" s="59"/>
      <c r="T6" s="59"/>
      <c r="U6" s="59"/>
      <c r="V6" s="59"/>
      <c r="W6" s="59"/>
      <c r="X6" s="59"/>
      <c r="Y6" s="59"/>
      <c r="Z6" s="59"/>
      <c r="AA6" s="59"/>
      <c r="AB6" s="59"/>
      <c r="AC6" s="59"/>
      <c r="AD6" s="59"/>
      <c r="AE6" s="59"/>
      <c r="AF6" s="59"/>
      <c r="AG6" s="59"/>
      <c r="AH6" s="59"/>
      <c r="AI6" s="59"/>
      <c r="AJ6" s="59"/>
      <c r="AK6" s="59"/>
      <c r="AL6" s="59"/>
      <c r="AM6" s="59"/>
      <c r="AN6" s="59"/>
      <c r="AO6" s="59"/>
      <c r="AP6" s="59"/>
      <c r="AQ6" s="60"/>
      <c r="AR6" s="60"/>
      <c r="AS6" s="60"/>
      <c r="AT6" s="60"/>
      <c r="AU6" s="60"/>
      <c r="AV6" s="60"/>
      <c r="AW6" s="60"/>
      <c r="AX6" s="60"/>
      <c r="AY6" s="60"/>
      <c r="AZ6" s="60"/>
      <c r="BA6" s="60"/>
      <c r="BB6" s="60"/>
      <c r="BC6" s="60"/>
      <c r="BD6" s="60"/>
      <c r="BE6" s="60"/>
      <c r="BF6" s="60"/>
      <c r="BG6" s="60"/>
      <c r="BH6" s="60"/>
      <c r="BI6" s="60"/>
      <c r="BJ6" s="60"/>
      <c r="BK6" s="60"/>
      <c r="BL6" s="60"/>
      <c r="BM6" s="60"/>
      <c r="BN6" s="60"/>
      <c r="BO6" s="60"/>
      <c r="BP6" s="60"/>
      <c r="BQ6" s="60"/>
      <c r="BR6" s="60"/>
      <c r="BS6" s="60"/>
      <c r="BT6" s="60"/>
      <c r="BU6" s="60"/>
      <c r="BV6" s="60"/>
      <c r="BW6" s="60"/>
      <c r="BX6" s="60"/>
      <c r="BY6" s="60"/>
      <c r="BZ6" s="60"/>
      <c r="CB6" s="97" t="s">
        <v>579</v>
      </c>
      <c r="CC6" s="98" t="s">
        <v>1206</v>
      </c>
    </row>
    <row r="7" spans="1:81" s="1" customFormat="1" ht="17.100000000000001" customHeight="1">
      <c r="A7" s="59"/>
      <c r="B7" s="59" t="s">
        <v>4</v>
      </c>
      <c r="C7" s="59"/>
      <c r="D7" s="59"/>
      <c r="E7" s="59"/>
      <c r="F7" s="59"/>
      <c r="G7" s="59"/>
      <c r="H7" s="59"/>
      <c r="I7" s="59"/>
      <c r="J7" s="59"/>
      <c r="K7" s="59"/>
      <c r="L7" s="59"/>
      <c r="M7" s="59"/>
      <c r="N7" s="59"/>
      <c r="O7" s="59"/>
      <c r="P7" s="59"/>
      <c r="Q7" s="59"/>
      <c r="R7" s="59"/>
      <c r="S7" s="59"/>
      <c r="T7" s="59"/>
      <c r="U7" s="59"/>
      <c r="V7" s="59"/>
      <c r="W7" s="59"/>
      <c r="X7" s="59"/>
      <c r="Y7" s="59"/>
      <c r="Z7" s="59"/>
      <c r="AA7" s="59"/>
      <c r="AB7" s="59"/>
      <c r="AC7" s="59"/>
      <c r="AD7" s="59"/>
      <c r="AE7" s="59"/>
      <c r="AF7" s="59"/>
      <c r="AG7" s="59"/>
      <c r="AH7" s="59"/>
      <c r="AI7" s="59"/>
      <c r="AJ7" s="59"/>
      <c r="AK7" s="59"/>
      <c r="AL7" s="59"/>
      <c r="AM7" s="59"/>
      <c r="AN7" s="59"/>
      <c r="AO7" s="59"/>
      <c r="AP7" s="59"/>
      <c r="AQ7" s="60"/>
      <c r="AR7" s="60"/>
      <c r="AS7" s="60"/>
      <c r="AT7" s="60"/>
      <c r="AU7" s="60"/>
      <c r="AV7" s="60"/>
      <c r="AW7" s="60"/>
      <c r="AX7" s="60"/>
      <c r="AY7" s="60"/>
      <c r="AZ7" s="60"/>
      <c r="BA7" s="60"/>
      <c r="BB7" s="60"/>
      <c r="BC7" s="60"/>
      <c r="BD7" s="60"/>
      <c r="BE7" s="60"/>
      <c r="BF7" s="60"/>
      <c r="BG7" s="60"/>
      <c r="BH7" s="60"/>
      <c r="BI7" s="60"/>
      <c r="BJ7" s="60"/>
      <c r="BK7" s="60"/>
      <c r="BL7" s="60"/>
      <c r="BM7" s="60"/>
      <c r="BN7" s="60"/>
      <c r="BO7" s="60"/>
      <c r="BP7" s="60"/>
      <c r="BQ7" s="60"/>
      <c r="BR7" s="60"/>
      <c r="BS7" s="60"/>
      <c r="BT7" s="60"/>
      <c r="BU7" s="60"/>
      <c r="BV7" s="60"/>
      <c r="BW7" s="60"/>
      <c r="BX7" s="60"/>
      <c r="BY7" s="60"/>
      <c r="BZ7" s="60"/>
      <c r="CB7" s="98" t="s">
        <v>582</v>
      </c>
      <c r="CC7" s="97" t="s">
        <v>1207</v>
      </c>
    </row>
    <row r="8" spans="1:81" s="1" customFormat="1" ht="17.100000000000001" customHeight="1">
      <c r="A8" s="59"/>
      <c r="B8" s="59" t="s">
        <v>5</v>
      </c>
      <c r="C8" s="59"/>
      <c r="D8" s="59"/>
      <c r="E8" s="59"/>
      <c r="F8" s="59"/>
      <c r="G8" s="59"/>
      <c r="H8" s="59"/>
      <c r="I8" s="59"/>
      <c r="J8" s="59"/>
      <c r="K8" s="59"/>
      <c r="L8" s="59"/>
      <c r="M8" s="59"/>
      <c r="N8" s="59"/>
      <c r="O8" s="59"/>
      <c r="P8" s="59"/>
      <c r="Q8" s="59"/>
      <c r="R8" s="59"/>
      <c r="S8" s="59"/>
      <c r="T8" s="59"/>
      <c r="U8" s="59"/>
      <c r="V8" s="59"/>
      <c r="W8" s="59"/>
      <c r="X8" s="59"/>
      <c r="Y8" s="59"/>
      <c r="Z8" s="59"/>
      <c r="AA8" s="59"/>
      <c r="AB8" s="59"/>
      <c r="AC8" s="59"/>
      <c r="AD8" s="59"/>
      <c r="AE8" s="59"/>
      <c r="AF8" s="59"/>
      <c r="AG8" s="59"/>
      <c r="AH8" s="59"/>
      <c r="AI8" s="59"/>
      <c r="AJ8" s="59"/>
      <c r="AK8" s="59"/>
      <c r="AL8" s="59"/>
      <c r="AM8" s="59"/>
      <c r="AN8" s="59"/>
      <c r="AO8" s="59"/>
      <c r="AP8" s="59"/>
      <c r="AQ8" s="60"/>
      <c r="AR8" s="60"/>
      <c r="AS8" s="60"/>
      <c r="AT8" s="60"/>
      <c r="AU8" s="60"/>
      <c r="AV8" s="60"/>
      <c r="AW8" s="60"/>
      <c r="AX8" s="60"/>
      <c r="AY8" s="60"/>
      <c r="AZ8" s="60"/>
      <c r="BA8" s="60"/>
      <c r="BB8" s="60"/>
      <c r="BC8" s="60"/>
      <c r="BD8" s="60"/>
      <c r="BE8" s="60"/>
      <c r="BF8" s="60"/>
      <c r="BG8" s="60"/>
      <c r="BH8" s="60"/>
      <c r="BI8" s="60"/>
      <c r="BJ8" s="60"/>
      <c r="BK8" s="60"/>
      <c r="BL8" s="60"/>
      <c r="BM8" s="60"/>
      <c r="BN8" s="60"/>
      <c r="BO8" s="60"/>
      <c r="BP8" s="60"/>
      <c r="BQ8" s="60"/>
      <c r="BR8" s="60"/>
      <c r="BS8" s="60"/>
      <c r="BT8" s="60"/>
      <c r="BU8" s="60"/>
      <c r="BV8" s="60"/>
      <c r="BW8" s="60"/>
      <c r="BX8" s="60"/>
      <c r="BY8" s="60"/>
      <c r="BZ8" s="60"/>
      <c r="CB8" s="97" t="s">
        <v>584</v>
      </c>
      <c r="CC8" s="97" t="s">
        <v>1208</v>
      </c>
    </row>
    <row r="9" spans="1:81" s="1" customFormat="1" ht="17.100000000000001" customHeight="1">
      <c r="A9" s="59"/>
      <c r="B9" s="59" t="s">
        <v>6</v>
      </c>
      <c r="C9" s="59"/>
      <c r="D9" s="59"/>
      <c r="E9" s="59"/>
      <c r="F9" s="59"/>
      <c r="G9" s="59"/>
      <c r="H9" s="59"/>
      <c r="I9" s="59"/>
      <c r="J9" s="59"/>
      <c r="K9" s="59"/>
      <c r="L9" s="59"/>
      <c r="M9" s="59"/>
      <c r="N9" s="59"/>
      <c r="O9" s="59"/>
      <c r="P9" s="59"/>
      <c r="Q9" s="59"/>
      <c r="R9" s="59"/>
      <c r="S9" s="59"/>
      <c r="T9" s="59"/>
      <c r="U9" s="59"/>
      <c r="V9" s="59"/>
      <c r="W9" s="59"/>
      <c r="X9" s="59"/>
      <c r="Y9" s="59"/>
      <c r="Z9" s="59"/>
      <c r="AA9" s="59"/>
      <c r="AB9" s="59"/>
      <c r="AC9" s="59"/>
      <c r="AD9" s="59"/>
      <c r="AE9" s="59"/>
      <c r="AF9" s="59"/>
      <c r="AG9" s="59"/>
      <c r="AH9" s="59"/>
      <c r="AI9" s="59"/>
      <c r="AJ9" s="59"/>
      <c r="AK9" s="59"/>
      <c r="AL9" s="59"/>
      <c r="AM9" s="59"/>
      <c r="AN9" s="59"/>
      <c r="AO9" s="59"/>
      <c r="AP9" s="59"/>
      <c r="AQ9" s="60"/>
      <c r="AR9" s="60"/>
      <c r="AS9" s="60"/>
      <c r="AT9" s="60"/>
      <c r="AU9" s="60"/>
      <c r="AV9" s="60"/>
      <c r="AW9" s="60"/>
      <c r="AX9" s="60"/>
      <c r="AY9" s="60"/>
      <c r="AZ9" s="60"/>
      <c r="BA9" s="60"/>
      <c r="BB9" s="60"/>
      <c r="BC9" s="60"/>
      <c r="BD9" s="60"/>
      <c r="BE9" s="60"/>
      <c r="BF9" s="60"/>
      <c r="BG9" s="60"/>
      <c r="BH9" s="60"/>
      <c r="BI9" s="60"/>
      <c r="BJ9" s="60"/>
      <c r="BK9" s="60"/>
      <c r="BL9" s="60"/>
      <c r="BM9" s="60"/>
      <c r="BN9" s="60"/>
      <c r="BO9" s="60"/>
      <c r="BP9" s="60"/>
      <c r="BQ9" s="60"/>
      <c r="BR9" s="60"/>
      <c r="BS9" s="60"/>
      <c r="BT9" s="60"/>
      <c r="BU9" s="60"/>
      <c r="BV9" s="60"/>
      <c r="BW9" s="60"/>
      <c r="BX9" s="60"/>
      <c r="BY9" s="60"/>
      <c r="BZ9" s="60"/>
      <c r="CB9" s="97" t="s">
        <v>623</v>
      </c>
      <c r="CC9" s="97" t="s">
        <v>1210</v>
      </c>
    </row>
    <row r="10" spans="1:81" s="1" customFormat="1" ht="17.100000000000001" customHeight="1">
      <c r="A10" s="59"/>
      <c r="B10" s="59" t="s">
        <v>7</v>
      </c>
      <c r="C10" s="59"/>
      <c r="D10" s="59"/>
      <c r="E10" s="59"/>
      <c r="F10" s="59"/>
      <c r="G10" s="59"/>
      <c r="H10" s="59"/>
      <c r="I10" s="59"/>
      <c r="J10" s="59"/>
      <c r="K10" s="59"/>
      <c r="L10" s="59"/>
      <c r="M10" s="59"/>
      <c r="N10" s="59"/>
      <c r="O10" s="59"/>
      <c r="P10" s="59"/>
      <c r="Q10" s="59"/>
      <c r="R10" s="59"/>
      <c r="S10" s="59"/>
      <c r="T10" s="59"/>
      <c r="U10" s="59"/>
      <c r="V10" s="59"/>
      <c r="W10" s="59"/>
      <c r="X10" s="59"/>
      <c r="Y10" s="59"/>
      <c r="Z10" s="59"/>
      <c r="AA10" s="59"/>
      <c r="AB10" s="59"/>
      <c r="AC10" s="59"/>
      <c r="AD10" s="59"/>
      <c r="AE10" s="59"/>
      <c r="AF10" s="59"/>
      <c r="AG10" s="59"/>
      <c r="AH10" s="59"/>
      <c r="AI10" s="59"/>
      <c r="AJ10" s="59"/>
      <c r="AK10" s="59"/>
      <c r="AL10" s="59"/>
      <c r="AM10" s="59"/>
      <c r="AN10" s="59"/>
      <c r="AO10" s="59"/>
      <c r="AP10" s="59"/>
      <c r="AQ10" s="60"/>
      <c r="AR10" s="60"/>
      <c r="AS10" s="60"/>
      <c r="AT10" s="60"/>
      <c r="AU10" s="60"/>
      <c r="AV10" s="60"/>
      <c r="AW10" s="60"/>
      <c r="AX10" s="60"/>
      <c r="AY10" s="60"/>
      <c r="AZ10" s="60"/>
      <c r="BA10" s="60"/>
      <c r="BB10" s="60"/>
      <c r="BC10" s="60"/>
      <c r="BD10" s="60"/>
      <c r="BE10" s="60"/>
      <c r="BF10" s="60"/>
      <c r="BG10" s="60"/>
      <c r="BH10" s="60"/>
      <c r="BI10" s="60"/>
      <c r="BJ10" s="60"/>
      <c r="BK10" s="60"/>
      <c r="BL10" s="60"/>
      <c r="BM10" s="60"/>
      <c r="BN10" s="60"/>
      <c r="BO10" s="60"/>
      <c r="BP10" s="60"/>
      <c r="BQ10" s="60"/>
      <c r="BR10" s="60"/>
      <c r="BS10" s="60"/>
      <c r="BT10" s="60"/>
      <c r="BU10" s="60"/>
      <c r="BV10" s="60"/>
      <c r="BW10" s="60"/>
      <c r="BX10" s="60"/>
      <c r="BY10" s="60"/>
      <c r="BZ10" s="60"/>
      <c r="CB10" s="97" t="s">
        <v>624</v>
      </c>
      <c r="CC10" s="97" t="s">
        <v>1211</v>
      </c>
    </row>
    <row r="11" spans="1:81" s="1" customFormat="1" ht="17.100000000000001" customHeight="1">
      <c r="A11" s="59"/>
      <c r="B11" s="59" t="s">
        <v>8</v>
      </c>
      <c r="C11" s="59"/>
      <c r="D11" s="59"/>
      <c r="E11" s="59"/>
      <c r="F11" s="59"/>
      <c r="G11" s="59"/>
      <c r="H11" s="59"/>
      <c r="I11" s="59"/>
      <c r="J11" s="59"/>
      <c r="K11" s="59"/>
      <c r="L11" s="59"/>
      <c r="M11" s="59"/>
      <c r="N11" s="59"/>
      <c r="O11" s="59"/>
      <c r="P11" s="59"/>
      <c r="Q11" s="59"/>
      <c r="R11" s="59"/>
      <c r="S11" s="59"/>
      <c r="T11" s="59"/>
      <c r="U11" s="59"/>
      <c r="V11" s="59"/>
      <c r="W11" s="59"/>
      <c r="X11" s="59"/>
      <c r="Y11" s="59"/>
      <c r="Z11" s="59"/>
      <c r="AA11" s="59"/>
      <c r="AB11" s="59"/>
      <c r="AC11" s="59"/>
      <c r="AD11" s="59"/>
      <c r="AE11" s="59"/>
      <c r="AF11" s="59"/>
      <c r="AG11" s="59"/>
      <c r="AH11" s="59"/>
      <c r="AI11" s="59"/>
      <c r="AJ11" s="59"/>
      <c r="AK11" s="59"/>
      <c r="AL11" s="59"/>
      <c r="AM11" s="59"/>
      <c r="AN11" s="59"/>
      <c r="AO11" s="59"/>
      <c r="AP11" s="59"/>
      <c r="AQ11" s="60"/>
      <c r="AR11" s="60"/>
      <c r="AS11" s="60"/>
      <c r="AT11" s="60"/>
      <c r="AU11" s="60"/>
      <c r="AV11" s="60"/>
      <c r="AW11" s="60"/>
      <c r="AX11" s="60"/>
      <c r="AY11" s="60"/>
      <c r="AZ11" s="60"/>
      <c r="BA11" s="60"/>
      <c r="BB11" s="60"/>
      <c r="BC11" s="60"/>
      <c r="BD11" s="60"/>
      <c r="BE11" s="60"/>
      <c r="BF11" s="60"/>
      <c r="BG11" s="60"/>
      <c r="BH11" s="60"/>
      <c r="BI11" s="60"/>
      <c r="BJ11" s="60"/>
      <c r="BK11" s="60"/>
      <c r="BL11" s="60"/>
      <c r="BM11" s="60"/>
      <c r="BN11" s="60"/>
      <c r="BO11" s="60"/>
      <c r="BP11" s="60"/>
      <c r="BQ11" s="60"/>
      <c r="BR11" s="60"/>
      <c r="BS11" s="60"/>
      <c r="BT11" s="60"/>
      <c r="BU11" s="60"/>
      <c r="BV11" s="60"/>
      <c r="BW11" s="60"/>
      <c r="BX11" s="60"/>
      <c r="BY11" s="60"/>
      <c r="BZ11" s="60"/>
      <c r="CB11" s="97" t="s">
        <v>625</v>
      </c>
      <c r="CC11" s="97" t="s">
        <v>1212</v>
      </c>
    </row>
    <row r="12" spans="1:81" s="1" customFormat="1" ht="17.100000000000001" customHeight="1">
      <c r="A12" s="59"/>
      <c r="B12" s="59"/>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59"/>
      <c r="AE12" s="59"/>
      <c r="AF12" s="59"/>
      <c r="AG12" s="59"/>
      <c r="AH12" s="59"/>
      <c r="AI12" s="59"/>
      <c r="AJ12" s="59"/>
      <c r="AK12" s="59"/>
      <c r="AL12" s="59"/>
      <c r="AM12" s="59"/>
      <c r="AN12" s="59"/>
      <c r="AO12" s="59"/>
      <c r="AP12" s="59"/>
      <c r="AQ12" s="60"/>
      <c r="AR12" s="60"/>
      <c r="AS12" s="60"/>
      <c r="AT12" s="60"/>
      <c r="AU12" s="60"/>
      <c r="AV12" s="60"/>
      <c r="AW12" s="60"/>
      <c r="AX12" s="60"/>
      <c r="AY12" s="60"/>
      <c r="AZ12" s="60"/>
      <c r="BA12" s="60"/>
      <c r="BB12" s="60"/>
      <c r="BC12" s="60"/>
      <c r="BD12" s="60"/>
      <c r="BE12" s="60"/>
      <c r="BF12" s="60"/>
      <c r="BG12" s="60"/>
      <c r="BH12" s="60"/>
      <c r="BI12" s="60"/>
      <c r="BJ12" s="60"/>
      <c r="BK12" s="60"/>
      <c r="BL12" s="60"/>
      <c r="BM12" s="60"/>
      <c r="BN12" s="60"/>
      <c r="BO12" s="60"/>
      <c r="BP12" s="60"/>
      <c r="BQ12" s="60"/>
      <c r="BR12" s="60"/>
      <c r="BS12" s="60"/>
      <c r="BT12" s="60"/>
      <c r="BU12" s="60"/>
      <c r="BV12" s="60"/>
      <c r="BW12" s="60"/>
      <c r="BX12" s="60"/>
      <c r="BY12" s="60"/>
      <c r="BZ12" s="60"/>
      <c r="CB12" s="97" t="s">
        <v>558</v>
      </c>
      <c r="CC12" s="97" t="s">
        <v>1213</v>
      </c>
    </row>
    <row r="13" spans="1:81" s="1" customFormat="1" ht="17.100000000000001" customHeight="1">
      <c r="A13" s="59"/>
      <c r="B13" s="59"/>
      <c r="C13" s="59"/>
      <c r="D13" s="59"/>
      <c r="E13" s="59"/>
      <c r="F13" s="59"/>
      <c r="G13" s="59"/>
      <c r="H13" s="59"/>
      <c r="I13" s="59"/>
      <c r="J13" s="59"/>
      <c r="K13" s="59"/>
      <c r="L13" s="59"/>
      <c r="M13" s="59"/>
      <c r="N13" s="59"/>
      <c r="O13" s="59"/>
      <c r="P13" s="59"/>
      <c r="Q13" s="59"/>
      <c r="R13" s="59"/>
      <c r="S13" s="59"/>
      <c r="T13" s="59"/>
      <c r="U13" s="59"/>
      <c r="V13" s="59"/>
      <c r="W13" s="59"/>
      <c r="X13" s="59"/>
      <c r="Y13" s="59"/>
      <c r="Z13" s="59"/>
      <c r="AA13" s="59"/>
      <c r="AB13" s="59"/>
      <c r="AC13" s="59"/>
      <c r="AD13" s="59"/>
      <c r="AE13" s="59"/>
      <c r="AF13" s="59"/>
      <c r="AG13" s="59"/>
      <c r="AH13" s="59"/>
      <c r="AI13" s="59"/>
      <c r="AJ13" s="59"/>
      <c r="AK13" s="59"/>
      <c r="AL13" s="59"/>
      <c r="AM13" s="59"/>
      <c r="AN13" s="59"/>
      <c r="AO13" s="59"/>
      <c r="AP13" s="59"/>
      <c r="AQ13" s="60"/>
      <c r="AR13" s="60"/>
      <c r="AS13" s="60"/>
      <c r="AT13" s="60"/>
      <c r="AU13" s="60"/>
      <c r="AV13" s="60"/>
      <c r="AW13" s="60"/>
      <c r="AX13" s="60"/>
      <c r="AY13" s="60"/>
      <c r="AZ13" s="60"/>
      <c r="BA13" s="60"/>
      <c r="BB13" s="60"/>
      <c r="BC13" s="60"/>
      <c r="BD13" s="60"/>
      <c r="BE13" s="60"/>
      <c r="BF13" s="60"/>
      <c r="BG13" s="60"/>
      <c r="BH13" s="60"/>
      <c r="BI13" s="60"/>
      <c r="BJ13" s="60"/>
      <c r="BK13" s="60"/>
      <c r="BL13" s="60"/>
      <c r="BM13" s="60"/>
      <c r="BN13" s="60"/>
      <c r="BO13" s="60"/>
      <c r="BP13" s="60"/>
      <c r="BQ13" s="60"/>
      <c r="BR13" s="60"/>
      <c r="BS13" s="60"/>
      <c r="BT13" s="60"/>
      <c r="BU13" s="60"/>
      <c r="BV13" s="60"/>
      <c r="BW13" s="60"/>
      <c r="BX13" s="60"/>
      <c r="BY13" s="60"/>
      <c r="BZ13" s="60"/>
      <c r="CB13" s="97" t="s">
        <v>562</v>
      </c>
      <c r="CC13" s="97" t="s">
        <v>1214</v>
      </c>
    </row>
    <row r="14" spans="1:81" s="1" customFormat="1" ht="17.100000000000001" customHeight="1">
      <c r="A14" s="59"/>
      <c r="B14" s="59" t="s">
        <v>9</v>
      </c>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59"/>
      <c r="AE14" s="59"/>
      <c r="AF14" s="59"/>
      <c r="AG14" s="59"/>
      <c r="AH14" s="59"/>
      <c r="AI14" s="59"/>
      <c r="AJ14" s="59"/>
      <c r="AK14" s="59"/>
      <c r="AL14" s="59"/>
      <c r="AM14" s="59"/>
      <c r="AN14" s="59"/>
      <c r="AO14" s="59"/>
      <c r="AP14" s="59"/>
      <c r="AQ14" s="60"/>
      <c r="AR14" s="60"/>
      <c r="AS14" s="60"/>
      <c r="AT14" s="60"/>
      <c r="AU14" s="60"/>
      <c r="AV14" s="60"/>
      <c r="AW14" s="60"/>
      <c r="AX14" s="60"/>
      <c r="AY14" s="60"/>
      <c r="AZ14" s="60"/>
      <c r="BA14" s="60"/>
      <c r="BB14" s="60"/>
      <c r="BC14" s="60"/>
      <c r="BD14" s="60"/>
      <c r="BE14" s="60"/>
      <c r="BF14" s="60"/>
      <c r="BG14" s="60"/>
      <c r="BH14" s="60"/>
      <c r="BI14" s="60"/>
      <c r="BJ14" s="60"/>
      <c r="BK14" s="60"/>
      <c r="BL14" s="60"/>
      <c r="BM14" s="60"/>
      <c r="BN14" s="60"/>
      <c r="BO14" s="60"/>
      <c r="BP14" s="60"/>
      <c r="BQ14" s="60"/>
      <c r="BR14" s="60"/>
      <c r="BS14" s="60"/>
      <c r="BT14" s="60"/>
      <c r="BU14" s="60"/>
      <c r="BV14" s="60"/>
      <c r="BW14" s="60"/>
      <c r="BX14" s="60"/>
      <c r="BY14" s="60"/>
      <c r="BZ14" s="60"/>
      <c r="CB14" s="97" t="s">
        <v>565</v>
      </c>
      <c r="CC14" s="97" t="s">
        <v>1215</v>
      </c>
    </row>
    <row r="15" spans="1:81" s="2" customFormat="1" ht="17.100000000000001" customHeight="1">
      <c r="A15" s="59"/>
      <c r="B15" s="59" t="s">
        <v>10</v>
      </c>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59"/>
      <c r="AE15" s="59"/>
      <c r="AF15" s="59"/>
      <c r="AG15" s="59"/>
      <c r="AH15" s="59"/>
      <c r="AI15" s="59"/>
      <c r="AJ15" s="59"/>
      <c r="AK15" s="59"/>
      <c r="AL15" s="59"/>
      <c r="AM15" s="59"/>
      <c r="AN15" s="59"/>
      <c r="AO15" s="59"/>
      <c r="AP15" s="59"/>
      <c r="AQ15" s="59"/>
      <c r="AR15" s="59"/>
      <c r="AS15" s="59"/>
      <c r="AT15" s="59"/>
      <c r="AU15" s="59"/>
      <c r="AV15" s="59"/>
      <c r="AW15" s="59"/>
      <c r="AX15" s="59"/>
      <c r="AY15" s="59"/>
      <c r="AZ15" s="59"/>
      <c r="BA15" s="59"/>
      <c r="BB15" s="59"/>
      <c r="BC15" s="59"/>
      <c r="BD15" s="59"/>
      <c r="BE15" s="59"/>
      <c r="BF15" s="59"/>
      <c r="BG15" s="59"/>
      <c r="BH15" s="59"/>
      <c r="BI15" s="59"/>
      <c r="BJ15" s="59"/>
      <c r="BK15" s="59"/>
      <c r="BL15" s="59"/>
      <c r="BM15" s="59"/>
      <c r="BN15" s="59"/>
      <c r="BO15" s="59"/>
      <c r="BP15" s="59"/>
      <c r="BQ15" s="59"/>
      <c r="BR15" s="59"/>
      <c r="BS15" s="59"/>
      <c r="BT15" s="59"/>
      <c r="BU15" s="59"/>
      <c r="BV15" s="59"/>
      <c r="BW15" s="59"/>
      <c r="BX15" s="59"/>
      <c r="BY15" s="59"/>
      <c r="BZ15" s="59"/>
      <c r="CA15" s="1"/>
      <c r="CB15" s="97" t="s">
        <v>567</v>
      </c>
      <c r="CC15" s="97" t="s">
        <v>1216</v>
      </c>
    </row>
    <row r="16" spans="1:81" s="2" customFormat="1" ht="17.100000000000001" customHeight="1">
      <c r="A16" s="59"/>
      <c r="B16" s="59"/>
      <c r="C16" s="59"/>
      <c r="D16" s="59"/>
      <c r="E16" s="59"/>
      <c r="F16" s="59"/>
      <c r="G16" s="59"/>
      <c r="H16" s="59"/>
      <c r="I16" s="59"/>
      <c r="J16" s="59"/>
      <c r="K16" s="59"/>
      <c r="L16" s="59"/>
      <c r="M16" s="59"/>
      <c r="N16" s="59"/>
      <c r="O16" s="59"/>
      <c r="P16" s="59"/>
      <c r="Q16" s="59"/>
      <c r="R16" s="59"/>
      <c r="S16" s="59"/>
      <c r="T16" s="59"/>
      <c r="U16" s="59"/>
      <c r="V16" s="59"/>
      <c r="W16" s="59"/>
      <c r="X16" s="59"/>
      <c r="Y16" s="59"/>
      <c r="Z16" s="59"/>
      <c r="AA16" s="59"/>
      <c r="AB16" s="59"/>
      <c r="AC16" s="59"/>
      <c r="AD16" s="59"/>
      <c r="AE16" s="59"/>
      <c r="AF16" s="59"/>
      <c r="AG16" s="59"/>
      <c r="AH16" s="59"/>
      <c r="AI16" s="59"/>
      <c r="AJ16" s="59"/>
      <c r="AK16" s="59"/>
      <c r="AL16" s="59"/>
      <c r="AM16" s="59"/>
      <c r="AN16" s="59"/>
      <c r="AO16" s="59"/>
      <c r="AP16" s="59"/>
      <c r="AQ16" s="59"/>
      <c r="AR16" s="59"/>
      <c r="AS16" s="59"/>
      <c r="AT16" s="59"/>
      <c r="AU16" s="59"/>
      <c r="AV16" s="59"/>
      <c r="AW16" s="59"/>
      <c r="AX16" s="59"/>
      <c r="AY16" s="59"/>
      <c r="AZ16" s="59"/>
      <c r="BA16" s="59"/>
      <c r="BB16" s="59"/>
      <c r="BC16" s="59"/>
      <c r="BD16" s="59"/>
      <c r="BE16" s="59"/>
      <c r="BF16" s="59"/>
      <c r="BG16" s="59"/>
      <c r="BH16" s="59"/>
      <c r="BI16" s="59"/>
      <c r="BJ16" s="59"/>
      <c r="BK16" s="59"/>
      <c r="BL16" s="59"/>
      <c r="BM16" s="59"/>
      <c r="BN16" s="59"/>
      <c r="BO16" s="59"/>
      <c r="BP16" s="59"/>
      <c r="BQ16" s="59"/>
      <c r="BR16" s="59"/>
      <c r="BS16" s="59"/>
      <c r="BT16" s="59"/>
      <c r="BU16" s="59"/>
      <c r="BV16" s="59"/>
      <c r="BW16" s="59"/>
      <c r="BX16" s="59"/>
      <c r="BY16" s="59"/>
      <c r="BZ16" s="59"/>
      <c r="CB16" s="97" t="s">
        <v>570</v>
      </c>
      <c r="CC16" s="97" t="s">
        <v>1217</v>
      </c>
    </row>
    <row r="17" spans="1:81" s="2" customFormat="1" ht="17.100000000000001" customHeight="1">
      <c r="A17" s="59"/>
      <c r="B17" s="59"/>
      <c r="C17" s="59"/>
      <c r="D17" s="59"/>
      <c r="E17" s="59"/>
      <c r="F17" s="59"/>
      <c r="G17" s="59"/>
      <c r="H17" s="59"/>
      <c r="I17" s="59"/>
      <c r="J17" s="59"/>
      <c r="K17" s="59"/>
      <c r="L17" s="59"/>
      <c r="M17" s="59"/>
      <c r="N17" s="59"/>
      <c r="O17" s="59"/>
      <c r="P17" s="59"/>
      <c r="Q17" s="59"/>
      <c r="R17" s="59"/>
      <c r="S17" s="59"/>
      <c r="T17" s="59"/>
      <c r="U17" s="59"/>
      <c r="V17" s="59"/>
      <c r="W17" s="59"/>
      <c r="X17" s="59"/>
      <c r="Y17" s="59"/>
      <c r="Z17" s="59"/>
      <c r="AA17" s="59"/>
      <c r="AB17" s="59"/>
      <c r="AC17" s="59"/>
      <c r="AD17" s="59"/>
      <c r="AE17" s="59"/>
      <c r="AF17" s="59"/>
      <c r="AG17" s="59"/>
      <c r="AH17" s="59"/>
      <c r="AI17" s="59"/>
      <c r="AJ17" s="59"/>
      <c r="AK17" s="59"/>
      <c r="AL17" s="59"/>
      <c r="AM17" s="59"/>
      <c r="AN17" s="59"/>
      <c r="AO17" s="59"/>
      <c r="AP17" s="59"/>
      <c r="AQ17" s="59"/>
      <c r="AR17" s="59"/>
      <c r="AS17" s="59"/>
      <c r="AT17" s="59"/>
      <c r="AU17" s="59"/>
      <c r="AV17" s="59"/>
      <c r="AW17" s="59"/>
      <c r="AX17" s="59"/>
      <c r="AY17" s="670" t="s">
        <v>1218</v>
      </c>
      <c r="AZ17" s="671"/>
      <c r="BA17" s="671"/>
      <c r="BB17" s="671"/>
      <c r="BC17" s="678"/>
      <c r="BD17" s="679"/>
      <c r="BE17" s="679"/>
      <c r="BF17" s="670" t="s">
        <v>12</v>
      </c>
      <c r="BG17" s="670"/>
      <c r="BH17" s="670"/>
      <c r="BI17" s="678"/>
      <c r="BJ17" s="678"/>
      <c r="BK17" s="678"/>
      <c r="BL17" s="670" t="s">
        <v>13</v>
      </c>
      <c r="BM17" s="670"/>
      <c r="BN17" s="670"/>
      <c r="BO17" s="678"/>
      <c r="BP17" s="678"/>
      <c r="BQ17" s="678"/>
      <c r="BR17" s="670" t="s">
        <v>14</v>
      </c>
      <c r="BS17" s="670"/>
      <c r="BT17" s="670"/>
      <c r="BU17" s="59"/>
      <c r="BV17" s="59"/>
      <c r="BW17" s="59"/>
      <c r="BX17" s="59"/>
      <c r="BY17" s="59"/>
      <c r="BZ17" s="59"/>
      <c r="CB17" s="97" t="s">
        <v>573</v>
      </c>
      <c r="CC17" s="97" t="s">
        <v>1219</v>
      </c>
    </row>
    <row r="18" spans="1:81" s="2" customFormat="1" ht="17.100000000000001" customHeight="1">
      <c r="A18" s="59"/>
      <c r="B18" s="59"/>
      <c r="C18" s="59"/>
      <c r="D18" s="59"/>
      <c r="E18" s="59"/>
      <c r="F18" s="59"/>
      <c r="G18" s="59"/>
      <c r="H18" s="59"/>
      <c r="I18" s="59"/>
      <c r="J18" s="59"/>
      <c r="K18" s="59"/>
      <c r="L18" s="59"/>
      <c r="M18" s="59"/>
      <c r="N18" s="59"/>
      <c r="O18" s="59"/>
      <c r="P18" s="59"/>
      <c r="Q18" s="59"/>
      <c r="R18" s="59"/>
      <c r="S18" s="59"/>
      <c r="T18" s="59"/>
      <c r="U18" s="59"/>
      <c r="V18" s="59"/>
      <c r="W18" s="59"/>
      <c r="X18" s="59"/>
      <c r="Y18" s="59"/>
      <c r="Z18" s="59"/>
      <c r="AA18" s="59"/>
      <c r="AB18" s="59"/>
      <c r="AC18" s="59"/>
      <c r="AD18" s="59"/>
      <c r="AE18" s="59"/>
      <c r="AF18" s="59"/>
      <c r="AG18" s="59"/>
      <c r="AH18" s="59"/>
      <c r="AI18" s="59"/>
      <c r="AJ18" s="59"/>
      <c r="AK18" s="59"/>
      <c r="AL18" s="59"/>
      <c r="AM18" s="59"/>
      <c r="AN18" s="59"/>
      <c r="AO18" s="59"/>
      <c r="AP18" s="59"/>
      <c r="AQ18" s="59"/>
      <c r="AR18" s="59"/>
      <c r="AS18" s="59"/>
      <c r="AT18" s="59"/>
      <c r="AU18" s="59"/>
      <c r="AV18" s="59"/>
      <c r="AW18" s="59"/>
      <c r="AX18" s="59"/>
      <c r="AY18" s="59"/>
      <c r="AZ18" s="59"/>
      <c r="BA18" s="59"/>
      <c r="BB18" s="59"/>
      <c r="BC18" s="59"/>
      <c r="BD18" s="59"/>
      <c r="BE18" s="59"/>
      <c r="BF18" s="59"/>
      <c r="BG18" s="59"/>
      <c r="BH18" s="59"/>
      <c r="BI18" s="59"/>
      <c r="BJ18" s="59"/>
      <c r="BK18" s="59"/>
      <c r="BL18" s="59"/>
      <c r="BM18" s="59"/>
      <c r="BN18" s="59"/>
      <c r="BO18" s="59"/>
      <c r="BP18" s="59"/>
      <c r="BQ18" s="59"/>
      <c r="BR18" s="59"/>
      <c r="BS18" s="59"/>
      <c r="BT18" s="59"/>
      <c r="BU18" s="59"/>
      <c r="BV18" s="59"/>
      <c r="BW18" s="59"/>
      <c r="BX18" s="59"/>
      <c r="BY18" s="59"/>
      <c r="BZ18" s="59"/>
      <c r="CB18" s="97" t="s">
        <v>576</v>
      </c>
      <c r="CC18" s="97" t="s">
        <v>1220</v>
      </c>
    </row>
    <row r="19" spans="1:81" s="2" customFormat="1" ht="17.100000000000001" customHeight="1">
      <c r="A19" s="59"/>
      <c r="B19" s="59"/>
      <c r="C19" s="59"/>
      <c r="D19" s="59"/>
      <c r="E19" s="59"/>
      <c r="F19" s="59"/>
      <c r="G19" s="59"/>
      <c r="H19" s="59"/>
      <c r="I19" s="59"/>
      <c r="J19" s="59"/>
      <c r="K19" s="59"/>
      <c r="L19" s="59"/>
      <c r="M19" s="59"/>
      <c r="N19" s="59"/>
      <c r="O19" s="59"/>
      <c r="P19" s="59"/>
      <c r="Q19" s="59"/>
      <c r="R19" s="59"/>
      <c r="S19" s="59"/>
      <c r="T19" s="59"/>
      <c r="U19" s="59"/>
      <c r="V19" s="59"/>
      <c r="W19" s="59"/>
      <c r="X19" s="59"/>
      <c r="Y19" s="59"/>
      <c r="Z19" s="59"/>
      <c r="AA19" s="59"/>
      <c r="AB19" s="59"/>
      <c r="AC19" s="59"/>
      <c r="AD19" s="59"/>
      <c r="AE19" s="59"/>
      <c r="AF19" s="59"/>
      <c r="AG19" s="59"/>
      <c r="AH19" s="59"/>
      <c r="AI19" s="59"/>
      <c r="AJ19" s="59"/>
      <c r="AK19" s="59"/>
      <c r="AL19" s="59"/>
      <c r="AM19" s="59"/>
      <c r="AN19" s="59"/>
      <c r="AO19" s="59"/>
      <c r="AP19" s="59"/>
      <c r="AQ19" s="59"/>
      <c r="AR19" s="59"/>
      <c r="AS19" s="59"/>
      <c r="AT19" s="59"/>
      <c r="AU19" s="59"/>
      <c r="AV19" s="59"/>
      <c r="AW19" s="59"/>
      <c r="AX19" s="59"/>
      <c r="AY19" s="59"/>
      <c r="AZ19" s="59"/>
      <c r="BA19" s="59"/>
      <c r="BB19" s="59"/>
      <c r="BC19" s="59"/>
      <c r="BD19" s="59"/>
      <c r="BE19" s="59"/>
      <c r="BF19" s="59"/>
      <c r="BG19" s="59"/>
      <c r="BH19" s="59"/>
      <c r="BI19" s="59"/>
      <c r="BJ19" s="59"/>
      <c r="BK19" s="59"/>
      <c r="BL19" s="59"/>
      <c r="BM19" s="59"/>
      <c r="BN19" s="59"/>
      <c r="BO19" s="59"/>
      <c r="BP19" s="59"/>
      <c r="BQ19" s="59"/>
      <c r="BR19" s="59"/>
      <c r="BS19" s="59"/>
      <c r="BT19" s="59"/>
      <c r="BU19" s="59"/>
      <c r="BV19" s="59"/>
      <c r="BW19" s="59"/>
      <c r="BX19" s="59"/>
      <c r="BY19" s="59"/>
      <c r="BZ19" s="59"/>
      <c r="CB19" s="97" t="s">
        <v>600</v>
      </c>
      <c r="CC19" s="97" t="s">
        <v>1221</v>
      </c>
    </row>
    <row r="20" spans="1:81" s="2" customFormat="1" ht="17.100000000000001" customHeight="1">
      <c r="A20" s="59"/>
      <c r="B20" s="59"/>
      <c r="C20" s="59"/>
      <c r="D20" s="59"/>
      <c r="E20" s="59"/>
      <c r="F20" s="59"/>
      <c r="G20" s="59"/>
      <c r="H20" s="59"/>
      <c r="I20" s="59"/>
      <c r="J20" s="59"/>
      <c r="K20" s="59"/>
      <c r="L20" s="59"/>
      <c r="M20" s="59"/>
      <c r="N20" s="59"/>
      <c r="O20" s="59"/>
      <c r="P20" s="59"/>
      <c r="Q20" s="59"/>
      <c r="R20" s="59"/>
      <c r="S20" s="59"/>
      <c r="T20" s="59"/>
      <c r="U20" s="59"/>
      <c r="V20" s="59"/>
      <c r="W20" s="59"/>
      <c r="X20" s="59"/>
      <c r="Y20" s="59"/>
      <c r="Z20" s="59"/>
      <c r="AA20" s="59"/>
      <c r="AB20" s="59"/>
      <c r="AC20" s="59"/>
      <c r="AD20" s="59"/>
      <c r="AE20" s="59"/>
      <c r="AF20" s="59"/>
      <c r="AG20" s="59"/>
      <c r="AH20" s="59"/>
      <c r="AI20" s="59"/>
      <c r="AJ20" s="59"/>
      <c r="AK20" s="59"/>
      <c r="AL20" s="59"/>
      <c r="AM20" s="59"/>
      <c r="AN20" s="59"/>
      <c r="AO20" s="59"/>
      <c r="AP20" s="59"/>
      <c r="AQ20" s="59"/>
      <c r="AR20" s="59"/>
      <c r="AS20" s="59"/>
      <c r="AT20" s="59"/>
      <c r="AU20" s="59"/>
      <c r="AV20" s="59"/>
      <c r="AW20" s="59"/>
      <c r="AX20" s="59"/>
      <c r="AY20" s="59"/>
      <c r="AZ20" s="59"/>
      <c r="BA20" s="59"/>
      <c r="BB20" s="59"/>
      <c r="BC20" s="59"/>
      <c r="BD20" s="59"/>
      <c r="BE20" s="59"/>
      <c r="BF20" s="59"/>
      <c r="BG20" s="59"/>
      <c r="BH20" s="59"/>
      <c r="BI20" s="59"/>
      <c r="BJ20" s="59"/>
      <c r="BK20" s="59"/>
      <c r="BL20" s="59"/>
      <c r="BM20" s="59"/>
      <c r="BN20" s="59"/>
      <c r="BO20" s="59"/>
      <c r="BP20" s="59"/>
      <c r="BQ20" s="59"/>
      <c r="BR20" s="59"/>
      <c r="BS20" s="59"/>
      <c r="BT20" s="59"/>
      <c r="BU20" s="59"/>
      <c r="BV20" s="59"/>
      <c r="BW20" s="59"/>
      <c r="BX20" s="59"/>
      <c r="BY20" s="59"/>
      <c r="BZ20" s="59"/>
      <c r="CB20" s="97" t="s">
        <v>604</v>
      </c>
      <c r="CC20" s="97" t="s">
        <v>1222</v>
      </c>
    </row>
    <row r="21" spans="1:81" s="2" customFormat="1" ht="17.100000000000001" customHeight="1">
      <c r="A21" s="59"/>
      <c r="B21" s="59"/>
      <c r="C21" s="59"/>
      <c r="D21" s="59"/>
      <c r="E21" s="59"/>
      <c r="F21" s="59"/>
      <c r="G21" s="59"/>
      <c r="H21" s="59"/>
      <c r="I21" s="59"/>
      <c r="J21" s="59"/>
      <c r="K21" s="59"/>
      <c r="L21" s="59"/>
      <c r="M21" s="59"/>
      <c r="N21" s="59"/>
      <c r="O21" s="59"/>
      <c r="P21" s="59"/>
      <c r="Q21" s="59"/>
      <c r="R21" s="59"/>
      <c r="S21" s="59"/>
      <c r="T21" s="59"/>
      <c r="U21" s="59"/>
      <c r="V21" s="59"/>
      <c r="W21" s="730" t="s">
        <v>15</v>
      </c>
      <c r="X21" s="730"/>
      <c r="Y21" s="730"/>
      <c r="Z21" s="730"/>
      <c r="AA21" s="730"/>
      <c r="AB21" s="730"/>
      <c r="AC21" s="730"/>
      <c r="AD21" s="730"/>
      <c r="AE21" s="730"/>
      <c r="AF21" s="730"/>
      <c r="AG21" s="730"/>
      <c r="AH21" s="730"/>
      <c r="AI21" s="730"/>
      <c r="AJ21" s="730"/>
      <c r="AK21" s="730"/>
      <c r="AL21" s="730"/>
      <c r="AM21" s="730"/>
      <c r="AN21" s="730"/>
      <c r="AO21" s="669"/>
      <c r="AP21" s="669"/>
      <c r="AQ21" s="669"/>
      <c r="AR21" s="669"/>
      <c r="AS21" s="669"/>
      <c r="AT21" s="669"/>
      <c r="AU21" s="669"/>
      <c r="AV21" s="669"/>
      <c r="AW21" s="669"/>
      <c r="AX21" s="669"/>
      <c r="AY21" s="669"/>
      <c r="AZ21" s="669"/>
      <c r="BA21" s="669"/>
      <c r="BB21" s="669"/>
      <c r="BC21" s="669"/>
      <c r="BD21" s="669"/>
      <c r="BE21" s="669"/>
      <c r="BF21" s="669"/>
      <c r="BG21" s="669"/>
      <c r="BH21" s="669"/>
      <c r="BI21" s="669"/>
      <c r="BJ21" s="669"/>
      <c r="BK21" s="669"/>
      <c r="BL21" s="669"/>
      <c r="BM21" s="669"/>
      <c r="BN21" s="669"/>
      <c r="BO21" s="669"/>
      <c r="BP21" s="669"/>
      <c r="BQ21" s="669"/>
      <c r="BR21" s="669"/>
      <c r="BS21" s="669"/>
      <c r="BT21" s="122"/>
      <c r="BU21" s="670"/>
      <c r="BV21" s="670"/>
      <c r="BW21" s="59"/>
      <c r="BX21" s="59"/>
      <c r="BY21" s="59"/>
      <c r="BZ21" s="59"/>
      <c r="CB21" s="97" t="s">
        <v>608</v>
      </c>
      <c r="CC21" s="97" t="s">
        <v>1223</v>
      </c>
    </row>
    <row r="22" spans="1:81" s="2" customFormat="1" ht="17.100000000000001" customHeight="1">
      <c r="A22" s="59"/>
      <c r="B22" s="59"/>
      <c r="C22" s="59"/>
      <c r="D22" s="59"/>
      <c r="E22" s="59"/>
      <c r="F22" s="59"/>
      <c r="G22" s="59"/>
      <c r="H22" s="59"/>
      <c r="I22" s="59"/>
      <c r="J22" s="59"/>
      <c r="K22" s="59"/>
      <c r="L22" s="59"/>
      <c r="M22" s="59"/>
      <c r="N22" s="59"/>
      <c r="O22" s="59"/>
      <c r="P22" s="59"/>
      <c r="Q22" s="59"/>
      <c r="R22" s="59"/>
      <c r="S22" s="59"/>
      <c r="T22" s="59"/>
      <c r="U22" s="59"/>
      <c r="V22" s="59"/>
      <c r="W22" s="59"/>
      <c r="X22" s="59"/>
      <c r="Y22" s="59"/>
      <c r="Z22" s="59"/>
      <c r="AA22" s="59"/>
      <c r="AB22" s="59"/>
      <c r="AC22" s="59"/>
      <c r="AD22" s="59"/>
      <c r="AE22" s="59"/>
      <c r="AF22" s="59"/>
      <c r="AG22" s="699"/>
      <c r="AH22" s="699"/>
      <c r="AI22" s="699"/>
      <c r="AJ22" s="699"/>
      <c r="AK22" s="699"/>
      <c r="AL22" s="699"/>
      <c r="AM22" s="699"/>
      <c r="AN22" s="699"/>
      <c r="AO22" s="669"/>
      <c r="AP22" s="669"/>
      <c r="AQ22" s="669"/>
      <c r="AR22" s="669"/>
      <c r="AS22" s="669"/>
      <c r="AT22" s="669"/>
      <c r="AU22" s="669"/>
      <c r="AV22" s="669"/>
      <c r="AW22" s="669"/>
      <c r="AX22" s="669"/>
      <c r="AY22" s="669"/>
      <c r="AZ22" s="669"/>
      <c r="BA22" s="669"/>
      <c r="BB22" s="669"/>
      <c r="BC22" s="669"/>
      <c r="BD22" s="669"/>
      <c r="BE22" s="669"/>
      <c r="BF22" s="669"/>
      <c r="BG22" s="669"/>
      <c r="BH22" s="669"/>
      <c r="BI22" s="669"/>
      <c r="BJ22" s="669"/>
      <c r="BK22" s="669"/>
      <c r="BL22" s="669"/>
      <c r="BM22" s="669"/>
      <c r="BN22" s="669"/>
      <c r="BO22" s="669"/>
      <c r="BP22" s="669"/>
      <c r="BQ22" s="669"/>
      <c r="BR22" s="669"/>
      <c r="BS22" s="669"/>
      <c r="BT22" s="122"/>
      <c r="BU22" s="670"/>
      <c r="BV22" s="670"/>
      <c r="BW22" s="59"/>
      <c r="BX22" s="59"/>
      <c r="BY22" s="59"/>
      <c r="BZ22" s="59"/>
      <c r="CB22" s="97" t="s">
        <v>610</v>
      </c>
      <c r="CC22" s="97" t="s">
        <v>1224</v>
      </c>
    </row>
    <row r="23" spans="1:81" s="2" customFormat="1" ht="8.25" customHeight="1">
      <c r="A23" s="59"/>
      <c r="B23" s="59"/>
      <c r="C23" s="59"/>
      <c r="D23" s="59"/>
      <c r="E23" s="59"/>
      <c r="F23" s="59"/>
      <c r="G23" s="59"/>
      <c r="H23" s="59"/>
      <c r="I23" s="59"/>
      <c r="J23" s="59"/>
      <c r="K23" s="59"/>
      <c r="L23" s="59"/>
      <c r="M23" s="59"/>
      <c r="N23" s="59"/>
      <c r="O23" s="59"/>
      <c r="P23" s="59"/>
      <c r="Q23" s="59"/>
      <c r="R23" s="59"/>
      <c r="S23" s="59"/>
      <c r="T23" s="59"/>
      <c r="U23" s="59"/>
      <c r="V23" s="59"/>
      <c r="W23" s="59"/>
      <c r="X23" s="59"/>
      <c r="Y23" s="59"/>
      <c r="Z23" s="59"/>
      <c r="AA23" s="59"/>
      <c r="AB23" s="59"/>
      <c r="AC23" s="59"/>
      <c r="AD23" s="59"/>
      <c r="AE23" s="59"/>
      <c r="AF23" s="59"/>
      <c r="AG23" s="59"/>
      <c r="AH23" s="59"/>
      <c r="AI23" s="59"/>
      <c r="AJ23" s="59"/>
      <c r="AK23" s="59"/>
      <c r="AL23" s="59"/>
      <c r="AM23" s="59"/>
      <c r="AN23" s="59"/>
      <c r="AO23" s="122"/>
      <c r="AP23" s="122"/>
      <c r="AQ23" s="122"/>
      <c r="AR23" s="122"/>
      <c r="AS23" s="122"/>
      <c r="AT23" s="122"/>
      <c r="AU23" s="122"/>
      <c r="AV23" s="122"/>
      <c r="AW23" s="122"/>
      <c r="AX23" s="122"/>
      <c r="AY23" s="122"/>
      <c r="AZ23" s="122"/>
      <c r="BA23" s="122"/>
      <c r="BB23" s="122"/>
      <c r="BC23" s="122"/>
      <c r="BD23" s="122"/>
      <c r="BE23" s="122"/>
      <c r="BF23" s="122"/>
      <c r="BG23" s="122"/>
      <c r="BH23" s="122"/>
      <c r="BI23" s="122"/>
      <c r="BJ23" s="122"/>
      <c r="BK23" s="122"/>
      <c r="BL23" s="122"/>
      <c r="BM23" s="122"/>
      <c r="BN23" s="122"/>
      <c r="BO23" s="122"/>
      <c r="BP23" s="122"/>
      <c r="BQ23" s="122"/>
      <c r="BR23" s="122"/>
      <c r="BS23" s="122"/>
      <c r="BT23" s="122"/>
      <c r="BU23" s="122"/>
      <c r="BV23" s="122"/>
      <c r="BW23" s="122"/>
      <c r="BX23" s="122"/>
      <c r="BY23" s="122"/>
      <c r="BZ23" s="59"/>
      <c r="CB23" s="97" t="s">
        <v>613</v>
      </c>
      <c r="CC23" s="97" t="s">
        <v>1225</v>
      </c>
    </row>
    <row r="24" spans="1:81" s="2" customFormat="1" ht="17.100000000000001" customHeight="1">
      <c r="A24" s="59"/>
      <c r="B24" s="59"/>
      <c r="C24" s="59"/>
      <c r="D24" s="59"/>
      <c r="E24" s="59"/>
      <c r="F24" s="59"/>
      <c r="G24" s="59"/>
      <c r="H24" s="59"/>
      <c r="I24" s="59"/>
      <c r="J24" s="59"/>
      <c r="K24" s="59"/>
      <c r="L24" s="59"/>
      <c r="M24" s="59"/>
      <c r="N24" s="59"/>
      <c r="O24" s="59"/>
      <c r="P24" s="59"/>
      <c r="Q24" s="59"/>
      <c r="R24" s="59"/>
      <c r="S24" s="59"/>
      <c r="T24" s="59"/>
      <c r="U24" s="59"/>
      <c r="V24" s="59"/>
      <c r="W24" s="730"/>
      <c r="X24" s="730"/>
      <c r="Y24" s="730"/>
      <c r="Z24" s="730"/>
      <c r="AA24" s="730"/>
      <c r="AB24" s="730"/>
      <c r="AC24" s="730"/>
      <c r="AD24" s="730"/>
      <c r="AE24" s="730"/>
      <c r="AF24" s="730"/>
      <c r="AG24" s="730"/>
      <c r="AH24" s="730"/>
      <c r="AI24" s="730"/>
      <c r="AJ24" s="730"/>
      <c r="AK24" s="730"/>
      <c r="AL24" s="730"/>
      <c r="AM24" s="730"/>
      <c r="AN24" s="730"/>
      <c r="AO24" s="669"/>
      <c r="AP24" s="669"/>
      <c r="AQ24" s="669"/>
      <c r="AR24" s="669"/>
      <c r="AS24" s="669"/>
      <c r="AT24" s="669"/>
      <c r="AU24" s="669"/>
      <c r="AV24" s="669"/>
      <c r="AW24" s="669"/>
      <c r="AX24" s="669"/>
      <c r="AY24" s="669"/>
      <c r="AZ24" s="669"/>
      <c r="BA24" s="669"/>
      <c r="BB24" s="669"/>
      <c r="BC24" s="669"/>
      <c r="BD24" s="669"/>
      <c r="BE24" s="669"/>
      <c r="BF24" s="669"/>
      <c r="BG24" s="669"/>
      <c r="BH24" s="669"/>
      <c r="BI24" s="669"/>
      <c r="BJ24" s="669"/>
      <c r="BK24" s="669"/>
      <c r="BL24" s="669"/>
      <c r="BM24" s="669"/>
      <c r="BN24" s="669"/>
      <c r="BO24" s="669"/>
      <c r="BP24" s="669"/>
      <c r="BQ24" s="669"/>
      <c r="BR24" s="669"/>
      <c r="BS24" s="669"/>
      <c r="BT24" s="122"/>
      <c r="BU24" s="670"/>
      <c r="BV24" s="670"/>
      <c r="BW24" s="59"/>
      <c r="BX24" s="59"/>
      <c r="BY24" s="59"/>
      <c r="BZ24" s="59"/>
      <c r="CB24" s="97" t="s">
        <v>615</v>
      </c>
      <c r="CC24" s="97" t="s">
        <v>1226</v>
      </c>
    </row>
    <row r="25" spans="1:81" s="2" customFormat="1" ht="17.100000000000001" customHeight="1">
      <c r="A25" s="59"/>
      <c r="B25" s="59"/>
      <c r="C25" s="59"/>
      <c r="D25" s="59"/>
      <c r="E25" s="59"/>
      <c r="F25" s="59"/>
      <c r="G25" s="59"/>
      <c r="H25" s="59"/>
      <c r="I25" s="59"/>
      <c r="J25" s="59"/>
      <c r="K25" s="59"/>
      <c r="L25" s="59"/>
      <c r="M25" s="59"/>
      <c r="N25" s="59"/>
      <c r="O25" s="59"/>
      <c r="P25" s="59"/>
      <c r="Q25" s="59"/>
      <c r="R25" s="59"/>
      <c r="S25" s="59"/>
      <c r="T25" s="59"/>
      <c r="U25" s="59"/>
      <c r="V25" s="59"/>
      <c r="W25" s="59"/>
      <c r="X25" s="59"/>
      <c r="Y25" s="59"/>
      <c r="Z25" s="59"/>
      <c r="AA25" s="59"/>
      <c r="AB25" s="59"/>
      <c r="AC25" s="59"/>
      <c r="AD25" s="59"/>
      <c r="AE25" s="59"/>
      <c r="AF25" s="59"/>
      <c r="AG25" s="699"/>
      <c r="AH25" s="699"/>
      <c r="AI25" s="699"/>
      <c r="AJ25" s="699"/>
      <c r="AK25" s="699"/>
      <c r="AL25" s="699"/>
      <c r="AM25" s="699"/>
      <c r="AN25" s="699"/>
      <c r="AO25" s="669"/>
      <c r="AP25" s="669"/>
      <c r="AQ25" s="669"/>
      <c r="AR25" s="669"/>
      <c r="AS25" s="669"/>
      <c r="AT25" s="669"/>
      <c r="AU25" s="669"/>
      <c r="AV25" s="669"/>
      <c r="AW25" s="669"/>
      <c r="AX25" s="669"/>
      <c r="AY25" s="669"/>
      <c r="AZ25" s="669"/>
      <c r="BA25" s="669"/>
      <c r="BB25" s="669"/>
      <c r="BC25" s="669"/>
      <c r="BD25" s="669"/>
      <c r="BE25" s="669"/>
      <c r="BF25" s="669"/>
      <c r="BG25" s="669"/>
      <c r="BH25" s="669"/>
      <c r="BI25" s="669"/>
      <c r="BJ25" s="669"/>
      <c r="BK25" s="669"/>
      <c r="BL25" s="669"/>
      <c r="BM25" s="669"/>
      <c r="BN25" s="669"/>
      <c r="BO25" s="669"/>
      <c r="BP25" s="669"/>
      <c r="BQ25" s="669"/>
      <c r="BR25" s="669"/>
      <c r="BS25" s="669"/>
      <c r="BT25" s="122"/>
      <c r="BU25" s="670"/>
      <c r="BV25" s="670"/>
      <c r="BW25" s="59"/>
      <c r="BX25" s="59"/>
      <c r="BY25" s="59"/>
      <c r="BZ25" s="59"/>
      <c r="CB25" s="97" t="s">
        <v>617</v>
      </c>
      <c r="CC25" s="97" t="s">
        <v>1227</v>
      </c>
    </row>
    <row r="26" spans="1:81" s="2" customFormat="1" ht="17.100000000000001" customHeight="1">
      <c r="A26" s="59"/>
      <c r="B26" s="59"/>
      <c r="C26" s="59"/>
      <c r="D26" s="59"/>
      <c r="E26" s="59"/>
      <c r="F26" s="59"/>
      <c r="G26" s="59"/>
      <c r="H26" s="59"/>
      <c r="I26" s="59"/>
      <c r="J26" s="59"/>
      <c r="K26" s="59"/>
      <c r="L26" s="59"/>
      <c r="M26" s="59"/>
      <c r="N26" s="59"/>
      <c r="O26" s="59"/>
      <c r="P26" s="59"/>
      <c r="Q26" s="59"/>
      <c r="R26" s="59"/>
      <c r="S26" s="59"/>
      <c r="T26" s="59"/>
      <c r="U26" s="59"/>
      <c r="V26" s="59"/>
      <c r="W26" s="59"/>
      <c r="X26" s="59"/>
      <c r="Y26" s="59"/>
      <c r="Z26" s="59"/>
      <c r="AA26" s="59"/>
      <c r="AB26" s="59"/>
      <c r="AC26" s="59"/>
      <c r="AD26" s="59"/>
      <c r="AE26" s="59"/>
      <c r="AF26" s="59"/>
      <c r="AG26" s="59"/>
      <c r="AH26" s="59"/>
      <c r="AI26" s="59"/>
      <c r="AJ26" s="59"/>
      <c r="AK26" s="59"/>
      <c r="AL26" s="59"/>
      <c r="AM26" s="59"/>
      <c r="AN26" s="59"/>
      <c r="AO26" s="122"/>
      <c r="AP26" s="122"/>
      <c r="AQ26" s="122"/>
      <c r="AR26" s="122"/>
      <c r="AS26" s="122"/>
      <c r="AT26" s="122"/>
      <c r="AU26" s="122"/>
      <c r="AV26" s="122"/>
      <c r="AW26" s="122"/>
      <c r="AX26" s="122"/>
      <c r="AY26" s="122"/>
      <c r="AZ26" s="122"/>
      <c r="BA26" s="122"/>
      <c r="BB26" s="122"/>
      <c r="BC26" s="122"/>
      <c r="BD26" s="122"/>
      <c r="BE26" s="122"/>
      <c r="BF26" s="122"/>
      <c r="BG26" s="122"/>
      <c r="BH26" s="122"/>
      <c r="BI26" s="122"/>
      <c r="BJ26" s="122"/>
      <c r="BK26" s="122"/>
      <c r="BL26" s="122"/>
      <c r="BM26" s="122"/>
      <c r="BN26" s="122"/>
      <c r="BO26" s="122"/>
      <c r="BP26" s="122"/>
      <c r="BQ26" s="122"/>
      <c r="BR26" s="122"/>
      <c r="BS26" s="122"/>
      <c r="BT26" s="122"/>
      <c r="BU26" s="122"/>
      <c r="BV26" s="122"/>
      <c r="BW26" s="122"/>
      <c r="BX26" s="122"/>
      <c r="BY26" s="122"/>
      <c r="BZ26" s="59"/>
      <c r="CB26" s="97" t="s">
        <v>619</v>
      </c>
      <c r="CC26" s="97" t="s">
        <v>1228</v>
      </c>
    </row>
    <row r="27" spans="1:81" s="2" customFormat="1" ht="17.100000000000001" customHeight="1">
      <c r="A27" s="59"/>
      <c r="B27" s="59"/>
      <c r="C27" s="59"/>
      <c r="D27" s="59"/>
      <c r="E27" s="59"/>
      <c r="F27" s="59"/>
      <c r="G27" s="59"/>
      <c r="H27" s="59"/>
      <c r="I27" s="59"/>
      <c r="J27" s="59"/>
      <c r="K27" s="59"/>
      <c r="L27" s="59"/>
      <c r="M27" s="59"/>
      <c r="N27" s="59"/>
      <c r="O27" s="59"/>
      <c r="P27" s="59"/>
      <c r="Q27" s="59"/>
      <c r="R27" s="59"/>
      <c r="S27" s="59"/>
      <c r="T27" s="59"/>
      <c r="U27" s="59"/>
      <c r="V27" s="59"/>
      <c r="W27" s="59"/>
      <c r="X27" s="59"/>
      <c r="Y27" s="59"/>
      <c r="Z27" s="59"/>
      <c r="AA27" s="59"/>
      <c r="AB27" s="59"/>
      <c r="AC27" s="59"/>
      <c r="AD27" s="59"/>
      <c r="AE27" s="59"/>
      <c r="AF27" s="59"/>
      <c r="AG27" s="59"/>
      <c r="AH27" s="59"/>
      <c r="AI27" s="59"/>
      <c r="AJ27" s="59"/>
      <c r="AK27" s="59"/>
      <c r="AL27" s="59"/>
      <c r="AM27" s="59"/>
      <c r="AN27" s="59"/>
      <c r="AO27" s="59"/>
      <c r="AP27" s="59"/>
      <c r="AQ27" s="59"/>
      <c r="AR27" s="59"/>
      <c r="AS27" s="59"/>
      <c r="AT27" s="59"/>
      <c r="AU27" s="59"/>
      <c r="AV27" s="59"/>
      <c r="AW27" s="59"/>
      <c r="AX27" s="59"/>
      <c r="AY27" s="59"/>
      <c r="AZ27" s="59"/>
      <c r="BA27" s="59"/>
      <c r="BB27" s="59"/>
      <c r="BC27" s="59"/>
      <c r="BD27" s="59"/>
      <c r="BE27" s="59"/>
      <c r="BF27" s="59"/>
      <c r="BG27" s="59"/>
      <c r="BH27" s="59"/>
      <c r="BI27" s="59"/>
      <c r="BJ27" s="59"/>
      <c r="BK27" s="59"/>
      <c r="BL27" s="59"/>
      <c r="BM27" s="59"/>
      <c r="BN27" s="59"/>
      <c r="BO27" s="59"/>
      <c r="BP27" s="59"/>
      <c r="BQ27" s="59"/>
      <c r="BR27" s="59"/>
      <c r="BS27" s="59"/>
      <c r="BT27" s="59"/>
      <c r="BU27" s="59"/>
      <c r="BV27" s="59"/>
      <c r="BW27" s="59"/>
      <c r="BX27" s="59"/>
      <c r="BY27" s="59"/>
      <c r="BZ27" s="59"/>
      <c r="CB27" s="97" t="s">
        <v>620</v>
      </c>
      <c r="CC27" s="97" t="s">
        <v>1229</v>
      </c>
    </row>
    <row r="28" spans="1:81" s="2" customFormat="1" ht="17.100000000000001" customHeight="1">
      <c r="A28" s="59"/>
      <c r="B28" s="59"/>
      <c r="C28" s="59"/>
      <c r="D28" s="59"/>
      <c r="E28" s="59"/>
      <c r="F28" s="59"/>
      <c r="G28" s="59"/>
      <c r="H28" s="59"/>
      <c r="I28" s="59"/>
      <c r="J28" s="59"/>
      <c r="K28" s="59"/>
      <c r="L28" s="59"/>
      <c r="M28" s="59"/>
      <c r="N28" s="59"/>
      <c r="O28" s="59"/>
      <c r="P28" s="59"/>
      <c r="Q28" s="59"/>
      <c r="R28" s="59"/>
      <c r="S28" s="59"/>
      <c r="T28" s="59"/>
      <c r="U28" s="59"/>
      <c r="V28" s="59"/>
      <c r="W28" s="730" t="s">
        <v>17</v>
      </c>
      <c r="X28" s="730"/>
      <c r="Y28" s="730"/>
      <c r="Z28" s="730"/>
      <c r="AA28" s="730"/>
      <c r="AB28" s="730"/>
      <c r="AC28" s="730"/>
      <c r="AD28" s="730"/>
      <c r="AE28" s="730"/>
      <c r="AF28" s="730"/>
      <c r="AG28" s="730"/>
      <c r="AH28" s="730"/>
      <c r="AI28" s="730"/>
      <c r="AJ28" s="730"/>
      <c r="AK28" s="730"/>
      <c r="AL28" s="730"/>
      <c r="AM28" s="730"/>
      <c r="AN28" s="730"/>
      <c r="AO28" s="669"/>
      <c r="AP28" s="669"/>
      <c r="AQ28" s="669"/>
      <c r="AR28" s="669"/>
      <c r="AS28" s="669"/>
      <c r="AT28" s="669"/>
      <c r="AU28" s="669"/>
      <c r="AV28" s="669"/>
      <c r="AW28" s="669"/>
      <c r="AX28" s="669"/>
      <c r="AY28" s="669"/>
      <c r="AZ28" s="669"/>
      <c r="BA28" s="669"/>
      <c r="BB28" s="669"/>
      <c r="BC28" s="669"/>
      <c r="BD28" s="669"/>
      <c r="BE28" s="669"/>
      <c r="BF28" s="669"/>
      <c r="BG28" s="669"/>
      <c r="BH28" s="669"/>
      <c r="BI28" s="669"/>
      <c r="BJ28" s="669"/>
      <c r="BK28" s="669"/>
      <c r="BL28" s="669"/>
      <c r="BM28" s="669"/>
      <c r="BN28" s="669"/>
      <c r="BO28" s="669"/>
      <c r="BP28" s="669"/>
      <c r="BQ28" s="669"/>
      <c r="BR28" s="669"/>
      <c r="BS28" s="669"/>
      <c r="BT28" s="122"/>
      <c r="BU28" s="670"/>
      <c r="BV28" s="670"/>
      <c r="BW28" s="59"/>
      <c r="BX28" s="59"/>
      <c r="BY28" s="59"/>
      <c r="BZ28" s="59"/>
      <c r="CB28" s="97" t="s">
        <v>621</v>
      </c>
      <c r="CC28" s="97" t="s">
        <v>1230</v>
      </c>
    </row>
    <row r="29" spans="1:81" s="2" customFormat="1" ht="17.100000000000001" customHeight="1">
      <c r="A29" s="59"/>
      <c r="B29" s="59"/>
      <c r="C29" s="59"/>
      <c r="D29" s="59"/>
      <c r="E29" s="59"/>
      <c r="F29" s="59"/>
      <c r="G29" s="59"/>
      <c r="H29" s="59"/>
      <c r="I29" s="59"/>
      <c r="J29" s="59"/>
      <c r="K29" s="59"/>
      <c r="L29" s="59"/>
      <c r="M29" s="59"/>
      <c r="N29" s="59"/>
      <c r="O29" s="59"/>
      <c r="P29" s="59"/>
      <c r="Q29" s="59"/>
      <c r="R29" s="59"/>
      <c r="S29" s="59"/>
      <c r="T29" s="59"/>
      <c r="U29" s="59"/>
      <c r="V29" s="59"/>
      <c r="W29" s="59"/>
      <c r="X29" s="59"/>
      <c r="Y29" s="59"/>
      <c r="Z29" s="59"/>
      <c r="AA29" s="59"/>
      <c r="AB29" s="59"/>
      <c r="AC29" s="59"/>
      <c r="AD29" s="59"/>
      <c r="AE29" s="59"/>
      <c r="AF29" s="59"/>
      <c r="AG29" s="699"/>
      <c r="AH29" s="699"/>
      <c r="AI29" s="699"/>
      <c r="AJ29" s="699"/>
      <c r="AK29" s="699"/>
      <c r="AL29" s="699"/>
      <c r="AM29" s="699"/>
      <c r="AN29" s="699"/>
      <c r="AO29" s="669"/>
      <c r="AP29" s="669"/>
      <c r="AQ29" s="669"/>
      <c r="AR29" s="669"/>
      <c r="AS29" s="669"/>
      <c r="AT29" s="669"/>
      <c r="AU29" s="669"/>
      <c r="AV29" s="669"/>
      <c r="AW29" s="669"/>
      <c r="AX29" s="669"/>
      <c r="AY29" s="669"/>
      <c r="AZ29" s="669"/>
      <c r="BA29" s="669"/>
      <c r="BB29" s="669"/>
      <c r="BC29" s="669"/>
      <c r="BD29" s="669"/>
      <c r="BE29" s="669"/>
      <c r="BF29" s="669"/>
      <c r="BG29" s="669"/>
      <c r="BH29" s="669"/>
      <c r="BI29" s="669"/>
      <c r="BJ29" s="669"/>
      <c r="BK29" s="669"/>
      <c r="BL29" s="669"/>
      <c r="BM29" s="669"/>
      <c r="BN29" s="669"/>
      <c r="BO29" s="669"/>
      <c r="BP29" s="669"/>
      <c r="BQ29" s="669"/>
      <c r="BR29" s="669"/>
      <c r="BS29" s="669"/>
      <c r="BT29" s="122"/>
      <c r="BU29" s="670"/>
      <c r="BV29" s="670"/>
      <c r="BW29" s="59"/>
      <c r="BX29" s="59"/>
      <c r="BY29" s="59"/>
      <c r="BZ29" s="59"/>
      <c r="CB29" s="97" t="s">
        <v>622</v>
      </c>
      <c r="CC29" s="97" t="s">
        <v>1231</v>
      </c>
    </row>
    <row r="30" spans="1:81" s="2" customFormat="1" ht="17.100000000000001" customHeight="1">
      <c r="A30" s="59"/>
      <c r="B30" s="59"/>
      <c r="C30" s="59"/>
      <c r="D30" s="59"/>
      <c r="E30" s="59"/>
      <c r="F30" s="59"/>
      <c r="G30" s="59"/>
      <c r="H30" s="59"/>
      <c r="I30" s="59"/>
      <c r="J30" s="59"/>
      <c r="K30" s="59"/>
      <c r="L30" s="59"/>
      <c r="M30" s="59"/>
      <c r="N30" s="59"/>
      <c r="O30" s="59"/>
      <c r="P30" s="59"/>
      <c r="Q30" s="59"/>
      <c r="R30" s="59"/>
      <c r="S30" s="59"/>
      <c r="T30" s="59"/>
      <c r="U30" s="59"/>
      <c r="V30" s="59"/>
      <c r="W30" s="59"/>
      <c r="X30" s="59"/>
      <c r="Y30" s="59"/>
      <c r="Z30" s="59"/>
      <c r="AA30" s="59"/>
      <c r="AB30" s="59"/>
      <c r="AC30" s="59"/>
      <c r="AD30" s="59"/>
      <c r="AE30" s="59"/>
      <c r="AF30" s="59"/>
      <c r="AG30" s="699"/>
      <c r="AH30" s="699"/>
      <c r="AI30" s="699"/>
      <c r="AJ30" s="699"/>
      <c r="AK30" s="699"/>
      <c r="AL30" s="699"/>
      <c r="AM30" s="699"/>
      <c r="AN30" s="699"/>
      <c r="AO30" s="122"/>
      <c r="AP30" s="122"/>
      <c r="AQ30" s="122"/>
      <c r="AR30" s="122"/>
      <c r="AS30" s="122"/>
      <c r="AT30" s="122"/>
      <c r="AU30" s="122"/>
      <c r="AV30" s="122"/>
      <c r="AW30" s="122"/>
      <c r="AX30" s="122"/>
      <c r="AY30" s="122"/>
      <c r="AZ30" s="122"/>
      <c r="BA30" s="122"/>
      <c r="BB30" s="122"/>
      <c r="BC30" s="122"/>
      <c r="BD30" s="122"/>
      <c r="BE30" s="122"/>
      <c r="BF30" s="122"/>
      <c r="BG30" s="122"/>
      <c r="BH30" s="122"/>
      <c r="BI30" s="122"/>
      <c r="BJ30" s="122"/>
      <c r="BK30" s="122"/>
      <c r="BL30" s="122"/>
      <c r="BM30" s="122"/>
      <c r="BN30" s="122"/>
      <c r="BO30" s="122"/>
      <c r="BP30" s="122"/>
      <c r="BQ30" s="122"/>
      <c r="BR30" s="122"/>
      <c r="BS30" s="122"/>
      <c r="BT30" s="122"/>
      <c r="BU30" s="122"/>
      <c r="BV30" s="122"/>
      <c r="BW30" s="122"/>
      <c r="BX30" s="122"/>
      <c r="BY30" s="122"/>
      <c r="BZ30" s="59"/>
      <c r="CB30" s="97" t="s">
        <v>557</v>
      </c>
      <c r="CC30" s="97" t="s">
        <v>1232</v>
      </c>
    </row>
    <row r="31" spans="1:81" s="2" customFormat="1" ht="17.100000000000001" customHeight="1">
      <c r="A31" s="59"/>
      <c r="B31" s="59"/>
      <c r="C31" s="59"/>
      <c r="D31" s="59"/>
      <c r="E31" s="59"/>
      <c r="F31" s="59"/>
      <c r="G31" s="59"/>
      <c r="H31" s="59"/>
      <c r="I31" s="59"/>
      <c r="J31" s="59"/>
      <c r="K31" s="59"/>
      <c r="L31" s="59"/>
      <c r="M31" s="59"/>
      <c r="N31" s="59"/>
      <c r="O31" s="59"/>
      <c r="P31" s="59"/>
      <c r="Q31" s="59"/>
      <c r="R31" s="59"/>
      <c r="S31" s="59"/>
      <c r="T31" s="59"/>
      <c r="U31" s="59"/>
      <c r="V31" s="59"/>
      <c r="W31" s="59"/>
      <c r="X31" s="59"/>
      <c r="Y31" s="59"/>
      <c r="Z31" s="59"/>
      <c r="AA31" s="59"/>
      <c r="AB31" s="59"/>
      <c r="AC31" s="59"/>
      <c r="AD31" s="59"/>
      <c r="AE31" s="59"/>
      <c r="AF31" s="59"/>
      <c r="AG31" s="122"/>
      <c r="AH31" s="122"/>
      <c r="AI31" s="122"/>
      <c r="AJ31" s="122"/>
      <c r="AK31" s="122"/>
      <c r="AL31" s="122"/>
      <c r="AM31" s="122"/>
      <c r="AN31" s="122"/>
      <c r="AO31" s="122"/>
      <c r="AP31" s="122"/>
      <c r="AQ31" s="122"/>
      <c r="AR31" s="122"/>
      <c r="AS31" s="122"/>
      <c r="AT31" s="122"/>
      <c r="AU31" s="122"/>
      <c r="AV31" s="122"/>
      <c r="AW31" s="122"/>
      <c r="AX31" s="122"/>
      <c r="AY31" s="122"/>
      <c r="AZ31" s="122"/>
      <c r="BA31" s="122"/>
      <c r="BB31" s="122"/>
      <c r="BC31" s="122"/>
      <c r="BD31" s="122"/>
      <c r="BE31" s="122"/>
      <c r="BF31" s="122"/>
      <c r="BG31" s="122"/>
      <c r="BH31" s="122"/>
      <c r="BI31" s="122"/>
      <c r="BJ31" s="122"/>
      <c r="BK31" s="122"/>
      <c r="BL31" s="122"/>
      <c r="BM31" s="122"/>
      <c r="BN31" s="122"/>
      <c r="BO31" s="122"/>
      <c r="BP31" s="122"/>
      <c r="BQ31" s="122"/>
      <c r="BR31" s="122"/>
      <c r="BS31" s="122"/>
      <c r="BT31" s="122"/>
      <c r="BU31" s="122"/>
      <c r="BV31" s="122"/>
      <c r="BW31" s="122"/>
      <c r="BX31" s="122"/>
      <c r="BY31" s="122"/>
      <c r="BZ31" s="59"/>
      <c r="CB31" s="97" t="s">
        <v>561</v>
      </c>
      <c r="CC31" s="97" t="s">
        <v>1233</v>
      </c>
    </row>
    <row r="32" spans="1:81" s="2" customFormat="1" ht="17.100000000000001" customHeight="1">
      <c r="A32" s="59"/>
      <c r="B32" s="59"/>
      <c r="C32" s="59"/>
      <c r="D32" s="59"/>
      <c r="E32" s="59"/>
      <c r="F32" s="59"/>
      <c r="G32" s="59"/>
      <c r="H32" s="59"/>
      <c r="I32" s="59"/>
      <c r="J32" s="59"/>
      <c r="K32" s="59"/>
      <c r="L32" s="59"/>
      <c r="M32" s="59"/>
      <c r="N32" s="59"/>
      <c r="O32" s="59"/>
      <c r="P32" s="59"/>
      <c r="Q32" s="59"/>
      <c r="R32" s="59"/>
      <c r="S32" s="59"/>
      <c r="T32" s="59"/>
      <c r="U32" s="59"/>
      <c r="V32" s="59"/>
      <c r="W32" s="59"/>
      <c r="X32" s="59"/>
      <c r="Y32" s="59"/>
      <c r="Z32" s="59"/>
      <c r="AA32" s="59"/>
      <c r="AB32" s="59"/>
      <c r="AC32" s="59"/>
      <c r="AD32" s="59"/>
      <c r="AE32" s="59"/>
      <c r="AF32" s="59"/>
      <c r="AG32" s="59"/>
      <c r="AH32" s="59"/>
      <c r="AI32" s="59"/>
      <c r="AJ32" s="59"/>
      <c r="AK32" s="59"/>
      <c r="AL32" s="59"/>
      <c r="AM32" s="59"/>
      <c r="AN32" s="59"/>
      <c r="AO32" s="59"/>
      <c r="AP32" s="59"/>
      <c r="AQ32" s="59"/>
      <c r="AR32" s="59"/>
      <c r="AS32" s="59"/>
      <c r="AT32" s="59"/>
      <c r="AU32" s="59"/>
      <c r="AV32" s="59"/>
      <c r="AW32" s="59"/>
      <c r="AX32" s="59"/>
      <c r="AY32" s="59"/>
      <c r="AZ32" s="59"/>
      <c r="BA32" s="59"/>
      <c r="BB32" s="59"/>
      <c r="BC32" s="59"/>
      <c r="BD32" s="59"/>
      <c r="BE32" s="59"/>
      <c r="BF32" s="59"/>
      <c r="BG32" s="59"/>
      <c r="BH32" s="59"/>
      <c r="BI32" s="59"/>
      <c r="BJ32" s="59"/>
      <c r="BK32" s="59"/>
      <c r="BL32" s="59"/>
      <c r="BM32" s="59"/>
      <c r="BN32" s="59"/>
      <c r="BO32" s="59"/>
      <c r="BP32" s="59"/>
      <c r="BQ32" s="59"/>
      <c r="BR32" s="59"/>
      <c r="BS32" s="59"/>
      <c r="BT32" s="59"/>
      <c r="BU32" s="59"/>
      <c r="BV32" s="59"/>
      <c r="BW32" s="122"/>
      <c r="BX32" s="122"/>
      <c r="BY32" s="122"/>
      <c r="BZ32" s="59"/>
      <c r="CB32" s="97" t="s">
        <v>563</v>
      </c>
      <c r="CC32" s="97" t="s">
        <v>1234</v>
      </c>
    </row>
    <row r="33" spans="1:124" s="2" customFormat="1" ht="17.100000000000001" customHeight="1">
      <c r="A33" s="59"/>
      <c r="B33" s="59"/>
      <c r="C33" s="59"/>
      <c r="D33" s="59"/>
      <c r="E33" s="59"/>
      <c r="F33" s="59"/>
      <c r="G33" s="59"/>
      <c r="H33" s="59"/>
      <c r="I33" s="59"/>
      <c r="J33" s="59"/>
      <c r="K33" s="59"/>
      <c r="L33" s="59"/>
      <c r="M33" s="59"/>
      <c r="N33" s="59"/>
      <c r="O33" s="59"/>
      <c r="P33" s="59"/>
      <c r="Q33" s="59"/>
      <c r="R33" s="59"/>
      <c r="S33" s="59"/>
      <c r="T33" s="59"/>
      <c r="U33" s="59"/>
      <c r="V33" s="59"/>
      <c r="W33" s="59"/>
      <c r="X33" s="59"/>
      <c r="Y33" s="59"/>
      <c r="Z33" s="59"/>
      <c r="AA33" s="59"/>
      <c r="AB33" s="59"/>
      <c r="AC33" s="59"/>
      <c r="AD33" s="59"/>
      <c r="AE33" s="59"/>
      <c r="AF33" s="59"/>
      <c r="AG33" s="59"/>
      <c r="AH33" s="59"/>
      <c r="AI33" s="59"/>
      <c r="AJ33" s="59"/>
      <c r="AK33" s="59"/>
      <c r="AL33" s="59"/>
      <c r="AM33" s="59"/>
      <c r="AN33" s="59"/>
      <c r="AO33" s="122"/>
      <c r="AP33" s="122"/>
      <c r="AQ33" s="122"/>
      <c r="AR33" s="122"/>
      <c r="AS33" s="122"/>
      <c r="AT33" s="122"/>
      <c r="AU33" s="122"/>
      <c r="AV33" s="122"/>
      <c r="AW33" s="122"/>
      <c r="AX33" s="122"/>
      <c r="AY33" s="122"/>
      <c r="AZ33" s="122"/>
      <c r="BA33" s="122"/>
      <c r="BB33" s="122"/>
      <c r="BC33" s="122"/>
      <c r="BD33" s="122"/>
      <c r="BE33" s="122"/>
      <c r="BF33" s="122"/>
      <c r="BG33" s="122"/>
      <c r="BH33" s="122"/>
      <c r="BI33" s="122"/>
      <c r="BJ33" s="122"/>
      <c r="BK33" s="122"/>
      <c r="BL33" s="122"/>
      <c r="BM33" s="122"/>
      <c r="BN33" s="122"/>
      <c r="BO33" s="122"/>
      <c r="BP33" s="122"/>
      <c r="BQ33" s="122"/>
      <c r="BR33" s="122"/>
      <c r="BS33" s="122"/>
      <c r="BT33" s="122"/>
      <c r="BU33" s="122"/>
      <c r="BV33" s="122"/>
      <c r="BW33" s="122"/>
      <c r="BX33" s="122"/>
      <c r="BY33" s="122"/>
      <c r="BZ33" s="59"/>
      <c r="CB33" s="97" t="s">
        <v>566</v>
      </c>
      <c r="CC33" s="97" t="s">
        <v>1235</v>
      </c>
    </row>
    <row r="34" spans="1:124" s="2" customFormat="1" ht="17.100000000000001" customHeight="1">
      <c r="A34" s="59"/>
      <c r="B34" s="59"/>
      <c r="C34" s="59"/>
      <c r="D34" s="59"/>
      <c r="E34" s="59"/>
      <c r="F34" s="59"/>
      <c r="G34" s="59"/>
      <c r="H34" s="59"/>
      <c r="I34" s="59"/>
      <c r="J34" s="59"/>
      <c r="K34" s="59"/>
      <c r="L34" s="59"/>
      <c r="M34" s="59"/>
      <c r="N34" s="59"/>
      <c r="O34" s="59"/>
      <c r="P34" s="59"/>
      <c r="Q34" s="59"/>
      <c r="R34" s="59"/>
      <c r="S34" s="59"/>
      <c r="T34" s="59"/>
      <c r="U34" s="59"/>
      <c r="V34" s="59"/>
      <c r="W34" s="59"/>
      <c r="X34" s="59"/>
      <c r="Y34" s="59"/>
      <c r="Z34" s="59"/>
      <c r="AA34" s="59"/>
      <c r="AB34" s="59"/>
      <c r="AC34" s="59"/>
      <c r="AD34" s="59"/>
      <c r="AE34" s="59"/>
      <c r="AF34" s="59"/>
      <c r="AG34" s="59"/>
      <c r="AH34" s="59"/>
      <c r="AI34" s="59"/>
      <c r="AJ34" s="59"/>
      <c r="AK34" s="59"/>
      <c r="AL34" s="59"/>
      <c r="AM34" s="59"/>
      <c r="AN34" s="59"/>
      <c r="AO34" s="59"/>
      <c r="AP34" s="59"/>
      <c r="AQ34" s="59"/>
      <c r="AR34" s="59"/>
      <c r="AS34" s="59"/>
      <c r="AT34" s="59"/>
      <c r="AU34" s="59"/>
      <c r="AV34" s="59"/>
      <c r="AW34" s="59"/>
      <c r="AX34" s="59"/>
      <c r="AY34" s="59"/>
      <c r="AZ34" s="59"/>
      <c r="BA34" s="59"/>
      <c r="BB34" s="59"/>
      <c r="BC34" s="59"/>
      <c r="BD34" s="59"/>
      <c r="BE34" s="59"/>
      <c r="BF34" s="59"/>
      <c r="BG34" s="59"/>
      <c r="BH34" s="59"/>
      <c r="BI34" s="59"/>
      <c r="BJ34" s="59"/>
      <c r="BK34" s="59"/>
      <c r="BL34" s="59"/>
      <c r="BM34" s="59"/>
      <c r="BN34" s="59"/>
      <c r="BO34" s="59"/>
      <c r="BP34" s="59"/>
      <c r="BQ34" s="59"/>
      <c r="BR34" s="59"/>
      <c r="BS34" s="59"/>
      <c r="BT34" s="59"/>
      <c r="BU34" s="59"/>
      <c r="BV34" s="59"/>
      <c r="BW34" s="59"/>
      <c r="BX34" s="59"/>
      <c r="BY34" s="59"/>
      <c r="BZ34" s="59"/>
      <c r="CB34" s="97" t="s">
        <v>568</v>
      </c>
      <c r="CC34" s="97" t="s">
        <v>1236</v>
      </c>
    </row>
    <row r="35" spans="1:124" s="2" customFormat="1" ht="17.100000000000001" customHeight="1">
      <c r="A35" s="59"/>
      <c r="B35" s="59"/>
      <c r="C35" s="59"/>
      <c r="D35" s="59"/>
      <c r="E35" s="59"/>
      <c r="F35" s="59"/>
      <c r="G35" s="59"/>
      <c r="H35" s="59"/>
      <c r="I35" s="59"/>
      <c r="J35" s="59"/>
      <c r="K35" s="59"/>
      <c r="L35" s="59"/>
      <c r="M35" s="59"/>
      <c r="N35" s="59"/>
      <c r="O35" s="59"/>
      <c r="P35" s="59"/>
      <c r="Q35" s="59"/>
      <c r="R35" s="59"/>
      <c r="S35" s="59"/>
      <c r="T35" s="59"/>
      <c r="U35" s="59"/>
      <c r="V35" s="59"/>
      <c r="W35" s="59"/>
      <c r="X35" s="59"/>
      <c r="Y35" s="59"/>
      <c r="Z35" s="59"/>
      <c r="AA35" s="59"/>
      <c r="AB35" s="59"/>
      <c r="AC35" s="59"/>
      <c r="AD35" s="59"/>
      <c r="AE35" s="59"/>
      <c r="AF35" s="59"/>
      <c r="AG35" s="59"/>
      <c r="AH35" s="59"/>
      <c r="AI35" s="59"/>
      <c r="AJ35" s="59"/>
      <c r="AK35" s="59"/>
      <c r="AL35" s="59"/>
      <c r="AM35" s="59"/>
      <c r="AN35" s="59"/>
      <c r="AO35" s="122"/>
      <c r="AP35" s="122"/>
      <c r="AQ35" s="122"/>
      <c r="AR35" s="122"/>
      <c r="AS35" s="122"/>
      <c r="AT35" s="122"/>
      <c r="AU35" s="122"/>
      <c r="AV35" s="122"/>
      <c r="AW35" s="122"/>
      <c r="AX35" s="122"/>
      <c r="AY35" s="122"/>
      <c r="AZ35" s="122"/>
      <c r="BA35" s="122"/>
      <c r="BB35" s="122"/>
      <c r="BC35" s="122"/>
      <c r="BD35" s="122"/>
      <c r="BE35" s="122"/>
      <c r="BF35" s="122"/>
      <c r="BG35" s="122"/>
      <c r="BH35" s="122"/>
      <c r="BI35" s="122"/>
      <c r="BJ35" s="122"/>
      <c r="BK35" s="122"/>
      <c r="BL35" s="122"/>
      <c r="BM35" s="122"/>
      <c r="BN35" s="122"/>
      <c r="BO35" s="122"/>
      <c r="BP35" s="122"/>
      <c r="BQ35" s="122"/>
      <c r="BR35" s="122"/>
      <c r="BS35" s="122"/>
      <c r="BT35" s="122"/>
      <c r="BU35" s="122"/>
      <c r="BV35" s="122"/>
      <c r="BW35" s="122"/>
      <c r="BX35" s="122"/>
      <c r="BY35" s="122"/>
      <c r="BZ35" s="59"/>
      <c r="CB35" s="97" t="s">
        <v>571</v>
      </c>
      <c r="CC35" s="97" t="s">
        <v>1237</v>
      </c>
    </row>
    <row r="36" spans="1:124" s="2" customFormat="1" ht="6.75" customHeight="1">
      <c r="A36" s="59"/>
      <c r="B36" s="59"/>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59"/>
      <c r="AF36" s="59"/>
      <c r="AG36" s="59"/>
      <c r="AH36" s="59"/>
      <c r="AI36" s="59"/>
      <c r="AJ36" s="59"/>
      <c r="AK36" s="59"/>
      <c r="AL36" s="59"/>
      <c r="AM36" s="59"/>
      <c r="AN36" s="59"/>
      <c r="AO36" s="59"/>
      <c r="AP36" s="59"/>
      <c r="AQ36" s="59"/>
      <c r="AR36" s="59"/>
      <c r="AS36" s="59"/>
      <c r="AT36" s="59"/>
      <c r="AU36" s="59"/>
      <c r="AV36" s="59"/>
      <c r="AW36" s="59"/>
      <c r="AX36" s="59"/>
      <c r="AY36" s="59"/>
      <c r="AZ36" s="59"/>
      <c r="BA36" s="59"/>
      <c r="BB36" s="59"/>
      <c r="BC36" s="59"/>
      <c r="BD36" s="59"/>
      <c r="BE36" s="59"/>
      <c r="BF36" s="59"/>
      <c r="BG36" s="59"/>
      <c r="BH36" s="59"/>
      <c r="BI36" s="59"/>
      <c r="BJ36" s="59"/>
      <c r="BK36" s="59"/>
      <c r="BL36" s="59"/>
      <c r="BM36" s="59"/>
      <c r="BN36" s="59"/>
      <c r="BO36" s="59"/>
      <c r="BP36" s="59"/>
      <c r="BQ36" s="59"/>
      <c r="BR36" s="59"/>
      <c r="BS36" s="59"/>
      <c r="BT36" s="59"/>
      <c r="BU36" s="59"/>
      <c r="BV36" s="59"/>
      <c r="BW36" s="59"/>
      <c r="BX36" s="59"/>
      <c r="BY36" s="59"/>
      <c r="BZ36" s="59"/>
      <c r="CB36" s="97" t="s">
        <v>574</v>
      </c>
      <c r="CC36" s="97" t="s">
        <v>1238</v>
      </c>
    </row>
    <row r="37" spans="1:124" s="2" customFormat="1" ht="17.100000000000001" customHeight="1">
      <c r="A37" s="59"/>
      <c r="B37" s="59"/>
      <c r="C37" s="59"/>
      <c r="D37" s="59"/>
      <c r="E37" s="59"/>
      <c r="F37" s="59"/>
      <c r="G37" s="59"/>
      <c r="H37" s="59"/>
      <c r="I37" s="59"/>
      <c r="J37" s="59"/>
      <c r="K37" s="59"/>
      <c r="L37" s="59"/>
      <c r="M37" s="59"/>
      <c r="N37" s="59"/>
      <c r="O37" s="59"/>
      <c r="P37" s="59"/>
      <c r="Q37" s="59"/>
      <c r="R37" s="59"/>
      <c r="S37" s="59"/>
      <c r="T37" s="59"/>
      <c r="U37" s="59"/>
      <c r="V37" s="59"/>
      <c r="W37" s="59"/>
      <c r="X37" s="59"/>
      <c r="Y37" s="59"/>
      <c r="Z37" s="59"/>
      <c r="AA37" s="59"/>
      <c r="AB37" s="59"/>
      <c r="AC37" s="59"/>
      <c r="AD37" s="59"/>
      <c r="AE37" s="59"/>
      <c r="AF37" s="59"/>
      <c r="AG37" s="59"/>
      <c r="AH37" s="59"/>
      <c r="AI37" s="59"/>
      <c r="AJ37" s="59"/>
      <c r="AK37" s="59"/>
      <c r="AL37" s="59"/>
      <c r="AM37" s="59"/>
      <c r="AN37" s="59"/>
      <c r="AO37" s="59"/>
      <c r="AP37" s="59"/>
      <c r="AQ37" s="59"/>
      <c r="AR37" s="59"/>
      <c r="AS37" s="59"/>
      <c r="AT37" s="59"/>
      <c r="AU37" s="59"/>
      <c r="AV37" s="59"/>
      <c r="AW37" s="59"/>
      <c r="AX37" s="59"/>
      <c r="AY37" s="59"/>
      <c r="AZ37" s="59"/>
      <c r="BA37" s="59"/>
      <c r="BB37" s="59"/>
      <c r="BC37" s="59"/>
      <c r="BD37" s="59"/>
      <c r="BE37" s="59"/>
      <c r="BF37" s="59"/>
      <c r="BG37" s="59"/>
      <c r="BH37" s="59"/>
      <c r="BI37" s="59"/>
      <c r="BJ37" s="59"/>
      <c r="BK37" s="59"/>
      <c r="BL37" s="59"/>
      <c r="BM37" s="59"/>
      <c r="BN37" s="59"/>
      <c r="BO37" s="59"/>
      <c r="BP37" s="59"/>
      <c r="BQ37" s="59"/>
      <c r="BR37" s="59"/>
      <c r="BS37" s="59"/>
      <c r="BT37" s="59"/>
      <c r="BU37" s="59"/>
      <c r="BV37" s="59"/>
      <c r="BW37" s="59"/>
      <c r="BX37" s="59"/>
      <c r="BY37" s="59"/>
      <c r="BZ37" s="59"/>
      <c r="CB37" s="97" t="s">
        <v>577</v>
      </c>
      <c r="CC37" s="97" t="s">
        <v>1239</v>
      </c>
    </row>
    <row r="38" spans="1:124" s="2" customFormat="1" ht="17.100000000000001" customHeight="1">
      <c r="A38" s="716" t="s">
        <v>19</v>
      </c>
      <c r="B38" s="717"/>
      <c r="C38" s="717"/>
      <c r="D38" s="717"/>
      <c r="E38" s="717"/>
      <c r="F38" s="717"/>
      <c r="G38" s="717"/>
      <c r="H38" s="717"/>
      <c r="I38" s="717"/>
      <c r="J38" s="717"/>
      <c r="K38" s="717"/>
      <c r="L38" s="717"/>
      <c r="M38" s="717"/>
      <c r="N38" s="717"/>
      <c r="O38" s="717"/>
      <c r="P38" s="717"/>
      <c r="Q38" s="717"/>
      <c r="R38" s="717"/>
      <c r="S38" s="717"/>
      <c r="T38" s="717"/>
      <c r="U38" s="717"/>
      <c r="V38" s="717"/>
      <c r="W38" s="718"/>
      <c r="X38" s="716" t="s">
        <v>20</v>
      </c>
      <c r="Y38" s="717"/>
      <c r="Z38" s="717"/>
      <c r="AA38" s="717"/>
      <c r="AB38" s="717"/>
      <c r="AC38" s="717"/>
      <c r="AD38" s="717"/>
      <c r="AE38" s="717"/>
      <c r="AF38" s="717"/>
      <c r="AG38" s="717"/>
      <c r="AH38" s="717"/>
      <c r="AI38" s="717"/>
      <c r="AJ38" s="717"/>
      <c r="AK38" s="717"/>
      <c r="AL38" s="717"/>
      <c r="AM38" s="717"/>
      <c r="AN38" s="717"/>
      <c r="AO38" s="717"/>
      <c r="AP38" s="716" t="s">
        <v>21</v>
      </c>
      <c r="AQ38" s="717"/>
      <c r="AR38" s="717"/>
      <c r="AS38" s="717"/>
      <c r="AT38" s="717"/>
      <c r="AU38" s="717"/>
      <c r="AV38" s="717"/>
      <c r="AW38" s="717"/>
      <c r="AX38" s="717"/>
      <c r="AY38" s="717"/>
      <c r="AZ38" s="717"/>
      <c r="BA38" s="717"/>
      <c r="BB38" s="717"/>
      <c r="BC38" s="718"/>
      <c r="BD38" s="716" t="s">
        <v>22</v>
      </c>
      <c r="BE38" s="717"/>
      <c r="BF38" s="717"/>
      <c r="BG38" s="717"/>
      <c r="BH38" s="717"/>
      <c r="BI38" s="717"/>
      <c r="BJ38" s="717"/>
      <c r="BK38" s="717"/>
      <c r="BL38" s="717"/>
      <c r="BM38" s="717"/>
      <c r="BN38" s="717"/>
      <c r="BO38" s="717"/>
      <c r="BP38" s="717"/>
      <c r="BQ38" s="717"/>
      <c r="BR38" s="717"/>
      <c r="BS38" s="717"/>
      <c r="BT38" s="717"/>
      <c r="BU38" s="717"/>
      <c r="BV38" s="717"/>
      <c r="BW38" s="717"/>
      <c r="BX38" s="717"/>
      <c r="BY38" s="717"/>
      <c r="BZ38" s="718"/>
      <c r="CB38" s="97" t="s">
        <v>580</v>
      </c>
      <c r="CC38" s="97" t="s">
        <v>1240</v>
      </c>
    </row>
    <row r="39" spans="1:124" s="2" customFormat="1" ht="17.100000000000001" customHeight="1">
      <c r="A39" s="719"/>
      <c r="B39" s="720"/>
      <c r="C39" s="720"/>
      <c r="D39" s="720"/>
      <c r="E39" s="720"/>
      <c r="F39" s="720"/>
      <c r="G39" s="720"/>
      <c r="H39" s="720"/>
      <c r="I39" s="720"/>
      <c r="J39" s="720"/>
      <c r="K39" s="720"/>
      <c r="L39" s="720"/>
      <c r="M39" s="720"/>
      <c r="N39" s="720"/>
      <c r="O39" s="720"/>
      <c r="P39" s="720"/>
      <c r="Q39" s="720"/>
      <c r="R39" s="720"/>
      <c r="S39" s="720"/>
      <c r="T39" s="720"/>
      <c r="U39" s="720"/>
      <c r="V39" s="720"/>
      <c r="W39" s="721"/>
      <c r="X39" s="719"/>
      <c r="Y39" s="720"/>
      <c r="Z39" s="720"/>
      <c r="AA39" s="720"/>
      <c r="AB39" s="720"/>
      <c r="AC39" s="720"/>
      <c r="AD39" s="720"/>
      <c r="AE39" s="720"/>
      <c r="AF39" s="720"/>
      <c r="AG39" s="720"/>
      <c r="AH39" s="720"/>
      <c r="AI39" s="720"/>
      <c r="AJ39" s="720"/>
      <c r="AK39" s="720"/>
      <c r="AL39" s="720"/>
      <c r="AM39" s="720"/>
      <c r="AN39" s="720"/>
      <c r="AO39" s="720"/>
      <c r="AP39" s="719"/>
      <c r="AQ39" s="720"/>
      <c r="AR39" s="720"/>
      <c r="AS39" s="720"/>
      <c r="AT39" s="720"/>
      <c r="AU39" s="720"/>
      <c r="AV39" s="720"/>
      <c r="AW39" s="720"/>
      <c r="AX39" s="720"/>
      <c r="AY39" s="720"/>
      <c r="AZ39" s="720"/>
      <c r="BA39" s="720"/>
      <c r="BB39" s="720"/>
      <c r="BC39" s="721"/>
      <c r="BD39" s="719"/>
      <c r="BE39" s="720"/>
      <c r="BF39" s="720"/>
      <c r="BG39" s="720"/>
      <c r="BH39" s="720"/>
      <c r="BI39" s="720"/>
      <c r="BJ39" s="720"/>
      <c r="BK39" s="720"/>
      <c r="BL39" s="720"/>
      <c r="BM39" s="720"/>
      <c r="BN39" s="720"/>
      <c r="BO39" s="720"/>
      <c r="BP39" s="720"/>
      <c r="BQ39" s="720"/>
      <c r="BR39" s="720"/>
      <c r="BS39" s="720"/>
      <c r="BT39" s="720"/>
      <c r="BU39" s="720"/>
      <c r="BV39" s="720"/>
      <c r="BW39" s="720"/>
      <c r="BX39" s="720"/>
      <c r="BY39" s="720"/>
      <c r="BZ39" s="721"/>
      <c r="CB39" s="97" t="s">
        <v>583</v>
      </c>
      <c r="CC39" s="97" t="s">
        <v>1242</v>
      </c>
    </row>
    <row r="40" spans="1:124" s="2" customFormat="1" ht="17.100000000000001" customHeight="1">
      <c r="A40" s="700" t="s">
        <v>1241</v>
      </c>
      <c r="B40" s="701"/>
      <c r="C40" s="701"/>
      <c r="D40" s="701"/>
      <c r="E40" s="701"/>
      <c r="F40" s="701"/>
      <c r="G40" s="701"/>
      <c r="H40" s="701"/>
      <c r="I40" s="701"/>
      <c r="J40" s="701"/>
      <c r="K40" s="701"/>
      <c r="L40" s="701"/>
      <c r="M40" s="701"/>
      <c r="N40" s="701"/>
      <c r="O40" s="701"/>
      <c r="P40" s="701"/>
      <c r="Q40" s="701"/>
      <c r="R40" s="701"/>
      <c r="S40" s="701"/>
      <c r="T40" s="701"/>
      <c r="U40" s="701"/>
      <c r="V40" s="701"/>
      <c r="W40" s="702"/>
      <c r="X40" s="700"/>
      <c r="Y40" s="701"/>
      <c r="Z40" s="701"/>
      <c r="AA40" s="701"/>
      <c r="AB40" s="701"/>
      <c r="AC40" s="701"/>
      <c r="AD40" s="701"/>
      <c r="AE40" s="701"/>
      <c r="AF40" s="701"/>
      <c r="AG40" s="701"/>
      <c r="AH40" s="701"/>
      <c r="AI40" s="701"/>
      <c r="AJ40" s="701"/>
      <c r="AK40" s="701"/>
      <c r="AL40" s="701"/>
      <c r="AM40" s="701"/>
      <c r="AN40" s="701"/>
      <c r="AO40" s="702"/>
      <c r="AP40" s="700"/>
      <c r="AQ40" s="701"/>
      <c r="AR40" s="701"/>
      <c r="AS40" s="701"/>
      <c r="AT40" s="701"/>
      <c r="AU40" s="701"/>
      <c r="AV40" s="701"/>
      <c r="AW40" s="701"/>
      <c r="AX40" s="701"/>
      <c r="AY40" s="701"/>
      <c r="AZ40" s="701"/>
      <c r="BA40" s="701"/>
      <c r="BB40" s="701"/>
      <c r="BC40" s="702"/>
      <c r="BD40" s="700" t="s">
        <v>1241</v>
      </c>
      <c r="BE40" s="701"/>
      <c r="BF40" s="701"/>
      <c r="BG40" s="701"/>
      <c r="BH40" s="701"/>
      <c r="BI40" s="701"/>
      <c r="BJ40" s="701"/>
      <c r="BK40" s="701"/>
      <c r="BL40" s="701"/>
      <c r="BM40" s="701"/>
      <c r="BN40" s="701"/>
      <c r="BO40" s="701"/>
      <c r="BP40" s="701"/>
      <c r="BQ40" s="701"/>
      <c r="BR40" s="701"/>
      <c r="BS40" s="701"/>
      <c r="BT40" s="701"/>
      <c r="BU40" s="701"/>
      <c r="BV40" s="701"/>
      <c r="BW40" s="701"/>
      <c r="BX40" s="701"/>
      <c r="BY40" s="701"/>
      <c r="BZ40" s="702"/>
      <c r="CB40" s="97" t="s">
        <v>585</v>
      </c>
      <c r="CC40" s="97" t="s">
        <v>1243</v>
      </c>
    </row>
    <row r="41" spans="1:124" s="2" customFormat="1" ht="17.100000000000001" customHeight="1">
      <c r="A41" s="703"/>
      <c r="B41" s="704"/>
      <c r="C41" s="704"/>
      <c r="D41" s="704"/>
      <c r="E41" s="704"/>
      <c r="F41" s="704"/>
      <c r="G41" s="704"/>
      <c r="H41" s="704"/>
      <c r="I41" s="704"/>
      <c r="J41" s="704"/>
      <c r="K41" s="704"/>
      <c r="L41" s="704"/>
      <c r="M41" s="704"/>
      <c r="N41" s="704"/>
      <c r="O41" s="704"/>
      <c r="P41" s="704"/>
      <c r="Q41" s="704"/>
      <c r="R41" s="704"/>
      <c r="S41" s="704"/>
      <c r="T41" s="704"/>
      <c r="U41" s="704"/>
      <c r="V41" s="704"/>
      <c r="W41" s="705"/>
      <c r="X41" s="706"/>
      <c r="Y41" s="707"/>
      <c r="Z41" s="707"/>
      <c r="AA41" s="707"/>
      <c r="AB41" s="707"/>
      <c r="AC41" s="707"/>
      <c r="AD41" s="707"/>
      <c r="AE41" s="707"/>
      <c r="AF41" s="707"/>
      <c r="AG41" s="707"/>
      <c r="AH41" s="707"/>
      <c r="AI41" s="707"/>
      <c r="AJ41" s="707"/>
      <c r="AK41" s="707"/>
      <c r="AL41" s="707"/>
      <c r="AM41" s="707"/>
      <c r="AN41" s="707"/>
      <c r="AO41" s="708"/>
      <c r="AP41" s="706"/>
      <c r="AQ41" s="707"/>
      <c r="AR41" s="707"/>
      <c r="AS41" s="707"/>
      <c r="AT41" s="707"/>
      <c r="AU41" s="707"/>
      <c r="AV41" s="707"/>
      <c r="AW41" s="707"/>
      <c r="AX41" s="707"/>
      <c r="AY41" s="707"/>
      <c r="AZ41" s="707"/>
      <c r="BA41" s="707"/>
      <c r="BB41" s="707"/>
      <c r="BC41" s="708"/>
      <c r="BD41" s="703"/>
      <c r="BE41" s="704"/>
      <c r="BF41" s="704"/>
      <c r="BG41" s="704"/>
      <c r="BH41" s="704"/>
      <c r="BI41" s="704"/>
      <c r="BJ41" s="704"/>
      <c r="BK41" s="704"/>
      <c r="BL41" s="704"/>
      <c r="BM41" s="704"/>
      <c r="BN41" s="704"/>
      <c r="BO41" s="704"/>
      <c r="BP41" s="704"/>
      <c r="BQ41" s="704"/>
      <c r="BR41" s="704"/>
      <c r="BS41" s="704"/>
      <c r="BT41" s="704"/>
      <c r="BU41" s="704"/>
      <c r="BV41" s="704"/>
      <c r="BW41" s="704"/>
      <c r="BX41" s="704"/>
      <c r="BY41" s="704"/>
      <c r="BZ41" s="705"/>
      <c r="CB41" s="97" t="s">
        <v>587</v>
      </c>
      <c r="CC41" s="97" t="s">
        <v>1244</v>
      </c>
    </row>
    <row r="42" spans="1:124" s="2" customFormat="1" ht="17.100000000000001" customHeight="1">
      <c r="A42" s="700" t="s">
        <v>24</v>
      </c>
      <c r="B42" s="701"/>
      <c r="C42" s="701"/>
      <c r="D42" s="701"/>
      <c r="E42" s="701"/>
      <c r="F42" s="701"/>
      <c r="G42" s="701"/>
      <c r="H42" s="701"/>
      <c r="I42" s="701"/>
      <c r="J42" s="701"/>
      <c r="K42" s="701"/>
      <c r="L42" s="701"/>
      <c r="M42" s="701"/>
      <c r="N42" s="701"/>
      <c r="O42" s="701"/>
      <c r="P42" s="701"/>
      <c r="Q42" s="701"/>
      <c r="R42" s="701"/>
      <c r="S42" s="701"/>
      <c r="T42" s="701"/>
      <c r="U42" s="701"/>
      <c r="V42" s="701"/>
      <c r="W42" s="702"/>
      <c r="X42" s="706"/>
      <c r="Y42" s="707"/>
      <c r="Z42" s="707"/>
      <c r="AA42" s="707"/>
      <c r="AB42" s="707"/>
      <c r="AC42" s="707"/>
      <c r="AD42" s="707"/>
      <c r="AE42" s="707"/>
      <c r="AF42" s="707"/>
      <c r="AG42" s="707"/>
      <c r="AH42" s="707"/>
      <c r="AI42" s="707"/>
      <c r="AJ42" s="707"/>
      <c r="AK42" s="707"/>
      <c r="AL42" s="707"/>
      <c r="AM42" s="707"/>
      <c r="AN42" s="707"/>
      <c r="AO42" s="708"/>
      <c r="AP42" s="706"/>
      <c r="AQ42" s="707"/>
      <c r="AR42" s="707"/>
      <c r="AS42" s="707"/>
      <c r="AT42" s="707"/>
      <c r="AU42" s="707"/>
      <c r="AV42" s="707"/>
      <c r="AW42" s="707"/>
      <c r="AX42" s="707"/>
      <c r="AY42" s="707"/>
      <c r="AZ42" s="707"/>
      <c r="BA42" s="707"/>
      <c r="BB42" s="707"/>
      <c r="BC42" s="708"/>
      <c r="BD42" s="700" t="s">
        <v>24</v>
      </c>
      <c r="BE42" s="701"/>
      <c r="BF42" s="701"/>
      <c r="BG42" s="701"/>
      <c r="BH42" s="701"/>
      <c r="BI42" s="701"/>
      <c r="BJ42" s="701"/>
      <c r="BK42" s="701"/>
      <c r="BL42" s="701"/>
      <c r="BM42" s="701"/>
      <c r="BN42" s="701"/>
      <c r="BO42" s="701"/>
      <c r="BP42" s="701"/>
      <c r="BQ42" s="701"/>
      <c r="BR42" s="701"/>
      <c r="BS42" s="701"/>
      <c r="BT42" s="701"/>
      <c r="BU42" s="701"/>
      <c r="BV42" s="701"/>
      <c r="BW42" s="701"/>
      <c r="BX42" s="701"/>
      <c r="BY42" s="701"/>
      <c r="BZ42" s="702"/>
      <c r="CB42" s="97" t="s">
        <v>590</v>
      </c>
      <c r="CC42" s="97" t="s">
        <v>1245</v>
      </c>
    </row>
    <row r="43" spans="1:124" s="2" customFormat="1" ht="17.100000000000001" customHeight="1">
      <c r="A43" s="703"/>
      <c r="B43" s="704"/>
      <c r="C43" s="704"/>
      <c r="D43" s="704"/>
      <c r="E43" s="704"/>
      <c r="F43" s="704"/>
      <c r="G43" s="704"/>
      <c r="H43" s="704"/>
      <c r="I43" s="704"/>
      <c r="J43" s="704"/>
      <c r="K43" s="704"/>
      <c r="L43" s="704"/>
      <c r="M43" s="704"/>
      <c r="N43" s="704"/>
      <c r="O43" s="704"/>
      <c r="P43" s="704"/>
      <c r="Q43" s="704"/>
      <c r="R43" s="704"/>
      <c r="S43" s="704"/>
      <c r="T43" s="704"/>
      <c r="U43" s="704"/>
      <c r="V43" s="704"/>
      <c r="W43" s="705"/>
      <c r="X43" s="706"/>
      <c r="Y43" s="707"/>
      <c r="Z43" s="707"/>
      <c r="AA43" s="707"/>
      <c r="AB43" s="707"/>
      <c r="AC43" s="707"/>
      <c r="AD43" s="707"/>
      <c r="AE43" s="707"/>
      <c r="AF43" s="707"/>
      <c r="AG43" s="707"/>
      <c r="AH43" s="707"/>
      <c r="AI43" s="707"/>
      <c r="AJ43" s="707"/>
      <c r="AK43" s="707"/>
      <c r="AL43" s="707"/>
      <c r="AM43" s="707"/>
      <c r="AN43" s="707"/>
      <c r="AO43" s="708"/>
      <c r="AP43" s="706"/>
      <c r="AQ43" s="707"/>
      <c r="AR43" s="707"/>
      <c r="AS43" s="707"/>
      <c r="AT43" s="707"/>
      <c r="AU43" s="707"/>
      <c r="AV43" s="707"/>
      <c r="AW43" s="707"/>
      <c r="AX43" s="707"/>
      <c r="AY43" s="707"/>
      <c r="AZ43" s="707"/>
      <c r="BA43" s="707"/>
      <c r="BB43" s="707"/>
      <c r="BC43" s="708"/>
      <c r="BD43" s="703"/>
      <c r="BE43" s="704"/>
      <c r="BF43" s="704"/>
      <c r="BG43" s="704"/>
      <c r="BH43" s="704"/>
      <c r="BI43" s="704"/>
      <c r="BJ43" s="704"/>
      <c r="BK43" s="704"/>
      <c r="BL43" s="704"/>
      <c r="BM43" s="704"/>
      <c r="BN43" s="704"/>
      <c r="BO43" s="704"/>
      <c r="BP43" s="704"/>
      <c r="BQ43" s="704"/>
      <c r="BR43" s="704"/>
      <c r="BS43" s="704"/>
      <c r="BT43" s="704"/>
      <c r="BU43" s="704"/>
      <c r="BV43" s="704"/>
      <c r="BW43" s="704"/>
      <c r="BX43" s="704"/>
      <c r="BY43" s="704"/>
      <c r="BZ43" s="705"/>
      <c r="CB43" s="97" t="s">
        <v>593</v>
      </c>
      <c r="CC43" s="97" t="s">
        <v>1247</v>
      </c>
    </row>
    <row r="44" spans="1:124" s="2" customFormat="1" ht="17.100000000000001" customHeight="1">
      <c r="A44" s="709" t="s">
        <v>1246</v>
      </c>
      <c r="B44" s="710"/>
      <c r="C44" s="710"/>
      <c r="D44" s="710"/>
      <c r="E44" s="710"/>
      <c r="F44" s="710"/>
      <c r="G44" s="710"/>
      <c r="H44" s="710"/>
      <c r="I44" s="710"/>
      <c r="J44" s="710"/>
      <c r="K44" s="710"/>
      <c r="L44" s="710"/>
      <c r="M44" s="710"/>
      <c r="N44" s="710"/>
      <c r="O44" s="710"/>
      <c r="P44" s="710"/>
      <c r="Q44" s="710"/>
      <c r="R44" s="710"/>
      <c r="S44" s="710"/>
      <c r="T44" s="710"/>
      <c r="U44" s="710"/>
      <c r="V44" s="710"/>
      <c r="W44" s="711"/>
      <c r="X44" s="706"/>
      <c r="Y44" s="707"/>
      <c r="Z44" s="707"/>
      <c r="AA44" s="707"/>
      <c r="AB44" s="707"/>
      <c r="AC44" s="707"/>
      <c r="AD44" s="707"/>
      <c r="AE44" s="707"/>
      <c r="AF44" s="707"/>
      <c r="AG44" s="707"/>
      <c r="AH44" s="707"/>
      <c r="AI44" s="707"/>
      <c r="AJ44" s="707"/>
      <c r="AK44" s="707"/>
      <c r="AL44" s="707"/>
      <c r="AM44" s="707"/>
      <c r="AN44" s="707"/>
      <c r="AO44" s="708"/>
      <c r="AP44" s="706"/>
      <c r="AQ44" s="707"/>
      <c r="AR44" s="707"/>
      <c r="AS44" s="707"/>
      <c r="AT44" s="707"/>
      <c r="AU44" s="707"/>
      <c r="AV44" s="707"/>
      <c r="AW44" s="707"/>
      <c r="AX44" s="707"/>
      <c r="AY44" s="707"/>
      <c r="AZ44" s="707"/>
      <c r="BA44" s="707"/>
      <c r="BB44" s="707"/>
      <c r="BC44" s="708"/>
      <c r="BD44" s="709" t="s">
        <v>1246</v>
      </c>
      <c r="BE44" s="710"/>
      <c r="BF44" s="710"/>
      <c r="BG44" s="710"/>
      <c r="BH44" s="710"/>
      <c r="BI44" s="710"/>
      <c r="BJ44" s="710"/>
      <c r="BK44" s="710"/>
      <c r="BL44" s="710"/>
      <c r="BM44" s="710"/>
      <c r="BN44" s="710"/>
      <c r="BO44" s="710"/>
      <c r="BP44" s="710"/>
      <c r="BQ44" s="710"/>
      <c r="BR44" s="710"/>
      <c r="BS44" s="710"/>
      <c r="BT44" s="710"/>
      <c r="BU44" s="710"/>
      <c r="BV44" s="710"/>
      <c r="BW44" s="710"/>
      <c r="BX44" s="710"/>
      <c r="BY44" s="710"/>
      <c r="BZ44" s="711"/>
      <c r="CB44" s="97" t="s">
        <v>597</v>
      </c>
      <c r="CC44" s="97" t="s">
        <v>1248</v>
      </c>
    </row>
    <row r="45" spans="1:124" s="2" customFormat="1" ht="17.100000000000001" customHeight="1">
      <c r="A45" s="712"/>
      <c r="B45" s="713"/>
      <c r="C45" s="713"/>
      <c r="D45" s="713"/>
      <c r="E45" s="713"/>
      <c r="F45" s="713"/>
      <c r="G45" s="713"/>
      <c r="H45" s="713"/>
      <c r="I45" s="713"/>
      <c r="J45" s="713"/>
      <c r="K45" s="713"/>
      <c r="L45" s="713"/>
      <c r="M45" s="713"/>
      <c r="N45" s="713"/>
      <c r="O45" s="713"/>
      <c r="P45" s="713"/>
      <c r="Q45" s="713"/>
      <c r="R45" s="713"/>
      <c r="S45" s="713"/>
      <c r="T45" s="713"/>
      <c r="U45" s="713"/>
      <c r="V45" s="713"/>
      <c r="W45" s="714"/>
      <c r="X45" s="703"/>
      <c r="Y45" s="704"/>
      <c r="Z45" s="704"/>
      <c r="AA45" s="704"/>
      <c r="AB45" s="704"/>
      <c r="AC45" s="704"/>
      <c r="AD45" s="704"/>
      <c r="AE45" s="704"/>
      <c r="AF45" s="704"/>
      <c r="AG45" s="704"/>
      <c r="AH45" s="704"/>
      <c r="AI45" s="704"/>
      <c r="AJ45" s="704"/>
      <c r="AK45" s="704"/>
      <c r="AL45" s="704"/>
      <c r="AM45" s="704"/>
      <c r="AN45" s="704"/>
      <c r="AO45" s="705"/>
      <c r="AP45" s="703"/>
      <c r="AQ45" s="704"/>
      <c r="AR45" s="704"/>
      <c r="AS45" s="704"/>
      <c r="AT45" s="704"/>
      <c r="AU45" s="704"/>
      <c r="AV45" s="704"/>
      <c r="AW45" s="704"/>
      <c r="AX45" s="704"/>
      <c r="AY45" s="704"/>
      <c r="AZ45" s="704"/>
      <c r="BA45" s="704"/>
      <c r="BB45" s="704"/>
      <c r="BC45" s="705"/>
      <c r="BD45" s="712"/>
      <c r="BE45" s="713"/>
      <c r="BF45" s="713"/>
      <c r="BG45" s="713"/>
      <c r="BH45" s="713"/>
      <c r="BI45" s="713"/>
      <c r="BJ45" s="713"/>
      <c r="BK45" s="713"/>
      <c r="BL45" s="713"/>
      <c r="BM45" s="713"/>
      <c r="BN45" s="713"/>
      <c r="BO45" s="713"/>
      <c r="BP45" s="713"/>
      <c r="BQ45" s="713"/>
      <c r="BR45" s="713"/>
      <c r="BS45" s="713"/>
      <c r="BT45" s="713"/>
      <c r="BU45" s="713"/>
      <c r="BV45" s="713"/>
      <c r="BW45" s="713"/>
      <c r="BX45" s="713"/>
      <c r="BY45" s="713"/>
      <c r="BZ45" s="714"/>
      <c r="CB45" s="97" t="s">
        <v>601</v>
      </c>
      <c r="CC45" s="97" t="s">
        <v>1250</v>
      </c>
    </row>
    <row r="46" spans="1:124" s="2" customFormat="1" ht="17.100000000000001" customHeight="1">
      <c r="A46" s="59"/>
      <c r="B46" s="59"/>
      <c r="C46" s="59" t="s">
        <v>1249</v>
      </c>
      <c r="D46" s="59"/>
      <c r="E46" s="59"/>
      <c r="F46" s="59"/>
      <c r="G46" s="59"/>
      <c r="H46" s="59"/>
      <c r="I46" s="59"/>
      <c r="J46" s="59"/>
      <c r="K46" s="59"/>
      <c r="L46" s="59"/>
      <c r="M46" s="59"/>
      <c r="N46" s="59"/>
      <c r="O46" s="59"/>
      <c r="P46" s="59"/>
      <c r="Q46" s="59"/>
      <c r="R46" s="59"/>
      <c r="S46" s="59"/>
      <c r="T46" s="59"/>
      <c r="U46" s="59"/>
      <c r="V46" s="59"/>
      <c r="W46" s="59"/>
      <c r="X46" s="59"/>
      <c r="Y46" s="59"/>
      <c r="Z46" s="59"/>
      <c r="AA46" s="59"/>
      <c r="AB46" s="59"/>
      <c r="AC46" s="59"/>
      <c r="AD46" s="59"/>
      <c r="AE46" s="59"/>
      <c r="AF46" s="59"/>
      <c r="AG46" s="59"/>
      <c r="AH46" s="59"/>
      <c r="AI46" s="59"/>
      <c r="AJ46" s="59"/>
      <c r="AK46" s="59"/>
      <c r="AL46" s="59"/>
      <c r="AM46" s="59"/>
      <c r="AN46" s="59"/>
      <c r="AO46" s="59"/>
      <c r="AP46" s="59"/>
      <c r="AQ46" s="59"/>
      <c r="AR46" s="59"/>
      <c r="AS46" s="59"/>
      <c r="AT46" s="59"/>
      <c r="AU46" s="59"/>
      <c r="AV46" s="59"/>
      <c r="AW46" s="59"/>
      <c r="AX46" s="59"/>
      <c r="AY46" s="59"/>
      <c r="AZ46" s="59"/>
      <c r="BA46" s="59"/>
      <c r="BB46" s="59"/>
      <c r="BC46" s="59"/>
      <c r="BD46" s="59"/>
      <c r="BE46" s="59"/>
      <c r="BF46" s="59"/>
      <c r="BG46" s="59"/>
      <c r="BH46" s="59"/>
      <c r="BI46" s="59"/>
      <c r="BJ46" s="59"/>
      <c r="BK46" s="59"/>
      <c r="BL46" s="59"/>
      <c r="BM46" s="59"/>
      <c r="BN46" s="59"/>
      <c r="BO46" s="59"/>
      <c r="BP46" s="59"/>
      <c r="BQ46" s="59"/>
      <c r="BR46" s="59"/>
      <c r="BS46" s="59"/>
      <c r="BT46" s="59"/>
      <c r="BU46" s="59"/>
      <c r="BV46" s="59"/>
      <c r="BW46" s="59"/>
      <c r="BX46" s="59"/>
      <c r="BY46" s="59"/>
      <c r="BZ46" s="59"/>
      <c r="CB46" s="97" t="s">
        <v>605</v>
      </c>
      <c r="CC46" s="97" t="s">
        <v>1251</v>
      </c>
    </row>
    <row r="47" spans="1:124" s="4" customFormat="1" ht="17.100000000000001" customHeight="1">
      <c r="A47" s="2"/>
      <c r="B47" s="2"/>
      <c r="C47" s="2"/>
      <c r="D47" s="2"/>
      <c r="E47" s="2"/>
      <c r="F47" s="2"/>
      <c r="G47" s="2"/>
      <c r="H47" s="2"/>
      <c r="I47" s="2"/>
      <c r="J47" s="2"/>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row>
    <row r="48" spans="1:124" s="4" customFormat="1" ht="17.100000000000001" customHeight="1">
      <c r="A48" s="2"/>
      <c r="B48" s="2"/>
      <c r="C48" s="2"/>
      <c r="D48" s="2"/>
      <c r="E48" s="2"/>
      <c r="F48" s="2"/>
      <c r="G48" s="2"/>
      <c r="H48" s="2"/>
      <c r="I48" s="2"/>
      <c r="J48" s="2"/>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row>
    <row r="49" spans="1:124" s="4" customFormat="1" ht="17.100000000000001" customHeight="1">
      <c r="A49" s="2"/>
      <c r="B49" s="2"/>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row>
    <row r="50" spans="1:124" s="4" customFormat="1" ht="17.100000000000001" customHeight="1">
      <c r="A50" s="2"/>
      <c r="B50" s="2"/>
      <c r="C50" s="2"/>
      <c r="D50" s="2"/>
      <c r="E50" s="2"/>
      <c r="F50" s="2"/>
      <c r="G50" s="2"/>
      <c r="H50" s="2"/>
      <c r="I50" s="2"/>
      <c r="J50" s="2"/>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row>
    <row r="51" spans="1:124" ht="15" customHeight="1">
      <c r="A51" s="2"/>
      <c r="B51" s="2"/>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row>
    <row r="52" spans="1:124" ht="15" customHeight="1">
      <c r="A52" s="2"/>
      <c r="B52" s="2"/>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row>
    <row r="53" spans="1:124" ht="15" customHeight="1">
      <c r="A53" s="2"/>
      <c r="B53" s="2"/>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row>
    <row r="54" spans="1:124" ht="15" customHeight="1">
      <c r="A54" s="2"/>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row>
  </sheetData>
  <sheetProtection algorithmName="SHA-512" hashValue="R3nwApiF1ZMaQBZCDabDVvVACUOfi5xWoxLmkOqpL/w1Ih9TFVNrAbPiqhx08nJG5iQgxCQSMYbW+4PDYvLdKw==" saltValue="nCrp0EX2jlXzw9Gse+nVJQ==" spinCount="100000" sheet="1" formatCells="0" selectLockedCells="1"/>
  <mergeCells count="37">
    <mergeCell ref="BD42:BZ43"/>
    <mergeCell ref="A44:W45"/>
    <mergeCell ref="BD44:BZ45"/>
    <mergeCell ref="AG30:AN30"/>
    <mergeCell ref="A38:W39"/>
    <mergeCell ref="X38:AO39"/>
    <mergeCell ref="AP38:BC39"/>
    <mergeCell ref="BD38:BZ39"/>
    <mergeCell ref="A40:W41"/>
    <mergeCell ref="X40:AO45"/>
    <mergeCell ref="AP40:BC45"/>
    <mergeCell ref="BD40:BZ41"/>
    <mergeCell ref="A42:W43"/>
    <mergeCell ref="A2:BZ2"/>
    <mergeCell ref="A4:BZ4"/>
    <mergeCell ref="BF17:BH17"/>
    <mergeCell ref="BI17:BK17"/>
    <mergeCell ref="BL17:BN17"/>
    <mergeCell ref="BO17:BQ17"/>
    <mergeCell ref="BR17:BT17"/>
    <mergeCell ref="BC17:BE17"/>
    <mergeCell ref="AY17:BB17"/>
    <mergeCell ref="W28:AN28"/>
    <mergeCell ref="AO28:BS28"/>
    <mergeCell ref="BU28:BV29"/>
    <mergeCell ref="AG29:AN29"/>
    <mergeCell ref="AO29:BS29"/>
    <mergeCell ref="BU24:BV25"/>
    <mergeCell ref="AG25:AN25"/>
    <mergeCell ref="AO25:BS25"/>
    <mergeCell ref="W21:AN21"/>
    <mergeCell ref="AO21:BS21"/>
    <mergeCell ref="BU21:BV22"/>
    <mergeCell ref="AG22:AN22"/>
    <mergeCell ref="AO22:BS22"/>
    <mergeCell ref="W24:AN24"/>
    <mergeCell ref="AO24:BS24"/>
  </mergeCells>
  <phoneticPr fontId="3"/>
  <pageMargins left="0.78740157480314965" right="0.59055118110236227" top="0.78740157480314965" bottom="0.78740157480314965" header="0.51181102362204722" footer="0.51181102362204722"/>
  <pageSetup paperSize="9" fitToHeight="0" orientation="portrait" blackAndWhite="1" r:id="rId1"/>
  <headerFooter alignWithMargins="0"/>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1">
    <tabColor theme="6" tint="0.59999389629810485"/>
    <pageSetUpPr fitToPage="1"/>
  </sheetPr>
  <dimension ref="A1:DT411"/>
  <sheetViews>
    <sheetView showZeros="0" view="pageBreakPreview" zoomScaleNormal="100" zoomScaleSheetLayoutView="100" workbookViewId="0">
      <selection activeCell="BE342" sqref="BE342:BG342"/>
    </sheetView>
  </sheetViews>
  <sheetFormatPr defaultRowHeight="15" customHeight="1"/>
  <cols>
    <col min="1" max="42" width="1.125" style="61" customWidth="1"/>
    <col min="43" max="79" width="1.125" style="62" customWidth="1"/>
    <col min="80" max="87" width="3.375" style="62" hidden="1" customWidth="1"/>
    <col min="88" max="89" width="9" style="62" customWidth="1"/>
    <col min="90" max="16384" width="9" style="62"/>
  </cols>
  <sheetData>
    <row r="1" spans="1:82" s="59" customFormat="1" ht="7.5" customHeight="1">
      <c r="CB1" s="1" t="s">
        <v>45</v>
      </c>
      <c r="CC1" s="97" t="s">
        <v>1350</v>
      </c>
      <c r="CD1" s="97" t="s">
        <v>1200</v>
      </c>
    </row>
    <row r="2" spans="1:82" s="59" customFormat="1" ht="15" customHeight="1">
      <c r="B2" s="59" t="s">
        <v>1351</v>
      </c>
      <c r="CB2" t="s">
        <v>46</v>
      </c>
      <c r="CC2" s="97" t="s">
        <v>592</v>
      </c>
      <c r="CD2" s="97" t="s">
        <v>1201</v>
      </c>
    </row>
    <row r="3" spans="1:82" s="59" customFormat="1" ht="1.5" customHeight="1">
      <c r="F3" s="206"/>
      <c r="G3" s="206"/>
      <c r="H3" s="206"/>
      <c r="I3" s="206"/>
      <c r="J3" s="206"/>
      <c r="K3" s="119"/>
      <c r="L3" s="119"/>
      <c r="M3" s="119"/>
      <c r="N3" s="119"/>
      <c r="O3" s="119"/>
      <c r="P3" s="119"/>
      <c r="Q3" s="119"/>
      <c r="R3" s="119"/>
      <c r="S3" s="119"/>
      <c r="T3" s="119"/>
      <c r="U3" s="119"/>
      <c r="V3" s="119"/>
      <c r="W3" s="119"/>
      <c r="X3" s="119"/>
      <c r="Y3" s="119"/>
      <c r="Z3" s="119"/>
      <c r="AA3" s="119"/>
      <c r="AB3" s="119"/>
      <c r="AC3" s="119"/>
      <c r="AD3" s="119"/>
      <c r="AE3" s="119"/>
      <c r="AF3" s="119"/>
      <c r="AG3" s="119"/>
      <c r="AH3" s="119"/>
      <c r="AI3" s="119"/>
      <c r="AJ3" s="119"/>
      <c r="AK3" s="119"/>
      <c r="AL3" s="119"/>
      <c r="AM3" s="119"/>
      <c r="AN3" s="119"/>
      <c r="AO3" s="119"/>
      <c r="AP3" s="119"/>
      <c r="AQ3" s="119"/>
      <c r="AR3" s="119"/>
      <c r="AS3" s="119"/>
      <c r="AT3" s="119"/>
      <c r="AU3" s="119"/>
      <c r="AV3" s="119"/>
      <c r="AW3" s="119"/>
      <c r="AX3" s="119"/>
      <c r="AY3" s="119"/>
      <c r="AZ3" s="119"/>
      <c r="BA3" s="119"/>
      <c r="BB3" s="119"/>
      <c r="BC3" s="119"/>
      <c r="BD3" s="119"/>
      <c r="BE3" s="119"/>
      <c r="BF3" s="119"/>
      <c r="BG3" s="119"/>
      <c r="BH3" s="119"/>
      <c r="BI3" s="119"/>
      <c r="BJ3" s="119"/>
      <c r="BK3" s="119"/>
      <c r="BL3" s="119"/>
      <c r="BM3" s="119"/>
      <c r="BN3" s="119"/>
      <c r="BO3" s="119"/>
      <c r="BP3" s="119"/>
      <c r="BQ3" s="119"/>
      <c r="BR3" s="119"/>
      <c r="CB3" t="s">
        <v>1202</v>
      </c>
      <c r="CC3" s="97" t="s">
        <v>596</v>
      </c>
      <c r="CD3" s="97" t="s">
        <v>1203</v>
      </c>
    </row>
    <row r="4" spans="1:82" s="59" customFormat="1" ht="27.75" customHeight="1">
      <c r="A4" s="715" t="s">
        <v>1352</v>
      </c>
      <c r="B4" s="736"/>
      <c r="C4" s="736"/>
      <c r="D4" s="736"/>
      <c r="E4" s="736"/>
      <c r="F4" s="736"/>
      <c r="G4" s="736"/>
      <c r="H4" s="736"/>
      <c r="I4" s="736"/>
      <c r="J4" s="736"/>
      <c r="K4" s="736"/>
      <c r="L4" s="736"/>
      <c r="M4" s="736"/>
      <c r="N4" s="736"/>
      <c r="O4" s="736"/>
      <c r="P4" s="736"/>
      <c r="Q4" s="736"/>
      <c r="R4" s="736"/>
      <c r="S4" s="736"/>
      <c r="T4" s="736"/>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c r="AT4" s="736"/>
      <c r="AU4" s="736"/>
      <c r="AV4" s="736"/>
      <c r="AW4" s="736"/>
      <c r="AX4" s="736"/>
      <c r="AY4" s="736"/>
      <c r="AZ4" s="736"/>
      <c r="BA4" s="736"/>
      <c r="BB4" s="736"/>
      <c r="BC4" s="736"/>
      <c r="BD4" s="736"/>
      <c r="BE4" s="736"/>
      <c r="BF4" s="736"/>
      <c r="BG4" s="736"/>
      <c r="BH4" s="736"/>
      <c r="BI4" s="736"/>
      <c r="BJ4" s="736"/>
      <c r="BK4" s="736"/>
      <c r="BL4" s="736"/>
      <c r="BM4" s="736"/>
      <c r="BN4" s="736"/>
      <c r="BO4" s="736"/>
      <c r="BP4" s="736"/>
      <c r="BQ4" s="736"/>
      <c r="BR4" s="736"/>
      <c r="BS4" s="736"/>
      <c r="BT4" s="736"/>
      <c r="BU4" s="736"/>
      <c r="BV4" s="736"/>
      <c r="BW4" s="736"/>
      <c r="BX4" s="736"/>
      <c r="BY4" s="736"/>
      <c r="BZ4" s="736"/>
      <c r="CB4"/>
      <c r="CC4" s="97" t="s">
        <v>589</v>
      </c>
      <c r="CD4" s="97" t="s">
        <v>1204</v>
      </c>
    </row>
    <row r="5" spans="1:82" s="59" customFormat="1" ht="15" customHeight="1">
      <c r="A5" s="63"/>
      <c r="B5" s="63" t="s">
        <v>28</v>
      </c>
      <c r="C5" s="63"/>
      <c r="D5" s="63"/>
      <c r="E5" s="63"/>
      <c r="F5" s="63"/>
      <c r="G5" s="63"/>
      <c r="H5" s="63"/>
      <c r="I5" s="63"/>
      <c r="J5" s="63"/>
      <c r="K5" s="63"/>
      <c r="L5" s="63"/>
      <c r="M5" s="63"/>
      <c r="N5" s="63"/>
      <c r="O5" s="63"/>
      <c r="P5" s="63"/>
      <c r="Q5" s="63"/>
      <c r="R5" s="63"/>
      <c r="S5" s="63"/>
      <c r="T5" s="63"/>
      <c r="U5" s="63"/>
      <c r="V5" s="63"/>
      <c r="W5" s="63"/>
      <c r="X5" s="63"/>
      <c r="Y5" s="63"/>
      <c r="Z5" s="63"/>
      <c r="AA5" s="63"/>
      <c r="AB5" s="63"/>
      <c r="AC5" s="63"/>
      <c r="AD5" s="63"/>
      <c r="AE5" s="63"/>
      <c r="AF5" s="63"/>
      <c r="AG5" s="63"/>
      <c r="AH5" s="63"/>
      <c r="AI5" s="63"/>
      <c r="AJ5" s="63"/>
      <c r="AK5" s="63"/>
      <c r="AL5" s="63"/>
      <c r="AM5" s="63"/>
      <c r="AN5" s="63"/>
      <c r="AO5" s="63"/>
      <c r="AP5" s="63"/>
      <c r="AQ5" s="63"/>
      <c r="AR5" s="63"/>
      <c r="AS5" s="63"/>
      <c r="AT5" s="63"/>
      <c r="AU5" s="63"/>
      <c r="AV5" s="63"/>
      <c r="AW5" s="63"/>
      <c r="AX5" s="63"/>
      <c r="AY5" s="63"/>
      <c r="AZ5" s="63"/>
      <c r="BA5" s="63"/>
      <c r="BB5" s="737" t="s">
        <v>1353</v>
      </c>
      <c r="BC5" s="737"/>
      <c r="BD5" s="737"/>
      <c r="BE5" s="737"/>
      <c r="BF5" s="737"/>
      <c r="BG5" s="737"/>
      <c r="BH5" s="737"/>
      <c r="BI5" s="737"/>
      <c r="BJ5" s="737"/>
      <c r="BK5" s="737"/>
      <c r="BL5" s="737"/>
      <c r="BM5" s="737"/>
      <c r="BN5" s="737"/>
      <c r="BO5" s="737"/>
      <c r="BP5" s="737"/>
      <c r="BQ5" s="737"/>
      <c r="BR5" s="737"/>
      <c r="BS5" s="737"/>
      <c r="BT5" s="737"/>
      <c r="BU5" s="737"/>
      <c r="BV5" s="737"/>
      <c r="BW5" s="737"/>
      <c r="BX5" s="737"/>
      <c r="BY5" s="737"/>
      <c r="BZ5" s="737"/>
      <c r="CB5" s="1"/>
      <c r="CC5" s="97" t="s">
        <v>586</v>
      </c>
      <c r="CD5" s="97" t="s">
        <v>1205</v>
      </c>
    </row>
    <row r="6" spans="1:82" s="59" customFormat="1" ht="6.95" customHeight="1">
      <c r="CB6" s="1"/>
      <c r="CC6" s="97" t="s">
        <v>579</v>
      </c>
      <c r="CD6" s="98" t="s">
        <v>1206</v>
      </c>
    </row>
    <row r="7" spans="1:82" s="59" customFormat="1" ht="16.5" customHeight="1">
      <c r="A7" s="59" t="s">
        <v>29</v>
      </c>
      <c r="CB7" s="1"/>
      <c r="CC7" s="98" t="s">
        <v>582</v>
      </c>
      <c r="CD7" s="97" t="s">
        <v>1207</v>
      </c>
    </row>
    <row r="8" spans="1:82" s="59" customFormat="1" ht="16.5" customHeight="1">
      <c r="B8" s="59" t="s">
        <v>30</v>
      </c>
      <c r="R8" s="735">
        <f>shinsei_NUSHI_NAME_KANA</f>
        <v>0</v>
      </c>
      <c r="S8" s="735"/>
      <c r="T8" s="735"/>
      <c r="U8" s="735"/>
      <c r="V8" s="735"/>
      <c r="W8" s="735"/>
      <c r="X8" s="735"/>
      <c r="Y8" s="735"/>
      <c r="Z8" s="735"/>
      <c r="AA8" s="735"/>
      <c r="AB8" s="735"/>
      <c r="AC8" s="735"/>
      <c r="AD8" s="735"/>
      <c r="AE8" s="735"/>
      <c r="AF8" s="735"/>
      <c r="AG8" s="735"/>
      <c r="AH8" s="735"/>
      <c r="AI8" s="735"/>
      <c r="AJ8" s="735"/>
      <c r="AK8" s="735"/>
      <c r="AL8" s="735"/>
      <c r="AM8" s="735"/>
      <c r="AN8" s="735"/>
      <c r="AO8" s="735"/>
      <c r="AP8" s="735"/>
      <c r="AQ8" s="735"/>
      <c r="AR8" s="735"/>
      <c r="AS8" s="735"/>
      <c r="AT8" s="735"/>
      <c r="AU8" s="735"/>
      <c r="AV8" s="735"/>
      <c r="AW8" s="735"/>
      <c r="AX8" s="735"/>
      <c r="AY8" s="735"/>
      <c r="AZ8" s="735"/>
      <c r="BA8" s="735"/>
      <c r="BB8" s="735"/>
      <c r="BC8" s="735"/>
      <c r="BD8" s="735"/>
      <c r="BE8" s="735"/>
      <c r="BF8" s="735"/>
      <c r="BG8" s="735"/>
      <c r="BH8" s="735"/>
      <c r="BI8" s="735"/>
      <c r="BJ8" s="735"/>
      <c r="BK8" s="735"/>
      <c r="BL8" s="735"/>
      <c r="BM8" s="735"/>
      <c r="BN8" s="735"/>
      <c r="BO8" s="735"/>
      <c r="BP8" s="735"/>
      <c r="BQ8" s="735"/>
      <c r="BR8" s="735"/>
      <c r="BS8" s="735"/>
      <c r="BT8" s="735"/>
      <c r="BU8" s="735"/>
      <c r="BV8" s="735"/>
      <c r="BW8" s="735"/>
      <c r="BX8" s="735"/>
      <c r="BY8" s="735"/>
      <c r="BZ8" s="735"/>
      <c r="CB8" s="1"/>
      <c r="CC8" s="97" t="s">
        <v>584</v>
      </c>
      <c r="CD8" s="97" t="s">
        <v>1208</v>
      </c>
    </row>
    <row r="9" spans="1:82" s="59" customFormat="1" ht="16.5" customHeight="1">
      <c r="B9" s="59" t="s">
        <v>31</v>
      </c>
      <c r="R9" s="735">
        <f>owner_name1</f>
        <v>0</v>
      </c>
      <c r="S9" s="735"/>
      <c r="T9" s="735"/>
      <c r="U9" s="735"/>
      <c r="V9" s="735"/>
      <c r="W9" s="735"/>
      <c r="X9" s="735"/>
      <c r="Y9" s="735"/>
      <c r="Z9" s="735"/>
      <c r="AA9" s="735"/>
      <c r="AB9" s="735"/>
      <c r="AC9" s="735"/>
      <c r="AD9" s="735"/>
      <c r="AE9" s="735"/>
      <c r="AF9" s="735"/>
      <c r="AG9" s="735"/>
      <c r="AH9" s="735"/>
      <c r="AI9" s="735"/>
      <c r="AJ9" s="735"/>
      <c r="AK9" s="735"/>
      <c r="AL9" s="735"/>
      <c r="AM9" s="735"/>
      <c r="AN9" s="735"/>
      <c r="AO9" s="735"/>
      <c r="AP9" s="735"/>
      <c r="AQ9" s="735"/>
      <c r="AR9" s="735"/>
      <c r="AS9" s="735"/>
      <c r="AT9" s="735"/>
      <c r="AU9" s="735"/>
      <c r="AV9" s="735"/>
      <c r="AW9" s="735"/>
      <c r="AX9" s="735"/>
      <c r="AY9" s="735"/>
      <c r="AZ9" s="735"/>
      <c r="BA9" s="735"/>
      <c r="BB9" s="735"/>
      <c r="BC9" s="735"/>
      <c r="BD9" s="735"/>
      <c r="BE9" s="735"/>
      <c r="BF9" s="735"/>
      <c r="BG9" s="735"/>
      <c r="BH9" s="735"/>
      <c r="BI9" s="735"/>
      <c r="BJ9" s="735"/>
      <c r="BK9" s="735"/>
      <c r="BL9" s="735"/>
      <c r="BM9" s="735"/>
      <c r="BN9" s="735"/>
      <c r="BO9" s="735"/>
      <c r="BP9" s="735"/>
      <c r="BQ9" s="735"/>
      <c r="BR9" s="735"/>
      <c r="BS9" s="735"/>
      <c r="BT9" s="735"/>
      <c r="BU9" s="735"/>
      <c r="BV9" s="735"/>
      <c r="BW9" s="735"/>
      <c r="BX9" s="735"/>
      <c r="BY9" s="735"/>
      <c r="BZ9" s="735"/>
      <c r="CB9" s="1"/>
      <c r="CC9" s="97" t="s">
        <v>623</v>
      </c>
      <c r="CD9" s="97" t="s">
        <v>1210</v>
      </c>
    </row>
    <row r="10" spans="1:82" s="59" customFormat="1" ht="16.5" customHeight="1">
      <c r="B10" s="59" t="s">
        <v>32</v>
      </c>
      <c r="R10" s="735">
        <f>shinsei_NUSHI_POST_CODE</f>
        <v>0</v>
      </c>
      <c r="S10" s="735"/>
      <c r="T10" s="735"/>
      <c r="U10" s="735"/>
      <c r="V10" s="735"/>
      <c r="W10" s="735"/>
      <c r="X10" s="735"/>
      <c r="Y10" s="735"/>
      <c r="Z10" s="735"/>
      <c r="AA10" s="735"/>
      <c r="AB10" s="735"/>
      <c r="AC10" s="735"/>
      <c r="AD10" s="735"/>
      <c r="AE10" s="735"/>
      <c r="AF10" s="735"/>
      <c r="AG10" s="735"/>
      <c r="AH10" s="735"/>
      <c r="AI10" s="735"/>
      <c r="AJ10" s="735"/>
      <c r="AK10" s="735"/>
      <c r="AL10" s="735"/>
      <c r="AM10" s="735"/>
      <c r="AN10" s="735"/>
      <c r="AO10" s="735"/>
      <c r="AP10" s="735"/>
      <c r="AQ10" s="735"/>
      <c r="AR10" s="735"/>
      <c r="AS10" s="735"/>
      <c r="AT10" s="735"/>
      <c r="AU10" s="735"/>
      <c r="AV10" s="735"/>
      <c r="AW10" s="735"/>
      <c r="AX10" s="735"/>
      <c r="AY10" s="735"/>
      <c r="AZ10" s="735"/>
      <c r="BA10" s="735"/>
      <c r="BB10" s="735"/>
      <c r="BC10" s="735"/>
      <c r="BD10" s="735"/>
      <c r="BE10" s="735"/>
      <c r="BF10" s="735"/>
      <c r="BG10" s="735"/>
      <c r="BH10" s="735"/>
      <c r="BI10" s="735"/>
      <c r="BJ10" s="735"/>
      <c r="BK10" s="735"/>
      <c r="BL10" s="735"/>
      <c r="BM10" s="735"/>
      <c r="BN10" s="735"/>
      <c r="BO10" s="735"/>
      <c r="BP10" s="735"/>
      <c r="BQ10" s="735"/>
      <c r="BR10" s="735"/>
      <c r="BS10" s="735"/>
      <c r="BT10" s="735"/>
      <c r="BU10" s="735"/>
      <c r="BV10" s="735"/>
      <c r="BW10" s="735"/>
      <c r="BX10" s="735"/>
      <c r="BY10" s="735"/>
      <c r="BZ10" s="735"/>
      <c r="CB10" s="1"/>
      <c r="CC10" s="97" t="s">
        <v>624</v>
      </c>
      <c r="CD10" s="97" t="s">
        <v>1354</v>
      </c>
    </row>
    <row r="11" spans="1:82" s="59" customFormat="1" ht="16.5" customHeight="1">
      <c r="B11" s="59" t="s">
        <v>33</v>
      </c>
      <c r="R11" s="735" t="str">
        <f>shinsei_NUSHI_KEN&amp;shinsei_NUSHI_ADDRESS</f>
        <v/>
      </c>
      <c r="S11" s="735"/>
      <c r="T11" s="735"/>
      <c r="U11" s="735"/>
      <c r="V11" s="735"/>
      <c r="W11" s="735"/>
      <c r="X11" s="735"/>
      <c r="Y11" s="735"/>
      <c r="Z11" s="735"/>
      <c r="AA11" s="735"/>
      <c r="AB11" s="735"/>
      <c r="AC11" s="735"/>
      <c r="AD11" s="735"/>
      <c r="AE11" s="735"/>
      <c r="AF11" s="735"/>
      <c r="AG11" s="735"/>
      <c r="AH11" s="735"/>
      <c r="AI11" s="735"/>
      <c r="AJ11" s="735"/>
      <c r="AK11" s="735"/>
      <c r="AL11" s="735"/>
      <c r="AM11" s="735"/>
      <c r="AN11" s="735"/>
      <c r="AO11" s="735"/>
      <c r="AP11" s="735"/>
      <c r="AQ11" s="735"/>
      <c r="AR11" s="735"/>
      <c r="AS11" s="735"/>
      <c r="AT11" s="735"/>
      <c r="AU11" s="735"/>
      <c r="AV11" s="735"/>
      <c r="AW11" s="735"/>
      <c r="AX11" s="735"/>
      <c r="AY11" s="735"/>
      <c r="AZ11" s="735"/>
      <c r="BA11" s="735"/>
      <c r="BB11" s="735"/>
      <c r="BC11" s="735"/>
      <c r="BD11" s="735"/>
      <c r="BE11" s="735"/>
      <c r="BF11" s="735"/>
      <c r="BG11" s="735"/>
      <c r="BH11" s="735"/>
      <c r="BI11" s="735"/>
      <c r="BJ11" s="735"/>
      <c r="BK11" s="735"/>
      <c r="BL11" s="735"/>
      <c r="BM11" s="735"/>
      <c r="BN11" s="735"/>
      <c r="BO11" s="735"/>
      <c r="BP11" s="735"/>
      <c r="BQ11" s="735"/>
      <c r="BR11" s="735"/>
      <c r="BS11" s="735"/>
      <c r="BT11" s="735"/>
      <c r="BU11" s="735"/>
      <c r="BV11" s="735"/>
      <c r="BW11" s="735"/>
      <c r="BX11" s="735"/>
      <c r="BY11" s="735"/>
      <c r="BZ11" s="735"/>
      <c r="CB11" s="1"/>
      <c r="CC11" s="97" t="s">
        <v>625</v>
      </c>
      <c r="CD11" s="97" t="s">
        <v>1355</v>
      </c>
    </row>
    <row r="12" spans="1:82" s="59" customFormat="1" ht="6.95" customHeight="1">
      <c r="A12" s="63"/>
      <c r="B12" s="63"/>
      <c r="C12" s="63"/>
      <c r="D12" s="63"/>
      <c r="E12" s="63"/>
      <c r="F12" s="63"/>
      <c r="G12" s="63"/>
      <c r="H12" s="63"/>
      <c r="I12" s="63"/>
      <c r="J12" s="63"/>
      <c r="K12" s="63"/>
      <c r="L12" s="63"/>
      <c r="M12" s="63"/>
      <c r="N12" s="63"/>
      <c r="O12" s="63"/>
      <c r="P12" s="63"/>
      <c r="Q12" s="63"/>
      <c r="R12" s="63"/>
      <c r="S12" s="63"/>
      <c r="T12" s="63"/>
      <c r="U12" s="63"/>
      <c r="V12" s="63"/>
      <c r="W12" s="63"/>
      <c r="X12" s="63"/>
      <c r="Y12" s="63"/>
      <c r="Z12" s="63"/>
      <c r="AA12" s="63"/>
      <c r="AB12" s="63"/>
      <c r="AC12" s="63"/>
      <c r="AD12" s="63"/>
      <c r="AE12" s="63"/>
      <c r="AF12" s="63"/>
      <c r="AG12" s="63"/>
      <c r="AH12" s="63"/>
      <c r="AI12" s="63"/>
      <c r="AJ12" s="63"/>
      <c r="AK12" s="63"/>
      <c r="AL12" s="63"/>
      <c r="AM12" s="63"/>
      <c r="AN12" s="63"/>
      <c r="AO12" s="63"/>
      <c r="AP12" s="63"/>
      <c r="AQ12" s="63"/>
      <c r="AR12" s="63"/>
      <c r="AS12" s="63"/>
      <c r="AT12" s="63"/>
      <c r="AU12" s="63"/>
      <c r="AV12" s="63"/>
      <c r="AW12" s="63"/>
      <c r="AX12" s="63"/>
      <c r="AY12" s="63"/>
      <c r="AZ12" s="63"/>
      <c r="BA12" s="63"/>
      <c r="BB12" s="63"/>
      <c r="BC12" s="63"/>
      <c r="BD12" s="63"/>
      <c r="BE12" s="63"/>
      <c r="BF12" s="63"/>
      <c r="BG12" s="63"/>
      <c r="BH12" s="63"/>
      <c r="BI12" s="63"/>
      <c r="BJ12" s="63"/>
      <c r="BK12" s="63"/>
      <c r="BL12" s="63"/>
      <c r="BM12" s="63"/>
      <c r="BN12" s="63"/>
      <c r="BO12" s="63"/>
      <c r="BP12" s="63"/>
      <c r="BQ12" s="63"/>
      <c r="BR12" s="63"/>
      <c r="BS12" s="63"/>
      <c r="BT12" s="63"/>
      <c r="BU12" s="63"/>
      <c r="BV12" s="63"/>
      <c r="BW12" s="63"/>
      <c r="BX12" s="63"/>
      <c r="BY12" s="63"/>
      <c r="BZ12" s="63"/>
      <c r="CB12" s="1"/>
      <c r="CC12" s="97" t="s">
        <v>558</v>
      </c>
      <c r="CD12" s="97" t="s">
        <v>1356</v>
      </c>
    </row>
    <row r="13" spans="1:82" s="59" customFormat="1" ht="6.95" customHeight="1">
      <c r="CB13" s="1"/>
      <c r="CC13" s="97" t="s">
        <v>562</v>
      </c>
      <c r="CD13" s="97" t="s">
        <v>1357</v>
      </c>
    </row>
    <row r="14" spans="1:82" s="59" customFormat="1" ht="16.5" customHeight="1">
      <c r="A14" s="59" t="s">
        <v>35</v>
      </c>
      <c r="CB14" s="1"/>
      <c r="CC14" s="97" t="s">
        <v>565</v>
      </c>
      <c r="CD14" s="97" t="s">
        <v>1358</v>
      </c>
    </row>
    <row r="15" spans="1:82" s="2" customFormat="1" ht="16.5" customHeight="1">
      <c r="A15" s="59"/>
      <c r="B15" s="59" t="s">
        <v>36</v>
      </c>
      <c r="C15" s="59"/>
      <c r="D15" s="59"/>
      <c r="E15" s="59"/>
      <c r="F15" s="59"/>
      <c r="G15" s="59"/>
      <c r="H15" s="59"/>
      <c r="I15" s="59"/>
      <c r="J15" s="59"/>
      <c r="K15" s="59"/>
      <c r="L15" s="59"/>
      <c r="M15" s="59"/>
      <c r="N15" s="59"/>
      <c r="O15" s="59"/>
      <c r="P15" s="59"/>
      <c r="Q15" s="59"/>
      <c r="R15" s="59"/>
      <c r="S15" s="59" t="s">
        <v>37</v>
      </c>
      <c r="T15" s="59"/>
      <c r="U15" s="735">
        <f>shinsei_DAIRI_SIKAKU</f>
        <v>0</v>
      </c>
      <c r="V15" s="735"/>
      <c r="W15" s="735"/>
      <c r="X15" s="735"/>
      <c r="Y15" s="122" t="s">
        <v>38</v>
      </c>
      <c r="Z15" s="59"/>
      <c r="AA15" s="59"/>
      <c r="AB15" s="59"/>
      <c r="AC15" s="59"/>
      <c r="AD15" s="59"/>
      <c r="AE15" s="59"/>
      <c r="AF15" s="59"/>
      <c r="AG15" s="59"/>
      <c r="AH15" s="59"/>
      <c r="AI15" s="59" t="s">
        <v>37</v>
      </c>
      <c r="AJ15" s="59"/>
      <c r="AK15" s="707">
        <f>shinsei_DAIRI_TOUROKU_KIKAN</f>
        <v>0</v>
      </c>
      <c r="AL15" s="707"/>
      <c r="AM15" s="707"/>
      <c r="AN15" s="707"/>
      <c r="AO15" s="707"/>
      <c r="AP15" s="707"/>
      <c r="AQ15" s="707"/>
      <c r="AR15" s="707"/>
      <c r="AS15" s="707"/>
      <c r="AT15" s="707"/>
      <c r="AU15" s="707"/>
      <c r="AV15" s="707"/>
      <c r="AW15" s="122" t="s">
        <v>39</v>
      </c>
      <c r="AX15" s="59"/>
      <c r="AY15" s="59"/>
      <c r="AZ15" s="59"/>
      <c r="BA15" s="59"/>
      <c r="BB15" s="59"/>
      <c r="BC15" s="59"/>
      <c r="BD15" s="59"/>
      <c r="BE15" s="59"/>
      <c r="BF15" s="735">
        <f>shinsei_DAIRI_KENSETUSI_NO</f>
        <v>0</v>
      </c>
      <c r="BG15" s="735"/>
      <c r="BH15" s="735"/>
      <c r="BI15" s="735"/>
      <c r="BJ15" s="735"/>
      <c r="BK15" s="735"/>
      <c r="BL15" s="735"/>
      <c r="BM15" s="735"/>
      <c r="BN15" s="735"/>
      <c r="BO15" s="735"/>
      <c r="BP15" s="735"/>
      <c r="BQ15" s="735"/>
      <c r="BR15" s="122" t="s">
        <v>40</v>
      </c>
      <c r="BS15" s="59"/>
      <c r="BT15" s="59"/>
      <c r="BU15" s="59"/>
      <c r="BV15" s="59"/>
      <c r="BW15" s="59"/>
      <c r="BX15" s="59"/>
      <c r="BY15" s="59"/>
      <c r="BZ15" s="59"/>
      <c r="CB15" s="1"/>
      <c r="CC15" s="97" t="s">
        <v>567</v>
      </c>
      <c r="CD15" s="97" t="s">
        <v>1359</v>
      </c>
    </row>
    <row r="16" spans="1:82" s="2" customFormat="1" ht="16.5" customHeight="1">
      <c r="A16" s="59"/>
      <c r="B16" s="59" t="s">
        <v>31</v>
      </c>
      <c r="C16" s="59"/>
      <c r="D16" s="59"/>
      <c r="E16" s="59"/>
      <c r="F16" s="59"/>
      <c r="G16" s="59"/>
      <c r="H16" s="59"/>
      <c r="I16" s="59"/>
      <c r="J16" s="59"/>
      <c r="K16" s="59"/>
      <c r="L16" s="59"/>
      <c r="M16" s="59"/>
      <c r="N16" s="59"/>
      <c r="O16" s="59"/>
      <c r="P16" s="59"/>
      <c r="Q16" s="59"/>
      <c r="R16" s="735">
        <f>shinsei_DAIRI_NAME</f>
        <v>0</v>
      </c>
      <c r="S16" s="735"/>
      <c r="T16" s="735"/>
      <c r="U16" s="735"/>
      <c r="V16" s="735"/>
      <c r="W16" s="735"/>
      <c r="X16" s="735"/>
      <c r="Y16" s="735"/>
      <c r="Z16" s="735"/>
      <c r="AA16" s="735"/>
      <c r="AB16" s="735"/>
      <c r="AC16" s="735"/>
      <c r="AD16" s="735"/>
      <c r="AE16" s="735"/>
      <c r="AF16" s="735"/>
      <c r="AG16" s="735"/>
      <c r="AH16" s="735"/>
      <c r="AI16" s="735"/>
      <c r="AJ16" s="735"/>
      <c r="AK16" s="735"/>
      <c r="AL16" s="735"/>
      <c r="AM16" s="735"/>
      <c r="AN16" s="735"/>
      <c r="AO16" s="735"/>
      <c r="AP16" s="735"/>
      <c r="AQ16" s="735"/>
      <c r="AR16" s="735"/>
      <c r="AS16" s="735"/>
      <c r="AT16" s="735"/>
      <c r="AU16" s="735"/>
      <c r="AV16" s="735"/>
      <c r="AW16" s="735"/>
      <c r="AX16" s="735"/>
      <c r="AY16" s="735"/>
      <c r="AZ16" s="735"/>
      <c r="BA16" s="735"/>
      <c r="BB16" s="735"/>
      <c r="BC16" s="735"/>
      <c r="BD16" s="735"/>
      <c r="BE16" s="735"/>
      <c r="BF16" s="735"/>
      <c r="BG16" s="735"/>
      <c r="BH16" s="735"/>
      <c r="BI16" s="735"/>
      <c r="BJ16" s="735"/>
      <c r="BK16" s="735"/>
      <c r="BL16" s="735"/>
      <c r="BM16" s="735"/>
      <c r="BN16" s="735"/>
      <c r="BO16" s="735"/>
      <c r="BP16" s="735"/>
      <c r="BQ16" s="735"/>
      <c r="BR16" s="735"/>
      <c r="BS16" s="735"/>
      <c r="BT16" s="735"/>
      <c r="BU16" s="735"/>
      <c r="BV16" s="735"/>
      <c r="BW16" s="735"/>
      <c r="BX16" s="735"/>
      <c r="BY16" s="735"/>
      <c r="BZ16" s="735"/>
      <c r="CC16" s="97" t="s">
        <v>570</v>
      </c>
      <c r="CD16" s="97" t="s">
        <v>1360</v>
      </c>
    </row>
    <row r="17" spans="1:82" s="2" customFormat="1" ht="16.5" customHeight="1">
      <c r="A17" s="59"/>
      <c r="B17" s="59" t="s">
        <v>42</v>
      </c>
      <c r="C17" s="59"/>
      <c r="D17" s="59"/>
      <c r="E17" s="59"/>
      <c r="F17" s="59"/>
      <c r="G17" s="59"/>
      <c r="H17" s="59"/>
      <c r="I17" s="59"/>
      <c r="J17" s="59"/>
      <c r="K17" s="59"/>
      <c r="L17" s="59"/>
      <c r="M17" s="59"/>
      <c r="N17" s="59"/>
      <c r="O17" s="59"/>
      <c r="P17" s="59"/>
      <c r="Q17" s="59"/>
      <c r="R17" s="59"/>
      <c r="S17" s="59" t="s">
        <v>37</v>
      </c>
      <c r="T17" s="59"/>
      <c r="U17" s="735">
        <f>shinsei_DAIRI_JIMU_SIKAKU</f>
        <v>0</v>
      </c>
      <c r="V17" s="735"/>
      <c r="W17" s="735"/>
      <c r="X17" s="735"/>
      <c r="Y17" s="122" t="s">
        <v>43</v>
      </c>
      <c r="Z17" s="59"/>
      <c r="AA17" s="59"/>
      <c r="AB17" s="59"/>
      <c r="AC17" s="59"/>
      <c r="AD17" s="59"/>
      <c r="AE17" s="59"/>
      <c r="AF17" s="59"/>
      <c r="AG17" s="59"/>
      <c r="AH17" s="59"/>
      <c r="AI17" s="59" t="s">
        <v>37</v>
      </c>
      <c r="AJ17" s="59"/>
      <c r="AK17" s="735">
        <f>shinsei_DAIRI_JIMU_TOUROKU_KIKAN</f>
        <v>0</v>
      </c>
      <c r="AL17" s="735"/>
      <c r="AM17" s="735"/>
      <c r="AN17" s="735"/>
      <c r="AO17" s="735"/>
      <c r="AP17" s="735"/>
      <c r="AQ17" s="735"/>
      <c r="AR17" s="735"/>
      <c r="AS17" s="735"/>
      <c r="AT17" s="59" t="s">
        <v>44</v>
      </c>
      <c r="AU17" s="59"/>
      <c r="AV17" s="59"/>
      <c r="AW17" s="59"/>
      <c r="AX17" s="122"/>
      <c r="AY17" s="59"/>
      <c r="AZ17" s="59"/>
      <c r="BA17" s="59"/>
      <c r="BB17" s="59"/>
      <c r="BC17" s="59"/>
      <c r="BD17" s="82"/>
      <c r="BE17" s="59"/>
      <c r="BF17" s="735">
        <f>shinsei_DAIRI_JIMU_NO</f>
        <v>0</v>
      </c>
      <c r="BG17" s="735"/>
      <c r="BH17" s="735"/>
      <c r="BI17" s="735"/>
      <c r="BJ17" s="735"/>
      <c r="BK17" s="735"/>
      <c r="BL17" s="735"/>
      <c r="BM17" s="735"/>
      <c r="BN17" s="735"/>
      <c r="BO17" s="735"/>
      <c r="BP17" s="735"/>
      <c r="BQ17" s="735"/>
      <c r="BR17" s="122" t="s">
        <v>40</v>
      </c>
      <c r="BS17" s="59"/>
      <c r="BT17" s="59"/>
      <c r="BU17" s="59"/>
      <c r="BV17" s="59"/>
      <c r="BW17" s="59"/>
      <c r="BX17" s="59"/>
      <c r="BY17" s="59"/>
      <c r="BZ17" s="59"/>
      <c r="CC17" s="97" t="s">
        <v>573</v>
      </c>
      <c r="CD17" s="97" t="s">
        <v>1361</v>
      </c>
    </row>
    <row r="18" spans="1:82" s="2" customFormat="1" ht="16.5" customHeight="1">
      <c r="A18" s="59"/>
      <c r="B18" s="59"/>
      <c r="C18" s="59"/>
      <c r="D18" s="59"/>
      <c r="E18" s="59"/>
      <c r="F18" s="59"/>
      <c r="G18" s="59"/>
      <c r="H18" s="59"/>
      <c r="I18" s="59"/>
      <c r="J18" s="59"/>
      <c r="K18" s="59"/>
      <c r="L18" s="59"/>
      <c r="M18" s="59"/>
      <c r="N18" s="59"/>
      <c r="O18" s="59"/>
      <c r="P18" s="59"/>
      <c r="Q18" s="59"/>
      <c r="R18" s="735">
        <f>shinsei_DAIRI_JIMU_NAME</f>
        <v>0</v>
      </c>
      <c r="S18" s="735"/>
      <c r="T18" s="735"/>
      <c r="U18" s="735"/>
      <c r="V18" s="735"/>
      <c r="W18" s="735"/>
      <c r="X18" s="735"/>
      <c r="Y18" s="735"/>
      <c r="Z18" s="735"/>
      <c r="AA18" s="735"/>
      <c r="AB18" s="735"/>
      <c r="AC18" s="735"/>
      <c r="AD18" s="735"/>
      <c r="AE18" s="735"/>
      <c r="AF18" s="735"/>
      <c r="AG18" s="735"/>
      <c r="AH18" s="735"/>
      <c r="AI18" s="735"/>
      <c r="AJ18" s="735"/>
      <c r="AK18" s="735"/>
      <c r="AL18" s="735"/>
      <c r="AM18" s="735"/>
      <c r="AN18" s="735"/>
      <c r="AO18" s="735"/>
      <c r="AP18" s="735"/>
      <c r="AQ18" s="735"/>
      <c r="AR18" s="735"/>
      <c r="AS18" s="735"/>
      <c r="AT18" s="735"/>
      <c r="AU18" s="735"/>
      <c r="AV18" s="735"/>
      <c r="AW18" s="735"/>
      <c r="AX18" s="735"/>
      <c r="AY18" s="735"/>
      <c r="AZ18" s="735"/>
      <c r="BA18" s="735"/>
      <c r="BB18" s="735"/>
      <c r="BC18" s="735"/>
      <c r="BD18" s="735"/>
      <c r="BE18" s="735"/>
      <c r="BF18" s="735"/>
      <c r="BG18" s="735"/>
      <c r="BH18" s="735"/>
      <c r="BI18" s="735"/>
      <c r="BJ18" s="735"/>
      <c r="BK18" s="735"/>
      <c r="BL18" s="735"/>
      <c r="BM18" s="735"/>
      <c r="BN18" s="735"/>
      <c r="BO18" s="735"/>
      <c r="BP18" s="735"/>
      <c r="BQ18" s="735"/>
      <c r="BR18" s="735"/>
      <c r="BS18" s="735"/>
      <c r="BT18" s="735"/>
      <c r="BU18" s="735"/>
      <c r="BV18" s="735"/>
      <c r="BW18" s="735"/>
      <c r="BX18" s="735"/>
      <c r="BY18" s="735"/>
      <c r="BZ18" s="735"/>
      <c r="CC18" s="97" t="s">
        <v>576</v>
      </c>
      <c r="CD18" s="97" t="s">
        <v>1362</v>
      </c>
    </row>
    <row r="19" spans="1:82" s="2" customFormat="1" ht="16.5" customHeight="1">
      <c r="A19" s="59"/>
      <c r="B19" s="59" t="s">
        <v>47</v>
      </c>
      <c r="C19" s="59"/>
      <c r="D19" s="59"/>
      <c r="E19" s="59"/>
      <c r="F19" s="59"/>
      <c r="G19" s="59"/>
      <c r="H19" s="59"/>
      <c r="I19" s="59"/>
      <c r="J19" s="59"/>
      <c r="K19" s="59"/>
      <c r="L19" s="59"/>
      <c r="M19" s="59"/>
      <c r="N19" s="59"/>
      <c r="O19" s="59"/>
      <c r="P19" s="59"/>
      <c r="Q19" s="59"/>
      <c r="R19" s="735">
        <f>shinsei_DAIRI_POST_CODE</f>
        <v>0</v>
      </c>
      <c r="S19" s="735"/>
      <c r="T19" s="735"/>
      <c r="U19" s="735"/>
      <c r="V19" s="735"/>
      <c r="W19" s="735"/>
      <c r="X19" s="735"/>
      <c r="Y19" s="735"/>
      <c r="Z19" s="735"/>
      <c r="AA19" s="735"/>
      <c r="AB19" s="735"/>
      <c r="AC19" s="735"/>
      <c r="AD19" s="735"/>
      <c r="AE19" s="735"/>
      <c r="AF19" s="735"/>
      <c r="AG19" s="735"/>
      <c r="AH19" s="735"/>
      <c r="AI19" s="735"/>
      <c r="AJ19" s="735"/>
      <c r="AK19" s="735"/>
      <c r="AL19" s="735"/>
      <c r="AM19" s="735"/>
      <c r="AN19" s="735"/>
      <c r="AO19" s="735"/>
      <c r="AP19" s="735"/>
      <c r="AQ19" s="735"/>
      <c r="AR19" s="735"/>
      <c r="AS19" s="735"/>
      <c r="AT19" s="735"/>
      <c r="AU19" s="735"/>
      <c r="AV19" s="735"/>
      <c r="AW19" s="735"/>
      <c r="AX19" s="735"/>
      <c r="AY19" s="735"/>
      <c r="AZ19" s="735"/>
      <c r="BA19" s="735"/>
      <c r="BB19" s="735"/>
      <c r="BC19" s="735"/>
      <c r="BD19" s="735"/>
      <c r="BE19" s="735"/>
      <c r="BF19" s="735"/>
      <c r="BG19" s="735"/>
      <c r="BH19" s="735"/>
      <c r="BI19" s="735"/>
      <c r="BJ19" s="735"/>
      <c r="BK19" s="735"/>
      <c r="BL19" s="735"/>
      <c r="BM19" s="735"/>
      <c r="BN19" s="735"/>
      <c r="BO19" s="735"/>
      <c r="BP19" s="735"/>
      <c r="BQ19" s="735"/>
      <c r="BR19" s="735"/>
      <c r="BS19" s="735"/>
      <c r="BT19" s="735"/>
      <c r="BU19" s="735"/>
      <c r="BV19" s="735"/>
      <c r="BW19" s="735"/>
      <c r="BX19" s="735"/>
      <c r="BY19" s="735"/>
      <c r="BZ19" s="735"/>
      <c r="CC19" s="97" t="s">
        <v>600</v>
      </c>
      <c r="CD19" s="97" t="s">
        <v>1221</v>
      </c>
    </row>
    <row r="20" spans="1:82" s="2" customFormat="1" ht="16.5" customHeight="1">
      <c r="A20" s="59"/>
      <c r="B20" s="59" t="s">
        <v>48</v>
      </c>
      <c r="C20" s="59"/>
      <c r="D20" s="59"/>
      <c r="E20" s="59"/>
      <c r="F20" s="59"/>
      <c r="G20" s="59"/>
      <c r="H20" s="59"/>
      <c r="I20" s="59"/>
      <c r="J20" s="59"/>
      <c r="K20" s="59"/>
      <c r="L20" s="59"/>
      <c r="M20" s="59"/>
      <c r="N20" s="59"/>
      <c r="O20" s="59"/>
      <c r="P20" s="59"/>
      <c r="Q20" s="59"/>
      <c r="R20" s="735" t="str">
        <f>shinsei_DAIRI_KEN&amp;shinsei_DAIRI_ADDRESS</f>
        <v/>
      </c>
      <c r="S20" s="735"/>
      <c r="T20" s="735"/>
      <c r="U20" s="735"/>
      <c r="V20" s="735"/>
      <c r="W20" s="735"/>
      <c r="X20" s="735"/>
      <c r="Y20" s="735"/>
      <c r="Z20" s="735"/>
      <c r="AA20" s="735"/>
      <c r="AB20" s="735"/>
      <c r="AC20" s="735"/>
      <c r="AD20" s="735"/>
      <c r="AE20" s="735"/>
      <c r="AF20" s="735"/>
      <c r="AG20" s="735"/>
      <c r="AH20" s="735"/>
      <c r="AI20" s="735"/>
      <c r="AJ20" s="735"/>
      <c r="AK20" s="735"/>
      <c r="AL20" s="735"/>
      <c r="AM20" s="735"/>
      <c r="AN20" s="735"/>
      <c r="AO20" s="735"/>
      <c r="AP20" s="735"/>
      <c r="AQ20" s="735"/>
      <c r="AR20" s="735"/>
      <c r="AS20" s="735"/>
      <c r="AT20" s="735"/>
      <c r="AU20" s="735"/>
      <c r="AV20" s="735"/>
      <c r="AW20" s="735"/>
      <c r="AX20" s="735"/>
      <c r="AY20" s="735"/>
      <c r="AZ20" s="735"/>
      <c r="BA20" s="735"/>
      <c r="BB20" s="735"/>
      <c r="BC20" s="735"/>
      <c r="BD20" s="735"/>
      <c r="BE20" s="735"/>
      <c r="BF20" s="735"/>
      <c r="BG20" s="735"/>
      <c r="BH20" s="735"/>
      <c r="BI20" s="735"/>
      <c r="BJ20" s="735"/>
      <c r="BK20" s="735"/>
      <c r="BL20" s="735"/>
      <c r="BM20" s="735"/>
      <c r="BN20" s="735"/>
      <c r="BO20" s="735"/>
      <c r="BP20" s="735"/>
      <c r="BQ20" s="735"/>
      <c r="BR20" s="735"/>
      <c r="BS20" s="735"/>
      <c r="BT20" s="735"/>
      <c r="BU20" s="735"/>
      <c r="BV20" s="735"/>
      <c r="BW20" s="735"/>
      <c r="BX20" s="735"/>
      <c r="BY20" s="735"/>
      <c r="BZ20" s="735"/>
      <c r="CC20" s="97" t="s">
        <v>604</v>
      </c>
      <c r="CD20" s="97" t="s">
        <v>1222</v>
      </c>
    </row>
    <row r="21" spans="1:82" s="2" customFormat="1" ht="16.5" customHeight="1">
      <c r="A21" s="59"/>
      <c r="B21" s="59" t="s">
        <v>49</v>
      </c>
      <c r="C21" s="59"/>
      <c r="D21" s="59"/>
      <c r="E21" s="59"/>
      <c r="F21" s="59"/>
      <c r="G21" s="59"/>
      <c r="H21" s="59"/>
      <c r="I21" s="59"/>
      <c r="J21" s="59"/>
      <c r="K21" s="59"/>
      <c r="L21" s="59"/>
      <c r="M21" s="59"/>
      <c r="N21" s="59"/>
      <c r="O21" s="59"/>
      <c r="P21" s="59"/>
      <c r="Q21" s="59"/>
      <c r="R21" s="735">
        <f>shinsei_DAIRI_TEL</f>
        <v>0</v>
      </c>
      <c r="S21" s="735"/>
      <c r="T21" s="735"/>
      <c r="U21" s="735"/>
      <c r="V21" s="735"/>
      <c r="W21" s="735"/>
      <c r="X21" s="735"/>
      <c r="Y21" s="735"/>
      <c r="Z21" s="735"/>
      <c r="AA21" s="735"/>
      <c r="AB21" s="735"/>
      <c r="AC21" s="735"/>
      <c r="AD21" s="735"/>
      <c r="AE21" s="735"/>
      <c r="AF21" s="735"/>
      <c r="AG21" s="735"/>
      <c r="AH21" s="735"/>
      <c r="AI21" s="735"/>
      <c r="AJ21" s="735"/>
      <c r="AK21" s="735"/>
      <c r="AL21" s="735"/>
      <c r="AM21" s="735"/>
      <c r="AN21" s="735"/>
      <c r="AO21" s="735"/>
      <c r="AP21" s="735"/>
      <c r="AQ21" s="735"/>
      <c r="AR21" s="735"/>
      <c r="AS21" s="735"/>
      <c r="AT21" s="735"/>
      <c r="AU21" s="735"/>
      <c r="AV21" s="735"/>
      <c r="AW21" s="735"/>
      <c r="AX21" s="735"/>
      <c r="AY21" s="735"/>
      <c r="AZ21" s="735"/>
      <c r="BA21" s="735"/>
      <c r="BB21" s="735"/>
      <c r="BC21" s="735"/>
      <c r="BD21" s="735"/>
      <c r="BE21" s="735"/>
      <c r="BF21" s="735"/>
      <c r="BG21" s="735"/>
      <c r="BH21" s="735"/>
      <c r="BI21" s="735"/>
      <c r="BJ21" s="735"/>
      <c r="BK21" s="735"/>
      <c r="BL21" s="735"/>
      <c r="BM21" s="735"/>
      <c r="BN21" s="735"/>
      <c r="BO21" s="735"/>
      <c r="BP21" s="735"/>
      <c r="BQ21" s="735"/>
      <c r="BR21" s="735"/>
      <c r="BS21" s="735"/>
      <c r="BT21" s="735"/>
      <c r="BU21" s="735"/>
      <c r="BV21" s="735"/>
      <c r="BW21" s="735"/>
      <c r="BX21" s="735"/>
      <c r="BY21" s="735"/>
      <c r="BZ21" s="735"/>
      <c r="CC21" s="97" t="s">
        <v>608</v>
      </c>
      <c r="CD21" s="97" t="s">
        <v>1363</v>
      </c>
    </row>
    <row r="22" spans="1:82" s="2" customFormat="1" ht="6.95" customHeight="1">
      <c r="A22" s="63"/>
      <c r="B22" s="63"/>
      <c r="C22" s="63"/>
      <c r="D22" s="63"/>
      <c r="E22" s="63"/>
      <c r="F22" s="63"/>
      <c r="G22" s="63"/>
      <c r="H22" s="63"/>
      <c r="I22" s="63"/>
      <c r="J22" s="63"/>
      <c r="K22" s="63"/>
      <c r="L22" s="63"/>
      <c r="M22" s="63"/>
      <c r="N22" s="63"/>
      <c r="O22" s="63"/>
      <c r="P22" s="63"/>
      <c r="Q22" s="63"/>
      <c r="R22" s="63"/>
      <c r="S22" s="63"/>
      <c r="T22" s="63"/>
      <c r="U22" s="63"/>
      <c r="V22" s="63"/>
      <c r="W22" s="63"/>
      <c r="X22" s="63"/>
      <c r="Y22" s="63"/>
      <c r="Z22" s="63"/>
      <c r="AA22" s="63"/>
      <c r="AB22" s="63"/>
      <c r="AC22" s="63"/>
      <c r="AD22" s="63"/>
      <c r="AE22" s="63"/>
      <c r="AF22" s="63"/>
      <c r="AG22" s="63"/>
      <c r="AH22" s="63"/>
      <c r="AI22" s="63"/>
      <c r="AJ22" s="63"/>
      <c r="AK22" s="63"/>
      <c r="AL22" s="63"/>
      <c r="AM22" s="63"/>
      <c r="AN22" s="63"/>
      <c r="AO22" s="63"/>
      <c r="AP22" s="63"/>
      <c r="AQ22" s="63"/>
      <c r="AR22" s="63"/>
      <c r="AS22" s="63"/>
      <c r="AT22" s="63"/>
      <c r="AU22" s="63"/>
      <c r="AV22" s="63"/>
      <c r="AW22" s="63"/>
      <c r="AX22" s="63"/>
      <c r="AY22" s="63"/>
      <c r="AZ22" s="63"/>
      <c r="BA22" s="63"/>
      <c r="BB22" s="63"/>
      <c r="BC22" s="63"/>
      <c r="BD22" s="63"/>
      <c r="BE22" s="63"/>
      <c r="BF22" s="63"/>
      <c r="BG22" s="63"/>
      <c r="BH22" s="63"/>
      <c r="BI22" s="63"/>
      <c r="BJ22" s="63"/>
      <c r="BK22" s="63"/>
      <c r="BL22" s="63"/>
      <c r="BM22" s="63"/>
      <c r="BN22" s="63"/>
      <c r="BO22" s="63"/>
      <c r="BP22" s="63"/>
      <c r="BQ22" s="63"/>
      <c r="BR22" s="63"/>
      <c r="BS22" s="63"/>
      <c r="BT22" s="63"/>
      <c r="BU22" s="63"/>
      <c r="BV22" s="63"/>
      <c r="BW22" s="63"/>
      <c r="BX22" s="63"/>
      <c r="BY22" s="63"/>
      <c r="BZ22" s="63"/>
      <c r="CC22" s="97" t="s">
        <v>610</v>
      </c>
      <c r="CD22" s="97" t="s">
        <v>1224</v>
      </c>
    </row>
    <row r="23" spans="1:82" s="2" customFormat="1" ht="6.95" customHeight="1">
      <c r="A23" s="59"/>
      <c r="B23" s="59"/>
      <c r="C23" s="59"/>
      <c r="D23" s="59"/>
      <c r="E23" s="59"/>
      <c r="F23" s="59"/>
      <c r="G23" s="59"/>
      <c r="H23" s="59"/>
      <c r="I23" s="59"/>
      <c r="J23" s="59"/>
      <c r="K23" s="59"/>
      <c r="L23" s="59"/>
      <c r="M23" s="59"/>
      <c r="N23" s="59"/>
      <c r="O23" s="59"/>
      <c r="P23" s="59"/>
      <c r="Q23" s="59"/>
      <c r="R23" s="59"/>
      <c r="S23" s="59"/>
      <c r="T23" s="59"/>
      <c r="U23" s="59"/>
      <c r="V23" s="59"/>
      <c r="W23" s="59"/>
      <c r="X23" s="59"/>
      <c r="Y23" s="59"/>
      <c r="Z23" s="59"/>
      <c r="AA23" s="59"/>
      <c r="AB23" s="59"/>
      <c r="AC23" s="59"/>
      <c r="AD23" s="59"/>
      <c r="AE23" s="59"/>
      <c r="AF23" s="59"/>
      <c r="AG23" s="59"/>
      <c r="AH23" s="59"/>
      <c r="AI23" s="59"/>
      <c r="AJ23" s="59"/>
      <c r="AK23" s="59"/>
      <c r="AL23" s="59"/>
      <c r="AM23" s="59"/>
      <c r="AN23" s="59"/>
      <c r="AO23" s="59"/>
      <c r="AP23" s="59"/>
      <c r="AQ23" s="59"/>
      <c r="AR23" s="59"/>
      <c r="AS23" s="59"/>
      <c r="AT23" s="59"/>
      <c r="AU23" s="59"/>
      <c r="AV23" s="59"/>
      <c r="AW23" s="59"/>
      <c r="AX23" s="59"/>
      <c r="AY23" s="59"/>
      <c r="AZ23" s="59"/>
      <c r="BA23" s="59"/>
      <c r="BB23" s="59"/>
      <c r="BC23" s="59"/>
      <c r="BD23" s="59"/>
      <c r="BE23" s="59"/>
      <c r="BF23" s="59"/>
      <c r="BG23" s="59"/>
      <c r="BH23" s="59"/>
      <c r="BI23" s="59"/>
      <c r="BJ23" s="59"/>
      <c r="BK23" s="59"/>
      <c r="BL23" s="59"/>
      <c r="BM23" s="59"/>
      <c r="BN23" s="59"/>
      <c r="BO23" s="59"/>
      <c r="BP23" s="59"/>
      <c r="BQ23" s="59"/>
      <c r="BR23" s="59"/>
      <c r="BS23" s="59"/>
      <c r="BT23" s="59"/>
      <c r="BU23" s="59"/>
      <c r="BV23" s="59"/>
      <c r="BW23" s="59"/>
      <c r="BX23" s="59"/>
      <c r="BY23" s="59"/>
      <c r="BZ23" s="59"/>
      <c r="CC23" s="97" t="s">
        <v>613</v>
      </c>
      <c r="CD23" s="97" t="s">
        <v>1225</v>
      </c>
    </row>
    <row r="24" spans="1:82" s="2" customFormat="1" ht="16.5" customHeight="1">
      <c r="A24" s="59" t="s">
        <v>50</v>
      </c>
      <c r="B24" s="59"/>
      <c r="C24" s="59"/>
      <c r="D24" s="59"/>
      <c r="E24" s="59"/>
      <c r="F24" s="59"/>
      <c r="G24" s="59"/>
      <c r="H24" s="59"/>
      <c r="I24" s="59"/>
      <c r="J24" s="59"/>
      <c r="K24" s="59"/>
      <c r="L24" s="59"/>
      <c r="M24" s="59"/>
      <c r="N24" s="59"/>
      <c r="O24" s="59"/>
      <c r="P24" s="59"/>
      <c r="Q24" s="59"/>
      <c r="R24" s="59"/>
      <c r="S24" s="59"/>
      <c r="T24" s="59"/>
      <c r="U24" s="59"/>
      <c r="V24" s="59"/>
      <c r="W24" s="59"/>
      <c r="X24" s="59"/>
      <c r="Y24" s="59"/>
      <c r="Z24" s="59"/>
      <c r="AA24" s="59"/>
      <c r="AB24" s="59"/>
      <c r="AC24" s="59"/>
      <c r="AD24" s="59"/>
      <c r="AE24" s="59"/>
      <c r="AF24" s="59"/>
      <c r="AG24" s="59"/>
      <c r="AH24" s="59"/>
      <c r="AI24" s="59"/>
      <c r="AJ24" s="59"/>
      <c r="AK24" s="59"/>
      <c r="AL24" s="59"/>
      <c r="AM24" s="59"/>
      <c r="AN24" s="59"/>
      <c r="AO24" s="59"/>
      <c r="AP24" s="59"/>
      <c r="AQ24" s="59"/>
      <c r="AR24" s="59"/>
      <c r="AS24" s="59"/>
      <c r="AT24" s="59"/>
      <c r="AU24" s="59"/>
      <c r="AV24" s="59"/>
      <c r="AW24" s="59"/>
      <c r="AX24" s="59"/>
      <c r="AY24" s="59"/>
      <c r="AZ24" s="59"/>
      <c r="BA24" s="59"/>
      <c r="BB24" s="59"/>
      <c r="BC24" s="59"/>
      <c r="BD24" s="59"/>
      <c r="BE24" s="59"/>
      <c r="BF24" s="59"/>
      <c r="BG24" s="59"/>
      <c r="BH24" s="59"/>
      <c r="BI24" s="59"/>
      <c r="BJ24" s="59"/>
      <c r="BK24" s="59"/>
      <c r="BL24" s="59"/>
      <c r="BM24" s="59"/>
      <c r="BN24" s="59"/>
      <c r="BO24" s="59"/>
      <c r="BP24" s="59"/>
      <c r="BQ24" s="59"/>
      <c r="BR24" s="59"/>
      <c r="BS24" s="59"/>
      <c r="BT24" s="59"/>
      <c r="BU24" s="59"/>
      <c r="BV24" s="59"/>
      <c r="BW24" s="59"/>
      <c r="BX24" s="59"/>
      <c r="BY24" s="59"/>
      <c r="BZ24" s="59"/>
      <c r="CC24" s="97" t="s">
        <v>615</v>
      </c>
      <c r="CD24" s="97" t="s">
        <v>1226</v>
      </c>
    </row>
    <row r="25" spans="1:82" s="2" customFormat="1" ht="16.5" customHeight="1">
      <c r="A25" s="59"/>
      <c r="B25" s="59" t="s">
        <v>51</v>
      </c>
      <c r="C25" s="59"/>
      <c r="D25" s="59"/>
      <c r="E25" s="59"/>
      <c r="F25" s="59"/>
      <c r="G25" s="59"/>
      <c r="H25" s="59"/>
      <c r="I25" s="59"/>
      <c r="J25" s="59"/>
      <c r="K25" s="59"/>
      <c r="L25" s="59"/>
      <c r="M25" s="59"/>
      <c r="N25" s="59"/>
      <c r="O25" s="59"/>
      <c r="P25" s="59"/>
      <c r="Q25" s="59"/>
      <c r="R25" s="59"/>
      <c r="S25" s="59"/>
      <c r="T25" s="59"/>
      <c r="U25" s="59"/>
      <c r="V25" s="59"/>
      <c r="W25" s="59"/>
      <c r="X25" s="59"/>
      <c r="Y25" s="59"/>
      <c r="Z25" s="59"/>
      <c r="AA25" s="59"/>
      <c r="AB25" s="59"/>
      <c r="AC25" s="59"/>
      <c r="AD25" s="59"/>
      <c r="AE25" s="59"/>
      <c r="AF25" s="59"/>
      <c r="AG25" s="59"/>
      <c r="AH25" s="59"/>
      <c r="AI25" s="59"/>
      <c r="AJ25" s="59"/>
      <c r="AK25" s="59"/>
      <c r="AL25" s="59"/>
      <c r="AM25" s="59"/>
      <c r="AN25" s="59"/>
      <c r="AO25" s="59"/>
      <c r="AP25" s="59"/>
      <c r="AQ25" s="59"/>
      <c r="AR25" s="59"/>
      <c r="AS25" s="59"/>
      <c r="AT25" s="59"/>
      <c r="AU25" s="59"/>
      <c r="AV25" s="59"/>
      <c r="AW25" s="59"/>
      <c r="AX25" s="59"/>
      <c r="AY25" s="59"/>
      <c r="AZ25" s="59"/>
      <c r="BA25" s="59"/>
      <c r="BB25" s="59"/>
      <c r="BC25" s="59"/>
      <c r="BD25" s="59"/>
      <c r="BE25" s="59"/>
      <c r="BF25" s="59"/>
      <c r="BG25" s="59"/>
      <c r="BH25" s="59"/>
      <c r="BI25" s="59"/>
      <c r="BJ25" s="59"/>
      <c r="BK25" s="59"/>
      <c r="BL25" s="59"/>
      <c r="BM25" s="59"/>
      <c r="BN25" s="59"/>
      <c r="BO25" s="59"/>
      <c r="BP25" s="59"/>
      <c r="BQ25" s="59"/>
      <c r="BR25" s="59"/>
      <c r="BS25" s="59"/>
      <c r="BT25" s="59"/>
      <c r="BU25" s="59"/>
      <c r="BV25" s="59"/>
      <c r="BW25" s="59"/>
      <c r="BX25" s="59"/>
      <c r="BY25" s="59"/>
      <c r="BZ25" s="59"/>
      <c r="CC25" s="97" t="s">
        <v>617</v>
      </c>
      <c r="CD25" s="97" t="s">
        <v>1227</v>
      </c>
    </row>
    <row r="26" spans="1:82" s="2" customFormat="1" ht="16.5" customHeight="1">
      <c r="A26" s="59"/>
      <c r="B26" s="59" t="s">
        <v>36</v>
      </c>
      <c r="C26" s="59"/>
      <c r="D26" s="59"/>
      <c r="E26" s="59"/>
      <c r="F26" s="59"/>
      <c r="G26" s="59"/>
      <c r="H26" s="59"/>
      <c r="I26" s="59"/>
      <c r="J26" s="59"/>
      <c r="K26" s="59"/>
      <c r="L26" s="59"/>
      <c r="M26" s="59"/>
      <c r="N26" s="59"/>
      <c r="O26" s="59"/>
      <c r="P26" s="59"/>
      <c r="Q26" s="59"/>
      <c r="R26" s="59"/>
      <c r="S26" s="59" t="s">
        <v>37</v>
      </c>
      <c r="T26" s="59"/>
      <c r="U26" s="735">
        <f>shinsei_SEKKEI_SIKAKU</f>
        <v>0</v>
      </c>
      <c r="V26" s="735"/>
      <c r="W26" s="735"/>
      <c r="X26" s="735"/>
      <c r="Y26" s="122" t="s">
        <v>38</v>
      </c>
      <c r="Z26" s="59"/>
      <c r="AA26" s="59"/>
      <c r="AB26" s="59"/>
      <c r="AC26" s="59"/>
      <c r="AD26" s="59"/>
      <c r="AE26" s="59"/>
      <c r="AF26" s="59"/>
      <c r="AG26" s="59"/>
      <c r="AH26" s="59"/>
      <c r="AI26" s="59" t="s">
        <v>37</v>
      </c>
      <c r="AJ26" s="59"/>
      <c r="AK26" s="707">
        <f>shinsei_SEKKEI_TOUROKU_KIKAN</f>
        <v>0</v>
      </c>
      <c r="AL26" s="707"/>
      <c r="AM26" s="707"/>
      <c r="AN26" s="707"/>
      <c r="AO26" s="707"/>
      <c r="AP26" s="707"/>
      <c r="AQ26" s="707"/>
      <c r="AR26" s="707"/>
      <c r="AS26" s="707"/>
      <c r="AT26" s="707"/>
      <c r="AU26" s="707"/>
      <c r="AV26" s="707"/>
      <c r="AW26" s="122" t="s">
        <v>39</v>
      </c>
      <c r="AX26" s="59"/>
      <c r="AY26" s="59"/>
      <c r="AZ26" s="59"/>
      <c r="BA26" s="59"/>
      <c r="BB26" s="59"/>
      <c r="BC26" s="59"/>
      <c r="BD26" s="59"/>
      <c r="BE26" s="59"/>
      <c r="BF26" s="735">
        <f>shinsei_SEKKEI_KENSETUSI_NO</f>
        <v>0</v>
      </c>
      <c r="BG26" s="735"/>
      <c r="BH26" s="735"/>
      <c r="BI26" s="735"/>
      <c r="BJ26" s="735"/>
      <c r="BK26" s="735"/>
      <c r="BL26" s="735"/>
      <c r="BM26" s="735"/>
      <c r="BN26" s="735"/>
      <c r="BO26" s="735"/>
      <c r="BP26" s="735"/>
      <c r="BQ26" s="735"/>
      <c r="BR26" s="122" t="s">
        <v>40</v>
      </c>
      <c r="BS26" s="59"/>
      <c r="BT26" s="59"/>
      <c r="BU26" s="59"/>
      <c r="BV26" s="59"/>
      <c r="BW26" s="59"/>
      <c r="BX26" s="59"/>
      <c r="BY26" s="59"/>
      <c r="BZ26" s="59"/>
      <c r="CC26" s="97" t="s">
        <v>619</v>
      </c>
      <c r="CD26" s="97" t="s">
        <v>1228</v>
      </c>
    </row>
    <row r="27" spans="1:82" s="2" customFormat="1" ht="16.5" customHeight="1">
      <c r="A27" s="59"/>
      <c r="B27" s="59" t="s">
        <v>31</v>
      </c>
      <c r="C27" s="59"/>
      <c r="D27" s="59"/>
      <c r="E27" s="59"/>
      <c r="F27" s="59"/>
      <c r="G27" s="59"/>
      <c r="H27" s="59"/>
      <c r="I27" s="59"/>
      <c r="J27" s="59"/>
      <c r="K27" s="59"/>
      <c r="L27" s="59"/>
      <c r="M27" s="59"/>
      <c r="N27" s="59"/>
      <c r="O27" s="59"/>
      <c r="P27" s="59"/>
      <c r="Q27" s="59"/>
      <c r="R27" s="735">
        <f>shinsei_SEKKEI_NAME</f>
        <v>0</v>
      </c>
      <c r="S27" s="735"/>
      <c r="T27" s="735"/>
      <c r="U27" s="735"/>
      <c r="V27" s="735"/>
      <c r="W27" s="735"/>
      <c r="X27" s="735"/>
      <c r="Y27" s="735"/>
      <c r="Z27" s="735"/>
      <c r="AA27" s="735"/>
      <c r="AB27" s="735"/>
      <c r="AC27" s="735"/>
      <c r="AD27" s="735"/>
      <c r="AE27" s="735"/>
      <c r="AF27" s="735"/>
      <c r="AG27" s="735"/>
      <c r="AH27" s="735"/>
      <c r="AI27" s="735"/>
      <c r="AJ27" s="735"/>
      <c r="AK27" s="735"/>
      <c r="AL27" s="735"/>
      <c r="AM27" s="735"/>
      <c r="AN27" s="735"/>
      <c r="AO27" s="735"/>
      <c r="AP27" s="735"/>
      <c r="AQ27" s="735"/>
      <c r="AR27" s="735"/>
      <c r="AS27" s="735"/>
      <c r="AT27" s="735"/>
      <c r="AU27" s="735"/>
      <c r="AV27" s="735"/>
      <c r="AW27" s="735"/>
      <c r="AX27" s="735"/>
      <c r="AY27" s="735"/>
      <c r="AZ27" s="735"/>
      <c r="BA27" s="735"/>
      <c r="BB27" s="735"/>
      <c r="BC27" s="735"/>
      <c r="BD27" s="735"/>
      <c r="BE27" s="735"/>
      <c r="BF27" s="735"/>
      <c r="BG27" s="735"/>
      <c r="BH27" s="735"/>
      <c r="BI27" s="735"/>
      <c r="BJ27" s="735"/>
      <c r="BK27" s="735"/>
      <c r="BL27" s="735"/>
      <c r="BM27" s="735"/>
      <c r="BN27" s="735"/>
      <c r="BO27" s="735"/>
      <c r="BP27" s="735"/>
      <c r="BQ27" s="735"/>
      <c r="BR27" s="735"/>
      <c r="BS27" s="735"/>
      <c r="BT27" s="735"/>
      <c r="BU27" s="735"/>
      <c r="BV27" s="735"/>
      <c r="BW27" s="735"/>
      <c r="BX27" s="735"/>
      <c r="BY27" s="735"/>
      <c r="BZ27" s="735"/>
      <c r="CC27" s="97" t="s">
        <v>620</v>
      </c>
      <c r="CD27" s="97" t="s">
        <v>1229</v>
      </c>
    </row>
    <row r="28" spans="1:82" s="2" customFormat="1" ht="16.5" customHeight="1">
      <c r="A28" s="59"/>
      <c r="B28" s="59" t="s">
        <v>42</v>
      </c>
      <c r="C28" s="59"/>
      <c r="D28" s="59"/>
      <c r="E28" s="59"/>
      <c r="F28" s="59"/>
      <c r="G28" s="59"/>
      <c r="H28" s="59"/>
      <c r="I28" s="59"/>
      <c r="J28" s="59"/>
      <c r="K28" s="59"/>
      <c r="L28" s="59"/>
      <c r="M28" s="59"/>
      <c r="N28" s="59"/>
      <c r="O28" s="59"/>
      <c r="P28" s="59"/>
      <c r="Q28" s="59"/>
      <c r="R28" s="59"/>
      <c r="S28" s="59" t="s">
        <v>37</v>
      </c>
      <c r="T28" s="59"/>
      <c r="U28" s="735">
        <f>shinsei_SEKKEI_JIMU_SIKAKU</f>
        <v>0</v>
      </c>
      <c r="V28" s="735"/>
      <c r="W28" s="735"/>
      <c r="X28" s="735"/>
      <c r="Y28" s="122" t="s">
        <v>43</v>
      </c>
      <c r="Z28" s="59"/>
      <c r="AA28" s="59"/>
      <c r="AB28" s="59"/>
      <c r="AC28" s="59"/>
      <c r="AD28" s="59"/>
      <c r="AE28" s="59"/>
      <c r="AF28" s="59"/>
      <c r="AG28" s="59"/>
      <c r="AH28" s="59"/>
      <c r="AI28" s="59" t="s">
        <v>37</v>
      </c>
      <c r="AJ28" s="59"/>
      <c r="AK28" s="735">
        <f>shinsei_SEKKEI_JIMU_TOUROKU_KIKAN</f>
        <v>0</v>
      </c>
      <c r="AL28" s="735"/>
      <c r="AM28" s="735"/>
      <c r="AN28" s="735"/>
      <c r="AO28" s="735"/>
      <c r="AP28" s="735"/>
      <c r="AQ28" s="735"/>
      <c r="AR28" s="735"/>
      <c r="AS28" s="735"/>
      <c r="AT28" s="59" t="s">
        <v>44</v>
      </c>
      <c r="AU28" s="59"/>
      <c r="AV28" s="59"/>
      <c r="AW28" s="59"/>
      <c r="AX28" s="122"/>
      <c r="AY28" s="59"/>
      <c r="AZ28" s="59"/>
      <c r="BA28" s="59"/>
      <c r="BB28" s="59"/>
      <c r="BC28" s="59"/>
      <c r="BD28" s="59"/>
      <c r="BE28" s="59"/>
      <c r="BF28" s="735">
        <f>shinsei_SEKKEI_JIMU_NO</f>
        <v>0</v>
      </c>
      <c r="BG28" s="735"/>
      <c r="BH28" s="735"/>
      <c r="BI28" s="735"/>
      <c r="BJ28" s="735"/>
      <c r="BK28" s="735"/>
      <c r="BL28" s="735"/>
      <c r="BM28" s="735"/>
      <c r="BN28" s="735"/>
      <c r="BO28" s="735"/>
      <c r="BP28" s="735"/>
      <c r="BQ28" s="735"/>
      <c r="BR28" s="122" t="s">
        <v>40</v>
      </c>
      <c r="BS28" s="59"/>
      <c r="BT28" s="59"/>
      <c r="BU28" s="59"/>
      <c r="BV28" s="59"/>
      <c r="BW28" s="59"/>
      <c r="BX28" s="59"/>
      <c r="BY28" s="59"/>
      <c r="BZ28" s="59"/>
      <c r="CC28" s="97" t="s">
        <v>621</v>
      </c>
      <c r="CD28" s="97" t="s">
        <v>1230</v>
      </c>
    </row>
    <row r="29" spans="1:82" s="2" customFormat="1" ht="16.5" customHeight="1">
      <c r="A29" s="59"/>
      <c r="B29" s="59"/>
      <c r="C29" s="59"/>
      <c r="D29" s="59"/>
      <c r="E29" s="59"/>
      <c r="F29" s="59"/>
      <c r="G29" s="59"/>
      <c r="H29" s="59"/>
      <c r="I29" s="59"/>
      <c r="J29" s="59"/>
      <c r="K29" s="59"/>
      <c r="L29" s="59"/>
      <c r="M29" s="59"/>
      <c r="N29" s="59"/>
      <c r="O29" s="59"/>
      <c r="P29" s="59"/>
      <c r="Q29" s="59"/>
      <c r="R29" s="735">
        <f>shinsei_SEKKEI_JIMU_NAME</f>
        <v>0</v>
      </c>
      <c r="S29" s="735"/>
      <c r="T29" s="735"/>
      <c r="U29" s="735"/>
      <c r="V29" s="735"/>
      <c r="W29" s="735"/>
      <c r="X29" s="735"/>
      <c r="Y29" s="735"/>
      <c r="Z29" s="735"/>
      <c r="AA29" s="735"/>
      <c r="AB29" s="735"/>
      <c r="AC29" s="735"/>
      <c r="AD29" s="735"/>
      <c r="AE29" s="735"/>
      <c r="AF29" s="735"/>
      <c r="AG29" s="735"/>
      <c r="AH29" s="735"/>
      <c r="AI29" s="735"/>
      <c r="AJ29" s="735"/>
      <c r="AK29" s="735"/>
      <c r="AL29" s="735"/>
      <c r="AM29" s="735"/>
      <c r="AN29" s="735"/>
      <c r="AO29" s="735"/>
      <c r="AP29" s="735"/>
      <c r="AQ29" s="735"/>
      <c r="AR29" s="735"/>
      <c r="AS29" s="735"/>
      <c r="AT29" s="735"/>
      <c r="AU29" s="735"/>
      <c r="AV29" s="735"/>
      <c r="AW29" s="735"/>
      <c r="AX29" s="735"/>
      <c r="AY29" s="735"/>
      <c r="AZ29" s="735"/>
      <c r="BA29" s="735"/>
      <c r="BB29" s="735"/>
      <c r="BC29" s="735"/>
      <c r="BD29" s="735"/>
      <c r="BE29" s="735"/>
      <c r="BF29" s="735"/>
      <c r="BG29" s="735"/>
      <c r="BH29" s="735"/>
      <c r="BI29" s="735"/>
      <c r="BJ29" s="735"/>
      <c r="BK29" s="735"/>
      <c r="BL29" s="735"/>
      <c r="BM29" s="735"/>
      <c r="BN29" s="735"/>
      <c r="BO29" s="735"/>
      <c r="BP29" s="735"/>
      <c r="BQ29" s="735"/>
      <c r="BR29" s="735"/>
      <c r="BS29" s="735"/>
      <c r="BT29" s="735"/>
      <c r="BU29" s="735"/>
      <c r="BV29" s="735"/>
      <c r="BW29" s="735"/>
      <c r="BX29" s="735"/>
      <c r="BY29" s="735"/>
      <c r="BZ29" s="735"/>
      <c r="CC29" s="97" t="s">
        <v>622</v>
      </c>
      <c r="CD29" s="97" t="s">
        <v>1231</v>
      </c>
    </row>
    <row r="30" spans="1:82" s="2" customFormat="1" ht="16.5" customHeight="1">
      <c r="A30" s="59"/>
      <c r="B30" s="59" t="s">
        <v>47</v>
      </c>
      <c r="C30" s="59"/>
      <c r="D30" s="59"/>
      <c r="E30" s="59"/>
      <c r="F30" s="59"/>
      <c r="G30" s="59"/>
      <c r="H30" s="59"/>
      <c r="I30" s="59"/>
      <c r="J30" s="59"/>
      <c r="K30" s="59"/>
      <c r="L30" s="59"/>
      <c r="M30" s="59"/>
      <c r="N30" s="59"/>
      <c r="O30" s="59"/>
      <c r="P30" s="59"/>
      <c r="Q30" s="59"/>
      <c r="R30" s="735">
        <f>shinsei_SEKKEI_POST_CODE</f>
        <v>0</v>
      </c>
      <c r="S30" s="735"/>
      <c r="T30" s="735"/>
      <c r="U30" s="735"/>
      <c r="V30" s="735"/>
      <c r="W30" s="735"/>
      <c r="X30" s="735"/>
      <c r="Y30" s="735"/>
      <c r="Z30" s="735"/>
      <c r="AA30" s="735"/>
      <c r="AB30" s="735"/>
      <c r="AC30" s="735"/>
      <c r="AD30" s="735"/>
      <c r="AE30" s="735"/>
      <c r="AF30" s="735"/>
      <c r="AG30" s="735"/>
      <c r="AH30" s="735"/>
      <c r="AI30" s="735"/>
      <c r="AJ30" s="735"/>
      <c r="AK30" s="735"/>
      <c r="AL30" s="735"/>
      <c r="AM30" s="735"/>
      <c r="AN30" s="735"/>
      <c r="AO30" s="735"/>
      <c r="AP30" s="735"/>
      <c r="AQ30" s="735"/>
      <c r="AR30" s="735"/>
      <c r="AS30" s="735"/>
      <c r="AT30" s="735"/>
      <c r="AU30" s="735"/>
      <c r="AV30" s="735"/>
      <c r="AW30" s="735"/>
      <c r="AX30" s="735"/>
      <c r="AY30" s="735"/>
      <c r="AZ30" s="735"/>
      <c r="BA30" s="735"/>
      <c r="BB30" s="735"/>
      <c r="BC30" s="735"/>
      <c r="BD30" s="735"/>
      <c r="BE30" s="735"/>
      <c r="BF30" s="735"/>
      <c r="BG30" s="735"/>
      <c r="BH30" s="735"/>
      <c r="BI30" s="735"/>
      <c r="BJ30" s="735"/>
      <c r="BK30" s="735"/>
      <c r="BL30" s="735"/>
      <c r="BM30" s="735"/>
      <c r="BN30" s="735"/>
      <c r="BO30" s="735"/>
      <c r="BP30" s="735"/>
      <c r="BQ30" s="735"/>
      <c r="BR30" s="735"/>
      <c r="BS30" s="735"/>
      <c r="BT30" s="735"/>
      <c r="BU30" s="735"/>
      <c r="BV30" s="735"/>
      <c r="BW30" s="735"/>
      <c r="BX30" s="735"/>
      <c r="BY30" s="735"/>
      <c r="BZ30" s="735"/>
      <c r="CC30" s="97" t="s">
        <v>557</v>
      </c>
      <c r="CD30" s="97" t="s">
        <v>1232</v>
      </c>
    </row>
    <row r="31" spans="1:82" s="2" customFormat="1" ht="16.5" customHeight="1">
      <c r="A31" s="59"/>
      <c r="B31" s="59" t="s">
        <v>48</v>
      </c>
      <c r="C31" s="59"/>
      <c r="D31" s="59"/>
      <c r="E31" s="59"/>
      <c r="F31" s="59"/>
      <c r="G31" s="59"/>
      <c r="H31" s="59"/>
      <c r="I31" s="59"/>
      <c r="J31" s="59"/>
      <c r="K31" s="59"/>
      <c r="L31" s="59"/>
      <c r="M31" s="59"/>
      <c r="N31" s="59"/>
      <c r="O31" s="59"/>
      <c r="P31" s="59"/>
      <c r="Q31" s="59"/>
      <c r="R31" s="735" t="str">
        <f>shinsei_SEKKEI_KEN&amp;shinsei_SEKKEI_ADDRESS</f>
        <v/>
      </c>
      <c r="S31" s="735"/>
      <c r="T31" s="735"/>
      <c r="U31" s="735"/>
      <c r="V31" s="735"/>
      <c r="W31" s="735"/>
      <c r="X31" s="735"/>
      <c r="Y31" s="735"/>
      <c r="Z31" s="735"/>
      <c r="AA31" s="735"/>
      <c r="AB31" s="735"/>
      <c r="AC31" s="735"/>
      <c r="AD31" s="735"/>
      <c r="AE31" s="735"/>
      <c r="AF31" s="735"/>
      <c r="AG31" s="735"/>
      <c r="AH31" s="735"/>
      <c r="AI31" s="735"/>
      <c r="AJ31" s="735"/>
      <c r="AK31" s="735"/>
      <c r="AL31" s="735"/>
      <c r="AM31" s="735"/>
      <c r="AN31" s="735"/>
      <c r="AO31" s="735"/>
      <c r="AP31" s="735"/>
      <c r="AQ31" s="735"/>
      <c r="AR31" s="735"/>
      <c r="AS31" s="735"/>
      <c r="AT31" s="735"/>
      <c r="AU31" s="735"/>
      <c r="AV31" s="735"/>
      <c r="AW31" s="735"/>
      <c r="AX31" s="735"/>
      <c r="AY31" s="735"/>
      <c r="AZ31" s="735"/>
      <c r="BA31" s="735"/>
      <c r="BB31" s="735"/>
      <c r="BC31" s="735"/>
      <c r="BD31" s="735"/>
      <c r="BE31" s="735"/>
      <c r="BF31" s="735"/>
      <c r="BG31" s="735"/>
      <c r="BH31" s="735"/>
      <c r="BI31" s="735"/>
      <c r="BJ31" s="735"/>
      <c r="BK31" s="735"/>
      <c r="BL31" s="735"/>
      <c r="BM31" s="735"/>
      <c r="BN31" s="735"/>
      <c r="BO31" s="735"/>
      <c r="BP31" s="735"/>
      <c r="BQ31" s="735"/>
      <c r="BR31" s="735"/>
      <c r="BS31" s="735"/>
      <c r="BT31" s="735"/>
      <c r="BU31" s="735"/>
      <c r="BV31" s="735"/>
      <c r="BW31" s="735"/>
      <c r="BX31" s="735"/>
      <c r="BY31" s="735"/>
      <c r="BZ31" s="735"/>
      <c r="CC31" s="97" t="s">
        <v>561</v>
      </c>
      <c r="CD31" s="97" t="s">
        <v>1233</v>
      </c>
    </row>
    <row r="32" spans="1:82" s="2" customFormat="1" ht="16.5" customHeight="1">
      <c r="A32" s="59"/>
      <c r="B32" s="59" t="s">
        <v>49</v>
      </c>
      <c r="C32" s="59"/>
      <c r="D32" s="59"/>
      <c r="E32" s="59"/>
      <c r="F32" s="59"/>
      <c r="G32" s="59"/>
      <c r="H32" s="59"/>
      <c r="I32" s="59"/>
      <c r="J32" s="59"/>
      <c r="K32" s="59"/>
      <c r="L32" s="59"/>
      <c r="M32" s="59"/>
      <c r="N32" s="59"/>
      <c r="O32" s="59"/>
      <c r="P32" s="59"/>
      <c r="Q32" s="59"/>
      <c r="R32" s="735">
        <f>shinsei_SEKKEI_TEL</f>
        <v>0</v>
      </c>
      <c r="S32" s="735"/>
      <c r="T32" s="735"/>
      <c r="U32" s="735"/>
      <c r="V32" s="735"/>
      <c r="W32" s="735"/>
      <c r="X32" s="735"/>
      <c r="Y32" s="735"/>
      <c r="Z32" s="735"/>
      <c r="AA32" s="735"/>
      <c r="AB32" s="735"/>
      <c r="AC32" s="735"/>
      <c r="AD32" s="735"/>
      <c r="AE32" s="735"/>
      <c r="AF32" s="735"/>
      <c r="AG32" s="735"/>
      <c r="AH32" s="735"/>
      <c r="AI32" s="735"/>
      <c r="AJ32" s="735"/>
      <c r="AK32" s="735"/>
      <c r="AL32" s="735"/>
      <c r="AM32" s="735"/>
      <c r="AN32" s="735"/>
      <c r="AO32" s="735"/>
      <c r="AP32" s="735"/>
      <c r="AQ32" s="735"/>
      <c r="AR32" s="735"/>
      <c r="AS32" s="735"/>
      <c r="AT32" s="735"/>
      <c r="AU32" s="735"/>
      <c r="AV32" s="735"/>
      <c r="AW32" s="735"/>
      <c r="AX32" s="735"/>
      <c r="AY32" s="735"/>
      <c r="AZ32" s="735"/>
      <c r="BA32" s="735"/>
      <c r="BB32" s="735"/>
      <c r="BC32" s="735"/>
      <c r="BD32" s="735"/>
      <c r="BE32" s="735"/>
      <c r="BF32" s="735"/>
      <c r="BG32" s="735"/>
      <c r="BH32" s="735"/>
      <c r="BI32" s="735"/>
      <c r="BJ32" s="735"/>
      <c r="BK32" s="735"/>
      <c r="BL32" s="735"/>
      <c r="BM32" s="735"/>
      <c r="BN32" s="735"/>
      <c r="BO32" s="735"/>
      <c r="BP32" s="735"/>
      <c r="BQ32" s="735"/>
      <c r="BR32" s="735"/>
      <c r="BS32" s="735"/>
      <c r="BT32" s="735"/>
      <c r="BU32" s="735"/>
      <c r="BV32" s="735"/>
      <c r="BW32" s="735"/>
      <c r="BX32" s="735"/>
      <c r="BY32" s="735"/>
      <c r="BZ32" s="735"/>
      <c r="CC32" s="97" t="s">
        <v>563</v>
      </c>
      <c r="CD32" s="97" t="s">
        <v>1234</v>
      </c>
    </row>
    <row r="33" spans="1:82" s="2" customFormat="1" ht="16.5" customHeight="1">
      <c r="A33" s="59"/>
      <c r="B33" s="59" t="s">
        <v>52</v>
      </c>
      <c r="C33" s="59"/>
      <c r="D33" s="59"/>
      <c r="E33" s="59"/>
      <c r="F33" s="59"/>
      <c r="G33" s="59"/>
      <c r="H33" s="59"/>
      <c r="I33" s="59"/>
      <c r="J33" s="59"/>
      <c r="K33" s="59"/>
      <c r="L33" s="59"/>
      <c r="M33" s="59"/>
      <c r="N33" s="59"/>
      <c r="O33" s="59"/>
      <c r="P33" s="59"/>
      <c r="Q33" s="59"/>
      <c r="R33" s="59"/>
      <c r="S33" s="59"/>
      <c r="T33" s="59"/>
      <c r="U33" s="59"/>
      <c r="V33" s="59"/>
      <c r="W33" s="59"/>
      <c r="X33" s="59"/>
      <c r="Y33" s="59"/>
      <c r="Z33" s="59"/>
      <c r="AA33" s="735">
        <f>shinsei_SEKKEI_DOC</f>
        <v>0</v>
      </c>
      <c r="AB33" s="735"/>
      <c r="AC33" s="735"/>
      <c r="AD33" s="735"/>
      <c r="AE33" s="735"/>
      <c r="AF33" s="735"/>
      <c r="AG33" s="735"/>
      <c r="AH33" s="735"/>
      <c r="AI33" s="735"/>
      <c r="AJ33" s="735"/>
      <c r="AK33" s="735"/>
      <c r="AL33" s="735"/>
      <c r="AM33" s="735"/>
      <c r="AN33" s="735"/>
      <c r="AO33" s="735"/>
      <c r="AP33" s="735"/>
      <c r="AQ33" s="735"/>
      <c r="AR33" s="735"/>
      <c r="AS33" s="735"/>
      <c r="AT33" s="735"/>
      <c r="AU33" s="735"/>
      <c r="AV33" s="735"/>
      <c r="AW33" s="735"/>
      <c r="AX33" s="735"/>
      <c r="AY33" s="735"/>
      <c r="AZ33" s="735"/>
      <c r="BA33" s="735"/>
      <c r="BB33" s="735"/>
      <c r="BC33" s="735"/>
      <c r="BD33" s="735"/>
      <c r="BE33" s="735"/>
      <c r="BF33" s="735"/>
      <c r="BG33" s="735"/>
      <c r="BH33" s="735"/>
      <c r="BI33" s="735"/>
      <c r="BJ33" s="735"/>
      <c r="BK33" s="735"/>
      <c r="BL33" s="735"/>
      <c r="BM33" s="735"/>
      <c r="BN33" s="735"/>
      <c r="BO33" s="735"/>
      <c r="BP33" s="735"/>
      <c r="BQ33" s="735"/>
      <c r="BR33" s="735"/>
      <c r="BS33" s="735"/>
      <c r="BT33" s="735"/>
      <c r="BU33" s="735"/>
      <c r="BV33" s="735"/>
      <c r="BW33" s="735"/>
      <c r="BX33" s="735"/>
      <c r="BY33" s="735"/>
      <c r="BZ33" s="735"/>
      <c r="CC33" s="97" t="s">
        <v>566</v>
      </c>
      <c r="CD33" s="97" t="s">
        <v>1235</v>
      </c>
    </row>
    <row r="34" spans="1:82" s="2" customFormat="1" ht="6.95" customHeight="1">
      <c r="A34" s="59"/>
      <c r="B34" s="59"/>
      <c r="C34" s="59"/>
      <c r="D34" s="59"/>
      <c r="E34" s="59"/>
      <c r="F34" s="59"/>
      <c r="G34" s="59"/>
      <c r="H34" s="59"/>
      <c r="I34" s="59"/>
      <c r="J34" s="59"/>
      <c r="K34" s="59"/>
      <c r="L34" s="59"/>
      <c r="M34" s="59"/>
      <c r="N34" s="59"/>
      <c r="O34" s="59"/>
      <c r="P34" s="59"/>
      <c r="Q34" s="59"/>
      <c r="R34" s="59"/>
      <c r="S34" s="59"/>
      <c r="T34" s="59"/>
      <c r="U34" s="59"/>
      <c r="V34" s="59"/>
      <c r="W34" s="59"/>
      <c r="X34" s="59"/>
      <c r="Y34" s="59"/>
      <c r="Z34" s="59"/>
      <c r="AA34" s="59"/>
      <c r="AB34" s="59"/>
      <c r="AC34" s="59"/>
      <c r="AD34" s="59"/>
      <c r="AE34" s="59"/>
      <c r="AF34" s="59"/>
      <c r="AG34" s="59"/>
      <c r="AH34" s="59"/>
      <c r="AI34" s="59"/>
      <c r="AJ34" s="59"/>
      <c r="AK34" s="59"/>
      <c r="AL34" s="59"/>
      <c r="AM34" s="59"/>
      <c r="AN34" s="59"/>
      <c r="AO34" s="59"/>
      <c r="AP34" s="59"/>
      <c r="AQ34" s="59"/>
      <c r="AR34" s="59"/>
      <c r="AS34" s="59"/>
      <c r="AT34" s="59"/>
      <c r="AU34" s="59"/>
      <c r="AV34" s="59"/>
      <c r="AW34" s="59"/>
      <c r="AX34" s="59"/>
      <c r="AY34" s="59"/>
      <c r="AZ34" s="59"/>
      <c r="BA34" s="59"/>
      <c r="BB34" s="59"/>
      <c r="BC34" s="59"/>
      <c r="BD34" s="59"/>
      <c r="BE34" s="59"/>
      <c r="BF34" s="59"/>
      <c r="BG34" s="59"/>
      <c r="BH34" s="59"/>
      <c r="BI34" s="59"/>
      <c r="BJ34" s="59"/>
      <c r="BK34" s="59"/>
      <c r="BL34" s="59"/>
      <c r="BM34" s="59"/>
      <c r="BN34" s="59"/>
      <c r="BO34" s="59"/>
      <c r="BP34" s="59"/>
      <c r="BQ34" s="59"/>
      <c r="BR34" s="59"/>
      <c r="BS34" s="59"/>
      <c r="BT34" s="59"/>
      <c r="BU34" s="59"/>
      <c r="BV34" s="59"/>
      <c r="BW34" s="59"/>
      <c r="BX34" s="59"/>
      <c r="BY34" s="59"/>
      <c r="BZ34" s="59"/>
      <c r="CC34" s="97" t="s">
        <v>568</v>
      </c>
      <c r="CD34" s="97" t="s">
        <v>1236</v>
      </c>
    </row>
    <row r="35" spans="1:82" s="2" customFormat="1" ht="6.95" customHeight="1">
      <c r="A35" s="59"/>
      <c r="B35" s="59"/>
      <c r="C35" s="59"/>
      <c r="D35" s="59"/>
      <c r="E35" s="59"/>
      <c r="F35" s="59"/>
      <c r="G35" s="59"/>
      <c r="H35" s="59"/>
      <c r="I35" s="59"/>
      <c r="J35" s="59"/>
      <c r="K35" s="59"/>
      <c r="L35" s="59"/>
      <c r="M35" s="59"/>
      <c r="N35" s="59"/>
      <c r="O35" s="59"/>
      <c r="P35" s="59"/>
      <c r="Q35" s="59"/>
      <c r="R35" s="59"/>
      <c r="S35" s="59"/>
      <c r="T35" s="59"/>
      <c r="U35" s="59"/>
      <c r="V35" s="59"/>
      <c r="W35" s="59"/>
      <c r="X35" s="59"/>
      <c r="Y35" s="59"/>
      <c r="Z35" s="59"/>
      <c r="AA35" s="59"/>
      <c r="AB35" s="59"/>
      <c r="AC35" s="59"/>
      <c r="AD35" s="59"/>
      <c r="AE35" s="59"/>
      <c r="AF35" s="59"/>
      <c r="AG35" s="59"/>
      <c r="AH35" s="59"/>
      <c r="AI35" s="59"/>
      <c r="AJ35" s="59"/>
      <c r="AK35" s="59"/>
      <c r="AL35" s="59"/>
      <c r="AM35" s="59"/>
      <c r="AN35" s="59"/>
      <c r="AO35" s="59"/>
      <c r="AP35" s="59"/>
      <c r="AQ35" s="59"/>
      <c r="AR35" s="59"/>
      <c r="AS35" s="59"/>
      <c r="AT35" s="59"/>
      <c r="AU35" s="59"/>
      <c r="AV35" s="59"/>
      <c r="AW35" s="59"/>
      <c r="AX35" s="59"/>
      <c r="AY35" s="59"/>
      <c r="AZ35" s="59"/>
      <c r="BA35" s="59"/>
      <c r="BB35" s="59"/>
      <c r="BC35" s="59"/>
      <c r="BD35" s="59"/>
      <c r="BE35" s="59"/>
      <c r="BF35" s="59"/>
      <c r="BG35" s="59"/>
      <c r="BH35" s="59"/>
      <c r="BI35" s="59"/>
      <c r="BJ35" s="59"/>
      <c r="BK35" s="59"/>
      <c r="BL35" s="59"/>
      <c r="BM35" s="59"/>
      <c r="BN35" s="59"/>
      <c r="BO35" s="59"/>
      <c r="BP35" s="59"/>
      <c r="BQ35" s="59"/>
      <c r="BR35" s="59"/>
      <c r="BS35" s="59"/>
      <c r="BT35" s="59"/>
      <c r="BU35" s="59"/>
      <c r="BV35" s="59"/>
      <c r="BW35" s="59"/>
      <c r="BX35" s="59"/>
      <c r="BY35" s="59"/>
      <c r="BZ35" s="59"/>
      <c r="CC35" s="97" t="s">
        <v>571</v>
      </c>
      <c r="CD35" s="97" t="s">
        <v>1237</v>
      </c>
    </row>
    <row r="36" spans="1:82" s="2" customFormat="1" ht="16.5" customHeight="1">
      <c r="A36" s="59"/>
      <c r="B36" s="59" t="s">
        <v>53</v>
      </c>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59"/>
      <c r="AF36" s="59"/>
      <c r="AG36" s="59"/>
      <c r="AH36" s="59"/>
      <c r="AI36" s="59"/>
      <c r="AJ36" s="59"/>
      <c r="AK36" s="59"/>
      <c r="AL36" s="59"/>
      <c r="AM36" s="59"/>
      <c r="AN36" s="59"/>
      <c r="AO36" s="59"/>
      <c r="AP36" s="59"/>
      <c r="AQ36" s="59"/>
      <c r="AR36" s="59"/>
      <c r="AS36" s="59"/>
      <c r="AT36" s="59"/>
      <c r="AU36" s="59"/>
      <c r="AV36" s="59"/>
      <c r="AW36" s="59"/>
      <c r="AX36" s="59"/>
      <c r="AY36" s="59"/>
      <c r="AZ36" s="59"/>
      <c r="BA36" s="59"/>
      <c r="BB36" s="59"/>
      <c r="BC36" s="59"/>
      <c r="BD36" s="59"/>
      <c r="BE36" s="59"/>
      <c r="BF36" s="59"/>
      <c r="BG36" s="59"/>
      <c r="BH36" s="59"/>
      <c r="BI36" s="59"/>
      <c r="BJ36" s="59"/>
      <c r="BK36" s="59"/>
      <c r="BL36" s="59"/>
      <c r="BM36" s="59"/>
      <c r="BN36" s="59"/>
      <c r="BO36" s="59"/>
      <c r="BP36" s="59"/>
      <c r="BQ36" s="59"/>
      <c r="BR36" s="59"/>
      <c r="BS36" s="59"/>
      <c r="BT36" s="59"/>
      <c r="BU36" s="59"/>
      <c r="BV36" s="59"/>
      <c r="BW36" s="59"/>
      <c r="BX36" s="59"/>
      <c r="BY36" s="59"/>
      <c r="BZ36" s="59"/>
      <c r="CC36" s="97" t="s">
        <v>574</v>
      </c>
      <c r="CD36" s="97" t="s">
        <v>1364</v>
      </c>
    </row>
    <row r="37" spans="1:82" s="2" customFormat="1" ht="16.5" customHeight="1">
      <c r="A37" s="59"/>
      <c r="B37" s="59" t="s">
        <v>36</v>
      </c>
      <c r="C37" s="59"/>
      <c r="D37" s="59"/>
      <c r="E37" s="59"/>
      <c r="F37" s="59"/>
      <c r="G37" s="59"/>
      <c r="H37" s="59"/>
      <c r="I37" s="59"/>
      <c r="J37" s="59"/>
      <c r="K37" s="59"/>
      <c r="L37" s="59"/>
      <c r="M37" s="59"/>
      <c r="N37" s="59"/>
      <c r="O37" s="59"/>
      <c r="P37" s="59"/>
      <c r="Q37" s="59"/>
      <c r="R37" s="59"/>
      <c r="S37" s="59" t="s">
        <v>37</v>
      </c>
      <c r="T37" s="59"/>
      <c r="U37" s="735">
        <f>shinsei_SEKKEI1_SIKAKU</f>
        <v>0</v>
      </c>
      <c r="V37" s="735"/>
      <c r="W37" s="735"/>
      <c r="X37" s="735"/>
      <c r="Y37" s="122" t="s">
        <v>38</v>
      </c>
      <c r="Z37" s="59"/>
      <c r="AA37" s="59"/>
      <c r="AB37" s="59"/>
      <c r="AC37" s="59"/>
      <c r="AD37" s="59"/>
      <c r="AE37" s="59"/>
      <c r="AF37" s="59"/>
      <c r="AG37" s="59"/>
      <c r="AH37" s="59"/>
      <c r="AI37" s="59" t="s">
        <v>37</v>
      </c>
      <c r="AJ37" s="59"/>
      <c r="AK37" s="707">
        <f>shinsei_SEKKEI1_TOUROKU_KIKAN</f>
        <v>0</v>
      </c>
      <c r="AL37" s="707"/>
      <c r="AM37" s="707"/>
      <c r="AN37" s="707"/>
      <c r="AO37" s="707"/>
      <c r="AP37" s="707"/>
      <c r="AQ37" s="707"/>
      <c r="AR37" s="707"/>
      <c r="AS37" s="707"/>
      <c r="AT37" s="707"/>
      <c r="AU37" s="707"/>
      <c r="AV37" s="707"/>
      <c r="AW37" s="122" t="s">
        <v>39</v>
      </c>
      <c r="AX37" s="59"/>
      <c r="AY37" s="59"/>
      <c r="AZ37" s="59"/>
      <c r="BA37" s="59"/>
      <c r="BB37" s="59"/>
      <c r="BC37" s="59"/>
      <c r="BD37" s="59"/>
      <c r="BE37" s="59"/>
      <c r="BF37" s="735">
        <f>shinsei_SEKKEI1_KENSETUSI_NO</f>
        <v>0</v>
      </c>
      <c r="BG37" s="735"/>
      <c r="BH37" s="735"/>
      <c r="BI37" s="735"/>
      <c r="BJ37" s="735"/>
      <c r="BK37" s="735"/>
      <c r="BL37" s="735"/>
      <c r="BM37" s="735"/>
      <c r="BN37" s="735"/>
      <c r="BO37" s="735"/>
      <c r="BP37" s="735"/>
      <c r="BQ37" s="735"/>
      <c r="BR37" s="122" t="s">
        <v>40</v>
      </c>
      <c r="BS37" s="59"/>
      <c r="BT37" s="59"/>
      <c r="BU37" s="59"/>
      <c r="BV37" s="59"/>
      <c r="BW37" s="59"/>
      <c r="BX37" s="59"/>
      <c r="BY37" s="59"/>
      <c r="BZ37" s="59"/>
      <c r="CC37" s="97" t="s">
        <v>577</v>
      </c>
      <c r="CD37" s="97" t="s">
        <v>1239</v>
      </c>
    </row>
    <row r="38" spans="1:82" s="2" customFormat="1" ht="16.5" customHeight="1">
      <c r="A38" s="59"/>
      <c r="B38" s="59" t="s">
        <v>31</v>
      </c>
      <c r="C38" s="59"/>
      <c r="D38" s="59"/>
      <c r="E38" s="59"/>
      <c r="F38" s="59"/>
      <c r="G38" s="59"/>
      <c r="H38" s="59"/>
      <c r="I38" s="59"/>
      <c r="J38" s="59"/>
      <c r="K38" s="59"/>
      <c r="L38" s="59"/>
      <c r="M38" s="59"/>
      <c r="N38" s="59"/>
      <c r="O38" s="59"/>
      <c r="P38" s="59"/>
      <c r="Q38" s="59"/>
      <c r="R38" s="735">
        <f>shinsei_SEKKEI1_NAME</f>
        <v>0</v>
      </c>
      <c r="S38" s="735"/>
      <c r="T38" s="735"/>
      <c r="U38" s="735"/>
      <c r="V38" s="735"/>
      <c r="W38" s="735"/>
      <c r="X38" s="735"/>
      <c r="Y38" s="735"/>
      <c r="Z38" s="735"/>
      <c r="AA38" s="735"/>
      <c r="AB38" s="735"/>
      <c r="AC38" s="735"/>
      <c r="AD38" s="735"/>
      <c r="AE38" s="735"/>
      <c r="AF38" s="735"/>
      <c r="AG38" s="735"/>
      <c r="AH38" s="735"/>
      <c r="AI38" s="735"/>
      <c r="AJ38" s="735"/>
      <c r="AK38" s="735"/>
      <c r="AL38" s="735"/>
      <c r="AM38" s="735"/>
      <c r="AN38" s="735"/>
      <c r="AO38" s="735"/>
      <c r="AP38" s="735"/>
      <c r="AQ38" s="735"/>
      <c r="AR38" s="735"/>
      <c r="AS38" s="735"/>
      <c r="AT38" s="735"/>
      <c r="AU38" s="735"/>
      <c r="AV38" s="735"/>
      <c r="AW38" s="735"/>
      <c r="AX38" s="735"/>
      <c r="AY38" s="735"/>
      <c r="AZ38" s="735"/>
      <c r="BA38" s="735"/>
      <c r="BB38" s="735"/>
      <c r="BC38" s="735"/>
      <c r="BD38" s="735"/>
      <c r="BE38" s="735"/>
      <c r="BF38" s="735"/>
      <c r="BG38" s="735"/>
      <c r="BH38" s="735"/>
      <c r="BI38" s="735"/>
      <c r="BJ38" s="735"/>
      <c r="BK38" s="735"/>
      <c r="BL38" s="735"/>
      <c r="BM38" s="735"/>
      <c r="BN38" s="735"/>
      <c r="BO38" s="735"/>
      <c r="BP38" s="735"/>
      <c r="BQ38" s="735"/>
      <c r="BR38" s="735"/>
      <c r="BS38" s="735"/>
      <c r="BT38" s="735"/>
      <c r="BU38" s="735"/>
      <c r="BV38" s="735"/>
      <c r="BW38" s="735"/>
      <c r="BX38" s="735"/>
      <c r="BY38" s="735"/>
      <c r="BZ38" s="735"/>
      <c r="CC38" s="97" t="s">
        <v>580</v>
      </c>
      <c r="CD38" s="97" t="s">
        <v>1240</v>
      </c>
    </row>
    <row r="39" spans="1:82" s="2" customFormat="1" ht="16.5" customHeight="1">
      <c r="A39" s="59"/>
      <c r="B39" s="59" t="s">
        <v>42</v>
      </c>
      <c r="C39" s="59"/>
      <c r="D39" s="59"/>
      <c r="E39" s="59"/>
      <c r="F39" s="59"/>
      <c r="G39" s="59"/>
      <c r="H39" s="59"/>
      <c r="I39" s="59"/>
      <c r="J39" s="59"/>
      <c r="K39" s="59"/>
      <c r="L39" s="59"/>
      <c r="M39" s="59"/>
      <c r="N39" s="59"/>
      <c r="O39" s="59"/>
      <c r="P39" s="59"/>
      <c r="Q39" s="59"/>
      <c r="R39" s="59"/>
      <c r="S39" s="59" t="s">
        <v>37</v>
      </c>
      <c r="T39" s="59"/>
      <c r="U39" s="735">
        <f>shinsei_SEKKEI1_JIMU_SIKAKU</f>
        <v>0</v>
      </c>
      <c r="V39" s="735"/>
      <c r="W39" s="735"/>
      <c r="X39" s="735"/>
      <c r="Y39" s="122" t="s">
        <v>43</v>
      </c>
      <c r="Z39" s="59"/>
      <c r="AA39" s="59"/>
      <c r="AB39" s="59"/>
      <c r="AC39" s="59"/>
      <c r="AD39" s="59"/>
      <c r="AE39" s="59"/>
      <c r="AF39" s="59"/>
      <c r="AG39" s="59"/>
      <c r="AH39" s="59"/>
      <c r="AI39" s="59" t="s">
        <v>37</v>
      </c>
      <c r="AJ39" s="59"/>
      <c r="AK39" s="735">
        <f>shinsei_SEKKEI1_JIMU_TOUROKU_KIKAN</f>
        <v>0</v>
      </c>
      <c r="AL39" s="735"/>
      <c r="AM39" s="735"/>
      <c r="AN39" s="735"/>
      <c r="AO39" s="735"/>
      <c r="AP39" s="735"/>
      <c r="AQ39" s="735"/>
      <c r="AR39" s="735"/>
      <c r="AS39" s="735"/>
      <c r="AT39" s="59" t="s">
        <v>44</v>
      </c>
      <c r="AU39" s="59"/>
      <c r="AV39" s="59"/>
      <c r="AW39" s="59"/>
      <c r="AX39" s="122"/>
      <c r="AY39" s="59"/>
      <c r="AZ39" s="59"/>
      <c r="BA39" s="59"/>
      <c r="BB39" s="59"/>
      <c r="BC39" s="59"/>
      <c r="BD39" s="59"/>
      <c r="BE39" s="82"/>
      <c r="BF39" s="735">
        <f>shinsei_SEKKEI1_JIMU_NO</f>
        <v>0</v>
      </c>
      <c r="BG39" s="735"/>
      <c r="BH39" s="735"/>
      <c r="BI39" s="735"/>
      <c r="BJ39" s="735"/>
      <c r="BK39" s="735"/>
      <c r="BL39" s="735"/>
      <c r="BM39" s="735"/>
      <c r="BN39" s="735"/>
      <c r="BO39" s="735"/>
      <c r="BP39" s="735"/>
      <c r="BQ39" s="735"/>
      <c r="BR39" s="122" t="s">
        <v>40</v>
      </c>
      <c r="BS39" s="59"/>
      <c r="BT39" s="59"/>
      <c r="BU39" s="59"/>
      <c r="BV39" s="59"/>
      <c r="BW39" s="59"/>
      <c r="BX39" s="59"/>
      <c r="BY39" s="59"/>
      <c r="BZ39" s="59"/>
      <c r="CC39" s="97" t="s">
        <v>583</v>
      </c>
      <c r="CD39" s="97" t="s">
        <v>1242</v>
      </c>
    </row>
    <row r="40" spans="1:82" s="2" customFormat="1" ht="16.5" customHeight="1">
      <c r="A40" s="59"/>
      <c r="B40" s="59"/>
      <c r="C40" s="59"/>
      <c r="D40" s="59"/>
      <c r="E40" s="59"/>
      <c r="F40" s="59"/>
      <c r="G40" s="59"/>
      <c r="H40" s="59"/>
      <c r="I40" s="59"/>
      <c r="J40" s="59"/>
      <c r="K40" s="59"/>
      <c r="L40" s="59"/>
      <c r="M40" s="59"/>
      <c r="N40" s="59"/>
      <c r="O40" s="59"/>
      <c r="P40" s="59"/>
      <c r="Q40" s="59"/>
      <c r="R40" s="735">
        <f>shinsei_SEKKEI1_JIMU_NAME</f>
        <v>0</v>
      </c>
      <c r="S40" s="735"/>
      <c r="T40" s="735"/>
      <c r="U40" s="735"/>
      <c r="V40" s="735"/>
      <c r="W40" s="735"/>
      <c r="X40" s="735"/>
      <c r="Y40" s="735"/>
      <c r="Z40" s="735"/>
      <c r="AA40" s="735"/>
      <c r="AB40" s="735"/>
      <c r="AC40" s="735"/>
      <c r="AD40" s="735"/>
      <c r="AE40" s="735"/>
      <c r="AF40" s="735"/>
      <c r="AG40" s="735"/>
      <c r="AH40" s="735"/>
      <c r="AI40" s="735"/>
      <c r="AJ40" s="735"/>
      <c r="AK40" s="735"/>
      <c r="AL40" s="735"/>
      <c r="AM40" s="735"/>
      <c r="AN40" s="735"/>
      <c r="AO40" s="735"/>
      <c r="AP40" s="735"/>
      <c r="AQ40" s="735"/>
      <c r="AR40" s="735"/>
      <c r="AS40" s="735"/>
      <c r="AT40" s="735"/>
      <c r="AU40" s="735"/>
      <c r="AV40" s="735"/>
      <c r="AW40" s="735"/>
      <c r="AX40" s="735"/>
      <c r="AY40" s="735"/>
      <c r="AZ40" s="735"/>
      <c r="BA40" s="735"/>
      <c r="BB40" s="735"/>
      <c r="BC40" s="735"/>
      <c r="BD40" s="735"/>
      <c r="BE40" s="735"/>
      <c r="BF40" s="735"/>
      <c r="BG40" s="735"/>
      <c r="BH40" s="735"/>
      <c r="BI40" s="735"/>
      <c r="BJ40" s="735"/>
      <c r="BK40" s="735"/>
      <c r="BL40" s="735"/>
      <c r="BM40" s="735"/>
      <c r="BN40" s="735"/>
      <c r="BO40" s="735"/>
      <c r="BP40" s="735"/>
      <c r="BQ40" s="735"/>
      <c r="BR40" s="735"/>
      <c r="BS40" s="735"/>
      <c r="BT40" s="735"/>
      <c r="BU40" s="735"/>
      <c r="BV40" s="735"/>
      <c r="BW40" s="735"/>
      <c r="BX40" s="735"/>
      <c r="BY40" s="735"/>
      <c r="BZ40" s="735"/>
      <c r="CC40" s="97" t="s">
        <v>585</v>
      </c>
      <c r="CD40" s="97" t="s">
        <v>1243</v>
      </c>
    </row>
    <row r="41" spans="1:82" s="2" customFormat="1" ht="16.5" customHeight="1">
      <c r="A41" s="59"/>
      <c r="B41" s="59" t="s">
        <v>47</v>
      </c>
      <c r="C41" s="59"/>
      <c r="D41" s="59"/>
      <c r="E41" s="59"/>
      <c r="F41" s="59"/>
      <c r="G41" s="59"/>
      <c r="H41" s="59"/>
      <c r="I41" s="59"/>
      <c r="J41" s="59"/>
      <c r="K41" s="59"/>
      <c r="L41" s="59"/>
      <c r="M41" s="59"/>
      <c r="N41" s="59"/>
      <c r="O41" s="59"/>
      <c r="P41" s="59"/>
      <c r="Q41" s="59"/>
      <c r="R41" s="735">
        <f>shinsei_SEKKEI1_POST_CODE</f>
        <v>0</v>
      </c>
      <c r="S41" s="735"/>
      <c r="T41" s="735"/>
      <c r="U41" s="735"/>
      <c r="V41" s="735"/>
      <c r="W41" s="735"/>
      <c r="X41" s="735"/>
      <c r="Y41" s="735"/>
      <c r="Z41" s="735"/>
      <c r="AA41" s="735"/>
      <c r="AB41" s="735"/>
      <c r="AC41" s="735"/>
      <c r="AD41" s="735"/>
      <c r="AE41" s="735"/>
      <c r="AF41" s="735"/>
      <c r="AG41" s="735"/>
      <c r="AH41" s="735"/>
      <c r="AI41" s="735"/>
      <c r="AJ41" s="735"/>
      <c r="AK41" s="735"/>
      <c r="AL41" s="735"/>
      <c r="AM41" s="735"/>
      <c r="AN41" s="735"/>
      <c r="AO41" s="735"/>
      <c r="AP41" s="735"/>
      <c r="AQ41" s="735"/>
      <c r="AR41" s="735"/>
      <c r="AS41" s="735"/>
      <c r="AT41" s="735"/>
      <c r="AU41" s="735"/>
      <c r="AV41" s="735"/>
      <c r="AW41" s="735"/>
      <c r="AX41" s="735"/>
      <c r="AY41" s="735"/>
      <c r="AZ41" s="735"/>
      <c r="BA41" s="735"/>
      <c r="BB41" s="735"/>
      <c r="BC41" s="735"/>
      <c r="BD41" s="735"/>
      <c r="BE41" s="735"/>
      <c r="BF41" s="735"/>
      <c r="BG41" s="735"/>
      <c r="BH41" s="735"/>
      <c r="BI41" s="735"/>
      <c r="BJ41" s="735"/>
      <c r="BK41" s="735"/>
      <c r="BL41" s="735"/>
      <c r="BM41" s="735"/>
      <c r="BN41" s="735"/>
      <c r="BO41" s="735"/>
      <c r="BP41" s="735"/>
      <c r="BQ41" s="735"/>
      <c r="BR41" s="735"/>
      <c r="BS41" s="735"/>
      <c r="BT41" s="735"/>
      <c r="BU41" s="735"/>
      <c r="BV41" s="735"/>
      <c r="BW41" s="735"/>
      <c r="BX41" s="735"/>
      <c r="BY41" s="735"/>
      <c r="BZ41" s="735"/>
      <c r="CC41" s="97" t="s">
        <v>587</v>
      </c>
      <c r="CD41" s="97" t="s">
        <v>1365</v>
      </c>
    </row>
    <row r="42" spans="1:82" s="2" customFormat="1" ht="16.5" customHeight="1">
      <c r="A42" s="59"/>
      <c r="B42" s="59" t="s">
        <v>48</v>
      </c>
      <c r="C42" s="59"/>
      <c r="D42" s="59"/>
      <c r="E42" s="59"/>
      <c r="F42" s="59"/>
      <c r="G42" s="59"/>
      <c r="H42" s="59"/>
      <c r="I42" s="59"/>
      <c r="J42" s="59"/>
      <c r="K42" s="59"/>
      <c r="L42" s="59"/>
      <c r="M42" s="59"/>
      <c r="N42" s="59"/>
      <c r="O42" s="59"/>
      <c r="P42" s="59"/>
      <c r="Q42" s="59"/>
      <c r="R42" s="735" t="str">
        <f>shinsei_SEKKEI1_KEN&amp;shinsei_SEKKEI1_ADDRESS</f>
        <v/>
      </c>
      <c r="S42" s="735"/>
      <c r="T42" s="735"/>
      <c r="U42" s="735"/>
      <c r="V42" s="735"/>
      <c r="W42" s="735"/>
      <c r="X42" s="735"/>
      <c r="Y42" s="735"/>
      <c r="Z42" s="735"/>
      <c r="AA42" s="735"/>
      <c r="AB42" s="735"/>
      <c r="AC42" s="735"/>
      <c r="AD42" s="735"/>
      <c r="AE42" s="735"/>
      <c r="AF42" s="735"/>
      <c r="AG42" s="735"/>
      <c r="AH42" s="735"/>
      <c r="AI42" s="735"/>
      <c r="AJ42" s="735"/>
      <c r="AK42" s="735"/>
      <c r="AL42" s="735"/>
      <c r="AM42" s="735"/>
      <c r="AN42" s="735"/>
      <c r="AO42" s="735"/>
      <c r="AP42" s="735"/>
      <c r="AQ42" s="735"/>
      <c r="AR42" s="735"/>
      <c r="AS42" s="735"/>
      <c r="AT42" s="735"/>
      <c r="AU42" s="735"/>
      <c r="AV42" s="735"/>
      <c r="AW42" s="735"/>
      <c r="AX42" s="735"/>
      <c r="AY42" s="735"/>
      <c r="AZ42" s="735"/>
      <c r="BA42" s="735"/>
      <c r="BB42" s="735"/>
      <c r="BC42" s="735"/>
      <c r="BD42" s="735"/>
      <c r="BE42" s="735"/>
      <c r="BF42" s="735"/>
      <c r="BG42" s="735"/>
      <c r="BH42" s="735"/>
      <c r="BI42" s="735"/>
      <c r="BJ42" s="735"/>
      <c r="BK42" s="735"/>
      <c r="BL42" s="735"/>
      <c r="BM42" s="735"/>
      <c r="BN42" s="735"/>
      <c r="BO42" s="735"/>
      <c r="BP42" s="735"/>
      <c r="BQ42" s="735"/>
      <c r="BR42" s="735"/>
      <c r="BS42" s="735"/>
      <c r="BT42" s="735"/>
      <c r="BU42" s="735"/>
      <c r="BV42" s="735"/>
      <c r="BW42" s="735"/>
      <c r="BX42" s="735"/>
      <c r="BY42" s="735"/>
      <c r="BZ42" s="735"/>
      <c r="CC42" s="97" t="s">
        <v>590</v>
      </c>
      <c r="CD42" s="97" t="s">
        <v>1366</v>
      </c>
    </row>
    <row r="43" spans="1:82" s="2" customFormat="1" ht="16.5" customHeight="1">
      <c r="A43" s="59"/>
      <c r="B43" s="59" t="s">
        <v>49</v>
      </c>
      <c r="C43" s="59"/>
      <c r="D43" s="59"/>
      <c r="E43" s="59"/>
      <c r="F43" s="59"/>
      <c r="G43" s="59"/>
      <c r="H43" s="59"/>
      <c r="I43" s="59"/>
      <c r="J43" s="59"/>
      <c r="K43" s="59"/>
      <c r="L43" s="59"/>
      <c r="M43" s="59"/>
      <c r="N43" s="59"/>
      <c r="O43" s="59"/>
      <c r="P43" s="59"/>
      <c r="Q43" s="59"/>
      <c r="R43" s="735">
        <f>shinsei_SEKKEI1_TEL</f>
        <v>0</v>
      </c>
      <c r="S43" s="735"/>
      <c r="T43" s="735"/>
      <c r="U43" s="735"/>
      <c r="V43" s="735"/>
      <c r="W43" s="735"/>
      <c r="X43" s="735"/>
      <c r="Y43" s="735"/>
      <c r="Z43" s="735"/>
      <c r="AA43" s="735"/>
      <c r="AB43" s="735"/>
      <c r="AC43" s="735"/>
      <c r="AD43" s="735"/>
      <c r="AE43" s="735"/>
      <c r="AF43" s="735"/>
      <c r="AG43" s="735"/>
      <c r="AH43" s="735"/>
      <c r="AI43" s="735"/>
      <c r="AJ43" s="735"/>
      <c r="AK43" s="735"/>
      <c r="AL43" s="735"/>
      <c r="AM43" s="735"/>
      <c r="AN43" s="735"/>
      <c r="AO43" s="735"/>
      <c r="AP43" s="735"/>
      <c r="AQ43" s="735"/>
      <c r="AR43" s="735"/>
      <c r="AS43" s="735"/>
      <c r="AT43" s="735"/>
      <c r="AU43" s="735"/>
      <c r="AV43" s="735"/>
      <c r="AW43" s="735"/>
      <c r="AX43" s="735"/>
      <c r="AY43" s="735"/>
      <c r="AZ43" s="735"/>
      <c r="BA43" s="735"/>
      <c r="BB43" s="735"/>
      <c r="BC43" s="735"/>
      <c r="BD43" s="735"/>
      <c r="BE43" s="735"/>
      <c r="BF43" s="735"/>
      <c r="BG43" s="735"/>
      <c r="BH43" s="735"/>
      <c r="BI43" s="735"/>
      <c r="BJ43" s="735"/>
      <c r="BK43" s="735"/>
      <c r="BL43" s="735"/>
      <c r="BM43" s="735"/>
      <c r="BN43" s="735"/>
      <c r="BO43" s="735"/>
      <c r="BP43" s="735"/>
      <c r="BQ43" s="735"/>
      <c r="BR43" s="735"/>
      <c r="BS43" s="735"/>
      <c r="BT43" s="735"/>
      <c r="BU43" s="735"/>
      <c r="BV43" s="735"/>
      <c r="BW43" s="735"/>
      <c r="BX43" s="735"/>
      <c r="BY43" s="735"/>
      <c r="BZ43" s="735"/>
      <c r="CC43" s="97" t="s">
        <v>593</v>
      </c>
      <c r="CD43" s="97" t="s">
        <v>1367</v>
      </c>
    </row>
    <row r="44" spans="1:82" s="2" customFormat="1" ht="16.5" customHeight="1">
      <c r="A44" s="59"/>
      <c r="B44" s="59" t="s">
        <v>52</v>
      </c>
      <c r="C44" s="59"/>
      <c r="D44" s="59"/>
      <c r="E44" s="59"/>
      <c r="F44" s="59"/>
      <c r="G44" s="59"/>
      <c r="H44" s="59"/>
      <c r="I44" s="59"/>
      <c r="J44" s="59"/>
      <c r="K44" s="59"/>
      <c r="L44" s="59"/>
      <c r="M44" s="59"/>
      <c r="N44" s="59"/>
      <c r="O44" s="59"/>
      <c r="P44" s="59"/>
      <c r="Q44" s="59"/>
      <c r="R44" s="59"/>
      <c r="S44" s="59"/>
      <c r="T44" s="59"/>
      <c r="U44" s="59"/>
      <c r="V44" s="59"/>
      <c r="W44" s="59"/>
      <c r="X44" s="59"/>
      <c r="Y44" s="59"/>
      <c r="Z44" s="59"/>
      <c r="AA44" s="735">
        <f>shinsei_SEKKEI1_DOC</f>
        <v>0</v>
      </c>
      <c r="AB44" s="735"/>
      <c r="AC44" s="735"/>
      <c r="AD44" s="735"/>
      <c r="AE44" s="735"/>
      <c r="AF44" s="735"/>
      <c r="AG44" s="735"/>
      <c r="AH44" s="735"/>
      <c r="AI44" s="735"/>
      <c r="AJ44" s="735"/>
      <c r="AK44" s="735"/>
      <c r="AL44" s="735"/>
      <c r="AM44" s="735"/>
      <c r="AN44" s="735"/>
      <c r="AO44" s="735"/>
      <c r="AP44" s="735"/>
      <c r="AQ44" s="735"/>
      <c r="AR44" s="735"/>
      <c r="AS44" s="735"/>
      <c r="AT44" s="735"/>
      <c r="AU44" s="735"/>
      <c r="AV44" s="735"/>
      <c r="AW44" s="735"/>
      <c r="AX44" s="735"/>
      <c r="AY44" s="735"/>
      <c r="AZ44" s="735"/>
      <c r="BA44" s="735"/>
      <c r="BB44" s="735"/>
      <c r="BC44" s="735"/>
      <c r="BD44" s="735"/>
      <c r="BE44" s="735"/>
      <c r="BF44" s="735"/>
      <c r="BG44" s="735"/>
      <c r="BH44" s="735"/>
      <c r="BI44" s="735"/>
      <c r="BJ44" s="735"/>
      <c r="BK44" s="735"/>
      <c r="BL44" s="735"/>
      <c r="BM44" s="735"/>
      <c r="BN44" s="735"/>
      <c r="BO44" s="735"/>
      <c r="BP44" s="735"/>
      <c r="BQ44" s="735"/>
      <c r="BR44" s="735"/>
      <c r="BS44" s="735"/>
      <c r="BT44" s="735"/>
      <c r="BU44" s="735"/>
      <c r="BV44" s="735"/>
      <c r="BW44" s="735"/>
      <c r="BX44" s="735"/>
      <c r="BY44" s="735"/>
      <c r="BZ44" s="735"/>
      <c r="CC44" s="97" t="s">
        <v>597</v>
      </c>
      <c r="CD44" s="97" t="s">
        <v>1368</v>
      </c>
    </row>
    <row r="45" spans="1:82" s="2" customFormat="1" ht="6.95" customHeight="1">
      <c r="A45" s="59"/>
      <c r="B45" s="59"/>
      <c r="C45" s="59"/>
      <c r="D45" s="59"/>
      <c r="E45" s="59"/>
      <c r="F45" s="59"/>
      <c r="G45" s="59"/>
      <c r="H45" s="59"/>
      <c r="I45" s="59"/>
      <c r="J45" s="59"/>
      <c r="K45" s="59"/>
      <c r="L45" s="59"/>
      <c r="M45" s="59"/>
      <c r="N45" s="59"/>
      <c r="O45" s="59"/>
      <c r="P45" s="59"/>
      <c r="Q45" s="59"/>
      <c r="R45" s="59"/>
      <c r="S45" s="59"/>
      <c r="T45" s="59"/>
      <c r="U45" s="59"/>
      <c r="V45" s="59"/>
      <c r="W45" s="59"/>
      <c r="X45" s="59"/>
      <c r="Y45" s="59"/>
      <c r="Z45" s="59"/>
      <c r="AA45" s="59"/>
      <c r="AB45" s="59"/>
      <c r="AC45" s="59"/>
      <c r="AD45" s="59"/>
      <c r="AE45" s="59"/>
      <c r="AF45" s="59"/>
      <c r="AG45" s="59"/>
      <c r="AH45" s="59"/>
      <c r="AI45" s="59"/>
      <c r="AJ45" s="59"/>
      <c r="AK45" s="59"/>
      <c r="AL45" s="59"/>
      <c r="AM45" s="59"/>
      <c r="AN45" s="59"/>
      <c r="AO45" s="59"/>
      <c r="AP45" s="59"/>
      <c r="AQ45" s="59"/>
      <c r="AR45" s="59"/>
      <c r="AS45" s="59"/>
      <c r="AT45" s="59"/>
      <c r="AU45" s="59"/>
      <c r="AV45" s="59"/>
      <c r="AW45" s="59"/>
      <c r="AX45" s="59"/>
      <c r="AY45" s="59"/>
      <c r="AZ45" s="59"/>
      <c r="BA45" s="59"/>
      <c r="BB45" s="59"/>
      <c r="BC45" s="59"/>
      <c r="BD45" s="59"/>
      <c r="BE45" s="59"/>
      <c r="BF45" s="59"/>
      <c r="BG45" s="59"/>
      <c r="BH45" s="59"/>
      <c r="BI45" s="59"/>
      <c r="BJ45" s="59"/>
      <c r="BK45" s="59"/>
      <c r="BL45" s="59"/>
      <c r="BM45" s="59"/>
      <c r="BN45" s="59"/>
      <c r="BO45" s="59"/>
      <c r="BP45" s="59"/>
      <c r="BQ45" s="59"/>
      <c r="BR45" s="59"/>
      <c r="BS45" s="59"/>
      <c r="BT45" s="59"/>
      <c r="BU45" s="59"/>
      <c r="BV45" s="59"/>
      <c r="BW45" s="59"/>
      <c r="BX45" s="59"/>
      <c r="BY45" s="59"/>
      <c r="BZ45" s="59"/>
      <c r="CC45" s="97" t="s">
        <v>601</v>
      </c>
      <c r="CD45" s="97" t="s">
        <v>1369</v>
      </c>
    </row>
    <row r="46" spans="1:82" s="2" customFormat="1" ht="6.95" customHeight="1">
      <c r="A46" s="59"/>
      <c r="B46" s="59"/>
      <c r="C46" s="59"/>
      <c r="D46" s="59"/>
      <c r="E46" s="59"/>
      <c r="F46" s="59"/>
      <c r="G46" s="59"/>
      <c r="H46" s="59"/>
      <c r="I46" s="59"/>
      <c r="J46" s="59"/>
      <c r="K46" s="59"/>
      <c r="L46" s="59"/>
      <c r="M46" s="59"/>
      <c r="N46" s="59"/>
      <c r="O46" s="59"/>
      <c r="P46" s="59"/>
      <c r="Q46" s="59"/>
      <c r="R46" s="59"/>
      <c r="S46" s="59"/>
      <c r="T46" s="59"/>
      <c r="U46" s="59"/>
      <c r="V46" s="59"/>
      <c r="W46" s="59"/>
      <c r="X46" s="59"/>
      <c r="Y46" s="59"/>
      <c r="Z46" s="59"/>
      <c r="AA46" s="59"/>
      <c r="AB46" s="59"/>
      <c r="AC46" s="59"/>
      <c r="AD46" s="59"/>
      <c r="AE46" s="59"/>
      <c r="AF46" s="59"/>
      <c r="AG46" s="59"/>
      <c r="AH46" s="59"/>
      <c r="AI46" s="59"/>
      <c r="AJ46" s="59"/>
      <c r="AK46" s="59"/>
      <c r="AL46" s="59"/>
      <c r="AM46" s="59"/>
      <c r="AN46" s="59"/>
      <c r="AO46" s="59"/>
      <c r="AP46" s="59"/>
      <c r="AQ46" s="59"/>
      <c r="AR46" s="59"/>
      <c r="AS46" s="59"/>
      <c r="AT46" s="59"/>
      <c r="AU46" s="59"/>
      <c r="AV46" s="59"/>
      <c r="AW46" s="59"/>
      <c r="AX46" s="59"/>
      <c r="AY46" s="59"/>
      <c r="AZ46" s="59"/>
      <c r="BA46" s="59"/>
      <c r="BB46" s="59"/>
      <c r="BC46" s="59"/>
      <c r="BD46" s="59"/>
      <c r="BE46" s="59"/>
      <c r="BF46" s="59"/>
      <c r="BG46" s="59"/>
      <c r="BH46" s="59"/>
      <c r="BI46" s="59"/>
      <c r="BJ46" s="59"/>
      <c r="BK46" s="59"/>
      <c r="BL46" s="59"/>
      <c r="BM46" s="59"/>
      <c r="BN46" s="59"/>
      <c r="BO46" s="59"/>
      <c r="BP46" s="59"/>
      <c r="BQ46" s="59"/>
      <c r="BR46" s="59"/>
      <c r="BS46" s="59"/>
      <c r="BT46" s="59"/>
      <c r="BU46" s="59"/>
      <c r="BV46" s="59"/>
      <c r="BW46" s="59"/>
      <c r="BX46" s="59"/>
      <c r="BY46" s="59"/>
      <c r="BZ46" s="59"/>
      <c r="CC46" s="97" t="s">
        <v>605</v>
      </c>
      <c r="CD46" s="97" t="s">
        <v>1370</v>
      </c>
    </row>
    <row r="47" spans="1:82" s="2" customFormat="1" ht="16.5" customHeight="1">
      <c r="A47" s="59"/>
      <c r="B47" s="59" t="s">
        <v>36</v>
      </c>
      <c r="C47" s="59"/>
      <c r="D47" s="59"/>
      <c r="E47" s="59"/>
      <c r="F47" s="59"/>
      <c r="G47" s="59"/>
      <c r="H47" s="59"/>
      <c r="I47" s="59"/>
      <c r="J47" s="59"/>
      <c r="K47" s="59"/>
      <c r="L47" s="59"/>
      <c r="M47" s="59"/>
      <c r="N47" s="59"/>
      <c r="O47" s="59"/>
      <c r="P47" s="59"/>
      <c r="Q47" s="59"/>
      <c r="R47" s="59"/>
      <c r="S47" s="59" t="s">
        <v>37</v>
      </c>
      <c r="T47" s="59"/>
      <c r="U47" s="735">
        <f>shinsei_SEKKEI2_SIKAKU</f>
        <v>0</v>
      </c>
      <c r="V47" s="735"/>
      <c r="W47" s="735"/>
      <c r="X47" s="735"/>
      <c r="Y47" s="122" t="s">
        <v>38</v>
      </c>
      <c r="Z47" s="59"/>
      <c r="AA47" s="59"/>
      <c r="AB47" s="59"/>
      <c r="AC47" s="59"/>
      <c r="AD47" s="59"/>
      <c r="AE47" s="59"/>
      <c r="AF47" s="59"/>
      <c r="AG47" s="59"/>
      <c r="AH47" s="59"/>
      <c r="AI47" s="59" t="s">
        <v>37</v>
      </c>
      <c r="AJ47" s="59"/>
      <c r="AK47" s="707">
        <f>shinsei_SEKKEI2_TOUROKU_KIKAN</f>
        <v>0</v>
      </c>
      <c r="AL47" s="707"/>
      <c r="AM47" s="707"/>
      <c r="AN47" s="707"/>
      <c r="AO47" s="707"/>
      <c r="AP47" s="707"/>
      <c r="AQ47" s="707"/>
      <c r="AR47" s="707"/>
      <c r="AS47" s="707"/>
      <c r="AT47" s="707"/>
      <c r="AU47" s="707"/>
      <c r="AV47" s="707"/>
      <c r="AW47" s="122" t="s">
        <v>39</v>
      </c>
      <c r="AX47" s="59"/>
      <c r="AY47" s="59"/>
      <c r="AZ47" s="59"/>
      <c r="BA47" s="59"/>
      <c r="BB47" s="59"/>
      <c r="BC47" s="59"/>
      <c r="BD47" s="59"/>
      <c r="BE47" s="59"/>
      <c r="BF47" s="735">
        <f>shinsei_SEKKEI2_KENSETUSI_NO</f>
        <v>0</v>
      </c>
      <c r="BG47" s="735"/>
      <c r="BH47" s="735"/>
      <c r="BI47" s="735"/>
      <c r="BJ47" s="735"/>
      <c r="BK47" s="735"/>
      <c r="BL47" s="735"/>
      <c r="BM47" s="735"/>
      <c r="BN47" s="735"/>
      <c r="BO47" s="735"/>
      <c r="BP47" s="735"/>
      <c r="BQ47" s="735"/>
      <c r="BR47" s="122" t="s">
        <v>40</v>
      </c>
      <c r="BS47" s="59"/>
      <c r="BT47" s="59"/>
      <c r="BU47" s="59"/>
      <c r="BV47" s="59"/>
      <c r="BW47" s="59"/>
      <c r="BX47" s="59"/>
      <c r="BY47" s="59"/>
      <c r="BZ47" s="59"/>
      <c r="CC47" s="97" t="s">
        <v>609</v>
      </c>
      <c r="CD47" s="97" t="s">
        <v>1371</v>
      </c>
    </row>
    <row r="48" spans="1:82" s="2" customFormat="1" ht="16.5" customHeight="1">
      <c r="A48" s="59"/>
      <c r="B48" s="59" t="s">
        <v>31</v>
      </c>
      <c r="C48" s="59"/>
      <c r="D48" s="59"/>
      <c r="E48" s="59"/>
      <c r="F48" s="59"/>
      <c r="G48" s="59"/>
      <c r="H48" s="59"/>
      <c r="I48" s="59"/>
      <c r="J48" s="59"/>
      <c r="K48" s="59"/>
      <c r="L48" s="59"/>
      <c r="M48" s="59"/>
      <c r="N48" s="59"/>
      <c r="O48" s="59"/>
      <c r="P48" s="59"/>
      <c r="Q48" s="59"/>
      <c r="R48" s="735">
        <f>shinsei_SEKKEI2_NAME</f>
        <v>0</v>
      </c>
      <c r="S48" s="735"/>
      <c r="T48" s="735"/>
      <c r="U48" s="735"/>
      <c r="V48" s="735"/>
      <c r="W48" s="735"/>
      <c r="X48" s="735"/>
      <c r="Y48" s="735"/>
      <c r="Z48" s="735"/>
      <c r="AA48" s="735"/>
      <c r="AB48" s="735"/>
      <c r="AC48" s="735"/>
      <c r="AD48" s="735"/>
      <c r="AE48" s="735"/>
      <c r="AF48" s="735"/>
      <c r="AG48" s="735"/>
      <c r="AH48" s="735"/>
      <c r="AI48" s="735"/>
      <c r="AJ48" s="735"/>
      <c r="AK48" s="735"/>
      <c r="AL48" s="735"/>
      <c r="AM48" s="735"/>
      <c r="AN48" s="735"/>
      <c r="AO48" s="735"/>
      <c r="AP48" s="735"/>
      <c r="AQ48" s="735"/>
      <c r="AR48" s="735"/>
      <c r="AS48" s="735"/>
      <c r="AT48" s="735"/>
      <c r="AU48" s="735"/>
      <c r="AV48" s="735"/>
      <c r="AW48" s="735"/>
      <c r="AX48" s="735"/>
      <c r="AY48" s="735"/>
      <c r="AZ48" s="735"/>
      <c r="BA48" s="735"/>
      <c r="BB48" s="735"/>
      <c r="BC48" s="735"/>
      <c r="BD48" s="735"/>
      <c r="BE48" s="735"/>
      <c r="BF48" s="735"/>
      <c r="BG48" s="735"/>
      <c r="BH48" s="735"/>
      <c r="BI48" s="735"/>
      <c r="BJ48" s="735"/>
      <c r="BK48" s="735"/>
      <c r="BL48" s="735"/>
      <c r="BM48" s="735"/>
      <c r="BN48" s="735"/>
      <c r="BO48" s="735"/>
      <c r="BP48" s="735"/>
      <c r="BQ48" s="735"/>
      <c r="BR48" s="735"/>
      <c r="BS48" s="735"/>
      <c r="BT48" s="735"/>
      <c r="BU48" s="735"/>
      <c r="BV48" s="735"/>
      <c r="BW48" s="735"/>
      <c r="BX48" s="735"/>
      <c r="BY48" s="735"/>
      <c r="BZ48" s="735"/>
      <c r="CC48" s="97" t="s">
        <v>611</v>
      </c>
    </row>
    <row r="49" spans="1:78" s="2" customFormat="1" ht="16.5" customHeight="1">
      <c r="A49" s="59"/>
      <c r="B49" s="59" t="s">
        <v>42</v>
      </c>
      <c r="C49" s="59"/>
      <c r="D49" s="59"/>
      <c r="E49" s="59"/>
      <c r="F49" s="59"/>
      <c r="G49" s="59"/>
      <c r="H49" s="59"/>
      <c r="I49" s="59"/>
      <c r="J49" s="59"/>
      <c r="K49" s="59"/>
      <c r="L49" s="59"/>
      <c r="M49" s="59"/>
      <c r="N49" s="59"/>
      <c r="O49" s="59"/>
      <c r="P49" s="59"/>
      <c r="Q49" s="59"/>
      <c r="R49" s="59"/>
      <c r="S49" s="59" t="s">
        <v>37</v>
      </c>
      <c r="T49" s="59"/>
      <c r="U49" s="735">
        <f>shinsei_SEKKEI2_JIMU_SIKAKU</f>
        <v>0</v>
      </c>
      <c r="V49" s="735"/>
      <c r="W49" s="735"/>
      <c r="X49" s="735"/>
      <c r="Y49" s="122" t="s">
        <v>43</v>
      </c>
      <c r="Z49" s="59"/>
      <c r="AA49" s="59"/>
      <c r="AB49" s="59"/>
      <c r="AC49" s="59"/>
      <c r="AD49" s="59"/>
      <c r="AE49" s="59"/>
      <c r="AF49" s="59"/>
      <c r="AG49" s="59"/>
      <c r="AH49" s="59"/>
      <c r="AI49" s="59" t="s">
        <v>37</v>
      </c>
      <c r="AJ49" s="59"/>
      <c r="AK49" s="735">
        <f>shinsei_SEKKEI2_JIMU_TOUROKU_KIKAN</f>
        <v>0</v>
      </c>
      <c r="AL49" s="735"/>
      <c r="AM49" s="735"/>
      <c r="AN49" s="735"/>
      <c r="AO49" s="735"/>
      <c r="AP49" s="735"/>
      <c r="AQ49" s="735"/>
      <c r="AR49" s="735"/>
      <c r="AS49" s="735"/>
      <c r="AT49" s="59" t="s">
        <v>44</v>
      </c>
      <c r="AU49" s="59"/>
      <c r="AV49" s="59"/>
      <c r="AW49" s="59"/>
      <c r="AX49" s="122"/>
      <c r="AY49" s="59"/>
      <c r="AZ49" s="59"/>
      <c r="BA49" s="59"/>
      <c r="BB49" s="59"/>
      <c r="BC49" s="59"/>
      <c r="BD49" s="82"/>
      <c r="BE49" s="59"/>
      <c r="BF49" s="735">
        <f>shinsei_SEKKEI2_JIMU_NO</f>
        <v>0</v>
      </c>
      <c r="BG49" s="735"/>
      <c r="BH49" s="735"/>
      <c r="BI49" s="735"/>
      <c r="BJ49" s="735"/>
      <c r="BK49" s="735"/>
      <c r="BL49" s="735"/>
      <c r="BM49" s="735"/>
      <c r="BN49" s="735"/>
      <c r="BO49" s="735"/>
      <c r="BP49" s="735"/>
      <c r="BQ49" s="735"/>
      <c r="BR49" s="122" t="s">
        <v>40</v>
      </c>
      <c r="BS49" s="59"/>
      <c r="BT49" s="59"/>
      <c r="BU49" s="59"/>
      <c r="BV49" s="59"/>
      <c r="BW49" s="59"/>
      <c r="BX49" s="59"/>
      <c r="BY49" s="59"/>
      <c r="BZ49" s="59"/>
    </row>
    <row r="50" spans="1:78" s="2" customFormat="1" ht="16.5" customHeight="1">
      <c r="A50" s="59"/>
      <c r="B50" s="59"/>
      <c r="C50" s="59"/>
      <c r="D50" s="59"/>
      <c r="E50" s="59"/>
      <c r="F50" s="59"/>
      <c r="G50" s="59"/>
      <c r="H50" s="59"/>
      <c r="I50" s="59"/>
      <c r="J50" s="59"/>
      <c r="K50" s="59"/>
      <c r="L50" s="59"/>
      <c r="M50" s="59"/>
      <c r="N50" s="59"/>
      <c r="O50" s="59"/>
      <c r="P50" s="59"/>
      <c r="Q50" s="59"/>
      <c r="R50" s="735">
        <f>shinsei_SEKKEI2_JIMU_NAME</f>
        <v>0</v>
      </c>
      <c r="S50" s="735"/>
      <c r="T50" s="735"/>
      <c r="U50" s="735"/>
      <c r="V50" s="735"/>
      <c r="W50" s="735"/>
      <c r="X50" s="735"/>
      <c r="Y50" s="735"/>
      <c r="Z50" s="735"/>
      <c r="AA50" s="735"/>
      <c r="AB50" s="735"/>
      <c r="AC50" s="735"/>
      <c r="AD50" s="735"/>
      <c r="AE50" s="735"/>
      <c r="AF50" s="735"/>
      <c r="AG50" s="735"/>
      <c r="AH50" s="735"/>
      <c r="AI50" s="735"/>
      <c r="AJ50" s="735"/>
      <c r="AK50" s="735"/>
      <c r="AL50" s="735"/>
      <c r="AM50" s="735"/>
      <c r="AN50" s="735"/>
      <c r="AO50" s="735"/>
      <c r="AP50" s="735"/>
      <c r="AQ50" s="735"/>
      <c r="AR50" s="735"/>
      <c r="AS50" s="735"/>
      <c r="AT50" s="735"/>
      <c r="AU50" s="735"/>
      <c r="AV50" s="735"/>
      <c r="AW50" s="735"/>
      <c r="AX50" s="735"/>
      <c r="AY50" s="735"/>
      <c r="AZ50" s="735"/>
      <c r="BA50" s="735"/>
      <c r="BB50" s="735"/>
      <c r="BC50" s="735"/>
      <c r="BD50" s="735"/>
      <c r="BE50" s="735"/>
      <c r="BF50" s="735"/>
      <c r="BG50" s="735"/>
      <c r="BH50" s="735"/>
      <c r="BI50" s="735"/>
      <c r="BJ50" s="735"/>
      <c r="BK50" s="735"/>
      <c r="BL50" s="735"/>
      <c r="BM50" s="735"/>
      <c r="BN50" s="735"/>
      <c r="BO50" s="735"/>
      <c r="BP50" s="735"/>
      <c r="BQ50" s="735"/>
      <c r="BR50" s="735"/>
      <c r="BS50" s="735"/>
      <c r="BT50" s="735"/>
      <c r="BU50" s="735"/>
      <c r="BV50" s="735"/>
      <c r="BW50" s="735"/>
      <c r="BX50" s="735"/>
      <c r="BY50" s="735"/>
      <c r="BZ50" s="735"/>
    </row>
    <row r="51" spans="1:78" s="2" customFormat="1" ht="16.5" customHeight="1">
      <c r="A51" s="59"/>
      <c r="B51" s="59" t="s">
        <v>47</v>
      </c>
      <c r="C51" s="59"/>
      <c r="D51" s="59"/>
      <c r="E51" s="59"/>
      <c r="F51" s="59"/>
      <c r="G51" s="59"/>
      <c r="H51" s="59"/>
      <c r="I51" s="59"/>
      <c r="J51" s="59"/>
      <c r="K51" s="59"/>
      <c r="L51" s="59"/>
      <c r="M51" s="59"/>
      <c r="N51" s="59"/>
      <c r="O51" s="59"/>
      <c r="P51" s="59"/>
      <c r="Q51" s="59"/>
      <c r="R51" s="735">
        <f>shinsei_SEKKEI2_POST_CODE</f>
        <v>0</v>
      </c>
      <c r="S51" s="735"/>
      <c r="T51" s="735"/>
      <c r="U51" s="735"/>
      <c r="V51" s="735"/>
      <c r="W51" s="735"/>
      <c r="X51" s="735"/>
      <c r="Y51" s="735"/>
      <c r="Z51" s="735"/>
      <c r="AA51" s="735"/>
      <c r="AB51" s="735"/>
      <c r="AC51" s="735"/>
      <c r="AD51" s="735"/>
      <c r="AE51" s="735"/>
      <c r="AF51" s="735"/>
      <c r="AG51" s="735"/>
      <c r="AH51" s="735"/>
      <c r="AI51" s="735"/>
      <c r="AJ51" s="735"/>
      <c r="AK51" s="735"/>
      <c r="AL51" s="735"/>
      <c r="AM51" s="735"/>
      <c r="AN51" s="735"/>
      <c r="AO51" s="735"/>
      <c r="AP51" s="735"/>
      <c r="AQ51" s="735"/>
      <c r="AR51" s="735"/>
      <c r="AS51" s="735"/>
      <c r="AT51" s="735"/>
      <c r="AU51" s="735"/>
      <c r="AV51" s="735"/>
      <c r="AW51" s="735"/>
      <c r="AX51" s="735"/>
      <c r="AY51" s="735"/>
      <c r="AZ51" s="735"/>
      <c r="BA51" s="735"/>
      <c r="BB51" s="735"/>
      <c r="BC51" s="735"/>
      <c r="BD51" s="735"/>
      <c r="BE51" s="735"/>
      <c r="BF51" s="735"/>
      <c r="BG51" s="735"/>
      <c r="BH51" s="735"/>
      <c r="BI51" s="735"/>
      <c r="BJ51" s="735"/>
      <c r="BK51" s="735"/>
      <c r="BL51" s="735"/>
      <c r="BM51" s="735"/>
      <c r="BN51" s="735"/>
      <c r="BO51" s="735"/>
      <c r="BP51" s="735"/>
      <c r="BQ51" s="735"/>
      <c r="BR51" s="735"/>
      <c r="BS51" s="735"/>
      <c r="BT51" s="735"/>
      <c r="BU51" s="735"/>
      <c r="BV51" s="735"/>
      <c r="BW51" s="735"/>
      <c r="BX51" s="735"/>
      <c r="BY51" s="735"/>
      <c r="BZ51" s="735"/>
    </row>
    <row r="52" spans="1:78" s="2" customFormat="1" ht="16.5" customHeight="1">
      <c r="A52" s="59"/>
      <c r="B52" s="59" t="s">
        <v>48</v>
      </c>
      <c r="C52" s="59"/>
      <c r="D52" s="59"/>
      <c r="E52" s="59"/>
      <c r="F52" s="59"/>
      <c r="G52" s="59"/>
      <c r="H52" s="59"/>
      <c r="I52" s="59"/>
      <c r="J52" s="59"/>
      <c r="K52" s="59"/>
      <c r="L52" s="59"/>
      <c r="M52" s="59"/>
      <c r="N52" s="59"/>
      <c r="O52" s="59"/>
      <c r="P52" s="59"/>
      <c r="Q52" s="59"/>
      <c r="R52" s="735" t="str">
        <f>shinsei_SEKKEI2_KEN&amp;shinsei_SEKKEI2_ADDRESS</f>
        <v/>
      </c>
      <c r="S52" s="735"/>
      <c r="T52" s="735"/>
      <c r="U52" s="735"/>
      <c r="V52" s="735"/>
      <c r="W52" s="735"/>
      <c r="X52" s="735"/>
      <c r="Y52" s="735"/>
      <c r="Z52" s="735"/>
      <c r="AA52" s="735"/>
      <c r="AB52" s="735"/>
      <c r="AC52" s="735"/>
      <c r="AD52" s="735"/>
      <c r="AE52" s="735"/>
      <c r="AF52" s="735"/>
      <c r="AG52" s="735"/>
      <c r="AH52" s="735"/>
      <c r="AI52" s="735"/>
      <c r="AJ52" s="735"/>
      <c r="AK52" s="735"/>
      <c r="AL52" s="735"/>
      <c r="AM52" s="735"/>
      <c r="AN52" s="735"/>
      <c r="AO52" s="735"/>
      <c r="AP52" s="735"/>
      <c r="AQ52" s="735"/>
      <c r="AR52" s="735"/>
      <c r="AS52" s="735"/>
      <c r="AT52" s="735"/>
      <c r="AU52" s="735"/>
      <c r="AV52" s="735"/>
      <c r="AW52" s="735"/>
      <c r="AX52" s="735"/>
      <c r="AY52" s="735"/>
      <c r="AZ52" s="735"/>
      <c r="BA52" s="735"/>
      <c r="BB52" s="735"/>
      <c r="BC52" s="735"/>
      <c r="BD52" s="735"/>
      <c r="BE52" s="735"/>
      <c r="BF52" s="735"/>
      <c r="BG52" s="735"/>
      <c r="BH52" s="735"/>
      <c r="BI52" s="735"/>
      <c r="BJ52" s="735"/>
      <c r="BK52" s="735"/>
      <c r="BL52" s="735"/>
      <c r="BM52" s="735"/>
      <c r="BN52" s="735"/>
      <c r="BO52" s="735"/>
      <c r="BP52" s="735"/>
      <c r="BQ52" s="735"/>
      <c r="BR52" s="735"/>
      <c r="BS52" s="735"/>
      <c r="BT52" s="735"/>
      <c r="BU52" s="735"/>
      <c r="BV52" s="735"/>
      <c r="BW52" s="735"/>
      <c r="BX52" s="735"/>
      <c r="BY52" s="735"/>
      <c r="BZ52" s="735"/>
    </row>
    <row r="53" spans="1:78" s="2" customFormat="1" ht="16.5" customHeight="1">
      <c r="A53" s="59"/>
      <c r="B53" s="59" t="s">
        <v>49</v>
      </c>
      <c r="C53" s="59"/>
      <c r="D53" s="59"/>
      <c r="E53" s="59"/>
      <c r="F53" s="59"/>
      <c r="G53" s="59"/>
      <c r="H53" s="59"/>
      <c r="I53" s="59"/>
      <c r="J53" s="59"/>
      <c r="K53" s="59"/>
      <c r="L53" s="59"/>
      <c r="M53" s="59"/>
      <c r="N53" s="59"/>
      <c r="O53" s="59"/>
      <c r="P53" s="59"/>
      <c r="Q53" s="59"/>
      <c r="R53" s="735">
        <f>shinsei_SEKKEI2_TEL</f>
        <v>0</v>
      </c>
      <c r="S53" s="735"/>
      <c r="T53" s="735"/>
      <c r="U53" s="735"/>
      <c r="V53" s="735"/>
      <c r="W53" s="735"/>
      <c r="X53" s="735"/>
      <c r="Y53" s="735"/>
      <c r="Z53" s="735"/>
      <c r="AA53" s="735"/>
      <c r="AB53" s="735"/>
      <c r="AC53" s="735"/>
      <c r="AD53" s="735"/>
      <c r="AE53" s="735"/>
      <c r="AF53" s="735"/>
      <c r="AG53" s="735"/>
      <c r="AH53" s="735"/>
      <c r="AI53" s="735"/>
      <c r="AJ53" s="735"/>
      <c r="AK53" s="735"/>
      <c r="AL53" s="735"/>
      <c r="AM53" s="735"/>
      <c r="AN53" s="735"/>
      <c r="AO53" s="735"/>
      <c r="AP53" s="735"/>
      <c r="AQ53" s="735"/>
      <c r="AR53" s="735"/>
      <c r="AS53" s="735"/>
      <c r="AT53" s="735"/>
      <c r="AU53" s="735"/>
      <c r="AV53" s="735"/>
      <c r="AW53" s="735"/>
      <c r="AX53" s="735"/>
      <c r="AY53" s="735"/>
      <c r="AZ53" s="735"/>
      <c r="BA53" s="735"/>
      <c r="BB53" s="735"/>
      <c r="BC53" s="735"/>
      <c r="BD53" s="735"/>
      <c r="BE53" s="735"/>
      <c r="BF53" s="735"/>
      <c r="BG53" s="735"/>
      <c r="BH53" s="735"/>
      <c r="BI53" s="735"/>
      <c r="BJ53" s="735"/>
      <c r="BK53" s="735"/>
      <c r="BL53" s="735"/>
      <c r="BM53" s="735"/>
      <c r="BN53" s="735"/>
      <c r="BO53" s="735"/>
      <c r="BP53" s="735"/>
      <c r="BQ53" s="735"/>
      <c r="BR53" s="735"/>
      <c r="BS53" s="735"/>
      <c r="BT53" s="735"/>
      <c r="BU53" s="735"/>
      <c r="BV53" s="735"/>
      <c r="BW53" s="735"/>
      <c r="BX53" s="735"/>
      <c r="BY53" s="735"/>
      <c r="BZ53" s="735"/>
    </row>
    <row r="54" spans="1:78" s="2" customFormat="1" ht="16.5" customHeight="1">
      <c r="A54" s="59"/>
      <c r="B54" s="59" t="s">
        <v>52</v>
      </c>
      <c r="C54" s="59"/>
      <c r="D54" s="59"/>
      <c r="E54" s="59"/>
      <c r="F54" s="59"/>
      <c r="G54" s="59"/>
      <c r="H54" s="59"/>
      <c r="I54" s="59"/>
      <c r="J54" s="59"/>
      <c r="K54" s="59"/>
      <c r="L54" s="59"/>
      <c r="M54" s="59"/>
      <c r="N54" s="59"/>
      <c r="O54" s="59"/>
      <c r="P54" s="59"/>
      <c r="Q54" s="59"/>
      <c r="R54" s="59"/>
      <c r="S54" s="59"/>
      <c r="T54" s="59"/>
      <c r="U54" s="59"/>
      <c r="V54" s="59"/>
      <c r="W54" s="59"/>
      <c r="X54" s="59"/>
      <c r="Y54" s="59"/>
      <c r="Z54" s="59"/>
      <c r="AA54" s="735">
        <f>shinsei_SEKKEI2_DOC</f>
        <v>0</v>
      </c>
      <c r="AB54" s="735"/>
      <c r="AC54" s="735"/>
      <c r="AD54" s="735"/>
      <c r="AE54" s="735"/>
      <c r="AF54" s="735"/>
      <c r="AG54" s="735"/>
      <c r="AH54" s="735"/>
      <c r="AI54" s="735"/>
      <c r="AJ54" s="735"/>
      <c r="AK54" s="735"/>
      <c r="AL54" s="735"/>
      <c r="AM54" s="735"/>
      <c r="AN54" s="735"/>
      <c r="AO54" s="735"/>
      <c r="AP54" s="735"/>
      <c r="AQ54" s="735"/>
      <c r="AR54" s="735"/>
      <c r="AS54" s="735"/>
      <c r="AT54" s="735"/>
      <c r="AU54" s="735"/>
      <c r="AV54" s="735"/>
      <c r="AW54" s="735"/>
      <c r="AX54" s="735"/>
      <c r="AY54" s="735"/>
      <c r="AZ54" s="735"/>
      <c r="BA54" s="735"/>
      <c r="BB54" s="735"/>
      <c r="BC54" s="735"/>
      <c r="BD54" s="735"/>
      <c r="BE54" s="735"/>
      <c r="BF54" s="735"/>
      <c r="BG54" s="735"/>
      <c r="BH54" s="735"/>
      <c r="BI54" s="735"/>
      <c r="BJ54" s="735"/>
      <c r="BK54" s="735"/>
      <c r="BL54" s="735"/>
      <c r="BM54" s="735"/>
      <c r="BN54" s="735"/>
      <c r="BO54" s="735"/>
      <c r="BP54" s="735"/>
      <c r="BQ54" s="735"/>
      <c r="BR54" s="735"/>
      <c r="BS54" s="735"/>
      <c r="BT54" s="735"/>
      <c r="BU54" s="735"/>
      <c r="BV54" s="735"/>
      <c r="BW54" s="735"/>
      <c r="BX54" s="735"/>
      <c r="BY54" s="735"/>
      <c r="BZ54" s="735"/>
    </row>
    <row r="55" spans="1:78" s="2" customFormat="1" ht="6.95" customHeight="1">
      <c r="A55" s="59"/>
      <c r="B55" s="59"/>
      <c r="C55" s="59"/>
      <c r="D55" s="59"/>
      <c r="E55" s="59"/>
      <c r="F55" s="59"/>
      <c r="G55" s="59"/>
      <c r="H55" s="59"/>
      <c r="I55" s="59"/>
      <c r="J55" s="59"/>
      <c r="K55" s="59"/>
      <c r="L55" s="59"/>
      <c r="M55" s="59"/>
      <c r="N55" s="59"/>
      <c r="O55" s="59"/>
      <c r="P55" s="59"/>
      <c r="Q55" s="59"/>
      <c r="R55" s="59"/>
      <c r="S55" s="59"/>
      <c r="T55" s="59"/>
      <c r="U55" s="59"/>
      <c r="V55" s="59"/>
      <c r="W55" s="59"/>
      <c r="X55" s="59"/>
      <c r="Y55" s="59"/>
      <c r="Z55" s="59"/>
      <c r="AA55" s="59"/>
      <c r="AB55" s="59"/>
      <c r="AC55" s="59"/>
      <c r="AD55" s="59"/>
      <c r="AE55" s="59"/>
      <c r="AF55" s="59"/>
      <c r="AG55" s="59"/>
      <c r="AH55" s="59"/>
      <c r="AI55" s="59"/>
      <c r="AJ55" s="59"/>
      <c r="AK55" s="59"/>
      <c r="AL55" s="59"/>
      <c r="AM55" s="59"/>
      <c r="AN55" s="59"/>
      <c r="AO55" s="59"/>
      <c r="AP55" s="59"/>
      <c r="AQ55" s="59"/>
      <c r="AR55" s="59"/>
      <c r="AS55" s="59"/>
      <c r="AT55" s="59"/>
      <c r="AU55" s="59"/>
      <c r="AV55" s="59"/>
      <c r="AW55" s="59"/>
      <c r="AX55" s="59"/>
      <c r="AY55" s="59"/>
      <c r="AZ55" s="59"/>
      <c r="BA55" s="59"/>
      <c r="BB55" s="59"/>
      <c r="BC55" s="59"/>
      <c r="BD55" s="59"/>
      <c r="BE55" s="59"/>
      <c r="BF55" s="59"/>
      <c r="BG55" s="59"/>
      <c r="BH55" s="59"/>
      <c r="BI55" s="59"/>
      <c r="BJ55" s="59"/>
      <c r="BK55" s="59"/>
      <c r="BL55" s="59"/>
      <c r="BM55" s="59"/>
      <c r="BN55" s="59"/>
      <c r="BO55" s="59"/>
      <c r="BP55" s="59"/>
      <c r="BQ55" s="59"/>
      <c r="BR55" s="59"/>
      <c r="BS55" s="59"/>
      <c r="BT55" s="59"/>
      <c r="BU55" s="59"/>
      <c r="BV55" s="59"/>
      <c r="BW55" s="59"/>
      <c r="BX55" s="59"/>
      <c r="BY55" s="59"/>
      <c r="BZ55" s="59"/>
    </row>
    <row r="56" spans="1:78" s="2" customFormat="1" ht="0.95" customHeight="1">
      <c r="A56" s="59"/>
      <c r="B56" s="59"/>
      <c r="C56" s="59"/>
      <c r="D56" s="59"/>
      <c r="E56" s="59"/>
      <c r="F56" s="59"/>
      <c r="G56" s="59"/>
      <c r="H56" s="59"/>
      <c r="I56" s="59"/>
      <c r="J56" s="59"/>
      <c r="K56" s="59"/>
      <c r="L56" s="59"/>
      <c r="M56" s="59"/>
      <c r="N56" s="59"/>
      <c r="O56" s="59"/>
      <c r="P56" s="59"/>
      <c r="Q56" s="59"/>
      <c r="R56" s="59"/>
      <c r="S56" s="59"/>
      <c r="T56" s="59"/>
      <c r="U56" s="59"/>
      <c r="V56" s="59"/>
      <c r="W56" s="59"/>
      <c r="X56" s="59"/>
      <c r="Y56" s="59"/>
      <c r="Z56" s="59"/>
      <c r="AA56" s="59"/>
      <c r="AB56" s="59"/>
      <c r="AC56" s="59"/>
      <c r="AD56" s="59"/>
      <c r="AE56" s="59"/>
      <c r="AF56" s="59"/>
      <c r="AG56" s="59"/>
      <c r="AH56" s="59"/>
      <c r="AI56" s="59"/>
      <c r="AJ56" s="59"/>
      <c r="AK56" s="59"/>
      <c r="AL56" s="59"/>
      <c r="AM56" s="59"/>
      <c r="AN56" s="59"/>
      <c r="AO56" s="59"/>
      <c r="AP56" s="59"/>
      <c r="AQ56" s="59"/>
      <c r="AR56" s="59"/>
      <c r="AS56" s="59"/>
      <c r="AT56" s="59"/>
      <c r="AU56" s="59"/>
      <c r="AV56" s="59"/>
      <c r="AW56" s="59"/>
      <c r="AX56" s="59"/>
      <c r="AY56" s="59"/>
      <c r="AZ56" s="59"/>
      <c r="BA56" s="59"/>
      <c r="BB56" s="59"/>
      <c r="BC56" s="59"/>
      <c r="BD56" s="59"/>
      <c r="BE56" s="59"/>
      <c r="BF56" s="59"/>
      <c r="BG56" s="59"/>
      <c r="BH56" s="59"/>
      <c r="BI56" s="59"/>
      <c r="BJ56" s="59"/>
      <c r="BK56" s="59"/>
      <c r="BL56" s="59"/>
      <c r="BM56" s="59"/>
      <c r="BN56" s="59"/>
      <c r="BO56" s="59"/>
      <c r="BP56" s="59"/>
      <c r="BQ56" s="59"/>
      <c r="BR56" s="59"/>
      <c r="BS56" s="59"/>
      <c r="BT56" s="59"/>
      <c r="BU56" s="59"/>
      <c r="BV56" s="59"/>
      <c r="BW56" s="59"/>
      <c r="BX56" s="59"/>
      <c r="BY56" s="59"/>
      <c r="BZ56" s="59"/>
    </row>
    <row r="57" spans="1:78" s="2" customFormat="1" ht="16.5" customHeight="1">
      <c r="A57" s="59"/>
      <c r="B57" s="59" t="s">
        <v>36</v>
      </c>
      <c r="C57" s="59"/>
      <c r="D57" s="59"/>
      <c r="E57" s="59"/>
      <c r="F57" s="59"/>
      <c r="G57" s="59"/>
      <c r="H57" s="59"/>
      <c r="I57" s="59"/>
      <c r="J57" s="59"/>
      <c r="K57" s="59"/>
      <c r="L57" s="59"/>
      <c r="M57" s="59"/>
      <c r="N57" s="59"/>
      <c r="O57" s="59"/>
      <c r="P57" s="59"/>
      <c r="Q57" s="59"/>
      <c r="R57" s="59"/>
      <c r="S57" s="59" t="s">
        <v>37</v>
      </c>
      <c r="T57" s="59"/>
      <c r="U57" s="735">
        <f>shinsei_SEKKEI3_SIKAKU</f>
        <v>0</v>
      </c>
      <c r="V57" s="735"/>
      <c r="W57" s="735"/>
      <c r="X57" s="735"/>
      <c r="Y57" s="122" t="s">
        <v>38</v>
      </c>
      <c r="Z57" s="59"/>
      <c r="AA57" s="59"/>
      <c r="AB57" s="59"/>
      <c r="AC57" s="59"/>
      <c r="AD57" s="59"/>
      <c r="AE57" s="59"/>
      <c r="AF57" s="59"/>
      <c r="AG57" s="59"/>
      <c r="AH57" s="59"/>
      <c r="AI57" s="59" t="s">
        <v>37</v>
      </c>
      <c r="AJ57" s="59"/>
      <c r="AK57" s="707">
        <f>shinsei_SEKKEI3_TOUROKU_KIKAN</f>
        <v>0</v>
      </c>
      <c r="AL57" s="707"/>
      <c r="AM57" s="707"/>
      <c r="AN57" s="707"/>
      <c r="AO57" s="707"/>
      <c r="AP57" s="707"/>
      <c r="AQ57" s="707"/>
      <c r="AR57" s="707"/>
      <c r="AS57" s="707"/>
      <c r="AT57" s="707"/>
      <c r="AU57" s="707"/>
      <c r="AV57" s="707"/>
      <c r="AW57" s="122" t="s">
        <v>39</v>
      </c>
      <c r="AX57" s="59"/>
      <c r="AY57" s="59"/>
      <c r="AZ57" s="59"/>
      <c r="BA57" s="59"/>
      <c r="BB57" s="59"/>
      <c r="BC57" s="59"/>
      <c r="BD57" s="59"/>
      <c r="BE57" s="59"/>
      <c r="BF57" s="735">
        <f>shinsei_SEKKEI3_KENSETUSI_NO</f>
        <v>0</v>
      </c>
      <c r="BG57" s="735"/>
      <c r="BH57" s="735"/>
      <c r="BI57" s="735"/>
      <c r="BJ57" s="735"/>
      <c r="BK57" s="735"/>
      <c r="BL57" s="735"/>
      <c r="BM57" s="735"/>
      <c r="BN57" s="735"/>
      <c r="BO57" s="735"/>
      <c r="BP57" s="735"/>
      <c r="BQ57" s="735"/>
      <c r="BR57" s="122" t="s">
        <v>40</v>
      </c>
      <c r="BS57" s="59"/>
      <c r="BT57" s="59"/>
      <c r="BU57" s="59"/>
      <c r="BV57" s="59"/>
      <c r="BW57" s="59"/>
      <c r="BX57" s="59"/>
      <c r="BY57" s="59"/>
      <c r="BZ57" s="59"/>
    </row>
    <row r="58" spans="1:78" s="2" customFormat="1" ht="16.5" customHeight="1">
      <c r="A58" s="59"/>
      <c r="B58" s="59" t="s">
        <v>31</v>
      </c>
      <c r="C58" s="59"/>
      <c r="D58" s="59"/>
      <c r="E58" s="59"/>
      <c r="F58" s="59"/>
      <c r="G58" s="59"/>
      <c r="H58" s="59"/>
      <c r="I58" s="59"/>
      <c r="J58" s="59"/>
      <c r="K58" s="59"/>
      <c r="L58" s="59"/>
      <c r="M58" s="59"/>
      <c r="N58" s="59"/>
      <c r="O58" s="59"/>
      <c r="P58" s="59"/>
      <c r="Q58" s="59"/>
      <c r="R58" s="735">
        <f>shinsei_SEKKEI3_NAME</f>
        <v>0</v>
      </c>
      <c r="S58" s="735"/>
      <c r="T58" s="735"/>
      <c r="U58" s="735"/>
      <c r="V58" s="735"/>
      <c r="W58" s="735"/>
      <c r="X58" s="735"/>
      <c r="Y58" s="735"/>
      <c r="Z58" s="735"/>
      <c r="AA58" s="735"/>
      <c r="AB58" s="735"/>
      <c r="AC58" s="735"/>
      <c r="AD58" s="735"/>
      <c r="AE58" s="735"/>
      <c r="AF58" s="735"/>
      <c r="AG58" s="735"/>
      <c r="AH58" s="735"/>
      <c r="AI58" s="735"/>
      <c r="AJ58" s="735"/>
      <c r="AK58" s="735"/>
      <c r="AL58" s="735"/>
      <c r="AM58" s="735"/>
      <c r="AN58" s="735"/>
      <c r="AO58" s="735"/>
      <c r="AP58" s="735"/>
      <c r="AQ58" s="735"/>
      <c r="AR58" s="735"/>
      <c r="AS58" s="735"/>
      <c r="AT58" s="735"/>
      <c r="AU58" s="735"/>
      <c r="AV58" s="735"/>
      <c r="AW58" s="735"/>
      <c r="AX58" s="735"/>
      <c r="AY58" s="735"/>
      <c r="AZ58" s="735"/>
      <c r="BA58" s="735"/>
      <c r="BB58" s="735"/>
      <c r="BC58" s="735"/>
      <c r="BD58" s="735"/>
      <c r="BE58" s="735"/>
      <c r="BF58" s="735"/>
      <c r="BG58" s="735"/>
      <c r="BH58" s="735"/>
      <c r="BI58" s="735"/>
      <c r="BJ58" s="735"/>
      <c r="BK58" s="735"/>
      <c r="BL58" s="735"/>
      <c r="BM58" s="735"/>
      <c r="BN58" s="735"/>
      <c r="BO58" s="735"/>
      <c r="BP58" s="735"/>
      <c r="BQ58" s="735"/>
      <c r="BR58" s="735"/>
      <c r="BS58" s="735"/>
      <c r="BT58" s="735"/>
      <c r="BU58" s="735"/>
      <c r="BV58" s="735"/>
      <c r="BW58" s="735"/>
      <c r="BX58" s="735"/>
      <c r="BY58" s="735"/>
      <c r="BZ58" s="735"/>
    </row>
    <row r="59" spans="1:78" s="2" customFormat="1" ht="16.5" customHeight="1">
      <c r="A59" s="59"/>
      <c r="B59" s="59" t="s">
        <v>42</v>
      </c>
      <c r="C59" s="59"/>
      <c r="D59" s="59"/>
      <c r="E59" s="59"/>
      <c r="F59" s="59"/>
      <c r="G59" s="59"/>
      <c r="H59" s="59"/>
      <c r="I59" s="59"/>
      <c r="J59" s="59"/>
      <c r="K59" s="59"/>
      <c r="L59" s="59"/>
      <c r="M59" s="59"/>
      <c r="N59" s="59"/>
      <c r="O59" s="59"/>
      <c r="P59" s="59"/>
      <c r="Q59" s="59"/>
      <c r="R59" s="59"/>
      <c r="S59" s="59" t="s">
        <v>37</v>
      </c>
      <c r="T59" s="59"/>
      <c r="U59" s="735">
        <f>shinsei_SEKKEI3_JIMU_SIKAKU</f>
        <v>0</v>
      </c>
      <c r="V59" s="735"/>
      <c r="W59" s="735"/>
      <c r="X59" s="735"/>
      <c r="Y59" s="122" t="s">
        <v>43</v>
      </c>
      <c r="Z59" s="59"/>
      <c r="AA59" s="59"/>
      <c r="AB59" s="59"/>
      <c r="AC59" s="59"/>
      <c r="AD59" s="59"/>
      <c r="AE59" s="59"/>
      <c r="AF59" s="59"/>
      <c r="AG59" s="59"/>
      <c r="AH59" s="59"/>
      <c r="AI59" s="59" t="s">
        <v>37</v>
      </c>
      <c r="AJ59" s="59"/>
      <c r="AK59" s="735">
        <f>shinsei_SEKKEI3_JIMU_TOUROKU_KIKAN</f>
        <v>0</v>
      </c>
      <c r="AL59" s="735"/>
      <c r="AM59" s="735"/>
      <c r="AN59" s="735"/>
      <c r="AO59" s="735"/>
      <c r="AP59" s="735"/>
      <c r="AQ59" s="735"/>
      <c r="AR59" s="735"/>
      <c r="AS59" s="735"/>
      <c r="AT59" s="59" t="s">
        <v>44</v>
      </c>
      <c r="AU59" s="59"/>
      <c r="AV59" s="59"/>
      <c r="AW59" s="59"/>
      <c r="AX59" s="122"/>
      <c r="AY59" s="59"/>
      <c r="AZ59" s="59"/>
      <c r="BA59" s="59"/>
      <c r="BB59" s="59"/>
      <c r="BC59" s="59"/>
      <c r="BD59" s="59"/>
      <c r="BE59" s="82"/>
      <c r="BF59" s="735">
        <f>shinsei_SEKKEI3_JIMU_NO</f>
        <v>0</v>
      </c>
      <c r="BG59" s="735"/>
      <c r="BH59" s="735"/>
      <c r="BI59" s="735"/>
      <c r="BJ59" s="735"/>
      <c r="BK59" s="735"/>
      <c r="BL59" s="735"/>
      <c r="BM59" s="735"/>
      <c r="BN59" s="735"/>
      <c r="BO59" s="735"/>
      <c r="BP59" s="735"/>
      <c r="BQ59" s="735"/>
      <c r="BR59" s="122" t="s">
        <v>40</v>
      </c>
      <c r="BS59" s="59"/>
      <c r="BT59" s="59"/>
      <c r="BU59" s="59"/>
      <c r="BV59" s="59"/>
      <c r="BW59" s="59"/>
      <c r="BX59" s="59"/>
      <c r="BY59" s="59"/>
      <c r="BZ59" s="59"/>
    </row>
    <row r="60" spans="1:78" s="2" customFormat="1" ht="16.5" customHeight="1">
      <c r="A60" s="59"/>
      <c r="B60" s="59"/>
      <c r="C60" s="59"/>
      <c r="D60" s="59"/>
      <c r="E60" s="59"/>
      <c r="F60" s="59"/>
      <c r="G60" s="59"/>
      <c r="H60" s="59"/>
      <c r="I60" s="59"/>
      <c r="J60" s="59"/>
      <c r="K60" s="59"/>
      <c r="L60" s="59"/>
      <c r="M60" s="59"/>
      <c r="N60" s="59"/>
      <c r="O60" s="59"/>
      <c r="P60" s="59"/>
      <c r="Q60" s="59"/>
      <c r="R60" s="735">
        <f>shinsei_SEKKEI3_JIMU_NAME</f>
        <v>0</v>
      </c>
      <c r="S60" s="735"/>
      <c r="T60" s="735"/>
      <c r="U60" s="735"/>
      <c r="V60" s="735"/>
      <c r="W60" s="735"/>
      <c r="X60" s="735"/>
      <c r="Y60" s="735"/>
      <c r="Z60" s="735"/>
      <c r="AA60" s="735"/>
      <c r="AB60" s="735"/>
      <c r="AC60" s="735"/>
      <c r="AD60" s="735"/>
      <c r="AE60" s="735"/>
      <c r="AF60" s="735"/>
      <c r="AG60" s="735"/>
      <c r="AH60" s="735"/>
      <c r="AI60" s="735"/>
      <c r="AJ60" s="735"/>
      <c r="AK60" s="735"/>
      <c r="AL60" s="735"/>
      <c r="AM60" s="735"/>
      <c r="AN60" s="735"/>
      <c r="AO60" s="735"/>
      <c r="AP60" s="735"/>
      <c r="AQ60" s="735"/>
      <c r="AR60" s="735"/>
      <c r="AS60" s="735"/>
      <c r="AT60" s="735"/>
      <c r="AU60" s="735"/>
      <c r="AV60" s="735"/>
      <c r="AW60" s="735"/>
      <c r="AX60" s="735"/>
      <c r="AY60" s="735"/>
      <c r="AZ60" s="735"/>
      <c r="BA60" s="735"/>
      <c r="BB60" s="735"/>
      <c r="BC60" s="735"/>
      <c r="BD60" s="735"/>
      <c r="BE60" s="735"/>
      <c r="BF60" s="735"/>
      <c r="BG60" s="735"/>
      <c r="BH60" s="735"/>
      <c r="BI60" s="735"/>
      <c r="BJ60" s="735"/>
      <c r="BK60" s="735"/>
      <c r="BL60" s="735"/>
      <c r="BM60" s="735"/>
      <c r="BN60" s="735"/>
      <c r="BO60" s="735"/>
      <c r="BP60" s="735"/>
      <c r="BQ60" s="735"/>
      <c r="BR60" s="735"/>
      <c r="BS60" s="735"/>
      <c r="BT60" s="735"/>
      <c r="BU60" s="735"/>
      <c r="BV60" s="735"/>
      <c r="BW60" s="735"/>
      <c r="BX60" s="735"/>
      <c r="BY60" s="735"/>
      <c r="BZ60" s="735"/>
    </row>
    <row r="61" spans="1:78" s="2" customFormat="1" ht="16.5" customHeight="1">
      <c r="A61" s="59"/>
      <c r="B61" s="59" t="s">
        <v>47</v>
      </c>
      <c r="C61" s="59"/>
      <c r="D61" s="59"/>
      <c r="E61" s="59"/>
      <c r="F61" s="59"/>
      <c r="G61" s="59"/>
      <c r="H61" s="59"/>
      <c r="I61" s="59"/>
      <c r="J61" s="59"/>
      <c r="K61" s="59"/>
      <c r="L61" s="59"/>
      <c r="M61" s="59"/>
      <c r="N61" s="59"/>
      <c r="O61" s="59"/>
      <c r="P61" s="59"/>
      <c r="Q61" s="59"/>
      <c r="R61" s="735">
        <f>shinsei_SEKKEI3_POST_CODE</f>
        <v>0</v>
      </c>
      <c r="S61" s="735"/>
      <c r="T61" s="735"/>
      <c r="U61" s="735"/>
      <c r="V61" s="735"/>
      <c r="W61" s="735"/>
      <c r="X61" s="735"/>
      <c r="Y61" s="735"/>
      <c r="Z61" s="735"/>
      <c r="AA61" s="735"/>
      <c r="AB61" s="735"/>
      <c r="AC61" s="735"/>
      <c r="AD61" s="735"/>
      <c r="AE61" s="735"/>
      <c r="AF61" s="735"/>
      <c r="AG61" s="735"/>
      <c r="AH61" s="735"/>
      <c r="AI61" s="735"/>
      <c r="AJ61" s="735"/>
      <c r="AK61" s="735"/>
      <c r="AL61" s="735"/>
      <c r="AM61" s="735"/>
      <c r="AN61" s="735"/>
      <c r="AO61" s="735"/>
      <c r="AP61" s="735"/>
      <c r="AQ61" s="735"/>
      <c r="AR61" s="735"/>
      <c r="AS61" s="735"/>
      <c r="AT61" s="735"/>
      <c r="AU61" s="735"/>
      <c r="AV61" s="735"/>
      <c r="AW61" s="735"/>
      <c r="AX61" s="735"/>
      <c r="AY61" s="735"/>
      <c r="AZ61" s="735"/>
      <c r="BA61" s="735"/>
      <c r="BB61" s="735"/>
      <c r="BC61" s="735"/>
      <c r="BD61" s="735"/>
      <c r="BE61" s="735"/>
      <c r="BF61" s="735"/>
      <c r="BG61" s="735"/>
      <c r="BH61" s="735"/>
      <c r="BI61" s="735"/>
      <c r="BJ61" s="735"/>
      <c r="BK61" s="735"/>
      <c r="BL61" s="735"/>
      <c r="BM61" s="735"/>
      <c r="BN61" s="735"/>
      <c r="BO61" s="735"/>
      <c r="BP61" s="735"/>
      <c r="BQ61" s="735"/>
      <c r="BR61" s="735"/>
      <c r="BS61" s="735"/>
      <c r="BT61" s="735"/>
      <c r="BU61" s="735"/>
      <c r="BV61" s="735"/>
      <c r="BW61" s="735"/>
      <c r="BX61" s="735"/>
      <c r="BY61" s="735"/>
      <c r="BZ61" s="735"/>
    </row>
    <row r="62" spans="1:78" s="2" customFormat="1" ht="16.5" customHeight="1">
      <c r="A62" s="59"/>
      <c r="B62" s="59" t="s">
        <v>48</v>
      </c>
      <c r="C62" s="59"/>
      <c r="D62" s="59"/>
      <c r="E62" s="59"/>
      <c r="F62" s="59"/>
      <c r="G62" s="59"/>
      <c r="H62" s="59"/>
      <c r="I62" s="59"/>
      <c r="J62" s="59"/>
      <c r="K62" s="59"/>
      <c r="L62" s="59"/>
      <c r="M62" s="59"/>
      <c r="N62" s="59"/>
      <c r="O62" s="59"/>
      <c r="P62" s="59"/>
      <c r="Q62" s="59"/>
      <c r="R62" s="735" t="str">
        <f>shinsei_SEKKEI3_KEN&amp;shinsei_SEKKEI3_ADDRESS</f>
        <v/>
      </c>
      <c r="S62" s="735"/>
      <c r="T62" s="735"/>
      <c r="U62" s="735"/>
      <c r="V62" s="735"/>
      <c r="W62" s="735"/>
      <c r="X62" s="735"/>
      <c r="Y62" s="735"/>
      <c r="Z62" s="735"/>
      <c r="AA62" s="735"/>
      <c r="AB62" s="735"/>
      <c r="AC62" s="735"/>
      <c r="AD62" s="735"/>
      <c r="AE62" s="735"/>
      <c r="AF62" s="735"/>
      <c r="AG62" s="735"/>
      <c r="AH62" s="735"/>
      <c r="AI62" s="735"/>
      <c r="AJ62" s="735"/>
      <c r="AK62" s="735"/>
      <c r="AL62" s="735"/>
      <c r="AM62" s="735"/>
      <c r="AN62" s="735"/>
      <c r="AO62" s="735"/>
      <c r="AP62" s="735"/>
      <c r="AQ62" s="735"/>
      <c r="AR62" s="735"/>
      <c r="AS62" s="735"/>
      <c r="AT62" s="735"/>
      <c r="AU62" s="735"/>
      <c r="AV62" s="735"/>
      <c r="AW62" s="735"/>
      <c r="AX62" s="735"/>
      <c r="AY62" s="735"/>
      <c r="AZ62" s="735"/>
      <c r="BA62" s="735"/>
      <c r="BB62" s="735"/>
      <c r="BC62" s="735"/>
      <c r="BD62" s="735"/>
      <c r="BE62" s="735"/>
      <c r="BF62" s="735"/>
      <c r="BG62" s="735"/>
      <c r="BH62" s="735"/>
      <c r="BI62" s="735"/>
      <c r="BJ62" s="735"/>
      <c r="BK62" s="735"/>
      <c r="BL62" s="735"/>
      <c r="BM62" s="735"/>
      <c r="BN62" s="735"/>
      <c r="BO62" s="735"/>
      <c r="BP62" s="735"/>
      <c r="BQ62" s="735"/>
      <c r="BR62" s="735"/>
      <c r="BS62" s="735"/>
      <c r="BT62" s="735"/>
      <c r="BU62" s="735"/>
      <c r="BV62" s="735"/>
      <c r="BW62" s="735"/>
      <c r="BX62" s="735"/>
      <c r="BY62" s="735"/>
      <c r="BZ62" s="735"/>
    </row>
    <row r="63" spans="1:78" s="2" customFormat="1" ht="16.5" customHeight="1">
      <c r="A63" s="59"/>
      <c r="B63" s="59" t="s">
        <v>49</v>
      </c>
      <c r="C63" s="59"/>
      <c r="D63" s="59"/>
      <c r="E63" s="59"/>
      <c r="F63" s="59"/>
      <c r="G63" s="59"/>
      <c r="H63" s="59"/>
      <c r="I63" s="59"/>
      <c r="J63" s="59"/>
      <c r="K63" s="59"/>
      <c r="L63" s="59"/>
      <c r="M63" s="59"/>
      <c r="N63" s="59"/>
      <c r="O63" s="59"/>
      <c r="P63" s="59"/>
      <c r="Q63" s="59"/>
      <c r="R63" s="735">
        <f>shinsei_SEKKEI3_TEL</f>
        <v>0</v>
      </c>
      <c r="S63" s="735"/>
      <c r="T63" s="735"/>
      <c r="U63" s="735"/>
      <c r="V63" s="735"/>
      <c r="W63" s="735"/>
      <c r="X63" s="735"/>
      <c r="Y63" s="735"/>
      <c r="Z63" s="735"/>
      <c r="AA63" s="735"/>
      <c r="AB63" s="735"/>
      <c r="AC63" s="735"/>
      <c r="AD63" s="735"/>
      <c r="AE63" s="735"/>
      <c r="AF63" s="735"/>
      <c r="AG63" s="735"/>
      <c r="AH63" s="735"/>
      <c r="AI63" s="735"/>
      <c r="AJ63" s="735"/>
      <c r="AK63" s="735"/>
      <c r="AL63" s="735"/>
      <c r="AM63" s="735"/>
      <c r="AN63" s="735"/>
      <c r="AO63" s="735"/>
      <c r="AP63" s="735"/>
      <c r="AQ63" s="735"/>
      <c r="AR63" s="735"/>
      <c r="AS63" s="735"/>
      <c r="AT63" s="735"/>
      <c r="AU63" s="735"/>
      <c r="AV63" s="735"/>
      <c r="AW63" s="735"/>
      <c r="AX63" s="735"/>
      <c r="AY63" s="735"/>
      <c r="AZ63" s="735"/>
      <c r="BA63" s="735"/>
      <c r="BB63" s="735"/>
      <c r="BC63" s="735"/>
      <c r="BD63" s="735"/>
      <c r="BE63" s="735"/>
      <c r="BF63" s="735"/>
      <c r="BG63" s="735"/>
      <c r="BH63" s="735"/>
      <c r="BI63" s="735"/>
      <c r="BJ63" s="735"/>
      <c r="BK63" s="735"/>
      <c r="BL63" s="735"/>
      <c r="BM63" s="735"/>
      <c r="BN63" s="735"/>
      <c r="BO63" s="735"/>
      <c r="BP63" s="735"/>
      <c r="BQ63" s="735"/>
      <c r="BR63" s="735"/>
      <c r="BS63" s="735"/>
      <c r="BT63" s="735"/>
      <c r="BU63" s="735"/>
      <c r="BV63" s="735"/>
      <c r="BW63" s="735"/>
      <c r="BX63" s="735"/>
      <c r="BY63" s="735"/>
      <c r="BZ63" s="735"/>
    </row>
    <row r="64" spans="1:78" s="2" customFormat="1" ht="16.5" customHeight="1">
      <c r="A64" s="59"/>
      <c r="B64" s="59" t="s">
        <v>52</v>
      </c>
      <c r="C64" s="59"/>
      <c r="D64" s="59"/>
      <c r="E64" s="59"/>
      <c r="F64" s="59"/>
      <c r="G64" s="59"/>
      <c r="H64" s="59"/>
      <c r="I64" s="59"/>
      <c r="J64" s="59"/>
      <c r="K64" s="59"/>
      <c r="L64" s="59"/>
      <c r="M64" s="59"/>
      <c r="N64" s="59"/>
      <c r="O64" s="59"/>
      <c r="P64" s="59"/>
      <c r="Q64" s="59"/>
      <c r="R64" s="59"/>
      <c r="S64" s="59"/>
      <c r="T64" s="59"/>
      <c r="U64" s="59"/>
      <c r="V64" s="59"/>
      <c r="W64" s="59"/>
      <c r="X64" s="59"/>
      <c r="Y64" s="59"/>
      <c r="Z64" s="82"/>
      <c r="AA64" s="735">
        <f>shinsei_SEKKEI3_DOC</f>
        <v>0</v>
      </c>
      <c r="AB64" s="735"/>
      <c r="AC64" s="735"/>
      <c r="AD64" s="735"/>
      <c r="AE64" s="735"/>
      <c r="AF64" s="735"/>
      <c r="AG64" s="735"/>
      <c r="AH64" s="735"/>
      <c r="AI64" s="735"/>
      <c r="AJ64" s="735"/>
      <c r="AK64" s="735"/>
      <c r="AL64" s="735"/>
      <c r="AM64" s="735"/>
      <c r="AN64" s="735"/>
      <c r="AO64" s="735"/>
      <c r="AP64" s="735"/>
      <c r="AQ64" s="735"/>
      <c r="AR64" s="735"/>
      <c r="AS64" s="735"/>
      <c r="AT64" s="735"/>
      <c r="AU64" s="735"/>
      <c r="AV64" s="735"/>
      <c r="AW64" s="735"/>
      <c r="AX64" s="735"/>
      <c r="AY64" s="735"/>
      <c r="AZ64" s="735"/>
      <c r="BA64" s="735"/>
      <c r="BB64" s="735"/>
      <c r="BC64" s="735"/>
      <c r="BD64" s="735"/>
      <c r="BE64" s="735"/>
      <c r="BF64" s="735"/>
      <c r="BG64" s="735"/>
      <c r="BH64" s="735"/>
      <c r="BI64" s="735"/>
      <c r="BJ64" s="735"/>
      <c r="BK64" s="735"/>
      <c r="BL64" s="735"/>
      <c r="BM64" s="735"/>
      <c r="BN64" s="735"/>
      <c r="BO64" s="735"/>
      <c r="BP64" s="735"/>
      <c r="BQ64" s="735"/>
      <c r="BR64" s="735"/>
      <c r="BS64" s="735"/>
      <c r="BT64" s="735"/>
      <c r="BU64" s="735"/>
      <c r="BV64" s="735"/>
      <c r="BW64" s="735"/>
      <c r="BX64" s="735"/>
      <c r="BY64" s="735"/>
      <c r="BZ64" s="735"/>
    </row>
    <row r="65" spans="1:78" s="2" customFormat="1" ht="6.6" customHeight="1">
      <c r="A65" s="63"/>
      <c r="B65" s="63"/>
      <c r="C65" s="63"/>
      <c r="D65" s="63"/>
      <c r="E65" s="63"/>
      <c r="F65" s="63"/>
      <c r="G65" s="63"/>
      <c r="H65" s="63"/>
      <c r="I65" s="63"/>
      <c r="J65" s="63"/>
      <c r="K65" s="63"/>
      <c r="L65" s="63"/>
      <c r="M65" s="63"/>
      <c r="N65" s="63"/>
      <c r="O65" s="63"/>
      <c r="P65" s="63"/>
      <c r="Q65" s="63"/>
      <c r="R65" s="64"/>
      <c r="S65" s="64"/>
      <c r="T65" s="64"/>
      <c r="U65" s="64"/>
      <c r="V65" s="64"/>
      <c r="W65" s="64"/>
      <c r="X65" s="64"/>
      <c r="Y65" s="64"/>
      <c r="Z65" s="64"/>
      <c r="AA65" s="64"/>
      <c r="AB65" s="64"/>
      <c r="AC65" s="64"/>
      <c r="AD65" s="64"/>
      <c r="AE65" s="64"/>
      <c r="AF65" s="64"/>
      <c r="AG65" s="64"/>
      <c r="AH65" s="64"/>
      <c r="AI65" s="64"/>
      <c r="AJ65" s="64"/>
      <c r="AK65" s="64"/>
      <c r="AL65" s="64"/>
      <c r="AM65" s="64"/>
      <c r="AN65" s="64"/>
      <c r="AO65" s="64"/>
      <c r="AP65" s="64"/>
      <c r="AQ65" s="64"/>
      <c r="AR65" s="64"/>
      <c r="AS65" s="64"/>
      <c r="AT65" s="64"/>
      <c r="AU65" s="64"/>
      <c r="AV65" s="64"/>
      <c r="AW65" s="64"/>
      <c r="AX65" s="64"/>
      <c r="AY65" s="64"/>
      <c r="AZ65" s="64"/>
      <c r="BA65" s="64"/>
      <c r="BB65" s="64"/>
      <c r="BC65" s="64"/>
      <c r="BD65" s="64"/>
      <c r="BE65" s="64"/>
      <c r="BF65" s="64"/>
      <c r="BG65" s="64"/>
      <c r="BH65" s="64"/>
      <c r="BI65" s="64"/>
      <c r="BJ65" s="64"/>
      <c r="BK65" s="64"/>
      <c r="BL65" s="64"/>
      <c r="BM65" s="64"/>
      <c r="BN65" s="64"/>
      <c r="BO65" s="64"/>
      <c r="BP65" s="64"/>
      <c r="BQ65" s="64"/>
      <c r="BR65" s="64"/>
      <c r="BS65" s="64"/>
      <c r="BT65" s="64"/>
      <c r="BU65" s="64"/>
      <c r="BV65" s="64"/>
      <c r="BW65" s="64"/>
      <c r="BX65" s="64"/>
      <c r="BY65" s="64"/>
      <c r="BZ65" s="64"/>
    </row>
    <row r="66" spans="1:78" s="2" customFormat="1" ht="3.95" customHeight="1">
      <c r="A66" s="59"/>
      <c r="B66" s="59"/>
      <c r="C66" s="59"/>
      <c r="D66" s="59"/>
      <c r="E66" s="59"/>
      <c r="F66" s="59"/>
      <c r="G66" s="59"/>
      <c r="H66" s="59"/>
      <c r="I66" s="59"/>
      <c r="J66" s="59"/>
      <c r="K66" s="59"/>
      <c r="L66" s="59"/>
      <c r="M66" s="59"/>
      <c r="N66" s="59"/>
      <c r="O66" s="59"/>
      <c r="P66" s="59"/>
      <c r="Q66" s="59"/>
      <c r="R66" s="122"/>
      <c r="S66" s="122"/>
      <c r="T66" s="122"/>
      <c r="U66" s="122"/>
      <c r="V66" s="122"/>
      <c r="W66" s="122"/>
      <c r="X66" s="122"/>
      <c r="Y66" s="122"/>
      <c r="Z66" s="122"/>
      <c r="AA66" s="122"/>
      <c r="AB66" s="122"/>
      <c r="AC66" s="122"/>
      <c r="AD66" s="122"/>
      <c r="AE66" s="122"/>
      <c r="AF66" s="122"/>
      <c r="AG66" s="122"/>
      <c r="AH66" s="122"/>
      <c r="AI66" s="122"/>
      <c r="AJ66" s="122"/>
      <c r="AK66" s="122"/>
      <c r="AL66" s="122"/>
      <c r="AM66" s="122"/>
      <c r="AN66" s="122"/>
      <c r="AO66" s="122"/>
      <c r="AP66" s="122"/>
      <c r="AQ66" s="122"/>
      <c r="AR66" s="122"/>
      <c r="AS66" s="122"/>
      <c r="AT66" s="122"/>
      <c r="AU66" s="122"/>
      <c r="AV66" s="122"/>
      <c r="AW66" s="122"/>
      <c r="AX66" s="122"/>
      <c r="AY66" s="122"/>
      <c r="AZ66" s="122"/>
      <c r="BA66" s="122"/>
      <c r="BB66" s="122"/>
      <c r="BC66" s="122"/>
      <c r="BD66" s="122"/>
      <c r="BE66" s="122"/>
      <c r="BF66" s="122"/>
      <c r="BG66" s="122"/>
      <c r="BH66" s="122"/>
      <c r="BI66" s="122"/>
      <c r="BJ66" s="122"/>
      <c r="BK66" s="122"/>
      <c r="BL66" s="122"/>
      <c r="BM66" s="122"/>
      <c r="BN66" s="122"/>
      <c r="BO66" s="122"/>
      <c r="BP66" s="122"/>
      <c r="BQ66" s="122"/>
      <c r="BR66" s="122"/>
      <c r="BS66" s="122"/>
      <c r="BT66" s="122"/>
      <c r="BU66" s="122"/>
      <c r="BV66" s="122"/>
      <c r="BW66" s="122"/>
      <c r="BX66" s="122"/>
      <c r="BY66" s="122"/>
      <c r="BZ66" s="122"/>
    </row>
    <row r="67" spans="1:78" s="2" customFormat="1" ht="15.95" customHeight="1">
      <c r="A67" s="59"/>
      <c r="B67" s="59" t="s">
        <v>54</v>
      </c>
      <c r="C67" s="59"/>
      <c r="D67" s="59"/>
      <c r="E67" s="59"/>
      <c r="F67" s="59"/>
      <c r="G67" s="59"/>
      <c r="H67" s="59"/>
      <c r="I67" s="59"/>
      <c r="J67" s="59"/>
      <c r="K67" s="59"/>
      <c r="L67" s="59"/>
      <c r="M67" s="59"/>
      <c r="N67" s="59"/>
      <c r="O67" s="59"/>
      <c r="P67" s="59"/>
      <c r="Q67" s="59"/>
      <c r="R67" s="59"/>
      <c r="S67" s="59"/>
      <c r="T67" s="59"/>
      <c r="U67" s="59"/>
      <c r="V67" s="59"/>
      <c r="W67" s="59"/>
      <c r="X67" s="59"/>
      <c r="Y67" s="59"/>
      <c r="Z67" s="59"/>
      <c r="AA67" s="59"/>
      <c r="AB67" s="59"/>
      <c r="AC67" s="59"/>
      <c r="AD67" s="59"/>
      <c r="AE67" s="59"/>
      <c r="AF67" s="59"/>
      <c r="AG67" s="59"/>
      <c r="AH67" s="59"/>
      <c r="AI67" s="59"/>
      <c r="AJ67" s="59"/>
      <c r="AK67" s="59"/>
      <c r="AL67" s="59"/>
      <c r="AM67" s="59"/>
      <c r="AN67" s="59"/>
      <c r="AO67" s="59"/>
      <c r="AP67" s="59"/>
      <c r="AQ67" s="59"/>
      <c r="AR67" s="59"/>
      <c r="AS67" s="59"/>
      <c r="AT67" s="59"/>
      <c r="AU67" s="59"/>
      <c r="AV67" s="59"/>
      <c r="AW67" s="59"/>
      <c r="AX67" s="59"/>
      <c r="AY67" s="59"/>
      <c r="AZ67" s="59"/>
      <c r="BA67" s="59"/>
      <c r="BB67" s="59"/>
      <c r="BC67" s="59"/>
      <c r="BD67" s="59"/>
      <c r="BE67" s="59"/>
      <c r="BF67" s="59"/>
      <c r="BG67" s="59"/>
      <c r="BH67" s="59"/>
      <c r="BI67" s="59"/>
      <c r="BJ67" s="59"/>
      <c r="BK67" s="59"/>
      <c r="BL67" s="59"/>
      <c r="BM67" s="59"/>
      <c r="BN67" s="59"/>
      <c r="BO67" s="59"/>
      <c r="BP67" s="59"/>
      <c r="BQ67" s="59"/>
      <c r="BR67" s="59"/>
      <c r="BS67" s="59"/>
      <c r="BT67" s="59"/>
      <c r="BU67" s="59"/>
      <c r="BV67" s="59"/>
      <c r="BW67" s="59"/>
      <c r="BX67" s="59"/>
      <c r="BY67" s="59"/>
      <c r="BZ67" s="59"/>
    </row>
    <row r="68" spans="1:78" s="2" customFormat="1" ht="16.5" customHeight="1">
      <c r="A68" s="65"/>
      <c r="B68" s="59" t="s">
        <v>55</v>
      </c>
      <c r="C68" s="59"/>
      <c r="D68" s="59"/>
      <c r="E68" s="59"/>
      <c r="F68" s="59"/>
      <c r="G68" s="59"/>
      <c r="H68" s="59"/>
      <c r="I68" s="59"/>
      <c r="J68" s="59"/>
      <c r="K68" s="59"/>
      <c r="L68" s="59"/>
      <c r="M68" s="59"/>
      <c r="N68" s="59"/>
      <c r="O68" s="59"/>
      <c r="P68" s="59"/>
      <c r="Q68" s="59"/>
      <c r="R68" s="59"/>
      <c r="S68" s="59"/>
      <c r="T68" s="59"/>
      <c r="U68" s="59"/>
      <c r="V68" s="59"/>
      <c r="W68" s="59"/>
      <c r="X68" s="59"/>
      <c r="Y68" s="59"/>
      <c r="Z68" s="59"/>
      <c r="AA68" s="59"/>
      <c r="AB68" s="59"/>
      <c r="AC68" s="59"/>
      <c r="AD68" s="59"/>
      <c r="AE68" s="59"/>
      <c r="AF68" s="59"/>
      <c r="AG68" s="59"/>
      <c r="AH68" s="59"/>
      <c r="AI68" s="59"/>
      <c r="AJ68" s="59"/>
      <c r="AK68" s="59"/>
      <c r="AL68" s="59"/>
      <c r="AM68" s="59"/>
      <c r="AN68" s="59"/>
      <c r="AO68" s="59"/>
      <c r="AP68" s="59"/>
      <c r="AQ68" s="59"/>
      <c r="AR68" s="59"/>
      <c r="AS68" s="59"/>
      <c r="AT68" s="59"/>
      <c r="AU68" s="59"/>
      <c r="AV68" s="59"/>
      <c r="AW68" s="59"/>
      <c r="AX68" s="59"/>
      <c r="AY68" s="59"/>
      <c r="AZ68" s="59"/>
      <c r="BA68" s="59"/>
      <c r="BB68" s="59"/>
      <c r="BC68" s="59"/>
      <c r="BD68" s="59"/>
      <c r="BE68" s="59"/>
      <c r="BF68" s="59"/>
      <c r="BG68" s="59"/>
      <c r="BH68" s="59"/>
      <c r="BI68" s="59"/>
      <c r="BJ68" s="59"/>
      <c r="BK68" s="59"/>
      <c r="BL68" s="59"/>
      <c r="BM68" s="59"/>
      <c r="BN68" s="59"/>
      <c r="BO68" s="59"/>
      <c r="BP68" s="59"/>
      <c r="BQ68" s="59"/>
      <c r="BR68" s="59"/>
      <c r="BS68" s="59"/>
      <c r="BT68" s="59"/>
      <c r="BU68" s="59"/>
      <c r="BV68" s="59"/>
      <c r="BW68" s="59"/>
      <c r="BX68" s="59"/>
      <c r="BY68" s="59"/>
      <c r="BZ68" s="59"/>
    </row>
    <row r="69" spans="1:78" s="2" customFormat="1" ht="16.5" customHeight="1">
      <c r="A69" s="59"/>
      <c r="B69" s="670" t="str">
        <f>'別記J-1確認申請書'!B112</f>
        <v>□</v>
      </c>
      <c r="C69" s="670"/>
      <c r="D69" s="59"/>
      <c r="E69" s="59" t="s">
        <v>1257</v>
      </c>
      <c r="F69" s="59"/>
      <c r="G69" s="59"/>
      <c r="H69" s="59"/>
      <c r="I69" s="59"/>
      <c r="J69" s="59"/>
      <c r="K69" s="59"/>
      <c r="L69" s="59"/>
      <c r="M69" s="59"/>
      <c r="N69" s="59"/>
      <c r="O69" s="59"/>
      <c r="P69" s="59"/>
      <c r="Q69" s="59"/>
      <c r="R69" s="59"/>
      <c r="S69" s="59"/>
      <c r="T69" s="59"/>
      <c r="U69" s="59"/>
      <c r="V69" s="59"/>
      <c r="W69" s="59"/>
      <c r="X69" s="59"/>
      <c r="Y69" s="59"/>
      <c r="Z69" s="59"/>
      <c r="AA69" s="59"/>
      <c r="AB69" s="59"/>
      <c r="AC69" s="59"/>
      <c r="AD69" s="59"/>
      <c r="AE69" s="59"/>
      <c r="AF69" s="59"/>
      <c r="AG69" s="59"/>
      <c r="AH69" s="59"/>
      <c r="AI69" s="59"/>
      <c r="AJ69" s="59"/>
      <c r="AK69" s="59"/>
      <c r="AL69" s="59"/>
      <c r="AM69" s="59"/>
      <c r="AN69" s="59"/>
      <c r="AO69" s="59"/>
      <c r="AP69" s="59"/>
      <c r="AQ69" s="59"/>
      <c r="AR69" s="59"/>
      <c r="AS69" s="59"/>
      <c r="AT69" s="59"/>
      <c r="AU69" s="59"/>
      <c r="AV69" s="59"/>
      <c r="AW69" s="59"/>
      <c r="AX69" s="59"/>
      <c r="AY69" s="59"/>
      <c r="AZ69" s="59"/>
      <c r="BA69" s="59"/>
      <c r="BB69" s="59"/>
      <c r="BC69" s="59"/>
      <c r="BD69" s="59"/>
      <c r="BE69" s="59"/>
      <c r="BF69" s="59"/>
      <c r="BG69" s="59"/>
      <c r="BH69" s="59"/>
      <c r="BI69" s="59"/>
      <c r="BJ69" s="59"/>
      <c r="BK69" s="59"/>
      <c r="BL69" s="59"/>
      <c r="BM69" s="59"/>
      <c r="BN69" s="59"/>
      <c r="BO69" s="59"/>
      <c r="BP69" s="59"/>
      <c r="BQ69" s="59"/>
      <c r="BR69" s="59"/>
      <c r="BS69" s="59"/>
      <c r="BT69" s="59"/>
      <c r="BU69" s="59"/>
      <c r="BV69" s="59"/>
      <c r="BW69" s="59"/>
      <c r="BX69" s="59"/>
      <c r="BY69" s="59"/>
      <c r="BZ69" s="59"/>
    </row>
    <row r="70" spans="1:78" s="2" customFormat="1" ht="16.5" customHeight="1">
      <c r="A70" s="59"/>
      <c r="B70" s="59" t="s">
        <v>58</v>
      </c>
      <c r="C70" s="59"/>
      <c r="D70" s="59"/>
      <c r="E70" s="59"/>
      <c r="F70" s="59"/>
      <c r="G70" s="59"/>
      <c r="H70" s="59"/>
      <c r="I70" s="59"/>
      <c r="J70" s="59"/>
      <c r="K70" s="59"/>
      <c r="L70" s="735">
        <f>shinsei_20kouzou101_NAME</f>
        <v>0</v>
      </c>
      <c r="M70" s="735"/>
      <c r="N70" s="735"/>
      <c r="O70" s="735"/>
      <c r="P70" s="735"/>
      <c r="Q70" s="735"/>
      <c r="R70" s="735"/>
      <c r="S70" s="735"/>
      <c r="T70" s="735"/>
      <c r="U70" s="735"/>
      <c r="V70" s="735"/>
      <c r="W70" s="735"/>
      <c r="X70" s="735"/>
      <c r="Y70" s="735"/>
      <c r="Z70" s="735"/>
      <c r="AA70" s="735"/>
      <c r="AB70" s="735"/>
      <c r="AC70" s="735"/>
      <c r="AD70" s="735"/>
      <c r="AE70" s="735"/>
      <c r="AF70" s="735"/>
      <c r="AG70" s="735"/>
      <c r="AH70" s="735"/>
      <c r="AI70" s="59"/>
      <c r="AJ70" s="59"/>
      <c r="AK70" s="59"/>
      <c r="AL70" s="59"/>
      <c r="AM70" s="59"/>
      <c r="AN70" s="59"/>
      <c r="AO70" s="59"/>
      <c r="AP70" s="59"/>
      <c r="AQ70" s="59"/>
      <c r="AR70" s="59"/>
      <c r="AS70" s="59"/>
      <c r="AT70" s="59"/>
      <c r="AU70" s="59"/>
      <c r="AV70" s="59"/>
      <c r="AW70" s="59"/>
      <c r="AX70" s="59"/>
      <c r="AY70" s="59"/>
      <c r="AZ70" s="59"/>
      <c r="BA70" s="59"/>
      <c r="BB70" s="59"/>
      <c r="BC70" s="59"/>
      <c r="BD70" s="59"/>
      <c r="BE70" s="59"/>
      <c r="BF70" s="59"/>
      <c r="BG70" s="59"/>
      <c r="BH70" s="59"/>
      <c r="BI70" s="59"/>
      <c r="BJ70" s="59"/>
      <c r="BK70" s="59"/>
      <c r="BL70" s="59"/>
      <c r="BM70" s="59"/>
      <c r="BN70" s="59"/>
      <c r="BO70" s="59"/>
      <c r="BP70" s="59"/>
      <c r="BQ70" s="59"/>
      <c r="BR70" s="59"/>
      <c r="BS70" s="59"/>
      <c r="BT70" s="59"/>
      <c r="BU70" s="59"/>
      <c r="BV70" s="59"/>
      <c r="BW70" s="59"/>
      <c r="BX70" s="59"/>
      <c r="BY70" s="59"/>
      <c r="BZ70" s="59"/>
    </row>
    <row r="71" spans="1:78" s="2" customFormat="1" ht="16.5" customHeight="1">
      <c r="A71" s="59"/>
      <c r="B71" s="59" t="s">
        <v>1258</v>
      </c>
      <c r="C71" s="59"/>
      <c r="D71" s="59"/>
      <c r="E71" s="59"/>
      <c r="F71" s="59"/>
      <c r="G71" s="59"/>
      <c r="H71" s="59"/>
      <c r="I71" s="59"/>
      <c r="J71" s="59"/>
      <c r="K71" s="59"/>
      <c r="L71" s="59"/>
      <c r="M71" s="59"/>
      <c r="N71" s="59"/>
      <c r="O71" s="59"/>
      <c r="P71" s="59"/>
      <c r="Q71" s="59"/>
      <c r="R71" s="59"/>
      <c r="S71" s="59"/>
      <c r="T71" s="59"/>
      <c r="U71" s="59"/>
      <c r="V71" s="59"/>
      <c r="W71" s="59"/>
      <c r="X71" s="59"/>
      <c r="Y71" s="59"/>
      <c r="Z71" s="59"/>
      <c r="AA71" s="59"/>
      <c r="AB71" s="59"/>
      <c r="AC71" s="59" t="s">
        <v>81</v>
      </c>
      <c r="AD71" s="59"/>
      <c r="AE71" s="59"/>
      <c r="AF71" s="707">
        <f>shinsei_20kouzou101_KOUZOUSEKKEI_KOUFU_NO</f>
        <v>0</v>
      </c>
      <c r="AG71" s="707"/>
      <c r="AH71" s="707"/>
      <c r="AI71" s="707"/>
      <c r="AJ71" s="707"/>
      <c r="AK71" s="707"/>
      <c r="AL71" s="707"/>
      <c r="AM71" s="707"/>
      <c r="AN71" s="707"/>
      <c r="AO71" s="707"/>
      <c r="AP71" s="707"/>
      <c r="AQ71" s="59" t="s">
        <v>40</v>
      </c>
      <c r="AR71" s="59"/>
      <c r="AS71" s="59"/>
      <c r="AT71" s="59"/>
      <c r="AU71" s="59"/>
      <c r="AV71" s="59"/>
      <c r="AW71" s="59"/>
      <c r="AX71" s="59"/>
      <c r="AY71" s="59"/>
      <c r="AZ71" s="59"/>
      <c r="BA71" s="59"/>
      <c r="BB71" s="59"/>
      <c r="BC71" s="59"/>
      <c r="BD71" s="59"/>
      <c r="BE71" s="59"/>
      <c r="BF71" s="59"/>
      <c r="BG71" s="59"/>
      <c r="BH71" s="59"/>
      <c r="BI71" s="59"/>
      <c r="BJ71" s="59"/>
      <c r="BK71" s="59"/>
      <c r="BL71" s="59"/>
      <c r="BM71" s="59"/>
      <c r="BN71" s="59"/>
      <c r="BO71" s="59"/>
      <c r="BP71" s="59"/>
      <c r="BQ71" s="59"/>
      <c r="BR71" s="59"/>
      <c r="BS71" s="59"/>
      <c r="BT71" s="59"/>
      <c r="BU71" s="59"/>
      <c r="BV71" s="59"/>
      <c r="BW71" s="59"/>
      <c r="BX71" s="59"/>
      <c r="BY71" s="59"/>
      <c r="BZ71" s="59"/>
    </row>
    <row r="72" spans="1:78" s="2" customFormat="1" ht="16.5" customHeight="1">
      <c r="A72" s="59"/>
      <c r="B72" s="670" t="str">
        <f>IF('別記J-1確認申請書'!B115="□","□","■")</f>
        <v>□</v>
      </c>
      <c r="C72" s="670"/>
      <c r="D72" s="59"/>
      <c r="E72" s="59" t="s">
        <v>1259</v>
      </c>
      <c r="F72" s="59"/>
      <c r="G72" s="59"/>
      <c r="H72" s="59"/>
      <c r="I72" s="59"/>
      <c r="J72" s="59"/>
      <c r="K72" s="59"/>
      <c r="L72" s="59"/>
      <c r="M72" s="59"/>
      <c r="N72" s="59"/>
      <c r="O72" s="59"/>
      <c r="P72" s="59"/>
      <c r="Q72" s="59"/>
      <c r="R72" s="59"/>
      <c r="S72" s="59"/>
      <c r="T72" s="59"/>
      <c r="U72" s="59"/>
      <c r="V72" s="59"/>
      <c r="W72" s="59"/>
      <c r="X72" s="59"/>
      <c r="Y72" s="59"/>
      <c r="Z72" s="59"/>
      <c r="AA72" s="59"/>
      <c r="AB72" s="59"/>
      <c r="AC72" s="59"/>
      <c r="AD72" s="59"/>
      <c r="AE72" s="59"/>
      <c r="AF72" s="59"/>
      <c r="AG72" s="59"/>
      <c r="AH72" s="59"/>
      <c r="AI72" s="59"/>
      <c r="AJ72" s="59"/>
      <c r="AK72" s="59"/>
      <c r="AL72" s="59"/>
      <c r="AM72" s="59"/>
      <c r="AN72" s="59"/>
      <c r="AO72" s="59"/>
      <c r="AP72" s="59"/>
      <c r="AQ72" s="59"/>
      <c r="AR72" s="59"/>
      <c r="AS72" s="59"/>
      <c r="AT72" s="59"/>
      <c r="AU72" s="59"/>
      <c r="AV72" s="59"/>
      <c r="AW72" s="59"/>
      <c r="AX72" s="59"/>
      <c r="AY72" s="59"/>
      <c r="AZ72" s="59"/>
      <c r="BA72" s="59"/>
      <c r="BB72" s="59"/>
      <c r="BC72" s="59"/>
      <c r="BD72" s="59"/>
      <c r="BE72" s="59"/>
      <c r="BF72" s="59"/>
      <c r="BG72" s="59"/>
      <c r="BH72" s="59"/>
      <c r="BI72" s="59"/>
      <c r="BJ72" s="59"/>
      <c r="BK72" s="59"/>
      <c r="BL72" s="59"/>
      <c r="BM72" s="59"/>
      <c r="BN72" s="59"/>
      <c r="BO72" s="59"/>
      <c r="BP72" s="59"/>
      <c r="BQ72" s="59"/>
      <c r="BR72" s="59"/>
      <c r="BS72" s="59"/>
      <c r="BT72" s="59"/>
      <c r="BU72" s="59"/>
      <c r="BV72" s="59"/>
      <c r="BW72" s="59"/>
      <c r="BX72" s="59"/>
      <c r="BY72" s="59"/>
      <c r="BZ72" s="59"/>
    </row>
    <row r="73" spans="1:78" s="2" customFormat="1" ht="16.5" customHeight="1">
      <c r="A73" s="59"/>
      <c r="B73" s="59" t="s">
        <v>58</v>
      </c>
      <c r="C73" s="59"/>
      <c r="D73" s="59"/>
      <c r="E73" s="59"/>
      <c r="F73" s="59"/>
      <c r="G73" s="59"/>
      <c r="H73" s="59"/>
      <c r="I73" s="59"/>
      <c r="J73" s="59"/>
      <c r="K73" s="59"/>
      <c r="L73" s="735">
        <f>shinsei_20kouzou301_NAME</f>
        <v>0</v>
      </c>
      <c r="M73" s="735"/>
      <c r="N73" s="735"/>
      <c r="O73" s="735"/>
      <c r="P73" s="735"/>
      <c r="Q73" s="735"/>
      <c r="R73" s="735"/>
      <c r="S73" s="735"/>
      <c r="T73" s="735"/>
      <c r="U73" s="735"/>
      <c r="V73" s="735"/>
      <c r="W73" s="735"/>
      <c r="X73" s="735"/>
      <c r="Y73" s="735"/>
      <c r="Z73" s="735"/>
      <c r="AA73" s="735"/>
      <c r="AB73" s="735"/>
      <c r="AC73" s="735"/>
      <c r="AD73" s="735"/>
      <c r="AE73" s="735"/>
      <c r="AF73" s="735"/>
      <c r="AG73" s="735"/>
      <c r="AH73" s="735"/>
      <c r="AI73" s="59"/>
      <c r="AJ73" s="59"/>
      <c r="AK73" s="59"/>
      <c r="AL73" s="59"/>
      <c r="AM73" s="59"/>
      <c r="AN73" s="59"/>
      <c r="AO73" s="59"/>
      <c r="AP73" s="59"/>
      <c r="AQ73" s="59"/>
      <c r="AR73" s="59"/>
      <c r="AS73" s="59"/>
      <c r="AT73" s="59"/>
      <c r="AU73" s="59"/>
      <c r="AV73" s="59"/>
      <c r="AW73" s="59"/>
      <c r="AX73" s="59"/>
      <c r="AY73" s="59"/>
      <c r="AZ73" s="59"/>
      <c r="BA73" s="59"/>
      <c r="BB73" s="59"/>
      <c r="BC73" s="59"/>
      <c r="BD73" s="59"/>
      <c r="BE73" s="59"/>
      <c r="BF73" s="59"/>
      <c r="BG73" s="59"/>
      <c r="BH73" s="59"/>
      <c r="BI73" s="59"/>
      <c r="BJ73" s="59"/>
      <c r="BK73" s="59"/>
      <c r="BL73" s="59"/>
      <c r="BM73" s="59"/>
      <c r="BN73" s="59"/>
      <c r="BO73" s="59"/>
      <c r="BP73" s="59"/>
      <c r="BQ73" s="59"/>
      <c r="BR73" s="59"/>
      <c r="BS73" s="59"/>
      <c r="BT73" s="59"/>
      <c r="BU73" s="59"/>
      <c r="BV73" s="59"/>
      <c r="BW73" s="59"/>
      <c r="BX73" s="59"/>
      <c r="BY73" s="59"/>
      <c r="BZ73" s="59"/>
    </row>
    <row r="74" spans="1:78" s="2" customFormat="1" ht="16.5" customHeight="1">
      <c r="A74" s="59"/>
      <c r="B74" s="59" t="s">
        <v>1258</v>
      </c>
      <c r="C74" s="59"/>
      <c r="D74" s="59"/>
      <c r="E74" s="59"/>
      <c r="F74" s="59"/>
      <c r="G74" s="59"/>
      <c r="H74" s="59"/>
      <c r="I74" s="59"/>
      <c r="J74" s="59"/>
      <c r="K74" s="59"/>
      <c r="L74" s="59"/>
      <c r="M74" s="59"/>
      <c r="N74" s="59"/>
      <c r="O74" s="59"/>
      <c r="P74" s="59"/>
      <c r="Q74" s="59"/>
      <c r="R74" s="59"/>
      <c r="S74" s="59"/>
      <c r="T74" s="59"/>
      <c r="U74" s="59"/>
      <c r="V74" s="59"/>
      <c r="W74" s="59"/>
      <c r="X74" s="59"/>
      <c r="Y74" s="59"/>
      <c r="Z74" s="59"/>
      <c r="AA74" s="59"/>
      <c r="AB74" s="59"/>
      <c r="AC74" s="59" t="s">
        <v>81</v>
      </c>
      <c r="AD74" s="59"/>
      <c r="AE74" s="59"/>
      <c r="AF74" s="707">
        <f>shinsei_20kouzou301_KOUZOUSEKKEI_KOUFU_NO</f>
        <v>0</v>
      </c>
      <c r="AG74" s="707"/>
      <c r="AH74" s="707"/>
      <c r="AI74" s="707"/>
      <c r="AJ74" s="707"/>
      <c r="AK74" s="707"/>
      <c r="AL74" s="707"/>
      <c r="AM74" s="707"/>
      <c r="AN74" s="707"/>
      <c r="AO74" s="707"/>
      <c r="AP74" s="707"/>
      <c r="AQ74" s="59" t="s">
        <v>40</v>
      </c>
      <c r="AR74" s="59"/>
      <c r="AS74" s="59"/>
      <c r="AT74" s="59"/>
      <c r="AU74" s="59"/>
      <c r="AV74" s="59"/>
      <c r="AW74" s="59"/>
      <c r="AX74" s="59"/>
      <c r="AY74" s="59"/>
      <c r="AZ74" s="59"/>
      <c r="BA74" s="59"/>
      <c r="BB74" s="59"/>
      <c r="BC74" s="59"/>
      <c r="BD74" s="59"/>
      <c r="BE74" s="59"/>
      <c r="BF74" s="59"/>
      <c r="BG74" s="59"/>
      <c r="BH74" s="59"/>
      <c r="BI74" s="59"/>
      <c r="BJ74" s="59"/>
      <c r="BK74" s="59"/>
      <c r="BL74" s="59"/>
      <c r="BM74" s="59"/>
      <c r="BN74" s="59"/>
      <c r="BO74" s="59"/>
      <c r="BP74" s="59"/>
      <c r="BQ74" s="59"/>
      <c r="BR74" s="59"/>
      <c r="BS74" s="59"/>
      <c r="BT74" s="59"/>
      <c r="BU74" s="59"/>
      <c r="BV74" s="59"/>
      <c r="BW74" s="59"/>
      <c r="BX74" s="59"/>
      <c r="BY74" s="59"/>
      <c r="BZ74" s="59"/>
    </row>
    <row r="75" spans="1:78" s="2" customFormat="1" ht="16.5" customHeight="1">
      <c r="A75" s="59"/>
      <c r="B75" s="670" t="str">
        <f>IF('別記J-1確認申請書'!B118="□","□","■")</f>
        <v>□</v>
      </c>
      <c r="C75" s="670"/>
      <c r="D75" s="59"/>
      <c r="E75" s="59" t="s">
        <v>1260</v>
      </c>
      <c r="F75" s="59"/>
      <c r="G75" s="59"/>
      <c r="H75" s="59"/>
      <c r="I75" s="59"/>
      <c r="J75" s="59"/>
      <c r="K75" s="59"/>
      <c r="L75" s="59"/>
      <c r="M75" s="59"/>
      <c r="N75" s="59"/>
      <c r="O75" s="59"/>
      <c r="P75" s="59"/>
      <c r="Q75" s="59"/>
      <c r="R75" s="122"/>
      <c r="S75" s="122"/>
      <c r="T75" s="122"/>
      <c r="U75" s="122"/>
      <c r="V75" s="122"/>
      <c r="W75" s="122"/>
      <c r="X75" s="122"/>
      <c r="Y75" s="122"/>
      <c r="Z75" s="122"/>
      <c r="AA75" s="122"/>
      <c r="AB75" s="122"/>
      <c r="AC75" s="122"/>
      <c r="AD75" s="122"/>
      <c r="AE75" s="122"/>
      <c r="AF75" s="122"/>
      <c r="AG75" s="122"/>
      <c r="AH75" s="122"/>
      <c r="AI75" s="122"/>
      <c r="AJ75" s="122"/>
      <c r="AK75" s="122"/>
      <c r="AL75" s="122"/>
      <c r="AM75" s="122"/>
      <c r="AN75" s="122"/>
      <c r="AO75" s="122"/>
      <c r="AP75" s="122"/>
      <c r="AQ75" s="122"/>
      <c r="AR75" s="122"/>
      <c r="AS75" s="122"/>
      <c r="AT75" s="122"/>
      <c r="AU75" s="122"/>
      <c r="AV75" s="122"/>
      <c r="AW75" s="122"/>
      <c r="AX75" s="122"/>
      <c r="AY75" s="122"/>
      <c r="AZ75" s="122"/>
      <c r="BA75" s="122"/>
      <c r="BB75" s="122"/>
      <c r="BC75" s="122"/>
      <c r="BD75" s="122"/>
      <c r="BE75" s="122"/>
      <c r="BF75" s="122"/>
      <c r="BG75" s="122"/>
      <c r="BH75" s="122"/>
      <c r="BI75" s="122"/>
      <c r="BJ75" s="122"/>
      <c r="BK75" s="122"/>
      <c r="BL75" s="122"/>
      <c r="BM75" s="122"/>
      <c r="BN75" s="122"/>
      <c r="BO75" s="122"/>
      <c r="BP75" s="122"/>
      <c r="BQ75" s="122"/>
      <c r="BR75" s="122"/>
      <c r="BS75" s="122"/>
      <c r="BT75" s="122"/>
      <c r="BU75" s="122"/>
      <c r="BV75" s="122"/>
      <c r="BW75" s="122"/>
      <c r="BX75" s="122"/>
      <c r="BY75" s="122"/>
      <c r="BZ75" s="122"/>
    </row>
    <row r="76" spans="1:78" s="2" customFormat="1" ht="16.5" customHeight="1">
      <c r="A76" s="59"/>
      <c r="B76" s="59" t="s">
        <v>58</v>
      </c>
      <c r="C76" s="59"/>
      <c r="D76" s="59"/>
      <c r="E76" s="59"/>
      <c r="F76" s="59"/>
      <c r="G76" s="59"/>
      <c r="H76" s="59"/>
      <c r="I76" s="59"/>
      <c r="J76" s="59"/>
      <c r="K76" s="59"/>
      <c r="L76" s="735">
        <f>shinsei_20setubi101_NAME</f>
        <v>0</v>
      </c>
      <c r="M76" s="735"/>
      <c r="N76" s="735"/>
      <c r="O76" s="735"/>
      <c r="P76" s="735"/>
      <c r="Q76" s="735"/>
      <c r="R76" s="735"/>
      <c r="S76" s="735"/>
      <c r="T76" s="735"/>
      <c r="U76" s="735"/>
      <c r="V76" s="735"/>
      <c r="W76" s="735"/>
      <c r="X76" s="735"/>
      <c r="Y76" s="735"/>
      <c r="Z76" s="735"/>
      <c r="AA76" s="735"/>
      <c r="AB76" s="735"/>
      <c r="AC76" s="735"/>
      <c r="AD76" s="735"/>
      <c r="AE76" s="735"/>
      <c r="AF76" s="735"/>
      <c r="AG76" s="735"/>
      <c r="AH76" s="735"/>
      <c r="AI76" s="122"/>
      <c r="AJ76" s="122"/>
      <c r="AK76" s="122"/>
      <c r="AL76" s="122"/>
      <c r="AM76" s="122"/>
      <c r="AN76" s="122"/>
      <c r="AO76" s="122"/>
      <c r="AP76" s="122"/>
      <c r="AQ76" s="122"/>
      <c r="AR76" s="122"/>
      <c r="AS76" s="122"/>
      <c r="AT76" s="122"/>
      <c r="AU76" s="122"/>
      <c r="AV76" s="122"/>
      <c r="AW76" s="122"/>
      <c r="AX76" s="122"/>
      <c r="AY76" s="122"/>
      <c r="AZ76" s="122"/>
      <c r="BA76" s="122"/>
      <c r="BB76" s="122"/>
      <c r="BC76" s="122"/>
      <c r="BD76" s="122"/>
      <c r="BE76" s="122"/>
      <c r="BF76" s="122"/>
      <c r="BG76" s="122"/>
      <c r="BH76" s="122"/>
      <c r="BI76" s="122"/>
      <c r="BJ76" s="122"/>
      <c r="BK76" s="122"/>
      <c r="BL76" s="122"/>
      <c r="BM76" s="122"/>
      <c r="BN76" s="122"/>
      <c r="BO76" s="122"/>
      <c r="BP76" s="122"/>
      <c r="BQ76" s="122"/>
      <c r="BR76" s="122"/>
      <c r="BS76" s="122"/>
      <c r="BT76" s="122"/>
      <c r="BU76" s="122"/>
      <c r="BV76" s="122"/>
      <c r="BW76" s="122"/>
      <c r="BX76" s="122"/>
      <c r="BY76" s="122"/>
      <c r="BZ76" s="122"/>
    </row>
    <row r="77" spans="1:78" s="2" customFormat="1" ht="16.5" customHeight="1">
      <c r="A77" s="59"/>
      <c r="B77" s="59" t="s">
        <v>1261</v>
      </c>
      <c r="C77" s="59"/>
      <c r="D77" s="59"/>
      <c r="E77" s="59"/>
      <c r="F77" s="59"/>
      <c r="G77" s="59"/>
      <c r="H77" s="59"/>
      <c r="I77" s="59"/>
      <c r="J77" s="59"/>
      <c r="K77" s="59"/>
      <c r="L77" s="59"/>
      <c r="M77" s="59"/>
      <c r="N77" s="59"/>
      <c r="O77" s="59"/>
      <c r="P77" s="59"/>
      <c r="Q77" s="59"/>
      <c r="R77" s="59"/>
      <c r="S77" s="59"/>
      <c r="T77" s="59"/>
      <c r="U77" s="59"/>
      <c r="V77" s="59"/>
      <c r="W77" s="59"/>
      <c r="X77" s="59"/>
      <c r="Y77" s="59"/>
      <c r="Z77" s="59"/>
      <c r="AA77" s="59"/>
      <c r="AB77" s="59"/>
      <c r="AC77" s="59" t="s">
        <v>81</v>
      </c>
      <c r="AD77" s="59"/>
      <c r="AE77" s="59"/>
      <c r="AF77" s="707">
        <f>shinsei_20setubi101_SETUBISEKKEI_KOUFU_NO</f>
        <v>0</v>
      </c>
      <c r="AG77" s="707"/>
      <c r="AH77" s="707"/>
      <c r="AI77" s="707"/>
      <c r="AJ77" s="707"/>
      <c r="AK77" s="707"/>
      <c r="AL77" s="707"/>
      <c r="AM77" s="707"/>
      <c r="AN77" s="707"/>
      <c r="AO77" s="707"/>
      <c r="AP77" s="707"/>
      <c r="AQ77" s="59" t="s">
        <v>40</v>
      </c>
      <c r="AR77" s="59"/>
      <c r="AS77" s="59"/>
      <c r="AT77" s="59"/>
      <c r="AU77" s="59"/>
      <c r="AV77" s="59"/>
      <c r="AW77" s="59"/>
      <c r="AX77" s="59"/>
      <c r="AY77" s="59"/>
      <c r="AZ77" s="59"/>
      <c r="BA77" s="59"/>
      <c r="BB77" s="59"/>
      <c r="BC77" s="59"/>
      <c r="BD77" s="59"/>
      <c r="BE77" s="59"/>
      <c r="BF77" s="59"/>
      <c r="BG77" s="59"/>
      <c r="BH77" s="59"/>
      <c r="BI77" s="59"/>
      <c r="BJ77" s="59"/>
      <c r="BK77" s="59"/>
      <c r="BL77" s="59"/>
      <c r="BM77" s="59"/>
      <c r="BN77" s="59"/>
      <c r="BO77" s="59"/>
      <c r="BP77" s="59"/>
      <c r="BQ77" s="59"/>
      <c r="BR77" s="59"/>
      <c r="BS77" s="59"/>
      <c r="BT77" s="59"/>
      <c r="BU77" s="59"/>
      <c r="BV77" s="59"/>
      <c r="BW77" s="59"/>
      <c r="BX77" s="59"/>
      <c r="BY77" s="59"/>
      <c r="BZ77" s="59"/>
    </row>
    <row r="78" spans="1:78" s="2" customFormat="1" ht="16.5" customHeight="1">
      <c r="A78" s="59"/>
      <c r="B78" s="59" t="s">
        <v>58</v>
      </c>
      <c r="C78" s="59"/>
      <c r="D78" s="59"/>
      <c r="E78" s="59"/>
      <c r="F78" s="59"/>
      <c r="G78" s="59"/>
      <c r="H78" s="59"/>
      <c r="I78" s="59"/>
      <c r="J78" s="59"/>
      <c r="K78" s="59"/>
      <c r="L78" s="735">
        <f>shinsei_20setubi102_NAME</f>
        <v>0</v>
      </c>
      <c r="M78" s="735"/>
      <c r="N78" s="735"/>
      <c r="O78" s="735"/>
      <c r="P78" s="735"/>
      <c r="Q78" s="735"/>
      <c r="R78" s="735"/>
      <c r="S78" s="735"/>
      <c r="T78" s="735"/>
      <c r="U78" s="735"/>
      <c r="V78" s="735"/>
      <c r="W78" s="735"/>
      <c r="X78" s="735"/>
      <c r="Y78" s="735"/>
      <c r="Z78" s="735"/>
      <c r="AA78" s="735"/>
      <c r="AB78" s="735"/>
      <c r="AC78" s="735"/>
      <c r="AD78" s="735"/>
      <c r="AE78" s="735"/>
      <c r="AF78" s="735"/>
      <c r="AG78" s="735"/>
      <c r="AH78" s="735"/>
      <c r="AI78" s="122"/>
      <c r="AJ78" s="122"/>
      <c r="AK78" s="122"/>
      <c r="AL78" s="122"/>
      <c r="AM78" s="122"/>
      <c r="AN78" s="122"/>
      <c r="AO78" s="122"/>
      <c r="AP78" s="122"/>
      <c r="AQ78" s="122"/>
      <c r="AR78" s="122"/>
      <c r="AS78" s="122"/>
      <c r="AT78" s="122"/>
      <c r="AU78" s="122"/>
      <c r="AV78" s="122"/>
      <c r="AW78" s="122"/>
      <c r="AX78" s="122"/>
      <c r="AY78" s="122"/>
      <c r="AZ78" s="122"/>
      <c r="BA78" s="122"/>
      <c r="BB78" s="122"/>
      <c r="BC78" s="122"/>
      <c r="BD78" s="122"/>
      <c r="BE78" s="122"/>
      <c r="BF78" s="122"/>
      <c r="BG78" s="122"/>
      <c r="BH78" s="122"/>
      <c r="BI78" s="122"/>
      <c r="BJ78" s="122"/>
      <c r="BK78" s="122"/>
      <c r="BL78" s="122"/>
      <c r="BM78" s="122"/>
      <c r="BN78" s="122"/>
      <c r="BO78" s="122"/>
      <c r="BP78" s="122"/>
      <c r="BQ78" s="122"/>
      <c r="BR78" s="122"/>
      <c r="BS78" s="122"/>
      <c r="BT78" s="122"/>
      <c r="BU78" s="122"/>
      <c r="BV78" s="122"/>
      <c r="BW78" s="122"/>
      <c r="BX78" s="122"/>
      <c r="BY78" s="122"/>
      <c r="BZ78" s="122"/>
    </row>
    <row r="79" spans="1:78" s="2" customFormat="1" ht="16.5" customHeight="1">
      <c r="A79" s="59"/>
      <c r="B79" s="59" t="s">
        <v>1261</v>
      </c>
      <c r="C79" s="59"/>
      <c r="D79" s="59"/>
      <c r="E79" s="59"/>
      <c r="F79" s="59"/>
      <c r="G79" s="59"/>
      <c r="H79" s="59"/>
      <c r="I79" s="59"/>
      <c r="J79" s="59"/>
      <c r="K79" s="59"/>
      <c r="L79" s="59"/>
      <c r="M79" s="59"/>
      <c r="N79" s="59"/>
      <c r="O79" s="59"/>
      <c r="P79" s="59"/>
      <c r="Q79" s="59"/>
      <c r="R79" s="59"/>
      <c r="S79" s="59"/>
      <c r="T79" s="59"/>
      <c r="U79" s="59"/>
      <c r="V79" s="59"/>
      <c r="W79" s="59"/>
      <c r="X79" s="59"/>
      <c r="Y79" s="59"/>
      <c r="Z79" s="59"/>
      <c r="AA79" s="59"/>
      <c r="AB79" s="59"/>
      <c r="AC79" s="59" t="s">
        <v>81</v>
      </c>
      <c r="AD79" s="59"/>
      <c r="AE79" s="59"/>
      <c r="AF79" s="707">
        <f>shinsei_20setubi102_NAMESETUBISEKKEI_KOUFU_NO</f>
        <v>0</v>
      </c>
      <c r="AG79" s="707"/>
      <c r="AH79" s="707"/>
      <c r="AI79" s="707"/>
      <c r="AJ79" s="707"/>
      <c r="AK79" s="707"/>
      <c r="AL79" s="707"/>
      <c r="AM79" s="707"/>
      <c r="AN79" s="707"/>
      <c r="AO79" s="707"/>
      <c r="AP79" s="707"/>
      <c r="AQ79" s="59" t="s">
        <v>40</v>
      </c>
      <c r="AR79" s="59"/>
      <c r="AS79" s="59"/>
      <c r="AT79" s="59"/>
      <c r="AU79" s="59"/>
      <c r="AV79" s="59"/>
      <c r="AW79" s="59"/>
      <c r="AX79" s="59"/>
      <c r="AY79" s="59"/>
      <c r="AZ79" s="59"/>
      <c r="BA79" s="59"/>
      <c r="BB79" s="59"/>
      <c r="BC79" s="59"/>
      <c r="BD79" s="59"/>
      <c r="BE79" s="59"/>
      <c r="BF79" s="59"/>
      <c r="BG79" s="59"/>
      <c r="BH79" s="59"/>
      <c r="BI79" s="59"/>
      <c r="BJ79" s="59"/>
      <c r="BK79" s="59"/>
      <c r="BL79" s="59"/>
      <c r="BM79" s="59"/>
      <c r="BN79" s="59"/>
      <c r="BO79" s="59"/>
      <c r="BP79" s="59"/>
      <c r="BQ79" s="59"/>
      <c r="BR79" s="59"/>
      <c r="BS79" s="59"/>
      <c r="BT79" s="59"/>
      <c r="BU79" s="59"/>
      <c r="BV79" s="59"/>
      <c r="BW79" s="59"/>
      <c r="BX79" s="59"/>
      <c r="BY79" s="59"/>
      <c r="BZ79" s="59"/>
    </row>
    <row r="80" spans="1:78" s="2" customFormat="1" ht="16.5" customHeight="1">
      <c r="A80" s="59"/>
      <c r="B80" s="59" t="s">
        <v>58</v>
      </c>
      <c r="C80" s="59"/>
      <c r="D80" s="59"/>
      <c r="E80" s="59"/>
      <c r="F80" s="59"/>
      <c r="G80" s="59"/>
      <c r="H80" s="59"/>
      <c r="I80" s="59"/>
      <c r="J80" s="59"/>
      <c r="K80" s="59"/>
      <c r="L80" s="735">
        <f>shinsei_20setubi103_NAME</f>
        <v>0</v>
      </c>
      <c r="M80" s="735"/>
      <c r="N80" s="735"/>
      <c r="O80" s="735"/>
      <c r="P80" s="735"/>
      <c r="Q80" s="735"/>
      <c r="R80" s="735"/>
      <c r="S80" s="735"/>
      <c r="T80" s="735"/>
      <c r="U80" s="735"/>
      <c r="V80" s="735"/>
      <c r="W80" s="735"/>
      <c r="X80" s="735"/>
      <c r="Y80" s="735"/>
      <c r="Z80" s="735"/>
      <c r="AA80" s="735"/>
      <c r="AB80" s="735"/>
      <c r="AC80" s="735"/>
      <c r="AD80" s="735"/>
      <c r="AE80" s="735"/>
      <c r="AF80" s="735"/>
      <c r="AG80" s="735"/>
      <c r="AH80" s="735"/>
      <c r="AI80" s="122"/>
      <c r="AJ80" s="122"/>
      <c r="AK80" s="122"/>
      <c r="AL80" s="122"/>
      <c r="AM80" s="122"/>
      <c r="AN80" s="122"/>
      <c r="AO80" s="122"/>
      <c r="AP80" s="122"/>
      <c r="AQ80" s="122"/>
      <c r="AR80" s="122"/>
      <c r="AS80" s="122"/>
      <c r="AT80" s="122"/>
      <c r="AU80" s="122"/>
      <c r="AV80" s="122"/>
      <c r="AW80" s="122"/>
      <c r="AX80" s="122"/>
      <c r="AY80" s="122"/>
      <c r="AZ80" s="122"/>
      <c r="BA80" s="122"/>
      <c r="BB80" s="122"/>
      <c r="BC80" s="122"/>
      <c r="BD80" s="122"/>
      <c r="BE80" s="122"/>
      <c r="BF80" s="122"/>
      <c r="BG80" s="122"/>
      <c r="BH80" s="122"/>
      <c r="BI80" s="122"/>
      <c r="BJ80" s="122"/>
      <c r="BK80" s="122"/>
      <c r="BL80" s="122"/>
      <c r="BM80" s="122"/>
      <c r="BN80" s="122"/>
      <c r="BO80" s="122"/>
      <c r="BP80" s="122"/>
      <c r="BQ80" s="122"/>
      <c r="BR80" s="122"/>
      <c r="BS80" s="122"/>
      <c r="BT80" s="122"/>
      <c r="BU80" s="122"/>
      <c r="BV80" s="122"/>
      <c r="BW80" s="122"/>
      <c r="BX80" s="122"/>
      <c r="BY80" s="122"/>
      <c r="BZ80" s="122"/>
    </row>
    <row r="81" spans="1:78" s="2" customFormat="1" ht="16.5" customHeight="1">
      <c r="A81" s="59"/>
      <c r="B81" s="59" t="s">
        <v>1261</v>
      </c>
      <c r="C81" s="59"/>
      <c r="D81" s="59"/>
      <c r="E81" s="59"/>
      <c r="F81" s="59"/>
      <c r="G81" s="59"/>
      <c r="H81" s="59"/>
      <c r="I81" s="59"/>
      <c r="J81" s="59"/>
      <c r="K81" s="59"/>
      <c r="L81" s="59"/>
      <c r="M81" s="59"/>
      <c r="N81" s="59"/>
      <c r="O81" s="59"/>
      <c r="P81" s="59"/>
      <c r="Q81" s="59"/>
      <c r="R81" s="59"/>
      <c r="S81" s="59"/>
      <c r="T81" s="59"/>
      <c r="U81" s="59"/>
      <c r="V81" s="59"/>
      <c r="W81" s="59"/>
      <c r="X81" s="59"/>
      <c r="Y81" s="59"/>
      <c r="Z81" s="59"/>
      <c r="AA81" s="59"/>
      <c r="AB81" s="59"/>
      <c r="AC81" s="59" t="s">
        <v>81</v>
      </c>
      <c r="AD81" s="59"/>
      <c r="AE81" s="59"/>
      <c r="AF81" s="707">
        <f>shinsei_20setubi103_SETUBISEKKEI_KOUFU_NO</f>
        <v>0</v>
      </c>
      <c r="AG81" s="707"/>
      <c r="AH81" s="707"/>
      <c r="AI81" s="707"/>
      <c r="AJ81" s="707"/>
      <c r="AK81" s="707"/>
      <c r="AL81" s="707"/>
      <c r="AM81" s="707"/>
      <c r="AN81" s="707"/>
      <c r="AO81" s="707"/>
      <c r="AP81" s="707"/>
      <c r="AQ81" s="59" t="s">
        <v>40</v>
      </c>
      <c r="AR81" s="59"/>
      <c r="AS81" s="59"/>
      <c r="AT81" s="59"/>
      <c r="AU81" s="59"/>
      <c r="AV81" s="59"/>
      <c r="AW81" s="59"/>
      <c r="AX81" s="59"/>
      <c r="AY81" s="59"/>
      <c r="AZ81" s="59"/>
      <c r="BA81" s="59"/>
      <c r="BB81" s="59"/>
      <c r="BC81" s="59"/>
      <c r="BD81" s="59"/>
      <c r="BE81" s="59"/>
      <c r="BF81" s="59"/>
      <c r="BG81" s="59"/>
      <c r="BH81" s="59"/>
      <c r="BI81" s="59"/>
      <c r="BJ81" s="59"/>
      <c r="BK81" s="59"/>
      <c r="BL81" s="59"/>
      <c r="BM81" s="59"/>
      <c r="BN81" s="59"/>
      <c r="BO81" s="59"/>
      <c r="BP81" s="59"/>
      <c r="BQ81" s="59"/>
      <c r="BR81" s="59"/>
      <c r="BS81" s="59"/>
      <c r="BT81" s="59"/>
      <c r="BU81" s="59"/>
      <c r="BV81" s="59"/>
      <c r="BW81" s="59"/>
      <c r="BX81" s="59"/>
      <c r="BY81" s="59"/>
      <c r="BZ81" s="59"/>
    </row>
    <row r="82" spans="1:78" s="2" customFormat="1" ht="16.5" customHeight="1">
      <c r="A82" s="59"/>
      <c r="B82" s="670" t="str">
        <f>IF('別記J-1確認申請書'!B125="□","□","■")</f>
        <v>□</v>
      </c>
      <c r="C82" s="670"/>
      <c r="D82" s="59"/>
      <c r="E82" s="59" t="s">
        <v>1262</v>
      </c>
      <c r="F82" s="59"/>
      <c r="G82" s="59"/>
      <c r="H82" s="59"/>
      <c r="I82" s="59"/>
      <c r="J82" s="59"/>
      <c r="K82" s="59"/>
      <c r="L82" s="59"/>
      <c r="M82" s="59"/>
      <c r="N82" s="59"/>
      <c r="O82" s="59"/>
      <c r="P82" s="59"/>
      <c r="Q82" s="59"/>
      <c r="R82" s="122"/>
      <c r="S82" s="122"/>
      <c r="T82" s="122"/>
      <c r="U82" s="122"/>
      <c r="V82" s="122"/>
      <c r="W82" s="122"/>
      <c r="X82" s="122"/>
      <c r="Y82" s="122"/>
      <c r="Z82" s="122"/>
      <c r="AA82" s="122"/>
      <c r="AB82" s="122"/>
      <c r="AC82" s="122"/>
      <c r="AD82" s="122"/>
      <c r="AE82" s="122"/>
      <c r="AF82" s="122"/>
      <c r="AG82" s="122"/>
      <c r="AH82" s="122"/>
      <c r="AI82" s="122"/>
      <c r="AJ82" s="122"/>
      <c r="AK82" s="122"/>
      <c r="AL82" s="122"/>
      <c r="AM82" s="122"/>
      <c r="AN82" s="122"/>
      <c r="AO82" s="122"/>
      <c r="AP82" s="122"/>
      <c r="AQ82" s="122"/>
      <c r="AR82" s="122"/>
      <c r="AS82" s="122"/>
      <c r="AT82" s="122"/>
      <c r="AU82" s="122"/>
      <c r="AV82" s="122"/>
      <c r="AW82" s="122"/>
      <c r="AX82" s="122"/>
      <c r="AY82" s="122"/>
      <c r="AZ82" s="122"/>
      <c r="BA82" s="122"/>
      <c r="BB82" s="122"/>
      <c r="BC82" s="122"/>
      <c r="BD82" s="122"/>
      <c r="BE82" s="122"/>
      <c r="BF82" s="122"/>
      <c r="BG82" s="122"/>
      <c r="BH82" s="122"/>
      <c r="BI82" s="122"/>
      <c r="BJ82" s="122"/>
      <c r="BK82" s="122"/>
      <c r="BL82" s="122"/>
      <c r="BM82" s="122"/>
      <c r="BN82" s="122"/>
      <c r="BO82" s="122"/>
      <c r="BP82" s="122"/>
      <c r="BQ82" s="122"/>
      <c r="BR82" s="122"/>
      <c r="BS82" s="122"/>
      <c r="BT82" s="122"/>
      <c r="BU82" s="122"/>
      <c r="BV82" s="122"/>
      <c r="BW82" s="122"/>
      <c r="BX82" s="122"/>
      <c r="BY82" s="122"/>
      <c r="BZ82" s="122"/>
    </row>
    <row r="83" spans="1:78" s="2" customFormat="1" ht="16.5" customHeight="1">
      <c r="A83" s="59"/>
      <c r="B83" s="59" t="s">
        <v>58</v>
      </c>
      <c r="C83" s="59"/>
      <c r="D83" s="59"/>
      <c r="E83" s="59"/>
      <c r="F83" s="59"/>
      <c r="G83" s="59"/>
      <c r="H83" s="59"/>
      <c r="I83" s="59"/>
      <c r="J83" s="59"/>
      <c r="K83" s="59"/>
      <c r="L83" s="735">
        <f>shinsei_20setubi301_NAME</f>
        <v>0</v>
      </c>
      <c r="M83" s="735"/>
      <c r="N83" s="735"/>
      <c r="O83" s="735"/>
      <c r="P83" s="735"/>
      <c r="Q83" s="735"/>
      <c r="R83" s="735"/>
      <c r="S83" s="735"/>
      <c r="T83" s="735"/>
      <c r="U83" s="735"/>
      <c r="V83" s="735"/>
      <c r="W83" s="735"/>
      <c r="X83" s="735"/>
      <c r="Y83" s="735"/>
      <c r="Z83" s="735"/>
      <c r="AA83" s="735"/>
      <c r="AB83" s="735"/>
      <c r="AC83" s="735"/>
      <c r="AD83" s="735"/>
      <c r="AE83" s="735"/>
      <c r="AF83" s="735"/>
      <c r="AG83" s="735"/>
      <c r="AH83" s="735"/>
      <c r="AI83" s="122"/>
      <c r="AJ83" s="122"/>
      <c r="AK83" s="122"/>
      <c r="AL83" s="122"/>
      <c r="AM83" s="122"/>
      <c r="AN83" s="122"/>
      <c r="AO83" s="122"/>
      <c r="AP83" s="122"/>
      <c r="AQ83" s="122"/>
      <c r="AR83" s="122"/>
      <c r="AS83" s="122"/>
      <c r="AT83" s="122"/>
      <c r="AU83" s="122"/>
      <c r="AV83" s="122"/>
      <c r="AW83" s="122"/>
      <c r="AX83" s="122"/>
      <c r="AY83" s="122"/>
      <c r="AZ83" s="122"/>
      <c r="BA83" s="122"/>
      <c r="BB83" s="122"/>
      <c r="BC83" s="122"/>
      <c r="BD83" s="122"/>
      <c r="BE83" s="122"/>
      <c r="BF83" s="122"/>
      <c r="BG83" s="122"/>
      <c r="BH83" s="122"/>
      <c r="BI83" s="122"/>
      <c r="BJ83" s="122"/>
      <c r="BK83" s="122"/>
      <c r="BL83" s="122"/>
      <c r="BM83" s="122"/>
      <c r="BN83" s="122"/>
      <c r="BO83" s="122"/>
      <c r="BP83" s="122"/>
      <c r="BQ83" s="122"/>
      <c r="BR83" s="122"/>
      <c r="BS83" s="122"/>
      <c r="BT83" s="122"/>
      <c r="BU83" s="122"/>
      <c r="BV83" s="122"/>
      <c r="BW83" s="122"/>
      <c r="BX83" s="122"/>
      <c r="BY83" s="122"/>
      <c r="BZ83" s="122"/>
    </row>
    <row r="84" spans="1:78" s="2" customFormat="1" ht="16.5" customHeight="1">
      <c r="A84" s="59"/>
      <c r="B84" s="59" t="s">
        <v>1261</v>
      </c>
      <c r="C84" s="59"/>
      <c r="D84" s="59"/>
      <c r="E84" s="59"/>
      <c r="F84" s="59"/>
      <c r="G84" s="59"/>
      <c r="H84" s="59"/>
      <c r="I84" s="59"/>
      <c r="J84" s="59"/>
      <c r="K84" s="59"/>
      <c r="L84" s="59"/>
      <c r="M84" s="59"/>
      <c r="N84" s="59"/>
      <c r="O84" s="59"/>
      <c r="P84" s="59"/>
      <c r="Q84" s="59"/>
      <c r="R84" s="59"/>
      <c r="S84" s="59"/>
      <c r="T84" s="59"/>
      <c r="U84" s="59"/>
      <c r="V84" s="59"/>
      <c r="W84" s="59"/>
      <c r="X84" s="59"/>
      <c r="Y84" s="59"/>
      <c r="Z84" s="59"/>
      <c r="AA84" s="59"/>
      <c r="AB84" s="59"/>
      <c r="AC84" s="59" t="s">
        <v>81</v>
      </c>
      <c r="AD84" s="59"/>
      <c r="AE84" s="59"/>
      <c r="AF84" s="707">
        <f>shinsei_20setubi301_SETUBISEKKEI_KOUFU_NO</f>
        <v>0</v>
      </c>
      <c r="AG84" s="707"/>
      <c r="AH84" s="707"/>
      <c r="AI84" s="707"/>
      <c r="AJ84" s="707"/>
      <c r="AK84" s="707"/>
      <c r="AL84" s="707"/>
      <c r="AM84" s="707"/>
      <c r="AN84" s="707"/>
      <c r="AO84" s="707"/>
      <c r="AP84" s="707"/>
      <c r="AQ84" s="59" t="s">
        <v>40</v>
      </c>
      <c r="AR84" s="59"/>
      <c r="AS84" s="59"/>
      <c r="AT84" s="59"/>
      <c r="AU84" s="59"/>
      <c r="AV84" s="59"/>
      <c r="AW84" s="59"/>
      <c r="AX84" s="59"/>
      <c r="AY84" s="59"/>
      <c r="AZ84" s="59"/>
      <c r="BA84" s="59"/>
      <c r="BB84" s="59"/>
      <c r="BC84" s="59"/>
      <c r="BD84" s="59"/>
      <c r="BE84" s="59"/>
      <c r="BF84" s="59"/>
      <c r="BG84" s="59"/>
      <c r="BH84" s="59"/>
      <c r="BI84" s="59"/>
      <c r="BJ84" s="59"/>
      <c r="BK84" s="59"/>
      <c r="BL84" s="59"/>
      <c r="BM84" s="59"/>
      <c r="BN84" s="59"/>
      <c r="BO84" s="59"/>
      <c r="BP84" s="59"/>
      <c r="BQ84" s="59"/>
      <c r="BR84" s="59"/>
      <c r="BS84" s="59"/>
      <c r="BT84" s="59"/>
      <c r="BU84" s="59"/>
      <c r="BV84" s="59"/>
      <c r="BW84" s="59"/>
      <c r="BX84" s="59"/>
      <c r="BY84" s="59"/>
      <c r="BZ84" s="59"/>
    </row>
    <row r="85" spans="1:78" s="2" customFormat="1" ht="16.5" customHeight="1">
      <c r="A85" s="59"/>
      <c r="B85" s="59" t="s">
        <v>58</v>
      </c>
      <c r="C85" s="59"/>
      <c r="D85" s="59"/>
      <c r="E85" s="59"/>
      <c r="F85" s="59"/>
      <c r="G85" s="59"/>
      <c r="H85" s="59"/>
      <c r="I85" s="59"/>
      <c r="J85" s="59"/>
      <c r="K85" s="59"/>
      <c r="L85" s="735">
        <f>shinsei_20setubi302_NAME</f>
        <v>0</v>
      </c>
      <c r="M85" s="735"/>
      <c r="N85" s="735"/>
      <c r="O85" s="735"/>
      <c r="P85" s="735"/>
      <c r="Q85" s="735"/>
      <c r="R85" s="735"/>
      <c r="S85" s="735"/>
      <c r="T85" s="735"/>
      <c r="U85" s="735"/>
      <c r="V85" s="735"/>
      <c r="W85" s="735"/>
      <c r="X85" s="735"/>
      <c r="Y85" s="735"/>
      <c r="Z85" s="735"/>
      <c r="AA85" s="735"/>
      <c r="AB85" s="735"/>
      <c r="AC85" s="735"/>
      <c r="AD85" s="735"/>
      <c r="AE85" s="735"/>
      <c r="AF85" s="735"/>
      <c r="AG85" s="735"/>
      <c r="AH85" s="735"/>
      <c r="AI85" s="119"/>
      <c r="AJ85" s="119"/>
      <c r="AK85" s="119"/>
      <c r="AL85" s="119"/>
      <c r="AM85" s="119"/>
      <c r="AN85" s="119"/>
      <c r="AO85" s="119"/>
      <c r="AP85" s="119"/>
      <c r="AQ85" s="119"/>
      <c r="AR85" s="119"/>
      <c r="AS85" s="119"/>
      <c r="AT85" s="119"/>
      <c r="AU85" s="119"/>
      <c r="AV85" s="119"/>
      <c r="AW85" s="119"/>
      <c r="AX85" s="119"/>
      <c r="AY85" s="119"/>
      <c r="AZ85" s="119"/>
      <c r="BA85" s="119"/>
      <c r="BB85" s="119"/>
      <c r="BC85" s="119"/>
      <c r="BD85" s="119"/>
      <c r="BE85" s="119"/>
      <c r="BF85" s="119"/>
      <c r="BG85" s="119"/>
      <c r="BH85" s="119"/>
      <c r="BI85" s="119"/>
      <c r="BJ85" s="119"/>
      <c r="BK85" s="119"/>
      <c r="BL85" s="119"/>
      <c r="BM85" s="119"/>
      <c r="BN85" s="119"/>
      <c r="BO85" s="119"/>
      <c r="BP85" s="119"/>
      <c r="BQ85" s="119"/>
      <c r="BR85" s="119"/>
      <c r="BS85" s="119"/>
      <c r="BT85" s="119"/>
      <c r="BU85" s="119"/>
      <c r="BV85" s="119"/>
      <c r="BW85" s="119"/>
      <c r="BX85" s="119"/>
      <c r="BY85" s="119"/>
      <c r="BZ85" s="119"/>
    </row>
    <row r="86" spans="1:78" s="2" customFormat="1" ht="16.5" customHeight="1">
      <c r="A86" s="59"/>
      <c r="B86" s="59" t="s">
        <v>1261</v>
      </c>
      <c r="C86" s="59"/>
      <c r="D86" s="59"/>
      <c r="E86" s="59"/>
      <c r="F86" s="59"/>
      <c r="G86" s="59"/>
      <c r="H86" s="59"/>
      <c r="I86" s="59"/>
      <c r="J86" s="59"/>
      <c r="K86" s="59"/>
      <c r="L86" s="59"/>
      <c r="M86" s="59"/>
      <c r="N86" s="59"/>
      <c r="O86" s="59"/>
      <c r="P86" s="59"/>
      <c r="Q86" s="59"/>
      <c r="R86" s="59"/>
      <c r="S86" s="59"/>
      <c r="T86" s="59"/>
      <c r="U86" s="59"/>
      <c r="V86" s="59"/>
      <c r="W86" s="59"/>
      <c r="X86" s="59"/>
      <c r="Y86" s="59"/>
      <c r="Z86" s="59"/>
      <c r="AA86" s="59"/>
      <c r="AB86" s="59"/>
      <c r="AC86" s="59" t="s">
        <v>81</v>
      </c>
      <c r="AD86" s="59"/>
      <c r="AE86" s="59"/>
      <c r="AF86" s="707">
        <f>shinsei_20setubi302_SETUBISEKKEI_KOUFU_NO</f>
        <v>0</v>
      </c>
      <c r="AG86" s="707"/>
      <c r="AH86" s="707"/>
      <c r="AI86" s="707"/>
      <c r="AJ86" s="707"/>
      <c r="AK86" s="707"/>
      <c r="AL86" s="707"/>
      <c r="AM86" s="707"/>
      <c r="AN86" s="707"/>
      <c r="AO86" s="707"/>
      <c r="AP86" s="707"/>
      <c r="AQ86" s="59" t="s">
        <v>40</v>
      </c>
      <c r="AR86" s="59"/>
      <c r="AS86" s="59"/>
      <c r="AT86" s="59"/>
      <c r="AU86" s="59"/>
      <c r="AV86" s="59"/>
      <c r="AW86" s="59"/>
      <c r="AX86" s="59"/>
      <c r="AY86" s="59"/>
      <c r="AZ86" s="59"/>
      <c r="BA86" s="59"/>
      <c r="BB86" s="59"/>
      <c r="BC86" s="59"/>
      <c r="BD86" s="59"/>
      <c r="BE86" s="59"/>
      <c r="BF86" s="59"/>
      <c r="BG86" s="59"/>
      <c r="BH86" s="59"/>
      <c r="BI86" s="59"/>
      <c r="BJ86" s="59"/>
      <c r="BK86" s="59"/>
      <c r="BL86" s="59"/>
      <c r="BM86" s="59"/>
      <c r="BN86" s="59"/>
      <c r="BO86" s="59"/>
      <c r="BP86" s="59"/>
      <c r="BQ86" s="59"/>
      <c r="BR86" s="59"/>
      <c r="BS86" s="59"/>
      <c r="BT86" s="59"/>
      <c r="BU86" s="59"/>
      <c r="BV86" s="59"/>
      <c r="BW86" s="59"/>
      <c r="BX86" s="59"/>
      <c r="BY86" s="59"/>
      <c r="BZ86" s="59"/>
    </row>
    <row r="87" spans="1:78" s="2" customFormat="1" ht="16.5" customHeight="1">
      <c r="A87" s="59"/>
      <c r="B87" s="59" t="s">
        <v>58</v>
      </c>
      <c r="C87" s="59"/>
      <c r="D87" s="59"/>
      <c r="E87" s="59"/>
      <c r="F87" s="59"/>
      <c r="G87" s="59"/>
      <c r="H87" s="59"/>
      <c r="I87" s="59"/>
      <c r="J87" s="59"/>
      <c r="K87" s="59"/>
      <c r="L87" s="735">
        <f>shinsei_20setubi303_NAME</f>
        <v>0</v>
      </c>
      <c r="M87" s="735"/>
      <c r="N87" s="735"/>
      <c r="O87" s="735"/>
      <c r="P87" s="735"/>
      <c r="Q87" s="735"/>
      <c r="R87" s="735"/>
      <c r="S87" s="735"/>
      <c r="T87" s="735"/>
      <c r="U87" s="735"/>
      <c r="V87" s="735"/>
      <c r="W87" s="735"/>
      <c r="X87" s="735"/>
      <c r="Y87" s="735"/>
      <c r="Z87" s="735"/>
      <c r="AA87" s="735"/>
      <c r="AB87" s="735"/>
      <c r="AC87" s="735"/>
      <c r="AD87" s="735"/>
      <c r="AE87" s="735"/>
      <c r="AF87" s="735"/>
      <c r="AG87" s="735"/>
      <c r="AH87" s="735"/>
      <c r="AI87" s="119"/>
      <c r="AJ87" s="119"/>
      <c r="AK87" s="119"/>
      <c r="AL87" s="119"/>
      <c r="AM87" s="119"/>
      <c r="AN87" s="119"/>
      <c r="AO87" s="119"/>
      <c r="AP87" s="119"/>
      <c r="AQ87" s="119"/>
      <c r="AR87" s="119"/>
      <c r="AS87" s="119"/>
      <c r="AT87" s="119"/>
      <c r="AU87" s="119"/>
      <c r="AV87" s="119"/>
      <c r="AW87" s="119"/>
      <c r="AX87" s="119"/>
      <c r="AY87" s="119"/>
      <c r="AZ87" s="119"/>
      <c r="BA87" s="119"/>
      <c r="BB87" s="119"/>
      <c r="BC87" s="119"/>
      <c r="BD87" s="119"/>
      <c r="BE87" s="119"/>
      <c r="BF87" s="119"/>
      <c r="BG87" s="119"/>
      <c r="BH87" s="119"/>
      <c r="BI87" s="119"/>
      <c r="BJ87" s="119"/>
      <c r="BK87" s="119"/>
      <c r="BL87" s="119"/>
      <c r="BM87" s="119"/>
      <c r="BN87" s="119"/>
      <c r="BO87" s="119"/>
      <c r="BP87" s="119"/>
      <c r="BQ87" s="119"/>
      <c r="BR87" s="119"/>
      <c r="BS87" s="119"/>
      <c r="BT87" s="119"/>
      <c r="BU87" s="119"/>
      <c r="BV87" s="119"/>
      <c r="BW87" s="119"/>
      <c r="BX87" s="119"/>
      <c r="BY87" s="119"/>
      <c r="BZ87" s="119"/>
    </row>
    <row r="88" spans="1:78" s="2" customFormat="1" ht="16.5" customHeight="1">
      <c r="A88" s="59"/>
      <c r="B88" s="59" t="s">
        <v>1261</v>
      </c>
      <c r="C88" s="59"/>
      <c r="D88" s="59"/>
      <c r="E88" s="59"/>
      <c r="F88" s="59"/>
      <c r="G88" s="59"/>
      <c r="H88" s="59"/>
      <c r="I88" s="59"/>
      <c r="J88" s="59"/>
      <c r="K88" s="59"/>
      <c r="L88" s="59"/>
      <c r="M88" s="59"/>
      <c r="N88" s="59"/>
      <c r="O88" s="59"/>
      <c r="P88" s="59"/>
      <c r="Q88" s="59"/>
      <c r="R88" s="59"/>
      <c r="S88" s="59"/>
      <c r="T88" s="59"/>
      <c r="U88" s="59"/>
      <c r="V88" s="59"/>
      <c r="W88" s="59"/>
      <c r="X88" s="59"/>
      <c r="Y88" s="59"/>
      <c r="Z88" s="59"/>
      <c r="AA88" s="59"/>
      <c r="AB88" s="59"/>
      <c r="AC88" s="59" t="s">
        <v>81</v>
      </c>
      <c r="AD88" s="59"/>
      <c r="AE88" s="59"/>
      <c r="AF88" s="707">
        <f>shinsei_20setubi303_SETUBISEKKEI_KOUFU_NO</f>
        <v>0</v>
      </c>
      <c r="AG88" s="707"/>
      <c r="AH88" s="707"/>
      <c r="AI88" s="707"/>
      <c r="AJ88" s="707"/>
      <c r="AK88" s="707"/>
      <c r="AL88" s="707"/>
      <c r="AM88" s="707"/>
      <c r="AN88" s="707"/>
      <c r="AO88" s="707"/>
      <c r="AP88" s="707"/>
      <c r="AQ88" s="59" t="s">
        <v>40</v>
      </c>
      <c r="AR88" s="59"/>
      <c r="AS88" s="59"/>
      <c r="AT88" s="59"/>
      <c r="AU88" s="59"/>
      <c r="AV88" s="59"/>
      <c r="AW88" s="59"/>
      <c r="AX88" s="59"/>
      <c r="AY88" s="59"/>
      <c r="AZ88" s="59"/>
      <c r="BA88" s="59"/>
      <c r="BB88" s="59"/>
      <c r="BC88" s="59"/>
      <c r="BD88" s="59"/>
      <c r="BE88" s="59"/>
      <c r="BF88" s="59"/>
      <c r="BG88" s="59"/>
      <c r="BH88" s="59"/>
      <c r="BI88" s="59"/>
      <c r="BJ88" s="59"/>
      <c r="BK88" s="59"/>
      <c r="BL88" s="59"/>
      <c r="BM88" s="59"/>
      <c r="BN88" s="59"/>
      <c r="BO88" s="59"/>
      <c r="BP88" s="59"/>
      <c r="BQ88" s="59"/>
      <c r="BR88" s="59"/>
      <c r="BS88" s="59"/>
      <c r="BT88" s="59"/>
      <c r="BU88" s="59"/>
      <c r="BV88" s="59"/>
      <c r="BW88" s="59"/>
      <c r="BX88" s="59"/>
      <c r="BY88" s="59"/>
      <c r="BZ88" s="59"/>
    </row>
    <row r="89" spans="1:78" s="2" customFormat="1" ht="5.0999999999999996" customHeight="1">
      <c r="A89" s="63"/>
      <c r="B89" s="63"/>
      <c r="C89" s="63"/>
      <c r="D89" s="63"/>
      <c r="E89" s="63"/>
      <c r="F89" s="63"/>
      <c r="G89" s="63"/>
      <c r="H89" s="63"/>
      <c r="I89" s="63"/>
      <c r="J89" s="63"/>
      <c r="K89" s="63"/>
      <c r="L89" s="63"/>
      <c r="M89" s="63"/>
      <c r="N89" s="63"/>
      <c r="O89" s="63"/>
      <c r="P89" s="63"/>
      <c r="Q89" s="63"/>
      <c r="R89" s="64"/>
      <c r="S89" s="64"/>
      <c r="T89" s="64"/>
      <c r="U89" s="64"/>
      <c r="V89" s="64"/>
      <c r="W89" s="64"/>
      <c r="X89" s="64"/>
      <c r="Y89" s="64"/>
      <c r="Z89" s="64"/>
      <c r="AA89" s="64"/>
      <c r="AB89" s="64"/>
      <c r="AC89" s="64"/>
      <c r="AD89" s="64"/>
      <c r="AE89" s="64"/>
      <c r="AF89" s="64"/>
      <c r="AG89" s="64"/>
      <c r="AH89" s="64"/>
      <c r="AI89" s="64"/>
      <c r="AJ89" s="64"/>
      <c r="AK89" s="64"/>
      <c r="AL89" s="64"/>
      <c r="AM89" s="64"/>
      <c r="AN89" s="64"/>
      <c r="AO89" s="64"/>
      <c r="AP89" s="64"/>
      <c r="AQ89" s="64"/>
      <c r="AR89" s="64"/>
      <c r="AS89" s="64"/>
      <c r="AT89" s="64"/>
      <c r="AU89" s="64"/>
      <c r="AV89" s="64"/>
      <c r="AW89" s="64"/>
      <c r="AX89" s="64"/>
      <c r="AY89" s="64"/>
      <c r="AZ89" s="64"/>
      <c r="BA89" s="64"/>
      <c r="BB89" s="64"/>
      <c r="BC89" s="64"/>
      <c r="BD89" s="64"/>
      <c r="BE89" s="64"/>
      <c r="BF89" s="64"/>
      <c r="BG89" s="64"/>
      <c r="BH89" s="64"/>
      <c r="BI89" s="64"/>
      <c r="BJ89" s="64"/>
      <c r="BK89" s="64"/>
      <c r="BL89" s="64"/>
      <c r="BM89" s="64"/>
      <c r="BN89" s="64"/>
      <c r="BO89" s="64"/>
      <c r="BP89" s="64"/>
      <c r="BQ89" s="64"/>
      <c r="BR89" s="64"/>
      <c r="BS89" s="64"/>
      <c r="BT89" s="64"/>
      <c r="BU89" s="64"/>
      <c r="BV89" s="64"/>
      <c r="BW89" s="64"/>
      <c r="BX89" s="64"/>
      <c r="BY89" s="64"/>
      <c r="BZ89" s="64"/>
    </row>
    <row r="90" spans="1:78" s="2" customFormat="1" ht="5.0999999999999996" customHeight="1">
      <c r="A90" s="59"/>
      <c r="B90" s="59"/>
      <c r="C90" s="59"/>
      <c r="D90" s="59"/>
      <c r="E90" s="59"/>
      <c r="F90" s="59"/>
      <c r="G90" s="59"/>
      <c r="H90" s="59"/>
      <c r="I90" s="59"/>
      <c r="J90" s="59"/>
      <c r="K90" s="59"/>
      <c r="L90" s="59"/>
      <c r="M90" s="59"/>
      <c r="N90" s="59"/>
      <c r="O90" s="59"/>
      <c r="P90" s="59"/>
      <c r="Q90" s="59"/>
      <c r="R90" s="122"/>
      <c r="S90" s="122"/>
      <c r="T90" s="122"/>
      <c r="U90" s="122"/>
      <c r="V90" s="122"/>
      <c r="W90" s="122"/>
      <c r="X90" s="122"/>
      <c r="Y90" s="122"/>
      <c r="Z90" s="122"/>
      <c r="AA90" s="122"/>
      <c r="AB90" s="122"/>
      <c r="AC90" s="122"/>
      <c r="AD90" s="122"/>
      <c r="AE90" s="122"/>
      <c r="AF90" s="122"/>
      <c r="AG90" s="122"/>
      <c r="AH90" s="122"/>
      <c r="AI90" s="122"/>
      <c r="AJ90" s="122"/>
      <c r="AK90" s="122"/>
      <c r="AL90" s="122"/>
      <c r="AM90" s="122"/>
      <c r="AN90" s="122"/>
      <c r="AO90" s="122"/>
      <c r="AP90" s="122"/>
      <c r="AQ90" s="122"/>
      <c r="AR90" s="122"/>
      <c r="AS90" s="122"/>
      <c r="AT90" s="122"/>
      <c r="AU90" s="122"/>
      <c r="AV90" s="122"/>
      <c r="AW90" s="122"/>
      <c r="AX90" s="122"/>
      <c r="AY90" s="122"/>
      <c r="AZ90" s="122"/>
      <c r="BA90" s="122"/>
      <c r="BB90" s="122"/>
      <c r="BC90" s="122"/>
      <c r="BD90" s="122"/>
      <c r="BE90" s="122"/>
      <c r="BF90" s="122"/>
      <c r="BG90" s="122"/>
      <c r="BH90" s="122"/>
      <c r="BI90" s="122"/>
      <c r="BJ90" s="122"/>
      <c r="BK90" s="122"/>
      <c r="BL90" s="122"/>
      <c r="BM90" s="122"/>
      <c r="BN90" s="122"/>
      <c r="BO90" s="122"/>
      <c r="BP90" s="122"/>
      <c r="BQ90" s="122"/>
      <c r="BR90" s="122"/>
      <c r="BS90" s="122"/>
      <c r="BT90" s="122"/>
      <c r="BU90" s="122"/>
      <c r="BV90" s="122"/>
      <c r="BW90" s="122"/>
      <c r="BX90" s="122"/>
      <c r="BY90" s="122"/>
      <c r="BZ90" s="122"/>
    </row>
    <row r="91" spans="1:78" s="2" customFormat="1" ht="15.95" customHeight="1">
      <c r="A91" s="59" t="s">
        <v>64</v>
      </c>
      <c r="B91" s="59"/>
      <c r="C91" s="59"/>
      <c r="D91" s="59"/>
      <c r="E91" s="59"/>
      <c r="F91" s="59"/>
      <c r="G91" s="59"/>
      <c r="H91" s="59"/>
      <c r="I91" s="59"/>
      <c r="J91" s="59"/>
      <c r="K91" s="59"/>
      <c r="L91" s="59"/>
      <c r="M91" s="59"/>
      <c r="N91" s="59"/>
      <c r="O91" s="59"/>
      <c r="P91" s="59"/>
      <c r="Q91" s="59"/>
      <c r="R91" s="59"/>
      <c r="S91" s="59"/>
      <c r="T91" s="59"/>
      <c r="U91" s="59"/>
      <c r="V91" s="59"/>
      <c r="W91" s="59"/>
      <c r="X91" s="59"/>
      <c r="Y91" s="59"/>
      <c r="Z91" s="59"/>
      <c r="AA91" s="59"/>
      <c r="AB91" s="59"/>
      <c r="AC91" s="59"/>
      <c r="AD91" s="59"/>
      <c r="AE91" s="59"/>
      <c r="AF91" s="59"/>
      <c r="AG91" s="59"/>
      <c r="AH91" s="59"/>
      <c r="AI91" s="59"/>
      <c r="AJ91" s="59"/>
      <c r="AK91" s="59"/>
      <c r="AL91" s="59"/>
      <c r="AM91" s="59"/>
      <c r="AN91" s="59"/>
      <c r="AO91" s="59"/>
      <c r="AP91" s="59"/>
      <c r="AQ91" s="59"/>
      <c r="AR91" s="59"/>
      <c r="AS91" s="59"/>
      <c r="AT91" s="59"/>
      <c r="AU91" s="59"/>
      <c r="AV91" s="59"/>
      <c r="AW91" s="59"/>
      <c r="AX91" s="59"/>
      <c r="AY91" s="59"/>
      <c r="AZ91" s="59"/>
      <c r="BA91" s="59"/>
      <c r="BB91" s="59"/>
      <c r="BC91" s="59"/>
      <c r="BD91" s="59"/>
      <c r="BE91" s="59"/>
      <c r="BF91" s="59"/>
      <c r="BG91" s="59"/>
      <c r="BH91" s="59"/>
      <c r="BI91" s="59"/>
      <c r="BJ91" s="59"/>
      <c r="BK91" s="59"/>
      <c r="BL91" s="59"/>
      <c r="BM91" s="59"/>
      <c r="BN91" s="59"/>
      <c r="BO91" s="59"/>
      <c r="BP91" s="59"/>
      <c r="BQ91" s="59"/>
      <c r="BR91" s="59"/>
      <c r="BS91" s="59"/>
      <c r="BT91" s="59"/>
      <c r="BU91" s="59"/>
      <c r="BV91" s="59"/>
      <c r="BW91" s="59"/>
      <c r="BX91" s="59"/>
      <c r="BY91" s="59"/>
      <c r="BZ91" s="59"/>
    </row>
    <row r="92" spans="1:78" s="2" customFormat="1" ht="15.95" customHeight="1">
      <c r="A92" s="59"/>
      <c r="B92" s="59" t="s">
        <v>65</v>
      </c>
      <c r="C92" s="59"/>
      <c r="D92" s="59"/>
      <c r="E92" s="59"/>
      <c r="F92" s="59"/>
      <c r="G92" s="59"/>
      <c r="H92" s="59"/>
      <c r="I92" s="59"/>
      <c r="J92" s="59"/>
      <c r="K92" s="59"/>
      <c r="L92" s="59"/>
      <c r="M92" s="59"/>
      <c r="N92" s="59"/>
      <c r="O92" s="59"/>
      <c r="P92" s="59"/>
      <c r="Q92" s="59"/>
      <c r="R92" s="59"/>
      <c r="S92" s="59"/>
      <c r="T92" s="59"/>
      <c r="U92" s="59"/>
      <c r="V92" s="59"/>
      <c r="W92" s="59"/>
      <c r="X92" s="59"/>
      <c r="Y92" s="59"/>
      <c r="Z92" s="59"/>
      <c r="AA92" s="59"/>
      <c r="AB92" s="59"/>
      <c r="AC92" s="59"/>
      <c r="AD92" s="59"/>
      <c r="AE92" s="59"/>
      <c r="AF92" s="59"/>
      <c r="AG92" s="59"/>
      <c r="AH92" s="59"/>
      <c r="AI92" s="59"/>
      <c r="AJ92" s="59"/>
      <c r="AK92" s="59"/>
      <c r="AL92" s="59"/>
      <c r="AM92" s="59"/>
      <c r="AN92" s="59"/>
      <c r="AO92" s="59"/>
      <c r="AP92" s="59"/>
      <c r="AQ92" s="59"/>
      <c r="AR92" s="59"/>
      <c r="AS92" s="59"/>
      <c r="AT92" s="59"/>
      <c r="AU92" s="59"/>
      <c r="AV92" s="59"/>
      <c r="AW92" s="59"/>
      <c r="AX92" s="59"/>
      <c r="AY92" s="59"/>
      <c r="AZ92" s="59"/>
      <c r="BA92" s="59"/>
      <c r="BB92" s="59"/>
      <c r="BC92" s="59"/>
      <c r="BD92" s="59"/>
      <c r="BE92" s="59"/>
      <c r="BF92" s="59"/>
      <c r="BG92" s="59"/>
      <c r="BH92" s="59"/>
      <c r="BI92" s="59"/>
      <c r="BJ92" s="59"/>
      <c r="BK92" s="59"/>
      <c r="BL92" s="59"/>
      <c r="BM92" s="59"/>
      <c r="BN92" s="59"/>
      <c r="BO92" s="59"/>
      <c r="BP92" s="59"/>
      <c r="BQ92" s="59"/>
      <c r="BR92" s="59"/>
      <c r="BS92" s="59"/>
      <c r="BT92" s="59"/>
      <c r="BU92" s="59"/>
      <c r="BV92" s="59"/>
      <c r="BW92" s="59"/>
      <c r="BX92" s="59"/>
      <c r="BY92" s="59"/>
      <c r="BZ92" s="59"/>
    </row>
    <row r="93" spans="1:78" s="2" customFormat="1" ht="16.5" customHeight="1">
      <c r="A93" s="59"/>
      <c r="B93" s="59" t="s">
        <v>66</v>
      </c>
      <c r="C93" s="59"/>
      <c r="D93" s="59"/>
      <c r="E93" s="59"/>
      <c r="F93" s="59"/>
      <c r="G93" s="59"/>
      <c r="H93" s="59"/>
      <c r="I93" s="59"/>
      <c r="J93" s="59"/>
      <c r="K93" s="59"/>
      <c r="L93" s="59"/>
      <c r="M93" s="59"/>
      <c r="N93" s="59"/>
      <c r="O93" s="59"/>
      <c r="P93" s="59"/>
      <c r="Q93" s="59"/>
      <c r="R93" s="735">
        <f>shinsei_SETUBI_NAME</f>
        <v>0</v>
      </c>
      <c r="S93" s="735"/>
      <c r="T93" s="735"/>
      <c r="U93" s="735"/>
      <c r="V93" s="735"/>
      <c r="W93" s="735"/>
      <c r="X93" s="735"/>
      <c r="Y93" s="735"/>
      <c r="Z93" s="735"/>
      <c r="AA93" s="735"/>
      <c r="AB93" s="735"/>
      <c r="AC93" s="735"/>
      <c r="AD93" s="735"/>
      <c r="AE93" s="735"/>
      <c r="AF93" s="735"/>
      <c r="AG93" s="735"/>
      <c r="AH93" s="735"/>
      <c r="AI93" s="735"/>
      <c r="AJ93" s="735"/>
      <c r="AK93" s="735"/>
      <c r="AL93" s="735"/>
      <c r="AM93" s="735"/>
      <c r="AN93" s="735"/>
      <c r="AO93" s="735"/>
      <c r="AP93" s="735"/>
      <c r="AQ93" s="735"/>
      <c r="AR93" s="735"/>
      <c r="AS93" s="735"/>
      <c r="AT93" s="735"/>
      <c r="AU93" s="735"/>
      <c r="AV93" s="735"/>
      <c r="AW93" s="735"/>
      <c r="AX93" s="735"/>
      <c r="AY93" s="735"/>
      <c r="AZ93" s="735"/>
      <c r="BA93" s="735"/>
      <c r="BB93" s="735"/>
      <c r="BC93" s="735"/>
      <c r="BD93" s="735"/>
      <c r="BE93" s="735"/>
      <c r="BF93" s="735"/>
      <c r="BG93" s="735"/>
      <c r="BH93" s="735"/>
      <c r="BI93" s="735"/>
      <c r="BJ93" s="735"/>
      <c r="BK93" s="735"/>
      <c r="BL93" s="735"/>
      <c r="BM93" s="735"/>
      <c r="BN93" s="735"/>
      <c r="BO93" s="735"/>
      <c r="BP93" s="735"/>
      <c r="BQ93" s="735"/>
      <c r="BR93" s="735"/>
      <c r="BS93" s="735"/>
      <c r="BT93" s="735"/>
      <c r="BU93" s="735"/>
      <c r="BV93" s="735"/>
      <c r="BW93" s="735"/>
      <c r="BX93" s="735"/>
      <c r="BY93" s="735"/>
      <c r="BZ93" s="735"/>
    </row>
    <row r="94" spans="1:78" s="2" customFormat="1" ht="16.5" customHeight="1">
      <c r="A94" s="59"/>
      <c r="B94" s="59" t="s">
        <v>67</v>
      </c>
      <c r="C94" s="59"/>
      <c r="D94" s="59"/>
      <c r="E94" s="59"/>
      <c r="F94" s="59"/>
      <c r="G94" s="59"/>
      <c r="H94" s="59"/>
      <c r="I94" s="59"/>
      <c r="J94" s="59"/>
      <c r="K94" s="59"/>
      <c r="L94" s="59"/>
      <c r="M94" s="59"/>
      <c r="N94" s="59"/>
      <c r="O94" s="59"/>
      <c r="P94" s="59"/>
      <c r="Q94" s="59"/>
      <c r="R94" s="735">
        <f>shinsei_SETUBI_COMPANY</f>
        <v>0</v>
      </c>
      <c r="S94" s="735"/>
      <c r="T94" s="735"/>
      <c r="U94" s="735"/>
      <c r="V94" s="735"/>
      <c r="W94" s="735"/>
      <c r="X94" s="735"/>
      <c r="Y94" s="735"/>
      <c r="Z94" s="735"/>
      <c r="AA94" s="735"/>
      <c r="AB94" s="735"/>
      <c r="AC94" s="735"/>
      <c r="AD94" s="735"/>
      <c r="AE94" s="735"/>
      <c r="AF94" s="735"/>
      <c r="AG94" s="735"/>
      <c r="AH94" s="735"/>
      <c r="AI94" s="735"/>
      <c r="AJ94" s="735"/>
      <c r="AK94" s="735"/>
      <c r="AL94" s="735"/>
      <c r="AM94" s="735"/>
      <c r="AN94" s="735"/>
      <c r="AO94" s="735"/>
      <c r="AP94" s="735"/>
      <c r="AQ94" s="735"/>
      <c r="AR94" s="735"/>
      <c r="AS94" s="735"/>
      <c r="AT94" s="735"/>
      <c r="AU94" s="735"/>
      <c r="AV94" s="735"/>
      <c r="AW94" s="735"/>
      <c r="AX94" s="735"/>
      <c r="AY94" s="735"/>
      <c r="AZ94" s="735"/>
      <c r="BA94" s="735"/>
      <c r="BB94" s="735"/>
      <c r="BC94" s="735"/>
      <c r="BD94" s="735"/>
      <c r="BE94" s="735"/>
      <c r="BF94" s="735"/>
      <c r="BG94" s="735"/>
      <c r="BH94" s="735"/>
      <c r="BI94" s="735"/>
      <c r="BJ94" s="735"/>
      <c r="BK94" s="735"/>
      <c r="BL94" s="735"/>
      <c r="BM94" s="735"/>
      <c r="BN94" s="735"/>
      <c r="BO94" s="735"/>
      <c r="BP94" s="735"/>
      <c r="BQ94" s="735"/>
      <c r="BR94" s="735"/>
      <c r="BS94" s="735"/>
      <c r="BT94" s="735"/>
      <c r="BU94" s="735"/>
      <c r="BV94" s="735"/>
      <c r="BW94" s="735"/>
      <c r="BX94" s="735"/>
      <c r="BY94" s="735"/>
      <c r="BZ94" s="735"/>
    </row>
    <row r="95" spans="1:78" s="2" customFormat="1" ht="16.5" customHeight="1">
      <c r="A95" s="59"/>
      <c r="B95" s="59" t="s">
        <v>32</v>
      </c>
      <c r="C95" s="59"/>
      <c r="D95" s="59"/>
      <c r="E95" s="59"/>
      <c r="F95" s="59"/>
      <c r="G95" s="59"/>
      <c r="H95" s="59"/>
      <c r="I95" s="59"/>
      <c r="J95" s="59"/>
      <c r="K95" s="59"/>
      <c r="L95" s="59"/>
      <c r="M95" s="59"/>
      <c r="N95" s="59"/>
      <c r="O95" s="59"/>
      <c r="P95" s="59"/>
      <c r="Q95" s="59"/>
      <c r="R95" s="735">
        <f>shinsei_SETUBI_POST_CODE</f>
        <v>0</v>
      </c>
      <c r="S95" s="735"/>
      <c r="T95" s="735"/>
      <c r="U95" s="735"/>
      <c r="V95" s="735"/>
      <c r="W95" s="735"/>
      <c r="X95" s="735"/>
      <c r="Y95" s="735"/>
      <c r="Z95" s="735"/>
      <c r="AA95" s="735"/>
      <c r="AB95" s="735"/>
      <c r="AC95" s="735"/>
      <c r="AD95" s="735"/>
      <c r="AE95" s="735"/>
      <c r="AF95" s="735"/>
      <c r="AG95" s="735"/>
      <c r="AH95" s="735"/>
      <c r="AI95" s="735"/>
      <c r="AJ95" s="735"/>
      <c r="AK95" s="735"/>
      <c r="AL95" s="735"/>
      <c r="AM95" s="735"/>
      <c r="AN95" s="735"/>
      <c r="AO95" s="735"/>
      <c r="AP95" s="735"/>
      <c r="AQ95" s="735"/>
      <c r="AR95" s="735"/>
      <c r="AS95" s="735"/>
      <c r="AT95" s="735"/>
      <c r="AU95" s="735"/>
      <c r="AV95" s="735"/>
      <c r="AW95" s="735"/>
      <c r="AX95" s="735"/>
      <c r="AY95" s="735"/>
      <c r="AZ95" s="735"/>
      <c r="BA95" s="735"/>
      <c r="BB95" s="735"/>
      <c r="BC95" s="735"/>
      <c r="BD95" s="735"/>
      <c r="BE95" s="735"/>
      <c r="BF95" s="735"/>
      <c r="BG95" s="735"/>
      <c r="BH95" s="735"/>
      <c r="BI95" s="735"/>
      <c r="BJ95" s="735"/>
      <c r="BK95" s="735"/>
      <c r="BL95" s="735"/>
      <c r="BM95" s="735"/>
      <c r="BN95" s="735"/>
      <c r="BO95" s="735"/>
      <c r="BP95" s="735"/>
      <c r="BQ95" s="735"/>
      <c r="BR95" s="735"/>
      <c r="BS95" s="735"/>
      <c r="BT95" s="735"/>
      <c r="BU95" s="735"/>
      <c r="BV95" s="735"/>
      <c r="BW95" s="735"/>
      <c r="BX95" s="735"/>
      <c r="BY95" s="735"/>
      <c r="BZ95" s="735"/>
    </row>
    <row r="96" spans="1:78" s="2" customFormat="1" ht="16.5" customHeight="1">
      <c r="A96" s="59"/>
      <c r="B96" s="59" t="s">
        <v>68</v>
      </c>
      <c r="C96" s="59"/>
      <c r="D96" s="59"/>
      <c r="E96" s="59"/>
      <c r="F96" s="59"/>
      <c r="G96" s="59"/>
      <c r="H96" s="59"/>
      <c r="I96" s="59"/>
      <c r="J96" s="59"/>
      <c r="K96" s="59"/>
      <c r="L96" s="59"/>
      <c r="M96" s="59"/>
      <c r="N96" s="59"/>
      <c r="O96" s="59"/>
      <c r="P96" s="59"/>
      <c r="Q96" s="59"/>
      <c r="R96" s="735" t="str">
        <f>shinsei_SETUBI_KEN&amp;shinsei_SETUBI_ADDRESS</f>
        <v/>
      </c>
      <c r="S96" s="735"/>
      <c r="T96" s="735"/>
      <c r="U96" s="735"/>
      <c r="V96" s="735"/>
      <c r="W96" s="735"/>
      <c r="X96" s="735"/>
      <c r="Y96" s="735"/>
      <c r="Z96" s="735"/>
      <c r="AA96" s="735"/>
      <c r="AB96" s="735"/>
      <c r="AC96" s="735"/>
      <c r="AD96" s="735"/>
      <c r="AE96" s="735"/>
      <c r="AF96" s="735"/>
      <c r="AG96" s="735"/>
      <c r="AH96" s="735"/>
      <c r="AI96" s="735"/>
      <c r="AJ96" s="735"/>
      <c r="AK96" s="735"/>
      <c r="AL96" s="735"/>
      <c r="AM96" s="735"/>
      <c r="AN96" s="735"/>
      <c r="AO96" s="735"/>
      <c r="AP96" s="735"/>
      <c r="AQ96" s="735"/>
      <c r="AR96" s="735"/>
      <c r="AS96" s="735"/>
      <c r="AT96" s="735"/>
      <c r="AU96" s="735"/>
      <c r="AV96" s="735"/>
      <c r="AW96" s="735"/>
      <c r="AX96" s="735"/>
      <c r="AY96" s="735"/>
      <c r="AZ96" s="735"/>
      <c r="BA96" s="735"/>
      <c r="BB96" s="735"/>
      <c r="BC96" s="735"/>
      <c r="BD96" s="735"/>
      <c r="BE96" s="735"/>
      <c r="BF96" s="735"/>
      <c r="BG96" s="735"/>
      <c r="BH96" s="735"/>
      <c r="BI96" s="735"/>
      <c r="BJ96" s="735"/>
      <c r="BK96" s="735"/>
      <c r="BL96" s="735"/>
      <c r="BM96" s="735"/>
      <c r="BN96" s="735"/>
      <c r="BO96" s="735"/>
      <c r="BP96" s="735"/>
      <c r="BQ96" s="735"/>
      <c r="BR96" s="735"/>
      <c r="BS96" s="735"/>
      <c r="BT96" s="735"/>
      <c r="BU96" s="735"/>
      <c r="BV96" s="735"/>
      <c r="BW96" s="735"/>
      <c r="BX96" s="735"/>
      <c r="BY96" s="735"/>
      <c r="BZ96" s="735"/>
    </row>
    <row r="97" spans="1:78" s="2" customFormat="1" ht="16.5" customHeight="1">
      <c r="A97" s="59"/>
      <c r="B97" s="59" t="s">
        <v>34</v>
      </c>
      <c r="C97" s="59"/>
      <c r="D97" s="59"/>
      <c r="E97" s="59"/>
      <c r="F97" s="59"/>
      <c r="G97" s="59"/>
      <c r="H97" s="59"/>
      <c r="I97" s="59"/>
      <c r="J97" s="59"/>
      <c r="K97" s="59"/>
      <c r="L97" s="59"/>
      <c r="M97" s="59"/>
      <c r="N97" s="59"/>
      <c r="O97" s="59"/>
      <c r="P97" s="59"/>
      <c r="Q97" s="59"/>
      <c r="R97" s="735">
        <f>shinsei_SETUBI_TEL</f>
        <v>0</v>
      </c>
      <c r="S97" s="735"/>
      <c r="T97" s="735"/>
      <c r="U97" s="735"/>
      <c r="V97" s="735"/>
      <c r="W97" s="735"/>
      <c r="X97" s="735"/>
      <c r="Y97" s="735"/>
      <c r="Z97" s="735"/>
      <c r="AA97" s="735"/>
      <c r="AB97" s="735"/>
      <c r="AC97" s="735"/>
      <c r="AD97" s="735"/>
      <c r="AE97" s="735"/>
      <c r="AF97" s="735"/>
      <c r="AG97" s="735"/>
      <c r="AH97" s="735"/>
      <c r="AI97" s="735"/>
      <c r="AJ97" s="735"/>
      <c r="AK97" s="735"/>
      <c r="AL97" s="735"/>
      <c r="AM97" s="735"/>
      <c r="AN97" s="735"/>
      <c r="AO97" s="735"/>
      <c r="AP97" s="735"/>
      <c r="AQ97" s="735"/>
      <c r="AR97" s="735"/>
      <c r="AS97" s="735"/>
      <c r="AT97" s="735"/>
      <c r="AU97" s="735"/>
      <c r="AV97" s="735"/>
      <c r="AW97" s="735"/>
      <c r="AX97" s="735"/>
      <c r="AY97" s="735"/>
      <c r="AZ97" s="735"/>
      <c r="BA97" s="735"/>
      <c r="BB97" s="735"/>
      <c r="BC97" s="735"/>
      <c r="BD97" s="735"/>
      <c r="BE97" s="735"/>
      <c r="BF97" s="735"/>
      <c r="BG97" s="735"/>
      <c r="BH97" s="735"/>
      <c r="BI97" s="735"/>
      <c r="BJ97" s="735"/>
      <c r="BK97" s="735"/>
      <c r="BL97" s="735"/>
      <c r="BM97" s="735"/>
      <c r="BN97" s="735"/>
      <c r="BO97" s="735"/>
      <c r="BP97" s="735"/>
      <c r="BQ97" s="735"/>
      <c r="BR97" s="735"/>
      <c r="BS97" s="735"/>
      <c r="BT97" s="735"/>
      <c r="BU97" s="735"/>
      <c r="BV97" s="735"/>
      <c r="BW97" s="735"/>
      <c r="BX97" s="735"/>
      <c r="BY97" s="735"/>
      <c r="BZ97" s="735"/>
    </row>
    <row r="98" spans="1:78" s="2" customFormat="1" ht="16.5" customHeight="1">
      <c r="A98" s="59"/>
      <c r="B98" s="59" t="s">
        <v>69</v>
      </c>
      <c r="C98" s="59"/>
      <c r="D98" s="59"/>
      <c r="E98" s="59"/>
      <c r="F98" s="59"/>
      <c r="G98" s="59"/>
      <c r="H98" s="59"/>
      <c r="I98" s="59"/>
      <c r="J98" s="59"/>
      <c r="K98" s="59"/>
      <c r="L98" s="59"/>
      <c r="M98" s="59"/>
      <c r="N98" s="59"/>
      <c r="O98" s="59"/>
      <c r="P98" s="59"/>
      <c r="Q98" s="59"/>
      <c r="R98" s="735">
        <f>shinsei_SETUBI_REGIST_NO</f>
        <v>0</v>
      </c>
      <c r="S98" s="735"/>
      <c r="T98" s="735"/>
      <c r="U98" s="735"/>
      <c r="V98" s="735"/>
      <c r="W98" s="735"/>
      <c r="X98" s="735"/>
      <c r="Y98" s="735"/>
      <c r="Z98" s="735"/>
      <c r="AA98" s="735"/>
      <c r="AB98" s="735"/>
      <c r="AC98" s="735"/>
      <c r="AD98" s="735"/>
      <c r="AE98" s="735"/>
      <c r="AF98" s="735"/>
      <c r="AG98" s="735"/>
      <c r="AH98" s="735"/>
      <c r="AI98" s="735"/>
      <c r="AJ98" s="735"/>
      <c r="AK98" s="735"/>
      <c r="AL98" s="735"/>
      <c r="AM98" s="735"/>
      <c r="AN98" s="735"/>
      <c r="AO98" s="735"/>
      <c r="AP98" s="735"/>
      <c r="AQ98" s="735"/>
      <c r="AR98" s="735"/>
      <c r="AS98" s="735"/>
      <c r="AT98" s="735"/>
      <c r="AU98" s="735"/>
      <c r="AV98" s="735"/>
      <c r="AW98" s="735"/>
      <c r="AX98" s="735"/>
      <c r="AY98" s="735"/>
      <c r="AZ98" s="735"/>
      <c r="BA98" s="735"/>
      <c r="BB98" s="735"/>
      <c r="BC98" s="735"/>
      <c r="BD98" s="735"/>
      <c r="BE98" s="735"/>
      <c r="BF98" s="735"/>
      <c r="BG98" s="735"/>
      <c r="BH98" s="735"/>
      <c r="BI98" s="735"/>
      <c r="BJ98" s="735"/>
      <c r="BK98" s="735"/>
      <c r="BL98" s="735"/>
      <c r="BM98" s="735"/>
      <c r="BN98" s="735"/>
      <c r="BO98" s="735"/>
      <c r="BP98" s="735"/>
      <c r="BQ98" s="735"/>
      <c r="BR98" s="735"/>
      <c r="BS98" s="735"/>
      <c r="BT98" s="735"/>
      <c r="BU98" s="735"/>
      <c r="BV98" s="735"/>
      <c r="BW98" s="735"/>
      <c r="BX98" s="735"/>
      <c r="BY98" s="735"/>
      <c r="BZ98" s="735"/>
    </row>
    <row r="99" spans="1:78" s="2" customFormat="1" ht="16.5" customHeight="1">
      <c r="A99" s="59"/>
      <c r="B99" s="59" t="s">
        <v>70</v>
      </c>
      <c r="C99" s="59"/>
      <c r="D99" s="59"/>
      <c r="E99" s="59"/>
      <c r="F99" s="59"/>
      <c r="G99" s="59"/>
      <c r="H99" s="59"/>
      <c r="I99" s="59"/>
      <c r="J99" s="59"/>
      <c r="K99" s="59"/>
      <c r="L99" s="59"/>
      <c r="M99" s="59"/>
      <c r="N99" s="59"/>
      <c r="O99" s="59"/>
      <c r="P99" s="59"/>
      <c r="Q99" s="59"/>
      <c r="R99" s="122"/>
      <c r="S99" s="122"/>
      <c r="T99" s="122"/>
      <c r="U99" s="59"/>
      <c r="V99" s="59"/>
      <c r="W99" s="59"/>
      <c r="X99" s="735">
        <f>shinsei_SETUBI_DOC</f>
        <v>0</v>
      </c>
      <c r="Y99" s="735"/>
      <c r="Z99" s="735"/>
      <c r="AA99" s="735"/>
      <c r="AB99" s="735"/>
      <c r="AC99" s="735"/>
      <c r="AD99" s="735"/>
      <c r="AE99" s="735"/>
      <c r="AF99" s="735"/>
      <c r="AG99" s="735"/>
      <c r="AH99" s="735"/>
      <c r="AI99" s="735"/>
      <c r="AJ99" s="735"/>
      <c r="AK99" s="735"/>
      <c r="AL99" s="735"/>
      <c r="AM99" s="735"/>
      <c r="AN99" s="735"/>
      <c r="AO99" s="735"/>
      <c r="AP99" s="735"/>
      <c r="AQ99" s="735"/>
      <c r="AR99" s="735"/>
      <c r="AS99" s="735"/>
      <c r="AT99" s="735"/>
      <c r="AU99" s="735"/>
      <c r="AV99" s="735"/>
      <c r="AW99" s="735"/>
      <c r="AX99" s="735"/>
      <c r="AY99" s="735"/>
      <c r="AZ99" s="735"/>
      <c r="BA99" s="735"/>
      <c r="BB99" s="735"/>
      <c r="BC99" s="735"/>
      <c r="BD99" s="735"/>
      <c r="BE99" s="735"/>
      <c r="BF99" s="735"/>
      <c r="BG99" s="735"/>
      <c r="BH99" s="735"/>
      <c r="BI99" s="735"/>
      <c r="BJ99" s="735"/>
      <c r="BK99" s="735"/>
      <c r="BL99" s="735"/>
      <c r="BM99" s="735"/>
      <c r="BN99" s="735"/>
      <c r="BO99" s="735"/>
      <c r="BP99" s="735"/>
      <c r="BQ99" s="735"/>
      <c r="BR99" s="735"/>
      <c r="BS99" s="735"/>
      <c r="BT99" s="735"/>
      <c r="BU99" s="735"/>
      <c r="BV99" s="735"/>
      <c r="BW99" s="735"/>
      <c r="BX99" s="735"/>
      <c r="BY99" s="735"/>
      <c r="BZ99" s="735"/>
    </row>
    <row r="100" spans="1:78" s="2" customFormat="1" ht="6.6" customHeight="1">
      <c r="A100" s="59"/>
      <c r="B100" s="59"/>
      <c r="C100" s="59"/>
      <c r="D100" s="59"/>
      <c r="E100" s="59"/>
      <c r="F100" s="59"/>
      <c r="G100" s="59"/>
      <c r="H100" s="59"/>
      <c r="I100" s="59"/>
      <c r="J100" s="59"/>
      <c r="K100" s="59"/>
      <c r="L100" s="59"/>
      <c r="M100" s="59"/>
      <c r="N100" s="59"/>
      <c r="O100" s="59"/>
      <c r="P100" s="59"/>
      <c r="Q100" s="59"/>
      <c r="R100" s="59"/>
      <c r="S100" s="59"/>
      <c r="T100" s="59"/>
      <c r="U100" s="59"/>
      <c r="V100" s="59"/>
      <c r="W100" s="59"/>
      <c r="X100" s="59"/>
      <c r="Y100" s="59"/>
      <c r="Z100" s="59"/>
      <c r="AA100" s="59"/>
      <c r="AB100" s="59"/>
      <c r="AC100" s="59"/>
      <c r="AD100" s="59"/>
      <c r="AE100" s="59"/>
      <c r="AF100" s="59"/>
      <c r="AG100" s="59"/>
      <c r="AH100" s="59"/>
      <c r="AI100" s="59"/>
      <c r="AJ100" s="59"/>
      <c r="AK100" s="59"/>
      <c r="AL100" s="59"/>
      <c r="AM100" s="59"/>
      <c r="AN100" s="59"/>
      <c r="AO100" s="59"/>
      <c r="AP100" s="59"/>
      <c r="AQ100" s="59"/>
      <c r="AR100" s="59"/>
      <c r="AS100" s="59"/>
      <c r="AT100" s="59"/>
      <c r="AU100" s="59"/>
      <c r="AV100" s="59"/>
      <c r="AW100" s="59"/>
      <c r="AX100" s="59"/>
      <c r="AY100" s="59"/>
      <c r="AZ100" s="59"/>
      <c r="BA100" s="59"/>
      <c r="BB100" s="59"/>
      <c r="BC100" s="59"/>
      <c r="BD100" s="59"/>
      <c r="BE100" s="59"/>
      <c r="BF100" s="59"/>
      <c r="BG100" s="59"/>
      <c r="BH100" s="59"/>
      <c r="BI100" s="59"/>
      <c r="BJ100" s="59"/>
      <c r="BK100" s="59"/>
      <c r="BL100" s="59"/>
      <c r="BM100" s="59"/>
      <c r="BN100" s="59"/>
      <c r="BO100" s="59"/>
      <c r="BP100" s="59"/>
      <c r="BQ100" s="59"/>
      <c r="BR100" s="59"/>
      <c r="BS100" s="59"/>
      <c r="BT100" s="59"/>
      <c r="BU100" s="59"/>
      <c r="BV100" s="59"/>
      <c r="BW100" s="59"/>
      <c r="BX100" s="59"/>
      <c r="BY100" s="59"/>
      <c r="BZ100" s="59"/>
    </row>
    <row r="101" spans="1:78" s="2" customFormat="1" ht="15.95" customHeight="1">
      <c r="A101" s="59"/>
      <c r="B101" s="59" t="s">
        <v>71</v>
      </c>
      <c r="C101" s="59"/>
      <c r="D101" s="59"/>
      <c r="E101" s="59"/>
      <c r="F101" s="59"/>
      <c r="G101" s="59"/>
      <c r="H101" s="59"/>
      <c r="I101" s="59"/>
      <c r="J101" s="59"/>
      <c r="K101" s="59"/>
      <c r="L101" s="59"/>
      <c r="M101" s="59"/>
      <c r="N101" s="59"/>
      <c r="O101" s="59"/>
      <c r="P101" s="59"/>
      <c r="Q101" s="59"/>
      <c r="R101" s="59"/>
      <c r="S101" s="59"/>
      <c r="T101" s="59"/>
      <c r="U101" s="59"/>
      <c r="V101" s="59"/>
      <c r="W101" s="59"/>
      <c r="X101" s="59"/>
      <c r="Y101" s="59"/>
      <c r="Z101" s="59"/>
      <c r="AA101" s="59"/>
      <c r="AB101" s="59"/>
      <c r="AC101" s="59"/>
      <c r="AD101" s="59"/>
      <c r="AE101" s="59"/>
      <c r="AF101" s="59"/>
      <c r="AG101" s="59"/>
      <c r="AH101" s="59"/>
      <c r="AI101" s="59"/>
      <c r="AJ101" s="59"/>
      <c r="AK101" s="59"/>
      <c r="AL101" s="59"/>
      <c r="AM101" s="59"/>
      <c r="AN101" s="59"/>
      <c r="AO101" s="59"/>
      <c r="AP101" s="59"/>
      <c r="AQ101" s="59"/>
      <c r="AR101" s="59"/>
      <c r="AS101" s="59"/>
      <c r="AT101" s="59"/>
      <c r="AU101" s="59"/>
      <c r="AV101" s="59"/>
      <c r="AW101" s="59"/>
      <c r="AX101" s="59"/>
      <c r="AY101" s="59"/>
      <c r="AZ101" s="59"/>
      <c r="BA101" s="59"/>
      <c r="BB101" s="59"/>
      <c r="BC101" s="59"/>
      <c r="BD101" s="59"/>
      <c r="BE101" s="59"/>
      <c r="BF101" s="59"/>
      <c r="BG101" s="59"/>
      <c r="BH101" s="59"/>
      <c r="BI101" s="59"/>
      <c r="BJ101" s="59"/>
      <c r="BK101" s="59"/>
      <c r="BL101" s="59"/>
      <c r="BM101" s="59"/>
      <c r="BN101" s="59"/>
      <c r="BO101" s="59"/>
      <c r="BP101" s="59"/>
      <c r="BQ101" s="59"/>
      <c r="BR101" s="59"/>
      <c r="BS101" s="59"/>
      <c r="BT101" s="59"/>
      <c r="BU101" s="59"/>
      <c r="BV101" s="59"/>
      <c r="BW101" s="59"/>
      <c r="BX101" s="59"/>
      <c r="BY101" s="59"/>
      <c r="BZ101" s="59"/>
    </row>
    <row r="102" spans="1:78" s="2" customFormat="1" ht="16.5" customHeight="1">
      <c r="A102" s="59"/>
      <c r="B102" s="59" t="s">
        <v>66</v>
      </c>
      <c r="C102" s="59"/>
      <c r="D102" s="59"/>
      <c r="E102" s="59"/>
      <c r="F102" s="59"/>
      <c r="G102" s="59"/>
      <c r="H102" s="59"/>
      <c r="I102" s="59"/>
      <c r="J102" s="59"/>
      <c r="K102" s="59"/>
      <c r="L102" s="59"/>
      <c r="M102" s="59"/>
      <c r="N102" s="59"/>
      <c r="O102" s="59"/>
      <c r="P102" s="59"/>
      <c r="Q102" s="59"/>
      <c r="R102" s="735">
        <f>shinsei_SETUBI1_NAME</f>
        <v>0</v>
      </c>
      <c r="S102" s="735"/>
      <c r="T102" s="735"/>
      <c r="U102" s="735"/>
      <c r="V102" s="735"/>
      <c r="W102" s="735"/>
      <c r="X102" s="735"/>
      <c r="Y102" s="735"/>
      <c r="Z102" s="735"/>
      <c r="AA102" s="735"/>
      <c r="AB102" s="735"/>
      <c r="AC102" s="735"/>
      <c r="AD102" s="735"/>
      <c r="AE102" s="735"/>
      <c r="AF102" s="735"/>
      <c r="AG102" s="735"/>
      <c r="AH102" s="735"/>
      <c r="AI102" s="735"/>
      <c r="AJ102" s="735"/>
      <c r="AK102" s="735"/>
      <c r="AL102" s="735"/>
      <c r="AM102" s="735"/>
      <c r="AN102" s="735"/>
      <c r="AO102" s="735"/>
      <c r="AP102" s="735"/>
      <c r="AQ102" s="735"/>
      <c r="AR102" s="735"/>
      <c r="AS102" s="735"/>
      <c r="AT102" s="735"/>
      <c r="AU102" s="735"/>
      <c r="AV102" s="735"/>
      <c r="AW102" s="735"/>
      <c r="AX102" s="735"/>
      <c r="AY102" s="735"/>
      <c r="AZ102" s="735"/>
      <c r="BA102" s="735"/>
      <c r="BB102" s="735"/>
      <c r="BC102" s="735"/>
      <c r="BD102" s="735"/>
      <c r="BE102" s="735"/>
      <c r="BF102" s="735"/>
      <c r="BG102" s="735"/>
      <c r="BH102" s="735"/>
      <c r="BI102" s="735"/>
      <c r="BJ102" s="735"/>
      <c r="BK102" s="735"/>
      <c r="BL102" s="735"/>
      <c r="BM102" s="735"/>
      <c r="BN102" s="735"/>
      <c r="BO102" s="735"/>
      <c r="BP102" s="735"/>
      <c r="BQ102" s="735"/>
      <c r="BR102" s="735"/>
      <c r="BS102" s="735"/>
      <c r="BT102" s="735"/>
      <c r="BU102" s="735"/>
      <c r="BV102" s="735"/>
      <c r="BW102" s="735"/>
      <c r="BX102" s="735"/>
      <c r="BY102" s="735"/>
      <c r="BZ102" s="735"/>
    </row>
    <row r="103" spans="1:78" s="2" customFormat="1" ht="16.5" customHeight="1">
      <c r="A103" s="59"/>
      <c r="B103" s="59" t="s">
        <v>67</v>
      </c>
      <c r="C103" s="59"/>
      <c r="D103" s="59"/>
      <c r="E103" s="59"/>
      <c r="F103" s="59"/>
      <c r="G103" s="59"/>
      <c r="H103" s="59"/>
      <c r="I103" s="59"/>
      <c r="J103" s="59"/>
      <c r="K103" s="59"/>
      <c r="L103" s="59"/>
      <c r="M103" s="59"/>
      <c r="N103" s="59"/>
      <c r="O103" s="59"/>
      <c r="P103" s="59"/>
      <c r="Q103" s="59"/>
      <c r="R103" s="735">
        <f>shinsei_SETUBI1_COMPANY</f>
        <v>0</v>
      </c>
      <c r="S103" s="735"/>
      <c r="T103" s="735"/>
      <c r="U103" s="735"/>
      <c r="V103" s="735"/>
      <c r="W103" s="735"/>
      <c r="X103" s="735"/>
      <c r="Y103" s="735"/>
      <c r="Z103" s="735"/>
      <c r="AA103" s="735"/>
      <c r="AB103" s="735"/>
      <c r="AC103" s="735"/>
      <c r="AD103" s="735"/>
      <c r="AE103" s="735"/>
      <c r="AF103" s="735"/>
      <c r="AG103" s="735"/>
      <c r="AH103" s="735"/>
      <c r="AI103" s="735"/>
      <c r="AJ103" s="735"/>
      <c r="AK103" s="735"/>
      <c r="AL103" s="735"/>
      <c r="AM103" s="735"/>
      <c r="AN103" s="735"/>
      <c r="AO103" s="735"/>
      <c r="AP103" s="735"/>
      <c r="AQ103" s="735"/>
      <c r="AR103" s="735"/>
      <c r="AS103" s="735"/>
      <c r="AT103" s="735"/>
      <c r="AU103" s="735"/>
      <c r="AV103" s="735"/>
      <c r="AW103" s="735"/>
      <c r="AX103" s="735"/>
      <c r="AY103" s="735"/>
      <c r="AZ103" s="735"/>
      <c r="BA103" s="735"/>
      <c r="BB103" s="735"/>
      <c r="BC103" s="735"/>
      <c r="BD103" s="735"/>
      <c r="BE103" s="735"/>
      <c r="BF103" s="735"/>
      <c r="BG103" s="735"/>
      <c r="BH103" s="735"/>
      <c r="BI103" s="735"/>
      <c r="BJ103" s="735"/>
      <c r="BK103" s="735"/>
      <c r="BL103" s="735"/>
      <c r="BM103" s="735"/>
      <c r="BN103" s="735"/>
      <c r="BO103" s="735"/>
      <c r="BP103" s="735"/>
      <c r="BQ103" s="735"/>
      <c r="BR103" s="735"/>
      <c r="BS103" s="735"/>
      <c r="BT103" s="735"/>
      <c r="BU103" s="735"/>
      <c r="BV103" s="735"/>
      <c r="BW103" s="735"/>
      <c r="BX103" s="735"/>
      <c r="BY103" s="735"/>
      <c r="BZ103" s="735"/>
    </row>
    <row r="104" spans="1:78" s="2" customFormat="1" ht="16.5" customHeight="1">
      <c r="A104" s="59"/>
      <c r="B104" s="59" t="s">
        <v>32</v>
      </c>
      <c r="C104" s="59"/>
      <c r="D104" s="59"/>
      <c r="E104" s="59"/>
      <c r="F104" s="59"/>
      <c r="G104" s="59"/>
      <c r="H104" s="59"/>
      <c r="I104" s="59"/>
      <c r="J104" s="59"/>
      <c r="K104" s="59"/>
      <c r="L104" s="59"/>
      <c r="M104" s="59"/>
      <c r="N104" s="59"/>
      <c r="O104" s="59"/>
      <c r="P104" s="59"/>
      <c r="Q104" s="59"/>
      <c r="R104" s="735">
        <f>shinsei_SETUBI1_POST_CODE</f>
        <v>0</v>
      </c>
      <c r="S104" s="735"/>
      <c r="T104" s="735"/>
      <c r="U104" s="735"/>
      <c r="V104" s="735"/>
      <c r="W104" s="735"/>
      <c r="X104" s="735"/>
      <c r="Y104" s="735"/>
      <c r="Z104" s="735"/>
      <c r="AA104" s="735"/>
      <c r="AB104" s="735"/>
      <c r="AC104" s="735"/>
      <c r="AD104" s="735"/>
      <c r="AE104" s="735"/>
      <c r="AF104" s="735"/>
      <c r="AG104" s="735"/>
      <c r="AH104" s="735"/>
      <c r="AI104" s="735"/>
      <c r="AJ104" s="735"/>
      <c r="AK104" s="735"/>
      <c r="AL104" s="735"/>
      <c r="AM104" s="735"/>
      <c r="AN104" s="735"/>
      <c r="AO104" s="735"/>
      <c r="AP104" s="735"/>
      <c r="AQ104" s="735"/>
      <c r="AR104" s="735"/>
      <c r="AS104" s="735"/>
      <c r="AT104" s="735"/>
      <c r="AU104" s="735"/>
      <c r="AV104" s="735"/>
      <c r="AW104" s="735"/>
      <c r="AX104" s="735"/>
      <c r="AY104" s="735"/>
      <c r="AZ104" s="735"/>
      <c r="BA104" s="735"/>
      <c r="BB104" s="735"/>
      <c r="BC104" s="735"/>
      <c r="BD104" s="735"/>
      <c r="BE104" s="735"/>
      <c r="BF104" s="735"/>
      <c r="BG104" s="735"/>
      <c r="BH104" s="735"/>
      <c r="BI104" s="735"/>
      <c r="BJ104" s="735"/>
      <c r="BK104" s="735"/>
      <c r="BL104" s="735"/>
      <c r="BM104" s="735"/>
      <c r="BN104" s="735"/>
      <c r="BO104" s="735"/>
      <c r="BP104" s="735"/>
      <c r="BQ104" s="735"/>
      <c r="BR104" s="735"/>
      <c r="BS104" s="735"/>
      <c r="BT104" s="735"/>
      <c r="BU104" s="735"/>
      <c r="BV104" s="735"/>
      <c r="BW104" s="735"/>
      <c r="BX104" s="735"/>
      <c r="BY104" s="735"/>
      <c r="BZ104" s="735"/>
    </row>
    <row r="105" spans="1:78" s="2" customFormat="1" ht="16.5" customHeight="1">
      <c r="A105" s="59"/>
      <c r="B105" s="59" t="s">
        <v>68</v>
      </c>
      <c r="C105" s="59"/>
      <c r="D105" s="59"/>
      <c r="E105" s="59"/>
      <c r="F105" s="59"/>
      <c r="G105" s="59"/>
      <c r="H105" s="59"/>
      <c r="I105" s="59"/>
      <c r="J105" s="59"/>
      <c r="K105" s="59"/>
      <c r="L105" s="59"/>
      <c r="M105" s="59"/>
      <c r="N105" s="59"/>
      <c r="O105" s="59"/>
      <c r="P105" s="59"/>
      <c r="Q105" s="59"/>
      <c r="R105" s="735" t="str">
        <f>shinsei_SETUBI1_KEN&amp;shinsei_SETUBI1_ADDRESS</f>
        <v/>
      </c>
      <c r="S105" s="735"/>
      <c r="T105" s="735"/>
      <c r="U105" s="735"/>
      <c r="V105" s="735"/>
      <c r="W105" s="735"/>
      <c r="X105" s="735"/>
      <c r="Y105" s="735"/>
      <c r="Z105" s="735"/>
      <c r="AA105" s="735"/>
      <c r="AB105" s="735"/>
      <c r="AC105" s="735"/>
      <c r="AD105" s="735"/>
      <c r="AE105" s="735"/>
      <c r="AF105" s="735"/>
      <c r="AG105" s="735"/>
      <c r="AH105" s="735"/>
      <c r="AI105" s="735"/>
      <c r="AJ105" s="735"/>
      <c r="AK105" s="735"/>
      <c r="AL105" s="735"/>
      <c r="AM105" s="735"/>
      <c r="AN105" s="735"/>
      <c r="AO105" s="735"/>
      <c r="AP105" s="735"/>
      <c r="AQ105" s="735"/>
      <c r="AR105" s="735"/>
      <c r="AS105" s="735"/>
      <c r="AT105" s="735"/>
      <c r="AU105" s="735"/>
      <c r="AV105" s="735"/>
      <c r="AW105" s="735"/>
      <c r="AX105" s="735"/>
      <c r="AY105" s="735"/>
      <c r="AZ105" s="735"/>
      <c r="BA105" s="735"/>
      <c r="BB105" s="735"/>
      <c r="BC105" s="735"/>
      <c r="BD105" s="735"/>
      <c r="BE105" s="735"/>
      <c r="BF105" s="735"/>
      <c r="BG105" s="735"/>
      <c r="BH105" s="735"/>
      <c r="BI105" s="735"/>
      <c r="BJ105" s="735"/>
      <c r="BK105" s="735"/>
      <c r="BL105" s="735"/>
      <c r="BM105" s="735"/>
      <c r="BN105" s="735"/>
      <c r="BO105" s="735"/>
      <c r="BP105" s="735"/>
      <c r="BQ105" s="735"/>
      <c r="BR105" s="735"/>
      <c r="BS105" s="735"/>
      <c r="BT105" s="735"/>
      <c r="BU105" s="735"/>
      <c r="BV105" s="735"/>
      <c r="BW105" s="735"/>
      <c r="BX105" s="735"/>
      <c r="BY105" s="735"/>
      <c r="BZ105" s="735"/>
    </row>
    <row r="106" spans="1:78" s="2" customFormat="1" ht="16.5" customHeight="1">
      <c r="A106" s="59"/>
      <c r="B106" s="59" t="s">
        <v>34</v>
      </c>
      <c r="C106" s="59"/>
      <c r="D106" s="59"/>
      <c r="E106" s="59"/>
      <c r="F106" s="59"/>
      <c r="G106" s="59"/>
      <c r="H106" s="59"/>
      <c r="I106" s="59"/>
      <c r="J106" s="59"/>
      <c r="K106" s="59"/>
      <c r="L106" s="59"/>
      <c r="M106" s="59"/>
      <c r="N106" s="59"/>
      <c r="O106" s="59"/>
      <c r="P106" s="59"/>
      <c r="Q106" s="59"/>
      <c r="R106" s="735">
        <f>shinsei_SETUBI1_TEL</f>
        <v>0</v>
      </c>
      <c r="S106" s="735"/>
      <c r="T106" s="735"/>
      <c r="U106" s="735"/>
      <c r="V106" s="735"/>
      <c r="W106" s="735"/>
      <c r="X106" s="735"/>
      <c r="Y106" s="735"/>
      <c r="Z106" s="735"/>
      <c r="AA106" s="735"/>
      <c r="AB106" s="735"/>
      <c r="AC106" s="735"/>
      <c r="AD106" s="735"/>
      <c r="AE106" s="735"/>
      <c r="AF106" s="735"/>
      <c r="AG106" s="735"/>
      <c r="AH106" s="735"/>
      <c r="AI106" s="735"/>
      <c r="AJ106" s="735"/>
      <c r="AK106" s="735"/>
      <c r="AL106" s="735"/>
      <c r="AM106" s="735"/>
      <c r="AN106" s="735"/>
      <c r="AO106" s="735"/>
      <c r="AP106" s="735"/>
      <c r="AQ106" s="735"/>
      <c r="AR106" s="735"/>
      <c r="AS106" s="735"/>
      <c r="AT106" s="735"/>
      <c r="AU106" s="735"/>
      <c r="AV106" s="735"/>
      <c r="AW106" s="735"/>
      <c r="AX106" s="735"/>
      <c r="AY106" s="735"/>
      <c r="AZ106" s="735"/>
      <c r="BA106" s="735"/>
      <c r="BB106" s="735"/>
      <c r="BC106" s="735"/>
      <c r="BD106" s="735"/>
      <c r="BE106" s="735"/>
      <c r="BF106" s="735"/>
      <c r="BG106" s="735"/>
      <c r="BH106" s="735"/>
      <c r="BI106" s="735"/>
      <c r="BJ106" s="735"/>
      <c r="BK106" s="735"/>
      <c r="BL106" s="735"/>
      <c r="BM106" s="735"/>
      <c r="BN106" s="735"/>
      <c r="BO106" s="735"/>
      <c r="BP106" s="735"/>
      <c r="BQ106" s="735"/>
      <c r="BR106" s="735"/>
      <c r="BS106" s="735"/>
      <c r="BT106" s="735"/>
      <c r="BU106" s="735"/>
      <c r="BV106" s="735"/>
      <c r="BW106" s="735"/>
      <c r="BX106" s="735"/>
      <c r="BY106" s="735"/>
      <c r="BZ106" s="735"/>
    </row>
    <row r="107" spans="1:78" s="2" customFormat="1" ht="16.5" customHeight="1">
      <c r="A107" s="59"/>
      <c r="B107" s="59" t="s">
        <v>69</v>
      </c>
      <c r="C107" s="59"/>
      <c r="D107" s="59"/>
      <c r="E107" s="59"/>
      <c r="F107" s="59"/>
      <c r="G107" s="59"/>
      <c r="H107" s="59"/>
      <c r="I107" s="59"/>
      <c r="J107" s="59"/>
      <c r="K107" s="59"/>
      <c r="L107" s="59"/>
      <c r="M107" s="59"/>
      <c r="N107" s="59"/>
      <c r="O107" s="59"/>
      <c r="P107" s="59"/>
      <c r="Q107" s="59"/>
      <c r="R107" s="735">
        <f>shinsei_SETUBI1_REGIST_NO</f>
        <v>0</v>
      </c>
      <c r="S107" s="735"/>
      <c r="T107" s="735"/>
      <c r="U107" s="735"/>
      <c r="V107" s="735"/>
      <c r="W107" s="735"/>
      <c r="X107" s="735"/>
      <c r="Y107" s="735"/>
      <c r="Z107" s="735"/>
      <c r="AA107" s="735"/>
      <c r="AB107" s="735"/>
      <c r="AC107" s="735"/>
      <c r="AD107" s="735"/>
      <c r="AE107" s="735"/>
      <c r="AF107" s="735"/>
      <c r="AG107" s="735"/>
      <c r="AH107" s="735"/>
      <c r="AI107" s="735"/>
      <c r="AJ107" s="735"/>
      <c r="AK107" s="735"/>
      <c r="AL107" s="735"/>
      <c r="AM107" s="735"/>
      <c r="AN107" s="735"/>
      <c r="AO107" s="735"/>
      <c r="AP107" s="735"/>
      <c r="AQ107" s="735"/>
      <c r="AR107" s="735"/>
      <c r="AS107" s="735"/>
      <c r="AT107" s="735"/>
      <c r="AU107" s="735"/>
      <c r="AV107" s="735"/>
      <c r="AW107" s="735"/>
      <c r="AX107" s="735"/>
      <c r="AY107" s="735"/>
      <c r="AZ107" s="735"/>
      <c r="BA107" s="735"/>
      <c r="BB107" s="735"/>
      <c r="BC107" s="735"/>
      <c r="BD107" s="735"/>
      <c r="BE107" s="735"/>
      <c r="BF107" s="735"/>
      <c r="BG107" s="735"/>
      <c r="BH107" s="735"/>
      <c r="BI107" s="735"/>
      <c r="BJ107" s="735"/>
      <c r="BK107" s="735"/>
      <c r="BL107" s="735"/>
      <c r="BM107" s="735"/>
      <c r="BN107" s="735"/>
      <c r="BO107" s="735"/>
      <c r="BP107" s="735"/>
      <c r="BQ107" s="735"/>
      <c r="BR107" s="735"/>
      <c r="BS107" s="735"/>
      <c r="BT107" s="735"/>
      <c r="BU107" s="735"/>
      <c r="BV107" s="735"/>
      <c r="BW107" s="735"/>
      <c r="BX107" s="735"/>
      <c r="BY107" s="735"/>
      <c r="BZ107" s="735"/>
    </row>
    <row r="108" spans="1:78" s="2" customFormat="1" ht="16.5" customHeight="1">
      <c r="A108" s="59"/>
      <c r="B108" s="59" t="s">
        <v>70</v>
      </c>
      <c r="C108" s="59"/>
      <c r="D108" s="59"/>
      <c r="E108" s="59"/>
      <c r="F108" s="59"/>
      <c r="G108" s="59"/>
      <c r="H108" s="59"/>
      <c r="I108" s="59"/>
      <c r="J108" s="59"/>
      <c r="K108" s="59"/>
      <c r="L108" s="59"/>
      <c r="M108" s="59"/>
      <c r="N108" s="59"/>
      <c r="O108" s="59"/>
      <c r="P108" s="59"/>
      <c r="Q108" s="59"/>
      <c r="R108" s="122"/>
      <c r="S108" s="122"/>
      <c r="T108" s="122"/>
      <c r="U108" s="59"/>
      <c r="V108" s="59"/>
      <c r="W108" s="59"/>
      <c r="X108" s="735">
        <f>shinsei_SETUBI1_DOC</f>
        <v>0</v>
      </c>
      <c r="Y108" s="735"/>
      <c r="Z108" s="735"/>
      <c r="AA108" s="735"/>
      <c r="AB108" s="735"/>
      <c r="AC108" s="735"/>
      <c r="AD108" s="735"/>
      <c r="AE108" s="735"/>
      <c r="AF108" s="735"/>
      <c r="AG108" s="735"/>
      <c r="AH108" s="735"/>
      <c r="AI108" s="735"/>
      <c r="AJ108" s="735"/>
      <c r="AK108" s="735"/>
      <c r="AL108" s="735"/>
      <c r="AM108" s="735"/>
      <c r="AN108" s="735"/>
      <c r="AO108" s="735"/>
      <c r="AP108" s="735"/>
      <c r="AQ108" s="735"/>
      <c r="AR108" s="735"/>
      <c r="AS108" s="735"/>
      <c r="AT108" s="735"/>
      <c r="AU108" s="735"/>
      <c r="AV108" s="735"/>
      <c r="AW108" s="735"/>
      <c r="AX108" s="735"/>
      <c r="AY108" s="735"/>
      <c r="AZ108" s="735"/>
      <c r="BA108" s="735"/>
      <c r="BB108" s="735"/>
      <c r="BC108" s="735"/>
      <c r="BD108" s="735"/>
      <c r="BE108" s="735"/>
      <c r="BF108" s="735"/>
      <c r="BG108" s="735"/>
      <c r="BH108" s="735"/>
      <c r="BI108" s="735"/>
      <c r="BJ108" s="735"/>
      <c r="BK108" s="735"/>
      <c r="BL108" s="735"/>
      <c r="BM108" s="735"/>
      <c r="BN108" s="735"/>
      <c r="BO108" s="735"/>
      <c r="BP108" s="735"/>
      <c r="BQ108" s="735"/>
      <c r="BR108" s="735"/>
      <c r="BS108" s="735"/>
      <c r="BT108" s="735"/>
      <c r="BU108" s="735"/>
      <c r="BV108" s="735"/>
      <c r="BW108" s="735"/>
      <c r="BX108" s="735"/>
      <c r="BY108" s="735"/>
      <c r="BZ108" s="735"/>
    </row>
    <row r="109" spans="1:78" s="2" customFormat="1" ht="5.0999999999999996" customHeight="1">
      <c r="A109" s="59"/>
      <c r="B109" s="59"/>
      <c r="C109" s="59"/>
      <c r="D109" s="59"/>
      <c r="E109" s="59"/>
      <c r="F109" s="59"/>
      <c r="G109" s="59"/>
      <c r="H109" s="59"/>
      <c r="I109" s="59"/>
      <c r="J109" s="59"/>
      <c r="K109" s="59"/>
      <c r="L109" s="59"/>
      <c r="M109" s="59"/>
      <c r="N109" s="59"/>
      <c r="O109" s="59"/>
      <c r="P109" s="59"/>
      <c r="Q109" s="59"/>
      <c r="R109" s="59"/>
      <c r="S109" s="59"/>
      <c r="T109" s="59"/>
      <c r="U109" s="59"/>
      <c r="V109" s="59"/>
      <c r="W109" s="59"/>
      <c r="X109" s="59"/>
      <c r="Y109" s="59"/>
      <c r="Z109" s="59"/>
      <c r="AA109" s="59"/>
      <c r="AB109" s="59"/>
      <c r="AC109" s="59"/>
      <c r="AD109" s="59"/>
      <c r="AE109" s="59"/>
      <c r="AF109" s="59"/>
      <c r="AG109" s="59"/>
      <c r="AH109" s="59"/>
      <c r="AI109" s="59"/>
      <c r="AJ109" s="59"/>
      <c r="AK109" s="59"/>
      <c r="AL109" s="59"/>
      <c r="AM109" s="59"/>
      <c r="AN109" s="59"/>
      <c r="AO109" s="59"/>
      <c r="AP109" s="59"/>
      <c r="AQ109" s="59"/>
      <c r="AR109" s="59"/>
      <c r="AS109" s="59"/>
      <c r="AT109" s="59"/>
      <c r="AU109" s="59"/>
      <c r="AV109" s="59"/>
      <c r="AW109" s="59"/>
      <c r="AX109" s="59"/>
      <c r="AY109" s="59"/>
      <c r="AZ109" s="59"/>
      <c r="BA109" s="59"/>
      <c r="BB109" s="59"/>
      <c r="BC109" s="59"/>
      <c r="BD109" s="59"/>
      <c r="BE109" s="59"/>
      <c r="BF109" s="59"/>
      <c r="BG109" s="59"/>
      <c r="BH109" s="59"/>
      <c r="BI109" s="59"/>
      <c r="BJ109" s="59"/>
      <c r="BK109" s="59"/>
      <c r="BL109" s="59"/>
      <c r="BM109" s="59"/>
      <c r="BN109" s="59"/>
      <c r="BO109" s="59"/>
      <c r="BP109" s="59"/>
      <c r="BQ109" s="59"/>
      <c r="BR109" s="59"/>
      <c r="BS109" s="59"/>
      <c r="BT109" s="59"/>
      <c r="BU109" s="59"/>
      <c r="BV109" s="59"/>
      <c r="BW109" s="59"/>
      <c r="BX109" s="59"/>
      <c r="BY109" s="59"/>
      <c r="BZ109" s="59"/>
    </row>
    <row r="110" spans="1:78" s="2" customFormat="1" ht="2.1" customHeight="1">
      <c r="A110" s="59"/>
      <c r="B110" s="59"/>
      <c r="C110" s="59"/>
      <c r="D110" s="59"/>
      <c r="E110" s="59"/>
      <c r="F110" s="59"/>
      <c r="G110" s="59"/>
      <c r="H110" s="59"/>
      <c r="I110" s="59"/>
      <c r="J110" s="59"/>
      <c r="K110" s="59"/>
      <c r="L110" s="59"/>
      <c r="M110" s="59"/>
      <c r="N110" s="59"/>
      <c r="O110" s="59"/>
      <c r="P110" s="59"/>
      <c r="Q110" s="59"/>
      <c r="R110" s="59"/>
      <c r="S110" s="59"/>
      <c r="T110" s="59"/>
      <c r="U110" s="59"/>
      <c r="V110" s="59"/>
      <c r="W110" s="59"/>
      <c r="X110" s="59"/>
      <c r="Y110" s="59"/>
      <c r="Z110" s="59"/>
      <c r="AA110" s="59"/>
      <c r="AB110" s="59"/>
      <c r="AC110" s="59"/>
      <c r="AD110" s="59"/>
      <c r="AE110" s="59"/>
      <c r="AF110" s="59"/>
      <c r="AG110" s="59"/>
      <c r="AH110" s="59"/>
      <c r="AI110" s="59"/>
      <c r="AJ110" s="59"/>
      <c r="AK110" s="59"/>
      <c r="AL110" s="59"/>
      <c r="AM110" s="59"/>
      <c r="AN110" s="59"/>
      <c r="AO110" s="59"/>
      <c r="AP110" s="59"/>
      <c r="AQ110" s="59"/>
      <c r="AR110" s="59"/>
      <c r="AS110" s="59"/>
      <c r="AT110" s="59"/>
      <c r="AU110" s="59"/>
      <c r="AV110" s="59"/>
      <c r="AW110" s="59"/>
      <c r="AX110" s="59"/>
      <c r="AY110" s="59"/>
      <c r="AZ110" s="59"/>
      <c r="BA110" s="59"/>
      <c r="BB110" s="59"/>
      <c r="BC110" s="59"/>
      <c r="BD110" s="59"/>
      <c r="BE110" s="59"/>
      <c r="BF110" s="59"/>
      <c r="BG110" s="59"/>
      <c r="BH110" s="59"/>
      <c r="BI110" s="59"/>
      <c r="BJ110" s="59"/>
      <c r="BK110" s="59"/>
      <c r="BL110" s="59"/>
      <c r="BM110" s="59"/>
      <c r="BN110" s="59"/>
      <c r="BO110" s="59"/>
      <c r="BP110" s="59"/>
      <c r="BQ110" s="59"/>
      <c r="BR110" s="59"/>
      <c r="BS110" s="59"/>
      <c r="BT110" s="59"/>
      <c r="BU110" s="59"/>
      <c r="BV110" s="59"/>
      <c r="BW110" s="59"/>
      <c r="BX110" s="59"/>
      <c r="BY110" s="59"/>
      <c r="BZ110" s="59"/>
    </row>
    <row r="111" spans="1:78" s="2" customFormat="1" ht="16.5" customHeight="1">
      <c r="A111" s="59"/>
      <c r="B111" s="59" t="s">
        <v>66</v>
      </c>
      <c r="C111" s="59"/>
      <c r="D111" s="59"/>
      <c r="E111" s="59"/>
      <c r="F111" s="59"/>
      <c r="G111" s="59"/>
      <c r="H111" s="59"/>
      <c r="I111" s="59"/>
      <c r="J111" s="59"/>
      <c r="K111" s="59"/>
      <c r="L111" s="59"/>
      <c r="M111" s="59"/>
      <c r="N111" s="59"/>
      <c r="O111" s="59"/>
      <c r="P111" s="59"/>
      <c r="Q111" s="59"/>
      <c r="R111" s="735">
        <f>shinsei_SETUBI2_NAME</f>
        <v>0</v>
      </c>
      <c r="S111" s="735"/>
      <c r="T111" s="735"/>
      <c r="U111" s="735"/>
      <c r="V111" s="735"/>
      <c r="W111" s="735"/>
      <c r="X111" s="735"/>
      <c r="Y111" s="735"/>
      <c r="Z111" s="735"/>
      <c r="AA111" s="735"/>
      <c r="AB111" s="735"/>
      <c r="AC111" s="735"/>
      <c r="AD111" s="735"/>
      <c r="AE111" s="735"/>
      <c r="AF111" s="735"/>
      <c r="AG111" s="735"/>
      <c r="AH111" s="735"/>
      <c r="AI111" s="735"/>
      <c r="AJ111" s="735"/>
      <c r="AK111" s="735"/>
      <c r="AL111" s="735"/>
      <c r="AM111" s="735"/>
      <c r="AN111" s="735"/>
      <c r="AO111" s="735"/>
      <c r="AP111" s="735"/>
      <c r="AQ111" s="735"/>
      <c r="AR111" s="735"/>
      <c r="AS111" s="735"/>
      <c r="AT111" s="735"/>
      <c r="AU111" s="735"/>
      <c r="AV111" s="735"/>
      <c r="AW111" s="735"/>
      <c r="AX111" s="735"/>
      <c r="AY111" s="735"/>
      <c r="AZ111" s="735"/>
      <c r="BA111" s="735"/>
      <c r="BB111" s="735"/>
      <c r="BC111" s="735"/>
      <c r="BD111" s="735"/>
      <c r="BE111" s="735"/>
      <c r="BF111" s="735"/>
      <c r="BG111" s="735"/>
      <c r="BH111" s="735"/>
      <c r="BI111" s="735"/>
      <c r="BJ111" s="735"/>
      <c r="BK111" s="735"/>
      <c r="BL111" s="735"/>
      <c r="BM111" s="735"/>
      <c r="BN111" s="735"/>
      <c r="BO111" s="735"/>
      <c r="BP111" s="735"/>
      <c r="BQ111" s="735"/>
      <c r="BR111" s="735"/>
      <c r="BS111" s="735"/>
      <c r="BT111" s="735"/>
      <c r="BU111" s="735"/>
      <c r="BV111" s="735"/>
      <c r="BW111" s="735"/>
      <c r="BX111" s="735"/>
      <c r="BY111" s="735"/>
      <c r="BZ111" s="735"/>
    </row>
    <row r="112" spans="1:78" s="2" customFormat="1" ht="16.5" customHeight="1">
      <c r="A112" s="59"/>
      <c r="B112" s="59" t="s">
        <v>67</v>
      </c>
      <c r="C112" s="59"/>
      <c r="D112" s="59"/>
      <c r="E112" s="59"/>
      <c r="F112" s="59"/>
      <c r="G112" s="59"/>
      <c r="H112" s="59"/>
      <c r="I112" s="59"/>
      <c r="J112" s="59"/>
      <c r="K112" s="59"/>
      <c r="L112" s="59"/>
      <c r="M112" s="59"/>
      <c r="N112" s="59"/>
      <c r="O112" s="59"/>
      <c r="P112" s="59"/>
      <c r="Q112" s="59"/>
      <c r="R112" s="735">
        <f>shinsei_SETUBI2_COMPANY</f>
        <v>0</v>
      </c>
      <c r="S112" s="735"/>
      <c r="T112" s="735"/>
      <c r="U112" s="735"/>
      <c r="V112" s="735"/>
      <c r="W112" s="735"/>
      <c r="X112" s="735"/>
      <c r="Y112" s="735"/>
      <c r="Z112" s="735"/>
      <c r="AA112" s="735"/>
      <c r="AB112" s="735"/>
      <c r="AC112" s="735"/>
      <c r="AD112" s="735"/>
      <c r="AE112" s="735"/>
      <c r="AF112" s="735"/>
      <c r="AG112" s="735"/>
      <c r="AH112" s="735"/>
      <c r="AI112" s="735"/>
      <c r="AJ112" s="735"/>
      <c r="AK112" s="735"/>
      <c r="AL112" s="735"/>
      <c r="AM112" s="735"/>
      <c r="AN112" s="735"/>
      <c r="AO112" s="735"/>
      <c r="AP112" s="735"/>
      <c r="AQ112" s="735"/>
      <c r="AR112" s="735"/>
      <c r="AS112" s="735"/>
      <c r="AT112" s="735"/>
      <c r="AU112" s="735"/>
      <c r="AV112" s="735"/>
      <c r="AW112" s="735"/>
      <c r="AX112" s="735"/>
      <c r="AY112" s="735"/>
      <c r="AZ112" s="735"/>
      <c r="BA112" s="735"/>
      <c r="BB112" s="735"/>
      <c r="BC112" s="735"/>
      <c r="BD112" s="735"/>
      <c r="BE112" s="735"/>
      <c r="BF112" s="735"/>
      <c r="BG112" s="735"/>
      <c r="BH112" s="735"/>
      <c r="BI112" s="735"/>
      <c r="BJ112" s="735"/>
      <c r="BK112" s="735"/>
      <c r="BL112" s="735"/>
      <c r="BM112" s="735"/>
      <c r="BN112" s="735"/>
      <c r="BO112" s="735"/>
      <c r="BP112" s="735"/>
      <c r="BQ112" s="735"/>
      <c r="BR112" s="735"/>
      <c r="BS112" s="735"/>
      <c r="BT112" s="735"/>
      <c r="BU112" s="735"/>
      <c r="BV112" s="735"/>
      <c r="BW112" s="735"/>
      <c r="BX112" s="735"/>
      <c r="BY112" s="735"/>
      <c r="BZ112" s="735"/>
    </row>
    <row r="113" spans="1:78" s="2" customFormat="1" ht="16.5" customHeight="1">
      <c r="A113" s="59"/>
      <c r="B113" s="59" t="s">
        <v>32</v>
      </c>
      <c r="C113" s="59"/>
      <c r="D113" s="59"/>
      <c r="E113" s="59"/>
      <c r="F113" s="59"/>
      <c r="G113" s="59"/>
      <c r="H113" s="59"/>
      <c r="I113" s="59"/>
      <c r="J113" s="59"/>
      <c r="K113" s="59"/>
      <c r="L113" s="59"/>
      <c r="M113" s="59"/>
      <c r="N113" s="59"/>
      <c r="O113" s="59"/>
      <c r="P113" s="59"/>
      <c r="Q113" s="59"/>
      <c r="R113" s="735">
        <f>shinsei_SETUBI2_POST_CODE</f>
        <v>0</v>
      </c>
      <c r="S113" s="735"/>
      <c r="T113" s="735"/>
      <c r="U113" s="735"/>
      <c r="V113" s="735"/>
      <c r="W113" s="735"/>
      <c r="X113" s="735"/>
      <c r="Y113" s="735"/>
      <c r="Z113" s="735"/>
      <c r="AA113" s="735"/>
      <c r="AB113" s="735"/>
      <c r="AC113" s="735"/>
      <c r="AD113" s="735"/>
      <c r="AE113" s="735"/>
      <c r="AF113" s="735"/>
      <c r="AG113" s="735"/>
      <c r="AH113" s="735"/>
      <c r="AI113" s="735"/>
      <c r="AJ113" s="735"/>
      <c r="AK113" s="735"/>
      <c r="AL113" s="735"/>
      <c r="AM113" s="735"/>
      <c r="AN113" s="735"/>
      <c r="AO113" s="735"/>
      <c r="AP113" s="735"/>
      <c r="AQ113" s="735"/>
      <c r="AR113" s="735"/>
      <c r="AS113" s="735"/>
      <c r="AT113" s="735"/>
      <c r="AU113" s="735"/>
      <c r="AV113" s="735"/>
      <c r="AW113" s="735"/>
      <c r="AX113" s="735"/>
      <c r="AY113" s="735"/>
      <c r="AZ113" s="735"/>
      <c r="BA113" s="735"/>
      <c r="BB113" s="735"/>
      <c r="BC113" s="735"/>
      <c r="BD113" s="735"/>
      <c r="BE113" s="735"/>
      <c r="BF113" s="735"/>
      <c r="BG113" s="735"/>
      <c r="BH113" s="735"/>
      <c r="BI113" s="735"/>
      <c r="BJ113" s="735"/>
      <c r="BK113" s="735"/>
      <c r="BL113" s="735"/>
      <c r="BM113" s="735"/>
      <c r="BN113" s="735"/>
      <c r="BO113" s="735"/>
      <c r="BP113" s="735"/>
      <c r="BQ113" s="735"/>
      <c r="BR113" s="735"/>
      <c r="BS113" s="735"/>
      <c r="BT113" s="735"/>
      <c r="BU113" s="735"/>
      <c r="BV113" s="735"/>
      <c r="BW113" s="735"/>
      <c r="BX113" s="735"/>
      <c r="BY113" s="735"/>
      <c r="BZ113" s="735"/>
    </row>
    <row r="114" spans="1:78" s="2" customFormat="1" ht="16.5" customHeight="1">
      <c r="A114" s="59"/>
      <c r="B114" s="59" t="s">
        <v>68</v>
      </c>
      <c r="C114" s="59"/>
      <c r="D114" s="59"/>
      <c r="E114" s="59"/>
      <c r="F114" s="59"/>
      <c r="G114" s="59"/>
      <c r="H114" s="59"/>
      <c r="I114" s="59"/>
      <c r="J114" s="59"/>
      <c r="K114" s="59"/>
      <c r="L114" s="59"/>
      <c r="M114" s="59"/>
      <c r="N114" s="59"/>
      <c r="O114" s="59"/>
      <c r="P114" s="59"/>
      <c r="Q114" s="59"/>
      <c r="R114" s="735" t="str">
        <f>shinsei_SETUBI2_KEN&amp;shinsei_SETUBI2_ADDRESS</f>
        <v/>
      </c>
      <c r="S114" s="735"/>
      <c r="T114" s="735"/>
      <c r="U114" s="735"/>
      <c r="V114" s="735"/>
      <c r="W114" s="735"/>
      <c r="X114" s="735"/>
      <c r="Y114" s="735"/>
      <c r="Z114" s="735"/>
      <c r="AA114" s="735"/>
      <c r="AB114" s="735"/>
      <c r="AC114" s="735"/>
      <c r="AD114" s="735"/>
      <c r="AE114" s="735"/>
      <c r="AF114" s="735"/>
      <c r="AG114" s="735"/>
      <c r="AH114" s="735"/>
      <c r="AI114" s="735"/>
      <c r="AJ114" s="735"/>
      <c r="AK114" s="735"/>
      <c r="AL114" s="735"/>
      <c r="AM114" s="735"/>
      <c r="AN114" s="735"/>
      <c r="AO114" s="735"/>
      <c r="AP114" s="735"/>
      <c r="AQ114" s="735"/>
      <c r="AR114" s="735"/>
      <c r="AS114" s="735"/>
      <c r="AT114" s="735"/>
      <c r="AU114" s="735"/>
      <c r="AV114" s="735"/>
      <c r="AW114" s="735"/>
      <c r="AX114" s="735"/>
      <c r="AY114" s="735"/>
      <c r="AZ114" s="735"/>
      <c r="BA114" s="735"/>
      <c r="BB114" s="735"/>
      <c r="BC114" s="735"/>
      <c r="BD114" s="735"/>
      <c r="BE114" s="735"/>
      <c r="BF114" s="735"/>
      <c r="BG114" s="735"/>
      <c r="BH114" s="735"/>
      <c r="BI114" s="735"/>
      <c r="BJ114" s="735"/>
      <c r="BK114" s="735"/>
      <c r="BL114" s="735"/>
      <c r="BM114" s="735"/>
      <c r="BN114" s="735"/>
      <c r="BO114" s="735"/>
      <c r="BP114" s="735"/>
      <c r="BQ114" s="735"/>
      <c r="BR114" s="735"/>
      <c r="BS114" s="735"/>
      <c r="BT114" s="735"/>
      <c r="BU114" s="735"/>
      <c r="BV114" s="735"/>
      <c r="BW114" s="735"/>
      <c r="BX114" s="735"/>
      <c r="BY114" s="735"/>
      <c r="BZ114" s="735"/>
    </row>
    <row r="115" spans="1:78" s="2" customFormat="1" ht="16.5" customHeight="1">
      <c r="A115" s="59"/>
      <c r="B115" s="59" t="s">
        <v>34</v>
      </c>
      <c r="C115" s="59"/>
      <c r="D115" s="59"/>
      <c r="E115" s="59"/>
      <c r="F115" s="59"/>
      <c r="G115" s="59"/>
      <c r="H115" s="59"/>
      <c r="I115" s="59"/>
      <c r="J115" s="59"/>
      <c r="K115" s="59"/>
      <c r="L115" s="59"/>
      <c r="M115" s="59"/>
      <c r="N115" s="59"/>
      <c r="O115" s="59"/>
      <c r="P115" s="59"/>
      <c r="Q115" s="59"/>
      <c r="R115" s="735">
        <f>shinsei_SETUBI2_TEL</f>
        <v>0</v>
      </c>
      <c r="S115" s="735"/>
      <c r="T115" s="735"/>
      <c r="U115" s="735"/>
      <c r="V115" s="735"/>
      <c r="W115" s="735"/>
      <c r="X115" s="735"/>
      <c r="Y115" s="735"/>
      <c r="Z115" s="735"/>
      <c r="AA115" s="735"/>
      <c r="AB115" s="735"/>
      <c r="AC115" s="735"/>
      <c r="AD115" s="735"/>
      <c r="AE115" s="735"/>
      <c r="AF115" s="735"/>
      <c r="AG115" s="735"/>
      <c r="AH115" s="735"/>
      <c r="AI115" s="735"/>
      <c r="AJ115" s="735"/>
      <c r="AK115" s="735"/>
      <c r="AL115" s="735"/>
      <c r="AM115" s="735"/>
      <c r="AN115" s="735"/>
      <c r="AO115" s="735"/>
      <c r="AP115" s="735"/>
      <c r="AQ115" s="735"/>
      <c r="AR115" s="735"/>
      <c r="AS115" s="735"/>
      <c r="AT115" s="735"/>
      <c r="AU115" s="735"/>
      <c r="AV115" s="735"/>
      <c r="AW115" s="735"/>
      <c r="AX115" s="735"/>
      <c r="AY115" s="735"/>
      <c r="AZ115" s="735"/>
      <c r="BA115" s="735"/>
      <c r="BB115" s="735"/>
      <c r="BC115" s="735"/>
      <c r="BD115" s="735"/>
      <c r="BE115" s="735"/>
      <c r="BF115" s="735"/>
      <c r="BG115" s="735"/>
      <c r="BH115" s="735"/>
      <c r="BI115" s="735"/>
      <c r="BJ115" s="735"/>
      <c r="BK115" s="735"/>
      <c r="BL115" s="735"/>
      <c r="BM115" s="735"/>
      <c r="BN115" s="735"/>
      <c r="BO115" s="735"/>
      <c r="BP115" s="735"/>
      <c r="BQ115" s="735"/>
      <c r="BR115" s="735"/>
      <c r="BS115" s="735"/>
      <c r="BT115" s="735"/>
      <c r="BU115" s="735"/>
      <c r="BV115" s="735"/>
      <c r="BW115" s="735"/>
      <c r="BX115" s="735"/>
      <c r="BY115" s="735"/>
      <c r="BZ115" s="735"/>
    </row>
    <row r="116" spans="1:78" s="2" customFormat="1" ht="16.5" customHeight="1">
      <c r="A116" s="59"/>
      <c r="B116" s="59" t="s">
        <v>69</v>
      </c>
      <c r="C116" s="59"/>
      <c r="D116" s="59"/>
      <c r="E116" s="59"/>
      <c r="F116" s="59"/>
      <c r="G116" s="59"/>
      <c r="H116" s="59"/>
      <c r="I116" s="59"/>
      <c r="J116" s="59"/>
      <c r="K116" s="59"/>
      <c r="L116" s="59"/>
      <c r="M116" s="59"/>
      <c r="N116" s="59"/>
      <c r="O116" s="59"/>
      <c r="P116" s="59"/>
      <c r="Q116" s="59"/>
      <c r="R116" s="735">
        <f>shinsei_SETUBI2_REGIST_NO</f>
        <v>0</v>
      </c>
      <c r="S116" s="735"/>
      <c r="T116" s="735"/>
      <c r="U116" s="735"/>
      <c r="V116" s="735"/>
      <c r="W116" s="735"/>
      <c r="X116" s="735"/>
      <c r="Y116" s="735"/>
      <c r="Z116" s="735"/>
      <c r="AA116" s="735"/>
      <c r="AB116" s="735"/>
      <c r="AC116" s="735"/>
      <c r="AD116" s="735"/>
      <c r="AE116" s="735"/>
      <c r="AF116" s="735"/>
      <c r="AG116" s="735"/>
      <c r="AH116" s="735"/>
      <c r="AI116" s="735"/>
      <c r="AJ116" s="735"/>
      <c r="AK116" s="735"/>
      <c r="AL116" s="735"/>
      <c r="AM116" s="735"/>
      <c r="AN116" s="735"/>
      <c r="AO116" s="735"/>
      <c r="AP116" s="735"/>
      <c r="AQ116" s="735"/>
      <c r="AR116" s="735"/>
      <c r="AS116" s="735"/>
      <c r="AT116" s="735"/>
      <c r="AU116" s="735"/>
      <c r="AV116" s="735"/>
      <c r="AW116" s="735"/>
      <c r="AX116" s="735"/>
      <c r="AY116" s="735"/>
      <c r="AZ116" s="735"/>
      <c r="BA116" s="735"/>
      <c r="BB116" s="735"/>
      <c r="BC116" s="735"/>
      <c r="BD116" s="735"/>
      <c r="BE116" s="735"/>
      <c r="BF116" s="735"/>
      <c r="BG116" s="735"/>
      <c r="BH116" s="735"/>
      <c r="BI116" s="735"/>
      <c r="BJ116" s="735"/>
      <c r="BK116" s="735"/>
      <c r="BL116" s="735"/>
      <c r="BM116" s="735"/>
      <c r="BN116" s="735"/>
      <c r="BO116" s="735"/>
      <c r="BP116" s="735"/>
      <c r="BQ116" s="735"/>
      <c r="BR116" s="735"/>
      <c r="BS116" s="735"/>
      <c r="BT116" s="735"/>
      <c r="BU116" s="735"/>
      <c r="BV116" s="735"/>
      <c r="BW116" s="735"/>
      <c r="BX116" s="735"/>
      <c r="BY116" s="735"/>
      <c r="BZ116" s="735"/>
    </row>
    <row r="117" spans="1:78" s="2" customFormat="1" ht="16.5" customHeight="1">
      <c r="A117" s="59"/>
      <c r="B117" s="59" t="s">
        <v>70</v>
      </c>
      <c r="C117" s="59"/>
      <c r="D117" s="59"/>
      <c r="E117" s="59"/>
      <c r="F117" s="59"/>
      <c r="G117" s="59"/>
      <c r="H117" s="59"/>
      <c r="I117" s="59"/>
      <c r="J117" s="59"/>
      <c r="K117" s="59"/>
      <c r="L117" s="59"/>
      <c r="M117" s="59"/>
      <c r="N117" s="59"/>
      <c r="O117" s="59"/>
      <c r="P117" s="59"/>
      <c r="Q117" s="59"/>
      <c r="R117" s="122"/>
      <c r="S117" s="122"/>
      <c r="T117" s="122"/>
      <c r="U117" s="59"/>
      <c r="V117" s="59"/>
      <c r="W117" s="59"/>
      <c r="X117" s="735">
        <f>shinsei_SETUBI2_DOC</f>
        <v>0</v>
      </c>
      <c r="Y117" s="735"/>
      <c r="Z117" s="735"/>
      <c r="AA117" s="735"/>
      <c r="AB117" s="735"/>
      <c r="AC117" s="735"/>
      <c r="AD117" s="735"/>
      <c r="AE117" s="735"/>
      <c r="AF117" s="735"/>
      <c r="AG117" s="735"/>
      <c r="AH117" s="735"/>
      <c r="AI117" s="735"/>
      <c r="AJ117" s="735"/>
      <c r="AK117" s="735"/>
      <c r="AL117" s="735"/>
      <c r="AM117" s="735"/>
      <c r="AN117" s="735"/>
      <c r="AO117" s="735"/>
      <c r="AP117" s="735"/>
      <c r="AQ117" s="735"/>
      <c r="AR117" s="735"/>
      <c r="AS117" s="735"/>
      <c r="AT117" s="735"/>
      <c r="AU117" s="735"/>
      <c r="AV117" s="735"/>
      <c r="AW117" s="735"/>
      <c r="AX117" s="735"/>
      <c r="AY117" s="735"/>
      <c r="AZ117" s="735"/>
      <c r="BA117" s="735"/>
      <c r="BB117" s="735"/>
      <c r="BC117" s="735"/>
      <c r="BD117" s="735"/>
      <c r="BE117" s="735"/>
      <c r="BF117" s="735"/>
      <c r="BG117" s="735"/>
      <c r="BH117" s="735"/>
      <c r="BI117" s="735"/>
      <c r="BJ117" s="735"/>
      <c r="BK117" s="735"/>
      <c r="BL117" s="735"/>
      <c r="BM117" s="735"/>
      <c r="BN117" s="735"/>
      <c r="BO117" s="735"/>
      <c r="BP117" s="735"/>
      <c r="BQ117" s="735"/>
      <c r="BR117" s="735"/>
      <c r="BS117" s="735"/>
      <c r="BT117" s="735"/>
      <c r="BU117" s="735"/>
      <c r="BV117" s="735"/>
      <c r="BW117" s="735"/>
      <c r="BX117" s="735"/>
      <c r="BY117" s="735"/>
      <c r="BZ117" s="735"/>
    </row>
    <row r="118" spans="1:78" s="2" customFormat="1" ht="3.6" customHeight="1">
      <c r="A118" s="59"/>
      <c r="B118" s="59"/>
      <c r="C118" s="59"/>
      <c r="D118" s="59"/>
      <c r="E118" s="59"/>
      <c r="F118" s="59"/>
      <c r="G118" s="59"/>
      <c r="H118" s="59"/>
      <c r="I118" s="59"/>
      <c r="J118" s="59"/>
      <c r="K118" s="59"/>
      <c r="L118" s="59"/>
      <c r="M118" s="59"/>
      <c r="N118" s="59"/>
      <c r="O118" s="59"/>
      <c r="P118" s="59"/>
      <c r="Q118" s="59"/>
      <c r="R118" s="59"/>
      <c r="S118" s="59"/>
      <c r="T118" s="59"/>
      <c r="U118" s="59"/>
      <c r="V118" s="59"/>
      <c r="W118" s="59"/>
      <c r="X118" s="59"/>
      <c r="Y118" s="59"/>
      <c r="Z118" s="59"/>
      <c r="AA118" s="59"/>
      <c r="AB118" s="59"/>
      <c r="AC118" s="59"/>
      <c r="AD118" s="59"/>
      <c r="AE118" s="59"/>
      <c r="AF118" s="59"/>
      <c r="AG118" s="59"/>
      <c r="AH118" s="59"/>
      <c r="AI118" s="59"/>
      <c r="AJ118" s="59"/>
      <c r="AK118" s="59"/>
      <c r="AL118" s="59"/>
      <c r="AM118" s="59"/>
      <c r="AN118" s="59"/>
      <c r="AO118" s="59"/>
      <c r="AP118" s="59"/>
      <c r="AQ118" s="59"/>
      <c r="AR118" s="59"/>
      <c r="AS118" s="59"/>
      <c r="AT118" s="59"/>
      <c r="AU118" s="59"/>
      <c r="AV118" s="59"/>
      <c r="AW118" s="59"/>
      <c r="AX118" s="59"/>
      <c r="AY118" s="59"/>
      <c r="AZ118" s="59"/>
      <c r="BA118" s="59"/>
      <c r="BB118" s="59"/>
      <c r="BC118" s="59"/>
      <c r="BD118" s="59"/>
      <c r="BE118" s="59"/>
      <c r="BF118" s="59"/>
      <c r="BG118" s="59"/>
      <c r="BH118" s="59"/>
      <c r="BI118" s="59"/>
      <c r="BJ118" s="59"/>
      <c r="BK118" s="59"/>
      <c r="BL118" s="59"/>
      <c r="BM118" s="59"/>
      <c r="BN118" s="59"/>
      <c r="BO118" s="59"/>
      <c r="BP118" s="59"/>
      <c r="BQ118" s="59"/>
      <c r="BR118" s="59"/>
      <c r="BS118" s="59"/>
      <c r="BT118" s="59"/>
      <c r="BU118" s="59"/>
      <c r="BV118" s="59"/>
      <c r="BW118" s="59"/>
      <c r="BX118" s="59"/>
      <c r="BY118" s="59"/>
      <c r="BZ118" s="59"/>
    </row>
    <row r="119" spans="1:78" s="2" customFormat="1" ht="3.6" customHeight="1">
      <c r="A119" s="59"/>
      <c r="B119" s="59"/>
      <c r="C119" s="59"/>
      <c r="D119" s="59"/>
      <c r="E119" s="59"/>
      <c r="F119" s="59"/>
      <c r="G119" s="59"/>
      <c r="H119" s="59"/>
      <c r="I119" s="59"/>
      <c r="J119" s="59"/>
      <c r="K119" s="59"/>
      <c r="L119" s="59"/>
      <c r="M119" s="59"/>
      <c r="N119" s="59"/>
      <c r="O119" s="59"/>
      <c r="P119" s="59"/>
      <c r="Q119" s="59"/>
      <c r="R119" s="59"/>
      <c r="S119" s="59"/>
      <c r="T119" s="59"/>
      <c r="U119" s="59"/>
      <c r="V119" s="59"/>
      <c r="W119" s="59"/>
      <c r="X119" s="59"/>
      <c r="Y119" s="59"/>
      <c r="Z119" s="59"/>
      <c r="AA119" s="59"/>
      <c r="AB119" s="59"/>
      <c r="AC119" s="59"/>
      <c r="AD119" s="59"/>
      <c r="AE119" s="59"/>
      <c r="AF119" s="59"/>
      <c r="AG119" s="59"/>
      <c r="AH119" s="59"/>
      <c r="AI119" s="59"/>
      <c r="AJ119" s="59"/>
      <c r="AK119" s="59"/>
      <c r="AL119" s="59"/>
      <c r="AM119" s="59"/>
      <c r="AN119" s="59"/>
      <c r="AO119" s="59"/>
      <c r="AP119" s="59"/>
      <c r="AQ119" s="59"/>
      <c r="AR119" s="59"/>
      <c r="AS119" s="59"/>
      <c r="AT119" s="59"/>
      <c r="AU119" s="59"/>
      <c r="AV119" s="59"/>
      <c r="AW119" s="59"/>
      <c r="AX119" s="59"/>
      <c r="AY119" s="59"/>
      <c r="AZ119" s="59"/>
      <c r="BA119" s="59"/>
      <c r="BB119" s="59"/>
      <c r="BC119" s="59"/>
      <c r="BD119" s="59"/>
      <c r="BE119" s="59"/>
      <c r="BF119" s="59"/>
      <c r="BG119" s="59"/>
      <c r="BH119" s="59"/>
      <c r="BI119" s="59"/>
      <c r="BJ119" s="59"/>
      <c r="BK119" s="59"/>
      <c r="BL119" s="59"/>
      <c r="BM119" s="59"/>
      <c r="BN119" s="59"/>
      <c r="BO119" s="59"/>
      <c r="BP119" s="59"/>
      <c r="BQ119" s="59"/>
      <c r="BR119" s="59"/>
      <c r="BS119" s="59"/>
      <c r="BT119" s="59"/>
      <c r="BU119" s="59"/>
      <c r="BV119" s="59"/>
      <c r="BW119" s="59"/>
      <c r="BX119" s="59"/>
      <c r="BY119" s="59"/>
      <c r="BZ119" s="59"/>
    </row>
    <row r="120" spans="1:78" s="2" customFormat="1" ht="16.5" customHeight="1">
      <c r="A120" s="59"/>
      <c r="B120" s="59" t="s">
        <v>66</v>
      </c>
      <c r="C120" s="59"/>
      <c r="D120" s="59"/>
      <c r="E120" s="59"/>
      <c r="F120" s="59"/>
      <c r="G120" s="59"/>
      <c r="H120" s="59"/>
      <c r="I120" s="59"/>
      <c r="J120" s="59"/>
      <c r="K120" s="59"/>
      <c r="L120" s="59"/>
      <c r="M120" s="59"/>
      <c r="N120" s="59"/>
      <c r="O120" s="59"/>
      <c r="P120" s="59"/>
      <c r="Q120" s="59"/>
      <c r="R120" s="735">
        <f>shinsei_SETUBI3_NAME</f>
        <v>0</v>
      </c>
      <c r="S120" s="735"/>
      <c r="T120" s="735"/>
      <c r="U120" s="735"/>
      <c r="V120" s="735"/>
      <c r="W120" s="735"/>
      <c r="X120" s="735"/>
      <c r="Y120" s="735"/>
      <c r="Z120" s="735"/>
      <c r="AA120" s="735"/>
      <c r="AB120" s="735"/>
      <c r="AC120" s="735"/>
      <c r="AD120" s="735"/>
      <c r="AE120" s="735"/>
      <c r="AF120" s="735"/>
      <c r="AG120" s="735"/>
      <c r="AH120" s="735"/>
      <c r="AI120" s="735"/>
      <c r="AJ120" s="735"/>
      <c r="AK120" s="735"/>
      <c r="AL120" s="735"/>
      <c r="AM120" s="735"/>
      <c r="AN120" s="735"/>
      <c r="AO120" s="735"/>
      <c r="AP120" s="735"/>
      <c r="AQ120" s="735"/>
      <c r="AR120" s="735"/>
      <c r="AS120" s="735"/>
      <c r="AT120" s="735"/>
      <c r="AU120" s="735"/>
      <c r="AV120" s="735"/>
      <c r="AW120" s="735"/>
      <c r="AX120" s="735"/>
      <c r="AY120" s="735"/>
      <c r="AZ120" s="735"/>
      <c r="BA120" s="735"/>
      <c r="BB120" s="735"/>
      <c r="BC120" s="735"/>
      <c r="BD120" s="735"/>
      <c r="BE120" s="735"/>
      <c r="BF120" s="735"/>
      <c r="BG120" s="735"/>
      <c r="BH120" s="735"/>
      <c r="BI120" s="735"/>
      <c r="BJ120" s="735"/>
      <c r="BK120" s="735"/>
      <c r="BL120" s="735"/>
      <c r="BM120" s="735"/>
      <c r="BN120" s="735"/>
      <c r="BO120" s="735"/>
      <c r="BP120" s="735"/>
      <c r="BQ120" s="735"/>
      <c r="BR120" s="735"/>
      <c r="BS120" s="735"/>
      <c r="BT120" s="735"/>
      <c r="BU120" s="735"/>
      <c r="BV120" s="735"/>
      <c r="BW120" s="735"/>
      <c r="BX120" s="735"/>
      <c r="BY120" s="735"/>
      <c r="BZ120" s="735"/>
    </row>
    <row r="121" spans="1:78" s="2" customFormat="1" ht="16.5" customHeight="1">
      <c r="A121" s="59"/>
      <c r="B121" s="59" t="s">
        <v>67</v>
      </c>
      <c r="C121" s="59"/>
      <c r="D121" s="59"/>
      <c r="E121" s="59"/>
      <c r="F121" s="59"/>
      <c r="G121" s="59"/>
      <c r="H121" s="59"/>
      <c r="I121" s="59"/>
      <c r="J121" s="59"/>
      <c r="K121" s="59"/>
      <c r="L121" s="59"/>
      <c r="M121" s="59"/>
      <c r="N121" s="59"/>
      <c r="O121" s="59"/>
      <c r="P121" s="59"/>
      <c r="Q121" s="59"/>
      <c r="R121" s="735">
        <f>shinsei_SETUBI3_COMPANY</f>
        <v>0</v>
      </c>
      <c r="S121" s="735"/>
      <c r="T121" s="735"/>
      <c r="U121" s="735"/>
      <c r="V121" s="735"/>
      <c r="W121" s="735"/>
      <c r="X121" s="735"/>
      <c r="Y121" s="735"/>
      <c r="Z121" s="735"/>
      <c r="AA121" s="735"/>
      <c r="AB121" s="735"/>
      <c r="AC121" s="735"/>
      <c r="AD121" s="735"/>
      <c r="AE121" s="735"/>
      <c r="AF121" s="735"/>
      <c r="AG121" s="735"/>
      <c r="AH121" s="735"/>
      <c r="AI121" s="735"/>
      <c r="AJ121" s="735"/>
      <c r="AK121" s="735"/>
      <c r="AL121" s="735"/>
      <c r="AM121" s="735"/>
      <c r="AN121" s="735"/>
      <c r="AO121" s="735"/>
      <c r="AP121" s="735"/>
      <c r="AQ121" s="735"/>
      <c r="AR121" s="735"/>
      <c r="AS121" s="735"/>
      <c r="AT121" s="735"/>
      <c r="AU121" s="735"/>
      <c r="AV121" s="735"/>
      <c r="AW121" s="735"/>
      <c r="AX121" s="735"/>
      <c r="AY121" s="735"/>
      <c r="AZ121" s="735"/>
      <c r="BA121" s="735"/>
      <c r="BB121" s="735"/>
      <c r="BC121" s="735"/>
      <c r="BD121" s="735"/>
      <c r="BE121" s="735"/>
      <c r="BF121" s="735"/>
      <c r="BG121" s="735"/>
      <c r="BH121" s="735"/>
      <c r="BI121" s="735"/>
      <c r="BJ121" s="735"/>
      <c r="BK121" s="735"/>
      <c r="BL121" s="735"/>
      <c r="BM121" s="735"/>
      <c r="BN121" s="735"/>
      <c r="BO121" s="735"/>
      <c r="BP121" s="735"/>
      <c r="BQ121" s="735"/>
      <c r="BR121" s="735"/>
      <c r="BS121" s="735"/>
      <c r="BT121" s="735"/>
      <c r="BU121" s="735"/>
      <c r="BV121" s="735"/>
      <c r="BW121" s="735"/>
      <c r="BX121" s="735"/>
      <c r="BY121" s="735"/>
      <c r="BZ121" s="735"/>
    </row>
    <row r="122" spans="1:78" s="2" customFormat="1" ht="16.5" customHeight="1">
      <c r="A122" s="59"/>
      <c r="B122" s="59" t="s">
        <v>32</v>
      </c>
      <c r="C122" s="59"/>
      <c r="D122" s="59"/>
      <c r="E122" s="59"/>
      <c r="F122" s="59"/>
      <c r="G122" s="59"/>
      <c r="H122" s="59"/>
      <c r="I122" s="59"/>
      <c r="J122" s="59"/>
      <c r="K122" s="59"/>
      <c r="L122" s="59"/>
      <c r="M122" s="59"/>
      <c r="N122" s="59"/>
      <c r="O122" s="59"/>
      <c r="P122" s="59"/>
      <c r="Q122" s="59"/>
      <c r="R122" s="735">
        <f>shinsei_SETUBI3_POST_CODE</f>
        <v>0</v>
      </c>
      <c r="S122" s="735"/>
      <c r="T122" s="735"/>
      <c r="U122" s="735"/>
      <c r="V122" s="735"/>
      <c r="W122" s="735"/>
      <c r="X122" s="735"/>
      <c r="Y122" s="735"/>
      <c r="Z122" s="735"/>
      <c r="AA122" s="735"/>
      <c r="AB122" s="735"/>
      <c r="AC122" s="735"/>
      <c r="AD122" s="735"/>
      <c r="AE122" s="735"/>
      <c r="AF122" s="735"/>
      <c r="AG122" s="735"/>
      <c r="AH122" s="735"/>
      <c r="AI122" s="735"/>
      <c r="AJ122" s="735"/>
      <c r="AK122" s="735"/>
      <c r="AL122" s="735"/>
      <c r="AM122" s="735"/>
      <c r="AN122" s="735"/>
      <c r="AO122" s="735"/>
      <c r="AP122" s="735"/>
      <c r="AQ122" s="735"/>
      <c r="AR122" s="735"/>
      <c r="AS122" s="735"/>
      <c r="AT122" s="735"/>
      <c r="AU122" s="735"/>
      <c r="AV122" s="735"/>
      <c r="AW122" s="735"/>
      <c r="AX122" s="735"/>
      <c r="AY122" s="735"/>
      <c r="AZ122" s="735"/>
      <c r="BA122" s="735"/>
      <c r="BB122" s="735"/>
      <c r="BC122" s="735"/>
      <c r="BD122" s="735"/>
      <c r="BE122" s="735"/>
      <c r="BF122" s="735"/>
      <c r="BG122" s="735"/>
      <c r="BH122" s="735"/>
      <c r="BI122" s="735"/>
      <c r="BJ122" s="735"/>
      <c r="BK122" s="735"/>
      <c r="BL122" s="735"/>
      <c r="BM122" s="735"/>
      <c r="BN122" s="735"/>
      <c r="BO122" s="735"/>
      <c r="BP122" s="735"/>
      <c r="BQ122" s="735"/>
      <c r="BR122" s="735"/>
      <c r="BS122" s="735"/>
      <c r="BT122" s="735"/>
      <c r="BU122" s="735"/>
      <c r="BV122" s="735"/>
      <c r="BW122" s="735"/>
      <c r="BX122" s="735"/>
      <c r="BY122" s="735"/>
      <c r="BZ122" s="735"/>
    </row>
    <row r="123" spans="1:78" s="2" customFormat="1" ht="16.5" customHeight="1">
      <c r="A123" s="59"/>
      <c r="B123" s="59" t="s">
        <v>68</v>
      </c>
      <c r="C123" s="59"/>
      <c r="D123" s="59"/>
      <c r="E123" s="59"/>
      <c r="F123" s="59"/>
      <c r="G123" s="59"/>
      <c r="H123" s="59"/>
      <c r="I123" s="59"/>
      <c r="J123" s="59"/>
      <c r="K123" s="59"/>
      <c r="L123" s="59"/>
      <c r="M123" s="59"/>
      <c r="N123" s="59"/>
      <c r="O123" s="59"/>
      <c r="P123" s="59"/>
      <c r="Q123" s="59"/>
      <c r="R123" s="735" t="str">
        <f>shinsei_SETUBI3_KEN&amp;shinsei_SETUBI3_ADDRESS</f>
        <v/>
      </c>
      <c r="S123" s="735"/>
      <c r="T123" s="735"/>
      <c r="U123" s="735"/>
      <c r="V123" s="735"/>
      <c r="W123" s="735"/>
      <c r="X123" s="735"/>
      <c r="Y123" s="735"/>
      <c r="Z123" s="735"/>
      <c r="AA123" s="735"/>
      <c r="AB123" s="735"/>
      <c r="AC123" s="735"/>
      <c r="AD123" s="735"/>
      <c r="AE123" s="735"/>
      <c r="AF123" s="735"/>
      <c r="AG123" s="735"/>
      <c r="AH123" s="735"/>
      <c r="AI123" s="735"/>
      <c r="AJ123" s="735"/>
      <c r="AK123" s="735"/>
      <c r="AL123" s="735"/>
      <c r="AM123" s="735"/>
      <c r="AN123" s="735"/>
      <c r="AO123" s="735"/>
      <c r="AP123" s="735"/>
      <c r="AQ123" s="735"/>
      <c r="AR123" s="735"/>
      <c r="AS123" s="735"/>
      <c r="AT123" s="735"/>
      <c r="AU123" s="735"/>
      <c r="AV123" s="735"/>
      <c r="AW123" s="735"/>
      <c r="AX123" s="735"/>
      <c r="AY123" s="735"/>
      <c r="AZ123" s="735"/>
      <c r="BA123" s="735"/>
      <c r="BB123" s="735"/>
      <c r="BC123" s="735"/>
      <c r="BD123" s="735"/>
      <c r="BE123" s="735"/>
      <c r="BF123" s="735"/>
      <c r="BG123" s="735"/>
      <c r="BH123" s="735"/>
      <c r="BI123" s="735"/>
      <c r="BJ123" s="735"/>
      <c r="BK123" s="735"/>
      <c r="BL123" s="735"/>
      <c r="BM123" s="735"/>
      <c r="BN123" s="735"/>
      <c r="BO123" s="735"/>
      <c r="BP123" s="735"/>
      <c r="BQ123" s="735"/>
      <c r="BR123" s="735"/>
      <c r="BS123" s="735"/>
      <c r="BT123" s="735"/>
      <c r="BU123" s="735"/>
      <c r="BV123" s="735"/>
      <c r="BW123" s="735"/>
      <c r="BX123" s="735"/>
      <c r="BY123" s="735"/>
      <c r="BZ123" s="735"/>
    </row>
    <row r="124" spans="1:78" s="2" customFormat="1" ht="16.5" customHeight="1">
      <c r="A124" s="59"/>
      <c r="B124" s="59" t="s">
        <v>34</v>
      </c>
      <c r="C124" s="59"/>
      <c r="D124" s="59"/>
      <c r="E124" s="59"/>
      <c r="F124" s="59"/>
      <c r="G124" s="59"/>
      <c r="H124" s="59"/>
      <c r="I124" s="59"/>
      <c r="J124" s="59"/>
      <c r="K124" s="59"/>
      <c r="L124" s="59"/>
      <c r="M124" s="59"/>
      <c r="N124" s="59"/>
      <c r="O124" s="59"/>
      <c r="P124" s="59"/>
      <c r="Q124" s="59"/>
      <c r="R124" s="735">
        <f>shinsei_SETUBI3_TEL</f>
        <v>0</v>
      </c>
      <c r="S124" s="735"/>
      <c r="T124" s="735"/>
      <c r="U124" s="735"/>
      <c r="V124" s="735"/>
      <c r="W124" s="735"/>
      <c r="X124" s="735"/>
      <c r="Y124" s="735"/>
      <c r="Z124" s="735"/>
      <c r="AA124" s="735"/>
      <c r="AB124" s="735"/>
      <c r="AC124" s="735"/>
      <c r="AD124" s="735"/>
      <c r="AE124" s="735"/>
      <c r="AF124" s="735"/>
      <c r="AG124" s="735"/>
      <c r="AH124" s="735"/>
      <c r="AI124" s="735"/>
      <c r="AJ124" s="735"/>
      <c r="AK124" s="735"/>
      <c r="AL124" s="735"/>
      <c r="AM124" s="735"/>
      <c r="AN124" s="735"/>
      <c r="AO124" s="735"/>
      <c r="AP124" s="735"/>
      <c r="AQ124" s="735"/>
      <c r="AR124" s="735"/>
      <c r="AS124" s="735"/>
      <c r="AT124" s="735"/>
      <c r="AU124" s="735"/>
      <c r="AV124" s="735"/>
      <c r="AW124" s="735"/>
      <c r="AX124" s="735"/>
      <c r="AY124" s="735"/>
      <c r="AZ124" s="735"/>
      <c r="BA124" s="735"/>
      <c r="BB124" s="735"/>
      <c r="BC124" s="735"/>
      <c r="BD124" s="735"/>
      <c r="BE124" s="735"/>
      <c r="BF124" s="735"/>
      <c r="BG124" s="735"/>
      <c r="BH124" s="735"/>
      <c r="BI124" s="735"/>
      <c r="BJ124" s="735"/>
      <c r="BK124" s="735"/>
      <c r="BL124" s="735"/>
      <c r="BM124" s="735"/>
      <c r="BN124" s="735"/>
      <c r="BO124" s="735"/>
      <c r="BP124" s="735"/>
      <c r="BQ124" s="735"/>
      <c r="BR124" s="735"/>
      <c r="BS124" s="735"/>
      <c r="BT124" s="735"/>
      <c r="BU124" s="735"/>
      <c r="BV124" s="735"/>
      <c r="BW124" s="735"/>
      <c r="BX124" s="735"/>
      <c r="BY124" s="735"/>
      <c r="BZ124" s="735"/>
    </row>
    <row r="125" spans="1:78" s="2" customFormat="1" ht="16.5" customHeight="1">
      <c r="A125" s="59"/>
      <c r="B125" s="59" t="s">
        <v>69</v>
      </c>
      <c r="C125" s="59"/>
      <c r="D125" s="59"/>
      <c r="E125" s="59"/>
      <c r="F125" s="59"/>
      <c r="G125" s="59"/>
      <c r="H125" s="59"/>
      <c r="I125" s="59"/>
      <c r="J125" s="59"/>
      <c r="K125" s="59"/>
      <c r="L125" s="59"/>
      <c r="M125" s="59"/>
      <c r="N125" s="59"/>
      <c r="O125" s="59"/>
      <c r="P125" s="59"/>
      <c r="Q125" s="59"/>
      <c r="R125" s="735">
        <f>shinsei_SETUBI3_REGIST_NO</f>
        <v>0</v>
      </c>
      <c r="S125" s="735"/>
      <c r="T125" s="735"/>
      <c r="U125" s="735"/>
      <c r="V125" s="735"/>
      <c r="W125" s="735"/>
      <c r="X125" s="735"/>
      <c r="Y125" s="735"/>
      <c r="Z125" s="735"/>
      <c r="AA125" s="735"/>
      <c r="AB125" s="735"/>
      <c r="AC125" s="735"/>
      <c r="AD125" s="735"/>
      <c r="AE125" s="735"/>
      <c r="AF125" s="735"/>
      <c r="AG125" s="735"/>
      <c r="AH125" s="735"/>
      <c r="AI125" s="735"/>
      <c r="AJ125" s="735"/>
      <c r="AK125" s="735"/>
      <c r="AL125" s="735"/>
      <c r="AM125" s="735"/>
      <c r="AN125" s="735"/>
      <c r="AO125" s="735"/>
      <c r="AP125" s="735"/>
      <c r="AQ125" s="735"/>
      <c r="AR125" s="735"/>
      <c r="AS125" s="735"/>
      <c r="AT125" s="735"/>
      <c r="AU125" s="735"/>
      <c r="AV125" s="735"/>
      <c r="AW125" s="735"/>
      <c r="AX125" s="735"/>
      <c r="AY125" s="735"/>
      <c r="AZ125" s="735"/>
      <c r="BA125" s="735"/>
      <c r="BB125" s="735"/>
      <c r="BC125" s="735"/>
      <c r="BD125" s="735"/>
      <c r="BE125" s="735"/>
      <c r="BF125" s="735"/>
      <c r="BG125" s="735"/>
      <c r="BH125" s="735"/>
      <c r="BI125" s="735"/>
      <c r="BJ125" s="735"/>
      <c r="BK125" s="735"/>
      <c r="BL125" s="735"/>
      <c r="BM125" s="735"/>
      <c r="BN125" s="735"/>
      <c r="BO125" s="735"/>
      <c r="BP125" s="735"/>
      <c r="BQ125" s="735"/>
      <c r="BR125" s="735"/>
      <c r="BS125" s="735"/>
      <c r="BT125" s="735"/>
      <c r="BU125" s="735"/>
      <c r="BV125" s="735"/>
      <c r="BW125" s="735"/>
      <c r="BX125" s="735"/>
      <c r="BY125" s="735"/>
      <c r="BZ125" s="735"/>
    </row>
    <row r="126" spans="1:78" s="2" customFormat="1" ht="16.5" customHeight="1">
      <c r="A126" s="59"/>
      <c r="B126" s="59" t="s">
        <v>70</v>
      </c>
      <c r="C126" s="59"/>
      <c r="D126" s="59"/>
      <c r="E126" s="59"/>
      <c r="F126" s="59"/>
      <c r="G126" s="59"/>
      <c r="H126" s="59"/>
      <c r="I126" s="59"/>
      <c r="J126" s="59"/>
      <c r="K126" s="59"/>
      <c r="L126" s="59"/>
      <c r="M126" s="59"/>
      <c r="N126" s="59"/>
      <c r="O126" s="59"/>
      <c r="P126" s="59"/>
      <c r="Q126" s="59"/>
      <c r="R126" s="122"/>
      <c r="S126" s="122"/>
      <c r="T126" s="122"/>
      <c r="U126" s="59"/>
      <c r="V126" s="59"/>
      <c r="W126" s="59"/>
      <c r="X126" s="735">
        <f>shinsei_SETUBI3_DOC</f>
        <v>0</v>
      </c>
      <c r="Y126" s="735"/>
      <c r="Z126" s="735"/>
      <c r="AA126" s="735"/>
      <c r="AB126" s="735"/>
      <c r="AC126" s="735"/>
      <c r="AD126" s="735"/>
      <c r="AE126" s="735"/>
      <c r="AF126" s="735"/>
      <c r="AG126" s="735"/>
      <c r="AH126" s="735"/>
      <c r="AI126" s="735"/>
      <c r="AJ126" s="735"/>
      <c r="AK126" s="735"/>
      <c r="AL126" s="735"/>
      <c r="AM126" s="735"/>
      <c r="AN126" s="735"/>
      <c r="AO126" s="735"/>
      <c r="AP126" s="735"/>
      <c r="AQ126" s="735"/>
      <c r="AR126" s="735"/>
      <c r="AS126" s="735"/>
      <c r="AT126" s="735"/>
      <c r="AU126" s="735"/>
      <c r="AV126" s="735"/>
      <c r="AW126" s="735"/>
      <c r="AX126" s="735"/>
      <c r="AY126" s="735"/>
      <c r="AZ126" s="735"/>
      <c r="BA126" s="735"/>
      <c r="BB126" s="735"/>
      <c r="BC126" s="735"/>
      <c r="BD126" s="735"/>
      <c r="BE126" s="735"/>
      <c r="BF126" s="735"/>
      <c r="BG126" s="735"/>
      <c r="BH126" s="735"/>
      <c r="BI126" s="735"/>
      <c r="BJ126" s="735"/>
      <c r="BK126" s="735"/>
      <c r="BL126" s="735"/>
      <c r="BM126" s="735"/>
      <c r="BN126" s="735"/>
      <c r="BO126" s="735"/>
      <c r="BP126" s="735"/>
      <c r="BQ126" s="735"/>
      <c r="BR126" s="735"/>
      <c r="BS126" s="735"/>
      <c r="BT126" s="735"/>
      <c r="BU126" s="735"/>
      <c r="BV126" s="735"/>
      <c r="BW126" s="735"/>
      <c r="BX126" s="735"/>
      <c r="BY126" s="735"/>
      <c r="BZ126" s="735"/>
    </row>
    <row r="127" spans="1:78" s="2" customFormat="1" ht="5.0999999999999996" customHeight="1">
      <c r="A127" s="63"/>
      <c r="B127" s="63"/>
      <c r="C127" s="63"/>
      <c r="D127" s="63"/>
      <c r="E127" s="63"/>
      <c r="F127" s="63"/>
      <c r="G127" s="63"/>
      <c r="H127" s="63"/>
      <c r="I127" s="63"/>
      <c r="J127" s="63"/>
      <c r="K127" s="63"/>
      <c r="L127" s="63"/>
      <c r="M127" s="63"/>
      <c r="N127" s="63"/>
      <c r="O127" s="63"/>
      <c r="P127" s="63"/>
      <c r="Q127" s="63"/>
      <c r="R127" s="63"/>
      <c r="S127" s="63"/>
      <c r="T127" s="63"/>
      <c r="U127" s="63"/>
      <c r="V127" s="63"/>
      <c r="W127" s="63"/>
      <c r="X127" s="63"/>
      <c r="Y127" s="63"/>
      <c r="Z127" s="63"/>
      <c r="AA127" s="63"/>
      <c r="AB127" s="63"/>
      <c r="AC127" s="63"/>
      <c r="AD127" s="63"/>
      <c r="AE127" s="63"/>
      <c r="AF127" s="63"/>
      <c r="AG127" s="63"/>
      <c r="AH127" s="63"/>
      <c r="AI127" s="63"/>
      <c r="AJ127" s="63"/>
      <c r="AK127" s="63"/>
      <c r="AL127" s="63"/>
      <c r="AM127" s="63"/>
      <c r="AN127" s="63"/>
      <c r="AO127" s="63"/>
      <c r="AP127" s="63"/>
      <c r="AQ127" s="63"/>
      <c r="AR127" s="63"/>
      <c r="AS127" s="63"/>
      <c r="AT127" s="63"/>
      <c r="AU127" s="63"/>
      <c r="AV127" s="63"/>
      <c r="AW127" s="63"/>
      <c r="AX127" s="63"/>
      <c r="AY127" s="63"/>
      <c r="AZ127" s="63"/>
      <c r="BA127" s="63"/>
      <c r="BB127" s="63"/>
      <c r="BC127" s="63"/>
      <c r="BD127" s="63"/>
      <c r="BE127" s="63"/>
      <c r="BF127" s="63"/>
      <c r="BG127" s="63"/>
      <c r="BH127" s="63"/>
      <c r="BI127" s="63"/>
      <c r="BJ127" s="63"/>
      <c r="BK127" s="63"/>
      <c r="BL127" s="63"/>
      <c r="BM127" s="63"/>
      <c r="BN127" s="63"/>
      <c r="BO127" s="63"/>
      <c r="BP127" s="63"/>
      <c r="BQ127" s="63"/>
      <c r="BR127" s="63"/>
      <c r="BS127" s="63"/>
      <c r="BT127" s="63"/>
      <c r="BU127" s="63"/>
      <c r="BV127" s="63"/>
      <c r="BW127" s="63"/>
      <c r="BX127" s="63"/>
      <c r="BY127" s="63"/>
      <c r="BZ127" s="63"/>
    </row>
    <row r="128" spans="1:78" s="2" customFormat="1" ht="6.6" customHeight="1">
      <c r="A128" s="59"/>
      <c r="B128" s="59"/>
      <c r="C128" s="59"/>
      <c r="D128" s="59"/>
      <c r="E128" s="59"/>
      <c r="F128" s="59"/>
      <c r="G128" s="59"/>
      <c r="H128" s="59"/>
      <c r="I128" s="59"/>
      <c r="J128" s="59"/>
      <c r="K128" s="59"/>
      <c r="L128" s="59"/>
      <c r="M128" s="59"/>
      <c r="N128" s="59"/>
      <c r="O128" s="59"/>
      <c r="P128" s="59"/>
      <c r="Q128" s="59"/>
      <c r="R128" s="122"/>
      <c r="S128" s="122"/>
      <c r="T128" s="122"/>
      <c r="U128" s="59"/>
      <c r="V128" s="59"/>
      <c r="W128" s="59"/>
      <c r="X128" s="119"/>
      <c r="Y128" s="119"/>
      <c r="Z128" s="119"/>
      <c r="AA128" s="119"/>
      <c r="AB128" s="119"/>
      <c r="AC128" s="119"/>
      <c r="AD128" s="119"/>
      <c r="AE128" s="119"/>
      <c r="AF128" s="119"/>
      <c r="AG128" s="119"/>
      <c r="AH128" s="119"/>
      <c r="AI128" s="119"/>
      <c r="AJ128" s="119"/>
      <c r="AK128" s="119"/>
      <c r="AL128" s="119"/>
      <c r="AM128" s="119"/>
      <c r="AN128" s="119"/>
      <c r="AO128" s="119"/>
      <c r="AP128" s="119"/>
      <c r="AQ128" s="119"/>
      <c r="AR128" s="119"/>
      <c r="AS128" s="119"/>
      <c r="AT128" s="119"/>
      <c r="AU128" s="119"/>
      <c r="AV128" s="119"/>
      <c r="AW128" s="119"/>
      <c r="AX128" s="119"/>
      <c r="AY128" s="119"/>
      <c r="AZ128" s="119"/>
      <c r="BA128" s="119"/>
      <c r="BB128" s="119"/>
      <c r="BC128" s="119"/>
      <c r="BD128" s="119"/>
      <c r="BE128" s="119"/>
      <c r="BF128" s="119"/>
      <c r="BG128" s="119"/>
      <c r="BH128" s="119"/>
      <c r="BI128" s="119"/>
      <c r="BJ128" s="119"/>
      <c r="BK128" s="119"/>
      <c r="BL128" s="119"/>
      <c r="BM128" s="119"/>
      <c r="BN128" s="119"/>
      <c r="BO128" s="119"/>
      <c r="BP128" s="119"/>
      <c r="BQ128" s="119"/>
      <c r="BR128" s="119"/>
      <c r="BS128" s="119"/>
      <c r="BT128" s="119"/>
      <c r="BU128" s="119"/>
      <c r="BV128" s="119"/>
      <c r="BW128" s="119"/>
      <c r="BX128" s="119"/>
      <c r="BY128" s="119"/>
      <c r="BZ128" s="119"/>
    </row>
    <row r="129" spans="1:78" s="2" customFormat="1" ht="16.5" customHeight="1">
      <c r="A129" s="59" t="s">
        <v>72</v>
      </c>
      <c r="B129" s="59"/>
      <c r="C129" s="59"/>
      <c r="D129" s="59"/>
      <c r="E129" s="59"/>
      <c r="F129" s="59"/>
      <c r="G129" s="59"/>
      <c r="H129" s="59"/>
      <c r="I129" s="59"/>
      <c r="J129" s="59"/>
      <c r="K129" s="59"/>
      <c r="L129" s="59"/>
      <c r="M129" s="59"/>
      <c r="N129" s="59"/>
      <c r="O129" s="59"/>
      <c r="P129" s="59"/>
      <c r="Q129" s="59"/>
      <c r="R129" s="59"/>
      <c r="S129" s="59"/>
      <c r="T129" s="59"/>
      <c r="U129" s="59"/>
      <c r="V129" s="59"/>
      <c r="W129" s="59"/>
      <c r="X129" s="59"/>
      <c r="Y129" s="59"/>
      <c r="Z129" s="59"/>
      <c r="AA129" s="59"/>
      <c r="AB129" s="59"/>
      <c r="AC129" s="59"/>
      <c r="AD129" s="59"/>
      <c r="AE129" s="59"/>
      <c r="AF129" s="59"/>
      <c r="AG129" s="59"/>
      <c r="AH129" s="59"/>
      <c r="AI129" s="59"/>
      <c r="AJ129" s="59"/>
      <c r="AK129" s="59"/>
      <c r="AL129" s="59"/>
      <c r="AM129" s="59"/>
      <c r="AN129" s="59"/>
      <c r="AO129" s="59"/>
      <c r="AP129" s="59"/>
      <c r="AQ129" s="59"/>
      <c r="AR129" s="59"/>
      <c r="AS129" s="59"/>
      <c r="AT129" s="59"/>
      <c r="AU129" s="59"/>
      <c r="AV129" s="59"/>
      <c r="AW129" s="59"/>
      <c r="AX129" s="59"/>
      <c r="AY129" s="59"/>
      <c r="AZ129" s="59"/>
      <c r="BA129" s="59"/>
      <c r="BB129" s="59"/>
      <c r="BC129" s="59"/>
      <c r="BD129" s="59"/>
      <c r="BE129" s="59"/>
      <c r="BF129" s="59"/>
      <c r="BG129" s="59"/>
      <c r="BH129" s="59"/>
      <c r="BI129" s="59"/>
      <c r="BJ129" s="59"/>
      <c r="BK129" s="59"/>
      <c r="BL129" s="59"/>
      <c r="BM129" s="59"/>
      <c r="BN129" s="59"/>
      <c r="BO129" s="59"/>
      <c r="BP129" s="59"/>
      <c r="BQ129" s="59"/>
      <c r="BR129" s="59"/>
      <c r="BS129" s="59"/>
      <c r="BT129" s="59"/>
      <c r="BU129" s="59"/>
      <c r="BV129" s="59"/>
      <c r="BW129" s="59"/>
      <c r="BX129" s="59"/>
      <c r="BY129" s="59"/>
      <c r="BZ129" s="59"/>
    </row>
    <row r="130" spans="1:78" s="2" customFormat="1" ht="16.5" customHeight="1">
      <c r="A130" s="59"/>
      <c r="B130" s="59" t="s">
        <v>73</v>
      </c>
      <c r="C130" s="59"/>
      <c r="D130" s="59"/>
      <c r="E130" s="59"/>
      <c r="F130" s="59"/>
      <c r="G130" s="59"/>
      <c r="H130" s="59"/>
      <c r="I130" s="59"/>
      <c r="J130" s="59"/>
      <c r="K130" s="59"/>
      <c r="L130" s="59"/>
      <c r="M130" s="59"/>
      <c r="N130" s="59"/>
      <c r="O130" s="59"/>
      <c r="P130" s="59"/>
      <c r="Q130" s="59"/>
      <c r="R130" s="59"/>
      <c r="S130" s="59"/>
      <c r="T130" s="59"/>
      <c r="U130" s="59"/>
      <c r="V130" s="59"/>
      <c r="W130" s="59"/>
      <c r="X130" s="59"/>
      <c r="Y130" s="59"/>
      <c r="Z130" s="59"/>
      <c r="AA130" s="59"/>
      <c r="AB130" s="59"/>
      <c r="AC130" s="59"/>
      <c r="AD130" s="59"/>
      <c r="AE130" s="59"/>
      <c r="AF130" s="59"/>
      <c r="AG130" s="59"/>
      <c r="AH130" s="59"/>
      <c r="AI130" s="59"/>
      <c r="AJ130" s="59"/>
      <c r="AK130" s="59"/>
      <c r="AL130" s="59"/>
      <c r="AM130" s="59"/>
      <c r="AN130" s="59"/>
      <c r="AO130" s="59"/>
      <c r="AP130" s="59"/>
      <c r="AQ130" s="59"/>
      <c r="AR130" s="59"/>
      <c r="AS130" s="59"/>
      <c r="AT130" s="59"/>
      <c r="AU130" s="59"/>
      <c r="AV130" s="59"/>
      <c r="AW130" s="59"/>
      <c r="AX130" s="59"/>
      <c r="AY130" s="59"/>
      <c r="AZ130" s="59"/>
      <c r="BA130" s="59"/>
      <c r="BB130" s="59"/>
      <c r="BC130" s="59"/>
      <c r="BD130" s="59"/>
      <c r="BE130" s="59"/>
      <c r="BF130" s="59"/>
      <c r="BG130" s="59"/>
      <c r="BH130" s="59"/>
      <c r="BI130" s="59"/>
      <c r="BJ130" s="59"/>
      <c r="BK130" s="59"/>
      <c r="BL130" s="59"/>
      <c r="BM130" s="59"/>
      <c r="BN130" s="59"/>
      <c r="BO130" s="59"/>
      <c r="BP130" s="59"/>
      <c r="BQ130" s="59"/>
      <c r="BR130" s="59"/>
      <c r="BS130" s="59"/>
      <c r="BT130" s="59"/>
      <c r="BU130" s="59"/>
      <c r="BV130" s="59"/>
      <c r="BW130" s="59"/>
      <c r="BX130" s="59"/>
      <c r="BY130" s="59"/>
      <c r="BZ130" s="59"/>
    </row>
    <row r="131" spans="1:78" s="2" customFormat="1" ht="16.5" customHeight="1">
      <c r="A131" s="59"/>
      <c r="B131" s="59" t="s">
        <v>36</v>
      </c>
      <c r="C131" s="59"/>
      <c r="D131" s="59"/>
      <c r="E131" s="59"/>
      <c r="F131" s="59"/>
      <c r="G131" s="59"/>
      <c r="H131" s="59"/>
      <c r="I131" s="59"/>
      <c r="J131" s="59"/>
      <c r="K131" s="59"/>
      <c r="L131" s="59"/>
      <c r="M131" s="59"/>
      <c r="N131" s="59"/>
      <c r="O131" s="59"/>
      <c r="P131" s="59"/>
      <c r="Q131" s="59"/>
      <c r="R131" s="59"/>
      <c r="S131" s="59" t="s">
        <v>37</v>
      </c>
      <c r="T131" s="59"/>
      <c r="U131" s="735">
        <f>shinsei_KANRI_SIKAKU</f>
        <v>0</v>
      </c>
      <c r="V131" s="735"/>
      <c r="W131" s="735"/>
      <c r="X131" s="735"/>
      <c r="Y131" s="122" t="s">
        <v>38</v>
      </c>
      <c r="Z131" s="59"/>
      <c r="AA131" s="59"/>
      <c r="AB131" s="59"/>
      <c r="AC131" s="59"/>
      <c r="AD131" s="59"/>
      <c r="AE131" s="59"/>
      <c r="AF131" s="59"/>
      <c r="AG131" s="59"/>
      <c r="AH131" s="59"/>
      <c r="AI131" s="59" t="s">
        <v>37</v>
      </c>
      <c r="AJ131" s="59"/>
      <c r="AK131" s="707">
        <f>shinsei_KANRI_TOUROKU_KIKAN</f>
        <v>0</v>
      </c>
      <c r="AL131" s="707"/>
      <c r="AM131" s="707"/>
      <c r="AN131" s="707"/>
      <c r="AO131" s="707"/>
      <c r="AP131" s="707"/>
      <c r="AQ131" s="707"/>
      <c r="AR131" s="707"/>
      <c r="AS131" s="707"/>
      <c r="AT131" s="707"/>
      <c r="AU131" s="707"/>
      <c r="AV131" s="707"/>
      <c r="AW131" s="122" t="s">
        <v>39</v>
      </c>
      <c r="AX131" s="59"/>
      <c r="AY131" s="59"/>
      <c r="AZ131" s="59"/>
      <c r="BA131" s="59"/>
      <c r="BB131" s="59"/>
      <c r="BC131" s="59"/>
      <c r="BD131" s="59"/>
      <c r="BE131" s="59"/>
      <c r="BF131" s="735">
        <f>shinsei_KANRI_KENSETUSI_NO</f>
        <v>0</v>
      </c>
      <c r="BG131" s="735"/>
      <c r="BH131" s="735"/>
      <c r="BI131" s="735"/>
      <c r="BJ131" s="735"/>
      <c r="BK131" s="735"/>
      <c r="BL131" s="735"/>
      <c r="BM131" s="735"/>
      <c r="BN131" s="735"/>
      <c r="BO131" s="735"/>
      <c r="BP131" s="735"/>
      <c r="BQ131" s="735"/>
      <c r="BR131" s="122" t="s">
        <v>40</v>
      </c>
      <c r="BS131" s="59"/>
      <c r="BT131" s="59"/>
      <c r="BU131" s="59"/>
      <c r="BV131" s="59"/>
      <c r="BW131" s="59"/>
      <c r="BX131" s="59"/>
      <c r="BY131" s="59"/>
      <c r="BZ131" s="59"/>
    </row>
    <row r="132" spans="1:78" s="2" customFormat="1" ht="16.5" customHeight="1">
      <c r="A132" s="59"/>
      <c r="B132" s="59" t="s">
        <v>31</v>
      </c>
      <c r="C132" s="59"/>
      <c r="D132" s="59"/>
      <c r="E132" s="59"/>
      <c r="F132" s="59"/>
      <c r="G132" s="59"/>
      <c r="H132" s="59"/>
      <c r="I132" s="59"/>
      <c r="J132" s="59"/>
      <c r="K132" s="59"/>
      <c r="L132" s="59"/>
      <c r="M132" s="59"/>
      <c r="N132" s="59"/>
      <c r="O132" s="59"/>
      <c r="P132" s="59"/>
      <c r="Q132" s="59"/>
      <c r="R132" s="735">
        <f>shinsei_KANRI_NAME</f>
        <v>0</v>
      </c>
      <c r="S132" s="735"/>
      <c r="T132" s="735"/>
      <c r="U132" s="735"/>
      <c r="V132" s="735"/>
      <c r="W132" s="735"/>
      <c r="X132" s="735"/>
      <c r="Y132" s="735"/>
      <c r="Z132" s="735"/>
      <c r="AA132" s="735"/>
      <c r="AB132" s="735"/>
      <c r="AC132" s="735"/>
      <c r="AD132" s="735"/>
      <c r="AE132" s="735"/>
      <c r="AF132" s="735"/>
      <c r="AG132" s="735"/>
      <c r="AH132" s="735"/>
      <c r="AI132" s="735"/>
      <c r="AJ132" s="735"/>
      <c r="AK132" s="735"/>
      <c r="AL132" s="735"/>
      <c r="AM132" s="735"/>
      <c r="AN132" s="735"/>
      <c r="AO132" s="735"/>
      <c r="AP132" s="735"/>
      <c r="AQ132" s="735"/>
      <c r="AR132" s="735"/>
      <c r="AS132" s="735"/>
      <c r="AT132" s="735"/>
      <c r="AU132" s="735"/>
      <c r="AV132" s="735"/>
      <c r="AW132" s="735"/>
      <c r="AX132" s="735"/>
      <c r="AY132" s="735"/>
      <c r="AZ132" s="735"/>
      <c r="BA132" s="735"/>
      <c r="BB132" s="735"/>
      <c r="BC132" s="735"/>
      <c r="BD132" s="735"/>
      <c r="BE132" s="735"/>
      <c r="BF132" s="735"/>
      <c r="BG132" s="735"/>
      <c r="BH132" s="735"/>
      <c r="BI132" s="735"/>
      <c r="BJ132" s="735"/>
      <c r="BK132" s="735"/>
      <c r="BL132" s="735"/>
      <c r="BM132" s="735"/>
      <c r="BN132" s="735"/>
      <c r="BO132" s="735"/>
      <c r="BP132" s="735"/>
      <c r="BQ132" s="735"/>
      <c r="BR132" s="735"/>
      <c r="BS132" s="735"/>
      <c r="BT132" s="735"/>
      <c r="BU132" s="735"/>
      <c r="BV132" s="735"/>
      <c r="BW132" s="735"/>
      <c r="BX132" s="735"/>
      <c r="BY132" s="735"/>
      <c r="BZ132" s="735"/>
    </row>
    <row r="133" spans="1:78" s="2" customFormat="1" ht="16.5" customHeight="1">
      <c r="A133" s="59"/>
      <c r="B133" s="59" t="s">
        <v>42</v>
      </c>
      <c r="C133" s="59"/>
      <c r="D133" s="59"/>
      <c r="E133" s="59"/>
      <c r="F133" s="59"/>
      <c r="G133" s="59"/>
      <c r="H133" s="59"/>
      <c r="I133" s="59"/>
      <c r="J133" s="59"/>
      <c r="K133" s="59"/>
      <c r="L133" s="59"/>
      <c r="M133" s="59"/>
      <c r="N133" s="59"/>
      <c r="O133" s="59"/>
      <c r="P133" s="59"/>
      <c r="Q133" s="59"/>
      <c r="R133" s="59"/>
      <c r="S133" s="59" t="s">
        <v>37</v>
      </c>
      <c r="T133" s="59"/>
      <c r="U133" s="735">
        <f>shinsei_KANRI_JIMU_SIKAKU</f>
        <v>0</v>
      </c>
      <c r="V133" s="735"/>
      <c r="W133" s="735"/>
      <c r="X133" s="735"/>
      <c r="Y133" s="122" t="s">
        <v>43</v>
      </c>
      <c r="Z133" s="59"/>
      <c r="AA133" s="59"/>
      <c r="AB133" s="59"/>
      <c r="AC133" s="59"/>
      <c r="AD133" s="59"/>
      <c r="AE133" s="59"/>
      <c r="AF133" s="59"/>
      <c r="AG133" s="59"/>
      <c r="AH133" s="59"/>
      <c r="AI133" s="59" t="s">
        <v>37</v>
      </c>
      <c r="AJ133" s="59"/>
      <c r="AK133" s="735">
        <f>shinsei_KANRI_JIMU_TOUROKU_KIKAN</f>
        <v>0</v>
      </c>
      <c r="AL133" s="735"/>
      <c r="AM133" s="735"/>
      <c r="AN133" s="735"/>
      <c r="AO133" s="735"/>
      <c r="AP133" s="735"/>
      <c r="AQ133" s="735"/>
      <c r="AR133" s="735"/>
      <c r="AS133" s="735"/>
      <c r="AT133" s="59" t="s">
        <v>44</v>
      </c>
      <c r="AU133" s="59"/>
      <c r="AV133" s="59"/>
      <c r="AW133" s="59"/>
      <c r="AX133" s="122"/>
      <c r="AY133" s="59"/>
      <c r="AZ133" s="59"/>
      <c r="BA133" s="59"/>
      <c r="BB133" s="59"/>
      <c r="BC133" s="59"/>
      <c r="BD133" s="59"/>
      <c r="BE133" s="59"/>
      <c r="BF133" s="735">
        <f>shinsei_KANRI_JIMU_NO</f>
        <v>0</v>
      </c>
      <c r="BG133" s="735"/>
      <c r="BH133" s="735"/>
      <c r="BI133" s="735"/>
      <c r="BJ133" s="735"/>
      <c r="BK133" s="735"/>
      <c r="BL133" s="735"/>
      <c r="BM133" s="735"/>
      <c r="BN133" s="735"/>
      <c r="BO133" s="735"/>
      <c r="BP133" s="735"/>
      <c r="BQ133" s="735"/>
      <c r="BR133" s="122" t="s">
        <v>40</v>
      </c>
      <c r="BS133" s="59"/>
      <c r="BT133" s="59"/>
      <c r="BU133" s="59"/>
      <c r="BV133" s="59"/>
      <c r="BW133" s="59"/>
      <c r="BX133" s="59"/>
      <c r="BY133" s="59"/>
      <c r="BZ133" s="59"/>
    </row>
    <row r="134" spans="1:78" s="2" customFormat="1" ht="16.5" customHeight="1">
      <c r="A134" s="59"/>
      <c r="B134" s="59"/>
      <c r="C134" s="59"/>
      <c r="D134" s="59"/>
      <c r="E134" s="59"/>
      <c r="F134" s="59"/>
      <c r="G134" s="59"/>
      <c r="H134" s="59"/>
      <c r="I134" s="59"/>
      <c r="J134" s="59"/>
      <c r="K134" s="59"/>
      <c r="L134" s="59"/>
      <c r="M134" s="59"/>
      <c r="N134" s="59"/>
      <c r="O134" s="59"/>
      <c r="P134" s="59"/>
      <c r="Q134" s="59"/>
      <c r="R134" s="735">
        <f>shinsei_KANRI_JIMU_NAME</f>
        <v>0</v>
      </c>
      <c r="S134" s="735"/>
      <c r="T134" s="735"/>
      <c r="U134" s="735"/>
      <c r="V134" s="735"/>
      <c r="W134" s="735"/>
      <c r="X134" s="735"/>
      <c r="Y134" s="735"/>
      <c r="Z134" s="735"/>
      <c r="AA134" s="735"/>
      <c r="AB134" s="735"/>
      <c r="AC134" s="735"/>
      <c r="AD134" s="735"/>
      <c r="AE134" s="735"/>
      <c r="AF134" s="735"/>
      <c r="AG134" s="735"/>
      <c r="AH134" s="735"/>
      <c r="AI134" s="735"/>
      <c r="AJ134" s="735"/>
      <c r="AK134" s="735"/>
      <c r="AL134" s="735"/>
      <c r="AM134" s="735"/>
      <c r="AN134" s="735"/>
      <c r="AO134" s="735"/>
      <c r="AP134" s="735"/>
      <c r="AQ134" s="735"/>
      <c r="AR134" s="735"/>
      <c r="AS134" s="735"/>
      <c r="AT134" s="735"/>
      <c r="AU134" s="735"/>
      <c r="AV134" s="735"/>
      <c r="AW134" s="735"/>
      <c r="AX134" s="735"/>
      <c r="AY134" s="735"/>
      <c r="AZ134" s="735"/>
      <c r="BA134" s="735"/>
      <c r="BB134" s="735"/>
      <c r="BC134" s="735"/>
      <c r="BD134" s="735"/>
      <c r="BE134" s="735"/>
      <c r="BF134" s="735"/>
      <c r="BG134" s="735"/>
      <c r="BH134" s="735"/>
      <c r="BI134" s="735"/>
      <c r="BJ134" s="735"/>
      <c r="BK134" s="735"/>
      <c r="BL134" s="735"/>
      <c r="BM134" s="735"/>
      <c r="BN134" s="735"/>
      <c r="BO134" s="735"/>
      <c r="BP134" s="735"/>
      <c r="BQ134" s="735"/>
      <c r="BR134" s="735"/>
      <c r="BS134" s="735"/>
      <c r="BT134" s="735"/>
      <c r="BU134" s="735"/>
      <c r="BV134" s="735"/>
      <c r="BW134" s="735"/>
      <c r="BX134" s="735"/>
      <c r="BY134" s="735"/>
      <c r="BZ134" s="735"/>
    </row>
    <row r="135" spans="1:78" s="2" customFormat="1" ht="16.5" customHeight="1">
      <c r="A135" s="59"/>
      <c r="B135" s="59" t="s">
        <v>47</v>
      </c>
      <c r="C135" s="59"/>
      <c r="D135" s="59"/>
      <c r="E135" s="59"/>
      <c r="F135" s="59"/>
      <c r="G135" s="59"/>
      <c r="H135" s="59"/>
      <c r="I135" s="59"/>
      <c r="J135" s="59"/>
      <c r="K135" s="59"/>
      <c r="L135" s="59"/>
      <c r="M135" s="59"/>
      <c r="N135" s="59"/>
      <c r="O135" s="59"/>
      <c r="P135" s="59"/>
      <c r="Q135" s="59"/>
      <c r="R135" s="735">
        <f>shinsei_KANRI_POST_CODE</f>
        <v>0</v>
      </c>
      <c r="S135" s="735"/>
      <c r="T135" s="735"/>
      <c r="U135" s="735"/>
      <c r="V135" s="735"/>
      <c r="W135" s="735"/>
      <c r="X135" s="735"/>
      <c r="Y135" s="735"/>
      <c r="Z135" s="735"/>
      <c r="AA135" s="735"/>
      <c r="AB135" s="735"/>
      <c r="AC135" s="735"/>
      <c r="AD135" s="735"/>
      <c r="AE135" s="735"/>
      <c r="AF135" s="735"/>
      <c r="AG135" s="735"/>
      <c r="AH135" s="735"/>
      <c r="AI135" s="735"/>
      <c r="AJ135" s="735"/>
      <c r="AK135" s="735"/>
      <c r="AL135" s="735"/>
      <c r="AM135" s="735"/>
      <c r="AN135" s="735"/>
      <c r="AO135" s="735"/>
      <c r="AP135" s="735"/>
      <c r="AQ135" s="735"/>
      <c r="AR135" s="735"/>
      <c r="AS135" s="735"/>
      <c r="AT135" s="735"/>
      <c r="AU135" s="735"/>
      <c r="AV135" s="735"/>
      <c r="AW135" s="735"/>
      <c r="AX135" s="735"/>
      <c r="AY135" s="735"/>
      <c r="AZ135" s="735"/>
      <c r="BA135" s="735"/>
      <c r="BB135" s="735"/>
      <c r="BC135" s="735"/>
      <c r="BD135" s="735"/>
      <c r="BE135" s="735"/>
      <c r="BF135" s="735"/>
      <c r="BG135" s="735"/>
      <c r="BH135" s="735"/>
      <c r="BI135" s="735"/>
      <c r="BJ135" s="735"/>
      <c r="BK135" s="735"/>
      <c r="BL135" s="735"/>
      <c r="BM135" s="735"/>
      <c r="BN135" s="735"/>
      <c r="BO135" s="735"/>
      <c r="BP135" s="735"/>
      <c r="BQ135" s="735"/>
      <c r="BR135" s="735"/>
      <c r="BS135" s="735"/>
      <c r="BT135" s="735"/>
      <c r="BU135" s="735"/>
      <c r="BV135" s="735"/>
      <c r="BW135" s="735"/>
      <c r="BX135" s="735"/>
      <c r="BY135" s="735"/>
      <c r="BZ135" s="735"/>
    </row>
    <row r="136" spans="1:78" s="2" customFormat="1" ht="16.5" customHeight="1">
      <c r="A136" s="59"/>
      <c r="B136" s="59" t="s">
        <v>48</v>
      </c>
      <c r="C136" s="59"/>
      <c r="D136" s="59"/>
      <c r="E136" s="59"/>
      <c r="F136" s="59"/>
      <c r="G136" s="59"/>
      <c r="H136" s="59"/>
      <c r="I136" s="59"/>
      <c r="J136" s="59"/>
      <c r="K136" s="59"/>
      <c r="L136" s="59"/>
      <c r="M136" s="59"/>
      <c r="N136" s="59"/>
      <c r="O136" s="59"/>
      <c r="P136" s="59"/>
      <c r="Q136" s="59"/>
      <c r="R136" s="735" t="str">
        <f>shinsei_KANRI_KEN&amp;shinsei_KANRI_ADDRESS</f>
        <v/>
      </c>
      <c r="S136" s="735"/>
      <c r="T136" s="735"/>
      <c r="U136" s="735"/>
      <c r="V136" s="735"/>
      <c r="W136" s="735"/>
      <c r="X136" s="735"/>
      <c r="Y136" s="735"/>
      <c r="Z136" s="735"/>
      <c r="AA136" s="735"/>
      <c r="AB136" s="735"/>
      <c r="AC136" s="735"/>
      <c r="AD136" s="735"/>
      <c r="AE136" s="735"/>
      <c r="AF136" s="735"/>
      <c r="AG136" s="735"/>
      <c r="AH136" s="735"/>
      <c r="AI136" s="735"/>
      <c r="AJ136" s="735"/>
      <c r="AK136" s="735"/>
      <c r="AL136" s="735"/>
      <c r="AM136" s="735"/>
      <c r="AN136" s="735"/>
      <c r="AO136" s="735"/>
      <c r="AP136" s="735"/>
      <c r="AQ136" s="735"/>
      <c r="AR136" s="735"/>
      <c r="AS136" s="735"/>
      <c r="AT136" s="735"/>
      <c r="AU136" s="735"/>
      <c r="AV136" s="735"/>
      <c r="AW136" s="735"/>
      <c r="AX136" s="735"/>
      <c r="AY136" s="735"/>
      <c r="AZ136" s="735"/>
      <c r="BA136" s="735"/>
      <c r="BB136" s="735"/>
      <c r="BC136" s="735"/>
      <c r="BD136" s="735"/>
      <c r="BE136" s="735"/>
      <c r="BF136" s="735"/>
      <c r="BG136" s="735"/>
      <c r="BH136" s="735"/>
      <c r="BI136" s="735"/>
      <c r="BJ136" s="735"/>
      <c r="BK136" s="735"/>
      <c r="BL136" s="735"/>
      <c r="BM136" s="735"/>
      <c r="BN136" s="735"/>
      <c r="BO136" s="735"/>
      <c r="BP136" s="735"/>
      <c r="BQ136" s="735"/>
      <c r="BR136" s="735"/>
      <c r="BS136" s="735"/>
      <c r="BT136" s="735"/>
      <c r="BU136" s="735"/>
      <c r="BV136" s="735"/>
      <c r="BW136" s="735"/>
      <c r="BX136" s="735"/>
      <c r="BY136" s="735"/>
      <c r="BZ136" s="735"/>
    </row>
    <row r="137" spans="1:78" s="2" customFormat="1" ht="16.5" customHeight="1">
      <c r="A137" s="59"/>
      <c r="B137" s="59" t="s">
        <v>49</v>
      </c>
      <c r="C137" s="59"/>
      <c r="D137" s="59"/>
      <c r="E137" s="59"/>
      <c r="F137" s="59"/>
      <c r="G137" s="59"/>
      <c r="H137" s="59"/>
      <c r="I137" s="59"/>
      <c r="J137" s="59"/>
      <c r="K137" s="59"/>
      <c r="L137" s="59"/>
      <c r="M137" s="59"/>
      <c r="N137" s="59"/>
      <c r="O137" s="59"/>
      <c r="P137" s="59"/>
      <c r="Q137" s="59"/>
      <c r="R137" s="735">
        <f>shinsei_KANRI_TEL</f>
        <v>0</v>
      </c>
      <c r="S137" s="735"/>
      <c r="T137" s="735"/>
      <c r="U137" s="735"/>
      <c r="V137" s="735"/>
      <c r="W137" s="735"/>
      <c r="X137" s="735"/>
      <c r="Y137" s="735"/>
      <c r="Z137" s="735"/>
      <c r="AA137" s="735"/>
      <c r="AB137" s="735"/>
      <c r="AC137" s="735"/>
      <c r="AD137" s="735"/>
      <c r="AE137" s="735"/>
      <c r="AF137" s="735"/>
      <c r="AG137" s="735"/>
      <c r="AH137" s="735"/>
      <c r="AI137" s="735"/>
      <c r="AJ137" s="735"/>
      <c r="AK137" s="735"/>
      <c r="AL137" s="735"/>
      <c r="AM137" s="735"/>
      <c r="AN137" s="735"/>
      <c r="AO137" s="735"/>
      <c r="AP137" s="735"/>
      <c r="AQ137" s="735"/>
      <c r="AR137" s="735"/>
      <c r="AS137" s="735"/>
      <c r="AT137" s="735"/>
      <c r="AU137" s="735"/>
      <c r="AV137" s="735"/>
      <c r="AW137" s="735"/>
      <c r="AX137" s="735"/>
      <c r="AY137" s="735"/>
      <c r="AZ137" s="735"/>
      <c r="BA137" s="735"/>
      <c r="BB137" s="735"/>
      <c r="BC137" s="735"/>
      <c r="BD137" s="735"/>
      <c r="BE137" s="735"/>
      <c r="BF137" s="735"/>
      <c r="BG137" s="735"/>
      <c r="BH137" s="735"/>
      <c r="BI137" s="735"/>
      <c r="BJ137" s="735"/>
      <c r="BK137" s="735"/>
      <c r="BL137" s="735"/>
      <c r="BM137" s="735"/>
      <c r="BN137" s="735"/>
      <c r="BO137" s="735"/>
      <c r="BP137" s="735"/>
      <c r="BQ137" s="735"/>
      <c r="BR137" s="735"/>
      <c r="BS137" s="735"/>
      <c r="BT137" s="735"/>
      <c r="BU137" s="735"/>
      <c r="BV137" s="735"/>
      <c r="BW137" s="735"/>
      <c r="BX137" s="735"/>
      <c r="BY137" s="735"/>
      <c r="BZ137" s="735"/>
    </row>
    <row r="138" spans="1:78" s="2" customFormat="1" ht="16.5" customHeight="1">
      <c r="A138" s="59"/>
      <c r="B138" s="59" t="s">
        <v>74</v>
      </c>
      <c r="C138" s="59"/>
      <c r="D138" s="59"/>
      <c r="E138" s="59"/>
      <c r="F138" s="59"/>
      <c r="G138" s="59"/>
      <c r="H138" s="59"/>
      <c r="I138" s="59"/>
      <c r="J138" s="59"/>
      <c r="K138" s="59"/>
      <c r="L138" s="59"/>
      <c r="M138" s="59"/>
      <c r="N138" s="59"/>
      <c r="O138" s="59"/>
      <c r="P138" s="59"/>
      <c r="Q138" s="59"/>
      <c r="R138" s="122"/>
      <c r="S138" s="122"/>
      <c r="T138" s="122"/>
      <c r="U138" s="59"/>
      <c r="V138" s="59"/>
      <c r="W138" s="59"/>
      <c r="X138" s="59"/>
      <c r="Y138" s="735">
        <f>shinsei_KANRI_DOC</f>
        <v>0</v>
      </c>
      <c r="Z138" s="735"/>
      <c r="AA138" s="735"/>
      <c r="AB138" s="735"/>
      <c r="AC138" s="735"/>
      <c r="AD138" s="735"/>
      <c r="AE138" s="735"/>
      <c r="AF138" s="735"/>
      <c r="AG138" s="735"/>
      <c r="AH138" s="735"/>
      <c r="AI138" s="735"/>
      <c r="AJ138" s="735"/>
      <c r="AK138" s="735"/>
      <c r="AL138" s="735"/>
      <c r="AM138" s="735"/>
      <c r="AN138" s="735"/>
      <c r="AO138" s="735"/>
      <c r="AP138" s="735"/>
      <c r="AQ138" s="735"/>
      <c r="AR138" s="735"/>
      <c r="AS138" s="735"/>
      <c r="AT138" s="735"/>
      <c r="AU138" s="735"/>
      <c r="AV138" s="735"/>
      <c r="AW138" s="735"/>
      <c r="AX138" s="735"/>
      <c r="AY138" s="735"/>
      <c r="AZ138" s="735"/>
      <c r="BA138" s="735"/>
      <c r="BB138" s="735"/>
      <c r="BC138" s="735"/>
      <c r="BD138" s="735"/>
      <c r="BE138" s="735"/>
      <c r="BF138" s="735"/>
      <c r="BG138" s="735"/>
      <c r="BH138" s="735"/>
      <c r="BI138" s="735"/>
      <c r="BJ138" s="735"/>
      <c r="BK138" s="735"/>
      <c r="BL138" s="735"/>
      <c r="BM138" s="735"/>
      <c r="BN138" s="735"/>
      <c r="BO138" s="735"/>
      <c r="BP138" s="735"/>
      <c r="BQ138" s="735"/>
      <c r="BR138" s="735"/>
      <c r="BS138" s="735"/>
      <c r="BT138" s="735"/>
      <c r="BU138" s="735"/>
      <c r="BV138" s="735"/>
      <c r="BW138" s="735"/>
      <c r="BX138" s="735"/>
      <c r="BY138" s="735"/>
      <c r="BZ138" s="735"/>
    </row>
    <row r="139" spans="1:78" s="2" customFormat="1" ht="3.95" customHeight="1">
      <c r="A139" s="59"/>
      <c r="B139" s="59"/>
      <c r="C139" s="59"/>
      <c r="D139" s="59"/>
      <c r="E139" s="59"/>
      <c r="F139" s="59"/>
      <c r="G139" s="59"/>
      <c r="H139" s="59"/>
      <c r="I139" s="59"/>
      <c r="J139" s="59"/>
      <c r="K139" s="59"/>
      <c r="L139" s="59"/>
      <c r="M139" s="59"/>
      <c r="N139" s="59"/>
      <c r="O139" s="59"/>
      <c r="P139" s="59"/>
      <c r="Q139" s="59"/>
      <c r="R139" s="59"/>
      <c r="S139" s="59"/>
      <c r="T139" s="59"/>
      <c r="U139" s="59"/>
      <c r="V139" s="59"/>
      <c r="W139" s="59"/>
      <c r="X139" s="59"/>
      <c r="Y139" s="59"/>
      <c r="Z139" s="59"/>
      <c r="AA139" s="59"/>
      <c r="AB139" s="59"/>
      <c r="AC139" s="59"/>
      <c r="AD139" s="59"/>
      <c r="AE139" s="59"/>
      <c r="AF139" s="59"/>
      <c r="AG139" s="59"/>
      <c r="AH139" s="59"/>
      <c r="AI139" s="59"/>
      <c r="AJ139" s="59"/>
      <c r="AK139" s="59"/>
      <c r="AL139" s="59"/>
      <c r="AM139" s="59"/>
      <c r="AN139" s="59"/>
      <c r="AO139" s="59"/>
      <c r="AP139" s="59"/>
      <c r="AQ139" s="59"/>
      <c r="AR139" s="59"/>
      <c r="AS139" s="59"/>
      <c r="AT139" s="59"/>
      <c r="AU139" s="59"/>
      <c r="AV139" s="59"/>
      <c r="AW139" s="59"/>
      <c r="AX139" s="59"/>
      <c r="AY139" s="59"/>
      <c r="AZ139" s="59"/>
      <c r="BA139" s="59"/>
      <c r="BB139" s="59"/>
      <c r="BC139" s="59"/>
      <c r="BD139" s="59"/>
      <c r="BE139" s="59"/>
      <c r="BF139" s="59"/>
      <c r="BG139" s="59"/>
      <c r="BH139" s="59"/>
      <c r="BI139" s="59"/>
      <c r="BJ139" s="59"/>
      <c r="BK139" s="59"/>
      <c r="BL139" s="59"/>
      <c r="BM139" s="59"/>
      <c r="BN139" s="59"/>
      <c r="BO139" s="59"/>
      <c r="BP139" s="59"/>
      <c r="BQ139" s="59"/>
      <c r="BR139" s="59"/>
      <c r="BS139" s="59"/>
      <c r="BT139" s="59"/>
      <c r="BU139" s="59"/>
      <c r="BV139" s="59"/>
      <c r="BW139" s="59"/>
      <c r="BX139" s="59"/>
      <c r="BY139" s="59"/>
      <c r="BZ139" s="59"/>
    </row>
    <row r="140" spans="1:78" s="2" customFormat="1" ht="3.95" customHeight="1">
      <c r="A140" s="59"/>
      <c r="B140" s="59"/>
      <c r="C140" s="59"/>
      <c r="D140" s="59"/>
      <c r="E140" s="59"/>
      <c r="F140" s="59"/>
      <c r="G140" s="59"/>
      <c r="H140" s="59"/>
      <c r="I140" s="59"/>
      <c r="J140" s="59"/>
      <c r="K140" s="59"/>
      <c r="L140" s="59"/>
      <c r="M140" s="59"/>
      <c r="N140" s="59"/>
      <c r="O140" s="59"/>
      <c r="P140" s="59"/>
      <c r="Q140" s="59"/>
      <c r="R140" s="59"/>
      <c r="S140" s="59"/>
      <c r="T140" s="59"/>
      <c r="U140" s="59"/>
      <c r="V140" s="59"/>
      <c r="W140" s="59"/>
      <c r="X140" s="59"/>
      <c r="Y140" s="59"/>
      <c r="Z140" s="59"/>
      <c r="AA140" s="59"/>
      <c r="AB140" s="59"/>
      <c r="AC140" s="59"/>
      <c r="AD140" s="59"/>
      <c r="AE140" s="59"/>
      <c r="AF140" s="59"/>
      <c r="AG140" s="59"/>
      <c r="AH140" s="59"/>
      <c r="AI140" s="59"/>
      <c r="AJ140" s="59"/>
      <c r="AK140" s="59"/>
      <c r="AL140" s="59"/>
      <c r="AM140" s="59"/>
      <c r="AN140" s="59"/>
      <c r="AO140" s="59"/>
      <c r="AP140" s="59"/>
      <c r="AQ140" s="59"/>
      <c r="AR140" s="59"/>
      <c r="AS140" s="59"/>
      <c r="AT140" s="59"/>
      <c r="AU140" s="59"/>
      <c r="AV140" s="59"/>
      <c r="AW140" s="59"/>
      <c r="AX140" s="59"/>
      <c r="AY140" s="59"/>
      <c r="AZ140" s="59"/>
      <c r="BA140" s="59"/>
      <c r="BB140" s="59"/>
      <c r="BC140" s="59"/>
      <c r="BD140" s="59"/>
      <c r="BE140" s="59"/>
      <c r="BF140" s="59"/>
      <c r="BG140" s="59"/>
      <c r="BH140" s="59"/>
      <c r="BI140" s="59"/>
      <c r="BJ140" s="59"/>
      <c r="BK140" s="59"/>
      <c r="BL140" s="59"/>
      <c r="BM140" s="59"/>
      <c r="BN140" s="59"/>
      <c r="BO140" s="59"/>
      <c r="BP140" s="59"/>
      <c r="BQ140" s="59"/>
      <c r="BR140" s="59"/>
      <c r="BS140" s="59"/>
      <c r="BT140" s="59"/>
      <c r="BU140" s="59"/>
      <c r="BV140" s="59"/>
      <c r="BW140" s="59"/>
      <c r="BX140" s="59"/>
      <c r="BY140" s="59"/>
      <c r="BZ140" s="59"/>
    </row>
    <row r="141" spans="1:78" s="2" customFormat="1" ht="3.95" customHeight="1">
      <c r="A141" s="59"/>
      <c r="B141" s="59"/>
      <c r="C141" s="59"/>
      <c r="D141" s="59"/>
      <c r="E141" s="59"/>
      <c r="F141" s="59"/>
      <c r="G141" s="59"/>
      <c r="H141" s="59"/>
      <c r="I141" s="59"/>
      <c r="J141" s="59"/>
      <c r="K141" s="59"/>
      <c r="L141" s="59"/>
      <c r="M141" s="59"/>
      <c r="N141" s="59"/>
      <c r="O141" s="59"/>
      <c r="P141" s="59"/>
      <c r="Q141" s="59"/>
      <c r="R141" s="59"/>
      <c r="S141" s="59"/>
      <c r="T141" s="59"/>
      <c r="U141" s="59"/>
      <c r="V141" s="59"/>
      <c r="W141" s="59"/>
      <c r="X141" s="59"/>
      <c r="Y141" s="59"/>
      <c r="Z141" s="59"/>
      <c r="AA141" s="59"/>
      <c r="AB141" s="59"/>
      <c r="AC141" s="59"/>
      <c r="AD141" s="59"/>
      <c r="AE141" s="59"/>
      <c r="AF141" s="59"/>
      <c r="AG141" s="59"/>
      <c r="AH141" s="59"/>
      <c r="AI141" s="59"/>
      <c r="AJ141" s="59"/>
      <c r="AK141" s="59"/>
      <c r="AL141" s="59"/>
      <c r="AM141" s="59"/>
      <c r="AN141" s="59"/>
      <c r="AO141" s="59"/>
      <c r="AP141" s="59"/>
      <c r="AQ141" s="59"/>
      <c r="AR141" s="59"/>
      <c r="AS141" s="59"/>
      <c r="AT141" s="59"/>
      <c r="AU141" s="59"/>
      <c r="AV141" s="59"/>
      <c r="AW141" s="59"/>
      <c r="AX141" s="59"/>
      <c r="AY141" s="59"/>
      <c r="AZ141" s="59"/>
      <c r="BA141" s="59"/>
      <c r="BB141" s="59"/>
      <c r="BC141" s="59"/>
      <c r="BD141" s="59"/>
      <c r="BE141" s="59"/>
      <c r="BF141" s="59"/>
      <c r="BG141" s="59"/>
      <c r="BH141" s="59"/>
      <c r="BI141" s="59"/>
      <c r="BJ141" s="59"/>
      <c r="BK141" s="59"/>
      <c r="BL141" s="59"/>
      <c r="BM141" s="59"/>
      <c r="BN141" s="59"/>
      <c r="BO141" s="59"/>
      <c r="BP141" s="59"/>
      <c r="BQ141" s="59"/>
      <c r="BR141" s="59"/>
      <c r="BS141" s="59"/>
      <c r="BT141" s="59"/>
      <c r="BU141" s="59"/>
      <c r="BV141" s="59"/>
      <c r="BW141" s="59"/>
      <c r="BX141" s="59"/>
      <c r="BY141" s="59"/>
      <c r="BZ141" s="59"/>
    </row>
    <row r="142" spans="1:78" s="2" customFormat="1" ht="16.5" customHeight="1">
      <c r="A142" s="59"/>
      <c r="B142" s="59" t="s">
        <v>75</v>
      </c>
      <c r="C142" s="59"/>
      <c r="D142" s="59"/>
      <c r="E142" s="59"/>
      <c r="F142" s="59"/>
      <c r="G142" s="59"/>
      <c r="H142" s="59"/>
      <c r="I142" s="59"/>
      <c r="J142" s="59"/>
      <c r="K142" s="59"/>
      <c r="L142" s="59"/>
      <c r="M142" s="59"/>
      <c r="N142" s="59"/>
      <c r="O142" s="59"/>
      <c r="P142" s="59"/>
      <c r="Q142" s="59"/>
      <c r="R142" s="59"/>
      <c r="S142" s="59"/>
      <c r="T142" s="59"/>
      <c r="U142" s="59"/>
      <c r="V142" s="59"/>
      <c r="W142" s="59"/>
      <c r="X142" s="59"/>
      <c r="Y142" s="59"/>
      <c r="Z142" s="59"/>
      <c r="AA142" s="59"/>
      <c r="AB142" s="59"/>
      <c r="AC142" s="59"/>
      <c r="AD142" s="59"/>
      <c r="AE142" s="59"/>
      <c r="AF142" s="59"/>
      <c r="AG142" s="59"/>
      <c r="AH142" s="59"/>
      <c r="AI142" s="59"/>
      <c r="AJ142" s="59"/>
      <c r="AK142" s="59"/>
      <c r="AL142" s="59"/>
      <c r="AM142" s="59"/>
      <c r="AN142" s="59"/>
      <c r="AO142" s="59"/>
      <c r="AP142" s="59"/>
      <c r="AQ142" s="59"/>
      <c r="AR142" s="59"/>
      <c r="AS142" s="59"/>
      <c r="AT142" s="59"/>
      <c r="AU142" s="59"/>
      <c r="AV142" s="59"/>
      <c r="AW142" s="59"/>
      <c r="AX142" s="59"/>
      <c r="AY142" s="59"/>
      <c r="AZ142" s="59"/>
      <c r="BA142" s="59"/>
      <c r="BB142" s="59"/>
      <c r="BC142" s="59"/>
      <c r="BD142" s="59"/>
      <c r="BE142" s="59"/>
      <c r="BF142" s="59"/>
      <c r="BG142" s="59"/>
      <c r="BH142" s="59"/>
      <c r="BI142" s="59"/>
      <c r="BJ142" s="59"/>
      <c r="BK142" s="59"/>
      <c r="BL142" s="59"/>
      <c r="BM142" s="59"/>
      <c r="BN142" s="59"/>
      <c r="BO142" s="59"/>
      <c r="BP142" s="59"/>
      <c r="BQ142" s="59"/>
      <c r="BR142" s="59"/>
      <c r="BS142" s="59"/>
      <c r="BT142" s="59"/>
      <c r="BU142" s="59"/>
      <c r="BV142" s="59"/>
      <c r="BW142" s="59"/>
      <c r="BX142" s="59"/>
      <c r="BY142" s="59"/>
      <c r="BZ142" s="59"/>
    </row>
    <row r="143" spans="1:78" s="2" customFormat="1" ht="16.5" customHeight="1">
      <c r="A143" s="59"/>
      <c r="B143" s="59" t="s">
        <v>36</v>
      </c>
      <c r="C143" s="59"/>
      <c r="D143" s="59"/>
      <c r="E143" s="59"/>
      <c r="F143" s="59"/>
      <c r="G143" s="59"/>
      <c r="H143" s="59"/>
      <c r="I143" s="59"/>
      <c r="J143" s="59"/>
      <c r="K143" s="59"/>
      <c r="L143" s="59"/>
      <c r="M143" s="59"/>
      <c r="N143" s="59"/>
      <c r="O143" s="59"/>
      <c r="P143" s="59"/>
      <c r="Q143" s="59"/>
      <c r="R143" s="59"/>
      <c r="S143" s="59" t="s">
        <v>37</v>
      </c>
      <c r="T143" s="59"/>
      <c r="U143" s="735">
        <f>shinsei_KANRI1_SIKAKU</f>
        <v>0</v>
      </c>
      <c r="V143" s="735"/>
      <c r="W143" s="735"/>
      <c r="X143" s="735"/>
      <c r="Y143" s="122" t="s">
        <v>38</v>
      </c>
      <c r="Z143" s="59"/>
      <c r="AA143" s="59"/>
      <c r="AB143" s="59"/>
      <c r="AC143" s="59"/>
      <c r="AD143" s="59"/>
      <c r="AE143" s="59"/>
      <c r="AF143" s="59"/>
      <c r="AG143" s="59"/>
      <c r="AH143" s="59"/>
      <c r="AI143" s="59" t="s">
        <v>37</v>
      </c>
      <c r="AJ143" s="59"/>
      <c r="AK143" s="707">
        <f>shinsei_KANRI1_TOUROKU_KIKAN</f>
        <v>0</v>
      </c>
      <c r="AL143" s="707"/>
      <c r="AM143" s="707"/>
      <c r="AN143" s="707"/>
      <c r="AO143" s="707"/>
      <c r="AP143" s="707"/>
      <c r="AQ143" s="707"/>
      <c r="AR143" s="707"/>
      <c r="AS143" s="707"/>
      <c r="AT143" s="707"/>
      <c r="AU143" s="707"/>
      <c r="AV143" s="707"/>
      <c r="AW143" s="122" t="s">
        <v>39</v>
      </c>
      <c r="AX143" s="59"/>
      <c r="AY143" s="59"/>
      <c r="AZ143" s="59"/>
      <c r="BA143" s="59"/>
      <c r="BB143" s="59"/>
      <c r="BC143" s="59"/>
      <c r="BD143" s="59"/>
      <c r="BE143" s="59"/>
      <c r="BF143" s="735">
        <f>shinsei_KANRI1_KENSETUSI_NO</f>
        <v>0</v>
      </c>
      <c r="BG143" s="735"/>
      <c r="BH143" s="735"/>
      <c r="BI143" s="735"/>
      <c r="BJ143" s="735"/>
      <c r="BK143" s="735"/>
      <c r="BL143" s="735"/>
      <c r="BM143" s="735"/>
      <c r="BN143" s="735"/>
      <c r="BO143" s="735"/>
      <c r="BP143" s="735"/>
      <c r="BQ143" s="735"/>
      <c r="BR143" s="122" t="s">
        <v>40</v>
      </c>
      <c r="BS143" s="59"/>
      <c r="BT143" s="59"/>
      <c r="BU143" s="59"/>
      <c r="BV143" s="59"/>
      <c r="BW143" s="59"/>
      <c r="BX143" s="59"/>
      <c r="BY143" s="59"/>
      <c r="BZ143" s="59"/>
    </row>
    <row r="144" spans="1:78" s="2" customFormat="1" ht="16.5" customHeight="1">
      <c r="A144" s="59"/>
      <c r="B144" s="59" t="s">
        <v>31</v>
      </c>
      <c r="C144" s="59"/>
      <c r="D144" s="59"/>
      <c r="E144" s="59"/>
      <c r="F144" s="59"/>
      <c r="G144" s="59"/>
      <c r="H144" s="59"/>
      <c r="I144" s="59"/>
      <c r="J144" s="59"/>
      <c r="K144" s="59"/>
      <c r="L144" s="59"/>
      <c r="M144" s="59"/>
      <c r="N144" s="59"/>
      <c r="O144" s="59"/>
      <c r="P144" s="59"/>
      <c r="Q144" s="59"/>
      <c r="R144" s="735">
        <f>shinsei_KANRI1_NAME</f>
        <v>0</v>
      </c>
      <c r="S144" s="735"/>
      <c r="T144" s="735"/>
      <c r="U144" s="735"/>
      <c r="V144" s="735"/>
      <c r="W144" s="735"/>
      <c r="X144" s="735"/>
      <c r="Y144" s="735"/>
      <c r="Z144" s="735"/>
      <c r="AA144" s="735"/>
      <c r="AB144" s="735"/>
      <c r="AC144" s="735"/>
      <c r="AD144" s="735"/>
      <c r="AE144" s="735"/>
      <c r="AF144" s="735"/>
      <c r="AG144" s="735"/>
      <c r="AH144" s="735"/>
      <c r="AI144" s="735"/>
      <c r="AJ144" s="735"/>
      <c r="AK144" s="735"/>
      <c r="AL144" s="735"/>
      <c r="AM144" s="735"/>
      <c r="AN144" s="735"/>
      <c r="AO144" s="735"/>
      <c r="AP144" s="735"/>
      <c r="AQ144" s="735"/>
      <c r="AR144" s="735"/>
      <c r="AS144" s="735"/>
      <c r="AT144" s="735"/>
      <c r="AU144" s="735"/>
      <c r="AV144" s="735"/>
      <c r="AW144" s="735"/>
      <c r="AX144" s="735"/>
      <c r="AY144" s="735"/>
      <c r="AZ144" s="735"/>
      <c r="BA144" s="735"/>
      <c r="BB144" s="735"/>
      <c r="BC144" s="735"/>
      <c r="BD144" s="735"/>
      <c r="BE144" s="735"/>
      <c r="BF144" s="735"/>
      <c r="BG144" s="735"/>
      <c r="BH144" s="735"/>
      <c r="BI144" s="735"/>
      <c r="BJ144" s="735"/>
      <c r="BK144" s="735"/>
      <c r="BL144" s="735"/>
      <c r="BM144" s="735"/>
      <c r="BN144" s="735"/>
      <c r="BO144" s="735"/>
      <c r="BP144" s="735"/>
      <c r="BQ144" s="735"/>
      <c r="BR144" s="735"/>
      <c r="BS144" s="735"/>
      <c r="BT144" s="735"/>
      <c r="BU144" s="735"/>
      <c r="BV144" s="735"/>
      <c r="BW144" s="735"/>
      <c r="BX144" s="735"/>
      <c r="BY144" s="735"/>
      <c r="BZ144" s="735"/>
    </row>
    <row r="145" spans="1:78" s="2" customFormat="1" ht="16.5" customHeight="1">
      <c r="A145" s="59"/>
      <c r="B145" s="59" t="s">
        <v>42</v>
      </c>
      <c r="C145" s="59"/>
      <c r="D145" s="59"/>
      <c r="E145" s="59"/>
      <c r="F145" s="59"/>
      <c r="G145" s="59"/>
      <c r="H145" s="59"/>
      <c r="I145" s="59"/>
      <c r="J145" s="59"/>
      <c r="K145" s="59"/>
      <c r="L145" s="59"/>
      <c r="M145" s="59"/>
      <c r="N145" s="59"/>
      <c r="O145" s="59"/>
      <c r="P145" s="59"/>
      <c r="Q145" s="59"/>
      <c r="R145" s="59"/>
      <c r="S145" s="59" t="s">
        <v>37</v>
      </c>
      <c r="T145" s="59"/>
      <c r="U145" s="735">
        <f>shinsei_KANRI1_JIMU_SIKAKU</f>
        <v>0</v>
      </c>
      <c r="V145" s="735"/>
      <c r="W145" s="735"/>
      <c r="X145" s="735"/>
      <c r="Y145" s="122" t="s">
        <v>43</v>
      </c>
      <c r="Z145" s="59"/>
      <c r="AA145" s="59"/>
      <c r="AB145" s="59"/>
      <c r="AC145" s="59"/>
      <c r="AD145" s="59"/>
      <c r="AE145" s="59"/>
      <c r="AF145" s="59"/>
      <c r="AG145" s="59"/>
      <c r="AH145" s="59"/>
      <c r="AI145" s="59" t="s">
        <v>37</v>
      </c>
      <c r="AJ145" s="59"/>
      <c r="AK145" s="735">
        <f>shinsei_KANRI1_JIMU_TOUROKU_KIKAN</f>
        <v>0</v>
      </c>
      <c r="AL145" s="735"/>
      <c r="AM145" s="735"/>
      <c r="AN145" s="735"/>
      <c r="AO145" s="735"/>
      <c r="AP145" s="735"/>
      <c r="AQ145" s="735"/>
      <c r="AR145" s="735"/>
      <c r="AS145" s="735"/>
      <c r="AT145" s="59" t="s">
        <v>44</v>
      </c>
      <c r="AU145" s="59"/>
      <c r="AV145" s="59"/>
      <c r="AW145" s="59"/>
      <c r="AX145" s="122"/>
      <c r="AY145" s="59"/>
      <c r="AZ145" s="59"/>
      <c r="BA145" s="59"/>
      <c r="BB145" s="59"/>
      <c r="BC145" s="59"/>
      <c r="BD145" s="59"/>
      <c r="BE145" s="59"/>
      <c r="BF145" s="735">
        <f>shinsei_KANRI1_JIMU_NO</f>
        <v>0</v>
      </c>
      <c r="BG145" s="735"/>
      <c r="BH145" s="735"/>
      <c r="BI145" s="735"/>
      <c r="BJ145" s="735"/>
      <c r="BK145" s="735"/>
      <c r="BL145" s="735"/>
      <c r="BM145" s="735"/>
      <c r="BN145" s="735"/>
      <c r="BO145" s="735"/>
      <c r="BP145" s="735"/>
      <c r="BQ145" s="735"/>
      <c r="BR145" s="122" t="s">
        <v>40</v>
      </c>
      <c r="BS145" s="59"/>
      <c r="BT145" s="59"/>
      <c r="BU145" s="59"/>
      <c r="BV145" s="59"/>
      <c r="BW145" s="59"/>
      <c r="BX145" s="59"/>
      <c r="BY145" s="59"/>
      <c r="BZ145" s="59"/>
    </row>
    <row r="146" spans="1:78" s="2" customFormat="1" ht="16.5" customHeight="1">
      <c r="A146" s="59"/>
      <c r="B146" s="59"/>
      <c r="C146" s="59"/>
      <c r="D146" s="59"/>
      <c r="E146" s="59"/>
      <c r="F146" s="59"/>
      <c r="G146" s="59"/>
      <c r="H146" s="59"/>
      <c r="I146" s="59"/>
      <c r="J146" s="59"/>
      <c r="K146" s="59"/>
      <c r="L146" s="59"/>
      <c r="M146" s="59"/>
      <c r="N146" s="59"/>
      <c r="O146" s="59"/>
      <c r="P146" s="59"/>
      <c r="Q146" s="59"/>
      <c r="R146" s="735">
        <f>shinsei_KANRI1_JIMU_NAME</f>
        <v>0</v>
      </c>
      <c r="S146" s="735"/>
      <c r="T146" s="735"/>
      <c r="U146" s="735"/>
      <c r="V146" s="735"/>
      <c r="W146" s="735"/>
      <c r="X146" s="735"/>
      <c r="Y146" s="735"/>
      <c r="Z146" s="735"/>
      <c r="AA146" s="735"/>
      <c r="AB146" s="735"/>
      <c r="AC146" s="735"/>
      <c r="AD146" s="735"/>
      <c r="AE146" s="735"/>
      <c r="AF146" s="735"/>
      <c r="AG146" s="735"/>
      <c r="AH146" s="735"/>
      <c r="AI146" s="735"/>
      <c r="AJ146" s="735"/>
      <c r="AK146" s="735"/>
      <c r="AL146" s="735"/>
      <c r="AM146" s="735"/>
      <c r="AN146" s="735"/>
      <c r="AO146" s="735"/>
      <c r="AP146" s="735"/>
      <c r="AQ146" s="735"/>
      <c r="AR146" s="735"/>
      <c r="AS146" s="735"/>
      <c r="AT146" s="735"/>
      <c r="AU146" s="735"/>
      <c r="AV146" s="735"/>
      <c r="AW146" s="735"/>
      <c r="AX146" s="735"/>
      <c r="AY146" s="735"/>
      <c r="AZ146" s="735"/>
      <c r="BA146" s="735"/>
      <c r="BB146" s="735"/>
      <c r="BC146" s="735"/>
      <c r="BD146" s="735"/>
      <c r="BE146" s="735"/>
      <c r="BF146" s="735"/>
      <c r="BG146" s="735"/>
      <c r="BH146" s="735"/>
      <c r="BI146" s="735"/>
      <c r="BJ146" s="735"/>
      <c r="BK146" s="735"/>
      <c r="BL146" s="735"/>
      <c r="BM146" s="735"/>
      <c r="BN146" s="735"/>
      <c r="BO146" s="735"/>
      <c r="BP146" s="735"/>
      <c r="BQ146" s="735"/>
      <c r="BR146" s="735"/>
      <c r="BS146" s="735"/>
      <c r="BT146" s="735"/>
      <c r="BU146" s="735"/>
      <c r="BV146" s="735"/>
      <c r="BW146" s="735"/>
      <c r="BX146" s="735"/>
      <c r="BY146" s="735"/>
      <c r="BZ146" s="735"/>
    </row>
    <row r="147" spans="1:78" s="2" customFormat="1" ht="16.5" customHeight="1">
      <c r="A147" s="59"/>
      <c r="B147" s="59" t="s">
        <v>47</v>
      </c>
      <c r="C147" s="59"/>
      <c r="D147" s="59"/>
      <c r="E147" s="59"/>
      <c r="F147" s="59"/>
      <c r="G147" s="59"/>
      <c r="H147" s="59"/>
      <c r="I147" s="59"/>
      <c r="J147" s="59"/>
      <c r="K147" s="59"/>
      <c r="L147" s="59"/>
      <c r="M147" s="59"/>
      <c r="N147" s="59"/>
      <c r="O147" s="59"/>
      <c r="P147" s="59"/>
      <c r="Q147" s="59"/>
      <c r="R147" s="735">
        <f>shinsei_KANRI1_POST_CODE</f>
        <v>0</v>
      </c>
      <c r="S147" s="735"/>
      <c r="T147" s="735"/>
      <c r="U147" s="735"/>
      <c r="V147" s="735"/>
      <c r="W147" s="735"/>
      <c r="X147" s="735"/>
      <c r="Y147" s="735"/>
      <c r="Z147" s="735"/>
      <c r="AA147" s="735"/>
      <c r="AB147" s="735"/>
      <c r="AC147" s="735"/>
      <c r="AD147" s="735"/>
      <c r="AE147" s="735"/>
      <c r="AF147" s="735"/>
      <c r="AG147" s="735"/>
      <c r="AH147" s="735"/>
      <c r="AI147" s="735"/>
      <c r="AJ147" s="735"/>
      <c r="AK147" s="735"/>
      <c r="AL147" s="735"/>
      <c r="AM147" s="735"/>
      <c r="AN147" s="735"/>
      <c r="AO147" s="735"/>
      <c r="AP147" s="735"/>
      <c r="AQ147" s="735"/>
      <c r="AR147" s="735"/>
      <c r="AS147" s="735"/>
      <c r="AT147" s="735"/>
      <c r="AU147" s="735"/>
      <c r="AV147" s="735"/>
      <c r="AW147" s="735"/>
      <c r="AX147" s="735"/>
      <c r="AY147" s="735"/>
      <c r="AZ147" s="735"/>
      <c r="BA147" s="735"/>
      <c r="BB147" s="735"/>
      <c r="BC147" s="735"/>
      <c r="BD147" s="735"/>
      <c r="BE147" s="735"/>
      <c r="BF147" s="735"/>
      <c r="BG147" s="735"/>
      <c r="BH147" s="735"/>
      <c r="BI147" s="735"/>
      <c r="BJ147" s="735"/>
      <c r="BK147" s="735"/>
      <c r="BL147" s="735"/>
      <c r="BM147" s="735"/>
      <c r="BN147" s="735"/>
      <c r="BO147" s="735"/>
      <c r="BP147" s="735"/>
      <c r="BQ147" s="735"/>
      <c r="BR147" s="735"/>
      <c r="BS147" s="735"/>
      <c r="BT147" s="735"/>
      <c r="BU147" s="735"/>
      <c r="BV147" s="735"/>
      <c r="BW147" s="735"/>
      <c r="BX147" s="735"/>
      <c r="BY147" s="735"/>
      <c r="BZ147" s="735"/>
    </row>
    <row r="148" spans="1:78" s="2" customFormat="1" ht="16.5" customHeight="1">
      <c r="A148" s="59"/>
      <c r="B148" s="59" t="s">
        <v>48</v>
      </c>
      <c r="C148" s="59"/>
      <c r="D148" s="59"/>
      <c r="E148" s="59"/>
      <c r="F148" s="59"/>
      <c r="G148" s="59"/>
      <c r="H148" s="59"/>
      <c r="I148" s="59"/>
      <c r="J148" s="59"/>
      <c r="K148" s="59"/>
      <c r="L148" s="59"/>
      <c r="M148" s="59"/>
      <c r="N148" s="59"/>
      <c r="O148" s="59"/>
      <c r="P148" s="59"/>
      <c r="Q148" s="59"/>
      <c r="R148" s="735" t="str">
        <f>shinsei_KANRI1_KEN&amp;shinsei_KANRI1_ADDRESS</f>
        <v/>
      </c>
      <c r="S148" s="735"/>
      <c r="T148" s="735"/>
      <c r="U148" s="735"/>
      <c r="V148" s="735"/>
      <c r="W148" s="735"/>
      <c r="X148" s="735"/>
      <c r="Y148" s="735"/>
      <c r="Z148" s="735"/>
      <c r="AA148" s="735"/>
      <c r="AB148" s="735"/>
      <c r="AC148" s="735"/>
      <c r="AD148" s="735"/>
      <c r="AE148" s="735"/>
      <c r="AF148" s="735"/>
      <c r="AG148" s="735"/>
      <c r="AH148" s="735"/>
      <c r="AI148" s="735"/>
      <c r="AJ148" s="735"/>
      <c r="AK148" s="735"/>
      <c r="AL148" s="735"/>
      <c r="AM148" s="735"/>
      <c r="AN148" s="735"/>
      <c r="AO148" s="735"/>
      <c r="AP148" s="735"/>
      <c r="AQ148" s="735"/>
      <c r="AR148" s="735"/>
      <c r="AS148" s="735"/>
      <c r="AT148" s="735"/>
      <c r="AU148" s="735"/>
      <c r="AV148" s="735"/>
      <c r="AW148" s="735"/>
      <c r="AX148" s="735"/>
      <c r="AY148" s="735"/>
      <c r="AZ148" s="735"/>
      <c r="BA148" s="735"/>
      <c r="BB148" s="735"/>
      <c r="BC148" s="735"/>
      <c r="BD148" s="735"/>
      <c r="BE148" s="735"/>
      <c r="BF148" s="735"/>
      <c r="BG148" s="735"/>
      <c r="BH148" s="735"/>
      <c r="BI148" s="735"/>
      <c r="BJ148" s="735"/>
      <c r="BK148" s="735"/>
      <c r="BL148" s="735"/>
      <c r="BM148" s="735"/>
      <c r="BN148" s="735"/>
      <c r="BO148" s="735"/>
      <c r="BP148" s="735"/>
      <c r="BQ148" s="735"/>
      <c r="BR148" s="735"/>
      <c r="BS148" s="735"/>
      <c r="BT148" s="735"/>
      <c r="BU148" s="735"/>
      <c r="BV148" s="735"/>
      <c r="BW148" s="735"/>
      <c r="BX148" s="735"/>
      <c r="BY148" s="735"/>
      <c r="BZ148" s="735"/>
    </row>
    <row r="149" spans="1:78" s="2" customFormat="1" ht="16.5" customHeight="1">
      <c r="A149" s="59"/>
      <c r="B149" s="59" t="s">
        <v>49</v>
      </c>
      <c r="C149" s="59"/>
      <c r="D149" s="59"/>
      <c r="E149" s="59"/>
      <c r="F149" s="59"/>
      <c r="G149" s="59"/>
      <c r="H149" s="59"/>
      <c r="I149" s="59"/>
      <c r="J149" s="59"/>
      <c r="K149" s="59"/>
      <c r="L149" s="59"/>
      <c r="M149" s="59"/>
      <c r="N149" s="59"/>
      <c r="O149" s="59"/>
      <c r="P149" s="59"/>
      <c r="Q149" s="59"/>
      <c r="R149" s="735">
        <f>shinsei_KANRI1_TEL</f>
        <v>0</v>
      </c>
      <c r="S149" s="735"/>
      <c r="T149" s="735"/>
      <c r="U149" s="735"/>
      <c r="V149" s="735"/>
      <c r="W149" s="735"/>
      <c r="X149" s="735"/>
      <c r="Y149" s="735"/>
      <c r="Z149" s="735"/>
      <c r="AA149" s="735"/>
      <c r="AB149" s="735"/>
      <c r="AC149" s="735"/>
      <c r="AD149" s="735"/>
      <c r="AE149" s="735"/>
      <c r="AF149" s="735"/>
      <c r="AG149" s="735"/>
      <c r="AH149" s="735"/>
      <c r="AI149" s="735"/>
      <c r="AJ149" s="735"/>
      <c r="AK149" s="735"/>
      <c r="AL149" s="735"/>
      <c r="AM149" s="735"/>
      <c r="AN149" s="735"/>
      <c r="AO149" s="735"/>
      <c r="AP149" s="735"/>
      <c r="AQ149" s="735"/>
      <c r="AR149" s="735"/>
      <c r="AS149" s="735"/>
      <c r="AT149" s="735"/>
      <c r="AU149" s="735"/>
      <c r="AV149" s="735"/>
      <c r="AW149" s="735"/>
      <c r="AX149" s="735"/>
      <c r="AY149" s="735"/>
      <c r="AZ149" s="735"/>
      <c r="BA149" s="735"/>
      <c r="BB149" s="735"/>
      <c r="BC149" s="735"/>
      <c r="BD149" s="735"/>
      <c r="BE149" s="735"/>
      <c r="BF149" s="735"/>
      <c r="BG149" s="735"/>
      <c r="BH149" s="735"/>
      <c r="BI149" s="735"/>
      <c r="BJ149" s="735"/>
      <c r="BK149" s="735"/>
      <c r="BL149" s="735"/>
      <c r="BM149" s="735"/>
      <c r="BN149" s="735"/>
      <c r="BO149" s="735"/>
      <c r="BP149" s="735"/>
      <c r="BQ149" s="735"/>
      <c r="BR149" s="735"/>
      <c r="BS149" s="735"/>
      <c r="BT149" s="735"/>
      <c r="BU149" s="735"/>
      <c r="BV149" s="735"/>
      <c r="BW149" s="735"/>
      <c r="BX149" s="735"/>
      <c r="BY149" s="735"/>
      <c r="BZ149" s="735"/>
    </row>
    <row r="150" spans="1:78" s="2" customFormat="1" ht="16.5" customHeight="1">
      <c r="A150" s="59"/>
      <c r="B150" s="59" t="s">
        <v>74</v>
      </c>
      <c r="C150" s="59"/>
      <c r="D150" s="59"/>
      <c r="E150" s="59"/>
      <c r="F150" s="59"/>
      <c r="G150" s="59"/>
      <c r="H150" s="59"/>
      <c r="I150" s="59"/>
      <c r="J150" s="59"/>
      <c r="K150" s="59"/>
      <c r="L150" s="59"/>
      <c r="M150" s="59"/>
      <c r="N150" s="59"/>
      <c r="O150" s="59"/>
      <c r="P150" s="59"/>
      <c r="Q150" s="59"/>
      <c r="R150" s="122"/>
      <c r="S150" s="122"/>
      <c r="T150" s="122"/>
      <c r="U150" s="59"/>
      <c r="V150" s="59"/>
      <c r="W150" s="59"/>
      <c r="X150" s="59"/>
      <c r="Y150" s="735">
        <f>shinsei_KANRI1_DOC</f>
        <v>0</v>
      </c>
      <c r="Z150" s="735"/>
      <c r="AA150" s="735"/>
      <c r="AB150" s="735"/>
      <c r="AC150" s="735"/>
      <c r="AD150" s="735"/>
      <c r="AE150" s="735"/>
      <c r="AF150" s="735"/>
      <c r="AG150" s="735"/>
      <c r="AH150" s="735"/>
      <c r="AI150" s="735"/>
      <c r="AJ150" s="735"/>
      <c r="AK150" s="735"/>
      <c r="AL150" s="735"/>
      <c r="AM150" s="735"/>
      <c r="AN150" s="735"/>
      <c r="AO150" s="735"/>
      <c r="AP150" s="735"/>
      <c r="AQ150" s="735"/>
      <c r="AR150" s="735"/>
      <c r="AS150" s="735"/>
      <c r="AT150" s="735"/>
      <c r="AU150" s="735"/>
      <c r="AV150" s="735"/>
      <c r="AW150" s="735"/>
      <c r="AX150" s="735"/>
      <c r="AY150" s="735"/>
      <c r="AZ150" s="735"/>
      <c r="BA150" s="735"/>
      <c r="BB150" s="735"/>
      <c r="BC150" s="735"/>
      <c r="BD150" s="735"/>
      <c r="BE150" s="735"/>
      <c r="BF150" s="735"/>
      <c r="BG150" s="735"/>
      <c r="BH150" s="735"/>
      <c r="BI150" s="735"/>
      <c r="BJ150" s="735"/>
      <c r="BK150" s="735"/>
      <c r="BL150" s="735"/>
      <c r="BM150" s="735"/>
      <c r="BN150" s="735"/>
      <c r="BO150" s="735"/>
      <c r="BP150" s="735"/>
      <c r="BQ150" s="735"/>
      <c r="BR150" s="735"/>
      <c r="BS150" s="735"/>
      <c r="BT150" s="735"/>
      <c r="BU150" s="735"/>
      <c r="BV150" s="735"/>
      <c r="BW150" s="735"/>
      <c r="BX150" s="735"/>
      <c r="BY150" s="735"/>
      <c r="BZ150" s="735"/>
    </row>
    <row r="151" spans="1:78" s="2" customFormat="1" ht="5.0999999999999996" customHeight="1">
      <c r="A151" s="59"/>
      <c r="B151" s="59"/>
      <c r="C151" s="59"/>
      <c r="D151" s="59"/>
      <c r="E151" s="59"/>
      <c r="F151" s="59"/>
      <c r="G151" s="59"/>
      <c r="H151" s="59"/>
      <c r="I151" s="59"/>
      <c r="J151" s="59"/>
      <c r="K151" s="59"/>
      <c r="L151" s="59"/>
      <c r="M151" s="59"/>
      <c r="N151" s="59"/>
      <c r="O151" s="59"/>
      <c r="P151" s="59"/>
      <c r="Q151" s="59"/>
      <c r="R151" s="59"/>
      <c r="S151" s="59"/>
      <c r="T151" s="59"/>
      <c r="U151" s="59"/>
      <c r="V151" s="59"/>
      <c r="W151" s="59"/>
      <c r="X151" s="59"/>
      <c r="Y151" s="59"/>
      <c r="Z151" s="59"/>
      <c r="AA151" s="59"/>
      <c r="AB151" s="59"/>
      <c r="AC151" s="59"/>
      <c r="AD151" s="59"/>
      <c r="AE151" s="59"/>
      <c r="AF151" s="59"/>
      <c r="AG151" s="59"/>
      <c r="AH151" s="59"/>
      <c r="AI151" s="59"/>
      <c r="AJ151" s="59"/>
      <c r="AK151" s="59"/>
      <c r="AL151" s="59"/>
      <c r="AM151" s="59"/>
      <c r="AN151" s="59"/>
      <c r="AO151" s="59"/>
      <c r="AP151" s="59"/>
      <c r="AQ151" s="59"/>
      <c r="AR151" s="59"/>
      <c r="AS151" s="59"/>
      <c r="AT151" s="59"/>
      <c r="AU151" s="59"/>
      <c r="AV151" s="59"/>
      <c r="AW151" s="59"/>
      <c r="AX151" s="59"/>
      <c r="AY151" s="59"/>
      <c r="AZ151" s="59"/>
      <c r="BA151" s="59"/>
      <c r="BB151" s="59"/>
      <c r="BC151" s="59"/>
      <c r="BD151" s="59"/>
      <c r="BE151" s="59"/>
      <c r="BF151" s="59"/>
      <c r="BG151" s="59"/>
      <c r="BH151" s="59"/>
      <c r="BI151" s="59"/>
      <c r="BJ151" s="59"/>
      <c r="BK151" s="59"/>
      <c r="BL151" s="59"/>
      <c r="BM151" s="59"/>
      <c r="BN151" s="59"/>
      <c r="BO151" s="59"/>
      <c r="BP151" s="59"/>
      <c r="BQ151" s="59"/>
      <c r="BR151" s="59"/>
      <c r="BS151" s="59"/>
      <c r="BT151" s="59"/>
      <c r="BU151" s="59"/>
      <c r="BV151" s="59"/>
      <c r="BW151" s="59"/>
      <c r="BX151" s="59"/>
      <c r="BY151" s="59"/>
      <c r="BZ151" s="59"/>
    </row>
    <row r="152" spans="1:78" s="2" customFormat="1" ht="5.0999999999999996" customHeight="1">
      <c r="A152" s="59"/>
      <c r="B152" s="59"/>
      <c r="C152" s="59"/>
      <c r="D152" s="59"/>
      <c r="E152" s="59"/>
      <c r="F152" s="59"/>
      <c r="G152" s="59"/>
      <c r="H152" s="59"/>
      <c r="I152" s="59"/>
      <c r="J152" s="59"/>
      <c r="K152" s="59"/>
      <c r="L152" s="59"/>
      <c r="M152" s="59"/>
      <c r="N152" s="59"/>
      <c r="O152" s="59"/>
      <c r="P152" s="59"/>
      <c r="Q152" s="59"/>
      <c r="R152" s="59"/>
      <c r="S152" s="59"/>
      <c r="T152" s="59"/>
      <c r="U152" s="59"/>
      <c r="V152" s="59"/>
      <c r="W152" s="59"/>
      <c r="X152" s="59"/>
      <c r="Y152" s="59"/>
      <c r="Z152" s="59"/>
      <c r="AA152" s="59"/>
      <c r="AB152" s="59"/>
      <c r="AC152" s="59"/>
      <c r="AD152" s="59"/>
      <c r="AE152" s="59"/>
      <c r="AF152" s="59"/>
      <c r="AG152" s="59"/>
      <c r="AH152" s="59"/>
      <c r="AI152" s="59"/>
      <c r="AJ152" s="59"/>
      <c r="AK152" s="59"/>
      <c r="AL152" s="59"/>
      <c r="AM152" s="59"/>
      <c r="AN152" s="59"/>
      <c r="AO152" s="59"/>
      <c r="AP152" s="59"/>
      <c r="AQ152" s="59"/>
      <c r="AR152" s="59"/>
      <c r="AS152" s="59"/>
      <c r="AT152" s="59"/>
      <c r="AU152" s="59"/>
      <c r="AV152" s="59"/>
      <c r="AW152" s="59"/>
      <c r="AX152" s="59"/>
      <c r="AY152" s="59"/>
      <c r="AZ152" s="59"/>
      <c r="BA152" s="59"/>
      <c r="BB152" s="59"/>
      <c r="BC152" s="59"/>
      <c r="BD152" s="59"/>
      <c r="BE152" s="59"/>
      <c r="BF152" s="59"/>
      <c r="BG152" s="59"/>
      <c r="BH152" s="59"/>
      <c r="BI152" s="59"/>
      <c r="BJ152" s="59"/>
      <c r="BK152" s="59"/>
      <c r="BL152" s="59"/>
      <c r="BM152" s="59"/>
      <c r="BN152" s="59"/>
      <c r="BO152" s="59"/>
      <c r="BP152" s="59"/>
      <c r="BQ152" s="59"/>
      <c r="BR152" s="59"/>
      <c r="BS152" s="59"/>
      <c r="BT152" s="59"/>
      <c r="BU152" s="59"/>
      <c r="BV152" s="59"/>
      <c r="BW152" s="59"/>
      <c r="BX152" s="59"/>
      <c r="BY152" s="59"/>
      <c r="BZ152" s="59"/>
    </row>
    <row r="153" spans="1:78" s="2" customFormat="1" ht="16.5" customHeight="1">
      <c r="A153" s="59"/>
      <c r="B153" s="59" t="s">
        <v>36</v>
      </c>
      <c r="C153" s="59"/>
      <c r="D153" s="59"/>
      <c r="E153" s="59"/>
      <c r="F153" s="59"/>
      <c r="G153" s="59"/>
      <c r="H153" s="59"/>
      <c r="I153" s="59"/>
      <c r="J153" s="59"/>
      <c r="K153" s="59"/>
      <c r="L153" s="59"/>
      <c r="M153" s="59"/>
      <c r="N153" s="59"/>
      <c r="O153" s="59"/>
      <c r="P153" s="59"/>
      <c r="Q153" s="59"/>
      <c r="R153" s="59"/>
      <c r="S153" s="59" t="s">
        <v>37</v>
      </c>
      <c r="T153" s="59"/>
      <c r="U153" s="735">
        <f>shinsei_KANRI2_SIKAKU</f>
        <v>0</v>
      </c>
      <c r="V153" s="735"/>
      <c r="W153" s="735"/>
      <c r="X153" s="735"/>
      <c r="Y153" s="122" t="s">
        <v>38</v>
      </c>
      <c r="Z153" s="59"/>
      <c r="AA153" s="59"/>
      <c r="AB153" s="59"/>
      <c r="AC153" s="59"/>
      <c r="AD153" s="59"/>
      <c r="AE153" s="59"/>
      <c r="AF153" s="59"/>
      <c r="AG153" s="59"/>
      <c r="AH153" s="59"/>
      <c r="AI153" s="59" t="s">
        <v>37</v>
      </c>
      <c r="AJ153" s="59"/>
      <c r="AK153" s="707">
        <f>shinsei_KANRI2_TOUROKU_KIKAN</f>
        <v>0</v>
      </c>
      <c r="AL153" s="707"/>
      <c r="AM153" s="707"/>
      <c r="AN153" s="707"/>
      <c r="AO153" s="707"/>
      <c r="AP153" s="707"/>
      <c r="AQ153" s="707"/>
      <c r="AR153" s="707"/>
      <c r="AS153" s="707"/>
      <c r="AT153" s="707"/>
      <c r="AU153" s="707"/>
      <c r="AV153" s="707"/>
      <c r="AW153" s="122" t="s">
        <v>39</v>
      </c>
      <c r="AX153" s="59"/>
      <c r="AY153" s="59"/>
      <c r="AZ153" s="59"/>
      <c r="BA153" s="59"/>
      <c r="BB153" s="59"/>
      <c r="BC153" s="59"/>
      <c r="BD153" s="59"/>
      <c r="BE153" s="59"/>
      <c r="BF153" s="735">
        <f>shinsei_KANRI2_KENSETUSI_NO</f>
        <v>0</v>
      </c>
      <c r="BG153" s="735"/>
      <c r="BH153" s="735"/>
      <c r="BI153" s="735"/>
      <c r="BJ153" s="735"/>
      <c r="BK153" s="735"/>
      <c r="BL153" s="735"/>
      <c r="BM153" s="735"/>
      <c r="BN153" s="735"/>
      <c r="BO153" s="735"/>
      <c r="BP153" s="735"/>
      <c r="BQ153" s="735"/>
      <c r="BR153" s="122" t="s">
        <v>40</v>
      </c>
      <c r="BS153" s="59"/>
      <c r="BT153" s="59"/>
      <c r="BU153" s="59"/>
      <c r="BV153" s="59"/>
      <c r="BW153" s="59"/>
      <c r="BX153" s="59"/>
      <c r="BY153" s="59"/>
      <c r="BZ153" s="59"/>
    </row>
    <row r="154" spans="1:78" s="2" customFormat="1" ht="16.5" customHeight="1">
      <c r="A154" s="59"/>
      <c r="B154" s="59" t="s">
        <v>31</v>
      </c>
      <c r="C154" s="59"/>
      <c r="D154" s="59"/>
      <c r="E154" s="59"/>
      <c r="F154" s="59"/>
      <c r="G154" s="59"/>
      <c r="H154" s="59"/>
      <c r="I154" s="59"/>
      <c r="J154" s="59"/>
      <c r="K154" s="59"/>
      <c r="L154" s="59"/>
      <c r="M154" s="59"/>
      <c r="N154" s="59"/>
      <c r="O154" s="59"/>
      <c r="P154" s="59"/>
      <c r="Q154" s="59"/>
      <c r="R154" s="735">
        <f>shinsei_KANRI2_NAME</f>
        <v>0</v>
      </c>
      <c r="S154" s="735"/>
      <c r="T154" s="735"/>
      <c r="U154" s="735"/>
      <c r="V154" s="735"/>
      <c r="W154" s="735"/>
      <c r="X154" s="735"/>
      <c r="Y154" s="735"/>
      <c r="Z154" s="735"/>
      <c r="AA154" s="735"/>
      <c r="AB154" s="735"/>
      <c r="AC154" s="735"/>
      <c r="AD154" s="735"/>
      <c r="AE154" s="735"/>
      <c r="AF154" s="735"/>
      <c r="AG154" s="735"/>
      <c r="AH154" s="735"/>
      <c r="AI154" s="735"/>
      <c r="AJ154" s="735"/>
      <c r="AK154" s="735"/>
      <c r="AL154" s="735"/>
      <c r="AM154" s="735"/>
      <c r="AN154" s="735"/>
      <c r="AO154" s="735"/>
      <c r="AP154" s="735"/>
      <c r="AQ154" s="735"/>
      <c r="AR154" s="735"/>
      <c r="AS154" s="735"/>
      <c r="AT154" s="735"/>
      <c r="AU154" s="735"/>
      <c r="AV154" s="735"/>
      <c r="AW154" s="735"/>
      <c r="AX154" s="735"/>
      <c r="AY154" s="735"/>
      <c r="AZ154" s="735"/>
      <c r="BA154" s="735"/>
      <c r="BB154" s="735"/>
      <c r="BC154" s="735"/>
      <c r="BD154" s="735"/>
      <c r="BE154" s="735"/>
      <c r="BF154" s="735"/>
      <c r="BG154" s="735"/>
      <c r="BH154" s="735"/>
      <c r="BI154" s="735"/>
      <c r="BJ154" s="735"/>
      <c r="BK154" s="735"/>
      <c r="BL154" s="735"/>
      <c r="BM154" s="735"/>
      <c r="BN154" s="735"/>
      <c r="BO154" s="735"/>
      <c r="BP154" s="735"/>
      <c r="BQ154" s="735"/>
      <c r="BR154" s="735"/>
      <c r="BS154" s="735"/>
      <c r="BT154" s="735"/>
      <c r="BU154" s="735"/>
      <c r="BV154" s="735"/>
      <c r="BW154" s="735"/>
      <c r="BX154" s="735"/>
      <c r="BY154" s="735"/>
      <c r="BZ154" s="735"/>
    </row>
    <row r="155" spans="1:78" s="2" customFormat="1" ht="16.5" customHeight="1">
      <c r="A155" s="59"/>
      <c r="B155" s="59" t="s">
        <v>42</v>
      </c>
      <c r="C155" s="59"/>
      <c r="D155" s="59"/>
      <c r="E155" s="59"/>
      <c r="F155" s="59"/>
      <c r="G155" s="59"/>
      <c r="H155" s="59"/>
      <c r="I155" s="59"/>
      <c r="J155" s="59"/>
      <c r="K155" s="59"/>
      <c r="L155" s="59"/>
      <c r="M155" s="59"/>
      <c r="N155" s="59"/>
      <c r="O155" s="59"/>
      <c r="P155" s="59"/>
      <c r="Q155" s="59"/>
      <c r="R155" s="59"/>
      <c r="S155" s="59" t="s">
        <v>37</v>
      </c>
      <c r="T155" s="59"/>
      <c r="U155" s="735">
        <f>shinsei_KANRI2_JIMU_SIKAKU</f>
        <v>0</v>
      </c>
      <c r="V155" s="735"/>
      <c r="W155" s="735"/>
      <c r="X155" s="735"/>
      <c r="Y155" s="122" t="s">
        <v>43</v>
      </c>
      <c r="Z155" s="59"/>
      <c r="AA155" s="59"/>
      <c r="AB155" s="59"/>
      <c r="AC155" s="59"/>
      <c r="AD155" s="59"/>
      <c r="AE155" s="59"/>
      <c r="AF155" s="59"/>
      <c r="AG155" s="59"/>
      <c r="AH155" s="59"/>
      <c r="AI155" s="59" t="s">
        <v>37</v>
      </c>
      <c r="AJ155" s="59"/>
      <c r="AK155" s="735">
        <f>shinsei_KANRI2_JIMU_TOUROKU_KIKAN</f>
        <v>0</v>
      </c>
      <c r="AL155" s="735"/>
      <c r="AM155" s="735"/>
      <c r="AN155" s="735"/>
      <c r="AO155" s="735"/>
      <c r="AP155" s="735"/>
      <c r="AQ155" s="735"/>
      <c r="AR155" s="735"/>
      <c r="AS155" s="735"/>
      <c r="AT155" s="59" t="s">
        <v>44</v>
      </c>
      <c r="AU155" s="59"/>
      <c r="AV155" s="59"/>
      <c r="AW155" s="59"/>
      <c r="AX155" s="122"/>
      <c r="AY155" s="59"/>
      <c r="AZ155" s="59"/>
      <c r="BA155" s="59"/>
      <c r="BB155" s="59"/>
      <c r="BC155" s="59"/>
      <c r="BD155" s="59"/>
      <c r="BE155" s="59"/>
      <c r="BF155" s="735">
        <f>shinsei_KANRI2_JIMU_NO</f>
        <v>0</v>
      </c>
      <c r="BG155" s="735"/>
      <c r="BH155" s="735"/>
      <c r="BI155" s="735"/>
      <c r="BJ155" s="735"/>
      <c r="BK155" s="735"/>
      <c r="BL155" s="735"/>
      <c r="BM155" s="735"/>
      <c r="BN155" s="735"/>
      <c r="BO155" s="735"/>
      <c r="BP155" s="735"/>
      <c r="BQ155" s="735"/>
      <c r="BR155" s="122" t="s">
        <v>40</v>
      </c>
      <c r="BS155" s="59"/>
      <c r="BT155" s="59"/>
      <c r="BU155" s="59"/>
      <c r="BV155" s="59"/>
      <c r="BW155" s="59"/>
      <c r="BX155" s="59"/>
      <c r="BY155" s="59"/>
      <c r="BZ155" s="59"/>
    </row>
    <row r="156" spans="1:78" s="2" customFormat="1" ht="16.5" customHeight="1">
      <c r="A156" s="59"/>
      <c r="B156" s="59"/>
      <c r="C156" s="59"/>
      <c r="D156" s="59"/>
      <c r="E156" s="59"/>
      <c r="F156" s="59"/>
      <c r="G156" s="59"/>
      <c r="H156" s="59"/>
      <c r="I156" s="59"/>
      <c r="J156" s="59"/>
      <c r="K156" s="59"/>
      <c r="L156" s="59"/>
      <c r="M156" s="59"/>
      <c r="N156" s="59"/>
      <c r="O156" s="59"/>
      <c r="P156" s="59"/>
      <c r="Q156" s="59"/>
      <c r="R156" s="735">
        <f>shinsei_KANRI2_JIMU_NAME</f>
        <v>0</v>
      </c>
      <c r="S156" s="735"/>
      <c r="T156" s="735"/>
      <c r="U156" s="735"/>
      <c r="V156" s="735"/>
      <c r="W156" s="735"/>
      <c r="X156" s="735"/>
      <c r="Y156" s="735"/>
      <c r="Z156" s="735"/>
      <c r="AA156" s="735"/>
      <c r="AB156" s="735"/>
      <c r="AC156" s="735"/>
      <c r="AD156" s="735"/>
      <c r="AE156" s="735"/>
      <c r="AF156" s="735"/>
      <c r="AG156" s="735"/>
      <c r="AH156" s="735"/>
      <c r="AI156" s="735"/>
      <c r="AJ156" s="735"/>
      <c r="AK156" s="735"/>
      <c r="AL156" s="735"/>
      <c r="AM156" s="735"/>
      <c r="AN156" s="735"/>
      <c r="AO156" s="735"/>
      <c r="AP156" s="735"/>
      <c r="AQ156" s="735"/>
      <c r="AR156" s="735"/>
      <c r="AS156" s="735"/>
      <c r="AT156" s="735"/>
      <c r="AU156" s="735"/>
      <c r="AV156" s="735"/>
      <c r="AW156" s="735"/>
      <c r="AX156" s="735"/>
      <c r="AY156" s="735"/>
      <c r="AZ156" s="735"/>
      <c r="BA156" s="735"/>
      <c r="BB156" s="735"/>
      <c r="BC156" s="735"/>
      <c r="BD156" s="735"/>
      <c r="BE156" s="735"/>
      <c r="BF156" s="735"/>
      <c r="BG156" s="735"/>
      <c r="BH156" s="735"/>
      <c r="BI156" s="735"/>
      <c r="BJ156" s="735"/>
      <c r="BK156" s="735"/>
      <c r="BL156" s="735"/>
      <c r="BM156" s="735"/>
      <c r="BN156" s="735"/>
      <c r="BO156" s="735"/>
      <c r="BP156" s="735"/>
      <c r="BQ156" s="735"/>
      <c r="BR156" s="735"/>
      <c r="BS156" s="735"/>
      <c r="BT156" s="735"/>
      <c r="BU156" s="735"/>
      <c r="BV156" s="735"/>
      <c r="BW156" s="735"/>
      <c r="BX156" s="735"/>
      <c r="BY156" s="735"/>
      <c r="BZ156" s="735"/>
    </row>
    <row r="157" spans="1:78" s="2" customFormat="1" ht="16.5" customHeight="1">
      <c r="A157" s="59"/>
      <c r="B157" s="59" t="s">
        <v>47</v>
      </c>
      <c r="C157" s="59"/>
      <c r="D157" s="59"/>
      <c r="E157" s="59"/>
      <c r="F157" s="59"/>
      <c r="G157" s="59"/>
      <c r="H157" s="59"/>
      <c r="I157" s="59"/>
      <c r="J157" s="59"/>
      <c r="K157" s="59"/>
      <c r="L157" s="59"/>
      <c r="M157" s="59"/>
      <c r="N157" s="59"/>
      <c r="O157" s="59"/>
      <c r="P157" s="59"/>
      <c r="Q157" s="59"/>
      <c r="R157" s="735">
        <f>shinsei_KANRI2_POST_CODE</f>
        <v>0</v>
      </c>
      <c r="S157" s="735"/>
      <c r="T157" s="735"/>
      <c r="U157" s="735"/>
      <c r="V157" s="735"/>
      <c r="W157" s="735"/>
      <c r="X157" s="735"/>
      <c r="Y157" s="735"/>
      <c r="Z157" s="735"/>
      <c r="AA157" s="735"/>
      <c r="AB157" s="735"/>
      <c r="AC157" s="735"/>
      <c r="AD157" s="735"/>
      <c r="AE157" s="735"/>
      <c r="AF157" s="735"/>
      <c r="AG157" s="735"/>
      <c r="AH157" s="735"/>
      <c r="AI157" s="735"/>
      <c r="AJ157" s="735"/>
      <c r="AK157" s="735"/>
      <c r="AL157" s="735"/>
      <c r="AM157" s="735"/>
      <c r="AN157" s="735"/>
      <c r="AO157" s="735"/>
      <c r="AP157" s="735"/>
      <c r="AQ157" s="735"/>
      <c r="AR157" s="735"/>
      <c r="AS157" s="735"/>
      <c r="AT157" s="735"/>
      <c r="AU157" s="735"/>
      <c r="AV157" s="735"/>
      <c r="AW157" s="735"/>
      <c r="AX157" s="735"/>
      <c r="AY157" s="735"/>
      <c r="AZ157" s="735"/>
      <c r="BA157" s="735"/>
      <c r="BB157" s="735"/>
      <c r="BC157" s="735"/>
      <c r="BD157" s="735"/>
      <c r="BE157" s="735"/>
      <c r="BF157" s="735"/>
      <c r="BG157" s="735"/>
      <c r="BH157" s="735"/>
      <c r="BI157" s="735"/>
      <c r="BJ157" s="735"/>
      <c r="BK157" s="735"/>
      <c r="BL157" s="735"/>
      <c r="BM157" s="735"/>
      <c r="BN157" s="735"/>
      <c r="BO157" s="735"/>
      <c r="BP157" s="735"/>
      <c r="BQ157" s="735"/>
      <c r="BR157" s="735"/>
      <c r="BS157" s="735"/>
      <c r="BT157" s="735"/>
      <c r="BU157" s="735"/>
      <c r="BV157" s="735"/>
      <c r="BW157" s="735"/>
      <c r="BX157" s="735"/>
      <c r="BY157" s="735"/>
      <c r="BZ157" s="735"/>
    </row>
    <row r="158" spans="1:78" s="2" customFormat="1" ht="16.5" customHeight="1">
      <c r="A158" s="59"/>
      <c r="B158" s="59" t="s">
        <v>48</v>
      </c>
      <c r="C158" s="59"/>
      <c r="D158" s="59"/>
      <c r="E158" s="59"/>
      <c r="F158" s="59"/>
      <c r="G158" s="59"/>
      <c r="H158" s="59"/>
      <c r="I158" s="59"/>
      <c r="J158" s="59"/>
      <c r="K158" s="59"/>
      <c r="L158" s="59"/>
      <c r="M158" s="59"/>
      <c r="N158" s="59"/>
      <c r="O158" s="59"/>
      <c r="P158" s="59"/>
      <c r="Q158" s="59"/>
      <c r="R158" s="735" t="str">
        <f>shinsei_KANRI2_KEN&amp;shinsei_KANRI2_ADDRESS</f>
        <v/>
      </c>
      <c r="S158" s="735"/>
      <c r="T158" s="735"/>
      <c r="U158" s="735"/>
      <c r="V158" s="735"/>
      <c r="W158" s="735"/>
      <c r="X158" s="735"/>
      <c r="Y158" s="735"/>
      <c r="Z158" s="735"/>
      <c r="AA158" s="735"/>
      <c r="AB158" s="735"/>
      <c r="AC158" s="735"/>
      <c r="AD158" s="735"/>
      <c r="AE158" s="735"/>
      <c r="AF158" s="735"/>
      <c r="AG158" s="735"/>
      <c r="AH158" s="735"/>
      <c r="AI158" s="735"/>
      <c r="AJ158" s="735"/>
      <c r="AK158" s="735"/>
      <c r="AL158" s="735"/>
      <c r="AM158" s="735"/>
      <c r="AN158" s="735"/>
      <c r="AO158" s="735"/>
      <c r="AP158" s="735"/>
      <c r="AQ158" s="735"/>
      <c r="AR158" s="735"/>
      <c r="AS158" s="735"/>
      <c r="AT158" s="735"/>
      <c r="AU158" s="735"/>
      <c r="AV158" s="735"/>
      <c r="AW158" s="735"/>
      <c r="AX158" s="735"/>
      <c r="AY158" s="735"/>
      <c r="AZ158" s="735"/>
      <c r="BA158" s="735"/>
      <c r="BB158" s="735"/>
      <c r="BC158" s="735"/>
      <c r="BD158" s="735"/>
      <c r="BE158" s="735"/>
      <c r="BF158" s="735"/>
      <c r="BG158" s="735"/>
      <c r="BH158" s="735"/>
      <c r="BI158" s="735"/>
      <c r="BJ158" s="735"/>
      <c r="BK158" s="735"/>
      <c r="BL158" s="735"/>
      <c r="BM158" s="735"/>
      <c r="BN158" s="735"/>
      <c r="BO158" s="735"/>
      <c r="BP158" s="735"/>
      <c r="BQ158" s="735"/>
      <c r="BR158" s="735"/>
      <c r="BS158" s="735"/>
      <c r="BT158" s="735"/>
      <c r="BU158" s="735"/>
      <c r="BV158" s="735"/>
      <c r="BW158" s="735"/>
      <c r="BX158" s="735"/>
      <c r="BY158" s="735"/>
      <c r="BZ158" s="735"/>
    </row>
    <row r="159" spans="1:78" s="2" customFormat="1" ht="16.5" customHeight="1">
      <c r="A159" s="59"/>
      <c r="B159" s="59" t="s">
        <v>49</v>
      </c>
      <c r="C159" s="59"/>
      <c r="D159" s="59"/>
      <c r="E159" s="59"/>
      <c r="F159" s="59"/>
      <c r="G159" s="59"/>
      <c r="H159" s="59"/>
      <c r="I159" s="59"/>
      <c r="J159" s="59"/>
      <c r="K159" s="59"/>
      <c r="L159" s="59"/>
      <c r="M159" s="59"/>
      <c r="N159" s="59"/>
      <c r="O159" s="59"/>
      <c r="P159" s="59"/>
      <c r="Q159" s="59"/>
      <c r="R159" s="735">
        <f>shinsei_KANRI2_TEL</f>
        <v>0</v>
      </c>
      <c r="S159" s="735"/>
      <c r="T159" s="735"/>
      <c r="U159" s="735"/>
      <c r="V159" s="735"/>
      <c r="W159" s="735"/>
      <c r="X159" s="735"/>
      <c r="Y159" s="735"/>
      <c r="Z159" s="735"/>
      <c r="AA159" s="735"/>
      <c r="AB159" s="735"/>
      <c r="AC159" s="735"/>
      <c r="AD159" s="735"/>
      <c r="AE159" s="735"/>
      <c r="AF159" s="735"/>
      <c r="AG159" s="735"/>
      <c r="AH159" s="735"/>
      <c r="AI159" s="735"/>
      <c r="AJ159" s="735"/>
      <c r="AK159" s="735"/>
      <c r="AL159" s="735"/>
      <c r="AM159" s="735"/>
      <c r="AN159" s="735"/>
      <c r="AO159" s="735"/>
      <c r="AP159" s="735"/>
      <c r="AQ159" s="735"/>
      <c r="AR159" s="735"/>
      <c r="AS159" s="735"/>
      <c r="AT159" s="735"/>
      <c r="AU159" s="735"/>
      <c r="AV159" s="735"/>
      <c r="AW159" s="735"/>
      <c r="AX159" s="735"/>
      <c r="AY159" s="735"/>
      <c r="AZ159" s="735"/>
      <c r="BA159" s="735"/>
      <c r="BB159" s="735"/>
      <c r="BC159" s="735"/>
      <c r="BD159" s="735"/>
      <c r="BE159" s="735"/>
      <c r="BF159" s="735"/>
      <c r="BG159" s="735"/>
      <c r="BH159" s="735"/>
      <c r="BI159" s="735"/>
      <c r="BJ159" s="735"/>
      <c r="BK159" s="735"/>
      <c r="BL159" s="735"/>
      <c r="BM159" s="735"/>
      <c r="BN159" s="735"/>
      <c r="BO159" s="735"/>
      <c r="BP159" s="735"/>
      <c r="BQ159" s="735"/>
      <c r="BR159" s="735"/>
      <c r="BS159" s="735"/>
      <c r="BT159" s="735"/>
      <c r="BU159" s="735"/>
      <c r="BV159" s="735"/>
      <c r="BW159" s="735"/>
      <c r="BX159" s="735"/>
      <c r="BY159" s="735"/>
      <c r="BZ159" s="735"/>
    </row>
    <row r="160" spans="1:78" s="2" customFormat="1" ht="16.5" customHeight="1">
      <c r="A160" s="59"/>
      <c r="B160" s="59" t="s">
        <v>74</v>
      </c>
      <c r="C160" s="59"/>
      <c r="D160" s="59"/>
      <c r="E160" s="59"/>
      <c r="F160" s="59"/>
      <c r="G160" s="59"/>
      <c r="H160" s="59"/>
      <c r="I160" s="59"/>
      <c r="J160" s="59"/>
      <c r="K160" s="59"/>
      <c r="L160" s="59"/>
      <c r="M160" s="59"/>
      <c r="N160" s="59"/>
      <c r="O160" s="59"/>
      <c r="P160" s="59"/>
      <c r="Q160" s="59"/>
      <c r="R160" s="122"/>
      <c r="S160" s="122"/>
      <c r="T160" s="122"/>
      <c r="U160" s="59"/>
      <c r="V160" s="59"/>
      <c r="W160" s="59"/>
      <c r="X160" s="59"/>
      <c r="Y160" s="735">
        <f>shinsei_KANRI2_DOC</f>
        <v>0</v>
      </c>
      <c r="Z160" s="735"/>
      <c r="AA160" s="735"/>
      <c r="AB160" s="735"/>
      <c r="AC160" s="735"/>
      <c r="AD160" s="735"/>
      <c r="AE160" s="735"/>
      <c r="AF160" s="735"/>
      <c r="AG160" s="735"/>
      <c r="AH160" s="735"/>
      <c r="AI160" s="735"/>
      <c r="AJ160" s="735"/>
      <c r="AK160" s="735"/>
      <c r="AL160" s="735"/>
      <c r="AM160" s="735"/>
      <c r="AN160" s="735"/>
      <c r="AO160" s="735"/>
      <c r="AP160" s="735"/>
      <c r="AQ160" s="735"/>
      <c r="AR160" s="735"/>
      <c r="AS160" s="735"/>
      <c r="AT160" s="735"/>
      <c r="AU160" s="735"/>
      <c r="AV160" s="735"/>
      <c r="AW160" s="735"/>
      <c r="AX160" s="735"/>
      <c r="AY160" s="735"/>
      <c r="AZ160" s="735"/>
      <c r="BA160" s="735"/>
      <c r="BB160" s="735"/>
      <c r="BC160" s="735"/>
      <c r="BD160" s="735"/>
      <c r="BE160" s="735"/>
      <c r="BF160" s="735"/>
      <c r="BG160" s="735"/>
      <c r="BH160" s="735"/>
      <c r="BI160" s="735"/>
      <c r="BJ160" s="735"/>
      <c r="BK160" s="735"/>
      <c r="BL160" s="735"/>
      <c r="BM160" s="735"/>
      <c r="BN160" s="735"/>
      <c r="BO160" s="735"/>
      <c r="BP160" s="735"/>
      <c r="BQ160" s="735"/>
      <c r="BR160" s="735"/>
      <c r="BS160" s="735"/>
      <c r="BT160" s="735"/>
      <c r="BU160" s="735"/>
      <c r="BV160" s="735"/>
      <c r="BW160" s="735"/>
      <c r="BX160" s="735"/>
      <c r="BY160" s="735"/>
      <c r="BZ160" s="735"/>
    </row>
    <row r="161" spans="1:78" s="2" customFormat="1" ht="3.6" customHeight="1">
      <c r="A161" s="59"/>
      <c r="B161" s="59"/>
      <c r="C161" s="59"/>
      <c r="D161" s="59"/>
      <c r="E161" s="59"/>
      <c r="F161" s="59"/>
      <c r="G161" s="59"/>
      <c r="H161" s="59"/>
      <c r="I161" s="59"/>
      <c r="J161" s="59"/>
      <c r="K161" s="59"/>
      <c r="L161" s="59"/>
      <c r="M161" s="59"/>
      <c r="N161" s="59"/>
      <c r="O161" s="59"/>
      <c r="P161" s="59"/>
      <c r="Q161" s="59"/>
      <c r="R161" s="59"/>
      <c r="S161" s="59"/>
      <c r="T161" s="59"/>
      <c r="U161" s="59"/>
      <c r="V161" s="59"/>
      <c r="W161" s="59"/>
      <c r="X161" s="59"/>
      <c r="Y161" s="59"/>
      <c r="Z161" s="59"/>
      <c r="AA161" s="59"/>
      <c r="AB161" s="59"/>
      <c r="AC161" s="59"/>
      <c r="AD161" s="59"/>
      <c r="AE161" s="59"/>
      <c r="AF161" s="59"/>
      <c r="AG161" s="59"/>
      <c r="AH161" s="59"/>
      <c r="AI161" s="59"/>
      <c r="AJ161" s="59"/>
      <c r="AK161" s="59"/>
      <c r="AL161" s="59"/>
      <c r="AM161" s="59"/>
      <c r="AN161" s="59"/>
      <c r="AO161" s="59"/>
      <c r="AP161" s="59"/>
      <c r="AQ161" s="59"/>
      <c r="AR161" s="59"/>
      <c r="AS161" s="59"/>
      <c r="AT161" s="59"/>
      <c r="AU161" s="59"/>
      <c r="AV161" s="59"/>
      <c r="AW161" s="59"/>
      <c r="AX161" s="59"/>
      <c r="AY161" s="59"/>
      <c r="AZ161" s="59"/>
      <c r="BA161" s="59"/>
      <c r="BB161" s="59"/>
      <c r="BC161" s="59"/>
      <c r="BD161" s="59"/>
      <c r="BE161" s="59"/>
      <c r="BF161" s="59"/>
      <c r="BG161" s="59"/>
      <c r="BH161" s="59"/>
      <c r="BI161" s="59"/>
      <c r="BJ161" s="59"/>
      <c r="BK161" s="59"/>
      <c r="BL161" s="59"/>
      <c r="BM161" s="59"/>
      <c r="BN161" s="59"/>
      <c r="BO161" s="59"/>
      <c r="BP161" s="59"/>
      <c r="BQ161" s="59"/>
      <c r="BR161" s="59"/>
      <c r="BS161" s="59"/>
      <c r="BT161" s="59"/>
      <c r="BU161" s="59"/>
      <c r="BV161" s="59"/>
      <c r="BW161" s="59"/>
      <c r="BX161" s="59"/>
      <c r="BY161" s="59"/>
      <c r="BZ161" s="59"/>
    </row>
    <row r="162" spans="1:78" s="2" customFormat="1" ht="3.6" customHeight="1">
      <c r="A162" s="59"/>
      <c r="B162" s="59"/>
      <c r="C162" s="59"/>
      <c r="D162" s="59"/>
      <c r="E162" s="59"/>
      <c r="F162" s="59"/>
      <c r="G162" s="59"/>
      <c r="H162" s="59"/>
      <c r="I162" s="59"/>
      <c r="J162" s="59"/>
      <c r="K162" s="59"/>
      <c r="L162" s="59"/>
      <c r="M162" s="59"/>
      <c r="N162" s="59"/>
      <c r="O162" s="59"/>
      <c r="P162" s="59"/>
      <c r="Q162" s="59"/>
      <c r="R162" s="59"/>
      <c r="S162" s="59"/>
      <c r="T162" s="59"/>
      <c r="U162" s="59"/>
      <c r="V162" s="59"/>
      <c r="W162" s="59"/>
      <c r="X162" s="59"/>
      <c r="Y162" s="59"/>
      <c r="Z162" s="59"/>
      <c r="AA162" s="59"/>
      <c r="AB162" s="59"/>
      <c r="AC162" s="59"/>
      <c r="AD162" s="59"/>
      <c r="AE162" s="59"/>
      <c r="AF162" s="59"/>
      <c r="AG162" s="59"/>
      <c r="AH162" s="59"/>
      <c r="AI162" s="59"/>
      <c r="AJ162" s="59"/>
      <c r="AK162" s="59"/>
      <c r="AL162" s="59"/>
      <c r="AM162" s="59"/>
      <c r="AN162" s="59"/>
      <c r="AO162" s="59"/>
      <c r="AP162" s="59"/>
      <c r="AQ162" s="59"/>
      <c r="AR162" s="59"/>
      <c r="AS162" s="59"/>
      <c r="AT162" s="59"/>
      <c r="AU162" s="59"/>
      <c r="AV162" s="59"/>
      <c r="AW162" s="59"/>
      <c r="AX162" s="59"/>
      <c r="AY162" s="59"/>
      <c r="AZ162" s="59"/>
      <c r="BA162" s="59"/>
      <c r="BB162" s="59"/>
      <c r="BC162" s="59"/>
      <c r="BD162" s="59"/>
      <c r="BE162" s="59"/>
      <c r="BF162" s="59"/>
      <c r="BG162" s="59"/>
      <c r="BH162" s="59"/>
      <c r="BI162" s="59"/>
      <c r="BJ162" s="59"/>
      <c r="BK162" s="59"/>
      <c r="BL162" s="59"/>
      <c r="BM162" s="59"/>
      <c r="BN162" s="59"/>
      <c r="BO162" s="59"/>
      <c r="BP162" s="59"/>
      <c r="BQ162" s="59"/>
      <c r="BR162" s="59"/>
      <c r="BS162" s="59"/>
      <c r="BT162" s="59"/>
      <c r="BU162" s="59"/>
      <c r="BV162" s="59"/>
      <c r="BW162" s="59"/>
      <c r="BX162" s="59"/>
      <c r="BY162" s="59"/>
      <c r="BZ162" s="59"/>
    </row>
    <row r="163" spans="1:78" s="2" customFormat="1" ht="16.5" customHeight="1">
      <c r="A163" s="59"/>
      <c r="B163" s="59" t="s">
        <v>36</v>
      </c>
      <c r="C163" s="59"/>
      <c r="D163" s="59"/>
      <c r="E163" s="59"/>
      <c r="F163" s="59"/>
      <c r="G163" s="59"/>
      <c r="H163" s="59"/>
      <c r="I163" s="59"/>
      <c r="J163" s="59"/>
      <c r="K163" s="59"/>
      <c r="L163" s="59"/>
      <c r="M163" s="59"/>
      <c r="N163" s="59"/>
      <c r="O163" s="59"/>
      <c r="P163" s="59"/>
      <c r="Q163" s="59"/>
      <c r="R163" s="59"/>
      <c r="S163" s="59" t="s">
        <v>37</v>
      </c>
      <c r="T163" s="59"/>
      <c r="U163" s="735">
        <f>shinsei_KANRI3_SIKAKU</f>
        <v>0</v>
      </c>
      <c r="V163" s="735"/>
      <c r="W163" s="735"/>
      <c r="X163" s="735"/>
      <c r="Y163" s="122" t="s">
        <v>38</v>
      </c>
      <c r="Z163" s="59"/>
      <c r="AA163" s="59"/>
      <c r="AB163" s="59"/>
      <c r="AC163" s="59"/>
      <c r="AD163" s="59"/>
      <c r="AE163" s="59"/>
      <c r="AF163" s="59"/>
      <c r="AG163" s="59"/>
      <c r="AH163" s="59"/>
      <c r="AI163" s="59" t="s">
        <v>37</v>
      </c>
      <c r="AJ163" s="59"/>
      <c r="AK163" s="707">
        <f>shinsei_KANRI3_TOUROKU_KIKAN</f>
        <v>0</v>
      </c>
      <c r="AL163" s="707"/>
      <c r="AM163" s="707"/>
      <c r="AN163" s="707"/>
      <c r="AO163" s="707"/>
      <c r="AP163" s="707"/>
      <c r="AQ163" s="707"/>
      <c r="AR163" s="707"/>
      <c r="AS163" s="707"/>
      <c r="AT163" s="707"/>
      <c r="AU163" s="707"/>
      <c r="AV163" s="707"/>
      <c r="AW163" s="122" t="s">
        <v>39</v>
      </c>
      <c r="AX163" s="59"/>
      <c r="AY163" s="59"/>
      <c r="AZ163" s="59"/>
      <c r="BA163" s="59"/>
      <c r="BB163" s="59"/>
      <c r="BC163" s="59"/>
      <c r="BD163" s="59"/>
      <c r="BE163" s="59"/>
      <c r="BF163" s="735">
        <f>shinsei_KANRI3_KENSETUSI_NO</f>
        <v>0</v>
      </c>
      <c r="BG163" s="735"/>
      <c r="BH163" s="735"/>
      <c r="BI163" s="735"/>
      <c r="BJ163" s="735"/>
      <c r="BK163" s="735"/>
      <c r="BL163" s="735"/>
      <c r="BM163" s="735"/>
      <c r="BN163" s="735"/>
      <c r="BO163" s="735"/>
      <c r="BP163" s="735"/>
      <c r="BQ163" s="735"/>
      <c r="BR163" s="122" t="s">
        <v>40</v>
      </c>
      <c r="BS163" s="59"/>
      <c r="BT163" s="59"/>
      <c r="BU163" s="59"/>
      <c r="BV163" s="59"/>
      <c r="BW163" s="59"/>
      <c r="BX163" s="59"/>
      <c r="BY163" s="59"/>
      <c r="BZ163" s="59"/>
    </row>
    <row r="164" spans="1:78" s="2" customFormat="1" ht="16.5" customHeight="1">
      <c r="A164" s="59"/>
      <c r="B164" s="59" t="s">
        <v>31</v>
      </c>
      <c r="C164" s="59"/>
      <c r="D164" s="59"/>
      <c r="E164" s="59"/>
      <c r="F164" s="59"/>
      <c r="G164" s="59"/>
      <c r="H164" s="59"/>
      <c r="I164" s="59"/>
      <c r="J164" s="59"/>
      <c r="K164" s="59"/>
      <c r="L164" s="59"/>
      <c r="M164" s="59"/>
      <c r="N164" s="59"/>
      <c r="O164" s="59"/>
      <c r="P164" s="59"/>
      <c r="Q164" s="59"/>
      <c r="R164" s="735">
        <f>shinsei_KANRI3_NAME</f>
        <v>0</v>
      </c>
      <c r="S164" s="735"/>
      <c r="T164" s="735"/>
      <c r="U164" s="735"/>
      <c r="V164" s="735"/>
      <c r="W164" s="735"/>
      <c r="X164" s="735"/>
      <c r="Y164" s="735"/>
      <c r="Z164" s="735"/>
      <c r="AA164" s="735"/>
      <c r="AB164" s="735"/>
      <c r="AC164" s="735"/>
      <c r="AD164" s="735"/>
      <c r="AE164" s="735"/>
      <c r="AF164" s="735"/>
      <c r="AG164" s="735"/>
      <c r="AH164" s="735"/>
      <c r="AI164" s="735"/>
      <c r="AJ164" s="735"/>
      <c r="AK164" s="735"/>
      <c r="AL164" s="735"/>
      <c r="AM164" s="735"/>
      <c r="AN164" s="735"/>
      <c r="AO164" s="735"/>
      <c r="AP164" s="735"/>
      <c r="AQ164" s="735"/>
      <c r="AR164" s="735"/>
      <c r="AS164" s="735"/>
      <c r="AT164" s="735"/>
      <c r="AU164" s="735"/>
      <c r="AV164" s="735"/>
      <c r="AW164" s="735"/>
      <c r="AX164" s="735"/>
      <c r="AY164" s="735"/>
      <c r="AZ164" s="735"/>
      <c r="BA164" s="735"/>
      <c r="BB164" s="735"/>
      <c r="BC164" s="735"/>
      <c r="BD164" s="735"/>
      <c r="BE164" s="735"/>
      <c r="BF164" s="735"/>
      <c r="BG164" s="735"/>
      <c r="BH164" s="735"/>
      <c r="BI164" s="735"/>
      <c r="BJ164" s="735"/>
      <c r="BK164" s="735"/>
      <c r="BL164" s="735"/>
      <c r="BM164" s="735"/>
      <c r="BN164" s="735"/>
      <c r="BO164" s="735"/>
      <c r="BP164" s="735"/>
      <c r="BQ164" s="735"/>
      <c r="BR164" s="735"/>
      <c r="BS164" s="735"/>
      <c r="BT164" s="735"/>
      <c r="BU164" s="735"/>
      <c r="BV164" s="735"/>
      <c r="BW164" s="735"/>
      <c r="BX164" s="735"/>
      <c r="BY164" s="735"/>
      <c r="BZ164" s="735"/>
    </row>
    <row r="165" spans="1:78" s="2" customFormat="1" ht="16.5" customHeight="1">
      <c r="A165" s="59"/>
      <c r="B165" s="59" t="s">
        <v>42</v>
      </c>
      <c r="C165" s="59"/>
      <c r="D165" s="59"/>
      <c r="E165" s="59"/>
      <c r="F165" s="59"/>
      <c r="G165" s="59"/>
      <c r="H165" s="59"/>
      <c r="I165" s="59"/>
      <c r="J165" s="59"/>
      <c r="K165" s="59"/>
      <c r="L165" s="59"/>
      <c r="M165" s="59"/>
      <c r="N165" s="59"/>
      <c r="O165" s="59"/>
      <c r="P165" s="59"/>
      <c r="Q165" s="59"/>
      <c r="R165" s="59"/>
      <c r="S165" s="59" t="s">
        <v>37</v>
      </c>
      <c r="T165" s="59"/>
      <c r="U165" s="735">
        <f>shinsei_KANRI3_JIMU_SIKAKU</f>
        <v>0</v>
      </c>
      <c r="V165" s="735"/>
      <c r="W165" s="735"/>
      <c r="X165" s="735"/>
      <c r="Y165" s="122" t="s">
        <v>43</v>
      </c>
      <c r="Z165" s="59"/>
      <c r="AA165" s="59"/>
      <c r="AB165" s="59"/>
      <c r="AC165" s="59"/>
      <c r="AD165" s="59"/>
      <c r="AE165" s="59"/>
      <c r="AF165" s="59"/>
      <c r="AG165" s="59"/>
      <c r="AH165" s="59"/>
      <c r="AI165" s="59" t="s">
        <v>37</v>
      </c>
      <c r="AJ165" s="59"/>
      <c r="AK165" s="735">
        <f>shinsei_KANRI3_JIMU_TOUROKU_KIKAN</f>
        <v>0</v>
      </c>
      <c r="AL165" s="735"/>
      <c r="AM165" s="735"/>
      <c r="AN165" s="735"/>
      <c r="AO165" s="735"/>
      <c r="AP165" s="735"/>
      <c r="AQ165" s="735"/>
      <c r="AR165" s="735"/>
      <c r="AS165" s="735"/>
      <c r="AT165" s="59" t="s">
        <v>44</v>
      </c>
      <c r="AU165" s="59"/>
      <c r="AV165" s="59"/>
      <c r="AW165" s="59"/>
      <c r="AX165" s="122"/>
      <c r="AY165" s="59"/>
      <c r="AZ165" s="59"/>
      <c r="BA165" s="59"/>
      <c r="BB165" s="59"/>
      <c r="BC165" s="59"/>
      <c r="BD165" s="59"/>
      <c r="BE165" s="59"/>
      <c r="BF165" s="735">
        <f>shinsei_KANRI3_JIMU_NO</f>
        <v>0</v>
      </c>
      <c r="BG165" s="735"/>
      <c r="BH165" s="735"/>
      <c r="BI165" s="735"/>
      <c r="BJ165" s="735"/>
      <c r="BK165" s="735"/>
      <c r="BL165" s="735"/>
      <c r="BM165" s="735"/>
      <c r="BN165" s="735"/>
      <c r="BO165" s="735"/>
      <c r="BP165" s="735"/>
      <c r="BQ165" s="735"/>
      <c r="BR165" s="122" t="s">
        <v>40</v>
      </c>
      <c r="BS165" s="59"/>
      <c r="BT165" s="59"/>
      <c r="BU165" s="59"/>
      <c r="BV165" s="59"/>
      <c r="BW165" s="59"/>
      <c r="BX165" s="59"/>
      <c r="BY165" s="59"/>
      <c r="BZ165" s="59"/>
    </row>
    <row r="166" spans="1:78" s="2" customFormat="1" ht="16.5" customHeight="1">
      <c r="A166" s="59"/>
      <c r="B166" s="59"/>
      <c r="C166" s="59"/>
      <c r="D166" s="59"/>
      <c r="E166" s="59"/>
      <c r="F166" s="59"/>
      <c r="G166" s="59"/>
      <c r="H166" s="59"/>
      <c r="I166" s="59"/>
      <c r="J166" s="59"/>
      <c r="K166" s="59"/>
      <c r="L166" s="59"/>
      <c r="M166" s="59"/>
      <c r="N166" s="59"/>
      <c r="O166" s="59"/>
      <c r="P166" s="59"/>
      <c r="Q166" s="59"/>
      <c r="R166" s="735">
        <f>shinsei_KANRI3_JIMU_NAME</f>
        <v>0</v>
      </c>
      <c r="S166" s="735"/>
      <c r="T166" s="735"/>
      <c r="U166" s="735"/>
      <c r="V166" s="735"/>
      <c r="W166" s="735"/>
      <c r="X166" s="735"/>
      <c r="Y166" s="735"/>
      <c r="Z166" s="735"/>
      <c r="AA166" s="735"/>
      <c r="AB166" s="735"/>
      <c r="AC166" s="735"/>
      <c r="AD166" s="735"/>
      <c r="AE166" s="735"/>
      <c r="AF166" s="735"/>
      <c r="AG166" s="735"/>
      <c r="AH166" s="735"/>
      <c r="AI166" s="735"/>
      <c r="AJ166" s="735"/>
      <c r="AK166" s="735"/>
      <c r="AL166" s="735"/>
      <c r="AM166" s="735"/>
      <c r="AN166" s="735"/>
      <c r="AO166" s="735"/>
      <c r="AP166" s="735"/>
      <c r="AQ166" s="735"/>
      <c r="AR166" s="735"/>
      <c r="AS166" s="735"/>
      <c r="AT166" s="735"/>
      <c r="AU166" s="735"/>
      <c r="AV166" s="735"/>
      <c r="AW166" s="735"/>
      <c r="AX166" s="735"/>
      <c r="AY166" s="735"/>
      <c r="AZ166" s="735"/>
      <c r="BA166" s="735"/>
      <c r="BB166" s="735"/>
      <c r="BC166" s="735"/>
      <c r="BD166" s="735"/>
      <c r="BE166" s="735"/>
      <c r="BF166" s="735"/>
      <c r="BG166" s="735"/>
      <c r="BH166" s="735"/>
      <c r="BI166" s="735"/>
      <c r="BJ166" s="735"/>
      <c r="BK166" s="735"/>
      <c r="BL166" s="735"/>
      <c r="BM166" s="735"/>
      <c r="BN166" s="735"/>
      <c r="BO166" s="735"/>
      <c r="BP166" s="735"/>
      <c r="BQ166" s="735"/>
      <c r="BR166" s="735"/>
      <c r="BS166" s="735"/>
      <c r="BT166" s="735"/>
      <c r="BU166" s="735"/>
      <c r="BV166" s="735"/>
      <c r="BW166" s="735"/>
      <c r="BX166" s="735"/>
      <c r="BY166" s="735"/>
      <c r="BZ166" s="735"/>
    </row>
    <row r="167" spans="1:78" s="2" customFormat="1" ht="16.5" customHeight="1">
      <c r="A167" s="59"/>
      <c r="B167" s="59" t="s">
        <v>47</v>
      </c>
      <c r="C167" s="59"/>
      <c r="D167" s="59"/>
      <c r="E167" s="59"/>
      <c r="F167" s="59"/>
      <c r="G167" s="59"/>
      <c r="H167" s="59"/>
      <c r="I167" s="59"/>
      <c r="J167" s="59"/>
      <c r="K167" s="59"/>
      <c r="L167" s="59"/>
      <c r="M167" s="59"/>
      <c r="N167" s="59"/>
      <c r="O167" s="59"/>
      <c r="P167" s="59"/>
      <c r="Q167" s="59"/>
      <c r="R167" s="735">
        <f>shinsei_KANRI3_POST_CODE</f>
        <v>0</v>
      </c>
      <c r="S167" s="735"/>
      <c r="T167" s="735"/>
      <c r="U167" s="735"/>
      <c r="V167" s="735"/>
      <c r="W167" s="735"/>
      <c r="X167" s="735"/>
      <c r="Y167" s="735"/>
      <c r="Z167" s="735"/>
      <c r="AA167" s="735"/>
      <c r="AB167" s="735"/>
      <c r="AC167" s="735"/>
      <c r="AD167" s="735"/>
      <c r="AE167" s="735"/>
      <c r="AF167" s="735"/>
      <c r="AG167" s="735"/>
      <c r="AH167" s="735"/>
      <c r="AI167" s="735"/>
      <c r="AJ167" s="735"/>
      <c r="AK167" s="735"/>
      <c r="AL167" s="735"/>
      <c r="AM167" s="735"/>
      <c r="AN167" s="735"/>
      <c r="AO167" s="735"/>
      <c r="AP167" s="735"/>
      <c r="AQ167" s="735"/>
      <c r="AR167" s="735"/>
      <c r="AS167" s="735"/>
      <c r="AT167" s="735"/>
      <c r="AU167" s="735"/>
      <c r="AV167" s="735"/>
      <c r="AW167" s="735"/>
      <c r="AX167" s="735"/>
      <c r="AY167" s="735"/>
      <c r="AZ167" s="735"/>
      <c r="BA167" s="735"/>
      <c r="BB167" s="735"/>
      <c r="BC167" s="735"/>
      <c r="BD167" s="735"/>
      <c r="BE167" s="735"/>
      <c r="BF167" s="735"/>
      <c r="BG167" s="735"/>
      <c r="BH167" s="735"/>
      <c r="BI167" s="735"/>
      <c r="BJ167" s="735"/>
      <c r="BK167" s="735"/>
      <c r="BL167" s="735"/>
      <c r="BM167" s="735"/>
      <c r="BN167" s="735"/>
      <c r="BO167" s="735"/>
      <c r="BP167" s="735"/>
      <c r="BQ167" s="735"/>
      <c r="BR167" s="735"/>
      <c r="BS167" s="735"/>
      <c r="BT167" s="735"/>
      <c r="BU167" s="735"/>
      <c r="BV167" s="735"/>
      <c r="BW167" s="735"/>
      <c r="BX167" s="735"/>
      <c r="BY167" s="735"/>
      <c r="BZ167" s="735"/>
    </row>
    <row r="168" spans="1:78" s="2" customFormat="1" ht="16.5" customHeight="1">
      <c r="A168" s="59"/>
      <c r="B168" s="59" t="s">
        <v>48</v>
      </c>
      <c r="C168" s="59"/>
      <c r="D168" s="59"/>
      <c r="E168" s="59"/>
      <c r="F168" s="59"/>
      <c r="G168" s="59"/>
      <c r="H168" s="59"/>
      <c r="I168" s="59"/>
      <c r="J168" s="59"/>
      <c r="K168" s="59"/>
      <c r="L168" s="59"/>
      <c r="M168" s="59"/>
      <c r="N168" s="59"/>
      <c r="O168" s="59"/>
      <c r="P168" s="59"/>
      <c r="Q168" s="59"/>
      <c r="R168" s="735" t="str">
        <f>shinsei_KANRI3_KEN&amp;shinsei_KANRI3_ADDRESS</f>
        <v/>
      </c>
      <c r="S168" s="735"/>
      <c r="T168" s="735"/>
      <c r="U168" s="735"/>
      <c r="V168" s="735"/>
      <c r="W168" s="735"/>
      <c r="X168" s="735"/>
      <c r="Y168" s="735"/>
      <c r="Z168" s="735"/>
      <c r="AA168" s="735"/>
      <c r="AB168" s="735"/>
      <c r="AC168" s="735"/>
      <c r="AD168" s="735"/>
      <c r="AE168" s="735"/>
      <c r="AF168" s="735"/>
      <c r="AG168" s="735"/>
      <c r="AH168" s="735"/>
      <c r="AI168" s="735"/>
      <c r="AJ168" s="735"/>
      <c r="AK168" s="735"/>
      <c r="AL168" s="735"/>
      <c r="AM168" s="735"/>
      <c r="AN168" s="735"/>
      <c r="AO168" s="735"/>
      <c r="AP168" s="735"/>
      <c r="AQ168" s="735"/>
      <c r="AR168" s="735"/>
      <c r="AS168" s="735"/>
      <c r="AT168" s="735"/>
      <c r="AU168" s="735"/>
      <c r="AV168" s="735"/>
      <c r="AW168" s="735"/>
      <c r="AX168" s="735"/>
      <c r="AY168" s="735"/>
      <c r="AZ168" s="735"/>
      <c r="BA168" s="735"/>
      <c r="BB168" s="735"/>
      <c r="BC168" s="735"/>
      <c r="BD168" s="735"/>
      <c r="BE168" s="735"/>
      <c r="BF168" s="735"/>
      <c r="BG168" s="735"/>
      <c r="BH168" s="735"/>
      <c r="BI168" s="735"/>
      <c r="BJ168" s="735"/>
      <c r="BK168" s="735"/>
      <c r="BL168" s="735"/>
      <c r="BM168" s="735"/>
      <c r="BN168" s="735"/>
      <c r="BO168" s="735"/>
      <c r="BP168" s="735"/>
      <c r="BQ168" s="735"/>
      <c r="BR168" s="735"/>
      <c r="BS168" s="735"/>
      <c r="BT168" s="735"/>
      <c r="BU168" s="735"/>
      <c r="BV168" s="735"/>
      <c r="BW168" s="735"/>
      <c r="BX168" s="735"/>
      <c r="BY168" s="735"/>
      <c r="BZ168" s="735"/>
    </row>
    <row r="169" spans="1:78" s="2" customFormat="1" ht="16.5" customHeight="1">
      <c r="A169" s="59"/>
      <c r="B169" s="59" t="s">
        <v>49</v>
      </c>
      <c r="C169" s="59"/>
      <c r="D169" s="59"/>
      <c r="E169" s="59"/>
      <c r="F169" s="59"/>
      <c r="G169" s="59"/>
      <c r="H169" s="59"/>
      <c r="I169" s="59"/>
      <c r="J169" s="59"/>
      <c r="K169" s="59"/>
      <c r="L169" s="59"/>
      <c r="M169" s="59"/>
      <c r="N169" s="59"/>
      <c r="O169" s="59"/>
      <c r="P169" s="59"/>
      <c r="Q169" s="59"/>
      <c r="R169" s="735">
        <f>shinsei_KANRI3_TEL</f>
        <v>0</v>
      </c>
      <c r="S169" s="735"/>
      <c r="T169" s="735"/>
      <c r="U169" s="735"/>
      <c r="V169" s="735"/>
      <c r="W169" s="735"/>
      <c r="X169" s="735"/>
      <c r="Y169" s="735"/>
      <c r="Z169" s="735"/>
      <c r="AA169" s="735"/>
      <c r="AB169" s="735"/>
      <c r="AC169" s="735"/>
      <c r="AD169" s="735"/>
      <c r="AE169" s="735"/>
      <c r="AF169" s="735"/>
      <c r="AG169" s="735"/>
      <c r="AH169" s="735"/>
      <c r="AI169" s="735"/>
      <c r="AJ169" s="735"/>
      <c r="AK169" s="735"/>
      <c r="AL169" s="735"/>
      <c r="AM169" s="735"/>
      <c r="AN169" s="735"/>
      <c r="AO169" s="735"/>
      <c r="AP169" s="735"/>
      <c r="AQ169" s="735"/>
      <c r="AR169" s="735"/>
      <c r="AS169" s="735"/>
      <c r="AT169" s="735"/>
      <c r="AU169" s="735"/>
      <c r="AV169" s="735"/>
      <c r="AW169" s="735"/>
      <c r="AX169" s="735"/>
      <c r="AY169" s="735"/>
      <c r="AZ169" s="735"/>
      <c r="BA169" s="735"/>
      <c r="BB169" s="735"/>
      <c r="BC169" s="735"/>
      <c r="BD169" s="735"/>
      <c r="BE169" s="735"/>
      <c r="BF169" s="735"/>
      <c r="BG169" s="735"/>
      <c r="BH169" s="735"/>
      <c r="BI169" s="735"/>
      <c r="BJ169" s="735"/>
      <c r="BK169" s="735"/>
      <c r="BL169" s="735"/>
      <c r="BM169" s="735"/>
      <c r="BN169" s="735"/>
      <c r="BO169" s="735"/>
      <c r="BP169" s="735"/>
      <c r="BQ169" s="735"/>
      <c r="BR169" s="735"/>
      <c r="BS169" s="735"/>
      <c r="BT169" s="735"/>
      <c r="BU169" s="735"/>
      <c r="BV169" s="735"/>
      <c r="BW169" s="735"/>
      <c r="BX169" s="735"/>
      <c r="BY169" s="735"/>
      <c r="BZ169" s="735"/>
    </row>
    <row r="170" spans="1:78" s="2" customFormat="1" ht="16.5" customHeight="1">
      <c r="A170" s="59"/>
      <c r="B170" s="59" t="s">
        <v>74</v>
      </c>
      <c r="C170" s="59"/>
      <c r="D170" s="59"/>
      <c r="E170" s="59"/>
      <c r="F170" s="59"/>
      <c r="G170" s="59"/>
      <c r="H170" s="59"/>
      <c r="I170" s="59"/>
      <c r="J170" s="59"/>
      <c r="K170" s="59"/>
      <c r="L170" s="59"/>
      <c r="M170" s="59"/>
      <c r="N170" s="59"/>
      <c r="O170" s="59"/>
      <c r="P170" s="59"/>
      <c r="Q170" s="59"/>
      <c r="R170" s="122"/>
      <c r="S170" s="122"/>
      <c r="T170" s="122"/>
      <c r="U170" s="59"/>
      <c r="V170" s="59"/>
      <c r="W170" s="59"/>
      <c r="X170" s="59"/>
      <c r="Y170" s="735">
        <f>shinsei_KANRI3_DOC</f>
        <v>0</v>
      </c>
      <c r="Z170" s="735"/>
      <c r="AA170" s="735"/>
      <c r="AB170" s="735"/>
      <c r="AC170" s="735"/>
      <c r="AD170" s="735"/>
      <c r="AE170" s="735"/>
      <c r="AF170" s="735"/>
      <c r="AG170" s="735"/>
      <c r="AH170" s="735"/>
      <c r="AI170" s="735"/>
      <c r="AJ170" s="735"/>
      <c r="AK170" s="735"/>
      <c r="AL170" s="735"/>
      <c r="AM170" s="735"/>
      <c r="AN170" s="735"/>
      <c r="AO170" s="735"/>
      <c r="AP170" s="735"/>
      <c r="AQ170" s="735"/>
      <c r="AR170" s="735"/>
      <c r="AS170" s="735"/>
      <c r="AT170" s="735"/>
      <c r="AU170" s="735"/>
      <c r="AV170" s="735"/>
      <c r="AW170" s="735"/>
      <c r="AX170" s="735"/>
      <c r="AY170" s="735"/>
      <c r="AZ170" s="735"/>
      <c r="BA170" s="735"/>
      <c r="BB170" s="735"/>
      <c r="BC170" s="735"/>
      <c r="BD170" s="735"/>
      <c r="BE170" s="735"/>
      <c r="BF170" s="735"/>
      <c r="BG170" s="735"/>
      <c r="BH170" s="735"/>
      <c r="BI170" s="735"/>
      <c r="BJ170" s="735"/>
      <c r="BK170" s="735"/>
      <c r="BL170" s="735"/>
      <c r="BM170" s="735"/>
      <c r="BN170" s="735"/>
      <c r="BO170" s="735"/>
      <c r="BP170" s="735"/>
      <c r="BQ170" s="735"/>
      <c r="BR170" s="735"/>
      <c r="BS170" s="735"/>
      <c r="BT170" s="735"/>
      <c r="BU170" s="735"/>
      <c r="BV170" s="735"/>
      <c r="BW170" s="735"/>
      <c r="BX170" s="735"/>
      <c r="BY170" s="735"/>
      <c r="BZ170" s="735"/>
    </row>
    <row r="171" spans="1:78" s="2" customFormat="1" ht="5.0999999999999996" customHeight="1">
      <c r="A171" s="63"/>
      <c r="B171" s="63"/>
      <c r="C171" s="63"/>
      <c r="D171" s="63"/>
      <c r="E171" s="63"/>
      <c r="F171" s="63"/>
      <c r="G171" s="63"/>
      <c r="H171" s="63"/>
      <c r="I171" s="63"/>
      <c r="J171" s="63"/>
      <c r="K171" s="63"/>
      <c r="L171" s="63"/>
      <c r="M171" s="63"/>
      <c r="N171" s="63"/>
      <c r="O171" s="63"/>
      <c r="P171" s="63"/>
      <c r="Q171" s="63"/>
      <c r="R171" s="64"/>
      <c r="S171" s="64"/>
      <c r="T171" s="64"/>
      <c r="U171" s="64"/>
      <c r="V171" s="64"/>
      <c r="W171" s="64"/>
      <c r="X171" s="64"/>
      <c r="Y171" s="64"/>
      <c r="Z171" s="64"/>
      <c r="AA171" s="64"/>
      <c r="AB171" s="64"/>
      <c r="AC171" s="64"/>
      <c r="AD171" s="64"/>
      <c r="AE171" s="64"/>
      <c r="AF171" s="64"/>
      <c r="AG171" s="64"/>
      <c r="AH171" s="64"/>
      <c r="AI171" s="64"/>
      <c r="AJ171" s="64"/>
      <c r="AK171" s="64"/>
      <c r="AL171" s="64"/>
      <c r="AM171" s="64"/>
      <c r="AN171" s="64"/>
      <c r="AO171" s="64"/>
      <c r="AP171" s="64"/>
      <c r="AQ171" s="64"/>
      <c r="AR171" s="64"/>
      <c r="AS171" s="64"/>
      <c r="AT171" s="64"/>
      <c r="AU171" s="64"/>
      <c r="AV171" s="64"/>
      <c r="AW171" s="64"/>
      <c r="AX171" s="64"/>
      <c r="AY171" s="64"/>
      <c r="AZ171" s="64"/>
      <c r="BA171" s="64"/>
      <c r="BB171" s="64"/>
      <c r="BC171" s="64"/>
      <c r="BD171" s="64"/>
      <c r="BE171" s="64"/>
      <c r="BF171" s="64"/>
      <c r="BG171" s="64"/>
      <c r="BH171" s="64"/>
      <c r="BI171" s="64"/>
      <c r="BJ171" s="64"/>
      <c r="BK171" s="64"/>
      <c r="BL171" s="64"/>
      <c r="BM171" s="64"/>
      <c r="BN171" s="64"/>
      <c r="BO171" s="64"/>
      <c r="BP171" s="64"/>
      <c r="BQ171" s="64"/>
      <c r="BR171" s="64"/>
      <c r="BS171" s="64"/>
      <c r="BT171" s="64"/>
      <c r="BU171" s="64"/>
      <c r="BV171" s="64"/>
      <c r="BW171" s="64"/>
      <c r="BX171" s="64"/>
      <c r="BY171" s="64"/>
      <c r="BZ171" s="64"/>
    </row>
    <row r="172" spans="1:78" s="2" customFormat="1" ht="6.95" customHeight="1">
      <c r="A172" s="59"/>
      <c r="B172" s="59"/>
      <c r="C172" s="59"/>
      <c r="D172" s="59"/>
      <c r="E172" s="59"/>
      <c r="F172" s="59"/>
      <c r="G172" s="59"/>
      <c r="H172" s="59"/>
      <c r="I172" s="59"/>
      <c r="J172" s="59"/>
      <c r="K172" s="59"/>
      <c r="L172" s="59"/>
      <c r="M172" s="59"/>
      <c r="N172" s="59"/>
      <c r="O172" s="59"/>
      <c r="P172" s="59"/>
      <c r="Q172" s="59"/>
      <c r="R172" s="122"/>
      <c r="S172" s="122"/>
      <c r="T172" s="122"/>
      <c r="U172" s="122"/>
      <c r="V172" s="122"/>
      <c r="W172" s="122"/>
      <c r="X172" s="122"/>
      <c r="Y172" s="122"/>
      <c r="Z172" s="122"/>
      <c r="AA172" s="122"/>
      <c r="AB172" s="122"/>
      <c r="AC172" s="122"/>
      <c r="AD172" s="122"/>
      <c r="AE172" s="122"/>
      <c r="AF172" s="122"/>
      <c r="AG172" s="122"/>
      <c r="AH172" s="122"/>
      <c r="AI172" s="122"/>
      <c r="AJ172" s="122"/>
      <c r="AK172" s="122"/>
      <c r="AL172" s="122"/>
      <c r="AM172" s="122"/>
      <c r="AN172" s="122"/>
      <c r="AO172" s="122"/>
      <c r="AP172" s="122"/>
      <c r="AQ172" s="122"/>
      <c r="AR172" s="122"/>
      <c r="AS172" s="122"/>
      <c r="AT172" s="122"/>
      <c r="AU172" s="122"/>
      <c r="AV172" s="122"/>
      <c r="AW172" s="122"/>
      <c r="AX172" s="122"/>
      <c r="AY172" s="122"/>
      <c r="AZ172" s="122"/>
      <c r="BA172" s="122"/>
      <c r="BB172" s="122"/>
      <c r="BC172" s="122"/>
      <c r="BD172" s="122"/>
      <c r="BE172" s="122"/>
      <c r="BF172" s="122"/>
      <c r="BG172" s="122"/>
      <c r="BH172" s="122"/>
      <c r="BI172" s="122"/>
      <c r="BJ172" s="122"/>
      <c r="BK172" s="122"/>
      <c r="BL172" s="122"/>
      <c r="BM172" s="122"/>
      <c r="BN172" s="122"/>
      <c r="BO172" s="122"/>
      <c r="BP172" s="122"/>
      <c r="BQ172" s="122"/>
      <c r="BR172" s="122"/>
      <c r="BS172" s="122"/>
      <c r="BT172" s="122"/>
      <c r="BU172" s="122"/>
      <c r="BV172" s="122"/>
      <c r="BW172" s="122"/>
      <c r="BX172" s="122"/>
      <c r="BY172" s="122"/>
      <c r="BZ172" s="122"/>
    </row>
    <row r="173" spans="1:78" s="2" customFormat="1" ht="16.5" customHeight="1">
      <c r="A173" s="59" t="s">
        <v>76</v>
      </c>
      <c r="B173" s="59"/>
      <c r="C173" s="59"/>
      <c r="D173" s="59"/>
      <c r="E173" s="59"/>
      <c r="F173" s="59"/>
      <c r="G173" s="59"/>
      <c r="H173" s="59"/>
      <c r="I173" s="59"/>
      <c r="J173" s="59"/>
      <c r="K173" s="59"/>
      <c r="L173" s="59"/>
      <c r="M173" s="59"/>
      <c r="N173" s="59"/>
      <c r="O173" s="59"/>
      <c r="P173" s="59"/>
      <c r="Q173" s="59"/>
      <c r="R173" s="59"/>
      <c r="S173" s="59"/>
      <c r="T173" s="59"/>
      <c r="U173" s="59"/>
      <c r="V173" s="59"/>
      <c r="W173" s="59"/>
      <c r="X173" s="59"/>
      <c r="Y173" s="59"/>
      <c r="Z173" s="59"/>
      <c r="AA173" s="59"/>
      <c r="AB173" s="59"/>
      <c r="AC173" s="59"/>
      <c r="AD173" s="59"/>
      <c r="AE173" s="59"/>
      <c r="AF173" s="59"/>
      <c r="AG173" s="59"/>
      <c r="AH173" s="59"/>
      <c r="AI173" s="59"/>
      <c r="AJ173" s="59"/>
      <c r="AK173" s="59"/>
      <c r="AL173" s="59"/>
      <c r="AM173" s="59"/>
      <c r="AN173" s="59"/>
      <c r="AO173" s="59"/>
      <c r="AP173" s="59"/>
      <c r="AQ173" s="59"/>
      <c r="AR173" s="59"/>
      <c r="AS173" s="59"/>
      <c r="AT173" s="59"/>
      <c r="AU173" s="59"/>
      <c r="AV173" s="59"/>
      <c r="AW173" s="59"/>
      <c r="AX173" s="59"/>
      <c r="AY173" s="59"/>
      <c r="AZ173" s="59"/>
      <c r="BA173" s="59"/>
      <c r="BB173" s="59"/>
      <c r="BC173" s="59"/>
      <c r="BD173" s="59"/>
      <c r="BE173" s="59"/>
      <c r="BF173" s="59"/>
      <c r="BG173" s="59"/>
      <c r="BH173" s="59"/>
      <c r="BI173" s="59"/>
      <c r="BJ173" s="59"/>
      <c r="BK173" s="59"/>
      <c r="BL173" s="59"/>
      <c r="BM173" s="59"/>
      <c r="BN173" s="59"/>
      <c r="BO173" s="59"/>
      <c r="BP173" s="59"/>
      <c r="BQ173" s="59"/>
      <c r="BR173" s="59"/>
      <c r="BS173" s="59"/>
      <c r="BT173" s="59"/>
      <c r="BU173" s="59"/>
      <c r="BV173" s="59"/>
      <c r="BW173" s="59"/>
      <c r="BX173" s="59"/>
      <c r="BY173" s="59"/>
      <c r="BZ173" s="59"/>
    </row>
    <row r="174" spans="1:78" s="2" customFormat="1" ht="16.5" customHeight="1">
      <c r="A174" s="59"/>
      <c r="B174" s="59" t="s">
        <v>66</v>
      </c>
      <c r="C174" s="59"/>
      <c r="D174" s="59"/>
      <c r="E174" s="59"/>
      <c r="F174" s="59"/>
      <c r="G174" s="59"/>
      <c r="H174" s="59"/>
      <c r="I174" s="59"/>
      <c r="J174" s="59"/>
      <c r="K174" s="59"/>
      <c r="L174" s="59"/>
      <c r="M174" s="59"/>
      <c r="N174" s="59"/>
      <c r="O174" s="59"/>
      <c r="P174" s="59"/>
      <c r="Q174" s="59"/>
      <c r="R174" s="735">
        <f>shinsei_SEKOU_NAME</f>
        <v>0</v>
      </c>
      <c r="S174" s="735"/>
      <c r="T174" s="735"/>
      <c r="U174" s="735"/>
      <c r="V174" s="735"/>
      <c r="W174" s="735"/>
      <c r="X174" s="735"/>
      <c r="Y174" s="735"/>
      <c r="Z174" s="735"/>
      <c r="AA174" s="735"/>
      <c r="AB174" s="735"/>
      <c r="AC174" s="735"/>
      <c r="AD174" s="735"/>
      <c r="AE174" s="735"/>
      <c r="AF174" s="735"/>
      <c r="AG174" s="735"/>
      <c r="AH174" s="735"/>
      <c r="AI174" s="735"/>
      <c r="AJ174" s="735"/>
      <c r="AK174" s="735"/>
      <c r="AL174" s="735"/>
      <c r="AM174" s="735"/>
      <c r="AN174" s="735"/>
      <c r="AO174" s="735"/>
      <c r="AP174" s="735"/>
      <c r="AQ174" s="735"/>
      <c r="AR174" s="735"/>
      <c r="AS174" s="735"/>
      <c r="AT174" s="735"/>
      <c r="AU174" s="735"/>
      <c r="AV174" s="735"/>
      <c r="AW174" s="735"/>
      <c r="AX174" s="735"/>
      <c r="AY174" s="735"/>
      <c r="AZ174" s="735"/>
      <c r="BA174" s="735"/>
      <c r="BB174" s="735"/>
      <c r="BC174" s="735"/>
      <c r="BD174" s="735"/>
      <c r="BE174" s="735"/>
      <c r="BF174" s="735"/>
      <c r="BG174" s="735"/>
      <c r="BH174" s="735"/>
      <c r="BI174" s="735"/>
      <c r="BJ174" s="735"/>
      <c r="BK174" s="735"/>
      <c r="BL174" s="735"/>
      <c r="BM174" s="735"/>
      <c r="BN174" s="735"/>
      <c r="BO174" s="735"/>
      <c r="BP174" s="735"/>
      <c r="BQ174" s="735"/>
      <c r="BR174" s="735"/>
      <c r="BS174" s="735"/>
      <c r="BT174" s="735"/>
      <c r="BU174" s="735"/>
      <c r="BV174" s="735"/>
      <c r="BW174" s="735"/>
      <c r="BX174" s="735"/>
      <c r="BY174" s="735"/>
      <c r="BZ174" s="735"/>
    </row>
    <row r="175" spans="1:78" s="2" customFormat="1" ht="16.5" customHeight="1">
      <c r="A175" s="59"/>
      <c r="B175" s="59" t="s">
        <v>77</v>
      </c>
      <c r="C175" s="59"/>
      <c r="D175" s="59"/>
      <c r="E175" s="59"/>
      <c r="F175" s="59"/>
      <c r="G175" s="59"/>
      <c r="H175" s="59"/>
      <c r="I175" s="59"/>
      <c r="J175" s="59"/>
      <c r="K175" s="59"/>
      <c r="L175" s="59"/>
      <c r="M175" s="59"/>
      <c r="N175" s="59" t="s">
        <v>78</v>
      </c>
      <c r="O175" s="59"/>
      <c r="P175" s="59"/>
      <c r="Q175" s="59"/>
      <c r="R175" s="59"/>
      <c r="S175" s="59"/>
      <c r="T175" s="59"/>
      <c r="U175" s="59"/>
      <c r="V175" s="59"/>
      <c r="W175" s="59"/>
      <c r="X175" s="59"/>
      <c r="Y175" s="59" t="s">
        <v>79</v>
      </c>
      <c r="Z175" s="59"/>
      <c r="AA175" s="707">
        <f>shinsei_SEKOU_JIMU_TOUROKU_KIKAN</f>
        <v>0</v>
      </c>
      <c r="AB175" s="707"/>
      <c r="AC175" s="707"/>
      <c r="AD175" s="707"/>
      <c r="AE175" s="707"/>
      <c r="AF175" s="707"/>
      <c r="AG175" s="707"/>
      <c r="AH175" s="707"/>
      <c r="AI175" s="707"/>
      <c r="AJ175" s="707"/>
      <c r="AK175" s="707"/>
      <c r="AL175" s="707"/>
      <c r="AM175" s="707"/>
      <c r="AN175" s="59" t="s">
        <v>80</v>
      </c>
      <c r="AO175" s="59"/>
      <c r="AP175" s="59"/>
      <c r="AQ175" s="59"/>
      <c r="AR175" s="59"/>
      <c r="AS175" s="59" t="s">
        <v>81</v>
      </c>
      <c r="AT175" s="59"/>
      <c r="AU175" s="707">
        <f>shinsei_SEKOU_JIMU_NO</f>
        <v>0</v>
      </c>
      <c r="AV175" s="707"/>
      <c r="AW175" s="707"/>
      <c r="AX175" s="707"/>
      <c r="AY175" s="707"/>
      <c r="AZ175" s="707"/>
      <c r="BA175" s="707"/>
      <c r="BB175" s="707"/>
      <c r="BC175" s="707"/>
      <c r="BD175" s="707"/>
      <c r="BE175" s="707"/>
      <c r="BF175" s="707"/>
      <c r="BG175" s="707"/>
      <c r="BH175" s="59" t="s">
        <v>40</v>
      </c>
      <c r="BI175" s="59"/>
      <c r="BJ175" s="59"/>
      <c r="BK175" s="59"/>
      <c r="BL175" s="59"/>
      <c r="BM175" s="59"/>
      <c r="BN175" s="59"/>
      <c r="BO175" s="59"/>
      <c r="BP175" s="59"/>
      <c r="BQ175" s="59"/>
      <c r="BR175" s="59"/>
      <c r="BS175" s="59"/>
      <c r="BT175" s="59"/>
      <c r="BU175" s="59"/>
      <c r="BV175" s="59"/>
      <c r="BW175" s="59"/>
      <c r="BX175" s="59"/>
      <c r="BY175" s="59"/>
      <c r="BZ175" s="59"/>
    </row>
    <row r="176" spans="1:78" s="2" customFormat="1" ht="16.5" customHeight="1">
      <c r="A176" s="59"/>
      <c r="B176" s="59"/>
      <c r="C176" s="59"/>
      <c r="D176" s="59"/>
      <c r="E176" s="59"/>
      <c r="F176" s="59"/>
      <c r="G176" s="59"/>
      <c r="H176" s="59"/>
      <c r="I176" s="59"/>
      <c r="J176" s="59"/>
      <c r="K176" s="59"/>
      <c r="L176" s="59"/>
      <c r="M176" s="59"/>
      <c r="N176" s="59"/>
      <c r="O176" s="59"/>
      <c r="P176" s="59"/>
      <c r="Q176" s="59"/>
      <c r="R176" s="735">
        <f>shinsei_SEKOU_JIMU_NAME</f>
        <v>0</v>
      </c>
      <c r="S176" s="735"/>
      <c r="T176" s="735"/>
      <c r="U176" s="735"/>
      <c r="V176" s="735"/>
      <c r="W176" s="735"/>
      <c r="X176" s="735"/>
      <c r="Y176" s="735"/>
      <c r="Z176" s="735"/>
      <c r="AA176" s="735"/>
      <c r="AB176" s="735"/>
      <c r="AC176" s="735"/>
      <c r="AD176" s="735"/>
      <c r="AE176" s="735"/>
      <c r="AF176" s="735"/>
      <c r="AG176" s="735"/>
      <c r="AH176" s="735"/>
      <c r="AI176" s="735"/>
      <c r="AJ176" s="735"/>
      <c r="AK176" s="735"/>
      <c r="AL176" s="735"/>
      <c r="AM176" s="735"/>
      <c r="AN176" s="735"/>
      <c r="AO176" s="735"/>
      <c r="AP176" s="735"/>
      <c r="AQ176" s="735"/>
      <c r="AR176" s="735"/>
      <c r="AS176" s="735"/>
      <c r="AT176" s="735"/>
      <c r="AU176" s="735"/>
      <c r="AV176" s="735"/>
      <c r="AW176" s="735"/>
      <c r="AX176" s="735"/>
      <c r="AY176" s="735"/>
      <c r="AZ176" s="735"/>
      <c r="BA176" s="735"/>
      <c r="BB176" s="735"/>
      <c r="BC176" s="735"/>
      <c r="BD176" s="735"/>
      <c r="BE176" s="735"/>
      <c r="BF176" s="735"/>
      <c r="BG176" s="735"/>
      <c r="BH176" s="735"/>
      <c r="BI176" s="735"/>
      <c r="BJ176" s="735"/>
      <c r="BK176" s="735"/>
      <c r="BL176" s="735"/>
      <c r="BM176" s="735"/>
      <c r="BN176" s="735"/>
      <c r="BO176" s="735"/>
      <c r="BP176" s="735"/>
      <c r="BQ176" s="735"/>
      <c r="BR176" s="735"/>
      <c r="BS176" s="735"/>
      <c r="BT176" s="735"/>
      <c r="BU176" s="735"/>
      <c r="BV176" s="735"/>
      <c r="BW176" s="735"/>
      <c r="BX176" s="735"/>
      <c r="BY176" s="735"/>
      <c r="BZ176" s="735"/>
    </row>
    <row r="177" spans="1:78" s="2" customFormat="1" ht="16.5" customHeight="1">
      <c r="A177" s="59"/>
      <c r="B177" s="59" t="s">
        <v>32</v>
      </c>
      <c r="C177" s="59"/>
      <c r="D177" s="59"/>
      <c r="E177" s="59"/>
      <c r="F177" s="59"/>
      <c r="G177" s="59"/>
      <c r="H177" s="59"/>
      <c r="I177" s="59"/>
      <c r="J177" s="59"/>
      <c r="K177" s="59"/>
      <c r="L177" s="59"/>
      <c r="M177" s="59"/>
      <c r="N177" s="59"/>
      <c r="O177" s="59"/>
      <c r="P177" s="59"/>
      <c r="Q177" s="59"/>
      <c r="R177" s="735">
        <f>shinsei_SEKOU_POST_CODE</f>
        <v>0</v>
      </c>
      <c r="S177" s="735"/>
      <c r="T177" s="735"/>
      <c r="U177" s="735"/>
      <c r="V177" s="735"/>
      <c r="W177" s="735"/>
      <c r="X177" s="735"/>
      <c r="Y177" s="735"/>
      <c r="Z177" s="735"/>
      <c r="AA177" s="735"/>
      <c r="AB177" s="735"/>
      <c r="AC177" s="735"/>
      <c r="AD177" s="735"/>
      <c r="AE177" s="735"/>
      <c r="AF177" s="735"/>
      <c r="AG177" s="735"/>
      <c r="AH177" s="735"/>
      <c r="AI177" s="735"/>
      <c r="AJ177" s="735"/>
      <c r="AK177" s="735"/>
      <c r="AL177" s="735"/>
      <c r="AM177" s="735"/>
      <c r="AN177" s="735"/>
      <c r="AO177" s="735"/>
      <c r="AP177" s="735"/>
      <c r="AQ177" s="735"/>
      <c r="AR177" s="735"/>
      <c r="AS177" s="735"/>
      <c r="AT177" s="735"/>
      <c r="AU177" s="735"/>
      <c r="AV177" s="735"/>
      <c r="AW177" s="735"/>
      <c r="AX177" s="735"/>
      <c r="AY177" s="735"/>
      <c r="AZ177" s="735"/>
      <c r="BA177" s="735"/>
      <c r="BB177" s="735"/>
      <c r="BC177" s="735"/>
      <c r="BD177" s="735"/>
      <c r="BE177" s="735"/>
      <c r="BF177" s="735"/>
      <c r="BG177" s="735"/>
      <c r="BH177" s="735"/>
      <c r="BI177" s="735"/>
      <c r="BJ177" s="735"/>
      <c r="BK177" s="735"/>
      <c r="BL177" s="735"/>
      <c r="BM177" s="735"/>
      <c r="BN177" s="735"/>
      <c r="BO177" s="735"/>
      <c r="BP177" s="735"/>
      <c r="BQ177" s="735"/>
      <c r="BR177" s="735"/>
      <c r="BS177" s="735"/>
      <c r="BT177" s="735"/>
      <c r="BU177" s="735"/>
      <c r="BV177" s="735"/>
      <c r="BW177" s="735"/>
      <c r="BX177" s="735"/>
      <c r="BY177" s="735"/>
      <c r="BZ177" s="735"/>
    </row>
    <row r="178" spans="1:78" s="2" customFormat="1" ht="16.5" customHeight="1">
      <c r="A178" s="59"/>
      <c r="B178" s="59" t="s">
        <v>68</v>
      </c>
      <c r="C178" s="59"/>
      <c r="D178" s="59"/>
      <c r="E178" s="59"/>
      <c r="F178" s="59"/>
      <c r="G178" s="59"/>
      <c r="H178" s="59"/>
      <c r="I178" s="59"/>
      <c r="J178" s="59"/>
      <c r="K178" s="59"/>
      <c r="L178" s="59"/>
      <c r="M178" s="59"/>
      <c r="N178" s="59"/>
      <c r="O178" s="59"/>
      <c r="P178" s="59"/>
      <c r="Q178" s="59"/>
      <c r="R178" s="735" t="str">
        <f>shinsei_SEKOU_KEN&amp;shinsei_SEKOU_ADDRESS</f>
        <v/>
      </c>
      <c r="S178" s="735"/>
      <c r="T178" s="735"/>
      <c r="U178" s="735"/>
      <c r="V178" s="735"/>
      <c r="W178" s="735"/>
      <c r="X178" s="735"/>
      <c r="Y178" s="735"/>
      <c r="Z178" s="735"/>
      <c r="AA178" s="735"/>
      <c r="AB178" s="735"/>
      <c r="AC178" s="735"/>
      <c r="AD178" s="735"/>
      <c r="AE178" s="735"/>
      <c r="AF178" s="735"/>
      <c r="AG178" s="735"/>
      <c r="AH178" s="735"/>
      <c r="AI178" s="735"/>
      <c r="AJ178" s="735"/>
      <c r="AK178" s="735"/>
      <c r="AL178" s="735"/>
      <c r="AM178" s="735"/>
      <c r="AN178" s="735"/>
      <c r="AO178" s="735"/>
      <c r="AP178" s="735"/>
      <c r="AQ178" s="735"/>
      <c r="AR178" s="735"/>
      <c r="AS178" s="735"/>
      <c r="AT178" s="735"/>
      <c r="AU178" s="735"/>
      <c r="AV178" s="735"/>
      <c r="AW178" s="735"/>
      <c r="AX178" s="735"/>
      <c r="AY178" s="735"/>
      <c r="AZ178" s="735"/>
      <c r="BA178" s="735"/>
      <c r="BB178" s="735"/>
      <c r="BC178" s="735"/>
      <c r="BD178" s="735"/>
      <c r="BE178" s="735"/>
      <c r="BF178" s="735"/>
      <c r="BG178" s="735"/>
      <c r="BH178" s="735"/>
      <c r="BI178" s="735"/>
      <c r="BJ178" s="735"/>
      <c r="BK178" s="735"/>
      <c r="BL178" s="735"/>
      <c r="BM178" s="735"/>
      <c r="BN178" s="735"/>
      <c r="BO178" s="735"/>
      <c r="BP178" s="735"/>
      <c r="BQ178" s="735"/>
      <c r="BR178" s="735"/>
      <c r="BS178" s="735"/>
      <c r="BT178" s="735"/>
      <c r="BU178" s="735"/>
      <c r="BV178" s="735"/>
      <c r="BW178" s="735"/>
      <c r="BX178" s="735"/>
      <c r="BY178" s="735"/>
      <c r="BZ178" s="735"/>
    </row>
    <row r="179" spans="1:78" s="2" customFormat="1" ht="16.5" customHeight="1">
      <c r="A179" s="59"/>
      <c r="B179" s="59" t="s">
        <v>34</v>
      </c>
      <c r="C179" s="59"/>
      <c r="D179" s="59"/>
      <c r="E179" s="59"/>
      <c r="F179" s="59"/>
      <c r="G179" s="59"/>
      <c r="H179" s="59"/>
      <c r="I179" s="59"/>
      <c r="J179" s="59"/>
      <c r="K179" s="59"/>
      <c r="L179" s="59"/>
      <c r="M179" s="59"/>
      <c r="N179" s="59"/>
      <c r="O179" s="59"/>
      <c r="P179" s="59"/>
      <c r="Q179" s="59"/>
      <c r="R179" s="735">
        <f>shinsei_SEKOU_TEL</f>
        <v>0</v>
      </c>
      <c r="S179" s="735"/>
      <c r="T179" s="735"/>
      <c r="U179" s="735"/>
      <c r="V179" s="735"/>
      <c r="W179" s="735"/>
      <c r="X179" s="735"/>
      <c r="Y179" s="735"/>
      <c r="Z179" s="735"/>
      <c r="AA179" s="735"/>
      <c r="AB179" s="735"/>
      <c r="AC179" s="735"/>
      <c r="AD179" s="735"/>
      <c r="AE179" s="735"/>
      <c r="AF179" s="735"/>
      <c r="AG179" s="735"/>
      <c r="AH179" s="735"/>
      <c r="AI179" s="735"/>
      <c r="AJ179" s="735"/>
      <c r="AK179" s="735"/>
      <c r="AL179" s="735"/>
      <c r="AM179" s="735"/>
      <c r="AN179" s="735"/>
      <c r="AO179" s="735"/>
      <c r="AP179" s="735"/>
      <c r="AQ179" s="735"/>
      <c r="AR179" s="735"/>
      <c r="AS179" s="735"/>
      <c r="AT179" s="735"/>
      <c r="AU179" s="735"/>
      <c r="AV179" s="735"/>
      <c r="AW179" s="735"/>
      <c r="AX179" s="735"/>
      <c r="AY179" s="735"/>
      <c r="AZ179" s="735"/>
      <c r="BA179" s="735"/>
      <c r="BB179" s="735"/>
      <c r="BC179" s="735"/>
      <c r="BD179" s="735"/>
      <c r="BE179" s="735"/>
      <c r="BF179" s="735"/>
      <c r="BG179" s="735"/>
      <c r="BH179" s="735"/>
      <c r="BI179" s="735"/>
      <c r="BJ179" s="735"/>
      <c r="BK179" s="735"/>
      <c r="BL179" s="735"/>
      <c r="BM179" s="735"/>
      <c r="BN179" s="735"/>
      <c r="BO179" s="735"/>
      <c r="BP179" s="735"/>
      <c r="BQ179" s="735"/>
      <c r="BR179" s="735"/>
      <c r="BS179" s="735"/>
      <c r="BT179" s="735"/>
      <c r="BU179" s="735"/>
      <c r="BV179" s="735"/>
      <c r="BW179" s="735"/>
      <c r="BX179" s="735"/>
      <c r="BY179" s="735"/>
      <c r="BZ179" s="735"/>
    </row>
    <row r="180" spans="1:78" s="2" customFormat="1" ht="6.95" customHeight="1">
      <c r="A180" s="63"/>
      <c r="B180" s="63"/>
      <c r="C180" s="63"/>
      <c r="D180" s="63"/>
      <c r="E180" s="63"/>
      <c r="F180" s="63"/>
      <c r="G180" s="63"/>
      <c r="H180" s="63"/>
      <c r="I180" s="63"/>
      <c r="J180" s="63"/>
      <c r="K180" s="63"/>
      <c r="L180" s="63"/>
      <c r="M180" s="63"/>
      <c r="N180" s="63"/>
      <c r="O180" s="63"/>
      <c r="P180" s="63"/>
      <c r="Q180" s="63"/>
      <c r="R180" s="63"/>
      <c r="S180" s="63"/>
      <c r="T180" s="63"/>
      <c r="U180" s="63"/>
      <c r="V180" s="63"/>
      <c r="W180" s="63"/>
      <c r="X180" s="63"/>
      <c r="Y180" s="63"/>
      <c r="Z180" s="63"/>
      <c r="AA180" s="63"/>
      <c r="AB180" s="63"/>
      <c r="AC180" s="63"/>
      <c r="AD180" s="63"/>
      <c r="AE180" s="63"/>
      <c r="AF180" s="63"/>
      <c r="AG180" s="63"/>
      <c r="AH180" s="63"/>
      <c r="AI180" s="63"/>
      <c r="AJ180" s="63"/>
      <c r="AK180" s="63"/>
      <c r="AL180" s="63"/>
      <c r="AM180" s="63"/>
      <c r="AN180" s="63"/>
      <c r="AO180" s="63"/>
      <c r="AP180" s="63"/>
      <c r="AQ180" s="63"/>
      <c r="AR180" s="63"/>
      <c r="AS180" s="63"/>
      <c r="AT180" s="63"/>
      <c r="AU180" s="63"/>
      <c r="AV180" s="63"/>
      <c r="AW180" s="63"/>
      <c r="AX180" s="63"/>
      <c r="AY180" s="63"/>
      <c r="AZ180" s="63"/>
      <c r="BA180" s="63"/>
      <c r="BB180" s="63"/>
      <c r="BC180" s="63"/>
      <c r="BD180" s="63"/>
      <c r="BE180" s="63"/>
      <c r="BF180" s="63"/>
      <c r="BG180" s="63"/>
      <c r="BH180" s="63"/>
      <c r="BI180" s="63"/>
      <c r="BJ180" s="63"/>
      <c r="BK180" s="63"/>
      <c r="BL180" s="63"/>
      <c r="BM180" s="63"/>
      <c r="BN180" s="63"/>
      <c r="BO180" s="63"/>
      <c r="BP180" s="63"/>
      <c r="BQ180" s="63"/>
      <c r="BR180" s="63"/>
      <c r="BS180" s="63"/>
      <c r="BT180" s="63"/>
      <c r="BU180" s="63"/>
      <c r="BV180" s="63"/>
      <c r="BW180" s="63"/>
      <c r="BX180" s="63"/>
      <c r="BY180" s="63"/>
      <c r="BZ180" s="63"/>
    </row>
    <row r="181" spans="1:78" s="2" customFormat="1" ht="6.95" customHeight="1">
      <c r="A181" s="59"/>
      <c r="B181" s="59"/>
      <c r="C181" s="59"/>
      <c r="D181" s="59"/>
      <c r="E181" s="59"/>
      <c r="F181" s="59"/>
      <c r="G181" s="59"/>
      <c r="H181" s="59"/>
      <c r="I181" s="59"/>
      <c r="J181" s="59"/>
      <c r="K181" s="59"/>
      <c r="L181" s="59"/>
      <c r="M181" s="59"/>
      <c r="N181" s="59"/>
      <c r="O181" s="59"/>
      <c r="P181" s="59"/>
      <c r="Q181" s="59"/>
      <c r="R181" s="59"/>
      <c r="S181" s="59"/>
      <c r="T181" s="59"/>
      <c r="U181" s="59"/>
      <c r="V181" s="59"/>
      <c r="W181" s="59"/>
      <c r="X181" s="59"/>
      <c r="Y181" s="59"/>
      <c r="Z181" s="59"/>
      <c r="AA181" s="59"/>
      <c r="AB181" s="59"/>
      <c r="AC181" s="59"/>
      <c r="AD181" s="59"/>
      <c r="AE181" s="59"/>
      <c r="AF181" s="59"/>
      <c r="AG181" s="59"/>
      <c r="AH181" s="59"/>
      <c r="AI181" s="59"/>
      <c r="AJ181" s="59"/>
      <c r="AK181" s="59"/>
      <c r="AL181" s="59"/>
      <c r="AM181" s="59"/>
      <c r="AN181" s="59"/>
      <c r="AO181" s="59"/>
      <c r="AP181" s="59"/>
      <c r="AQ181" s="59"/>
      <c r="AR181" s="59"/>
      <c r="AS181" s="59"/>
      <c r="AT181" s="59"/>
      <c r="AU181" s="59"/>
      <c r="AV181" s="59"/>
      <c r="AW181" s="59"/>
      <c r="AX181" s="59"/>
      <c r="AY181" s="59"/>
      <c r="AZ181" s="59"/>
      <c r="BA181" s="59"/>
      <c r="BB181" s="59"/>
      <c r="BC181" s="59"/>
      <c r="BD181" s="59"/>
      <c r="BE181" s="59"/>
      <c r="BF181" s="59"/>
      <c r="BG181" s="59"/>
      <c r="BH181" s="59"/>
      <c r="BI181" s="59"/>
      <c r="BJ181" s="59"/>
      <c r="BK181" s="59"/>
      <c r="BL181" s="59"/>
      <c r="BM181" s="59"/>
      <c r="BN181" s="59"/>
      <c r="BO181" s="59"/>
      <c r="BP181" s="59"/>
      <c r="BQ181" s="59"/>
      <c r="BR181" s="59"/>
      <c r="BS181" s="59"/>
      <c r="BT181" s="59"/>
      <c r="BU181" s="59"/>
      <c r="BV181" s="59"/>
      <c r="BW181" s="59"/>
      <c r="BX181" s="59"/>
      <c r="BY181" s="59"/>
      <c r="BZ181" s="59"/>
    </row>
    <row r="182" spans="1:78" s="2" customFormat="1" ht="16.5" customHeight="1">
      <c r="A182" s="59"/>
      <c r="B182" s="59" t="s">
        <v>1372</v>
      </c>
      <c r="C182" s="59"/>
      <c r="D182" s="59"/>
      <c r="E182" s="59"/>
      <c r="F182" s="59"/>
      <c r="G182" s="59"/>
      <c r="H182" s="59"/>
      <c r="I182" s="59"/>
      <c r="J182" s="59"/>
      <c r="K182" s="59"/>
      <c r="L182" s="59"/>
      <c r="M182" s="59"/>
      <c r="N182" s="59"/>
      <c r="O182" s="59"/>
      <c r="P182" s="59"/>
      <c r="Q182" s="59"/>
      <c r="R182" s="59"/>
      <c r="S182" s="59"/>
      <c r="T182" s="59"/>
      <c r="U182" s="59"/>
      <c r="V182" s="59"/>
      <c r="W182" s="59"/>
      <c r="X182" s="59"/>
      <c r="Y182" s="59"/>
      <c r="Z182" s="59"/>
      <c r="AA182" s="59"/>
      <c r="AB182" s="59"/>
      <c r="AC182" s="59"/>
      <c r="AD182" s="59"/>
      <c r="AE182" s="59"/>
      <c r="AF182" s="59"/>
      <c r="AG182" s="59"/>
      <c r="AH182" s="59"/>
      <c r="AI182" s="59"/>
      <c r="AJ182" s="59"/>
      <c r="AK182" s="59"/>
      <c r="AL182" s="59"/>
      <c r="AM182" s="59"/>
      <c r="AN182" s="59"/>
      <c r="AO182" s="59"/>
      <c r="AP182" s="59"/>
      <c r="AQ182" s="59"/>
      <c r="AR182" s="59"/>
      <c r="AS182" s="59"/>
      <c r="AT182" s="59"/>
      <c r="AU182" s="59"/>
      <c r="AV182" s="59"/>
      <c r="AW182" s="59"/>
      <c r="AX182" s="59"/>
      <c r="AY182" s="59"/>
      <c r="AZ182" s="59"/>
      <c r="BA182" s="59"/>
      <c r="BB182" s="59"/>
      <c r="BC182" s="59"/>
      <c r="BD182" s="59"/>
      <c r="BE182" s="59"/>
      <c r="BF182" s="59"/>
      <c r="BG182" s="59"/>
      <c r="BH182" s="59"/>
      <c r="BI182" s="59"/>
      <c r="BJ182" s="59"/>
      <c r="BK182" s="59"/>
      <c r="BL182" s="59"/>
      <c r="BM182" s="59"/>
      <c r="BN182" s="59"/>
      <c r="BO182" s="59"/>
      <c r="BP182" s="59"/>
      <c r="BQ182" s="59"/>
      <c r="BR182" s="59"/>
      <c r="BS182" s="59"/>
      <c r="BT182" s="59"/>
      <c r="BU182" s="59"/>
      <c r="BV182" s="59"/>
      <c r="BW182" s="59"/>
      <c r="BX182" s="59"/>
      <c r="BY182" s="59"/>
      <c r="BZ182" s="59"/>
    </row>
    <row r="183" spans="1:78" s="2" customFormat="1" ht="16.5" customHeight="1">
      <c r="A183" s="59"/>
      <c r="B183" s="59"/>
      <c r="C183" s="59"/>
      <c r="D183" s="59"/>
      <c r="E183" s="59"/>
      <c r="F183" s="59"/>
      <c r="G183" s="59"/>
      <c r="H183" s="59"/>
      <c r="I183" s="59"/>
      <c r="J183" s="59"/>
      <c r="K183" s="59"/>
      <c r="L183" s="59"/>
      <c r="M183" s="59"/>
      <c r="N183" s="59"/>
      <c r="O183" s="59"/>
      <c r="P183" s="59"/>
      <c r="Q183" s="735">
        <f>shinsei_BILL_NAME</f>
        <v>0</v>
      </c>
      <c r="R183" s="735"/>
      <c r="S183" s="735"/>
      <c r="T183" s="735"/>
      <c r="U183" s="735"/>
      <c r="V183" s="735"/>
      <c r="W183" s="735"/>
      <c r="X183" s="735"/>
      <c r="Y183" s="735"/>
      <c r="Z183" s="735"/>
      <c r="AA183" s="735"/>
      <c r="AB183" s="735"/>
      <c r="AC183" s="735"/>
      <c r="AD183" s="735"/>
      <c r="AE183" s="735"/>
      <c r="AF183" s="735"/>
      <c r="AG183" s="735"/>
      <c r="AH183" s="735"/>
      <c r="AI183" s="735"/>
      <c r="AJ183" s="735"/>
      <c r="AK183" s="735"/>
      <c r="AL183" s="735"/>
      <c r="AM183" s="735"/>
      <c r="AN183" s="735"/>
      <c r="AO183" s="735"/>
      <c r="AP183" s="735"/>
      <c r="AQ183" s="735"/>
      <c r="AR183" s="735"/>
      <c r="AS183" s="735"/>
      <c r="AT183" s="735"/>
      <c r="AU183" s="735"/>
      <c r="AV183" s="735"/>
      <c r="AW183" s="735"/>
      <c r="AX183" s="735"/>
      <c r="AY183" s="735"/>
      <c r="AZ183" s="735"/>
      <c r="BA183" s="735"/>
      <c r="BB183" s="735"/>
      <c r="BC183" s="735"/>
      <c r="BD183" s="735"/>
      <c r="BE183" s="735"/>
      <c r="BF183" s="735"/>
      <c r="BG183" s="735"/>
      <c r="BH183" s="735"/>
      <c r="BI183" s="735"/>
      <c r="BJ183" s="735"/>
      <c r="BK183" s="735"/>
      <c r="BL183" s="735"/>
      <c r="BM183" s="735"/>
      <c r="BN183" s="735"/>
      <c r="BO183" s="735"/>
      <c r="BP183" s="735"/>
      <c r="BQ183" s="735"/>
      <c r="BR183" s="735"/>
      <c r="BS183" s="735"/>
      <c r="BT183" s="735"/>
      <c r="BU183" s="735"/>
      <c r="BV183" s="735"/>
      <c r="BW183" s="735"/>
      <c r="BX183" s="735"/>
      <c r="BY183" s="735"/>
      <c r="BZ183" s="735"/>
    </row>
    <row r="184" spans="1:78" s="2" customFormat="1" ht="16.5" customHeight="1">
      <c r="A184" s="59"/>
      <c r="B184" s="59"/>
      <c r="C184" s="59"/>
      <c r="D184" s="59"/>
      <c r="E184" s="59"/>
      <c r="F184" s="59"/>
      <c r="G184" s="59"/>
      <c r="H184" s="59"/>
      <c r="I184" s="59"/>
      <c r="J184" s="59"/>
      <c r="K184" s="59"/>
      <c r="L184" s="59"/>
      <c r="M184" s="59"/>
      <c r="N184" s="59"/>
      <c r="O184" s="59"/>
      <c r="P184" s="59"/>
      <c r="Q184" s="735"/>
      <c r="R184" s="735"/>
      <c r="S184" s="735"/>
      <c r="T184" s="735"/>
      <c r="U184" s="735"/>
      <c r="V184" s="735"/>
      <c r="W184" s="735"/>
      <c r="X184" s="735"/>
      <c r="Y184" s="735"/>
      <c r="Z184" s="735"/>
      <c r="AA184" s="735"/>
      <c r="AB184" s="735"/>
      <c r="AC184" s="735"/>
      <c r="AD184" s="735"/>
      <c r="AE184" s="735"/>
      <c r="AF184" s="735"/>
      <c r="AG184" s="735"/>
      <c r="AH184" s="735"/>
      <c r="AI184" s="735"/>
      <c r="AJ184" s="735"/>
      <c r="AK184" s="735"/>
      <c r="AL184" s="735"/>
      <c r="AM184" s="735"/>
      <c r="AN184" s="735"/>
      <c r="AO184" s="735"/>
      <c r="AP184" s="735"/>
      <c r="AQ184" s="735"/>
      <c r="AR184" s="735"/>
      <c r="AS184" s="735"/>
      <c r="AT184" s="735"/>
      <c r="AU184" s="735"/>
      <c r="AV184" s="735"/>
      <c r="AW184" s="735"/>
      <c r="AX184" s="735"/>
      <c r="AY184" s="735"/>
      <c r="AZ184" s="735"/>
      <c r="BA184" s="735"/>
      <c r="BB184" s="735"/>
      <c r="BC184" s="735"/>
      <c r="BD184" s="735"/>
      <c r="BE184" s="735"/>
      <c r="BF184" s="735"/>
      <c r="BG184" s="735"/>
      <c r="BH184" s="735"/>
      <c r="BI184" s="735"/>
      <c r="BJ184" s="735"/>
      <c r="BK184" s="735"/>
      <c r="BL184" s="735"/>
      <c r="BM184" s="735"/>
      <c r="BN184" s="735"/>
      <c r="BO184" s="735"/>
      <c r="BP184" s="735"/>
      <c r="BQ184" s="735"/>
      <c r="BR184" s="735"/>
      <c r="BS184" s="735"/>
      <c r="BT184" s="735"/>
      <c r="BU184" s="735"/>
      <c r="BV184" s="735"/>
      <c r="BW184" s="735"/>
      <c r="BX184" s="735"/>
      <c r="BY184" s="735"/>
      <c r="BZ184" s="735"/>
    </row>
    <row r="185" spans="1:78" s="2" customFormat="1" ht="16.5" customHeight="1">
      <c r="A185" s="59"/>
      <c r="B185" s="59"/>
      <c r="C185" s="59"/>
      <c r="D185" s="59"/>
      <c r="E185" s="59"/>
      <c r="F185" s="59"/>
      <c r="G185" s="59"/>
      <c r="H185" s="59"/>
      <c r="I185" s="59"/>
      <c r="J185" s="59"/>
      <c r="K185" s="59"/>
      <c r="L185" s="59"/>
      <c r="M185" s="59"/>
      <c r="N185" s="59"/>
      <c r="O185" s="59"/>
      <c r="P185" s="59"/>
      <c r="Q185" s="735"/>
      <c r="R185" s="735"/>
      <c r="S185" s="735"/>
      <c r="T185" s="735"/>
      <c r="U185" s="735"/>
      <c r="V185" s="735"/>
      <c r="W185" s="735"/>
      <c r="X185" s="735"/>
      <c r="Y185" s="735"/>
      <c r="Z185" s="735"/>
      <c r="AA185" s="735"/>
      <c r="AB185" s="735"/>
      <c r="AC185" s="735"/>
      <c r="AD185" s="735"/>
      <c r="AE185" s="735"/>
      <c r="AF185" s="735"/>
      <c r="AG185" s="735"/>
      <c r="AH185" s="735"/>
      <c r="AI185" s="735"/>
      <c r="AJ185" s="735"/>
      <c r="AK185" s="735"/>
      <c r="AL185" s="735"/>
      <c r="AM185" s="735"/>
      <c r="AN185" s="735"/>
      <c r="AO185" s="735"/>
      <c r="AP185" s="735"/>
      <c r="AQ185" s="735"/>
      <c r="AR185" s="735"/>
      <c r="AS185" s="735"/>
      <c r="AT185" s="735"/>
      <c r="AU185" s="735"/>
      <c r="AV185" s="735"/>
      <c r="AW185" s="735"/>
      <c r="AX185" s="735"/>
      <c r="AY185" s="735"/>
      <c r="AZ185" s="735"/>
      <c r="BA185" s="735"/>
      <c r="BB185" s="735"/>
      <c r="BC185" s="735"/>
      <c r="BD185" s="735"/>
      <c r="BE185" s="735"/>
      <c r="BF185" s="735"/>
      <c r="BG185" s="735"/>
      <c r="BH185" s="735"/>
      <c r="BI185" s="735"/>
      <c r="BJ185" s="735"/>
      <c r="BK185" s="735"/>
      <c r="BL185" s="735"/>
      <c r="BM185" s="735"/>
      <c r="BN185" s="735"/>
      <c r="BO185" s="735"/>
      <c r="BP185" s="735"/>
      <c r="BQ185" s="735"/>
      <c r="BR185" s="735"/>
      <c r="BS185" s="735"/>
      <c r="BT185" s="735"/>
      <c r="BU185" s="735"/>
      <c r="BV185" s="735"/>
      <c r="BW185" s="735"/>
      <c r="BX185" s="735"/>
      <c r="BY185" s="735"/>
      <c r="BZ185" s="735"/>
    </row>
    <row r="186" spans="1:78" s="2" customFormat="1" ht="16.5" customHeight="1">
      <c r="A186" s="59"/>
      <c r="B186" s="59"/>
      <c r="C186" s="59"/>
      <c r="D186" s="59"/>
      <c r="E186" s="59"/>
      <c r="F186" s="59"/>
      <c r="G186" s="59"/>
      <c r="H186" s="59"/>
      <c r="I186" s="59"/>
      <c r="J186" s="59"/>
      <c r="K186" s="59"/>
      <c r="L186" s="59"/>
      <c r="M186" s="59"/>
      <c r="N186" s="59"/>
      <c r="O186" s="59"/>
      <c r="P186" s="59"/>
      <c r="Q186" s="735"/>
      <c r="R186" s="735"/>
      <c r="S186" s="735"/>
      <c r="T186" s="735"/>
      <c r="U186" s="735"/>
      <c r="V186" s="735"/>
      <c r="W186" s="735"/>
      <c r="X186" s="735"/>
      <c r="Y186" s="735"/>
      <c r="Z186" s="735"/>
      <c r="AA186" s="735"/>
      <c r="AB186" s="735"/>
      <c r="AC186" s="735"/>
      <c r="AD186" s="735"/>
      <c r="AE186" s="735"/>
      <c r="AF186" s="735"/>
      <c r="AG186" s="735"/>
      <c r="AH186" s="735"/>
      <c r="AI186" s="735"/>
      <c r="AJ186" s="735"/>
      <c r="AK186" s="735"/>
      <c r="AL186" s="735"/>
      <c r="AM186" s="735"/>
      <c r="AN186" s="735"/>
      <c r="AO186" s="735"/>
      <c r="AP186" s="735"/>
      <c r="AQ186" s="735"/>
      <c r="AR186" s="735"/>
      <c r="AS186" s="735"/>
      <c r="AT186" s="735"/>
      <c r="AU186" s="735"/>
      <c r="AV186" s="735"/>
      <c r="AW186" s="735"/>
      <c r="AX186" s="735"/>
      <c r="AY186" s="735"/>
      <c r="AZ186" s="735"/>
      <c r="BA186" s="735"/>
      <c r="BB186" s="735"/>
      <c r="BC186" s="735"/>
      <c r="BD186" s="735"/>
      <c r="BE186" s="735"/>
      <c r="BF186" s="735"/>
      <c r="BG186" s="735"/>
      <c r="BH186" s="735"/>
      <c r="BI186" s="735"/>
      <c r="BJ186" s="735"/>
      <c r="BK186" s="735"/>
      <c r="BL186" s="735"/>
      <c r="BM186" s="735"/>
      <c r="BN186" s="735"/>
      <c r="BO186" s="735"/>
      <c r="BP186" s="735"/>
      <c r="BQ186" s="735"/>
      <c r="BR186" s="735"/>
      <c r="BS186" s="735"/>
      <c r="BT186" s="735"/>
      <c r="BU186" s="735"/>
      <c r="BV186" s="735"/>
      <c r="BW186" s="735"/>
      <c r="BX186" s="735"/>
      <c r="BY186" s="735"/>
      <c r="BZ186" s="735"/>
    </row>
    <row r="187" spans="1:78" s="2" customFormat="1" ht="16.5" customHeight="1">
      <c r="A187" s="59"/>
      <c r="B187" s="59"/>
      <c r="C187" s="59"/>
      <c r="D187" s="59"/>
      <c r="E187" s="59"/>
      <c r="F187" s="59"/>
      <c r="G187" s="59"/>
      <c r="H187" s="59"/>
      <c r="I187" s="59"/>
      <c r="J187" s="59"/>
      <c r="K187" s="59"/>
      <c r="L187" s="59"/>
      <c r="M187" s="59"/>
      <c r="N187" s="59"/>
      <c r="O187" s="59"/>
      <c r="P187" s="59"/>
      <c r="Q187" s="735"/>
      <c r="R187" s="735"/>
      <c r="S187" s="735"/>
      <c r="T187" s="735"/>
      <c r="U187" s="735"/>
      <c r="V187" s="735"/>
      <c r="W187" s="735"/>
      <c r="X187" s="735"/>
      <c r="Y187" s="735"/>
      <c r="Z187" s="735"/>
      <c r="AA187" s="735"/>
      <c r="AB187" s="735"/>
      <c r="AC187" s="735"/>
      <c r="AD187" s="735"/>
      <c r="AE187" s="735"/>
      <c r="AF187" s="735"/>
      <c r="AG187" s="735"/>
      <c r="AH187" s="735"/>
      <c r="AI187" s="735"/>
      <c r="AJ187" s="735"/>
      <c r="AK187" s="735"/>
      <c r="AL187" s="735"/>
      <c r="AM187" s="735"/>
      <c r="AN187" s="735"/>
      <c r="AO187" s="735"/>
      <c r="AP187" s="735"/>
      <c r="AQ187" s="735"/>
      <c r="AR187" s="735"/>
      <c r="AS187" s="735"/>
      <c r="AT187" s="735"/>
      <c r="AU187" s="735"/>
      <c r="AV187" s="735"/>
      <c r="AW187" s="735"/>
      <c r="AX187" s="735"/>
      <c r="AY187" s="735"/>
      <c r="AZ187" s="735"/>
      <c r="BA187" s="735"/>
      <c r="BB187" s="735"/>
      <c r="BC187" s="735"/>
      <c r="BD187" s="735"/>
      <c r="BE187" s="735"/>
      <c r="BF187" s="735"/>
      <c r="BG187" s="735"/>
      <c r="BH187" s="735"/>
      <c r="BI187" s="735"/>
      <c r="BJ187" s="735"/>
      <c r="BK187" s="735"/>
      <c r="BL187" s="735"/>
      <c r="BM187" s="735"/>
      <c r="BN187" s="735"/>
      <c r="BO187" s="735"/>
      <c r="BP187" s="735"/>
      <c r="BQ187" s="735"/>
      <c r="BR187" s="735"/>
      <c r="BS187" s="735"/>
      <c r="BT187" s="735"/>
      <c r="BU187" s="735"/>
      <c r="BV187" s="735"/>
      <c r="BW187" s="735"/>
      <c r="BX187" s="735"/>
      <c r="BY187" s="735"/>
      <c r="BZ187" s="735"/>
    </row>
    <row r="188" spans="1:78" s="2" customFormat="1" ht="16.5" customHeight="1">
      <c r="A188" s="59"/>
      <c r="B188" s="207"/>
      <c r="C188" s="207"/>
      <c r="D188" s="207"/>
      <c r="E188" s="207"/>
      <c r="F188" s="207"/>
      <c r="G188" s="207"/>
      <c r="H188" s="207"/>
      <c r="I188" s="207"/>
      <c r="J188" s="207"/>
      <c r="K188" s="207"/>
      <c r="L188" s="207"/>
      <c r="M188" s="207"/>
      <c r="N188" s="207"/>
      <c r="O188" s="207"/>
      <c r="P188" s="207"/>
      <c r="Q188" s="738"/>
      <c r="R188" s="738"/>
      <c r="S188" s="738"/>
      <c r="T188" s="738"/>
      <c r="U188" s="738"/>
      <c r="V188" s="738"/>
      <c r="W188" s="738"/>
      <c r="X188" s="738"/>
      <c r="Y188" s="738"/>
      <c r="Z188" s="738"/>
      <c r="AA188" s="738"/>
      <c r="AB188" s="738"/>
      <c r="AC188" s="738"/>
      <c r="AD188" s="738"/>
      <c r="AE188" s="738"/>
      <c r="AF188" s="738"/>
      <c r="AG188" s="738"/>
      <c r="AH188" s="738"/>
      <c r="AI188" s="738"/>
      <c r="AJ188" s="738"/>
      <c r="AK188" s="738"/>
      <c r="AL188" s="738"/>
      <c r="AM188" s="738"/>
      <c r="AN188" s="738"/>
      <c r="AO188" s="738"/>
      <c r="AP188" s="738"/>
      <c r="AQ188" s="738"/>
      <c r="AR188" s="738"/>
      <c r="AS188" s="738"/>
      <c r="AT188" s="738"/>
      <c r="AU188" s="738"/>
      <c r="AV188" s="738"/>
      <c r="AW188" s="738"/>
      <c r="AX188" s="738"/>
      <c r="AY188" s="738"/>
      <c r="AZ188" s="738"/>
      <c r="BA188" s="738"/>
      <c r="BB188" s="738"/>
      <c r="BC188" s="738"/>
      <c r="BD188" s="738"/>
      <c r="BE188" s="738"/>
      <c r="BF188" s="738"/>
      <c r="BG188" s="738"/>
      <c r="BH188" s="738"/>
      <c r="BI188" s="738"/>
      <c r="BJ188" s="738"/>
      <c r="BK188" s="738"/>
      <c r="BL188" s="738"/>
      <c r="BM188" s="738"/>
      <c r="BN188" s="738"/>
      <c r="BO188" s="738"/>
      <c r="BP188" s="738"/>
      <c r="BQ188" s="738"/>
      <c r="BR188" s="738"/>
      <c r="BS188" s="738"/>
      <c r="BT188" s="738"/>
      <c r="BU188" s="738"/>
      <c r="BV188" s="738"/>
      <c r="BW188" s="738"/>
      <c r="BX188" s="738"/>
      <c r="BY188" s="738"/>
      <c r="BZ188" s="738"/>
    </row>
    <row r="189" spans="1:78" s="2" customFormat="1" ht="6" customHeight="1">
      <c r="A189" s="59"/>
      <c r="B189" s="59"/>
      <c r="C189" s="59"/>
      <c r="D189" s="59"/>
      <c r="E189" s="59"/>
      <c r="F189" s="59"/>
      <c r="G189" s="59"/>
      <c r="H189" s="59"/>
      <c r="I189" s="59"/>
      <c r="J189" s="59"/>
      <c r="K189" s="59"/>
      <c r="L189" s="59"/>
      <c r="M189" s="59"/>
      <c r="N189" s="59"/>
      <c r="O189" s="59"/>
      <c r="P189" s="59"/>
      <c r="Q189" s="59"/>
      <c r="R189" s="59"/>
      <c r="S189" s="59"/>
      <c r="T189" s="59"/>
      <c r="U189" s="59"/>
      <c r="V189" s="59"/>
      <c r="W189" s="59"/>
      <c r="X189" s="59"/>
      <c r="Y189" s="59"/>
      <c r="Z189" s="59"/>
      <c r="AA189" s="59"/>
      <c r="AB189" s="59"/>
      <c r="AC189" s="59"/>
      <c r="AD189" s="59"/>
      <c r="AE189" s="59"/>
      <c r="AF189" s="59"/>
      <c r="AG189" s="59"/>
      <c r="AH189" s="59"/>
      <c r="AI189" s="59"/>
      <c r="AJ189" s="59"/>
      <c r="AK189" s="59"/>
      <c r="AL189" s="59"/>
      <c r="AM189" s="59"/>
      <c r="AN189" s="59"/>
      <c r="AO189" s="59"/>
      <c r="AP189" s="59"/>
      <c r="AQ189" s="59"/>
      <c r="AR189" s="59"/>
      <c r="AS189" s="59"/>
      <c r="AT189" s="59"/>
      <c r="AU189" s="59"/>
      <c r="AV189" s="59"/>
      <c r="AW189" s="59"/>
      <c r="AX189" s="59"/>
      <c r="AY189" s="59"/>
      <c r="AZ189" s="59"/>
      <c r="BA189" s="59"/>
      <c r="BB189" s="59"/>
      <c r="BC189" s="59"/>
      <c r="BD189" s="59"/>
      <c r="BE189" s="59"/>
      <c r="BF189" s="59"/>
      <c r="BG189" s="59"/>
      <c r="BH189" s="59"/>
      <c r="BI189" s="59"/>
      <c r="BJ189" s="59"/>
      <c r="BK189" s="59"/>
      <c r="BL189" s="59"/>
      <c r="BM189" s="59"/>
      <c r="BN189" s="59"/>
      <c r="BO189" s="59"/>
      <c r="BP189" s="59"/>
      <c r="BQ189" s="59"/>
      <c r="BR189" s="59"/>
      <c r="BS189" s="59"/>
      <c r="BT189" s="59"/>
      <c r="BU189" s="59"/>
      <c r="BV189" s="59"/>
      <c r="BW189" s="59"/>
      <c r="BX189" s="59"/>
      <c r="BY189" s="59"/>
      <c r="BZ189" s="59"/>
    </row>
    <row r="190" spans="1:78" s="2" customFormat="1" ht="16.5" customHeight="1">
      <c r="A190" s="670" t="s">
        <v>1373</v>
      </c>
      <c r="B190" s="670"/>
      <c r="C190" s="670"/>
      <c r="D190" s="670"/>
      <c r="E190" s="670"/>
      <c r="F190" s="670"/>
      <c r="G190" s="670"/>
      <c r="H190" s="670"/>
      <c r="I190" s="670"/>
      <c r="J190" s="670"/>
      <c r="K190" s="670"/>
      <c r="L190" s="670"/>
      <c r="M190" s="670"/>
      <c r="N190" s="670"/>
      <c r="O190" s="670"/>
      <c r="P190" s="670"/>
      <c r="Q190" s="670"/>
      <c r="R190" s="670"/>
      <c r="S190" s="670"/>
      <c r="T190" s="670"/>
      <c r="U190" s="670"/>
      <c r="V190" s="670"/>
      <c r="W190" s="670"/>
      <c r="X190" s="670"/>
      <c r="Y190" s="670"/>
      <c r="Z190" s="670"/>
      <c r="AA190" s="670"/>
      <c r="AB190" s="670"/>
      <c r="AC190" s="670"/>
      <c r="AD190" s="670"/>
      <c r="AE190" s="670"/>
      <c r="AF190" s="670"/>
      <c r="AG190" s="670"/>
      <c r="AH190" s="670"/>
      <c r="AI190" s="670"/>
      <c r="AJ190" s="670"/>
      <c r="AK190" s="670"/>
      <c r="AL190" s="670"/>
      <c r="AM190" s="670"/>
      <c r="AN190" s="670"/>
      <c r="AO190" s="670"/>
      <c r="AP190" s="670"/>
      <c r="AQ190" s="670"/>
      <c r="AR190" s="670"/>
      <c r="AS190" s="670"/>
      <c r="AT190" s="670"/>
      <c r="AU190" s="670"/>
      <c r="AV190" s="670"/>
      <c r="AW190" s="670"/>
      <c r="AX190" s="670"/>
      <c r="AY190" s="670"/>
      <c r="AZ190" s="670"/>
      <c r="BA190" s="670"/>
      <c r="BB190" s="670"/>
      <c r="BC190" s="670"/>
      <c r="BD190" s="670"/>
      <c r="BE190" s="670"/>
      <c r="BF190" s="670"/>
      <c r="BG190" s="670"/>
      <c r="BH190" s="670"/>
      <c r="BI190" s="670"/>
      <c r="BJ190" s="670"/>
      <c r="BK190" s="670"/>
      <c r="BL190" s="670"/>
      <c r="BM190" s="670"/>
      <c r="BN190" s="670"/>
      <c r="BO190" s="670"/>
      <c r="BP190" s="670"/>
      <c r="BQ190" s="670"/>
      <c r="BR190" s="670"/>
      <c r="BS190" s="670"/>
      <c r="BT190" s="670"/>
      <c r="BU190" s="670"/>
      <c r="BV190" s="670"/>
      <c r="BW190" s="670"/>
      <c r="BX190" s="670"/>
      <c r="BY190" s="670"/>
      <c r="BZ190" s="670"/>
    </row>
    <row r="191" spans="1:78" s="2" customFormat="1" ht="11.25" customHeight="1">
      <c r="A191" s="63"/>
      <c r="B191" s="63" t="s">
        <v>96</v>
      </c>
      <c r="C191" s="63"/>
      <c r="D191" s="63"/>
      <c r="E191" s="63"/>
      <c r="F191" s="63"/>
      <c r="G191" s="63"/>
      <c r="H191" s="63"/>
      <c r="I191" s="63"/>
      <c r="J191" s="63"/>
      <c r="K191" s="63"/>
      <c r="L191" s="63"/>
      <c r="M191" s="63"/>
      <c r="N191" s="63"/>
      <c r="O191" s="63"/>
      <c r="P191" s="63"/>
      <c r="Q191" s="63"/>
      <c r="R191" s="63"/>
      <c r="S191" s="63"/>
      <c r="T191" s="63"/>
      <c r="U191" s="63"/>
      <c r="V191" s="63"/>
      <c r="W191" s="63"/>
      <c r="X191" s="63"/>
      <c r="Y191" s="63"/>
      <c r="Z191" s="63"/>
      <c r="AA191" s="63"/>
      <c r="AB191" s="63"/>
      <c r="AC191" s="63"/>
      <c r="AD191" s="63"/>
      <c r="AE191" s="63"/>
      <c r="AF191" s="63"/>
      <c r="AG191" s="63"/>
      <c r="AH191" s="63"/>
      <c r="AI191" s="63"/>
      <c r="AJ191" s="63"/>
      <c r="AK191" s="63"/>
      <c r="AL191" s="63"/>
      <c r="AM191" s="63"/>
      <c r="AN191" s="63"/>
      <c r="AO191" s="63"/>
      <c r="AP191" s="63"/>
      <c r="AQ191" s="63"/>
      <c r="AR191" s="63"/>
      <c r="AS191" s="63"/>
      <c r="AT191" s="63"/>
      <c r="AU191" s="63"/>
      <c r="AV191" s="63"/>
      <c r="AW191" s="63"/>
      <c r="AX191" s="63"/>
      <c r="AY191" s="63"/>
      <c r="AZ191" s="63"/>
      <c r="BA191" s="63"/>
      <c r="BB191" s="63"/>
      <c r="BC191" s="63"/>
      <c r="BD191" s="63"/>
      <c r="BE191" s="63"/>
      <c r="BF191" s="63"/>
      <c r="BG191" s="63"/>
      <c r="BH191" s="63"/>
      <c r="BI191" s="63"/>
      <c r="BJ191" s="63"/>
      <c r="BK191" s="63"/>
      <c r="BL191" s="63"/>
      <c r="BM191" s="63"/>
      <c r="BN191" s="63"/>
      <c r="BO191" s="63"/>
      <c r="BP191" s="63"/>
      <c r="BQ191" s="63"/>
      <c r="BR191" s="63"/>
      <c r="BS191" s="63"/>
      <c r="BT191" s="63"/>
      <c r="BU191" s="63"/>
      <c r="BV191" s="63"/>
      <c r="BW191" s="63"/>
      <c r="BX191" s="63"/>
      <c r="BY191" s="63"/>
      <c r="BZ191" s="63"/>
    </row>
    <row r="192" spans="1:78" s="59" customFormat="1" ht="17.100000000000001" customHeight="1">
      <c r="B192" s="59" t="s">
        <v>97</v>
      </c>
      <c r="M192" s="208"/>
      <c r="N192" s="208"/>
      <c r="O192" s="739">
        <f>shinsei_build_address</f>
        <v>0</v>
      </c>
      <c r="P192" s="739"/>
      <c r="Q192" s="739"/>
      <c r="R192" s="739"/>
      <c r="S192" s="739"/>
      <c r="T192" s="739"/>
      <c r="U192" s="739"/>
      <c r="V192" s="739"/>
      <c r="W192" s="739"/>
      <c r="X192" s="739"/>
      <c r="Y192" s="739"/>
      <c r="Z192" s="739"/>
      <c r="AA192" s="739"/>
      <c r="AB192" s="739"/>
      <c r="AC192" s="739"/>
      <c r="AD192" s="739"/>
      <c r="AE192" s="739"/>
      <c r="AF192" s="739"/>
      <c r="AG192" s="739"/>
      <c r="AH192" s="739"/>
      <c r="AI192" s="739"/>
      <c r="AJ192" s="739"/>
      <c r="AK192" s="739"/>
      <c r="AL192" s="739"/>
      <c r="AM192" s="739"/>
      <c r="AN192" s="739"/>
      <c r="AO192" s="739"/>
      <c r="AP192" s="739"/>
      <c r="AQ192" s="739"/>
      <c r="AR192" s="739"/>
      <c r="AS192" s="739"/>
      <c r="AT192" s="739"/>
      <c r="AU192" s="739"/>
      <c r="AV192" s="739"/>
      <c r="AW192" s="739"/>
      <c r="AX192" s="739"/>
      <c r="AY192" s="739"/>
      <c r="AZ192" s="739"/>
      <c r="BA192" s="739"/>
      <c r="BB192" s="739"/>
      <c r="BC192" s="739"/>
      <c r="BD192" s="739"/>
      <c r="BE192" s="739"/>
      <c r="BF192" s="739"/>
      <c r="BG192" s="739"/>
      <c r="BH192" s="739"/>
      <c r="BI192" s="739"/>
      <c r="BJ192" s="739"/>
      <c r="BK192" s="739"/>
      <c r="BL192" s="739"/>
      <c r="BM192" s="739"/>
      <c r="BN192" s="739"/>
      <c r="BO192" s="739"/>
      <c r="BP192" s="739"/>
      <c r="BQ192" s="739"/>
      <c r="BR192" s="739"/>
      <c r="BS192" s="739"/>
      <c r="BT192" s="739"/>
      <c r="BU192" s="739"/>
      <c r="BV192" s="739"/>
      <c r="BW192" s="208"/>
      <c r="BX192" s="208"/>
      <c r="BY192" s="208"/>
      <c r="BZ192" s="208"/>
    </row>
    <row r="193" spans="1:78" s="59" customFormat="1" ht="17.100000000000001" customHeight="1">
      <c r="A193" s="209"/>
      <c r="B193" s="209" t="s">
        <v>98</v>
      </c>
      <c r="C193" s="209"/>
      <c r="D193" s="209"/>
      <c r="E193" s="209"/>
      <c r="F193" s="209"/>
      <c r="G193" s="209"/>
      <c r="H193" s="209"/>
      <c r="I193" s="209"/>
      <c r="J193" s="209"/>
      <c r="K193" s="209"/>
      <c r="L193" s="209"/>
      <c r="M193" s="208"/>
      <c r="N193" s="208"/>
      <c r="O193" s="739">
        <f>shinsei_build_JYUKYO__address</f>
        <v>0</v>
      </c>
      <c r="P193" s="739"/>
      <c r="Q193" s="739"/>
      <c r="R193" s="739"/>
      <c r="S193" s="739"/>
      <c r="T193" s="739"/>
      <c r="U193" s="739"/>
      <c r="V193" s="739"/>
      <c r="W193" s="739"/>
      <c r="X193" s="739"/>
      <c r="Y193" s="739"/>
      <c r="Z193" s="739"/>
      <c r="AA193" s="739"/>
      <c r="AB193" s="739"/>
      <c r="AC193" s="739"/>
      <c r="AD193" s="739"/>
      <c r="AE193" s="739"/>
      <c r="AF193" s="739"/>
      <c r="AG193" s="739"/>
      <c r="AH193" s="739"/>
      <c r="AI193" s="739"/>
      <c r="AJ193" s="739"/>
      <c r="AK193" s="739"/>
      <c r="AL193" s="739"/>
      <c r="AM193" s="739"/>
      <c r="AN193" s="739"/>
      <c r="AO193" s="739"/>
      <c r="AP193" s="739"/>
      <c r="AQ193" s="739"/>
      <c r="AR193" s="739"/>
      <c r="AS193" s="739"/>
      <c r="AT193" s="739"/>
      <c r="AU193" s="739"/>
      <c r="AV193" s="739"/>
      <c r="AW193" s="739"/>
      <c r="AX193" s="739"/>
      <c r="AY193" s="739"/>
      <c r="AZ193" s="739"/>
      <c r="BA193" s="739"/>
      <c r="BB193" s="739"/>
      <c r="BC193" s="739"/>
      <c r="BD193" s="739"/>
      <c r="BE193" s="739"/>
      <c r="BF193" s="739"/>
      <c r="BG193" s="739"/>
      <c r="BH193" s="739"/>
      <c r="BI193" s="739"/>
      <c r="BJ193" s="739"/>
      <c r="BK193" s="739"/>
      <c r="BL193" s="739"/>
      <c r="BM193" s="739"/>
      <c r="BN193" s="739"/>
      <c r="BO193" s="739"/>
      <c r="BP193" s="739"/>
      <c r="BQ193" s="739"/>
      <c r="BR193" s="739"/>
      <c r="BS193" s="739"/>
      <c r="BT193" s="739"/>
      <c r="BU193" s="739"/>
      <c r="BV193" s="739"/>
      <c r="BW193" s="208"/>
      <c r="BX193" s="208"/>
      <c r="BY193" s="208"/>
      <c r="BZ193" s="208"/>
    </row>
    <row r="194" spans="1:78" s="59" customFormat="1" ht="17.100000000000001" customHeight="1">
      <c r="B194" s="59" t="s">
        <v>99</v>
      </c>
    </row>
    <row r="195" spans="1:78" s="59" customFormat="1" ht="17.100000000000001" customHeight="1">
      <c r="G195" s="670" t="str">
        <f>IF(shinsei_build_KUIKI_TOSI__box="□","□","■")</f>
        <v>□</v>
      </c>
      <c r="H195" s="670"/>
      <c r="I195" s="670"/>
      <c r="K195" s="59" t="s">
        <v>100</v>
      </c>
      <c r="X195" s="59" t="s">
        <v>37</v>
      </c>
      <c r="Y195" s="670" t="str">
        <f>IF(shinsei_build_KUIKI_SIGAIKA__box="□","□","■")</f>
        <v>□</v>
      </c>
      <c r="Z195" s="670"/>
      <c r="AA195" s="670"/>
      <c r="AC195" s="59" t="s">
        <v>101</v>
      </c>
      <c r="AK195" s="670" t="str">
        <f>IF(shinsei_build_KUIKI_TYOSEI__box="□","□","■")</f>
        <v>□</v>
      </c>
      <c r="AL195" s="670"/>
      <c r="AM195" s="670"/>
      <c r="AO195" s="59" t="s">
        <v>102</v>
      </c>
      <c r="AZ195" s="670" t="str">
        <f>IF(shinsei_build_KUIKI_HISETTEI__box="□","□","■")</f>
        <v>□</v>
      </c>
      <c r="BA195" s="670"/>
      <c r="BB195" s="670"/>
      <c r="BD195" s="59" t="s">
        <v>1266</v>
      </c>
      <c r="BY195" s="59" t="s">
        <v>80</v>
      </c>
    </row>
    <row r="196" spans="1:78" s="59" customFormat="1" ht="17.100000000000001" customHeight="1">
      <c r="G196" s="720" t="str">
        <f>IF(shinsei_build_KUIKI_JYUN_TOSHI__box="□","□","■")</f>
        <v>□</v>
      </c>
      <c r="H196" s="720"/>
      <c r="I196" s="720"/>
      <c r="K196" s="59" t="s">
        <v>104</v>
      </c>
      <c r="AD196" s="720" t="str">
        <f>IF(shinsei_build_KUIKI_KUIKIGAI__box="□","□","■")</f>
        <v>□</v>
      </c>
      <c r="AE196" s="720"/>
      <c r="AF196" s="720"/>
      <c r="AH196" s="59" t="s">
        <v>105</v>
      </c>
    </row>
    <row r="197" spans="1:78" s="59" customFormat="1" ht="17.100000000000001" customHeight="1">
      <c r="A197" s="209"/>
      <c r="B197" s="209" t="s">
        <v>106</v>
      </c>
      <c r="C197" s="209"/>
      <c r="D197" s="209"/>
      <c r="E197" s="209"/>
      <c r="F197" s="209"/>
      <c r="G197" s="209"/>
      <c r="H197" s="209"/>
      <c r="I197" s="209"/>
      <c r="J197" s="209"/>
      <c r="K197" s="209"/>
      <c r="L197" s="209"/>
      <c r="M197" s="209"/>
      <c r="N197" s="209"/>
      <c r="O197" s="740" t="str">
        <f>IF(shinsei_build_BOUKA_BOUKA__box="□","□","■")</f>
        <v>□</v>
      </c>
      <c r="P197" s="740"/>
      <c r="Q197" s="740"/>
      <c r="R197" s="209"/>
      <c r="S197" s="209" t="s">
        <v>107</v>
      </c>
      <c r="T197" s="209"/>
      <c r="U197" s="209"/>
      <c r="V197" s="209"/>
      <c r="W197" s="209"/>
      <c r="X197" s="209"/>
      <c r="Y197" s="209"/>
      <c r="Z197" s="209"/>
      <c r="AA197" s="209"/>
      <c r="AB197" s="209"/>
      <c r="AC197" s="209"/>
      <c r="AD197" s="209"/>
      <c r="AE197" s="209"/>
      <c r="AF197" s="740" t="str">
        <f>IF(shinsei_build_BOUKA_JYUN_BOUKA__box="□","□","■")</f>
        <v>□</v>
      </c>
      <c r="AG197" s="740"/>
      <c r="AH197" s="740"/>
      <c r="AI197" s="209"/>
      <c r="AJ197" s="209" t="s">
        <v>108</v>
      </c>
      <c r="AK197" s="209"/>
      <c r="AL197" s="209"/>
      <c r="AM197" s="209"/>
      <c r="AN197" s="209"/>
      <c r="AO197" s="209"/>
      <c r="AP197" s="209"/>
      <c r="AQ197" s="209"/>
      <c r="AR197" s="209"/>
      <c r="AS197" s="209"/>
      <c r="AT197" s="209"/>
      <c r="AU197" s="209"/>
      <c r="AV197" s="209"/>
      <c r="AW197" s="209"/>
      <c r="AX197" s="209"/>
      <c r="AY197" s="209"/>
      <c r="AZ197" s="740" t="str">
        <f>IF(shinsei_build_BOUKA_NASI__box="□","□","■")</f>
        <v>□</v>
      </c>
      <c r="BA197" s="740"/>
      <c r="BB197" s="740"/>
      <c r="BC197" s="209" t="s">
        <v>109</v>
      </c>
      <c r="BD197" s="209"/>
      <c r="BE197" s="209"/>
      <c r="BF197" s="209"/>
      <c r="BG197" s="209"/>
      <c r="BH197" s="209"/>
      <c r="BI197" s="209"/>
      <c r="BJ197" s="209"/>
      <c r="BK197" s="209"/>
      <c r="BL197" s="209"/>
      <c r="BM197" s="209"/>
      <c r="BN197" s="209"/>
      <c r="BO197" s="209"/>
      <c r="BP197" s="209"/>
      <c r="BQ197" s="197"/>
      <c r="BR197" s="209"/>
      <c r="BS197" s="209"/>
      <c r="BT197" s="209"/>
      <c r="BU197" s="209"/>
      <c r="BV197" s="209"/>
      <c r="BW197" s="209"/>
      <c r="BX197" s="209"/>
      <c r="BY197" s="209"/>
      <c r="BZ197" s="209"/>
    </row>
    <row r="198" spans="1:78" s="59" customFormat="1" ht="17.100000000000001" customHeight="1">
      <c r="B198" s="59" t="s">
        <v>110</v>
      </c>
      <c r="AD198" s="710">
        <f>shinsei_build_BOUKA_22JYO_1</f>
        <v>0</v>
      </c>
      <c r="AE198" s="710"/>
      <c r="AF198" s="710"/>
      <c r="AG198" s="710"/>
      <c r="AH198" s="710"/>
      <c r="AI198" s="710"/>
      <c r="AJ198" s="710"/>
      <c r="AK198" s="710"/>
      <c r="AL198" s="710"/>
      <c r="AM198" s="710"/>
      <c r="AN198" s="710"/>
      <c r="AO198" s="710"/>
      <c r="AP198" s="710"/>
      <c r="AQ198" s="710"/>
      <c r="AR198" s="710"/>
      <c r="AS198" s="710"/>
      <c r="AT198" s="710"/>
      <c r="AU198" s="710"/>
      <c r="AV198" s="710"/>
      <c r="AW198" s="710"/>
      <c r="AX198" s="710"/>
      <c r="AY198" s="710"/>
      <c r="AZ198" s="710"/>
      <c r="BA198" s="710"/>
      <c r="BB198" s="710"/>
      <c r="BC198" s="710"/>
      <c r="BD198" s="710"/>
      <c r="BE198" s="710"/>
      <c r="BF198" s="710"/>
      <c r="BG198" s="710"/>
      <c r="BH198" s="710"/>
      <c r="BI198" s="710"/>
      <c r="BJ198" s="710"/>
      <c r="BK198" s="710"/>
      <c r="BL198" s="710"/>
      <c r="BM198" s="710"/>
      <c r="BN198" s="710"/>
      <c r="BO198" s="710"/>
      <c r="BP198" s="710"/>
      <c r="BQ198" s="710"/>
      <c r="BR198" s="710"/>
      <c r="BS198" s="710"/>
      <c r="BT198" s="710"/>
      <c r="BU198" s="710"/>
      <c r="BV198" s="710"/>
      <c r="BW198" s="710"/>
      <c r="BX198" s="742"/>
      <c r="BY198" s="742"/>
      <c r="BZ198" s="742"/>
    </row>
    <row r="199" spans="1:78" s="59" customFormat="1" ht="17.100000000000001" customHeight="1">
      <c r="E199" s="735">
        <f>shinsei_build_BOUKA_22JYO_2</f>
        <v>0</v>
      </c>
      <c r="F199" s="735"/>
      <c r="G199" s="735"/>
      <c r="H199" s="735"/>
      <c r="I199" s="735"/>
      <c r="J199" s="735"/>
      <c r="K199" s="735"/>
      <c r="L199" s="735"/>
      <c r="M199" s="735"/>
      <c r="N199" s="735"/>
      <c r="O199" s="735"/>
      <c r="P199" s="735"/>
      <c r="Q199" s="735"/>
      <c r="R199" s="735"/>
      <c r="S199" s="735"/>
      <c r="T199" s="735"/>
      <c r="U199" s="735"/>
      <c r="V199" s="735"/>
      <c r="W199" s="735"/>
      <c r="X199" s="735"/>
      <c r="Y199" s="735"/>
      <c r="Z199" s="735"/>
      <c r="AA199" s="735"/>
      <c r="AB199" s="735"/>
      <c r="AC199" s="735"/>
      <c r="AD199" s="735"/>
      <c r="AE199" s="735"/>
      <c r="AF199" s="735"/>
      <c r="AG199" s="735"/>
      <c r="AH199" s="735"/>
      <c r="AI199" s="735"/>
      <c r="AJ199" s="735"/>
      <c r="AK199" s="735"/>
      <c r="AL199" s="735"/>
      <c r="AM199" s="735"/>
      <c r="AN199" s="735"/>
      <c r="AO199" s="735"/>
      <c r="AP199" s="735"/>
      <c r="AQ199" s="735"/>
      <c r="AR199" s="735"/>
      <c r="AS199" s="735"/>
      <c r="AT199" s="735"/>
      <c r="AU199" s="735"/>
      <c r="AV199" s="735"/>
      <c r="AW199" s="735"/>
      <c r="AX199" s="735"/>
      <c r="AY199" s="735"/>
      <c r="AZ199" s="735"/>
      <c r="BA199" s="735"/>
      <c r="BB199" s="735"/>
      <c r="BC199" s="735"/>
      <c r="BD199" s="735"/>
      <c r="BE199" s="735"/>
      <c r="BF199" s="735"/>
      <c r="BG199" s="735"/>
      <c r="BH199" s="735"/>
      <c r="BI199" s="735"/>
      <c r="BJ199" s="735"/>
      <c r="BK199" s="735"/>
      <c r="BL199" s="735"/>
      <c r="BM199" s="735"/>
      <c r="BN199" s="735"/>
      <c r="BO199" s="735"/>
      <c r="BP199" s="735"/>
      <c r="BQ199" s="735"/>
      <c r="BR199" s="735"/>
      <c r="BS199" s="735"/>
      <c r="BT199" s="735"/>
      <c r="BU199" s="735"/>
      <c r="BV199" s="735"/>
      <c r="BW199" s="735"/>
      <c r="BX199" s="744"/>
      <c r="BY199" s="744"/>
      <c r="BZ199" s="744"/>
    </row>
    <row r="200" spans="1:78" s="59" customFormat="1" ht="17.100000000000001" customHeight="1">
      <c r="E200" s="713">
        <f>shinsei_build_BOUKA_22JYO_3</f>
        <v>0</v>
      </c>
      <c r="F200" s="713"/>
      <c r="G200" s="713"/>
      <c r="H200" s="713"/>
      <c r="I200" s="713"/>
      <c r="J200" s="713"/>
      <c r="K200" s="713"/>
      <c r="L200" s="713"/>
      <c r="M200" s="713"/>
      <c r="N200" s="713"/>
      <c r="O200" s="713"/>
      <c r="P200" s="713"/>
      <c r="Q200" s="713"/>
      <c r="R200" s="713"/>
      <c r="S200" s="713"/>
      <c r="T200" s="713"/>
      <c r="U200" s="713"/>
      <c r="V200" s="713"/>
      <c r="W200" s="713"/>
      <c r="X200" s="713"/>
      <c r="Y200" s="713"/>
      <c r="Z200" s="713"/>
      <c r="AA200" s="713"/>
      <c r="AB200" s="713"/>
      <c r="AC200" s="713"/>
      <c r="AD200" s="713"/>
      <c r="AE200" s="713"/>
      <c r="AF200" s="713"/>
      <c r="AG200" s="713"/>
      <c r="AH200" s="713"/>
      <c r="AI200" s="713"/>
      <c r="AJ200" s="713"/>
      <c r="AK200" s="713"/>
      <c r="AL200" s="713"/>
      <c r="AM200" s="713"/>
      <c r="AN200" s="713"/>
      <c r="AO200" s="713"/>
      <c r="AP200" s="713"/>
      <c r="AQ200" s="713"/>
      <c r="AR200" s="713"/>
      <c r="AS200" s="713"/>
      <c r="AT200" s="713"/>
      <c r="AU200" s="713"/>
      <c r="AV200" s="713"/>
      <c r="AW200" s="713"/>
      <c r="AX200" s="713"/>
      <c r="AY200" s="713"/>
      <c r="AZ200" s="713"/>
      <c r="BA200" s="713"/>
      <c r="BB200" s="713"/>
      <c r="BC200" s="713"/>
      <c r="BD200" s="713"/>
      <c r="BE200" s="713"/>
      <c r="BF200" s="713"/>
      <c r="BG200" s="713"/>
      <c r="BH200" s="713"/>
      <c r="BI200" s="713"/>
      <c r="BJ200" s="713"/>
      <c r="BK200" s="713"/>
      <c r="BL200" s="713"/>
      <c r="BM200" s="713"/>
      <c r="BN200" s="713"/>
      <c r="BO200" s="713"/>
      <c r="BP200" s="713"/>
      <c r="BQ200" s="713"/>
      <c r="BR200" s="713"/>
      <c r="BS200" s="713"/>
      <c r="BT200" s="713"/>
      <c r="BU200" s="713"/>
      <c r="BV200" s="713"/>
      <c r="BW200" s="713"/>
      <c r="BX200" s="743"/>
      <c r="BY200" s="743"/>
      <c r="BZ200" s="743"/>
    </row>
    <row r="201" spans="1:78" s="59" customFormat="1" ht="17.100000000000001" customHeight="1">
      <c r="A201" s="198"/>
      <c r="B201" s="198" t="s">
        <v>111</v>
      </c>
      <c r="C201" s="198"/>
      <c r="D201" s="198"/>
      <c r="E201" s="198"/>
      <c r="F201" s="198"/>
      <c r="G201" s="198"/>
      <c r="H201" s="198"/>
      <c r="I201" s="198"/>
      <c r="J201" s="198"/>
      <c r="K201" s="198"/>
      <c r="L201" s="198"/>
      <c r="M201" s="198"/>
      <c r="N201" s="198"/>
      <c r="O201" s="198"/>
      <c r="P201" s="198"/>
      <c r="Q201" s="198"/>
      <c r="R201" s="198"/>
      <c r="S201" s="198"/>
      <c r="T201" s="198"/>
      <c r="U201" s="198"/>
      <c r="V201" s="198"/>
      <c r="W201" s="198"/>
      <c r="X201" s="198"/>
      <c r="Y201" s="198"/>
      <c r="Z201" s="198"/>
      <c r="AA201" s="198"/>
      <c r="AB201" s="198"/>
      <c r="AC201" s="198"/>
      <c r="AD201" s="198"/>
      <c r="AE201" s="198"/>
      <c r="AF201" s="198"/>
      <c r="AG201" s="198"/>
      <c r="AH201" s="198"/>
      <c r="AI201" s="198"/>
      <c r="AJ201" s="198"/>
      <c r="AK201" s="198"/>
      <c r="AL201" s="198"/>
      <c r="AM201" s="198"/>
      <c r="AN201" s="198"/>
      <c r="AO201" s="198"/>
      <c r="AP201" s="198"/>
      <c r="AQ201" s="198"/>
      <c r="AR201" s="198"/>
      <c r="AS201" s="198"/>
      <c r="AT201" s="198"/>
      <c r="AU201" s="198"/>
      <c r="AV201" s="198"/>
      <c r="AW201" s="198"/>
      <c r="AX201" s="198"/>
      <c r="AY201" s="198"/>
      <c r="AZ201" s="198"/>
      <c r="BA201" s="198"/>
      <c r="BB201" s="198"/>
      <c r="BC201" s="198"/>
      <c r="BD201" s="198"/>
      <c r="BE201" s="198"/>
      <c r="BF201" s="198"/>
      <c r="BG201" s="198"/>
      <c r="BH201" s="198"/>
      <c r="BI201" s="198"/>
      <c r="BJ201" s="198"/>
      <c r="BK201" s="198"/>
      <c r="BL201" s="198"/>
      <c r="BM201" s="198"/>
      <c r="BN201" s="198"/>
      <c r="BO201" s="198"/>
      <c r="BP201" s="198"/>
      <c r="BQ201" s="198"/>
      <c r="BR201" s="198"/>
      <c r="BS201" s="198"/>
      <c r="BT201" s="198"/>
      <c r="BU201" s="198"/>
      <c r="BV201" s="198"/>
      <c r="BW201" s="198"/>
      <c r="BX201" s="198"/>
      <c r="BY201" s="198"/>
      <c r="BZ201" s="198"/>
    </row>
    <row r="202" spans="1:78" s="59" customFormat="1" ht="17.100000000000001" customHeight="1">
      <c r="D202" s="59" t="s">
        <v>112</v>
      </c>
      <c r="AF202" s="741">
        <f>shinsei_build_DOURO_FUKUIN</f>
        <v>0</v>
      </c>
      <c r="AG202" s="741"/>
      <c r="AH202" s="741"/>
      <c r="AI202" s="741"/>
      <c r="AJ202" s="741"/>
      <c r="AK202" s="741"/>
      <c r="AL202" s="741"/>
      <c r="AM202" s="741"/>
      <c r="AN202" s="741"/>
      <c r="AO202" s="741"/>
      <c r="AP202" s="741"/>
      <c r="AQ202" s="741"/>
      <c r="AR202" s="741"/>
      <c r="AS202" s="741"/>
      <c r="AT202" s="741"/>
      <c r="AU202" s="741"/>
      <c r="AV202" s="741"/>
      <c r="AW202" s="741"/>
      <c r="AX202" s="741"/>
      <c r="AY202" s="741"/>
      <c r="AZ202" s="741"/>
      <c r="BA202" s="741"/>
      <c r="BB202" s="741"/>
      <c r="BC202" s="741"/>
      <c r="BD202" s="67"/>
      <c r="BE202" s="67"/>
      <c r="BF202" s="67"/>
      <c r="BG202" s="67"/>
      <c r="BH202" s="67"/>
      <c r="BI202" s="67"/>
      <c r="BJ202" s="67"/>
      <c r="BK202" s="67"/>
      <c r="BL202" s="67"/>
      <c r="BM202" s="67"/>
      <c r="BN202" s="67"/>
      <c r="BO202" s="67"/>
      <c r="BP202" s="67"/>
      <c r="BQ202" s="67"/>
      <c r="BR202" s="67"/>
      <c r="BS202" s="67"/>
      <c r="BT202" s="67"/>
      <c r="BU202" s="67"/>
      <c r="BV202" s="67"/>
      <c r="BW202" s="67"/>
      <c r="BX202" s="67"/>
      <c r="BY202" s="67"/>
      <c r="BZ202" s="67"/>
    </row>
    <row r="203" spans="1:78" s="2" customFormat="1" ht="17.100000000000001" customHeight="1">
      <c r="A203" s="63"/>
      <c r="B203" s="63"/>
      <c r="C203" s="63"/>
      <c r="D203" s="63" t="s">
        <v>113</v>
      </c>
      <c r="E203" s="63"/>
      <c r="F203" s="63"/>
      <c r="G203" s="63"/>
      <c r="H203" s="63"/>
      <c r="I203" s="63"/>
      <c r="J203" s="63"/>
      <c r="K203" s="63"/>
      <c r="L203" s="63"/>
      <c r="M203" s="63"/>
      <c r="N203" s="63"/>
      <c r="O203" s="63"/>
      <c r="P203" s="63"/>
      <c r="Q203" s="63"/>
      <c r="R203" s="63"/>
      <c r="S203" s="63"/>
      <c r="T203" s="63"/>
      <c r="U203" s="63"/>
      <c r="V203" s="63"/>
      <c r="W203" s="63"/>
      <c r="X203" s="63"/>
      <c r="Y203" s="63"/>
      <c r="Z203" s="63"/>
      <c r="AA203" s="63"/>
      <c r="AB203" s="63"/>
      <c r="AC203" s="63"/>
      <c r="AD203" s="63"/>
      <c r="AE203" s="63"/>
      <c r="AF203" s="747">
        <f>shinsei_build_DOURO_NAGASA</f>
        <v>0</v>
      </c>
      <c r="AG203" s="747"/>
      <c r="AH203" s="747"/>
      <c r="AI203" s="747"/>
      <c r="AJ203" s="747"/>
      <c r="AK203" s="747"/>
      <c r="AL203" s="747"/>
      <c r="AM203" s="747"/>
      <c r="AN203" s="747"/>
      <c r="AO203" s="747"/>
      <c r="AP203" s="747"/>
      <c r="AQ203" s="747"/>
      <c r="AR203" s="747"/>
      <c r="AS203" s="747"/>
      <c r="AT203" s="747"/>
      <c r="AU203" s="747"/>
      <c r="AV203" s="747"/>
      <c r="AW203" s="747"/>
      <c r="AX203" s="747"/>
      <c r="AY203" s="747"/>
      <c r="AZ203" s="747"/>
      <c r="BA203" s="747"/>
      <c r="BB203" s="747"/>
      <c r="BC203" s="747"/>
      <c r="BD203" s="211"/>
      <c r="BE203" s="211"/>
      <c r="BF203" s="211"/>
      <c r="BG203" s="211"/>
      <c r="BH203" s="211"/>
      <c r="BI203" s="211"/>
      <c r="BJ203" s="211"/>
      <c r="BK203" s="211"/>
      <c r="BL203" s="211"/>
      <c r="BM203" s="211"/>
      <c r="BN203" s="211"/>
      <c r="BO203" s="211"/>
      <c r="BP203" s="211"/>
      <c r="BQ203" s="211"/>
      <c r="BR203" s="211"/>
      <c r="BS203" s="211"/>
      <c r="BT203" s="211"/>
      <c r="BU203" s="211"/>
      <c r="BV203" s="211"/>
      <c r="BW203" s="211"/>
      <c r="BX203" s="211"/>
      <c r="BY203" s="211"/>
      <c r="BZ203" s="211"/>
    </row>
    <row r="204" spans="1:78" s="2" customFormat="1" ht="17.100000000000001" customHeight="1">
      <c r="A204" s="59"/>
      <c r="B204" s="59" t="s">
        <v>114</v>
      </c>
      <c r="C204" s="59"/>
      <c r="D204" s="59"/>
      <c r="E204" s="59"/>
      <c r="F204" s="59"/>
      <c r="G204" s="59"/>
      <c r="H204" s="59"/>
      <c r="I204" s="59"/>
      <c r="J204" s="59"/>
      <c r="K204" s="59"/>
      <c r="L204" s="59"/>
      <c r="M204" s="59"/>
      <c r="N204" s="59"/>
      <c r="O204" s="59"/>
      <c r="P204" s="59"/>
      <c r="Q204" s="59"/>
      <c r="R204" s="59"/>
      <c r="S204" s="59"/>
      <c r="T204" s="59"/>
      <c r="U204" s="59"/>
      <c r="V204" s="59"/>
      <c r="W204" s="59"/>
      <c r="X204" s="59"/>
      <c r="Y204" s="59"/>
      <c r="Z204" s="59"/>
      <c r="AA204" s="59"/>
      <c r="AB204" s="59"/>
      <c r="AC204" s="59"/>
      <c r="AD204" s="59"/>
      <c r="AE204" s="59"/>
      <c r="AF204" s="59"/>
      <c r="AG204" s="59"/>
      <c r="AH204" s="59"/>
      <c r="AI204" s="59"/>
      <c r="AJ204" s="59"/>
      <c r="AK204" s="59"/>
      <c r="AL204" s="59"/>
      <c r="AM204" s="59"/>
      <c r="AN204" s="59"/>
      <c r="AO204" s="59"/>
      <c r="AP204" s="59"/>
      <c r="AQ204" s="59"/>
      <c r="AR204" s="59"/>
      <c r="AS204" s="59"/>
      <c r="AT204" s="59"/>
      <c r="AU204" s="59"/>
      <c r="AV204" s="59"/>
      <c r="AW204" s="59"/>
      <c r="AX204" s="59"/>
      <c r="AY204" s="59"/>
      <c r="AZ204" s="59"/>
      <c r="BA204" s="59"/>
      <c r="BB204" s="59"/>
      <c r="BC204" s="59"/>
      <c r="BD204" s="59"/>
      <c r="BE204" s="59"/>
      <c r="BF204" s="59"/>
      <c r="BG204" s="59"/>
      <c r="BH204" s="59"/>
      <c r="BI204" s="59"/>
      <c r="BJ204" s="59"/>
      <c r="BK204" s="59"/>
      <c r="BL204" s="59"/>
      <c r="BM204" s="59"/>
      <c r="BN204" s="59"/>
      <c r="BO204" s="59"/>
      <c r="BP204" s="59"/>
      <c r="BQ204" s="59"/>
      <c r="BR204" s="59"/>
      <c r="BS204" s="59"/>
      <c r="BT204" s="59"/>
      <c r="BU204" s="59"/>
      <c r="BV204" s="59"/>
      <c r="BW204" s="59"/>
      <c r="BX204" s="59"/>
      <c r="BY204" s="59"/>
      <c r="BZ204" s="59"/>
    </row>
    <row r="205" spans="1:78" s="2" customFormat="1" ht="17.100000000000001" customHeight="1">
      <c r="A205" s="59"/>
      <c r="B205" s="59"/>
      <c r="C205" s="59"/>
      <c r="D205" s="59" t="s">
        <v>115</v>
      </c>
      <c r="E205" s="59"/>
      <c r="F205" s="59"/>
      <c r="G205" s="59"/>
      <c r="H205" s="59"/>
      <c r="I205" s="59"/>
      <c r="J205" s="59"/>
      <c r="K205" s="59"/>
      <c r="L205" s="59"/>
      <c r="M205" s="59"/>
      <c r="N205" s="59"/>
      <c r="O205" s="59"/>
      <c r="P205" s="68" t="s">
        <v>116</v>
      </c>
      <c r="Q205" s="68"/>
      <c r="R205" s="68"/>
      <c r="S205" s="68"/>
      <c r="T205" s="748">
        <f>shinsei_build_SHIKITI_MENSEKI_1A</f>
        <v>0</v>
      </c>
      <c r="U205" s="748"/>
      <c r="V205" s="748"/>
      <c r="W205" s="748"/>
      <c r="X205" s="748"/>
      <c r="Y205" s="748"/>
      <c r="Z205" s="748"/>
      <c r="AA205" s="748"/>
      <c r="AB205" s="748"/>
      <c r="AC205" s="69"/>
      <c r="AD205" s="69"/>
      <c r="AE205" s="70" t="s">
        <v>117</v>
      </c>
      <c r="AF205" s="71"/>
      <c r="AG205" s="71"/>
      <c r="AH205" s="748">
        <f>shinsei_build_SHIKITI_MENSEKI_1B</f>
        <v>0</v>
      </c>
      <c r="AI205" s="748"/>
      <c r="AJ205" s="748"/>
      <c r="AK205" s="748"/>
      <c r="AL205" s="748"/>
      <c r="AM205" s="748"/>
      <c r="AN205" s="748"/>
      <c r="AO205" s="748"/>
      <c r="AP205" s="748"/>
      <c r="AQ205" s="69"/>
      <c r="AR205" s="69"/>
      <c r="AS205" s="70" t="s">
        <v>117</v>
      </c>
      <c r="AT205" s="71"/>
      <c r="AU205" s="71"/>
      <c r="AV205" s="748">
        <f>shinsei_build_SHIKITI_MENSEKI_1C</f>
        <v>0</v>
      </c>
      <c r="AW205" s="748"/>
      <c r="AX205" s="748"/>
      <c r="AY205" s="748"/>
      <c r="AZ205" s="748"/>
      <c r="BA205" s="748"/>
      <c r="BB205" s="748"/>
      <c r="BC205" s="748"/>
      <c r="BD205" s="748"/>
      <c r="BE205" s="69"/>
      <c r="BF205" s="69"/>
      <c r="BG205" s="70" t="s">
        <v>117</v>
      </c>
      <c r="BH205" s="71"/>
      <c r="BI205" s="71"/>
      <c r="BJ205" s="748">
        <f>shinsei_build_SHIKITI_MENSEKI_1D</f>
        <v>0</v>
      </c>
      <c r="BK205" s="748"/>
      <c r="BL205" s="748"/>
      <c r="BM205" s="748"/>
      <c r="BN205" s="748"/>
      <c r="BO205" s="748"/>
      <c r="BP205" s="748"/>
      <c r="BQ205" s="748"/>
      <c r="BR205" s="748"/>
      <c r="BS205" s="748"/>
      <c r="BT205" s="748"/>
      <c r="BU205" s="69"/>
      <c r="BV205" s="72" t="s">
        <v>85</v>
      </c>
      <c r="BW205" s="72"/>
      <c r="BX205" s="72"/>
      <c r="BY205" s="72"/>
      <c r="BZ205" s="72"/>
    </row>
    <row r="206" spans="1:78" s="2" customFormat="1" ht="17.100000000000001" customHeight="1">
      <c r="A206" s="59"/>
      <c r="B206" s="59"/>
      <c r="C206" s="59"/>
      <c r="D206" s="59"/>
      <c r="E206" s="59"/>
      <c r="F206" s="59"/>
      <c r="G206" s="59"/>
      <c r="H206" s="59"/>
      <c r="I206" s="59"/>
      <c r="J206" s="59"/>
      <c r="K206" s="59"/>
      <c r="L206" s="59"/>
      <c r="M206" s="59"/>
      <c r="N206" s="59"/>
      <c r="O206" s="59"/>
      <c r="P206" s="68" t="s">
        <v>119</v>
      </c>
      <c r="Q206" s="68"/>
      <c r="R206" s="68"/>
      <c r="S206" s="68"/>
      <c r="T206" s="748">
        <f>shinsei_build_SHIKITI_MENSEKI_2A</f>
        <v>0</v>
      </c>
      <c r="U206" s="748"/>
      <c r="V206" s="748"/>
      <c r="W206" s="748"/>
      <c r="X206" s="748"/>
      <c r="Y206" s="748"/>
      <c r="Z206" s="748"/>
      <c r="AA206" s="748"/>
      <c r="AB206" s="748"/>
      <c r="AC206" s="69"/>
      <c r="AD206" s="69"/>
      <c r="AE206" s="70" t="s">
        <v>117</v>
      </c>
      <c r="AF206" s="71"/>
      <c r="AG206" s="71"/>
      <c r="AH206" s="748">
        <f>shinsei_build_SHIKITI_MENSEKI_2B</f>
        <v>0</v>
      </c>
      <c r="AI206" s="748"/>
      <c r="AJ206" s="748"/>
      <c r="AK206" s="748"/>
      <c r="AL206" s="748"/>
      <c r="AM206" s="748"/>
      <c r="AN206" s="748"/>
      <c r="AO206" s="748"/>
      <c r="AP206" s="748"/>
      <c r="AQ206" s="69"/>
      <c r="AR206" s="69"/>
      <c r="AS206" s="70" t="s">
        <v>117</v>
      </c>
      <c r="AT206" s="71"/>
      <c r="AU206" s="71"/>
      <c r="AV206" s="748">
        <f>shinsei_build_SHIKITI_MENSEKI_2C</f>
        <v>0</v>
      </c>
      <c r="AW206" s="748"/>
      <c r="AX206" s="748"/>
      <c r="AY206" s="748"/>
      <c r="AZ206" s="748"/>
      <c r="BA206" s="748"/>
      <c r="BB206" s="748"/>
      <c r="BC206" s="748"/>
      <c r="BD206" s="748"/>
      <c r="BE206" s="69"/>
      <c r="BF206" s="69"/>
      <c r="BG206" s="70" t="s">
        <v>117</v>
      </c>
      <c r="BH206" s="71"/>
      <c r="BI206" s="71"/>
      <c r="BJ206" s="748">
        <f>shinsei_build_SHIKITI_MENSEKI_2D</f>
        <v>0</v>
      </c>
      <c r="BK206" s="748"/>
      <c r="BL206" s="748"/>
      <c r="BM206" s="748"/>
      <c r="BN206" s="748"/>
      <c r="BO206" s="748"/>
      <c r="BP206" s="748"/>
      <c r="BQ206" s="748"/>
      <c r="BR206" s="748"/>
      <c r="BS206" s="748"/>
      <c r="BT206" s="748"/>
      <c r="BU206" s="69"/>
      <c r="BV206" s="72" t="s">
        <v>85</v>
      </c>
      <c r="BW206" s="72"/>
      <c r="BX206" s="72"/>
      <c r="BY206" s="72"/>
      <c r="BZ206" s="72"/>
    </row>
    <row r="207" spans="1:78" s="2" customFormat="1" ht="17.100000000000001" customHeight="1">
      <c r="A207" s="59"/>
      <c r="B207" s="59"/>
      <c r="C207" s="59"/>
      <c r="D207" s="59" t="s">
        <v>120</v>
      </c>
      <c r="E207" s="59"/>
      <c r="F207" s="59"/>
      <c r="G207" s="59"/>
      <c r="H207" s="59"/>
      <c r="I207" s="59"/>
      <c r="J207" s="59"/>
      <c r="K207" s="59"/>
      <c r="L207" s="59"/>
      <c r="M207" s="59"/>
      <c r="N207" s="59"/>
      <c r="O207" s="59"/>
      <c r="P207" s="59"/>
      <c r="Q207" s="59"/>
      <c r="R207" s="59" t="s">
        <v>37</v>
      </c>
      <c r="S207" s="707">
        <f>shinsei_build_YOUTO_TIIKI_A</f>
        <v>0</v>
      </c>
      <c r="T207" s="707"/>
      <c r="U207" s="707"/>
      <c r="V207" s="707"/>
      <c r="W207" s="707"/>
      <c r="X207" s="707"/>
      <c r="Y207" s="707"/>
      <c r="Z207" s="707"/>
      <c r="AA207" s="707"/>
      <c r="AB207" s="707"/>
      <c r="AC207" s="707"/>
      <c r="AD207" s="73"/>
      <c r="AE207" s="70" t="s">
        <v>117</v>
      </c>
      <c r="AF207" s="71"/>
      <c r="AG207" s="707">
        <f>shinsei_build_YOUTO_TIIKI_B</f>
        <v>0</v>
      </c>
      <c r="AH207" s="707"/>
      <c r="AI207" s="707"/>
      <c r="AJ207" s="707"/>
      <c r="AK207" s="707"/>
      <c r="AL207" s="707"/>
      <c r="AM207" s="707"/>
      <c r="AN207" s="707"/>
      <c r="AO207" s="707"/>
      <c r="AP207" s="707"/>
      <c r="AQ207" s="707"/>
      <c r="AR207" s="73"/>
      <c r="AS207" s="70" t="s">
        <v>117</v>
      </c>
      <c r="AT207" s="71"/>
      <c r="AU207" s="707">
        <f>shinsei_build_YOUTO_TIIKI_C</f>
        <v>0</v>
      </c>
      <c r="AV207" s="707"/>
      <c r="AW207" s="707"/>
      <c r="AX207" s="707"/>
      <c r="AY207" s="707"/>
      <c r="AZ207" s="707"/>
      <c r="BA207" s="707"/>
      <c r="BB207" s="707"/>
      <c r="BC207" s="707"/>
      <c r="BD207" s="707"/>
      <c r="BE207" s="707"/>
      <c r="BF207" s="73"/>
      <c r="BG207" s="70" t="s">
        <v>117</v>
      </c>
      <c r="BH207" s="71"/>
      <c r="BI207" s="745">
        <f>shinsei_build_YOUTO_TIIKI_D</f>
        <v>0</v>
      </c>
      <c r="BJ207" s="745"/>
      <c r="BK207" s="745"/>
      <c r="BL207" s="745"/>
      <c r="BM207" s="745"/>
      <c r="BN207" s="745"/>
      <c r="BO207" s="745"/>
      <c r="BP207" s="745"/>
      <c r="BQ207" s="745"/>
      <c r="BR207" s="745"/>
      <c r="BS207" s="745"/>
      <c r="BT207" s="745"/>
      <c r="BU207" s="73"/>
      <c r="BV207" s="72" t="s">
        <v>85</v>
      </c>
      <c r="BW207" s="72"/>
      <c r="BX207" s="72"/>
      <c r="BY207" s="72"/>
      <c r="BZ207" s="72"/>
    </row>
    <row r="208" spans="1:78" s="2" customFormat="1" ht="17.100000000000001" customHeight="1">
      <c r="A208" s="59"/>
      <c r="B208" s="59"/>
      <c r="C208" s="59"/>
      <c r="D208" s="59" t="s">
        <v>122</v>
      </c>
      <c r="E208" s="59"/>
      <c r="F208" s="59"/>
      <c r="G208" s="59"/>
      <c r="H208" s="59"/>
      <c r="I208" s="59"/>
      <c r="J208" s="59"/>
      <c r="K208" s="59"/>
      <c r="L208" s="59"/>
      <c r="M208" s="59"/>
      <c r="N208" s="59"/>
      <c r="O208" s="59"/>
      <c r="P208" s="59"/>
      <c r="Q208" s="59"/>
      <c r="R208" s="59"/>
      <c r="S208" s="59"/>
      <c r="T208" s="59"/>
      <c r="U208" s="59"/>
      <c r="V208" s="59"/>
      <c r="W208" s="59"/>
      <c r="X208" s="59"/>
      <c r="Y208" s="59"/>
      <c r="Z208" s="59"/>
      <c r="AA208" s="59"/>
      <c r="AB208" s="59"/>
      <c r="AC208" s="59"/>
      <c r="AD208" s="59"/>
      <c r="AE208" s="59"/>
      <c r="AF208" s="59"/>
      <c r="AG208" s="59"/>
      <c r="AH208" s="59"/>
      <c r="AI208" s="59"/>
      <c r="AJ208" s="59"/>
      <c r="AK208" s="59"/>
      <c r="AL208" s="59"/>
      <c r="AM208" s="59"/>
      <c r="AN208" s="59"/>
      <c r="AO208" s="59"/>
      <c r="AP208" s="59"/>
      <c r="AQ208" s="59"/>
      <c r="AR208" s="59"/>
      <c r="AS208" s="59"/>
      <c r="AT208" s="59"/>
      <c r="AU208" s="59"/>
      <c r="AV208" s="59"/>
      <c r="AW208" s="59"/>
      <c r="AX208" s="59"/>
      <c r="AY208" s="59"/>
      <c r="AZ208" s="59"/>
      <c r="BA208" s="59"/>
      <c r="BB208" s="59"/>
      <c r="BC208" s="59"/>
      <c r="BD208" s="59"/>
      <c r="BE208" s="59"/>
      <c r="BF208" s="59"/>
      <c r="BG208" s="59"/>
      <c r="BH208" s="59"/>
      <c r="BI208" s="59"/>
      <c r="BJ208" s="59"/>
      <c r="BK208" s="59"/>
      <c r="BL208" s="59"/>
      <c r="BM208" s="59"/>
      <c r="BN208" s="59"/>
      <c r="BO208" s="59"/>
      <c r="BP208" s="59"/>
      <c r="BQ208" s="59"/>
      <c r="BR208" s="59"/>
      <c r="BS208" s="59"/>
      <c r="BT208" s="59"/>
      <c r="BU208" s="59"/>
      <c r="BV208" s="59"/>
      <c r="BW208" s="59"/>
      <c r="BX208" s="59"/>
      <c r="BY208" s="59"/>
      <c r="BZ208" s="59"/>
    </row>
    <row r="209" spans="1:124" s="2" customFormat="1" ht="17.100000000000001" customHeight="1">
      <c r="A209" s="59"/>
      <c r="B209" s="59"/>
      <c r="C209" s="59"/>
      <c r="D209" s="59"/>
      <c r="E209" s="59"/>
      <c r="F209" s="59"/>
      <c r="G209" s="59"/>
      <c r="H209" s="59"/>
      <c r="I209" s="59"/>
      <c r="J209" s="59"/>
      <c r="K209" s="59"/>
      <c r="L209" s="59"/>
      <c r="M209" s="59"/>
      <c r="N209" s="59"/>
      <c r="O209" s="59"/>
      <c r="P209" s="59"/>
      <c r="Q209" s="59"/>
      <c r="R209" s="59" t="s">
        <v>37</v>
      </c>
      <c r="S209" s="59"/>
      <c r="T209" s="746">
        <f>shinsei_build_YOUSEKI_RITU_A</f>
        <v>0</v>
      </c>
      <c r="U209" s="746"/>
      <c r="V209" s="746"/>
      <c r="W209" s="746"/>
      <c r="X209" s="746"/>
      <c r="Y209" s="746"/>
      <c r="Z209" s="746"/>
      <c r="AA209" s="746"/>
      <c r="AB209" s="746"/>
      <c r="AC209" s="74"/>
      <c r="AD209" s="74"/>
      <c r="AE209" s="70" t="s">
        <v>117</v>
      </c>
      <c r="AF209" s="71"/>
      <c r="AG209" s="71"/>
      <c r="AH209" s="746">
        <f>shinsei_build_YOUSEKI_RITU_B</f>
        <v>0</v>
      </c>
      <c r="AI209" s="746"/>
      <c r="AJ209" s="746"/>
      <c r="AK209" s="746"/>
      <c r="AL209" s="746"/>
      <c r="AM209" s="746"/>
      <c r="AN209" s="746"/>
      <c r="AO209" s="746"/>
      <c r="AP209" s="746"/>
      <c r="AQ209" s="74"/>
      <c r="AR209" s="74"/>
      <c r="AS209" s="70" t="s">
        <v>117</v>
      </c>
      <c r="AT209" s="71"/>
      <c r="AU209" s="71"/>
      <c r="AV209" s="746">
        <f>shinsei_build_YOUSEKI_RITU_C</f>
        <v>0</v>
      </c>
      <c r="AW209" s="746"/>
      <c r="AX209" s="746"/>
      <c r="AY209" s="746"/>
      <c r="AZ209" s="746"/>
      <c r="BA209" s="746"/>
      <c r="BB209" s="746"/>
      <c r="BC209" s="746"/>
      <c r="BD209" s="746"/>
      <c r="BE209" s="74"/>
      <c r="BF209" s="74"/>
      <c r="BG209" s="70" t="s">
        <v>117</v>
      </c>
      <c r="BH209" s="71"/>
      <c r="BI209" s="71"/>
      <c r="BJ209" s="746">
        <f>shinsei_build_YOUSEKI_RITU_D</f>
        <v>0</v>
      </c>
      <c r="BK209" s="746"/>
      <c r="BL209" s="746"/>
      <c r="BM209" s="746"/>
      <c r="BN209" s="746"/>
      <c r="BO209" s="746"/>
      <c r="BP209" s="746"/>
      <c r="BQ209" s="746"/>
      <c r="BR209" s="746"/>
      <c r="BS209" s="746"/>
      <c r="BT209" s="746"/>
      <c r="BU209" s="74"/>
      <c r="BV209" s="72" t="s">
        <v>85</v>
      </c>
      <c r="BW209" s="72"/>
      <c r="BX209" s="72"/>
      <c r="BY209" s="72"/>
      <c r="BZ209" s="72"/>
    </row>
    <row r="210" spans="1:124" s="2" customFormat="1" ht="17.100000000000001" customHeight="1">
      <c r="A210" s="59"/>
      <c r="B210" s="59"/>
      <c r="C210" s="59"/>
      <c r="D210" s="59" t="s">
        <v>125</v>
      </c>
      <c r="E210" s="59"/>
      <c r="F210" s="59"/>
      <c r="G210" s="59"/>
      <c r="H210" s="59"/>
      <c r="I210" s="59"/>
      <c r="J210" s="59"/>
      <c r="K210" s="59"/>
      <c r="L210" s="59"/>
      <c r="M210" s="59"/>
      <c r="N210" s="59"/>
      <c r="O210" s="59"/>
      <c r="P210" s="59"/>
      <c r="Q210" s="59"/>
      <c r="R210" s="59"/>
      <c r="S210" s="59"/>
      <c r="T210" s="59"/>
      <c r="U210" s="59"/>
      <c r="V210" s="59"/>
      <c r="W210" s="59"/>
      <c r="X210" s="59"/>
      <c r="Y210" s="59"/>
      <c r="Z210" s="59"/>
      <c r="AA210" s="59"/>
      <c r="AB210" s="59"/>
      <c r="AC210" s="59"/>
      <c r="AD210" s="59"/>
      <c r="AE210" s="59"/>
      <c r="AF210" s="59"/>
      <c r="AG210" s="59"/>
      <c r="AH210" s="59"/>
      <c r="AI210" s="59"/>
      <c r="AJ210" s="59"/>
      <c r="AK210" s="59"/>
      <c r="AL210" s="59"/>
      <c r="AM210" s="59"/>
      <c r="AN210" s="59"/>
      <c r="AO210" s="59"/>
      <c r="AP210" s="59"/>
      <c r="AQ210" s="59"/>
      <c r="AR210" s="59"/>
      <c r="AS210" s="59"/>
      <c r="AT210" s="59"/>
      <c r="AU210" s="59"/>
      <c r="AV210" s="59"/>
      <c r="AW210" s="59"/>
      <c r="AX210" s="59"/>
      <c r="AY210" s="59"/>
      <c r="AZ210" s="59"/>
      <c r="BA210" s="59"/>
      <c r="BB210" s="59"/>
      <c r="BC210" s="59"/>
      <c r="BD210" s="59"/>
      <c r="BE210" s="59"/>
      <c r="BF210" s="59"/>
      <c r="BG210" s="59"/>
      <c r="BH210" s="59"/>
      <c r="BI210" s="59"/>
      <c r="BJ210" s="59"/>
      <c r="BK210" s="59"/>
      <c r="BL210" s="59"/>
      <c r="BM210" s="59"/>
      <c r="BN210" s="59"/>
      <c r="BO210" s="59"/>
      <c r="BP210" s="59"/>
      <c r="BQ210" s="59"/>
      <c r="BR210" s="59"/>
      <c r="BS210" s="59"/>
      <c r="BT210" s="59"/>
      <c r="BU210" s="59"/>
      <c r="BV210" s="59"/>
      <c r="BW210" s="59"/>
      <c r="BX210" s="59"/>
      <c r="BY210" s="59"/>
      <c r="BZ210" s="59"/>
      <c r="CA210" s="395"/>
      <c r="CB210" s="395"/>
      <c r="CC210" s="395"/>
      <c r="CD210" s="395"/>
      <c r="CE210" s="395"/>
      <c r="CF210" s="395"/>
      <c r="CG210" s="395"/>
      <c r="CH210" s="395"/>
      <c r="CI210" s="395"/>
      <c r="CJ210" s="395"/>
      <c r="CK210" s="395"/>
      <c r="CL210" s="395"/>
      <c r="CM210" s="395"/>
      <c r="CN210" s="395"/>
      <c r="CO210" s="395"/>
      <c r="CP210" s="395"/>
      <c r="CQ210" s="395"/>
      <c r="CR210" s="395"/>
      <c r="CS210" s="395"/>
      <c r="CT210" s="395"/>
      <c r="CU210" s="395"/>
      <c r="CV210" s="395"/>
      <c r="CW210" s="395"/>
      <c r="CX210" s="395"/>
      <c r="CY210" s="395"/>
      <c r="CZ210" s="395"/>
      <c r="DA210" s="395"/>
      <c r="DB210" s="395"/>
      <c r="DC210" s="395"/>
      <c r="DD210" s="395"/>
      <c r="DE210" s="395"/>
      <c r="DF210" s="395"/>
      <c r="DG210" s="395"/>
      <c r="DH210" s="395"/>
      <c r="DI210" s="395"/>
      <c r="DJ210" s="395"/>
      <c r="DK210" s="395"/>
      <c r="DL210" s="395"/>
      <c r="DM210" s="395"/>
      <c r="DN210" s="395"/>
      <c r="DO210" s="395"/>
      <c r="DP210" s="395"/>
      <c r="DQ210" s="395"/>
      <c r="DR210" s="395"/>
      <c r="DS210" s="395"/>
      <c r="DT210" s="395"/>
    </row>
    <row r="211" spans="1:124" s="2" customFormat="1" ht="17.100000000000001" customHeight="1">
      <c r="A211" s="59"/>
      <c r="B211" s="59"/>
      <c r="C211" s="59"/>
      <c r="D211" s="59"/>
      <c r="E211" s="59"/>
      <c r="F211" s="59"/>
      <c r="G211" s="59"/>
      <c r="H211" s="59"/>
      <c r="I211" s="59"/>
      <c r="J211" s="59"/>
      <c r="K211" s="59"/>
      <c r="L211" s="59"/>
      <c r="M211" s="59"/>
      <c r="N211" s="59"/>
      <c r="O211" s="59"/>
      <c r="P211" s="59"/>
      <c r="Q211" s="59"/>
      <c r="R211" s="59" t="s">
        <v>37</v>
      </c>
      <c r="S211" s="59"/>
      <c r="T211" s="746">
        <f>shinsei_build_KENPEI_RITU_A</f>
        <v>0</v>
      </c>
      <c r="U211" s="746"/>
      <c r="V211" s="746"/>
      <c r="W211" s="746"/>
      <c r="X211" s="746"/>
      <c r="Y211" s="746"/>
      <c r="Z211" s="746"/>
      <c r="AA211" s="746"/>
      <c r="AB211" s="746"/>
      <c r="AC211" s="74"/>
      <c r="AD211" s="74"/>
      <c r="AE211" s="70" t="s">
        <v>117</v>
      </c>
      <c r="AF211" s="71"/>
      <c r="AG211" s="71"/>
      <c r="AH211" s="746">
        <f>shinsei_build_KENPEI_RITU_B</f>
        <v>0</v>
      </c>
      <c r="AI211" s="746"/>
      <c r="AJ211" s="746"/>
      <c r="AK211" s="746"/>
      <c r="AL211" s="746"/>
      <c r="AM211" s="746"/>
      <c r="AN211" s="746"/>
      <c r="AO211" s="746"/>
      <c r="AP211" s="746"/>
      <c r="AQ211" s="74"/>
      <c r="AR211" s="74"/>
      <c r="AS211" s="70" t="s">
        <v>117</v>
      </c>
      <c r="AT211" s="71"/>
      <c r="AU211" s="71"/>
      <c r="AV211" s="746">
        <f>shinsei_build_KENPEI_RITU_C</f>
        <v>0</v>
      </c>
      <c r="AW211" s="746"/>
      <c r="AX211" s="746"/>
      <c r="AY211" s="746"/>
      <c r="AZ211" s="746"/>
      <c r="BA211" s="746"/>
      <c r="BB211" s="746"/>
      <c r="BC211" s="746"/>
      <c r="BD211" s="746"/>
      <c r="BE211" s="74"/>
      <c r="BF211" s="74"/>
      <c r="BG211" s="70" t="s">
        <v>117</v>
      </c>
      <c r="BH211" s="71"/>
      <c r="BI211" s="71"/>
      <c r="BJ211" s="746">
        <f>shinsei_build_KENPEI_RITU_D</f>
        <v>0</v>
      </c>
      <c r="BK211" s="746"/>
      <c r="BL211" s="746"/>
      <c r="BM211" s="746"/>
      <c r="BN211" s="746"/>
      <c r="BO211" s="746"/>
      <c r="BP211" s="746"/>
      <c r="BQ211" s="746"/>
      <c r="BR211" s="746"/>
      <c r="BS211" s="746"/>
      <c r="BT211" s="746"/>
      <c r="BU211" s="74"/>
      <c r="BV211" s="72" t="s">
        <v>85</v>
      </c>
      <c r="BW211" s="72"/>
      <c r="BX211" s="72"/>
      <c r="BY211" s="72"/>
      <c r="BZ211" s="72"/>
    </row>
    <row r="212" spans="1:124" s="2" customFormat="1" ht="17.100000000000001" customHeight="1">
      <c r="A212" s="59"/>
      <c r="B212" s="59"/>
      <c r="C212" s="59"/>
      <c r="D212" s="59" t="s">
        <v>128</v>
      </c>
      <c r="E212" s="59"/>
      <c r="F212" s="59"/>
      <c r="G212" s="59"/>
      <c r="H212" s="59"/>
      <c r="I212" s="59"/>
      <c r="J212" s="59"/>
      <c r="K212" s="59"/>
      <c r="L212" s="59"/>
      <c r="M212" s="59"/>
      <c r="N212" s="59"/>
      <c r="O212" s="59"/>
      <c r="P212" s="59"/>
      <c r="Q212" s="59"/>
      <c r="R212" s="59"/>
      <c r="S212" s="59"/>
      <c r="T212" s="59"/>
      <c r="U212" s="59"/>
      <c r="V212" s="68" t="s">
        <v>129</v>
      </c>
      <c r="W212" s="59"/>
      <c r="X212" s="59"/>
      <c r="Y212" s="59"/>
      <c r="Z212" s="59"/>
      <c r="AA212" s="59"/>
      <c r="AB212" s="723">
        <f>T205+AH205+AV205+BJ205</f>
        <v>0</v>
      </c>
      <c r="AC212" s="723"/>
      <c r="AD212" s="723"/>
      <c r="AE212" s="723"/>
      <c r="AF212" s="723"/>
      <c r="AG212" s="723"/>
      <c r="AH212" s="723"/>
      <c r="AI212" s="723"/>
      <c r="AJ212" s="723"/>
      <c r="AK212" s="723"/>
      <c r="AL212" s="723"/>
      <c r="AM212" s="723"/>
      <c r="AN212" s="723"/>
      <c r="AO212" s="723"/>
      <c r="AP212" s="723"/>
      <c r="AQ212" s="723"/>
      <c r="AR212" s="723"/>
      <c r="AS212" s="59"/>
      <c r="AT212" s="59"/>
      <c r="AU212" s="59"/>
      <c r="AV212" s="59"/>
      <c r="AW212" s="59"/>
      <c r="AX212" s="59"/>
      <c r="AY212" s="59"/>
      <c r="AZ212" s="59"/>
      <c r="BA212" s="59"/>
      <c r="BB212" s="59"/>
      <c r="BC212" s="59"/>
      <c r="BD212" s="59"/>
      <c r="BE212" s="59"/>
      <c r="BF212" s="59"/>
      <c r="BG212" s="59"/>
      <c r="BH212" s="59"/>
      <c r="BI212" s="59"/>
      <c r="BJ212" s="59"/>
      <c r="BK212" s="59"/>
      <c r="BL212" s="59"/>
      <c r="BM212" s="59"/>
      <c r="BN212" s="59"/>
      <c r="BO212" s="59"/>
      <c r="BP212" s="59"/>
      <c r="BQ212" s="59"/>
      <c r="BR212" s="59"/>
      <c r="BS212" s="59"/>
      <c r="BT212" s="59"/>
      <c r="BU212" s="59"/>
      <c r="BV212" s="59"/>
      <c r="BW212" s="59"/>
      <c r="BX212" s="59"/>
      <c r="BY212" s="59"/>
      <c r="BZ212" s="59"/>
    </row>
    <row r="213" spans="1:124" s="2" customFormat="1" ht="17.100000000000001" customHeight="1">
      <c r="A213" s="59"/>
      <c r="B213" s="59"/>
      <c r="C213" s="59"/>
      <c r="D213" s="59"/>
      <c r="E213" s="59"/>
      <c r="F213" s="59"/>
      <c r="G213" s="59"/>
      <c r="H213" s="59"/>
      <c r="I213" s="59"/>
      <c r="J213" s="59"/>
      <c r="K213" s="59"/>
      <c r="L213" s="59"/>
      <c r="M213" s="59"/>
      <c r="N213" s="59"/>
      <c r="O213" s="59"/>
      <c r="P213" s="59"/>
      <c r="Q213" s="59"/>
      <c r="R213" s="59"/>
      <c r="S213" s="59"/>
      <c r="T213" s="59"/>
      <c r="U213" s="59"/>
      <c r="V213" s="68" t="s">
        <v>131</v>
      </c>
      <c r="W213" s="59"/>
      <c r="X213" s="59"/>
      <c r="Y213" s="59"/>
      <c r="Z213" s="59"/>
      <c r="AA213" s="59"/>
      <c r="AB213" s="723">
        <f>T206+AH206+AV206+BJ206</f>
        <v>0</v>
      </c>
      <c r="AC213" s="723"/>
      <c r="AD213" s="723"/>
      <c r="AE213" s="723"/>
      <c r="AF213" s="723"/>
      <c r="AG213" s="723"/>
      <c r="AH213" s="723"/>
      <c r="AI213" s="723"/>
      <c r="AJ213" s="723"/>
      <c r="AK213" s="723"/>
      <c r="AL213" s="75"/>
      <c r="AM213" s="75"/>
      <c r="AN213" s="75"/>
      <c r="AO213" s="59"/>
      <c r="AP213" s="59"/>
      <c r="AQ213" s="59"/>
      <c r="AR213" s="59"/>
      <c r="AS213" s="59"/>
      <c r="AT213" s="59"/>
      <c r="AU213" s="59"/>
      <c r="AV213" s="59"/>
      <c r="AW213" s="59"/>
      <c r="AX213" s="59"/>
      <c r="AY213" s="59"/>
      <c r="AZ213" s="59"/>
      <c r="BA213" s="59"/>
      <c r="BB213" s="59"/>
      <c r="BC213" s="59"/>
      <c r="BD213" s="59"/>
      <c r="BE213" s="59"/>
      <c r="BF213" s="59"/>
      <c r="BG213" s="59"/>
      <c r="BH213" s="59"/>
      <c r="BI213" s="59"/>
      <c r="BJ213" s="59"/>
      <c r="BK213" s="59"/>
      <c r="BL213" s="59"/>
      <c r="BM213" s="59"/>
      <c r="BN213" s="59"/>
      <c r="BO213" s="59"/>
      <c r="BP213" s="59"/>
      <c r="BQ213" s="59"/>
      <c r="BR213" s="59"/>
      <c r="BS213" s="59"/>
      <c r="BT213" s="59"/>
      <c r="BU213" s="59"/>
      <c r="BV213" s="59"/>
      <c r="BW213" s="59"/>
      <c r="BX213" s="59"/>
      <c r="BY213" s="59"/>
      <c r="BZ213" s="59"/>
    </row>
    <row r="214" spans="1:124" s="2" customFormat="1" ht="17.100000000000001" customHeight="1">
      <c r="A214" s="59"/>
      <c r="B214" s="59"/>
      <c r="C214" s="59"/>
      <c r="D214" s="59" t="s">
        <v>133</v>
      </c>
      <c r="E214" s="59"/>
      <c r="F214" s="59"/>
      <c r="G214" s="59"/>
      <c r="H214" s="59"/>
      <c r="I214" s="59"/>
      <c r="J214" s="59"/>
      <c r="K214" s="59"/>
      <c r="L214" s="59"/>
      <c r="M214" s="59"/>
      <c r="N214" s="59"/>
      <c r="O214" s="59"/>
      <c r="P214" s="59"/>
      <c r="Q214" s="59"/>
      <c r="R214" s="59"/>
      <c r="S214" s="59"/>
      <c r="T214" s="59"/>
      <c r="U214" s="59"/>
      <c r="V214" s="59"/>
      <c r="W214" s="59"/>
      <c r="X214" s="59"/>
      <c r="Y214" s="59"/>
      <c r="Z214" s="59"/>
      <c r="AA214" s="59"/>
      <c r="AB214" s="59"/>
      <c r="AC214" s="59"/>
      <c r="AD214" s="59"/>
      <c r="AE214" s="59"/>
      <c r="AF214" s="59"/>
      <c r="AG214" s="59"/>
      <c r="AH214" s="59"/>
      <c r="AI214" s="59"/>
      <c r="AJ214" s="59"/>
      <c r="AK214" s="59"/>
      <c r="AL214" s="59"/>
      <c r="AM214" s="59"/>
      <c r="AN214" s="59"/>
      <c r="AO214" s="59"/>
      <c r="AP214" s="59"/>
      <c r="AQ214" s="59"/>
      <c r="AR214" s="76"/>
      <c r="AS214" s="76"/>
      <c r="AT214" s="76"/>
      <c r="AU214" s="76"/>
      <c r="AV214" s="76"/>
      <c r="AW214" s="76"/>
      <c r="AX214" s="76"/>
      <c r="AY214" s="76"/>
      <c r="AZ214" s="76"/>
      <c r="BA214" s="76"/>
      <c r="BB214" s="76"/>
      <c r="BC214" s="76"/>
      <c r="BD214" s="76"/>
      <c r="BE214" s="59"/>
      <c r="BF214" s="59"/>
      <c r="BG214" s="59"/>
      <c r="BH214" s="59"/>
      <c r="BI214" s="59"/>
      <c r="BJ214" s="59"/>
      <c r="BK214" s="59"/>
      <c r="BL214" s="746">
        <f>shinsei_build_KENTIKU_KANOU_NOBE_MENSEKI_RITU</f>
        <v>0</v>
      </c>
      <c r="BM214" s="746"/>
      <c r="BN214" s="746"/>
      <c r="BO214" s="746"/>
      <c r="BP214" s="746"/>
      <c r="BQ214" s="746"/>
      <c r="BR214" s="746"/>
      <c r="BS214" s="746"/>
      <c r="BT214" s="746"/>
      <c r="BU214" s="59"/>
      <c r="BV214" s="59"/>
      <c r="BW214" s="59"/>
      <c r="BX214" s="59"/>
      <c r="BY214" s="59"/>
      <c r="BZ214" s="59"/>
    </row>
    <row r="215" spans="1:124" s="2" customFormat="1" ht="17.100000000000001" customHeight="1">
      <c r="A215" s="59"/>
      <c r="B215" s="59"/>
      <c r="C215" s="59"/>
      <c r="D215" s="59" t="s">
        <v>135</v>
      </c>
      <c r="E215" s="59"/>
      <c r="F215" s="59"/>
      <c r="G215" s="59"/>
      <c r="H215" s="59"/>
      <c r="I215" s="59"/>
      <c r="J215" s="59"/>
      <c r="K215" s="59"/>
      <c r="L215" s="59"/>
      <c r="M215" s="59"/>
      <c r="N215" s="59"/>
      <c r="O215" s="59"/>
      <c r="P215" s="59"/>
      <c r="Q215" s="59"/>
      <c r="R215" s="59"/>
      <c r="S215" s="59"/>
      <c r="T215" s="59"/>
      <c r="U215" s="59"/>
      <c r="V215" s="59"/>
      <c r="W215" s="59"/>
      <c r="X215" s="59"/>
      <c r="Y215" s="59"/>
      <c r="Z215" s="59"/>
      <c r="AA215" s="59"/>
      <c r="AB215" s="59"/>
      <c r="AC215" s="59"/>
      <c r="AD215" s="59"/>
      <c r="AE215" s="59"/>
      <c r="AF215" s="59"/>
      <c r="AG215" s="59"/>
      <c r="AH215" s="59"/>
      <c r="AI215" s="59"/>
      <c r="AJ215" s="59"/>
      <c r="AK215" s="59"/>
      <c r="AL215" s="59"/>
      <c r="AM215" s="59"/>
      <c r="AN215" s="59"/>
      <c r="AO215" s="59"/>
      <c r="AP215" s="59"/>
      <c r="AQ215" s="59"/>
      <c r="AR215" s="76"/>
      <c r="AS215" s="76"/>
      <c r="AT215" s="76"/>
      <c r="AU215" s="76"/>
      <c r="AV215" s="76"/>
      <c r="AW215" s="76"/>
      <c r="AX215" s="76"/>
      <c r="AY215" s="76"/>
      <c r="AZ215" s="76"/>
      <c r="BA215" s="76"/>
      <c r="BB215" s="76"/>
      <c r="BC215" s="76"/>
      <c r="BD215" s="76"/>
      <c r="BE215" s="59"/>
      <c r="BF215" s="59"/>
      <c r="BG215" s="59"/>
      <c r="BH215" s="59"/>
      <c r="BI215" s="59"/>
      <c r="BJ215" s="59"/>
      <c r="BK215" s="59"/>
      <c r="BL215" s="746">
        <f>shinsei_build_KENTIKU_KANOU_MENSEKI_RITU</f>
        <v>0</v>
      </c>
      <c r="BM215" s="746"/>
      <c r="BN215" s="746"/>
      <c r="BO215" s="746"/>
      <c r="BP215" s="746"/>
      <c r="BQ215" s="746"/>
      <c r="BR215" s="746"/>
      <c r="BS215" s="746"/>
      <c r="BT215" s="746"/>
      <c r="BU215" s="59"/>
      <c r="BV215" s="59"/>
      <c r="BW215" s="59"/>
      <c r="BX215" s="59"/>
      <c r="BY215" s="59"/>
      <c r="BZ215" s="59"/>
      <c r="CJ215" s="99"/>
      <c r="CK215" s="99"/>
    </row>
    <row r="216" spans="1:124" s="2" customFormat="1" ht="17.100000000000001" customHeight="1">
      <c r="A216" s="59"/>
      <c r="B216" s="59"/>
      <c r="C216" s="59"/>
      <c r="D216" s="59" t="s">
        <v>137</v>
      </c>
      <c r="E216" s="59"/>
      <c r="F216" s="59"/>
      <c r="G216" s="59"/>
      <c r="H216" s="59"/>
      <c r="I216" s="59"/>
      <c r="J216" s="59"/>
      <c r="K216" s="59"/>
      <c r="L216" s="59"/>
      <c r="M216" s="59"/>
      <c r="N216" s="59"/>
      <c r="O216" s="737">
        <f>shinsei_build_SHIKITI_MENSEKI_BIKOU</f>
        <v>0</v>
      </c>
      <c r="P216" s="737"/>
      <c r="Q216" s="737"/>
      <c r="R216" s="737"/>
      <c r="S216" s="737"/>
      <c r="T216" s="737"/>
      <c r="U216" s="737"/>
      <c r="V216" s="737"/>
      <c r="W216" s="737"/>
      <c r="X216" s="737"/>
      <c r="Y216" s="737"/>
      <c r="Z216" s="737"/>
      <c r="AA216" s="737"/>
      <c r="AB216" s="737"/>
      <c r="AC216" s="737"/>
      <c r="AD216" s="737"/>
      <c r="AE216" s="737"/>
      <c r="AF216" s="737"/>
      <c r="AG216" s="737"/>
      <c r="AH216" s="737"/>
      <c r="AI216" s="737"/>
      <c r="AJ216" s="737"/>
      <c r="AK216" s="737"/>
      <c r="AL216" s="737"/>
      <c r="AM216" s="737"/>
      <c r="AN216" s="737"/>
      <c r="AO216" s="737"/>
      <c r="AP216" s="737"/>
      <c r="AQ216" s="737"/>
      <c r="AR216" s="737"/>
      <c r="AS216" s="737"/>
      <c r="AT216" s="737"/>
      <c r="AU216" s="737"/>
      <c r="AV216" s="737"/>
      <c r="AW216" s="737"/>
      <c r="AX216" s="737"/>
      <c r="AY216" s="737"/>
      <c r="AZ216" s="737"/>
      <c r="BA216" s="737"/>
      <c r="BB216" s="737"/>
      <c r="BC216" s="737"/>
      <c r="BD216" s="737"/>
      <c r="BE216" s="737"/>
      <c r="BF216" s="737"/>
      <c r="BG216" s="737"/>
      <c r="BH216" s="737"/>
      <c r="BI216" s="737"/>
      <c r="BJ216" s="737"/>
      <c r="BK216" s="737"/>
      <c r="BL216" s="737"/>
      <c r="BM216" s="737"/>
      <c r="BN216" s="737"/>
      <c r="BO216" s="737"/>
      <c r="BP216" s="737"/>
      <c r="BQ216" s="737"/>
      <c r="BR216" s="737"/>
      <c r="BS216" s="737"/>
      <c r="BT216" s="737"/>
      <c r="BU216" s="120"/>
      <c r="BV216" s="120"/>
      <c r="BW216" s="120"/>
      <c r="BX216" s="120"/>
      <c r="BY216" s="120"/>
      <c r="BZ216" s="120"/>
      <c r="CA216" s="102"/>
      <c r="CB216" s="102"/>
      <c r="CI216" s="2" t="s">
        <v>118</v>
      </c>
      <c r="CJ216" s="99"/>
      <c r="CK216" s="99"/>
    </row>
    <row r="217" spans="1:124" s="2" customFormat="1" ht="44.45" customHeight="1">
      <c r="A217" s="209"/>
      <c r="B217" s="209" t="s">
        <v>139</v>
      </c>
      <c r="C217" s="209"/>
      <c r="D217" s="209"/>
      <c r="E217" s="209"/>
      <c r="F217" s="209"/>
      <c r="G217" s="209"/>
      <c r="H217" s="209"/>
      <c r="I217" s="209"/>
      <c r="J217" s="209"/>
      <c r="K217" s="209"/>
      <c r="L217" s="209"/>
      <c r="M217" s="209"/>
      <c r="N217" s="209"/>
      <c r="O217" s="209"/>
      <c r="P217" s="209"/>
      <c r="Q217" s="209"/>
      <c r="R217" s="212"/>
      <c r="S217" s="740">
        <f>shinsei_build_YOUTO_CODE</f>
        <v>0</v>
      </c>
      <c r="T217" s="740"/>
      <c r="U217" s="740"/>
      <c r="V217" s="740"/>
      <c r="W217" s="740"/>
      <c r="X217" s="740"/>
      <c r="Y217" s="740"/>
      <c r="Z217" s="740"/>
      <c r="AA217" s="740"/>
      <c r="AB217" s="336" t="s">
        <v>80</v>
      </c>
      <c r="AC217" s="749" t="str">
        <f>shinsei_build_YOUTO</f>
        <v/>
      </c>
      <c r="AD217" s="749"/>
      <c r="AE217" s="749"/>
      <c r="AF217" s="749"/>
      <c r="AG217" s="749"/>
      <c r="AH217" s="749"/>
      <c r="AI217" s="749"/>
      <c r="AJ217" s="749"/>
      <c r="AK217" s="749"/>
      <c r="AL217" s="749"/>
      <c r="AM217" s="749"/>
      <c r="AN217" s="749"/>
      <c r="AO217" s="749"/>
      <c r="AP217" s="749"/>
      <c r="AQ217" s="749"/>
      <c r="AR217" s="749"/>
      <c r="AS217" s="749"/>
      <c r="AT217" s="749"/>
      <c r="AU217" s="749"/>
      <c r="AV217" s="749"/>
      <c r="AW217" s="749"/>
      <c r="AX217" s="749"/>
      <c r="AY217" s="749"/>
      <c r="AZ217" s="749"/>
      <c r="BA217" s="749"/>
      <c r="BB217" s="749"/>
      <c r="BC217" s="749"/>
      <c r="BD217" s="749"/>
      <c r="BE217" s="749"/>
      <c r="BF217" s="749"/>
      <c r="BG217" s="749"/>
      <c r="BH217" s="749"/>
      <c r="BI217" s="749"/>
      <c r="BJ217" s="749"/>
      <c r="BK217" s="749"/>
      <c r="BL217" s="749"/>
      <c r="BM217" s="749"/>
      <c r="BN217" s="749"/>
      <c r="BO217" s="749"/>
      <c r="BP217" s="749"/>
      <c r="BQ217" s="749"/>
      <c r="BR217" s="749"/>
      <c r="BS217" s="749"/>
      <c r="BT217" s="749"/>
      <c r="BU217" s="749"/>
      <c r="BV217" s="749"/>
      <c r="BW217" s="749"/>
      <c r="BX217" s="749"/>
      <c r="BY217" s="749"/>
      <c r="BZ217" s="213"/>
      <c r="CA217" s="102"/>
      <c r="CB217" s="102"/>
      <c r="CJ217" s="99"/>
      <c r="CK217" s="99"/>
    </row>
    <row r="218" spans="1:124" s="2" customFormat="1" ht="17.100000000000001" customHeight="1">
      <c r="A218" s="59"/>
      <c r="B218" s="59" t="s">
        <v>141</v>
      </c>
      <c r="C218" s="59"/>
      <c r="D218" s="59"/>
      <c r="E218" s="59"/>
      <c r="F218" s="59"/>
      <c r="G218" s="59"/>
      <c r="H218" s="59"/>
      <c r="I218" s="59"/>
      <c r="J218" s="59"/>
      <c r="K218" s="59"/>
      <c r="L218" s="59"/>
      <c r="M218" s="59"/>
      <c r="N218" s="59"/>
      <c r="O218" s="59"/>
      <c r="P218" s="59"/>
      <c r="Q218" s="59"/>
      <c r="R218" s="59"/>
      <c r="S218" s="59"/>
      <c r="T218" s="59"/>
      <c r="U218" s="59"/>
      <c r="V218" s="59"/>
      <c r="W218" s="59"/>
      <c r="X218" s="59"/>
      <c r="Y218" s="59"/>
      <c r="Z218" s="59"/>
      <c r="AA218" s="59"/>
      <c r="AB218" s="59"/>
      <c r="AC218" s="59"/>
      <c r="AD218" s="59"/>
      <c r="AE218" s="59"/>
      <c r="AF218" s="59"/>
      <c r="AG218" s="59"/>
      <c r="AH218" s="59"/>
      <c r="AI218" s="59"/>
      <c r="AJ218" s="59"/>
      <c r="AK218" s="59"/>
      <c r="AL218" s="59"/>
      <c r="AM218" s="59"/>
      <c r="AN218" s="59"/>
      <c r="AO218" s="59"/>
      <c r="AP218" s="59"/>
      <c r="AQ218" s="59"/>
      <c r="AR218" s="59"/>
      <c r="AS218" s="59"/>
      <c r="AT218" s="59"/>
      <c r="AU218" s="59"/>
      <c r="AV218" s="59"/>
      <c r="AW218" s="59"/>
      <c r="AX218" s="59"/>
      <c r="AY218" s="59"/>
      <c r="AZ218" s="59"/>
      <c r="BA218" s="59"/>
      <c r="BB218" s="59"/>
      <c r="BC218" s="59"/>
      <c r="BD218" s="59"/>
      <c r="BE218" s="59"/>
      <c r="BF218" s="59"/>
      <c r="BG218" s="59"/>
      <c r="BH218" s="59"/>
      <c r="BI218" s="59"/>
      <c r="BJ218" s="59"/>
      <c r="BK218" s="59"/>
      <c r="BL218" s="59"/>
      <c r="BM218" s="59"/>
      <c r="BN218" s="59"/>
      <c r="BO218" s="59"/>
      <c r="BP218" s="59"/>
      <c r="BQ218" s="59"/>
      <c r="BR218" s="59"/>
      <c r="BS218" s="59"/>
      <c r="BT218" s="59"/>
      <c r="BU218" s="59"/>
      <c r="BV218" s="59"/>
      <c r="BW218" s="59"/>
      <c r="BX218" s="59"/>
      <c r="BY218" s="59"/>
      <c r="BZ218" s="59"/>
      <c r="CI218" s="2" t="s">
        <v>121</v>
      </c>
      <c r="CJ218" s="99"/>
      <c r="CK218" s="99"/>
    </row>
    <row r="219" spans="1:124" s="2" customFormat="1" ht="17.100000000000001" customHeight="1">
      <c r="A219" s="59"/>
      <c r="B219" s="59"/>
      <c r="C219" s="59"/>
      <c r="D219" s="720" t="str">
        <f>IF(shinsei_build_KOUJI_SINTIKU="□","□","■")</f>
        <v>□</v>
      </c>
      <c r="E219" s="720"/>
      <c r="F219" s="720"/>
      <c r="G219" s="59" t="s">
        <v>143</v>
      </c>
      <c r="H219" s="59"/>
      <c r="I219" s="59"/>
      <c r="J219" s="59"/>
      <c r="K219" s="59"/>
      <c r="L219" s="720" t="str">
        <f>IF(shinsei_build_KOUJI_ZOUTIKU="□","□","■")</f>
        <v>□</v>
      </c>
      <c r="M219" s="720"/>
      <c r="N219" s="720"/>
      <c r="O219" s="59" t="s">
        <v>144</v>
      </c>
      <c r="P219" s="59"/>
      <c r="Q219" s="59"/>
      <c r="R219" s="59"/>
      <c r="S219" s="59"/>
      <c r="T219" s="720" t="str">
        <f>IF(shinsei_build_KOUJI_KAITIKU="□","□","■")</f>
        <v>□</v>
      </c>
      <c r="U219" s="720"/>
      <c r="V219" s="720"/>
      <c r="W219" s="59" t="s">
        <v>145</v>
      </c>
      <c r="X219" s="59"/>
      <c r="Y219" s="59"/>
      <c r="Z219" s="59"/>
      <c r="AA219" s="59"/>
      <c r="AB219" s="720" t="str">
        <f>IF(shinsei_build_KOUJI_ITEN="□","□","■")</f>
        <v>□</v>
      </c>
      <c r="AC219" s="720"/>
      <c r="AD219" s="720"/>
      <c r="AE219" s="59" t="s">
        <v>146</v>
      </c>
      <c r="AF219" s="59"/>
      <c r="AG219" s="59"/>
      <c r="AH219" s="59"/>
      <c r="AI219" s="59"/>
      <c r="AJ219" s="720" t="str">
        <f>IF(shinsei_build_KOUJI_YOUTOHENKOU="□","□","■")</f>
        <v>□</v>
      </c>
      <c r="AK219" s="720"/>
      <c r="AL219" s="720"/>
      <c r="AM219" s="59" t="s">
        <v>147</v>
      </c>
      <c r="AN219" s="59"/>
      <c r="AO219" s="59"/>
      <c r="AP219" s="59"/>
      <c r="AQ219" s="59"/>
      <c r="AR219" s="59"/>
      <c r="AS219" s="59"/>
      <c r="AT219" s="59"/>
      <c r="AU219" s="720" t="str">
        <f>IF(shinsei_build_KOUJI_DAI_SYUUZEN="□","□","■")</f>
        <v>□</v>
      </c>
      <c r="AV219" s="720"/>
      <c r="AW219" s="720"/>
      <c r="AX219" s="59" t="s">
        <v>148</v>
      </c>
      <c r="AY219" s="59"/>
      <c r="AZ219" s="59"/>
      <c r="BA219" s="59"/>
      <c r="BB219" s="59"/>
      <c r="BC219" s="59"/>
      <c r="BD219" s="59"/>
      <c r="BE219" s="59"/>
      <c r="BF219" s="59"/>
      <c r="BG219" s="59"/>
      <c r="BH219" s="59"/>
      <c r="BI219" s="720" t="str">
        <f>IF(shinsei_build_KOUJI_DAI_MOYOUGAE="□","□","■")</f>
        <v>□</v>
      </c>
      <c r="BJ219" s="720"/>
      <c r="BK219" s="720"/>
      <c r="BL219" s="59" t="s">
        <v>149</v>
      </c>
      <c r="BM219" s="59"/>
      <c r="BN219" s="59"/>
      <c r="BO219" s="59"/>
      <c r="BP219" s="59"/>
      <c r="BQ219" s="59"/>
      <c r="BR219" s="59"/>
      <c r="BS219" s="59"/>
      <c r="BT219" s="59"/>
      <c r="BU219" s="59"/>
      <c r="BV219" s="59"/>
      <c r="BW219" s="59"/>
      <c r="BX219" s="59"/>
      <c r="BY219" s="59"/>
      <c r="BZ219" s="59"/>
      <c r="CI219" s="2" t="s">
        <v>123</v>
      </c>
      <c r="CJ219" s="99"/>
      <c r="CK219" s="99"/>
    </row>
    <row r="220" spans="1:124" s="2" customFormat="1" ht="17.100000000000001" customHeight="1">
      <c r="A220" s="198"/>
      <c r="B220" s="198" t="s">
        <v>150</v>
      </c>
      <c r="C220" s="198"/>
      <c r="D220" s="198"/>
      <c r="E220" s="198"/>
      <c r="F220" s="198"/>
      <c r="G220" s="198"/>
      <c r="H220" s="198"/>
      <c r="I220" s="198"/>
      <c r="J220" s="198"/>
      <c r="K220" s="198"/>
      <c r="L220" s="198"/>
      <c r="M220" s="198"/>
      <c r="N220" s="198"/>
      <c r="O220" s="198"/>
      <c r="P220" s="198"/>
      <c r="Q220" s="198"/>
      <c r="R220" s="198"/>
      <c r="S220" s="198"/>
      <c r="T220" s="198"/>
      <c r="U220" s="198"/>
      <c r="V220" s="198" t="s">
        <v>151</v>
      </c>
      <c r="W220" s="198"/>
      <c r="X220" s="198"/>
      <c r="Y220" s="198"/>
      <c r="Z220" s="198"/>
      <c r="AA220" s="198"/>
      <c r="AB220" s="198"/>
      <c r="AC220" s="198"/>
      <c r="AD220" s="198"/>
      <c r="AE220" s="198"/>
      <c r="AF220" s="198"/>
      <c r="AG220" s="198"/>
      <c r="AH220" s="198"/>
      <c r="AI220" s="198"/>
      <c r="AJ220" s="198"/>
      <c r="AK220" s="198"/>
      <c r="AL220" s="198" t="s">
        <v>152</v>
      </c>
      <c r="AM220" s="198"/>
      <c r="AN220" s="198"/>
      <c r="AO220" s="198"/>
      <c r="AP220" s="198"/>
      <c r="AQ220" s="198"/>
      <c r="AR220" s="198"/>
      <c r="AS220" s="198"/>
      <c r="AT220" s="198"/>
      <c r="AU220" s="198"/>
      <c r="AV220" s="198"/>
      <c r="AW220" s="198"/>
      <c r="AX220" s="198"/>
      <c r="AY220" s="198"/>
      <c r="AZ220" s="198"/>
      <c r="BA220" s="198"/>
      <c r="BB220" s="198"/>
      <c r="BC220" s="198" t="s">
        <v>153</v>
      </c>
      <c r="BD220" s="198"/>
      <c r="BE220" s="198"/>
      <c r="BF220" s="198"/>
      <c r="BG220" s="198"/>
      <c r="BH220" s="198"/>
      <c r="BI220" s="198"/>
      <c r="BJ220" s="198"/>
      <c r="BK220" s="198"/>
      <c r="BL220" s="198"/>
      <c r="BM220" s="198"/>
      <c r="BN220" s="198"/>
      <c r="BO220" s="198"/>
      <c r="BP220" s="198"/>
      <c r="BQ220" s="198"/>
      <c r="BR220" s="198"/>
      <c r="BS220" s="198"/>
      <c r="BT220" s="198"/>
      <c r="BU220" s="198" t="s">
        <v>85</v>
      </c>
      <c r="BV220" s="198"/>
      <c r="BW220" s="198"/>
      <c r="BX220" s="198"/>
      <c r="BY220" s="198"/>
      <c r="BZ220" s="198"/>
      <c r="CI220" s="2" t="s">
        <v>124</v>
      </c>
      <c r="CJ220" s="99"/>
      <c r="CK220" s="99"/>
    </row>
    <row r="221" spans="1:124" s="2" customFormat="1" ht="17.100000000000001" customHeight="1">
      <c r="A221" s="59"/>
      <c r="B221" s="59"/>
      <c r="C221" s="59"/>
      <c r="D221" s="59" t="s">
        <v>1694</v>
      </c>
      <c r="E221" s="59"/>
      <c r="F221" s="59"/>
      <c r="G221" s="59"/>
      <c r="H221" s="59"/>
      <c r="I221" s="59"/>
      <c r="J221" s="59"/>
      <c r="K221" s="59"/>
      <c r="L221" s="59"/>
      <c r="M221" s="59"/>
      <c r="N221" s="59"/>
      <c r="O221" s="59"/>
      <c r="P221" s="59"/>
      <c r="Q221" s="59"/>
      <c r="R221" s="59"/>
      <c r="S221" s="59"/>
      <c r="T221" s="59"/>
      <c r="U221" s="59"/>
      <c r="V221" s="59" t="s">
        <v>37</v>
      </c>
      <c r="W221" s="123"/>
      <c r="X221" s="723">
        <f>shinsei_build_KENTIKU_MENSEKI_SHINSEI</f>
        <v>0</v>
      </c>
      <c r="Y221" s="723"/>
      <c r="Z221" s="723"/>
      <c r="AA221" s="723"/>
      <c r="AB221" s="723"/>
      <c r="AC221" s="723"/>
      <c r="AD221" s="723"/>
      <c r="AE221" s="723"/>
      <c r="AF221" s="723"/>
      <c r="AG221" s="723"/>
      <c r="AH221" s="723"/>
      <c r="AI221" s="723"/>
      <c r="AJ221" s="723"/>
      <c r="AK221" s="123"/>
      <c r="AL221" s="59" t="s">
        <v>117</v>
      </c>
      <c r="AM221" s="59"/>
      <c r="AN221" s="123"/>
      <c r="AO221" s="723">
        <f>shinsei_build_KENTIKU_MENSEKI_SHINSEI_IGAI</f>
        <v>0</v>
      </c>
      <c r="AP221" s="723"/>
      <c r="AQ221" s="723"/>
      <c r="AR221" s="723"/>
      <c r="AS221" s="723"/>
      <c r="AT221" s="723"/>
      <c r="AU221" s="723"/>
      <c r="AV221" s="723"/>
      <c r="AW221" s="723"/>
      <c r="AX221" s="723"/>
      <c r="AY221" s="723"/>
      <c r="AZ221" s="723"/>
      <c r="BA221" s="723"/>
      <c r="BB221" s="123"/>
      <c r="BC221" s="59" t="s">
        <v>117</v>
      </c>
      <c r="BD221" s="59"/>
      <c r="BE221" s="723">
        <f>X221+AO221</f>
        <v>0</v>
      </c>
      <c r="BF221" s="723"/>
      <c r="BG221" s="723"/>
      <c r="BH221" s="723"/>
      <c r="BI221" s="723"/>
      <c r="BJ221" s="723"/>
      <c r="BK221" s="723"/>
      <c r="BL221" s="723"/>
      <c r="BM221" s="723"/>
      <c r="BN221" s="723"/>
      <c r="BO221" s="723"/>
      <c r="BP221" s="723"/>
      <c r="BQ221" s="723"/>
      <c r="BR221" s="723"/>
      <c r="BS221" s="723"/>
      <c r="BT221" s="123"/>
      <c r="BU221" s="119" t="s">
        <v>85</v>
      </c>
      <c r="BV221" s="119"/>
      <c r="BW221" s="119"/>
      <c r="BX221" s="119"/>
      <c r="BY221" s="119"/>
      <c r="BZ221" s="59"/>
      <c r="CI221" s="2" t="s">
        <v>126</v>
      </c>
      <c r="CJ221" s="99"/>
      <c r="CK221" s="99"/>
    </row>
    <row r="222" spans="1:124" s="2" customFormat="1" ht="15.95" customHeight="1">
      <c r="A222" s="59"/>
      <c r="B222" s="59"/>
      <c r="C222" s="59"/>
      <c r="D222" s="59" t="s">
        <v>1718</v>
      </c>
      <c r="E222" s="77"/>
      <c r="F222" s="59"/>
      <c r="G222" s="59"/>
      <c r="H222" s="59"/>
      <c r="I222" s="59"/>
      <c r="J222" s="59"/>
      <c r="K222" s="59"/>
      <c r="L222" s="59"/>
      <c r="M222" s="59"/>
      <c r="N222" s="59"/>
      <c r="O222" s="59"/>
      <c r="P222" s="59"/>
      <c r="Q222" s="59"/>
      <c r="R222" s="59"/>
      <c r="S222" s="59"/>
      <c r="T222" s="59"/>
      <c r="U222" s="59"/>
      <c r="V222" s="59"/>
      <c r="W222" s="123"/>
      <c r="X222" s="124"/>
      <c r="Y222" s="124"/>
      <c r="Z222" s="124"/>
      <c r="AA222" s="124"/>
      <c r="AB222" s="124"/>
      <c r="AC222" s="124"/>
      <c r="AD222" s="124"/>
      <c r="AE222" s="124"/>
      <c r="AF222" s="124"/>
      <c r="AG222" s="124"/>
      <c r="AH222" s="124"/>
      <c r="AI222" s="124"/>
      <c r="AJ222" s="124"/>
      <c r="AK222" s="123"/>
      <c r="AL222" s="59"/>
      <c r="AM222" s="59"/>
      <c r="AN222" s="123"/>
      <c r="AO222" s="124"/>
      <c r="AP222" s="124"/>
      <c r="AQ222" s="124"/>
      <c r="AR222" s="124"/>
      <c r="AS222" s="124"/>
      <c r="AT222" s="124"/>
      <c r="AU222" s="124"/>
      <c r="AV222" s="124"/>
      <c r="AW222" s="124"/>
      <c r="AX222" s="124"/>
      <c r="AY222" s="124"/>
      <c r="AZ222" s="124"/>
      <c r="BA222" s="124"/>
      <c r="BB222" s="123"/>
      <c r="BC222" s="59"/>
      <c r="BD222" s="59"/>
      <c r="BE222" s="123"/>
      <c r="BF222" s="124"/>
      <c r="BG222" s="124"/>
      <c r="BH222" s="124"/>
      <c r="BI222" s="124"/>
      <c r="BJ222" s="124"/>
      <c r="BK222" s="124"/>
      <c r="BL222" s="124"/>
      <c r="BM222" s="124"/>
      <c r="BN222" s="124"/>
      <c r="BO222" s="124"/>
      <c r="BP222" s="124"/>
      <c r="BQ222" s="124"/>
      <c r="BR222" s="124"/>
      <c r="BS222" s="124"/>
      <c r="BT222" s="123"/>
      <c r="BU222" s="119"/>
      <c r="BV222" s="119"/>
      <c r="BW222" s="119"/>
      <c r="BX222" s="119"/>
      <c r="BY222" s="119"/>
      <c r="BZ222" s="59"/>
      <c r="CB222" s="8" t="s">
        <v>370</v>
      </c>
      <c r="CC222" s="2" t="s">
        <v>369</v>
      </c>
      <c r="CZ222" s="48"/>
      <c r="DA222" s="48"/>
      <c r="DB222" s="48"/>
      <c r="DC222" s="48"/>
      <c r="DD222" s="48"/>
      <c r="DE222" s="48"/>
      <c r="DF222" s="48"/>
      <c r="DG222" s="48"/>
      <c r="DH222" s="48"/>
      <c r="DI222" s="48"/>
      <c r="DJ222" s="48"/>
      <c r="DK222" s="48"/>
      <c r="DL222" s="48"/>
      <c r="DM222" s="48"/>
      <c r="DN222" s="48"/>
      <c r="DO222" s="48"/>
      <c r="DP222" s="48"/>
    </row>
    <row r="223" spans="1:124" s="2" customFormat="1" ht="17.100000000000001" customHeight="1">
      <c r="A223" s="59"/>
      <c r="B223" s="59"/>
      <c r="C223" s="59"/>
      <c r="D223" s="59"/>
      <c r="E223" s="59"/>
      <c r="F223" s="59"/>
      <c r="G223" s="59"/>
      <c r="H223" s="59"/>
      <c r="I223" s="59"/>
      <c r="J223" s="59"/>
      <c r="K223" s="59"/>
      <c r="L223" s="59"/>
      <c r="M223" s="59"/>
      <c r="N223" s="59"/>
      <c r="O223" s="59"/>
      <c r="P223" s="59"/>
      <c r="Q223" s="59"/>
      <c r="R223" s="59"/>
      <c r="S223" s="59"/>
      <c r="T223" s="59"/>
      <c r="U223" s="59"/>
      <c r="V223" s="59" t="s">
        <v>37</v>
      </c>
      <c r="W223" s="123"/>
      <c r="X223" s="751">
        <f>kenpeiritsunosanteimenseki1</f>
        <v>0</v>
      </c>
      <c r="Y223" s="751"/>
      <c r="Z223" s="751"/>
      <c r="AA223" s="751"/>
      <c r="AB223" s="751"/>
      <c r="AC223" s="751"/>
      <c r="AD223" s="751"/>
      <c r="AE223" s="751"/>
      <c r="AF223" s="751"/>
      <c r="AG223" s="751"/>
      <c r="AH223" s="751"/>
      <c r="AI223" s="751"/>
      <c r="AJ223" s="751"/>
      <c r="AK223" s="123"/>
      <c r="AL223" s="59" t="s">
        <v>117</v>
      </c>
      <c r="AM223" s="59"/>
      <c r="AN223" s="123"/>
      <c r="AO223" s="751">
        <f>kenpeiritsunosanteimenseki2</f>
        <v>0</v>
      </c>
      <c r="AP223" s="751"/>
      <c r="AQ223" s="751"/>
      <c r="AR223" s="751"/>
      <c r="AS223" s="751"/>
      <c r="AT223" s="751"/>
      <c r="AU223" s="751"/>
      <c r="AV223" s="751"/>
      <c r="AW223" s="751"/>
      <c r="AX223" s="751"/>
      <c r="AY223" s="751"/>
      <c r="AZ223" s="751"/>
      <c r="BA223" s="751"/>
      <c r="BB223" s="123"/>
      <c r="BC223" s="59" t="s">
        <v>117</v>
      </c>
      <c r="BD223" s="59"/>
      <c r="BE223" s="723">
        <f>kenpeiritsunosanteimenseki_TOTAL</f>
        <v>0</v>
      </c>
      <c r="BF223" s="723"/>
      <c r="BG223" s="723"/>
      <c r="BH223" s="723"/>
      <c r="BI223" s="723"/>
      <c r="BJ223" s="723"/>
      <c r="BK223" s="723"/>
      <c r="BL223" s="723"/>
      <c r="BM223" s="723"/>
      <c r="BN223" s="723"/>
      <c r="BO223" s="723"/>
      <c r="BP223" s="723"/>
      <c r="BQ223" s="723"/>
      <c r="BR223" s="723"/>
      <c r="BS223" s="723"/>
      <c r="BT223" s="123"/>
      <c r="BU223" s="119" t="s">
        <v>85</v>
      </c>
      <c r="BV223" s="59"/>
      <c r="BW223" s="59"/>
      <c r="BX223" s="59"/>
      <c r="BY223" s="59"/>
      <c r="BZ223" s="59"/>
      <c r="CB223" s="8" t="s">
        <v>1277</v>
      </c>
      <c r="CC223" s="2" t="s">
        <v>1278</v>
      </c>
      <c r="CZ223" s="48"/>
      <c r="DA223" s="48"/>
      <c r="DB223" s="48"/>
      <c r="DC223" s="48"/>
      <c r="DD223" s="48"/>
      <c r="DE223" s="48"/>
      <c r="DF223" s="48"/>
      <c r="DG223" s="48"/>
      <c r="DH223" s="48"/>
      <c r="DI223" s="48"/>
      <c r="DJ223" s="48"/>
      <c r="DK223" s="48"/>
      <c r="DL223" s="48"/>
      <c r="DM223" s="48"/>
      <c r="DN223" s="48"/>
      <c r="DO223" s="48"/>
      <c r="DP223" s="48"/>
    </row>
    <row r="224" spans="1:124" s="2" customFormat="1" ht="17.100000000000001" customHeight="1">
      <c r="A224" s="63"/>
      <c r="B224" s="63"/>
      <c r="C224" s="63"/>
      <c r="D224" s="63" t="s">
        <v>1693</v>
      </c>
      <c r="E224" s="63"/>
      <c r="F224" s="63"/>
      <c r="G224" s="63"/>
      <c r="H224" s="63"/>
      <c r="I224" s="63"/>
      <c r="J224" s="63"/>
      <c r="K224" s="63"/>
      <c r="L224" s="63"/>
      <c r="M224" s="63"/>
      <c r="N224" s="63"/>
      <c r="O224" s="63"/>
      <c r="P224" s="63"/>
      <c r="Q224" s="63"/>
      <c r="R224" s="63"/>
      <c r="S224" s="63"/>
      <c r="T224" s="63"/>
      <c r="U224" s="63"/>
      <c r="V224" s="63"/>
      <c r="W224" s="63"/>
      <c r="X224" s="63"/>
      <c r="Y224" s="63"/>
      <c r="Z224" s="63"/>
      <c r="AA224" s="63"/>
      <c r="AB224" s="63"/>
      <c r="AC224" s="63"/>
      <c r="AD224" s="63"/>
      <c r="AE224" s="63"/>
      <c r="AF224" s="63"/>
      <c r="AG224" s="63"/>
      <c r="AH224" s="63"/>
      <c r="AI224" s="63"/>
      <c r="AJ224" s="63"/>
      <c r="AK224" s="63"/>
      <c r="AL224" s="63"/>
      <c r="AM224" s="63"/>
      <c r="AN224" s="63"/>
      <c r="AO224" s="63"/>
      <c r="AP224" s="63"/>
      <c r="AQ224" s="63"/>
      <c r="AR224" s="63"/>
      <c r="AS224" s="63"/>
      <c r="AT224" s="63"/>
      <c r="AU224" s="63"/>
      <c r="AV224" s="63"/>
      <c r="AW224" s="63"/>
      <c r="AX224" s="63"/>
      <c r="AY224" s="63"/>
      <c r="AZ224" s="63"/>
      <c r="BA224" s="63"/>
      <c r="BB224" s="63"/>
      <c r="BC224" s="63"/>
      <c r="BD224" s="63"/>
      <c r="BE224" s="750" t="str">
        <f>IF(AB212,ROUNDUP(BE223/AB212,4),IF(AB213,ROUNDUP(BE223/AB213,4),""))</f>
        <v/>
      </c>
      <c r="BF224" s="750"/>
      <c r="BG224" s="750"/>
      <c r="BH224" s="750"/>
      <c r="BI224" s="750"/>
      <c r="BJ224" s="750"/>
      <c r="BK224" s="750"/>
      <c r="BL224" s="750"/>
      <c r="BM224" s="750"/>
      <c r="BN224" s="750"/>
      <c r="BO224" s="750"/>
      <c r="BP224" s="750"/>
      <c r="BQ224" s="750"/>
      <c r="BR224" s="750"/>
      <c r="BS224" s="750"/>
      <c r="BT224" s="63"/>
      <c r="BU224" s="63"/>
      <c r="BV224" s="63"/>
      <c r="BW224" s="63"/>
      <c r="BX224" s="63"/>
      <c r="BY224" s="63"/>
      <c r="BZ224" s="63"/>
      <c r="CI224" s="2" t="s">
        <v>127</v>
      </c>
      <c r="CJ224" s="99"/>
      <c r="CK224" s="99"/>
    </row>
    <row r="225" spans="1:89" s="2" customFormat="1" ht="16.5" customHeight="1">
      <c r="A225" s="59"/>
      <c r="B225" s="59" t="s">
        <v>156</v>
      </c>
      <c r="C225" s="59"/>
      <c r="D225" s="59"/>
      <c r="E225" s="59"/>
      <c r="F225" s="59"/>
      <c r="G225" s="59"/>
      <c r="H225" s="59"/>
      <c r="I225" s="59"/>
      <c r="J225" s="59"/>
      <c r="K225" s="59"/>
      <c r="L225" s="59"/>
      <c r="M225" s="59"/>
      <c r="N225" s="59"/>
      <c r="O225" s="59"/>
      <c r="P225" s="59"/>
      <c r="Q225" s="59"/>
      <c r="R225" s="59"/>
      <c r="S225" s="59"/>
      <c r="T225" s="59"/>
      <c r="U225" s="59"/>
      <c r="V225" s="59" t="s">
        <v>151</v>
      </c>
      <c r="W225" s="59"/>
      <c r="X225" s="59"/>
      <c r="Y225" s="59"/>
      <c r="Z225" s="59"/>
      <c r="AA225" s="59"/>
      <c r="AB225" s="59"/>
      <c r="AC225" s="59"/>
      <c r="AD225" s="59"/>
      <c r="AE225" s="59"/>
      <c r="AF225" s="59"/>
      <c r="AG225" s="59"/>
      <c r="AH225" s="59"/>
      <c r="AI225" s="59"/>
      <c r="AJ225" s="59"/>
      <c r="AK225" s="59"/>
      <c r="AL225" s="59" t="s">
        <v>152</v>
      </c>
      <c r="AM225" s="59"/>
      <c r="AN225" s="59"/>
      <c r="AO225" s="59"/>
      <c r="AP225" s="59"/>
      <c r="AQ225" s="59"/>
      <c r="AR225" s="59"/>
      <c r="AS225" s="59"/>
      <c r="AT225" s="59"/>
      <c r="AU225" s="59"/>
      <c r="AV225" s="59"/>
      <c r="AW225" s="59"/>
      <c r="AX225" s="59"/>
      <c r="AY225" s="59"/>
      <c r="AZ225" s="59"/>
      <c r="BA225" s="59"/>
      <c r="BB225" s="59"/>
      <c r="BC225" s="59" t="s">
        <v>153</v>
      </c>
      <c r="BD225" s="59"/>
      <c r="BE225" s="59"/>
      <c r="BF225" s="59"/>
      <c r="BG225" s="59"/>
      <c r="BH225" s="59"/>
      <c r="BI225" s="59"/>
      <c r="BJ225" s="59"/>
      <c r="BK225" s="59"/>
      <c r="BL225" s="59"/>
      <c r="BM225" s="59"/>
      <c r="BN225" s="59"/>
      <c r="BO225" s="59"/>
      <c r="BP225" s="59"/>
      <c r="BQ225" s="59"/>
      <c r="BR225" s="59"/>
      <c r="BS225" s="59"/>
      <c r="BT225" s="59"/>
      <c r="BU225" s="59" t="s">
        <v>85</v>
      </c>
      <c r="BV225" s="59"/>
      <c r="BW225" s="59"/>
      <c r="BX225" s="59"/>
      <c r="BY225" s="59"/>
      <c r="BZ225" s="59"/>
      <c r="CI225" s="2" t="s">
        <v>130</v>
      </c>
      <c r="CJ225" s="99"/>
      <c r="CK225" s="99"/>
    </row>
    <row r="226" spans="1:89" s="2" customFormat="1" ht="16.5" customHeight="1">
      <c r="A226" s="59"/>
      <c r="B226" s="59"/>
      <c r="C226" s="59"/>
      <c r="D226" s="59" t="s">
        <v>157</v>
      </c>
      <c r="E226" s="59"/>
      <c r="F226" s="59"/>
      <c r="G226" s="59"/>
      <c r="H226" s="59"/>
      <c r="I226" s="59"/>
      <c r="J226" s="59"/>
      <c r="K226" s="59"/>
      <c r="L226" s="59"/>
      <c r="M226" s="59"/>
      <c r="N226" s="59"/>
      <c r="O226" s="59"/>
      <c r="P226" s="59"/>
      <c r="Q226" s="59"/>
      <c r="R226" s="59"/>
      <c r="S226" s="59"/>
      <c r="T226" s="59"/>
      <c r="U226" s="59"/>
      <c r="V226" s="59" t="s">
        <v>37</v>
      </c>
      <c r="W226" s="123"/>
      <c r="X226" s="723">
        <f>shinsei_build_NOBE_MENSEKI_BILL_SHINSEI</f>
        <v>0</v>
      </c>
      <c r="Y226" s="723"/>
      <c r="Z226" s="723"/>
      <c r="AA226" s="723"/>
      <c r="AB226" s="723"/>
      <c r="AC226" s="723"/>
      <c r="AD226" s="723"/>
      <c r="AE226" s="723"/>
      <c r="AF226" s="723"/>
      <c r="AG226" s="723"/>
      <c r="AH226" s="723"/>
      <c r="AI226" s="723"/>
      <c r="AJ226" s="723"/>
      <c r="AK226" s="123"/>
      <c r="AL226" s="59" t="s">
        <v>117</v>
      </c>
      <c r="AM226" s="59"/>
      <c r="AN226" s="123"/>
      <c r="AO226" s="723">
        <f>shinsei_build_NOBE_MENSEKI_BILL_SHINSEI_IGAI</f>
        <v>0</v>
      </c>
      <c r="AP226" s="723"/>
      <c r="AQ226" s="723"/>
      <c r="AR226" s="723"/>
      <c r="AS226" s="723"/>
      <c r="AT226" s="723"/>
      <c r="AU226" s="723"/>
      <c r="AV226" s="723"/>
      <c r="AW226" s="723"/>
      <c r="AX226" s="723"/>
      <c r="AY226" s="723"/>
      <c r="AZ226" s="723"/>
      <c r="BA226" s="723"/>
      <c r="BB226" s="123"/>
      <c r="BC226" s="59" t="s">
        <v>117</v>
      </c>
      <c r="BD226" s="59"/>
      <c r="BE226" s="123">
        <f>W226+AN226</f>
        <v>0</v>
      </c>
      <c r="BF226" s="723">
        <f>X226+AO226</f>
        <v>0</v>
      </c>
      <c r="BG226" s="723"/>
      <c r="BH226" s="723"/>
      <c r="BI226" s="723"/>
      <c r="BJ226" s="723"/>
      <c r="BK226" s="723"/>
      <c r="BL226" s="723"/>
      <c r="BM226" s="723"/>
      <c r="BN226" s="723"/>
      <c r="BO226" s="723"/>
      <c r="BP226" s="723"/>
      <c r="BQ226" s="723"/>
      <c r="BR226" s="723"/>
      <c r="BS226" s="723"/>
      <c r="BT226" s="123"/>
      <c r="BU226" s="119" t="s">
        <v>85</v>
      </c>
      <c r="BV226" s="119"/>
      <c r="BW226" s="119"/>
      <c r="BX226" s="119"/>
      <c r="BY226" s="119"/>
      <c r="BZ226" s="59"/>
      <c r="CI226" s="2" t="s">
        <v>132</v>
      </c>
      <c r="CJ226" s="99"/>
      <c r="CK226" s="99"/>
    </row>
    <row r="227" spans="1:89" s="2" customFormat="1" ht="16.5" customHeight="1">
      <c r="A227" s="59"/>
      <c r="B227" s="59"/>
      <c r="C227" s="59"/>
      <c r="D227" s="59" t="s">
        <v>1276</v>
      </c>
      <c r="E227" s="77"/>
      <c r="F227" s="59"/>
      <c r="G227" s="59"/>
      <c r="H227" s="59"/>
      <c r="I227" s="59"/>
      <c r="J227" s="59"/>
      <c r="K227" s="59"/>
      <c r="L227" s="59"/>
      <c r="M227" s="59"/>
      <c r="N227" s="59"/>
      <c r="O227" s="59"/>
      <c r="P227" s="59"/>
      <c r="Q227" s="59"/>
      <c r="R227" s="59"/>
      <c r="S227" s="59"/>
      <c r="T227" s="59"/>
      <c r="U227" s="59"/>
      <c r="V227" s="59"/>
      <c r="W227" s="123"/>
      <c r="X227" s="124"/>
      <c r="Y227" s="124"/>
      <c r="Z227" s="124"/>
      <c r="AA227" s="124"/>
      <c r="AB227" s="124"/>
      <c r="AC227" s="124"/>
      <c r="AD227" s="124"/>
      <c r="AE227" s="124"/>
      <c r="AF227" s="124"/>
      <c r="AG227" s="124"/>
      <c r="AH227" s="124"/>
      <c r="AI227" s="124"/>
      <c r="AJ227" s="124"/>
      <c r="AK227" s="123"/>
      <c r="AL227" s="59"/>
      <c r="AM227" s="59"/>
      <c r="AN227" s="123"/>
      <c r="AO227" s="124"/>
      <c r="AP227" s="124"/>
      <c r="AQ227" s="124"/>
      <c r="AR227" s="124"/>
      <c r="AS227" s="124"/>
      <c r="AT227" s="124"/>
      <c r="AU227" s="124"/>
      <c r="AV227" s="124"/>
      <c r="AW227" s="124"/>
      <c r="AX227" s="124"/>
      <c r="AY227" s="124"/>
      <c r="AZ227" s="124"/>
      <c r="BA227" s="124"/>
      <c r="BB227" s="123"/>
      <c r="BC227" s="59"/>
      <c r="BD227" s="59"/>
      <c r="BE227" s="123"/>
      <c r="BF227" s="124"/>
      <c r="BG227" s="124"/>
      <c r="BH227" s="124"/>
      <c r="BI227" s="124"/>
      <c r="BJ227" s="124"/>
      <c r="BK227" s="124"/>
      <c r="BL227" s="124"/>
      <c r="BM227" s="124"/>
      <c r="BN227" s="124"/>
      <c r="BO227" s="124"/>
      <c r="BP227" s="124"/>
      <c r="BQ227" s="124"/>
      <c r="BR227" s="124"/>
      <c r="BS227" s="124"/>
      <c r="BT227" s="123"/>
      <c r="BU227" s="119"/>
      <c r="BV227" s="119"/>
      <c r="BW227" s="119"/>
      <c r="BX227" s="119"/>
      <c r="BY227" s="119"/>
      <c r="BZ227" s="59"/>
      <c r="CI227" s="2" t="s">
        <v>134</v>
      </c>
      <c r="CJ227" s="99"/>
      <c r="CK227" s="99"/>
    </row>
    <row r="228" spans="1:89" s="2" customFormat="1" ht="16.5" customHeight="1">
      <c r="A228" s="59"/>
      <c r="B228" s="59"/>
      <c r="C228" s="59"/>
      <c r="D228" s="59"/>
      <c r="E228" s="59"/>
      <c r="F228" s="59"/>
      <c r="G228" s="59"/>
      <c r="H228" s="59"/>
      <c r="I228" s="59"/>
      <c r="J228" s="59"/>
      <c r="K228" s="59"/>
      <c r="L228" s="59"/>
      <c r="M228" s="59"/>
      <c r="N228" s="59"/>
      <c r="O228" s="59"/>
      <c r="P228" s="59"/>
      <c r="Q228" s="59"/>
      <c r="R228" s="59"/>
      <c r="S228" s="59"/>
      <c r="T228" s="59"/>
      <c r="U228" s="59"/>
      <c r="V228" s="59" t="s">
        <v>37</v>
      </c>
      <c r="W228" s="123"/>
      <c r="X228" s="723">
        <f>shinsei_build_NOBE_MENSEKI_TIKAI_SHINSEI</f>
        <v>0</v>
      </c>
      <c r="Y228" s="723"/>
      <c r="Z228" s="723"/>
      <c r="AA228" s="723"/>
      <c r="AB228" s="723"/>
      <c r="AC228" s="723"/>
      <c r="AD228" s="723"/>
      <c r="AE228" s="723"/>
      <c r="AF228" s="723"/>
      <c r="AG228" s="723"/>
      <c r="AH228" s="723"/>
      <c r="AI228" s="723"/>
      <c r="AJ228" s="723"/>
      <c r="AK228" s="123"/>
      <c r="AL228" s="59" t="s">
        <v>117</v>
      </c>
      <c r="AM228" s="59"/>
      <c r="AN228" s="123"/>
      <c r="AO228" s="723">
        <f>shinsei_build_NOBE_MENSEKI_TIKAI_SHINSEI_IGAI</f>
        <v>0</v>
      </c>
      <c r="AP228" s="723"/>
      <c r="AQ228" s="723"/>
      <c r="AR228" s="723"/>
      <c r="AS228" s="723"/>
      <c r="AT228" s="723"/>
      <c r="AU228" s="723"/>
      <c r="AV228" s="723"/>
      <c r="AW228" s="723"/>
      <c r="AX228" s="723"/>
      <c r="AY228" s="723"/>
      <c r="AZ228" s="723"/>
      <c r="BA228" s="723"/>
      <c r="BB228" s="123"/>
      <c r="BC228" s="59" t="s">
        <v>117</v>
      </c>
      <c r="BD228" s="59"/>
      <c r="BE228" s="123">
        <f>W228+AN228</f>
        <v>0</v>
      </c>
      <c r="BF228" s="723">
        <f>X228+AO228</f>
        <v>0</v>
      </c>
      <c r="BG228" s="723"/>
      <c r="BH228" s="723"/>
      <c r="BI228" s="723"/>
      <c r="BJ228" s="723"/>
      <c r="BK228" s="723"/>
      <c r="BL228" s="723"/>
      <c r="BM228" s="723"/>
      <c r="BN228" s="723"/>
      <c r="BO228" s="723"/>
      <c r="BP228" s="723"/>
      <c r="BQ228" s="723"/>
      <c r="BR228" s="723"/>
      <c r="BS228" s="723"/>
      <c r="BT228" s="123"/>
      <c r="BU228" s="119" t="s">
        <v>85</v>
      </c>
      <c r="BV228" s="59"/>
      <c r="BW228" s="59"/>
      <c r="BX228" s="59"/>
      <c r="BY228" s="59"/>
      <c r="BZ228" s="59"/>
      <c r="CI228" s="2" t="s">
        <v>136</v>
      </c>
      <c r="CJ228" s="99"/>
      <c r="CK228" s="99"/>
    </row>
    <row r="229" spans="1:89" s="2" customFormat="1" ht="16.5" customHeight="1">
      <c r="A229" s="59"/>
      <c r="B229" s="59"/>
      <c r="C229" s="59"/>
      <c r="D229" s="59" t="s">
        <v>159</v>
      </c>
      <c r="E229" s="59"/>
      <c r="F229" s="59"/>
      <c r="G229" s="59"/>
      <c r="H229" s="59"/>
      <c r="I229" s="59"/>
      <c r="J229" s="59"/>
      <c r="K229" s="59"/>
      <c r="L229" s="59"/>
      <c r="M229" s="59"/>
      <c r="N229" s="59"/>
      <c r="O229" s="59"/>
      <c r="P229" s="59"/>
      <c r="Q229" s="59"/>
      <c r="R229" s="59"/>
      <c r="S229" s="59"/>
      <c r="T229" s="59"/>
      <c r="U229" s="59"/>
      <c r="V229" s="59"/>
      <c r="W229" s="123"/>
      <c r="X229" s="123"/>
      <c r="Y229" s="123"/>
      <c r="Z229" s="123"/>
      <c r="AA229" s="123"/>
      <c r="AB229" s="123"/>
      <c r="AC229" s="123"/>
      <c r="AD229" s="123"/>
      <c r="AE229" s="123"/>
      <c r="AF229" s="123"/>
      <c r="AG229" s="123"/>
      <c r="AH229" s="123"/>
      <c r="AI229" s="123"/>
      <c r="AJ229" s="123"/>
      <c r="AK229" s="123"/>
      <c r="AL229" s="59"/>
      <c r="AM229" s="59"/>
      <c r="AN229" s="123"/>
      <c r="AO229" s="123"/>
      <c r="AP229" s="123"/>
      <c r="AQ229" s="123"/>
      <c r="AR229" s="123"/>
      <c r="AS229" s="123"/>
      <c r="AT229" s="123"/>
      <c r="AU229" s="123"/>
      <c r="AV229" s="123"/>
      <c r="AW229" s="123"/>
      <c r="AX229" s="123"/>
      <c r="AY229" s="123"/>
      <c r="AZ229" s="123"/>
      <c r="BA229" s="123"/>
      <c r="BB229" s="123"/>
      <c r="BC229" s="59"/>
      <c r="BD229" s="59"/>
      <c r="BE229" s="123"/>
      <c r="BF229" s="123"/>
      <c r="BG229" s="123"/>
      <c r="BH229" s="123"/>
      <c r="BI229" s="123"/>
      <c r="BJ229" s="123"/>
      <c r="BK229" s="123"/>
      <c r="BL229" s="123"/>
      <c r="BM229" s="123"/>
      <c r="BN229" s="123"/>
      <c r="BO229" s="123"/>
      <c r="BP229" s="123"/>
      <c r="BQ229" s="123"/>
      <c r="BR229" s="123"/>
      <c r="BS229" s="123"/>
      <c r="BT229" s="123"/>
      <c r="BU229" s="119"/>
      <c r="BV229" s="59"/>
      <c r="BW229" s="59"/>
      <c r="BX229" s="59"/>
      <c r="BY229" s="59"/>
      <c r="BZ229" s="59"/>
      <c r="CI229" s="2" t="s">
        <v>138</v>
      </c>
      <c r="CJ229" s="99"/>
      <c r="CK229" s="99"/>
    </row>
    <row r="230" spans="1:89" s="2" customFormat="1" ht="16.5" customHeight="1">
      <c r="A230" s="59"/>
      <c r="B230" s="59"/>
      <c r="C230" s="59"/>
      <c r="D230" s="59"/>
      <c r="E230" s="59"/>
      <c r="F230" s="59"/>
      <c r="G230" s="59"/>
      <c r="H230" s="59"/>
      <c r="I230" s="59"/>
      <c r="J230" s="59"/>
      <c r="K230" s="59"/>
      <c r="L230" s="59"/>
      <c r="M230" s="59"/>
      <c r="N230" s="59"/>
      <c r="O230" s="59"/>
      <c r="P230" s="59"/>
      <c r="Q230" s="59"/>
      <c r="R230" s="59"/>
      <c r="S230" s="59"/>
      <c r="T230" s="59"/>
      <c r="U230" s="59"/>
      <c r="V230" s="59" t="s">
        <v>37</v>
      </c>
      <c r="W230" s="123"/>
      <c r="X230" s="723">
        <f>shinsei_build_NOBE_MENSEKI_SYOUKOURO_SHINSEI</f>
        <v>0</v>
      </c>
      <c r="Y230" s="723"/>
      <c r="Z230" s="723"/>
      <c r="AA230" s="723"/>
      <c r="AB230" s="723"/>
      <c r="AC230" s="723"/>
      <c r="AD230" s="723"/>
      <c r="AE230" s="723"/>
      <c r="AF230" s="723"/>
      <c r="AG230" s="723"/>
      <c r="AH230" s="723"/>
      <c r="AI230" s="723"/>
      <c r="AJ230" s="723"/>
      <c r="AK230" s="123"/>
      <c r="AL230" s="59" t="s">
        <v>117</v>
      </c>
      <c r="AM230" s="59"/>
      <c r="AN230" s="123"/>
      <c r="AO230" s="723">
        <f>shinsei_build_NOBE_MENSEKI_SYOUKOURO_IGAI</f>
        <v>0</v>
      </c>
      <c r="AP230" s="723"/>
      <c r="AQ230" s="723"/>
      <c r="AR230" s="723"/>
      <c r="AS230" s="723"/>
      <c r="AT230" s="723"/>
      <c r="AU230" s="723"/>
      <c r="AV230" s="723"/>
      <c r="AW230" s="723"/>
      <c r="AX230" s="723"/>
      <c r="AY230" s="723"/>
      <c r="AZ230" s="723"/>
      <c r="BA230" s="723"/>
      <c r="BB230" s="123"/>
      <c r="BC230" s="59" t="s">
        <v>117</v>
      </c>
      <c r="BD230" s="59"/>
      <c r="BE230" s="123">
        <f>W230+AN230</f>
        <v>0</v>
      </c>
      <c r="BF230" s="723">
        <f>X230+AO230</f>
        <v>0</v>
      </c>
      <c r="BG230" s="723"/>
      <c r="BH230" s="723"/>
      <c r="BI230" s="723"/>
      <c r="BJ230" s="723"/>
      <c r="BK230" s="723"/>
      <c r="BL230" s="723"/>
      <c r="BM230" s="723"/>
      <c r="BN230" s="723"/>
      <c r="BO230" s="723"/>
      <c r="BP230" s="723"/>
      <c r="BQ230" s="723"/>
      <c r="BR230" s="723"/>
      <c r="BS230" s="723"/>
      <c r="BT230" s="123"/>
      <c r="BU230" s="119" t="s">
        <v>85</v>
      </c>
      <c r="BV230" s="59"/>
      <c r="BW230" s="59"/>
      <c r="BX230" s="59"/>
      <c r="BY230" s="59"/>
      <c r="BZ230" s="59"/>
      <c r="CI230" s="2" t="s">
        <v>140</v>
      </c>
      <c r="CJ230" s="99"/>
      <c r="CK230" s="99"/>
    </row>
    <row r="231" spans="1:89" s="2" customFormat="1" ht="16.5" customHeight="1">
      <c r="A231" s="59"/>
      <c r="B231" s="59"/>
      <c r="C231" s="59"/>
      <c r="D231" s="59" t="s">
        <v>1281</v>
      </c>
      <c r="E231" s="59"/>
      <c r="F231" s="59"/>
      <c r="G231" s="59"/>
      <c r="H231" s="59"/>
      <c r="I231" s="59"/>
      <c r="J231" s="59"/>
      <c r="K231" s="59"/>
      <c r="L231" s="59"/>
      <c r="M231" s="59"/>
      <c r="N231" s="59"/>
      <c r="O231" s="59"/>
      <c r="P231" s="59"/>
      <c r="Q231" s="59"/>
      <c r="R231" s="59"/>
      <c r="S231" s="59"/>
      <c r="T231" s="59"/>
      <c r="U231" s="59"/>
      <c r="V231" s="59"/>
      <c r="W231" s="59"/>
      <c r="X231" s="59"/>
      <c r="Y231" s="59"/>
      <c r="Z231" s="59"/>
      <c r="AA231" s="59"/>
      <c r="AB231" s="59"/>
      <c r="AC231" s="59"/>
      <c r="AD231" s="59"/>
      <c r="AE231" s="59"/>
      <c r="AF231" s="59"/>
      <c r="AG231" s="59"/>
      <c r="AH231" s="59"/>
      <c r="AI231" s="59"/>
      <c r="AJ231" s="59"/>
      <c r="AK231" s="59"/>
      <c r="AL231" s="59"/>
      <c r="AM231" s="59"/>
      <c r="AN231" s="59"/>
      <c r="AO231" s="59"/>
      <c r="AP231" s="59"/>
      <c r="AQ231" s="59"/>
      <c r="AR231" s="59"/>
      <c r="AS231" s="59"/>
      <c r="AT231" s="59"/>
      <c r="AU231" s="59"/>
      <c r="AV231" s="59"/>
      <c r="AW231" s="59"/>
      <c r="AX231" s="59"/>
      <c r="AY231" s="59"/>
      <c r="AZ231" s="59"/>
      <c r="BA231" s="59"/>
      <c r="BB231" s="59"/>
      <c r="BC231" s="59"/>
      <c r="BD231" s="59"/>
      <c r="BE231" s="59"/>
      <c r="BF231" s="59"/>
      <c r="BG231" s="59"/>
      <c r="BH231" s="59"/>
      <c r="BI231" s="59"/>
      <c r="BJ231" s="59"/>
      <c r="BK231" s="59"/>
      <c r="BL231" s="59"/>
      <c r="BM231" s="59"/>
      <c r="BN231" s="59"/>
      <c r="BO231" s="59"/>
      <c r="BP231" s="59"/>
      <c r="BQ231" s="59"/>
      <c r="BR231" s="59"/>
      <c r="BS231" s="59"/>
      <c r="BT231" s="59"/>
      <c r="BU231" s="59"/>
      <c r="BV231" s="59"/>
      <c r="BW231" s="59"/>
      <c r="BX231" s="59"/>
      <c r="BY231" s="59"/>
      <c r="BZ231" s="59"/>
      <c r="CI231" s="2" t="s">
        <v>142</v>
      </c>
      <c r="CJ231" s="99"/>
      <c r="CK231" s="99"/>
    </row>
    <row r="232" spans="1:89" s="2" customFormat="1" ht="16.5" customHeight="1">
      <c r="A232" s="59"/>
      <c r="B232" s="59"/>
      <c r="C232" s="59"/>
      <c r="D232" s="59"/>
      <c r="E232" s="59"/>
      <c r="F232" s="59"/>
      <c r="G232" s="59"/>
      <c r="H232" s="59"/>
      <c r="I232" s="59"/>
      <c r="J232" s="59"/>
      <c r="K232" s="59"/>
      <c r="L232" s="59"/>
      <c r="M232" s="59"/>
      <c r="N232" s="59"/>
      <c r="O232" s="59"/>
      <c r="P232" s="59"/>
      <c r="Q232" s="59"/>
      <c r="R232" s="59"/>
      <c r="S232" s="59"/>
      <c r="T232" s="59"/>
      <c r="U232" s="59"/>
      <c r="V232" s="59" t="s">
        <v>37</v>
      </c>
      <c r="W232" s="123"/>
      <c r="X232" s="723">
        <f>shinsei_build_NOBE_MENSEKI_KYOYOU_SHINSEI</f>
        <v>0</v>
      </c>
      <c r="Y232" s="723"/>
      <c r="Z232" s="723"/>
      <c r="AA232" s="723"/>
      <c r="AB232" s="723"/>
      <c r="AC232" s="723"/>
      <c r="AD232" s="723"/>
      <c r="AE232" s="723"/>
      <c r="AF232" s="723"/>
      <c r="AG232" s="723"/>
      <c r="AH232" s="723"/>
      <c r="AI232" s="723"/>
      <c r="AJ232" s="723"/>
      <c r="AK232" s="123"/>
      <c r="AL232" s="59" t="s">
        <v>117</v>
      </c>
      <c r="AM232" s="59"/>
      <c r="AN232" s="123"/>
      <c r="AO232" s="723">
        <f>shinsei_build_NOBE_MENSEKI_KYOYOU_SHINSEI_IGAI</f>
        <v>0</v>
      </c>
      <c r="AP232" s="723"/>
      <c r="AQ232" s="723"/>
      <c r="AR232" s="723"/>
      <c r="AS232" s="723"/>
      <c r="AT232" s="723"/>
      <c r="AU232" s="723"/>
      <c r="AV232" s="723"/>
      <c r="AW232" s="723"/>
      <c r="AX232" s="723"/>
      <c r="AY232" s="723"/>
      <c r="AZ232" s="723"/>
      <c r="BA232" s="723"/>
      <c r="BB232" s="123"/>
      <c r="BC232" s="59" t="s">
        <v>117</v>
      </c>
      <c r="BD232" s="59"/>
      <c r="BE232" s="123">
        <f t="shared" ref="BE232:BF236" si="0">W232+AN232</f>
        <v>0</v>
      </c>
      <c r="BF232" s="723">
        <f t="shared" si="0"/>
        <v>0</v>
      </c>
      <c r="BG232" s="723"/>
      <c r="BH232" s="723"/>
      <c r="BI232" s="723"/>
      <c r="BJ232" s="723"/>
      <c r="BK232" s="723"/>
      <c r="BL232" s="723"/>
      <c r="BM232" s="723"/>
      <c r="BN232" s="723"/>
      <c r="BO232" s="723"/>
      <c r="BP232" s="723"/>
      <c r="BQ232" s="723"/>
      <c r="BR232" s="723"/>
      <c r="BS232" s="723"/>
      <c r="BT232" s="123"/>
      <c r="BU232" s="119" t="s">
        <v>85</v>
      </c>
      <c r="BV232" s="119"/>
      <c r="BW232" s="119"/>
      <c r="BX232" s="119"/>
      <c r="BY232" s="119"/>
      <c r="BZ232" s="59"/>
      <c r="CI232" s="2" t="s">
        <v>109</v>
      </c>
      <c r="CJ232" s="99"/>
      <c r="CK232" s="99"/>
    </row>
    <row r="233" spans="1:89" s="2" customFormat="1" ht="16.5" customHeight="1">
      <c r="A233" s="59"/>
      <c r="B233" s="59"/>
      <c r="C233" s="59"/>
      <c r="D233" s="59" t="s">
        <v>1698</v>
      </c>
      <c r="E233" s="59"/>
      <c r="F233" s="59"/>
      <c r="G233" s="59"/>
      <c r="H233" s="59"/>
      <c r="I233" s="59"/>
      <c r="J233" s="59"/>
      <c r="K233" s="59"/>
      <c r="L233" s="59"/>
      <c r="M233" s="59"/>
      <c r="N233" s="59"/>
      <c r="O233" s="59"/>
      <c r="P233" s="59"/>
      <c r="Q233" s="59"/>
      <c r="R233" s="59"/>
      <c r="S233" s="59"/>
      <c r="T233" s="59"/>
      <c r="U233" s="59"/>
      <c r="V233" s="59" t="s">
        <v>37</v>
      </c>
      <c r="W233" s="123"/>
      <c r="X233" s="723">
        <f>shinsei_build_NOBE_MENSEKI_NINTEIKIKAISHITSU_SHINSEI</f>
        <v>0</v>
      </c>
      <c r="Y233" s="723"/>
      <c r="Z233" s="723"/>
      <c r="AA233" s="723"/>
      <c r="AB233" s="723"/>
      <c r="AC233" s="723"/>
      <c r="AD233" s="723"/>
      <c r="AE233" s="723"/>
      <c r="AF233" s="723"/>
      <c r="AG233" s="723"/>
      <c r="AH233" s="723"/>
      <c r="AI233" s="723"/>
      <c r="AJ233" s="723"/>
      <c r="AK233" s="123"/>
      <c r="AL233" s="59" t="s">
        <v>117</v>
      </c>
      <c r="AM233" s="59"/>
      <c r="AN233" s="123"/>
      <c r="AO233" s="723">
        <f>shinsei_build_NOBE_MENSEKI_NINTEIKIKAISHITSU_IGAI</f>
        <v>0</v>
      </c>
      <c r="AP233" s="723"/>
      <c r="AQ233" s="723"/>
      <c r="AR233" s="723"/>
      <c r="AS233" s="723"/>
      <c r="AT233" s="723"/>
      <c r="AU233" s="723"/>
      <c r="AV233" s="723"/>
      <c r="AW233" s="723"/>
      <c r="AX233" s="723"/>
      <c r="AY233" s="723"/>
      <c r="AZ233" s="723"/>
      <c r="BA233" s="723"/>
      <c r="BB233" s="123"/>
      <c r="BC233" s="59" t="s">
        <v>117</v>
      </c>
      <c r="BD233" s="59"/>
      <c r="BE233" s="123">
        <f t="shared" ref="BE233" si="1">W233+AN233</f>
        <v>0</v>
      </c>
      <c r="BF233" s="723">
        <f>X233+AO233</f>
        <v>0</v>
      </c>
      <c r="BG233" s="723"/>
      <c r="BH233" s="723"/>
      <c r="BI233" s="723"/>
      <c r="BJ233" s="723"/>
      <c r="BK233" s="723"/>
      <c r="BL233" s="723"/>
      <c r="BM233" s="723"/>
      <c r="BN233" s="723"/>
      <c r="BO233" s="723"/>
      <c r="BP233" s="723"/>
      <c r="BQ233" s="723"/>
      <c r="BR233" s="723"/>
      <c r="BS233" s="723"/>
      <c r="BT233" s="123"/>
      <c r="BU233" s="119" t="s">
        <v>85</v>
      </c>
      <c r="BV233" s="119"/>
      <c r="BW233" s="119"/>
      <c r="BX233" s="119"/>
      <c r="BY233" s="119"/>
      <c r="BZ233" s="59"/>
      <c r="CI233" s="99"/>
      <c r="CJ233" s="99"/>
      <c r="CK233" s="99"/>
    </row>
    <row r="234" spans="1:89" s="2" customFormat="1" ht="16.5" customHeight="1">
      <c r="A234" s="59"/>
      <c r="B234" s="59"/>
      <c r="C234" s="59"/>
      <c r="D234" s="59" t="s">
        <v>1699</v>
      </c>
      <c r="E234" s="59"/>
      <c r="F234" s="59"/>
      <c r="G234" s="59"/>
      <c r="H234" s="59"/>
      <c r="I234" s="59"/>
      <c r="J234" s="59"/>
      <c r="K234" s="59"/>
      <c r="L234" s="59"/>
      <c r="M234" s="59"/>
      <c r="N234" s="59"/>
      <c r="O234" s="59"/>
      <c r="P234" s="59"/>
      <c r="Q234" s="59"/>
      <c r="R234" s="59"/>
      <c r="S234" s="59"/>
      <c r="T234" s="59"/>
      <c r="U234" s="59"/>
      <c r="V234" s="59" t="s">
        <v>37</v>
      </c>
      <c r="W234" s="123"/>
      <c r="X234" s="723">
        <f>shinsei_build_NOBE_MENSEKI_SYAKO_SHINSEI</f>
        <v>0</v>
      </c>
      <c r="Y234" s="723"/>
      <c r="Z234" s="723"/>
      <c r="AA234" s="723"/>
      <c r="AB234" s="723"/>
      <c r="AC234" s="723"/>
      <c r="AD234" s="723"/>
      <c r="AE234" s="723"/>
      <c r="AF234" s="723"/>
      <c r="AG234" s="723"/>
      <c r="AH234" s="723"/>
      <c r="AI234" s="723"/>
      <c r="AJ234" s="723"/>
      <c r="AK234" s="123"/>
      <c r="AL234" s="59" t="s">
        <v>117</v>
      </c>
      <c r="AM234" s="59"/>
      <c r="AN234" s="123"/>
      <c r="AO234" s="723">
        <f>shinsei_build_NOBE_MENSEKI_SYAKO_SHINSEI_IGAI</f>
        <v>0</v>
      </c>
      <c r="AP234" s="723"/>
      <c r="AQ234" s="723"/>
      <c r="AR234" s="723"/>
      <c r="AS234" s="723"/>
      <c r="AT234" s="723"/>
      <c r="AU234" s="723"/>
      <c r="AV234" s="723"/>
      <c r="AW234" s="723"/>
      <c r="AX234" s="723"/>
      <c r="AY234" s="723"/>
      <c r="AZ234" s="723"/>
      <c r="BA234" s="723"/>
      <c r="BB234" s="123"/>
      <c r="BC234" s="59" t="s">
        <v>117</v>
      </c>
      <c r="BD234" s="59"/>
      <c r="BE234" s="123">
        <f t="shared" si="0"/>
        <v>0</v>
      </c>
      <c r="BF234" s="723">
        <f t="shared" si="0"/>
        <v>0</v>
      </c>
      <c r="BG234" s="723"/>
      <c r="BH234" s="723"/>
      <c r="BI234" s="723"/>
      <c r="BJ234" s="723"/>
      <c r="BK234" s="723"/>
      <c r="BL234" s="723"/>
      <c r="BM234" s="723"/>
      <c r="BN234" s="723"/>
      <c r="BO234" s="723"/>
      <c r="BP234" s="723"/>
      <c r="BQ234" s="723"/>
      <c r="BR234" s="723"/>
      <c r="BS234" s="723"/>
      <c r="BT234" s="123"/>
      <c r="BU234" s="119" t="s">
        <v>85</v>
      </c>
      <c r="BV234" s="119"/>
      <c r="BW234" s="119"/>
      <c r="BX234" s="119"/>
      <c r="BY234" s="119"/>
      <c r="BZ234" s="59"/>
      <c r="CI234" s="99"/>
      <c r="CJ234" s="99"/>
      <c r="CK234" s="99"/>
    </row>
    <row r="235" spans="1:89" s="2" customFormat="1" ht="16.5" customHeight="1">
      <c r="A235" s="59"/>
      <c r="B235" s="59"/>
      <c r="C235" s="59"/>
      <c r="D235" s="59" t="s">
        <v>1708</v>
      </c>
      <c r="E235" s="59"/>
      <c r="F235" s="59"/>
      <c r="G235" s="59"/>
      <c r="H235" s="59"/>
      <c r="I235" s="59"/>
      <c r="J235" s="59"/>
      <c r="K235" s="59"/>
      <c r="L235" s="59"/>
      <c r="M235" s="59"/>
      <c r="N235" s="59"/>
      <c r="O235" s="59"/>
      <c r="P235" s="59"/>
      <c r="Q235" s="59"/>
      <c r="R235" s="59"/>
      <c r="S235" s="59"/>
      <c r="T235" s="59"/>
      <c r="U235" s="59"/>
      <c r="V235" s="59" t="s">
        <v>37</v>
      </c>
      <c r="W235" s="123"/>
      <c r="X235" s="723">
        <f>shinsei_build_NOBE_MENSEKI_BITIKUSOUKO_SHINSEI</f>
        <v>0</v>
      </c>
      <c r="Y235" s="723"/>
      <c r="Z235" s="723"/>
      <c r="AA235" s="723"/>
      <c r="AB235" s="723"/>
      <c r="AC235" s="723"/>
      <c r="AD235" s="723"/>
      <c r="AE235" s="723"/>
      <c r="AF235" s="723"/>
      <c r="AG235" s="723"/>
      <c r="AH235" s="723"/>
      <c r="AI235" s="723"/>
      <c r="AJ235" s="723"/>
      <c r="AK235" s="123"/>
      <c r="AL235" s="59" t="s">
        <v>117</v>
      </c>
      <c r="AM235" s="59"/>
      <c r="AN235" s="123"/>
      <c r="AO235" s="723">
        <f>shinsei_build_NOBE_MENSEKI_BITIKUSOUKO_IGAI</f>
        <v>0</v>
      </c>
      <c r="AP235" s="723"/>
      <c r="AQ235" s="723"/>
      <c r="AR235" s="723"/>
      <c r="AS235" s="723"/>
      <c r="AT235" s="723"/>
      <c r="AU235" s="723"/>
      <c r="AV235" s="723"/>
      <c r="AW235" s="723"/>
      <c r="AX235" s="723"/>
      <c r="AY235" s="723"/>
      <c r="AZ235" s="723"/>
      <c r="BA235" s="723"/>
      <c r="BB235" s="123"/>
      <c r="BC235" s="59" t="s">
        <v>117</v>
      </c>
      <c r="BD235" s="59"/>
      <c r="BE235" s="123">
        <f t="shared" si="0"/>
        <v>0</v>
      </c>
      <c r="BF235" s="723">
        <f t="shared" si="0"/>
        <v>0</v>
      </c>
      <c r="BG235" s="723"/>
      <c r="BH235" s="723"/>
      <c r="BI235" s="723"/>
      <c r="BJ235" s="723"/>
      <c r="BK235" s="723"/>
      <c r="BL235" s="723"/>
      <c r="BM235" s="723"/>
      <c r="BN235" s="723"/>
      <c r="BO235" s="723"/>
      <c r="BP235" s="723"/>
      <c r="BQ235" s="723"/>
      <c r="BR235" s="723"/>
      <c r="BS235" s="723"/>
      <c r="BT235" s="123"/>
      <c r="BU235" s="119" t="s">
        <v>85</v>
      </c>
      <c r="BV235" s="119"/>
      <c r="BW235" s="119"/>
      <c r="BX235" s="119"/>
      <c r="BY235" s="119"/>
      <c r="BZ235" s="59"/>
    </row>
    <row r="236" spans="1:89" s="2" customFormat="1" ht="16.5" customHeight="1">
      <c r="A236" s="59"/>
      <c r="B236" s="59"/>
      <c r="C236" s="59"/>
      <c r="D236" s="59" t="s">
        <v>1700</v>
      </c>
      <c r="E236" s="59"/>
      <c r="F236" s="59"/>
      <c r="G236" s="59"/>
      <c r="H236" s="59"/>
      <c r="I236" s="59"/>
      <c r="J236" s="59"/>
      <c r="K236" s="59"/>
      <c r="L236" s="59"/>
      <c r="M236" s="59"/>
      <c r="N236" s="59"/>
      <c r="O236" s="59"/>
      <c r="P236" s="59"/>
      <c r="Q236" s="59"/>
      <c r="R236" s="59"/>
      <c r="S236" s="59"/>
      <c r="T236" s="59"/>
      <c r="U236" s="59"/>
      <c r="V236" s="59" t="s">
        <v>37</v>
      </c>
      <c r="W236" s="123"/>
      <c r="X236" s="723">
        <f>shinsei_build_NOBE_MENSEKI_TIKUDENTI_SHINSEI</f>
        <v>0</v>
      </c>
      <c r="Y236" s="723"/>
      <c r="Z236" s="723"/>
      <c r="AA236" s="723"/>
      <c r="AB236" s="723"/>
      <c r="AC236" s="723"/>
      <c r="AD236" s="723"/>
      <c r="AE236" s="723"/>
      <c r="AF236" s="723"/>
      <c r="AG236" s="723"/>
      <c r="AH236" s="723"/>
      <c r="AI236" s="723"/>
      <c r="AJ236" s="723"/>
      <c r="AK236" s="123"/>
      <c r="AL236" s="59" t="s">
        <v>117</v>
      </c>
      <c r="AM236" s="59"/>
      <c r="AN236" s="123"/>
      <c r="AO236" s="723">
        <f>shinsei_build_NOBE_MENSEKI_TIKUDENTI_IGAI</f>
        <v>0</v>
      </c>
      <c r="AP236" s="723"/>
      <c r="AQ236" s="723"/>
      <c r="AR236" s="723"/>
      <c r="AS236" s="723"/>
      <c r="AT236" s="723"/>
      <c r="AU236" s="723"/>
      <c r="AV236" s="723"/>
      <c r="AW236" s="723"/>
      <c r="AX236" s="723"/>
      <c r="AY236" s="723"/>
      <c r="AZ236" s="723"/>
      <c r="BA236" s="723"/>
      <c r="BB236" s="123"/>
      <c r="BC236" s="59" t="s">
        <v>117</v>
      </c>
      <c r="BD236" s="59"/>
      <c r="BE236" s="123">
        <f t="shared" si="0"/>
        <v>0</v>
      </c>
      <c r="BF236" s="723">
        <f t="shared" si="0"/>
        <v>0</v>
      </c>
      <c r="BG236" s="723"/>
      <c r="BH236" s="723"/>
      <c r="BI236" s="723"/>
      <c r="BJ236" s="723"/>
      <c r="BK236" s="723"/>
      <c r="BL236" s="723"/>
      <c r="BM236" s="723"/>
      <c r="BN236" s="723"/>
      <c r="BO236" s="723"/>
      <c r="BP236" s="723"/>
      <c r="BQ236" s="723"/>
      <c r="BR236" s="723"/>
      <c r="BS236" s="723"/>
      <c r="BT236" s="123"/>
      <c r="BU236" s="119" t="s">
        <v>85</v>
      </c>
      <c r="BV236" s="119"/>
      <c r="BW236" s="119"/>
      <c r="BX236" s="119"/>
      <c r="BY236" s="119"/>
      <c r="BZ236" s="59"/>
    </row>
    <row r="237" spans="1:89" s="2" customFormat="1" ht="16.5" customHeight="1">
      <c r="A237" s="59"/>
      <c r="B237" s="59"/>
      <c r="C237" s="59"/>
      <c r="D237" s="59" t="s">
        <v>1701</v>
      </c>
      <c r="E237" s="59"/>
      <c r="F237" s="59"/>
      <c r="G237" s="59"/>
      <c r="H237" s="59"/>
      <c r="I237" s="59"/>
      <c r="J237" s="59"/>
      <c r="K237" s="59"/>
      <c r="L237" s="59"/>
      <c r="M237" s="59"/>
      <c r="N237" s="59"/>
      <c r="O237" s="59"/>
      <c r="P237" s="59"/>
      <c r="Q237" s="59"/>
      <c r="R237" s="59"/>
      <c r="S237" s="59"/>
      <c r="T237" s="59"/>
      <c r="U237" s="59"/>
      <c r="V237" s="59"/>
      <c r="W237" s="59"/>
      <c r="X237" s="59"/>
      <c r="Y237" s="59"/>
      <c r="Z237" s="59"/>
      <c r="AA237" s="59"/>
      <c r="AB237" s="59"/>
      <c r="AC237" s="59"/>
      <c r="AD237" s="59"/>
      <c r="AE237" s="59"/>
      <c r="AF237" s="59"/>
      <c r="AG237" s="59"/>
      <c r="AH237" s="59"/>
      <c r="AI237" s="59"/>
      <c r="AJ237" s="59"/>
      <c r="AK237" s="59"/>
      <c r="AL237" s="59"/>
      <c r="AM237" s="59"/>
      <c r="AN237" s="59"/>
      <c r="AO237" s="59"/>
      <c r="AP237" s="59"/>
      <c r="AQ237" s="59"/>
      <c r="AR237" s="59"/>
      <c r="AS237" s="59"/>
      <c r="AT237" s="59"/>
      <c r="AU237" s="59"/>
      <c r="AV237" s="59"/>
      <c r="AW237" s="59"/>
      <c r="AX237" s="59"/>
      <c r="AY237" s="59"/>
      <c r="AZ237" s="59"/>
      <c r="BA237" s="59"/>
      <c r="BB237" s="59"/>
      <c r="BC237" s="59"/>
      <c r="BD237" s="59"/>
      <c r="BE237" s="59"/>
      <c r="BF237" s="59"/>
      <c r="BG237" s="59"/>
      <c r="BH237" s="59"/>
      <c r="BI237" s="59"/>
      <c r="BJ237" s="59"/>
      <c r="BK237" s="59"/>
      <c r="BL237" s="59"/>
      <c r="BM237" s="59"/>
      <c r="BN237" s="59"/>
      <c r="BO237" s="59"/>
      <c r="BP237" s="59"/>
      <c r="BQ237" s="59"/>
      <c r="BR237" s="59"/>
      <c r="BS237" s="59"/>
      <c r="BT237" s="59"/>
      <c r="BU237" s="59"/>
      <c r="BV237" s="59"/>
      <c r="BW237" s="119"/>
      <c r="BX237" s="119"/>
      <c r="BY237" s="119"/>
      <c r="BZ237" s="59"/>
    </row>
    <row r="238" spans="1:89" s="2" customFormat="1" ht="16.5" customHeight="1">
      <c r="A238" s="59"/>
      <c r="B238" s="59"/>
      <c r="C238" s="59"/>
      <c r="D238" s="59"/>
      <c r="E238" s="59"/>
      <c r="F238" s="59"/>
      <c r="G238" s="59"/>
      <c r="H238" s="59"/>
      <c r="I238" s="59"/>
      <c r="J238" s="59"/>
      <c r="K238" s="59"/>
      <c r="L238" s="59"/>
      <c r="M238" s="59"/>
      <c r="N238" s="59"/>
      <c r="O238" s="59"/>
      <c r="P238" s="59"/>
      <c r="Q238" s="59"/>
      <c r="R238" s="59"/>
      <c r="S238" s="59"/>
      <c r="T238" s="59"/>
      <c r="U238" s="59"/>
      <c r="V238" s="59" t="s">
        <v>37</v>
      </c>
      <c r="W238" s="123"/>
      <c r="X238" s="723">
        <f>shinsei_build_NOBE_MENSEKI_JIKAHATUDEN_SHINSEI</f>
        <v>0</v>
      </c>
      <c r="Y238" s="723"/>
      <c r="Z238" s="723"/>
      <c r="AA238" s="723"/>
      <c r="AB238" s="723"/>
      <c r="AC238" s="723"/>
      <c r="AD238" s="723"/>
      <c r="AE238" s="723"/>
      <c r="AF238" s="723"/>
      <c r="AG238" s="723"/>
      <c r="AH238" s="723"/>
      <c r="AI238" s="723"/>
      <c r="AJ238" s="723"/>
      <c r="AK238" s="123"/>
      <c r="AL238" s="59" t="s">
        <v>117</v>
      </c>
      <c r="AM238" s="59"/>
      <c r="AN238" s="123"/>
      <c r="AO238" s="723">
        <f>shinsei_build_NOBE_MENSEKI_JIKAHATUDEN_IGAI</f>
        <v>0</v>
      </c>
      <c r="AP238" s="723"/>
      <c r="AQ238" s="723"/>
      <c r="AR238" s="723"/>
      <c r="AS238" s="723"/>
      <c r="AT238" s="723"/>
      <c r="AU238" s="723"/>
      <c r="AV238" s="723"/>
      <c r="AW238" s="723"/>
      <c r="AX238" s="723"/>
      <c r="AY238" s="723"/>
      <c r="AZ238" s="723"/>
      <c r="BA238" s="723"/>
      <c r="BB238" s="123"/>
      <c r="BC238" s="59" t="s">
        <v>117</v>
      </c>
      <c r="BD238" s="59"/>
      <c r="BE238" s="123">
        <f t="shared" ref="BE238:BF242" si="2">W238+AN238</f>
        <v>0</v>
      </c>
      <c r="BF238" s="723">
        <f t="shared" si="2"/>
        <v>0</v>
      </c>
      <c r="BG238" s="723"/>
      <c r="BH238" s="723"/>
      <c r="BI238" s="723"/>
      <c r="BJ238" s="723"/>
      <c r="BK238" s="723"/>
      <c r="BL238" s="723"/>
      <c r="BM238" s="723"/>
      <c r="BN238" s="723"/>
      <c r="BO238" s="723"/>
      <c r="BP238" s="723"/>
      <c r="BQ238" s="723"/>
      <c r="BR238" s="723"/>
      <c r="BS238" s="723"/>
      <c r="BT238" s="123"/>
      <c r="BU238" s="119" t="s">
        <v>85</v>
      </c>
      <c r="BV238" s="119"/>
      <c r="BW238" s="119"/>
      <c r="BX238" s="119"/>
      <c r="BY238" s="119"/>
      <c r="BZ238" s="59"/>
    </row>
    <row r="239" spans="1:89" s="2" customFormat="1" ht="16.5" customHeight="1">
      <c r="A239" s="59"/>
      <c r="B239" s="59"/>
      <c r="C239" s="59"/>
      <c r="D239" s="59" t="s">
        <v>1702</v>
      </c>
      <c r="E239" s="59"/>
      <c r="F239" s="59"/>
      <c r="G239" s="59"/>
      <c r="H239" s="59"/>
      <c r="I239" s="59"/>
      <c r="J239" s="59"/>
      <c r="K239" s="59"/>
      <c r="L239" s="59"/>
      <c r="M239" s="59"/>
      <c r="N239" s="59"/>
      <c r="O239" s="59"/>
      <c r="P239" s="59"/>
      <c r="Q239" s="59"/>
      <c r="R239" s="59"/>
      <c r="S239" s="59"/>
      <c r="T239" s="59"/>
      <c r="U239" s="59"/>
      <c r="V239" s="59" t="s">
        <v>37</v>
      </c>
      <c r="W239" s="123"/>
      <c r="X239" s="723">
        <f>shinsei_build_NOBE_MENSEKI_CHOSUISOU_SHINSEI</f>
        <v>0</v>
      </c>
      <c r="Y239" s="723"/>
      <c r="Z239" s="723"/>
      <c r="AA239" s="723"/>
      <c r="AB239" s="723"/>
      <c r="AC239" s="723"/>
      <c r="AD239" s="723"/>
      <c r="AE239" s="723"/>
      <c r="AF239" s="723"/>
      <c r="AG239" s="723"/>
      <c r="AH239" s="723"/>
      <c r="AI239" s="723"/>
      <c r="AJ239" s="723"/>
      <c r="AK239" s="123"/>
      <c r="AL239" s="59" t="s">
        <v>117</v>
      </c>
      <c r="AM239" s="59"/>
      <c r="AN239" s="123"/>
      <c r="AO239" s="723">
        <f>shinsei_build_NOBE_MENSEKI_CHOSUISOU_IGAI</f>
        <v>0</v>
      </c>
      <c r="AP239" s="723"/>
      <c r="AQ239" s="723"/>
      <c r="AR239" s="723"/>
      <c r="AS239" s="723"/>
      <c r="AT239" s="723"/>
      <c r="AU239" s="723"/>
      <c r="AV239" s="723"/>
      <c r="AW239" s="723"/>
      <c r="AX239" s="723"/>
      <c r="AY239" s="723"/>
      <c r="AZ239" s="723"/>
      <c r="BA239" s="723"/>
      <c r="BB239" s="123"/>
      <c r="BC239" s="59" t="s">
        <v>117</v>
      </c>
      <c r="BD239" s="59"/>
      <c r="BE239" s="123">
        <f t="shared" si="2"/>
        <v>0</v>
      </c>
      <c r="BF239" s="723">
        <f t="shared" si="2"/>
        <v>0</v>
      </c>
      <c r="BG239" s="723"/>
      <c r="BH239" s="723"/>
      <c r="BI239" s="723"/>
      <c r="BJ239" s="723"/>
      <c r="BK239" s="723"/>
      <c r="BL239" s="723"/>
      <c r="BM239" s="723"/>
      <c r="BN239" s="723"/>
      <c r="BO239" s="723"/>
      <c r="BP239" s="723"/>
      <c r="BQ239" s="723"/>
      <c r="BR239" s="723"/>
      <c r="BS239" s="723"/>
      <c r="BT239" s="123"/>
      <c r="BU239" s="119" t="s">
        <v>85</v>
      </c>
      <c r="BV239" s="119"/>
      <c r="BW239" s="119"/>
      <c r="BX239" s="119"/>
      <c r="BY239" s="119"/>
      <c r="BZ239" s="59"/>
    </row>
    <row r="240" spans="1:89" s="2" customFormat="1" ht="16.5" customHeight="1">
      <c r="A240" s="59"/>
      <c r="B240" s="59"/>
      <c r="C240" s="59"/>
      <c r="D240" s="699" t="s">
        <v>1703</v>
      </c>
      <c r="E240" s="699"/>
      <c r="F240" s="699"/>
      <c r="G240" s="699"/>
      <c r="H240" s="699"/>
      <c r="I240" s="699"/>
      <c r="J240" s="699"/>
      <c r="K240" s="699"/>
      <c r="L240" s="699"/>
      <c r="M240" s="699"/>
      <c r="N240" s="699"/>
      <c r="O240" s="699"/>
      <c r="P240" s="699"/>
      <c r="Q240" s="699"/>
      <c r="R240" s="699"/>
      <c r="S240" s="699"/>
      <c r="T240" s="699"/>
      <c r="U240" s="699"/>
      <c r="V240" s="59" t="s">
        <v>37</v>
      </c>
      <c r="W240" s="123"/>
      <c r="X240" s="723">
        <f>shinsei_build_NOBE_MENSEKI_TAKUHAI_SHINSEI</f>
        <v>0</v>
      </c>
      <c r="Y240" s="723"/>
      <c r="Z240" s="723"/>
      <c r="AA240" s="723"/>
      <c r="AB240" s="723"/>
      <c r="AC240" s="723"/>
      <c r="AD240" s="723"/>
      <c r="AE240" s="723"/>
      <c r="AF240" s="723"/>
      <c r="AG240" s="723"/>
      <c r="AH240" s="723"/>
      <c r="AI240" s="723"/>
      <c r="AJ240" s="723"/>
      <c r="AK240" s="123"/>
      <c r="AL240" s="59" t="s">
        <v>117</v>
      </c>
      <c r="AM240" s="59"/>
      <c r="AN240" s="123"/>
      <c r="AO240" s="723">
        <f>shinsei_build_NOBE_MENSEKI_TAKUHAI_IGAI</f>
        <v>0</v>
      </c>
      <c r="AP240" s="723"/>
      <c r="AQ240" s="723"/>
      <c r="AR240" s="723"/>
      <c r="AS240" s="723"/>
      <c r="AT240" s="723"/>
      <c r="AU240" s="723"/>
      <c r="AV240" s="723"/>
      <c r="AW240" s="723"/>
      <c r="AX240" s="723"/>
      <c r="AY240" s="723"/>
      <c r="AZ240" s="723"/>
      <c r="BA240" s="723"/>
      <c r="BB240" s="123"/>
      <c r="BC240" s="59" t="s">
        <v>117</v>
      </c>
      <c r="BD240" s="59"/>
      <c r="BE240" s="123">
        <f t="shared" si="2"/>
        <v>0</v>
      </c>
      <c r="BF240" s="723">
        <f t="shared" si="2"/>
        <v>0</v>
      </c>
      <c r="BG240" s="723"/>
      <c r="BH240" s="723"/>
      <c r="BI240" s="723"/>
      <c r="BJ240" s="723"/>
      <c r="BK240" s="723"/>
      <c r="BL240" s="723"/>
      <c r="BM240" s="723"/>
      <c r="BN240" s="723"/>
      <c r="BO240" s="723"/>
      <c r="BP240" s="723"/>
      <c r="BQ240" s="723"/>
      <c r="BR240" s="723"/>
      <c r="BS240" s="723"/>
      <c r="BT240" s="123"/>
      <c r="BU240" s="119" t="s">
        <v>85</v>
      </c>
      <c r="BV240" s="119"/>
      <c r="BW240" s="119"/>
      <c r="BX240" s="119"/>
      <c r="BY240" s="119"/>
      <c r="BZ240" s="59"/>
    </row>
    <row r="241" spans="1:78" s="2" customFormat="1" ht="16.5" customHeight="1">
      <c r="A241" s="59"/>
      <c r="B241" s="59"/>
      <c r="C241" s="59"/>
      <c r="D241" s="59" t="s">
        <v>1710</v>
      </c>
      <c r="E241" s="59"/>
      <c r="F241" s="59"/>
      <c r="G241" s="59"/>
      <c r="H241" s="59"/>
      <c r="I241" s="59"/>
      <c r="J241" s="59"/>
      <c r="K241" s="59"/>
      <c r="L241" s="59"/>
      <c r="M241" s="59"/>
      <c r="N241" s="59"/>
      <c r="O241" s="59"/>
      <c r="P241" s="59"/>
      <c r="Q241" s="59"/>
      <c r="R241" s="59"/>
      <c r="S241" s="59"/>
      <c r="T241" s="59"/>
      <c r="U241" s="59"/>
      <c r="V241" s="59" t="s">
        <v>37</v>
      </c>
      <c r="W241" s="123"/>
      <c r="X241" s="723">
        <f>shinsei_build_NOBE_MENSEKI_HUSAN_SHINSEI</f>
        <v>0</v>
      </c>
      <c r="Y241" s="723"/>
      <c r="Z241" s="723"/>
      <c r="AA241" s="723"/>
      <c r="AB241" s="723"/>
      <c r="AC241" s="723"/>
      <c r="AD241" s="723"/>
      <c r="AE241" s="723"/>
      <c r="AF241" s="723"/>
      <c r="AG241" s="723"/>
      <c r="AH241" s="723"/>
      <c r="AI241" s="723"/>
      <c r="AJ241" s="723"/>
      <c r="AK241" s="123"/>
      <c r="AL241" s="59" t="s">
        <v>117</v>
      </c>
      <c r="AM241" s="59"/>
      <c r="AN241" s="123"/>
      <c r="AO241" s="723">
        <f>shinsei_build_NOBE_MENSEKI_HUSAN_IGAI</f>
        <v>0</v>
      </c>
      <c r="AP241" s="723"/>
      <c r="AQ241" s="723"/>
      <c r="AR241" s="723"/>
      <c r="AS241" s="723"/>
      <c r="AT241" s="723"/>
      <c r="AU241" s="723"/>
      <c r="AV241" s="723"/>
      <c r="AW241" s="723"/>
      <c r="AX241" s="723"/>
      <c r="AY241" s="723"/>
      <c r="AZ241" s="723"/>
      <c r="BA241" s="723"/>
      <c r="BB241" s="123"/>
      <c r="BC241" s="59" t="s">
        <v>117</v>
      </c>
      <c r="BD241" s="59"/>
      <c r="BE241" s="123">
        <f>W241+AN241</f>
        <v>0</v>
      </c>
      <c r="BF241" s="723">
        <f>X241+AO241</f>
        <v>0</v>
      </c>
      <c r="BG241" s="723"/>
      <c r="BH241" s="723"/>
      <c r="BI241" s="723"/>
      <c r="BJ241" s="723"/>
      <c r="BK241" s="723"/>
      <c r="BL241" s="723"/>
      <c r="BM241" s="723"/>
      <c r="BN241" s="723"/>
      <c r="BO241" s="723"/>
      <c r="BP241" s="723"/>
      <c r="BQ241" s="723"/>
      <c r="BR241" s="723"/>
      <c r="BS241" s="723"/>
      <c r="BT241" s="123"/>
      <c r="BU241" s="119" t="s">
        <v>85</v>
      </c>
      <c r="BV241" s="119"/>
      <c r="BW241" s="119"/>
      <c r="BX241" s="119"/>
      <c r="BY241" s="119"/>
      <c r="BZ241" s="59"/>
    </row>
    <row r="242" spans="1:78" s="2" customFormat="1" ht="16.5" customHeight="1">
      <c r="A242" s="59"/>
      <c r="B242" s="59"/>
      <c r="C242" s="59"/>
      <c r="D242" s="59" t="s">
        <v>1711</v>
      </c>
      <c r="E242" s="59"/>
      <c r="F242" s="59"/>
      <c r="G242" s="59"/>
      <c r="H242" s="59"/>
      <c r="I242" s="59"/>
      <c r="J242" s="59"/>
      <c r="K242" s="59"/>
      <c r="L242" s="59"/>
      <c r="M242" s="59"/>
      <c r="N242" s="59"/>
      <c r="O242" s="59"/>
      <c r="P242" s="59"/>
      <c r="Q242" s="59"/>
      <c r="R242" s="59"/>
      <c r="S242" s="59"/>
      <c r="T242" s="59"/>
      <c r="U242" s="59"/>
      <c r="V242" s="59" t="s">
        <v>37</v>
      </c>
      <c r="W242" s="123"/>
      <c r="X242" s="723">
        <f>shinsei_build_NOBE_MENSEKI_JYUTAKU_SHINSEI</f>
        <v>0</v>
      </c>
      <c r="Y242" s="723"/>
      <c r="Z242" s="723"/>
      <c r="AA242" s="723"/>
      <c r="AB242" s="723"/>
      <c r="AC242" s="723"/>
      <c r="AD242" s="723"/>
      <c r="AE242" s="723"/>
      <c r="AF242" s="723"/>
      <c r="AG242" s="723"/>
      <c r="AH242" s="723"/>
      <c r="AI242" s="723"/>
      <c r="AJ242" s="723"/>
      <c r="AK242" s="123"/>
      <c r="AL242" s="59" t="s">
        <v>117</v>
      </c>
      <c r="AM242" s="59"/>
      <c r="AN242" s="123"/>
      <c r="AO242" s="723">
        <f>shinsei_build_NOBE_MENSEKI_JYUTAKU_SHINSEI_IGAI</f>
        <v>0</v>
      </c>
      <c r="AP242" s="723"/>
      <c r="AQ242" s="723"/>
      <c r="AR242" s="723"/>
      <c r="AS242" s="723"/>
      <c r="AT242" s="723"/>
      <c r="AU242" s="723"/>
      <c r="AV242" s="723"/>
      <c r="AW242" s="723"/>
      <c r="AX242" s="723"/>
      <c r="AY242" s="723"/>
      <c r="AZ242" s="723"/>
      <c r="BA242" s="723"/>
      <c r="BB242" s="123"/>
      <c r="BC242" s="59" t="s">
        <v>117</v>
      </c>
      <c r="BD242" s="59"/>
      <c r="BE242" s="123">
        <f t="shared" si="2"/>
        <v>0</v>
      </c>
      <c r="BF242" s="723">
        <f>X242+AO242</f>
        <v>0</v>
      </c>
      <c r="BG242" s="723"/>
      <c r="BH242" s="723"/>
      <c r="BI242" s="723"/>
      <c r="BJ242" s="723"/>
      <c r="BK242" s="723"/>
      <c r="BL242" s="723"/>
      <c r="BM242" s="723"/>
      <c r="BN242" s="723"/>
      <c r="BO242" s="723"/>
      <c r="BP242" s="723"/>
      <c r="BQ242" s="723"/>
      <c r="BR242" s="723"/>
      <c r="BS242" s="723"/>
      <c r="BT242" s="123"/>
      <c r="BU242" s="119" t="s">
        <v>85</v>
      </c>
      <c r="BV242" s="119"/>
      <c r="BW242" s="119"/>
      <c r="BX242" s="119"/>
      <c r="BY242" s="119"/>
      <c r="BZ242" s="59"/>
    </row>
    <row r="243" spans="1:78" s="2" customFormat="1" ht="16.5" customHeight="1">
      <c r="A243" s="59"/>
      <c r="B243" s="59"/>
      <c r="C243" s="59"/>
      <c r="D243" s="59" t="s">
        <v>1709</v>
      </c>
      <c r="E243" s="59"/>
      <c r="F243" s="59"/>
      <c r="G243" s="59"/>
      <c r="H243" s="59"/>
      <c r="I243" s="59"/>
      <c r="J243" s="59"/>
      <c r="K243" s="59"/>
      <c r="L243" s="59"/>
      <c r="M243" s="59"/>
      <c r="N243" s="59"/>
      <c r="O243" s="59"/>
      <c r="P243" s="59"/>
      <c r="Q243" s="59"/>
      <c r="R243" s="59"/>
      <c r="S243" s="59"/>
      <c r="T243" s="59"/>
      <c r="U243" s="59"/>
      <c r="V243" s="59" t="s">
        <v>37</v>
      </c>
      <c r="W243" s="123"/>
      <c r="X243" s="723">
        <f>shinsei_build_NOBE_MENSEKI_ROUJIN_SHINSEI</f>
        <v>0</v>
      </c>
      <c r="Y243" s="723"/>
      <c r="Z243" s="723"/>
      <c r="AA243" s="723"/>
      <c r="AB243" s="723"/>
      <c r="AC243" s="723"/>
      <c r="AD243" s="723"/>
      <c r="AE243" s="723"/>
      <c r="AF243" s="723"/>
      <c r="AG243" s="723"/>
      <c r="AH243" s="723"/>
      <c r="AI243" s="723"/>
      <c r="AJ243" s="723"/>
      <c r="AK243" s="123"/>
      <c r="AL243" s="59" t="s">
        <v>117</v>
      </c>
      <c r="AM243" s="59"/>
      <c r="AN243" s="123"/>
      <c r="AO243" s="723">
        <f>shinsei_build_NOBE_MENSEKI_ROUJIN_SHINSEI_IGAI</f>
        <v>0</v>
      </c>
      <c r="AP243" s="723"/>
      <c r="AQ243" s="723"/>
      <c r="AR243" s="723"/>
      <c r="AS243" s="723"/>
      <c r="AT243" s="723"/>
      <c r="AU243" s="723"/>
      <c r="AV243" s="723"/>
      <c r="AW243" s="723"/>
      <c r="AX243" s="723"/>
      <c r="AY243" s="723"/>
      <c r="AZ243" s="723"/>
      <c r="BA243" s="723"/>
      <c r="BB243" s="123"/>
      <c r="BC243" s="59" t="s">
        <v>117</v>
      </c>
      <c r="BD243" s="59"/>
      <c r="BE243" s="123">
        <f>W243+AN243</f>
        <v>0</v>
      </c>
      <c r="BF243" s="723">
        <f>X243+AO243</f>
        <v>0</v>
      </c>
      <c r="BG243" s="723"/>
      <c r="BH243" s="723"/>
      <c r="BI243" s="723"/>
      <c r="BJ243" s="723"/>
      <c r="BK243" s="723"/>
      <c r="BL243" s="723"/>
      <c r="BM243" s="723"/>
      <c r="BN243" s="723"/>
      <c r="BO243" s="723"/>
      <c r="BP243" s="723"/>
      <c r="BQ243" s="723"/>
      <c r="BR243" s="723"/>
      <c r="BS243" s="723"/>
      <c r="BT243" s="123"/>
      <c r="BU243" s="119" t="s">
        <v>85</v>
      </c>
      <c r="BV243" s="119"/>
      <c r="BW243" s="119"/>
      <c r="BX243" s="119"/>
      <c r="BY243" s="119"/>
      <c r="BZ243" s="59"/>
    </row>
    <row r="244" spans="1:78" s="2" customFormat="1" ht="16.5" customHeight="1">
      <c r="A244" s="59"/>
      <c r="B244" s="59"/>
      <c r="C244" s="59"/>
      <c r="D244" s="59" t="s">
        <v>1705</v>
      </c>
      <c r="E244" s="59"/>
      <c r="F244" s="59"/>
      <c r="G244" s="59"/>
      <c r="H244" s="59"/>
      <c r="I244" s="59"/>
      <c r="J244" s="59"/>
      <c r="K244" s="59"/>
      <c r="L244" s="59"/>
      <c r="M244" s="59"/>
      <c r="N244" s="59"/>
      <c r="O244" s="59"/>
      <c r="P244" s="59"/>
      <c r="Q244" s="59"/>
      <c r="R244" s="59"/>
      <c r="S244" s="59"/>
      <c r="T244" s="59"/>
      <c r="U244" s="59"/>
      <c r="V244" s="59"/>
      <c r="W244" s="123"/>
      <c r="X244" s="123"/>
      <c r="Y244" s="123"/>
      <c r="Z244" s="123"/>
      <c r="AA244" s="123"/>
      <c r="AB244" s="123"/>
      <c r="AC244" s="123"/>
      <c r="AD244" s="123"/>
      <c r="AE244" s="123"/>
      <c r="AF244" s="123"/>
      <c r="AG244" s="123"/>
      <c r="AH244" s="123"/>
      <c r="AI244" s="123"/>
      <c r="AJ244" s="123"/>
      <c r="AK244" s="123"/>
      <c r="AL244" s="59"/>
      <c r="AM244" s="59"/>
      <c r="AN244" s="123"/>
      <c r="AO244" s="123"/>
      <c r="AP244" s="123"/>
      <c r="AQ244" s="123"/>
      <c r="AR244" s="123"/>
      <c r="AS244" s="123"/>
      <c r="AT244" s="123"/>
      <c r="AU244" s="123"/>
      <c r="AV244" s="123"/>
      <c r="AW244" s="123"/>
      <c r="AX244" s="123"/>
      <c r="AY244" s="123"/>
      <c r="AZ244" s="123"/>
      <c r="BA244" s="123"/>
      <c r="BB244" s="123"/>
      <c r="BC244" s="59"/>
      <c r="BD244" s="59"/>
      <c r="BE244" s="723">
        <f>shinsei_build_NOBE_MENSEKI</f>
        <v>0</v>
      </c>
      <c r="BF244" s="723"/>
      <c r="BG244" s="723"/>
      <c r="BH244" s="723"/>
      <c r="BI244" s="723"/>
      <c r="BJ244" s="723"/>
      <c r="BK244" s="723"/>
      <c r="BL244" s="723"/>
      <c r="BM244" s="723"/>
      <c r="BN244" s="723"/>
      <c r="BO244" s="723"/>
      <c r="BP244" s="723"/>
      <c r="BQ244" s="723"/>
      <c r="BR244" s="723"/>
      <c r="BS244" s="723"/>
      <c r="BT244" s="123"/>
      <c r="BU244" s="119"/>
      <c r="BV244" s="119"/>
      <c r="BW244" s="119"/>
      <c r="BX244" s="119"/>
      <c r="BY244" s="119"/>
      <c r="BZ244" s="59"/>
    </row>
    <row r="245" spans="1:78" s="2" customFormat="1" ht="16.5" customHeight="1">
      <c r="A245" s="59"/>
      <c r="B245" s="59"/>
      <c r="C245" s="59"/>
      <c r="D245" s="59" t="s">
        <v>1706</v>
      </c>
      <c r="E245" s="59"/>
      <c r="F245" s="59"/>
      <c r="G245" s="59"/>
      <c r="H245" s="59"/>
      <c r="I245" s="59"/>
      <c r="J245" s="59"/>
      <c r="K245" s="59"/>
      <c r="L245" s="59"/>
      <c r="M245" s="59"/>
      <c r="N245" s="59"/>
      <c r="O245" s="59"/>
      <c r="P245" s="59"/>
      <c r="Q245" s="59"/>
      <c r="R245" s="59"/>
      <c r="S245" s="59"/>
      <c r="T245" s="59"/>
      <c r="U245" s="59"/>
      <c r="V245" s="59"/>
      <c r="W245" s="59"/>
      <c r="X245" s="59"/>
      <c r="Y245" s="59"/>
      <c r="Z245" s="59"/>
      <c r="AA245" s="59"/>
      <c r="AB245" s="59"/>
      <c r="AC245" s="59"/>
      <c r="AD245" s="59"/>
      <c r="AE245" s="59"/>
      <c r="AF245" s="59"/>
      <c r="AG245" s="59"/>
      <c r="AH245" s="59"/>
      <c r="AI245" s="59"/>
      <c r="AJ245" s="59"/>
      <c r="AK245" s="59"/>
      <c r="AL245" s="59"/>
      <c r="AM245" s="59"/>
      <c r="AN245" s="59"/>
      <c r="AO245" s="59"/>
      <c r="AP245" s="59"/>
      <c r="AQ245" s="59"/>
      <c r="AR245" s="59"/>
      <c r="AS245" s="59"/>
      <c r="AT245" s="59"/>
      <c r="AU245" s="59"/>
      <c r="AV245" s="59"/>
      <c r="AW245" s="59"/>
      <c r="AX245" s="59"/>
      <c r="AY245" s="59"/>
      <c r="AZ245" s="59"/>
      <c r="BA245" s="59"/>
      <c r="BB245" s="59"/>
      <c r="BC245" s="59"/>
      <c r="BD245" s="59"/>
      <c r="BE245" s="750" t="str">
        <f>IF(AB212,ROUNDUP(BE244/AB212,4),IF(AB213,ROUNDUP(BE244/AB213,4),""))</f>
        <v/>
      </c>
      <c r="BF245" s="750"/>
      <c r="BG245" s="750"/>
      <c r="BH245" s="750"/>
      <c r="BI245" s="750"/>
      <c r="BJ245" s="750"/>
      <c r="BK245" s="750"/>
      <c r="BL245" s="750"/>
      <c r="BM245" s="750"/>
      <c r="BN245" s="750"/>
      <c r="BO245" s="750"/>
      <c r="BP245" s="750"/>
      <c r="BQ245" s="750"/>
      <c r="BR245" s="750"/>
      <c r="BS245" s="750"/>
      <c r="BT245" s="59"/>
      <c r="BU245" s="59"/>
      <c r="BV245" s="59"/>
      <c r="BW245" s="59"/>
      <c r="BX245" s="59"/>
      <c r="BY245" s="59"/>
      <c r="BZ245" s="59"/>
    </row>
    <row r="246" spans="1:78" s="2" customFormat="1" ht="16.5" customHeight="1">
      <c r="A246" s="198"/>
      <c r="B246" s="198" t="s">
        <v>170</v>
      </c>
      <c r="C246" s="198"/>
      <c r="D246" s="198"/>
      <c r="E246" s="198"/>
      <c r="F246" s="198"/>
      <c r="G246" s="198"/>
      <c r="H246" s="198"/>
      <c r="I246" s="198"/>
      <c r="J246" s="198"/>
      <c r="K246" s="198"/>
      <c r="L246" s="198"/>
      <c r="M246" s="198"/>
      <c r="N246" s="198"/>
      <c r="O246" s="198"/>
      <c r="P246" s="198"/>
      <c r="Q246" s="198"/>
      <c r="R246" s="198"/>
      <c r="S246" s="198"/>
      <c r="T246" s="198"/>
      <c r="U246" s="198"/>
      <c r="V246" s="198"/>
      <c r="W246" s="198"/>
      <c r="X246" s="198"/>
      <c r="Y246" s="198"/>
      <c r="Z246" s="198"/>
      <c r="AA246" s="198"/>
      <c r="AB246" s="198"/>
      <c r="AC246" s="198"/>
      <c r="AD246" s="198"/>
      <c r="AE246" s="198"/>
      <c r="AF246" s="198"/>
      <c r="AG246" s="198"/>
      <c r="AH246" s="198"/>
      <c r="AI246" s="198"/>
      <c r="AJ246" s="198"/>
      <c r="AK246" s="198"/>
      <c r="AL246" s="198"/>
      <c r="AM246" s="198"/>
      <c r="AN246" s="198"/>
      <c r="AO246" s="198"/>
      <c r="AP246" s="198"/>
      <c r="AQ246" s="198"/>
      <c r="AR246" s="198"/>
      <c r="AS246" s="198"/>
      <c r="AT246" s="198"/>
      <c r="AU246" s="198"/>
      <c r="AV246" s="198"/>
      <c r="AW246" s="198"/>
      <c r="AX246" s="198"/>
      <c r="AY246" s="198"/>
      <c r="AZ246" s="198"/>
      <c r="BA246" s="198"/>
      <c r="BB246" s="198"/>
      <c r="BC246" s="198"/>
      <c r="BD246" s="198"/>
      <c r="BE246" s="198"/>
      <c r="BF246" s="198"/>
      <c r="BG246" s="198"/>
      <c r="BH246" s="198"/>
      <c r="BI246" s="198"/>
      <c r="BJ246" s="198"/>
      <c r="BK246" s="198"/>
      <c r="BL246" s="198"/>
      <c r="BM246" s="198"/>
      <c r="BN246" s="198"/>
      <c r="BO246" s="198"/>
      <c r="BP246" s="198"/>
      <c r="BQ246" s="198"/>
      <c r="BR246" s="198"/>
      <c r="BS246" s="198"/>
      <c r="BT246" s="198"/>
      <c r="BU246" s="198"/>
      <c r="BV246" s="198"/>
      <c r="BW246" s="198"/>
      <c r="BX246" s="198"/>
      <c r="BY246" s="198"/>
      <c r="BZ246" s="198"/>
    </row>
    <row r="247" spans="1:78" s="2" customFormat="1" ht="16.5" customHeight="1">
      <c r="A247" s="59"/>
      <c r="B247" s="59"/>
      <c r="C247" s="59"/>
      <c r="D247" s="59" t="s">
        <v>171</v>
      </c>
      <c r="E247" s="59"/>
      <c r="F247" s="59"/>
      <c r="G247" s="59"/>
      <c r="H247" s="59"/>
      <c r="I247" s="59"/>
      <c r="J247" s="59"/>
      <c r="K247" s="59"/>
      <c r="L247" s="59"/>
      <c r="M247" s="59"/>
      <c r="N247" s="59"/>
      <c r="O247" s="59"/>
      <c r="P247" s="59"/>
      <c r="Q247" s="59"/>
      <c r="R247" s="59"/>
      <c r="S247" s="59"/>
      <c r="T247" s="59"/>
      <c r="U247" s="59"/>
      <c r="V247" s="59"/>
      <c r="W247" s="59"/>
      <c r="X247" s="59"/>
      <c r="Y247" s="59"/>
      <c r="Z247" s="59"/>
      <c r="AA247" s="59"/>
      <c r="AB247" s="59"/>
      <c r="AC247" s="59"/>
      <c r="AD247" s="59"/>
      <c r="AE247" s="59"/>
      <c r="AF247" s="59"/>
      <c r="AG247" s="59"/>
      <c r="AH247" s="670">
        <f>shinsei_build_BILL_SHINSEI_COUNT</f>
        <v>0</v>
      </c>
      <c r="AI247" s="670"/>
      <c r="AJ247" s="670"/>
      <c r="AK247" s="121"/>
      <c r="AL247" s="121"/>
      <c r="AM247" s="121"/>
      <c r="AN247" s="121"/>
      <c r="AO247" s="59"/>
      <c r="AP247" s="59"/>
      <c r="AQ247" s="59"/>
      <c r="AR247" s="59"/>
      <c r="AS247" s="59"/>
      <c r="AT247" s="59"/>
      <c r="AU247" s="59"/>
      <c r="AV247" s="59"/>
      <c r="AW247" s="59"/>
      <c r="AX247" s="59"/>
      <c r="AY247" s="59"/>
      <c r="AZ247" s="59"/>
      <c r="BA247" s="59"/>
      <c r="BB247" s="59"/>
      <c r="BC247" s="59"/>
      <c r="BD247" s="59"/>
      <c r="BE247" s="59"/>
      <c r="BF247" s="59"/>
      <c r="BG247" s="59"/>
      <c r="BH247" s="59"/>
      <c r="BI247" s="59"/>
      <c r="BJ247" s="59"/>
      <c r="BK247" s="59"/>
      <c r="BL247" s="59"/>
      <c r="BM247" s="59"/>
      <c r="BN247" s="59"/>
      <c r="BO247" s="59"/>
      <c r="BP247" s="59"/>
      <c r="BQ247" s="59"/>
      <c r="BR247" s="59"/>
      <c r="BS247" s="59"/>
      <c r="BT247" s="59"/>
      <c r="BU247" s="59"/>
      <c r="BV247" s="59"/>
      <c r="BW247" s="59"/>
      <c r="BX247" s="59"/>
      <c r="BY247" s="59"/>
      <c r="BZ247" s="59"/>
    </row>
    <row r="248" spans="1:78" s="2" customFormat="1" ht="16.5" customHeight="1">
      <c r="A248" s="63"/>
      <c r="B248" s="63"/>
      <c r="C248" s="63"/>
      <c r="D248" s="63" t="s">
        <v>172</v>
      </c>
      <c r="E248" s="63"/>
      <c r="F248" s="63"/>
      <c r="G248" s="63"/>
      <c r="H248" s="63"/>
      <c r="I248" s="63"/>
      <c r="J248" s="63"/>
      <c r="K248" s="63"/>
      <c r="L248" s="63"/>
      <c r="M248" s="63"/>
      <c r="N248" s="63"/>
      <c r="O248" s="63"/>
      <c r="P248" s="63"/>
      <c r="Q248" s="63"/>
      <c r="R248" s="63"/>
      <c r="S248" s="63"/>
      <c r="T248" s="63"/>
      <c r="U248" s="63"/>
      <c r="V248" s="63"/>
      <c r="W248" s="63"/>
      <c r="X248" s="63"/>
      <c r="Y248" s="63"/>
      <c r="Z248" s="63"/>
      <c r="AA248" s="63"/>
      <c r="AB248" s="63"/>
      <c r="AC248" s="63"/>
      <c r="AD248" s="63"/>
      <c r="AE248" s="63"/>
      <c r="AF248" s="63"/>
      <c r="AG248" s="63"/>
      <c r="AH248" s="720">
        <f>shinsei_build_BILL_SONOTA_COUNT</f>
        <v>0</v>
      </c>
      <c r="AI248" s="720"/>
      <c r="AJ248" s="720"/>
      <c r="AK248" s="214"/>
      <c r="AL248" s="214"/>
      <c r="AM248" s="214"/>
      <c r="AN248" s="214"/>
      <c r="AO248" s="63"/>
      <c r="AP248" s="63"/>
      <c r="AQ248" s="63"/>
      <c r="AR248" s="63"/>
      <c r="AS248" s="63"/>
      <c r="AT248" s="63"/>
      <c r="AU248" s="63"/>
      <c r="AV248" s="63"/>
      <c r="AW248" s="63"/>
      <c r="AX248" s="63"/>
      <c r="AY248" s="63"/>
      <c r="AZ248" s="63"/>
      <c r="BA248" s="63"/>
      <c r="BB248" s="63"/>
      <c r="BC248" s="63"/>
      <c r="BD248" s="63"/>
      <c r="BE248" s="63"/>
      <c r="BF248" s="63"/>
      <c r="BG248" s="63"/>
      <c r="BH248" s="63"/>
      <c r="BI248" s="63"/>
      <c r="BJ248" s="63"/>
      <c r="BK248" s="63"/>
      <c r="BL248" s="63"/>
      <c r="BM248" s="63"/>
      <c r="BN248" s="63"/>
      <c r="BO248" s="63"/>
      <c r="BP248" s="63"/>
      <c r="BQ248" s="63"/>
      <c r="BR248" s="63"/>
      <c r="BS248" s="63"/>
      <c r="BT248" s="63"/>
      <c r="BU248" s="63"/>
      <c r="BV248" s="63"/>
      <c r="BW248" s="63"/>
      <c r="BX248" s="63"/>
      <c r="BY248" s="63"/>
      <c r="BZ248" s="63"/>
    </row>
    <row r="249" spans="1:78" s="2" customFormat="1" ht="16.5" customHeight="1">
      <c r="A249" s="59"/>
      <c r="B249" s="59" t="s">
        <v>174</v>
      </c>
      <c r="C249" s="59"/>
      <c r="D249" s="59"/>
      <c r="E249" s="59"/>
      <c r="F249" s="59"/>
      <c r="G249" s="59"/>
      <c r="H249" s="59"/>
      <c r="I249" s="59"/>
      <c r="J249" s="59"/>
      <c r="K249" s="59"/>
      <c r="L249" s="59"/>
      <c r="M249" s="59"/>
      <c r="N249" s="59"/>
      <c r="O249" s="59"/>
      <c r="P249" s="59"/>
      <c r="Q249" s="59"/>
      <c r="R249" s="59"/>
      <c r="S249" s="59"/>
      <c r="T249" s="59"/>
      <c r="U249" s="59"/>
      <c r="V249" s="59" t="s">
        <v>1294</v>
      </c>
      <c r="W249" s="59"/>
      <c r="X249" s="59"/>
      <c r="Y249" s="59"/>
      <c r="Z249" s="59"/>
      <c r="AA249" s="59"/>
      <c r="AB249" s="59"/>
      <c r="AC249" s="59"/>
      <c r="AD249" s="59"/>
      <c r="AE249" s="59"/>
      <c r="AF249" s="59"/>
      <c r="AG249" s="59"/>
      <c r="AH249" s="59"/>
      <c r="AI249" s="59"/>
      <c r="AJ249" s="59"/>
      <c r="AK249" s="59"/>
      <c r="AL249" s="59" t="s">
        <v>176</v>
      </c>
      <c r="AM249" s="59"/>
      <c r="AN249" s="59"/>
      <c r="AO249" s="59"/>
      <c r="AP249" s="59"/>
      <c r="AQ249" s="59"/>
      <c r="AR249" s="59"/>
      <c r="AS249" s="59"/>
      <c r="AT249" s="59"/>
      <c r="AU249" s="59"/>
      <c r="AV249" s="59"/>
      <c r="AW249" s="59"/>
      <c r="AX249" s="59"/>
      <c r="AY249" s="59"/>
      <c r="AZ249" s="59"/>
      <c r="BA249" s="59"/>
      <c r="BB249" s="59"/>
      <c r="BC249" s="59" t="s">
        <v>85</v>
      </c>
      <c r="BD249" s="59"/>
      <c r="BE249" s="59"/>
      <c r="BF249" s="59"/>
      <c r="BG249" s="59"/>
      <c r="BH249" s="59"/>
      <c r="BI249" s="59"/>
      <c r="BJ249" s="59"/>
      <c r="BK249" s="59"/>
      <c r="BL249" s="59"/>
      <c r="BM249" s="59"/>
      <c r="BN249" s="59"/>
      <c r="BO249" s="59"/>
      <c r="BP249" s="59"/>
      <c r="BQ249" s="59"/>
      <c r="BR249" s="59"/>
      <c r="BS249" s="59"/>
      <c r="BT249" s="59"/>
      <c r="BU249" s="59"/>
      <c r="BV249" s="59"/>
      <c r="BW249" s="59"/>
      <c r="BX249" s="59"/>
      <c r="BY249" s="59"/>
      <c r="BZ249" s="59"/>
    </row>
    <row r="250" spans="1:78" s="2" customFormat="1" ht="16.5" customHeight="1">
      <c r="A250" s="59"/>
      <c r="B250" s="59"/>
      <c r="C250" s="59"/>
      <c r="D250" s="59" t="s">
        <v>177</v>
      </c>
      <c r="E250" s="59"/>
      <c r="F250" s="59"/>
      <c r="G250" s="59"/>
      <c r="H250" s="59"/>
      <c r="I250" s="59"/>
      <c r="J250" s="59"/>
      <c r="K250" s="59"/>
      <c r="L250" s="59"/>
      <c r="M250" s="59"/>
      <c r="N250" s="59"/>
      <c r="O250" s="59"/>
      <c r="P250" s="59"/>
      <c r="Q250" s="59"/>
      <c r="R250" s="59"/>
      <c r="S250" s="59"/>
      <c r="T250" s="59"/>
      <c r="U250" s="59"/>
      <c r="V250" s="59" t="s">
        <v>37</v>
      </c>
      <c r="W250" s="752">
        <f>shinsei_build_TAKASA_MAX_SHINSEI</f>
        <v>0</v>
      </c>
      <c r="X250" s="752"/>
      <c r="Y250" s="752"/>
      <c r="Z250" s="752"/>
      <c r="AA250" s="752"/>
      <c r="AB250" s="752"/>
      <c r="AC250" s="752"/>
      <c r="AD250" s="752"/>
      <c r="AE250" s="752"/>
      <c r="AF250" s="752"/>
      <c r="AG250" s="752"/>
      <c r="AH250" s="752"/>
      <c r="AI250" s="752"/>
      <c r="AJ250" s="752"/>
      <c r="AK250" s="752"/>
      <c r="AL250" s="59" t="s">
        <v>117</v>
      </c>
      <c r="AM250" s="59"/>
      <c r="AN250" s="752">
        <f>shinsei_build_TAKASA_MAX_SHINSEI_IGAI</f>
        <v>0</v>
      </c>
      <c r="AO250" s="752"/>
      <c r="AP250" s="752"/>
      <c r="AQ250" s="752"/>
      <c r="AR250" s="752"/>
      <c r="AS250" s="752"/>
      <c r="AT250" s="752"/>
      <c r="AU250" s="752"/>
      <c r="AV250" s="752"/>
      <c r="AW250" s="752"/>
      <c r="AX250" s="752"/>
      <c r="AY250" s="752"/>
      <c r="AZ250" s="752"/>
      <c r="BA250" s="752"/>
      <c r="BB250" s="752"/>
      <c r="BC250" s="59" t="s">
        <v>85</v>
      </c>
      <c r="BD250" s="59"/>
      <c r="BE250" s="59"/>
      <c r="BF250" s="59"/>
      <c r="BG250" s="59"/>
      <c r="BH250" s="59"/>
      <c r="BI250" s="59"/>
      <c r="BJ250" s="59"/>
      <c r="BK250" s="59"/>
      <c r="BL250" s="59"/>
      <c r="BM250" s="59"/>
      <c r="BN250" s="59"/>
      <c r="BO250" s="59"/>
      <c r="BP250" s="59"/>
      <c r="BQ250" s="59"/>
      <c r="BR250" s="59"/>
      <c r="BS250" s="59"/>
      <c r="BT250" s="59"/>
      <c r="BU250" s="59"/>
      <c r="BV250" s="59"/>
      <c r="BW250" s="59"/>
      <c r="BX250" s="59"/>
      <c r="BY250" s="59"/>
      <c r="BZ250" s="59"/>
    </row>
    <row r="251" spans="1:78" s="2" customFormat="1" ht="16.5" customHeight="1">
      <c r="A251" s="59"/>
      <c r="B251" s="59"/>
      <c r="C251" s="59"/>
      <c r="D251" s="59" t="s">
        <v>178</v>
      </c>
      <c r="E251" s="59"/>
      <c r="F251" s="59"/>
      <c r="G251" s="59"/>
      <c r="H251" s="59"/>
      <c r="I251" s="59"/>
      <c r="J251" s="59"/>
      <c r="K251" s="59"/>
      <c r="L251" s="59"/>
      <c r="M251" s="59"/>
      <c r="N251" s="59"/>
      <c r="O251" s="59"/>
      <c r="P251" s="59"/>
      <c r="Q251" s="59"/>
      <c r="R251" s="59"/>
      <c r="S251" s="59"/>
      <c r="T251" s="59"/>
      <c r="U251" s="59"/>
      <c r="V251" s="59" t="s">
        <v>37</v>
      </c>
      <c r="W251" s="753">
        <f>shinsei_build_KAISU_TIJYOU_SHINSEI</f>
        <v>0</v>
      </c>
      <c r="X251" s="753"/>
      <c r="Y251" s="753"/>
      <c r="Z251" s="753"/>
      <c r="AA251" s="753"/>
      <c r="AB251" s="753"/>
      <c r="AC251" s="753"/>
      <c r="AD251" s="753"/>
      <c r="AE251" s="753"/>
      <c r="AF251" s="753"/>
      <c r="AG251" s="753"/>
      <c r="AH251" s="753"/>
      <c r="AI251" s="753"/>
      <c r="AJ251" s="753"/>
      <c r="AK251" s="753"/>
      <c r="AL251" s="59" t="s">
        <v>117</v>
      </c>
      <c r="AM251" s="59"/>
      <c r="AN251" s="753">
        <f>shinsei_build_KAISU_TIJYOU_SHINSEI_IGAI</f>
        <v>0</v>
      </c>
      <c r="AO251" s="753"/>
      <c r="AP251" s="753"/>
      <c r="AQ251" s="753"/>
      <c r="AR251" s="753"/>
      <c r="AS251" s="753"/>
      <c r="AT251" s="753"/>
      <c r="AU251" s="753"/>
      <c r="AV251" s="753"/>
      <c r="AW251" s="753"/>
      <c r="AX251" s="753"/>
      <c r="AY251" s="753"/>
      <c r="AZ251" s="753"/>
      <c r="BA251" s="753"/>
      <c r="BB251" s="753"/>
      <c r="BC251" s="59" t="s">
        <v>85</v>
      </c>
      <c r="BD251" s="59"/>
      <c r="BE251" s="59"/>
      <c r="BF251" s="59"/>
      <c r="BG251" s="59"/>
      <c r="BH251" s="59"/>
      <c r="BI251" s="59"/>
      <c r="BJ251" s="59"/>
      <c r="BK251" s="59"/>
      <c r="BL251" s="59"/>
      <c r="BM251" s="59"/>
      <c r="BN251" s="59"/>
      <c r="BO251" s="59"/>
      <c r="BP251" s="59"/>
      <c r="BQ251" s="59"/>
      <c r="BR251" s="59"/>
      <c r="BS251" s="59"/>
      <c r="BT251" s="59"/>
      <c r="BU251" s="59"/>
      <c r="BV251" s="59"/>
      <c r="BW251" s="59"/>
      <c r="BX251" s="59"/>
      <c r="BY251" s="59"/>
      <c r="BZ251" s="59"/>
    </row>
    <row r="252" spans="1:78" s="2" customFormat="1" ht="16.5" customHeight="1">
      <c r="A252" s="59"/>
      <c r="B252" s="59"/>
      <c r="C252" s="59"/>
      <c r="D252" s="59" t="s">
        <v>179</v>
      </c>
      <c r="E252" s="59"/>
      <c r="F252" s="59"/>
      <c r="G252" s="59"/>
      <c r="H252" s="59"/>
      <c r="I252" s="59"/>
      <c r="J252" s="59"/>
      <c r="K252" s="59"/>
      <c r="L252" s="59"/>
      <c r="M252" s="59"/>
      <c r="N252" s="59"/>
      <c r="O252" s="59"/>
      <c r="P252" s="59"/>
      <c r="Q252" s="59"/>
      <c r="R252" s="59"/>
      <c r="S252" s="59"/>
      <c r="T252" s="59"/>
      <c r="U252" s="59"/>
      <c r="V252" s="59" t="s">
        <v>37</v>
      </c>
      <c r="W252" s="753">
        <f>shinsei_build_KAISU_TIKA_SHINSEI</f>
        <v>0</v>
      </c>
      <c r="X252" s="753"/>
      <c r="Y252" s="753"/>
      <c r="Z252" s="753"/>
      <c r="AA252" s="753"/>
      <c r="AB252" s="753"/>
      <c r="AC252" s="753"/>
      <c r="AD252" s="753"/>
      <c r="AE252" s="753"/>
      <c r="AF252" s="753"/>
      <c r="AG252" s="753"/>
      <c r="AH252" s="753"/>
      <c r="AI252" s="753"/>
      <c r="AJ252" s="753"/>
      <c r="AK252" s="753"/>
      <c r="AL252" s="59" t="s">
        <v>117</v>
      </c>
      <c r="AM252" s="59"/>
      <c r="AN252" s="753">
        <f>shinsei_build_KAISU_TIKA_SHINSEI_IGAI</f>
        <v>0</v>
      </c>
      <c r="AO252" s="753"/>
      <c r="AP252" s="753"/>
      <c r="AQ252" s="753"/>
      <c r="AR252" s="753"/>
      <c r="AS252" s="753"/>
      <c r="AT252" s="753"/>
      <c r="AU252" s="753"/>
      <c r="AV252" s="753"/>
      <c r="AW252" s="753"/>
      <c r="AX252" s="753"/>
      <c r="AY252" s="753"/>
      <c r="AZ252" s="753"/>
      <c r="BA252" s="753"/>
      <c r="BB252" s="753"/>
      <c r="BC252" s="59" t="s">
        <v>85</v>
      </c>
      <c r="BD252" s="59"/>
      <c r="BE252" s="59"/>
      <c r="BF252" s="59"/>
      <c r="BG252" s="59"/>
      <c r="BH252" s="59"/>
      <c r="BI252" s="59"/>
      <c r="BJ252" s="59"/>
      <c r="BK252" s="59"/>
      <c r="BL252" s="59"/>
      <c r="BM252" s="59"/>
      <c r="BN252" s="59"/>
      <c r="BO252" s="59"/>
      <c r="BP252" s="59"/>
      <c r="BQ252" s="59"/>
      <c r="BR252" s="59"/>
      <c r="BS252" s="59"/>
      <c r="BT252" s="59"/>
      <c r="BU252" s="59"/>
      <c r="BV252" s="59"/>
      <c r="BW252" s="59"/>
      <c r="BX252" s="59"/>
      <c r="BY252" s="59"/>
      <c r="BZ252" s="59"/>
    </row>
    <row r="253" spans="1:78" s="2" customFormat="1" ht="16.5" customHeight="1">
      <c r="A253" s="59"/>
      <c r="B253" s="59"/>
      <c r="C253" s="59"/>
      <c r="D253" s="59" t="s">
        <v>180</v>
      </c>
      <c r="E253" s="59"/>
      <c r="F253" s="59"/>
      <c r="G253" s="59"/>
      <c r="H253" s="59"/>
      <c r="I253" s="59"/>
      <c r="J253" s="59"/>
      <c r="K253" s="59"/>
      <c r="L253" s="59"/>
      <c r="M253" s="59"/>
      <c r="N253" s="59"/>
      <c r="O253" s="59"/>
      <c r="P253" s="59"/>
      <c r="Q253" s="695">
        <f>shinsei_build_KOUZOU1</f>
        <v>0</v>
      </c>
      <c r="R253" s="695"/>
      <c r="S253" s="695"/>
      <c r="T253" s="695"/>
      <c r="U253" s="695"/>
      <c r="V253" s="695"/>
      <c r="W253" s="695"/>
      <c r="X253" s="695"/>
      <c r="Y253" s="695"/>
      <c r="Z253" s="695"/>
      <c r="AA253" s="695"/>
      <c r="AB253" s="695"/>
      <c r="AC253" s="695"/>
      <c r="AD253" s="695"/>
      <c r="AE253" s="695"/>
      <c r="AF253" s="695"/>
      <c r="AG253" s="695"/>
      <c r="AH253" s="695"/>
      <c r="AI253" s="695"/>
      <c r="AJ253" s="59" t="s">
        <v>1662</v>
      </c>
      <c r="AK253" s="59"/>
      <c r="AL253" s="59"/>
      <c r="AM253" s="730" t="s">
        <v>1663</v>
      </c>
      <c r="AN253" s="730"/>
      <c r="AO253" s="730"/>
      <c r="AP253" s="730"/>
      <c r="AQ253" s="730"/>
      <c r="AR253" s="730"/>
      <c r="AS253" s="730"/>
      <c r="AT253" s="695">
        <f>shinsei_build_KOUZOU2</f>
        <v>0</v>
      </c>
      <c r="AU253" s="695"/>
      <c r="AV253" s="695"/>
      <c r="AW253" s="695"/>
      <c r="AX253" s="695"/>
      <c r="AY253" s="695"/>
      <c r="AZ253" s="695"/>
      <c r="BA253" s="695"/>
      <c r="BB253" s="695"/>
      <c r="BC253" s="695"/>
      <c r="BD253" s="695"/>
      <c r="BE253" s="695"/>
      <c r="BF253" s="695"/>
      <c r="BG253" s="695"/>
      <c r="BH253" s="695"/>
      <c r="BI253" s="695"/>
      <c r="BJ253" s="695"/>
      <c r="BK253" s="695"/>
      <c r="BL253" s="695"/>
      <c r="BM253" s="59" t="s">
        <v>182</v>
      </c>
      <c r="BN253" s="59"/>
      <c r="BO253" s="59"/>
      <c r="BP253" s="59"/>
      <c r="BQ253" s="59"/>
      <c r="BR253" s="59"/>
      <c r="BS253" s="59"/>
      <c r="BT253" s="59"/>
      <c r="BU253" s="59"/>
      <c r="BV253" s="59"/>
      <c r="BW253" s="59"/>
      <c r="BX253" s="59"/>
      <c r="BY253" s="59"/>
      <c r="BZ253" s="59"/>
    </row>
    <row r="254" spans="1:78" s="2" customFormat="1" ht="16.5" customHeight="1">
      <c r="A254" s="59"/>
      <c r="B254" s="59"/>
      <c r="C254" s="59"/>
      <c r="D254" s="59" t="s">
        <v>183</v>
      </c>
      <c r="E254" s="59"/>
      <c r="F254" s="59"/>
      <c r="G254" s="59"/>
      <c r="H254" s="59"/>
      <c r="I254" s="59"/>
      <c r="J254" s="59"/>
      <c r="K254" s="59"/>
      <c r="L254" s="59"/>
      <c r="M254" s="59"/>
      <c r="N254" s="59"/>
      <c r="O254" s="59"/>
      <c r="P254" s="59"/>
      <c r="Q254" s="59"/>
      <c r="R254" s="59"/>
      <c r="S254" s="59"/>
      <c r="T254" s="59"/>
      <c r="U254" s="59"/>
      <c r="V254" s="59"/>
      <c r="W254" s="59"/>
      <c r="X254" s="59"/>
      <c r="Y254" s="59"/>
      <c r="Z254" s="59"/>
      <c r="AA254" s="59"/>
      <c r="AB254" s="59"/>
      <c r="AC254" s="59"/>
      <c r="AD254" s="59"/>
      <c r="AE254" s="59"/>
      <c r="AF254" s="59"/>
      <c r="AG254" s="59"/>
      <c r="AH254" s="59"/>
      <c r="AI254" s="59"/>
      <c r="AJ254" s="59"/>
      <c r="AK254" s="59"/>
      <c r="AL254" s="59"/>
      <c r="AM254" s="59"/>
      <c r="AN254" s="59"/>
      <c r="AO254" s="59"/>
      <c r="AP254" s="59"/>
      <c r="AQ254" s="59"/>
      <c r="AR254" s="59"/>
      <c r="AS254" s="59"/>
      <c r="AT254" s="59"/>
      <c r="AU254" s="670" t="str">
        <f>IF(shinsei_build_TOKUREI_56_7_yes="■","■","□")</f>
        <v>□</v>
      </c>
      <c r="AV254" s="670"/>
      <c r="AW254" s="59"/>
      <c r="AX254" s="59" t="s">
        <v>184</v>
      </c>
      <c r="AY254" s="59"/>
      <c r="AZ254" s="59"/>
      <c r="BA254" s="59"/>
      <c r="BB254" s="59"/>
      <c r="BC254" s="670" t="str">
        <f>IF(shinsei_build_TOKUREI_56_7_no="■","■","□")</f>
        <v>□</v>
      </c>
      <c r="BD254" s="670"/>
      <c r="BE254" s="59"/>
      <c r="BF254" s="59" t="s">
        <v>185</v>
      </c>
      <c r="BG254" s="59"/>
      <c r="BH254" s="59"/>
      <c r="BI254" s="59"/>
      <c r="BJ254" s="59"/>
      <c r="BK254" s="59"/>
      <c r="BL254" s="59"/>
      <c r="BM254" s="59"/>
      <c r="BN254" s="59"/>
      <c r="BO254" s="59"/>
      <c r="BP254" s="59"/>
      <c r="BQ254" s="59"/>
      <c r="BR254" s="59"/>
      <c r="BS254" s="59"/>
      <c r="BT254" s="59"/>
      <c r="BU254" s="59"/>
      <c r="BV254" s="59"/>
      <c r="BW254" s="59"/>
      <c r="BX254" s="59"/>
      <c r="BY254" s="59"/>
      <c r="BZ254" s="59"/>
    </row>
    <row r="255" spans="1:78" s="2" customFormat="1" ht="16.5" customHeight="1">
      <c r="A255" s="59"/>
      <c r="B255" s="59"/>
      <c r="C255" s="59"/>
      <c r="D255" s="59" t="s">
        <v>186</v>
      </c>
      <c r="E255" s="59"/>
      <c r="F255" s="59"/>
      <c r="G255" s="59"/>
      <c r="H255" s="59"/>
      <c r="I255" s="59"/>
      <c r="J255" s="59"/>
      <c r="K255" s="59"/>
      <c r="L255" s="59"/>
      <c r="M255" s="59"/>
      <c r="N255" s="59"/>
      <c r="O255" s="59"/>
      <c r="P255" s="59"/>
      <c r="Q255" s="59"/>
      <c r="R255" s="59"/>
      <c r="S255" s="59"/>
      <c r="T255" s="59"/>
      <c r="U255" s="59"/>
      <c r="V255" s="59"/>
      <c r="W255" s="59"/>
      <c r="X255" s="59"/>
      <c r="Y255" s="59"/>
      <c r="Z255" s="59"/>
      <c r="AA255" s="59"/>
      <c r="AB255" s="59"/>
      <c r="AC255" s="59"/>
      <c r="AD255" s="59"/>
      <c r="AE255" s="59"/>
      <c r="AF255" s="59"/>
      <c r="AG255" s="59"/>
      <c r="AH255" s="59"/>
      <c r="AI255" s="59"/>
      <c r="AJ255" s="59"/>
      <c r="AK255" s="59"/>
      <c r="AL255" s="59"/>
      <c r="AM255" s="59"/>
      <c r="AN255" s="59"/>
      <c r="AO255" s="59"/>
      <c r="AP255" s="59"/>
      <c r="AQ255" s="59"/>
      <c r="AR255" s="59"/>
      <c r="AS255" s="59"/>
      <c r="AT255" s="59"/>
      <c r="AU255" s="59"/>
      <c r="AV255" s="59"/>
      <c r="AW255" s="59"/>
      <c r="AX255" s="59"/>
      <c r="AY255" s="59"/>
      <c r="AZ255" s="59"/>
      <c r="BA255" s="59"/>
      <c r="BB255" s="59"/>
      <c r="BC255" s="59"/>
      <c r="BD255" s="59"/>
      <c r="BE255" s="59"/>
      <c r="BF255" s="59"/>
      <c r="BG255" s="59"/>
      <c r="BH255" s="59"/>
      <c r="BI255" s="59"/>
      <c r="BJ255" s="59"/>
      <c r="BK255" s="59"/>
      <c r="BL255" s="59"/>
      <c r="BM255" s="59"/>
      <c r="BN255" s="59"/>
      <c r="BO255" s="59"/>
      <c r="BP255" s="59"/>
      <c r="BQ255" s="59"/>
      <c r="BR255" s="59"/>
      <c r="BS255" s="59"/>
      <c r="BT255" s="59"/>
      <c r="BU255" s="59"/>
      <c r="BV255" s="59"/>
      <c r="BW255" s="59"/>
      <c r="BX255" s="59"/>
      <c r="BY255" s="59"/>
      <c r="BZ255" s="59"/>
    </row>
    <row r="256" spans="1:78" s="2" customFormat="1" ht="16.5" customHeight="1">
      <c r="A256" s="59"/>
      <c r="B256" s="59"/>
      <c r="C256" s="59"/>
      <c r="D256" s="59"/>
      <c r="E256" s="59"/>
      <c r="F256" s="59"/>
      <c r="G256" s="59"/>
      <c r="H256" s="59"/>
      <c r="I256" s="59"/>
      <c r="J256" s="59"/>
      <c r="K256" s="59"/>
      <c r="L256" s="59"/>
      <c r="M256" s="720" t="str">
        <f>IF(shinsei_build_TOKUREI_56_7_DOURO_TAKASA="■","■","□")</f>
        <v>□</v>
      </c>
      <c r="N256" s="720"/>
      <c r="O256" s="59"/>
      <c r="P256" s="59" t="s">
        <v>187</v>
      </c>
      <c r="Q256" s="59"/>
      <c r="R256" s="59"/>
      <c r="S256" s="59"/>
      <c r="T256" s="59"/>
      <c r="U256" s="59"/>
      <c r="V256" s="59"/>
      <c r="W256" s="59"/>
      <c r="X256" s="59"/>
      <c r="Y256" s="59"/>
      <c r="Z256" s="59"/>
      <c r="AA256" s="59"/>
      <c r="AB256" s="59"/>
      <c r="AC256" s="59"/>
      <c r="AD256" s="59"/>
      <c r="AE256" s="59"/>
      <c r="AF256" s="720" t="str">
        <f>IF(shinsei_build_TOKUREI_56_7_DOURO_RINTI="■","■","□")</f>
        <v>□</v>
      </c>
      <c r="AG256" s="720"/>
      <c r="AH256" s="59"/>
      <c r="AI256" s="59" t="s">
        <v>188</v>
      </c>
      <c r="AJ256" s="59"/>
      <c r="AK256" s="59"/>
      <c r="AL256" s="59"/>
      <c r="AM256" s="59"/>
      <c r="AN256" s="59"/>
      <c r="AO256" s="59"/>
      <c r="AP256" s="59"/>
      <c r="AQ256" s="59"/>
      <c r="AR256" s="59"/>
      <c r="AS256" s="59"/>
      <c r="AT256" s="59"/>
      <c r="AU256" s="59"/>
      <c r="AV256" s="59"/>
      <c r="AW256" s="59"/>
      <c r="AX256" s="720" t="str">
        <f>IF(shinsei_build_TOKUREI_56_7_DOURO_KITA="■","■","□")</f>
        <v>□</v>
      </c>
      <c r="AY256" s="720"/>
      <c r="AZ256" s="59"/>
      <c r="BA256" s="59" t="s">
        <v>189</v>
      </c>
      <c r="BB256" s="59"/>
      <c r="BC256" s="59"/>
      <c r="BD256" s="59"/>
      <c r="BE256" s="59"/>
      <c r="BF256" s="59"/>
      <c r="BG256" s="59"/>
      <c r="BH256" s="59"/>
      <c r="BI256" s="59"/>
      <c r="BJ256" s="59"/>
      <c r="BK256" s="59"/>
      <c r="BL256" s="59"/>
      <c r="BM256" s="59"/>
      <c r="BN256" s="59"/>
      <c r="BO256" s="59"/>
      <c r="BP256" s="59"/>
      <c r="BQ256" s="59"/>
      <c r="BR256" s="59"/>
      <c r="BS256" s="59"/>
      <c r="BT256" s="59"/>
      <c r="BU256" s="59"/>
      <c r="BV256" s="59"/>
      <c r="BW256" s="59"/>
      <c r="BX256" s="59"/>
      <c r="BY256" s="59"/>
      <c r="BZ256" s="59"/>
    </row>
    <row r="257" spans="1:78" s="2" customFormat="1" ht="16.5" customHeight="1">
      <c r="A257" s="198"/>
      <c r="B257" s="198" t="s">
        <v>190</v>
      </c>
      <c r="C257" s="198"/>
      <c r="D257" s="198"/>
      <c r="E257" s="198"/>
      <c r="F257" s="198"/>
      <c r="G257" s="198"/>
      <c r="H257" s="198"/>
      <c r="I257" s="198"/>
      <c r="J257" s="198"/>
      <c r="K257" s="198"/>
      <c r="L257" s="198"/>
      <c r="M257" s="198"/>
      <c r="N257" s="198"/>
      <c r="O257" s="198"/>
      <c r="P257" s="198"/>
      <c r="Q257" s="198"/>
      <c r="R257" s="198"/>
      <c r="S257" s="198"/>
      <c r="T257" s="198"/>
      <c r="U257" s="198"/>
      <c r="V257" s="198"/>
      <c r="W257" s="198"/>
      <c r="X257" s="198"/>
      <c r="Y257" s="198"/>
      <c r="Z257" s="198"/>
      <c r="AA257" s="198"/>
      <c r="AB257" s="198"/>
      <c r="AC257" s="198"/>
      <c r="AD257" s="198"/>
      <c r="AE257" s="198"/>
      <c r="AF257" s="198"/>
      <c r="AG257" s="198"/>
      <c r="AH257" s="198"/>
      <c r="AI257" s="198"/>
      <c r="AJ257" s="198"/>
      <c r="AK257" s="198"/>
      <c r="AL257" s="198"/>
      <c r="AM257" s="198"/>
      <c r="AN257" s="198"/>
      <c r="AO257" s="198"/>
      <c r="AP257" s="198"/>
      <c r="AQ257" s="198"/>
      <c r="AR257" s="198"/>
      <c r="AS257" s="198"/>
      <c r="AT257" s="198"/>
      <c r="AU257" s="198"/>
      <c r="AV257" s="198"/>
      <c r="AW257" s="198"/>
      <c r="AX257" s="198"/>
      <c r="AY257" s="198"/>
      <c r="AZ257" s="198"/>
      <c r="BA257" s="198"/>
      <c r="BB257" s="198"/>
      <c r="BC257" s="198"/>
      <c r="BD257" s="198"/>
      <c r="BE257" s="198"/>
      <c r="BF257" s="198"/>
      <c r="BG257" s="198"/>
      <c r="BH257" s="198"/>
      <c r="BI257" s="198"/>
      <c r="BJ257" s="198"/>
      <c r="BK257" s="198"/>
      <c r="BL257" s="198"/>
      <c r="BM257" s="198"/>
      <c r="BN257" s="198"/>
      <c r="BO257" s="198"/>
      <c r="BP257" s="198"/>
      <c r="BQ257" s="198"/>
      <c r="BR257" s="198"/>
      <c r="BS257" s="198"/>
      <c r="BT257" s="198"/>
      <c r="BU257" s="198"/>
      <c r="BV257" s="198"/>
      <c r="BW257" s="198"/>
      <c r="BX257" s="198"/>
      <c r="BY257" s="198"/>
      <c r="BZ257" s="198"/>
    </row>
    <row r="258" spans="1:78" s="2" customFormat="1" ht="15.95" customHeight="1">
      <c r="A258" s="59"/>
      <c r="B258" s="59"/>
      <c r="C258" s="59"/>
      <c r="D258" s="59"/>
      <c r="E258" s="735">
        <f>shinsei_build_KYOKA_NINTEI_BIKOU_1</f>
        <v>0</v>
      </c>
      <c r="F258" s="735"/>
      <c r="G258" s="735"/>
      <c r="H258" s="735"/>
      <c r="I258" s="735"/>
      <c r="J258" s="735"/>
      <c r="K258" s="735"/>
      <c r="L258" s="735"/>
      <c r="M258" s="735"/>
      <c r="N258" s="735"/>
      <c r="O258" s="735"/>
      <c r="P258" s="735"/>
      <c r="Q258" s="735"/>
      <c r="R258" s="735"/>
      <c r="S258" s="735"/>
      <c r="T258" s="735"/>
      <c r="U258" s="735"/>
      <c r="V258" s="735"/>
      <c r="W258" s="735"/>
      <c r="X258" s="735"/>
      <c r="Y258" s="735"/>
      <c r="Z258" s="735"/>
      <c r="AA258" s="735"/>
      <c r="AB258" s="735"/>
      <c r="AC258" s="735"/>
      <c r="AD258" s="735"/>
      <c r="AE258" s="735"/>
      <c r="AF258" s="735"/>
      <c r="AG258" s="735"/>
      <c r="AH258" s="735"/>
      <c r="AI258" s="735"/>
      <c r="AJ258" s="735"/>
      <c r="AK258" s="735"/>
      <c r="AL258" s="735"/>
      <c r="AM258" s="735"/>
      <c r="AN258" s="735"/>
      <c r="AO258" s="735"/>
      <c r="AP258" s="735"/>
      <c r="AQ258" s="735"/>
      <c r="AR258" s="735"/>
      <c r="AS258" s="735"/>
      <c r="AT258" s="735"/>
      <c r="AU258" s="735"/>
      <c r="AV258" s="735"/>
      <c r="AW258" s="735"/>
      <c r="AX258" s="735"/>
      <c r="AY258" s="735"/>
      <c r="AZ258" s="735"/>
      <c r="BA258" s="735"/>
      <c r="BB258" s="735"/>
      <c r="BC258" s="735"/>
      <c r="BD258" s="735"/>
      <c r="BE258" s="735"/>
      <c r="BF258" s="735"/>
      <c r="BG258" s="735"/>
      <c r="BH258" s="735"/>
      <c r="BI258" s="735"/>
      <c r="BJ258" s="735"/>
      <c r="BK258" s="735"/>
      <c r="BL258" s="735"/>
      <c r="BM258" s="735"/>
      <c r="BN258" s="735"/>
      <c r="BO258" s="735"/>
      <c r="BP258" s="735"/>
      <c r="BQ258" s="735"/>
      <c r="BR258" s="735"/>
      <c r="BS258" s="735"/>
      <c r="BT258" s="735"/>
      <c r="BU258" s="735"/>
      <c r="BV258" s="735"/>
      <c r="BW258" s="735"/>
      <c r="BX258" s="735"/>
      <c r="BY258" s="59"/>
      <c r="BZ258" s="59"/>
    </row>
    <row r="259" spans="1:78" s="2" customFormat="1" ht="15.95" customHeight="1">
      <c r="A259" s="59"/>
      <c r="B259" s="59"/>
      <c r="C259" s="59"/>
      <c r="D259" s="59"/>
      <c r="E259" s="735">
        <f>shinsei_build_KYOKA_NINTEI_BIKOU_2</f>
        <v>0</v>
      </c>
      <c r="F259" s="735"/>
      <c r="G259" s="735"/>
      <c r="H259" s="735"/>
      <c r="I259" s="735"/>
      <c r="J259" s="735"/>
      <c r="K259" s="735"/>
      <c r="L259" s="735"/>
      <c r="M259" s="735"/>
      <c r="N259" s="735"/>
      <c r="O259" s="735"/>
      <c r="P259" s="735"/>
      <c r="Q259" s="735"/>
      <c r="R259" s="735"/>
      <c r="S259" s="735"/>
      <c r="T259" s="735"/>
      <c r="U259" s="735"/>
      <c r="V259" s="735"/>
      <c r="W259" s="735"/>
      <c r="X259" s="735"/>
      <c r="Y259" s="735"/>
      <c r="Z259" s="735"/>
      <c r="AA259" s="735"/>
      <c r="AB259" s="735"/>
      <c r="AC259" s="735"/>
      <c r="AD259" s="735"/>
      <c r="AE259" s="735"/>
      <c r="AF259" s="735"/>
      <c r="AG259" s="735"/>
      <c r="AH259" s="735"/>
      <c r="AI259" s="735"/>
      <c r="AJ259" s="735"/>
      <c r="AK259" s="735"/>
      <c r="AL259" s="735"/>
      <c r="AM259" s="735"/>
      <c r="AN259" s="735"/>
      <c r="AO259" s="735"/>
      <c r="AP259" s="735"/>
      <c r="AQ259" s="735"/>
      <c r="AR259" s="735"/>
      <c r="AS259" s="735"/>
      <c r="AT259" s="735"/>
      <c r="AU259" s="735"/>
      <c r="AV259" s="735"/>
      <c r="AW259" s="735"/>
      <c r="AX259" s="735"/>
      <c r="AY259" s="735"/>
      <c r="AZ259" s="735"/>
      <c r="BA259" s="735"/>
      <c r="BB259" s="735"/>
      <c r="BC259" s="735"/>
      <c r="BD259" s="735"/>
      <c r="BE259" s="735"/>
      <c r="BF259" s="735"/>
      <c r="BG259" s="735"/>
      <c r="BH259" s="735"/>
      <c r="BI259" s="735"/>
      <c r="BJ259" s="735"/>
      <c r="BK259" s="735"/>
      <c r="BL259" s="735"/>
      <c r="BM259" s="735"/>
      <c r="BN259" s="735"/>
      <c r="BO259" s="735"/>
      <c r="BP259" s="735"/>
      <c r="BQ259" s="735"/>
      <c r="BR259" s="735"/>
      <c r="BS259" s="735"/>
      <c r="BT259" s="735"/>
      <c r="BU259" s="735"/>
      <c r="BV259" s="735"/>
      <c r="BW259" s="735"/>
      <c r="BX259" s="735"/>
      <c r="BY259" s="59"/>
      <c r="BZ259" s="59"/>
    </row>
    <row r="260" spans="1:78" s="2" customFormat="1" ht="15.95" customHeight="1">
      <c r="A260" s="59"/>
      <c r="B260" s="59"/>
      <c r="C260" s="59"/>
      <c r="D260" s="59"/>
      <c r="E260" s="735">
        <f>shinsei_build_KYOKA_NINTEI_BIKOU_3</f>
        <v>0</v>
      </c>
      <c r="F260" s="735"/>
      <c r="G260" s="735"/>
      <c r="H260" s="735"/>
      <c r="I260" s="735"/>
      <c r="J260" s="735"/>
      <c r="K260" s="735"/>
      <c r="L260" s="735"/>
      <c r="M260" s="735"/>
      <c r="N260" s="735"/>
      <c r="O260" s="735"/>
      <c r="P260" s="735"/>
      <c r="Q260" s="735"/>
      <c r="R260" s="735"/>
      <c r="S260" s="735"/>
      <c r="T260" s="735"/>
      <c r="U260" s="735"/>
      <c r="V260" s="735"/>
      <c r="W260" s="735"/>
      <c r="X260" s="735"/>
      <c r="Y260" s="735"/>
      <c r="Z260" s="735"/>
      <c r="AA260" s="735"/>
      <c r="AB260" s="735"/>
      <c r="AC260" s="735"/>
      <c r="AD260" s="735"/>
      <c r="AE260" s="735"/>
      <c r="AF260" s="735"/>
      <c r="AG260" s="735"/>
      <c r="AH260" s="735"/>
      <c r="AI260" s="735"/>
      <c r="AJ260" s="735"/>
      <c r="AK260" s="735"/>
      <c r="AL260" s="735"/>
      <c r="AM260" s="735"/>
      <c r="AN260" s="735"/>
      <c r="AO260" s="735"/>
      <c r="AP260" s="735"/>
      <c r="AQ260" s="735"/>
      <c r="AR260" s="735"/>
      <c r="AS260" s="735"/>
      <c r="AT260" s="735"/>
      <c r="AU260" s="735"/>
      <c r="AV260" s="735"/>
      <c r="AW260" s="735"/>
      <c r="AX260" s="735"/>
      <c r="AY260" s="735"/>
      <c r="AZ260" s="735"/>
      <c r="BA260" s="735"/>
      <c r="BB260" s="735"/>
      <c r="BC260" s="735"/>
      <c r="BD260" s="735"/>
      <c r="BE260" s="735"/>
      <c r="BF260" s="735"/>
      <c r="BG260" s="735"/>
      <c r="BH260" s="735"/>
      <c r="BI260" s="735"/>
      <c r="BJ260" s="735"/>
      <c r="BK260" s="735"/>
      <c r="BL260" s="735"/>
      <c r="BM260" s="735"/>
      <c r="BN260" s="735"/>
      <c r="BO260" s="735"/>
      <c r="BP260" s="735"/>
      <c r="BQ260" s="735"/>
      <c r="BR260" s="735"/>
      <c r="BS260" s="735"/>
      <c r="BT260" s="735"/>
      <c r="BU260" s="735"/>
      <c r="BV260" s="735"/>
      <c r="BW260" s="735"/>
      <c r="BX260" s="735"/>
      <c r="BY260" s="59"/>
      <c r="BZ260" s="59"/>
    </row>
    <row r="261" spans="1:78" s="2" customFormat="1" ht="16.5" customHeight="1">
      <c r="A261" s="63"/>
      <c r="B261" s="63"/>
      <c r="C261" s="63"/>
      <c r="D261" s="63"/>
      <c r="E261" s="735">
        <f>'別記J-1確認申請書'!E338</f>
        <v>0</v>
      </c>
      <c r="F261" s="735"/>
      <c r="G261" s="735"/>
      <c r="H261" s="735"/>
      <c r="I261" s="735"/>
      <c r="J261" s="735"/>
      <c r="K261" s="735"/>
      <c r="L261" s="735"/>
      <c r="M261" s="735"/>
      <c r="N261" s="735"/>
      <c r="O261" s="735"/>
      <c r="P261" s="735"/>
      <c r="Q261" s="735"/>
      <c r="R261" s="735"/>
      <c r="S261" s="735"/>
      <c r="T261" s="735"/>
      <c r="U261" s="735"/>
      <c r="V261" s="735"/>
      <c r="W261" s="735"/>
      <c r="X261" s="735"/>
      <c r="Y261" s="735"/>
      <c r="Z261" s="735"/>
      <c r="AA261" s="735"/>
      <c r="AB261" s="735"/>
      <c r="AC261" s="735"/>
      <c r="AD261" s="735"/>
      <c r="AE261" s="735"/>
      <c r="AF261" s="735"/>
      <c r="AG261" s="735"/>
      <c r="AH261" s="735"/>
      <c r="AI261" s="735"/>
      <c r="AJ261" s="735"/>
      <c r="AK261" s="735"/>
      <c r="AL261" s="735"/>
      <c r="AM261" s="735"/>
      <c r="AN261" s="735"/>
      <c r="AO261" s="735"/>
      <c r="AP261" s="735"/>
      <c r="AQ261" s="735"/>
      <c r="AR261" s="735"/>
      <c r="AS261" s="735"/>
      <c r="AT261" s="735"/>
      <c r="AU261" s="735"/>
      <c r="AV261" s="735"/>
      <c r="AW261" s="735"/>
      <c r="AX261" s="735"/>
      <c r="AY261" s="735"/>
      <c r="AZ261" s="735"/>
      <c r="BA261" s="735"/>
      <c r="BB261" s="735"/>
      <c r="BC261" s="735"/>
      <c r="BD261" s="735"/>
      <c r="BE261" s="735"/>
      <c r="BF261" s="735"/>
      <c r="BG261" s="735"/>
      <c r="BH261" s="735"/>
      <c r="BI261" s="735"/>
      <c r="BJ261" s="735"/>
      <c r="BK261" s="735"/>
      <c r="BL261" s="735"/>
      <c r="BM261" s="735"/>
      <c r="BN261" s="735"/>
      <c r="BO261" s="735"/>
      <c r="BP261" s="735"/>
      <c r="BQ261" s="735"/>
      <c r="BR261" s="735"/>
      <c r="BS261" s="735"/>
      <c r="BT261" s="735"/>
      <c r="BU261" s="735"/>
      <c r="BV261" s="735"/>
      <c r="BW261" s="735"/>
      <c r="BX261" s="735"/>
      <c r="BY261" s="63"/>
      <c r="BZ261" s="63"/>
    </row>
    <row r="262" spans="1:78" s="2" customFormat="1" ht="0.95" customHeight="1">
      <c r="A262" s="198"/>
      <c r="B262" s="198"/>
      <c r="C262" s="210"/>
      <c r="D262" s="198"/>
      <c r="E262" s="198"/>
      <c r="F262" s="198"/>
      <c r="G262" s="198"/>
      <c r="H262" s="198"/>
      <c r="I262" s="198"/>
      <c r="J262" s="198"/>
      <c r="K262" s="198"/>
      <c r="L262" s="198"/>
      <c r="M262" s="198"/>
      <c r="N262" s="198"/>
      <c r="O262" s="198"/>
      <c r="P262" s="198"/>
      <c r="Q262" s="198"/>
      <c r="R262" s="198"/>
      <c r="S262" s="198"/>
      <c r="T262" s="198"/>
      <c r="U262" s="198"/>
      <c r="V262" s="198"/>
      <c r="W262" s="198"/>
      <c r="X262" s="198"/>
      <c r="Y262" s="198"/>
      <c r="Z262" s="198"/>
      <c r="AA262" s="198"/>
      <c r="AB262" s="198"/>
      <c r="AC262" s="198"/>
      <c r="AD262" s="198"/>
      <c r="AE262" s="198"/>
      <c r="AF262" s="198"/>
      <c r="AG262" s="198"/>
      <c r="AH262" s="198"/>
      <c r="AI262" s="198"/>
      <c r="AJ262" s="198"/>
      <c r="AK262" s="198"/>
      <c r="AL262" s="198"/>
      <c r="AM262" s="198"/>
      <c r="AN262" s="198"/>
      <c r="AO262" s="198"/>
      <c r="AP262" s="198"/>
      <c r="AQ262" s="198"/>
      <c r="AR262" s="198"/>
      <c r="AS262" s="198"/>
      <c r="AT262" s="198"/>
      <c r="AU262" s="198"/>
      <c r="AV262" s="198"/>
      <c r="AW262" s="198"/>
      <c r="AX262" s="198"/>
      <c r="AY262" s="198"/>
      <c r="AZ262" s="198"/>
      <c r="BA262" s="198"/>
      <c r="BB262" s="198"/>
      <c r="BC262" s="198"/>
      <c r="BD262" s="198"/>
      <c r="BE262" s="198"/>
      <c r="BF262" s="198"/>
      <c r="BG262" s="198"/>
      <c r="BH262" s="198"/>
      <c r="BI262" s="198"/>
      <c r="BJ262" s="198"/>
      <c r="BK262" s="198"/>
      <c r="BL262" s="198"/>
      <c r="BM262" s="198"/>
      <c r="BN262" s="198"/>
      <c r="BO262" s="198"/>
      <c r="BP262" s="198"/>
      <c r="BQ262" s="198"/>
      <c r="BR262" s="198"/>
      <c r="BS262" s="198"/>
      <c r="BT262" s="198"/>
      <c r="BU262" s="198"/>
      <c r="BV262" s="198"/>
      <c r="BW262" s="198"/>
      <c r="BX262" s="198"/>
      <c r="BY262" s="198"/>
      <c r="BZ262" s="198"/>
    </row>
    <row r="263" spans="1:78" s="2" customFormat="1" ht="16.5" customHeight="1">
      <c r="A263" s="63"/>
      <c r="B263" s="63" t="s">
        <v>1664</v>
      </c>
      <c r="C263" s="63"/>
      <c r="D263" s="63"/>
      <c r="E263" s="63"/>
      <c r="F263" s="63"/>
      <c r="G263" s="63"/>
      <c r="H263" s="63"/>
      <c r="I263" s="63"/>
      <c r="J263" s="63"/>
      <c r="K263" s="63"/>
      <c r="L263" s="63"/>
      <c r="M263" s="63"/>
      <c r="N263" s="63"/>
      <c r="O263" s="63"/>
      <c r="P263" s="63"/>
      <c r="Q263" s="63"/>
      <c r="R263" s="63"/>
      <c r="S263" s="63"/>
      <c r="T263" s="63"/>
      <c r="U263" s="63"/>
      <c r="V263" s="63"/>
      <c r="W263" s="63"/>
      <c r="X263" s="63"/>
      <c r="Y263" s="63"/>
      <c r="Z263" s="63"/>
      <c r="AA263" s="63"/>
      <c r="AB263" s="63"/>
      <c r="AC263" s="63" t="s">
        <v>1218</v>
      </c>
      <c r="AD263" s="342"/>
      <c r="AE263" s="342"/>
      <c r="AF263" s="342"/>
      <c r="AG263" s="720">
        <f>'別記J-1確認申請書'!Z342</f>
        <v>0</v>
      </c>
      <c r="AH263" s="720"/>
      <c r="AI263" s="720"/>
      <c r="AJ263" s="63" t="s">
        <v>12</v>
      </c>
      <c r="AK263" s="63"/>
      <c r="AL263" s="720">
        <f>'別記J-1確認申請書'!AE342</f>
        <v>0</v>
      </c>
      <c r="AM263" s="720"/>
      <c r="AN263" s="720"/>
      <c r="AO263" s="63" t="s">
        <v>13</v>
      </c>
      <c r="AP263" s="63"/>
      <c r="AQ263" s="720">
        <f>'別記J-1確認申請書'!AJ342</f>
        <v>0</v>
      </c>
      <c r="AR263" s="720"/>
      <c r="AS263" s="720"/>
      <c r="AT263" s="63" t="s">
        <v>14</v>
      </c>
      <c r="AU263" s="63"/>
      <c r="AV263" s="63"/>
      <c r="AW263" s="63"/>
      <c r="AX263" s="63"/>
      <c r="AY263" s="63"/>
      <c r="AZ263" s="63"/>
      <c r="BA263" s="63"/>
      <c r="BB263" s="63"/>
      <c r="BC263" s="63"/>
      <c r="BD263" s="63"/>
      <c r="BE263" s="63"/>
      <c r="BF263" s="63"/>
      <c r="BG263" s="63"/>
      <c r="BH263" s="63"/>
      <c r="BI263" s="63"/>
      <c r="BJ263" s="63"/>
      <c r="BK263" s="63"/>
      <c r="BL263" s="63"/>
      <c r="BM263" s="63"/>
      <c r="BN263" s="63"/>
      <c r="BO263" s="63"/>
      <c r="BP263" s="63"/>
      <c r="BQ263" s="63"/>
      <c r="BR263" s="63"/>
      <c r="BS263" s="63"/>
      <c r="BT263" s="63"/>
      <c r="BU263" s="63"/>
      <c r="BV263" s="63"/>
      <c r="BW263" s="63"/>
      <c r="BX263" s="63"/>
      <c r="BY263" s="63"/>
      <c r="BZ263" s="63"/>
    </row>
    <row r="264" spans="1:78" s="2" customFormat="1" ht="0.95" customHeight="1">
      <c r="A264" s="198"/>
      <c r="B264" s="198"/>
      <c r="C264" s="198"/>
      <c r="D264" s="198"/>
      <c r="E264" s="198"/>
      <c r="F264" s="198"/>
      <c r="G264" s="198"/>
      <c r="H264" s="198"/>
      <c r="I264" s="198"/>
      <c r="J264" s="198"/>
      <c r="K264" s="198"/>
      <c r="L264" s="198"/>
      <c r="M264" s="198"/>
      <c r="N264" s="198"/>
      <c r="O264" s="198"/>
      <c r="P264" s="198"/>
      <c r="Q264" s="198"/>
      <c r="R264" s="198"/>
      <c r="S264" s="198"/>
      <c r="T264" s="198"/>
      <c r="U264" s="198"/>
      <c r="AC264" s="198"/>
      <c r="AD264" s="198"/>
      <c r="AE264" s="198"/>
      <c r="AF264" s="198"/>
      <c r="AG264" s="198"/>
      <c r="AH264" s="198"/>
      <c r="AI264" s="198"/>
      <c r="AJ264" s="198"/>
      <c r="AK264" s="198"/>
      <c r="AL264" s="198"/>
      <c r="AM264" s="198"/>
      <c r="AN264" s="198"/>
      <c r="AO264" s="198"/>
      <c r="AP264" s="198"/>
      <c r="AQ264" s="198"/>
      <c r="AR264" s="198"/>
      <c r="AS264" s="198"/>
      <c r="AT264" s="198"/>
      <c r="AU264" s="198"/>
      <c r="AV264" s="198"/>
      <c r="AW264" s="198"/>
      <c r="AX264" s="198"/>
      <c r="AY264" s="198"/>
      <c r="AZ264" s="198"/>
      <c r="BA264" s="198"/>
      <c r="BB264" s="198"/>
      <c r="BC264" s="198"/>
      <c r="BD264" s="198"/>
      <c r="BE264" s="198"/>
      <c r="BF264" s="198"/>
      <c r="BG264" s="198"/>
      <c r="BH264" s="198"/>
      <c r="BI264" s="198"/>
      <c r="BJ264" s="198"/>
      <c r="BK264" s="198"/>
      <c r="BL264" s="198"/>
      <c r="BM264" s="198"/>
      <c r="BN264" s="198"/>
      <c r="BO264" s="198"/>
      <c r="BP264" s="198"/>
      <c r="BQ264" s="198"/>
      <c r="BR264" s="198"/>
      <c r="BS264" s="198"/>
      <c r="BT264" s="198"/>
      <c r="BU264" s="198"/>
      <c r="BV264" s="198"/>
      <c r="BW264" s="198"/>
      <c r="BX264" s="198"/>
      <c r="BY264" s="198"/>
      <c r="BZ264" s="198"/>
    </row>
    <row r="265" spans="1:78" s="2" customFormat="1" ht="16.5" customHeight="1">
      <c r="A265" s="63"/>
      <c r="B265" s="63" t="s">
        <v>1665</v>
      </c>
      <c r="C265" s="63"/>
      <c r="D265" s="63"/>
      <c r="E265" s="63"/>
      <c r="F265" s="63"/>
      <c r="G265" s="63"/>
      <c r="H265" s="63"/>
      <c r="I265" s="63"/>
      <c r="J265" s="63"/>
      <c r="K265" s="63"/>
      <c r="L265" s="63"/>
      <c r="M265" s="63"/>
      <c r="N265" s="63"/>
      <c r="O265" s="63"/>
      <c r="P265" s="63"/>
      <c r="Q265" s="63"/>
      <c r="R265" s="63"/>
      <c r="S265" s="63"/>
      <c r="T265" s="63"/>
      <c r="U265" s="63"/>
      <c r="V265" s="63"/>
      <c r="W265" s="63"/>
      <c r="X265" s="63"/>
      <c r="Y265" s="63"/>
      <c r="Z265" s="63"/>
      <c r="AA265" s="63"/>
      <c r="AB265" s="63"/>
      <c r="AC265" s="63" t="s">
        <v>1218</v>
      </c>
      <c r="AD265" s="342"/>
      <c r="AE265" s="342"/>
      <c r="AF265" s="342"/>
      <c r="AG265" s="720">
        <f>'別記J-1確認申請書'!Z346</f>
        <v>0</v>
      </c>
      <c r="AH265" s="720"/>
      <c r="AI265" s="720"/>
      <c r="AJ265" s="63" t="s">
        <v>12</v>
      </c>
      <c r="AK265" s="63"/>
      <c r="AL265" s="720">
        <f>'別記J-1確認申請書'!AE346</f>
        <v>0</v>
      </c>
      <c r="AM265" s="720"/>
      <c r="AN265" s="720"/>
      <c r="AO265" s="63" t="s">
        <v>13</v>
      </c>
      <c r="AP265" s="63"/>
      <c r="AQ265" s="720">
        <f>'別記J-1確認申請書'!AJ346</f>
        <v>0</v>
      </c>
      <c r="AR265" s="720"/>
      <c r="AS265" s="720"/>
      <c r="AT265" s="63" t="s">
        <v>14</v>
      </c>
      <c r="AU265" s="63"/>
      <c r="AV265" s="63"/>
      <c r="AW265" s="63"/>
      <c r="AX265" s="63"/>
      <c r="AY265" s="63"/>
      <c r="AZ265" s="63"/>
      <c r="BA265" s="63"/>
      <c r="BB265" s="63"/>
      <c r="BC265" s="63"/>
      <c r="BD265" s="63"/>
      <c r="BE265" s="63"/>
      <c r="BF265" s="63"/>
      <c r="BG265" s="63"/>
      <c r="BH265" s="63"/>
      <c r="BI265" s="63"/>
      <c r="BJ265" s="63"/>
      <c r="BK265" s="63"/>
      <c r="BL265" s="63"/>
      <c r="BM265" s="63"/>
      <c r="BN265" s="63"/>
      <c r="BO265" s="63"/>
      <c r="BP265" s="63"/>
      <c r="BQ265" s="63"/>
      <c r="BR265" s="63"/>
      <c r="BS265" s="63"/>
      <c r="BT265" s="63"/>
      <c r="BU265" s="63"/>
      <c r="BV265" s="63"/>
      <c r="BW265" s="63"/>
      <c r="BX265" s="63"/>
      <c r="BY265" s="63"/>
      <c r="BZ265" s="63"/>
    </row>
    <row r="266" spans="1:78" s="2" customFormat="1" ht="16.5" customHeight="1">
      <c r="A266" s="59"/>
      <c r="B266" s="59" t="s">
        <v>193</v>
      </c>
      <c r="C266" s="59"/>
      <c r="D266" s="59"/>
      <c r="E266" s="59"/>
      <c r="F266" s="59"/>
      <c r="G266" s="59"/>
      <c r="H266" s="59"/>
      <c r="I266" s="59"/>
      <c r="J266" s="59"/>
      <c r="K266" s="59"/>
      <c r="L266" s="59"/>
      <c r="M266" s="59"/>
      <c r="N266" s="59"/>
      <c r="O266" s="59"/>
      <c r="P266" s="59"/>
      <c r="Q266" s="59"/>
      <c r="R266" s="59"/>
      <c r="S266" s="59"/>
      <c r="T266" s="59"/>
      <c r="U266" s="59"/>
      <c r="V266" s="59"/>
      <c r="W266" s="59"/>
      <c r="X266" s="59"/>
      <c r="Y266" s="59"/>
      <c r="Z266" s="59"/>
      <c r="AA266" s="59"/>
      <c r="AB266" s="59"/>
      <c r="AC266" s="59"/>
      <c r="AD266" s="59"/>
      <c r="AE266" s="59"/>
      <c r="AF266" s="59"/>
      <c r="AG266" s="59"/>
      <c r="AH266" s="59"/>
      <c r="AI266" s="59"/>
      <c r="AJ266" s="59"/>
      <c r="AK266" s="59"/>
      <c r="AL266" s="59"/>
      <c r="AM266" s="59"/>
      <c r="AN266" s="59"/>
      <c r="AO266" s="59"/>
      <c r="AP266" s="59"/>
      <c r="AQ266" s="59"/>
      <c r="AR266" s="59"/>
      <c r="AS266" s="59"/>
      <c r="AT266" s="59"/>
      <c r="AU266" s="59"/>
      <c r="AV266" s="59"/>
      <c r="AW266" s="59"/>
      <c r="AX266" s="59"/>
      <c r="AY266" s="59"/>
      <c r="AZ266" s="59" t="s">
        <v>194</v>
      </c>
      <c r="BA266" s="59"/>
      <c r="BB266" s="59"/>
      <c r="BC266" s="59"/>
      <c r="BD266" s="59"/>
      <c r="BE266" s="59"/>
      <c r="BF266" s="59"/>
      <c r="BG266" s="59"/>
      <c r="BH266" s="59"/>
      <c r="BI266" s="59"/>
      <c r="BJ266" s="59"/>
      <c r="BK266" s="59"/>
      <c r="BL266" s="59"/>
      <c r="BM266" s="59"/>
      <c r="BN266" s="59"/>
      <c r="BO266" s="59"/>
      <c r="BP266" s="59"/>
      <c r="BQ266" s="59"/>
      <c r="BR266" s="59"/>
      <c r="BS266" s="59"/>
      <c r="BT266" s="59"/>
      <c r="BU266" s="59"/>
      <c r="BV266" s="59"/>
      <c r="BW266" s="59"/>
      <c r="BX266" s="59"/>
      <c r="BY266" s="59"/>
      <c r="BZ266" s="59"/>
    </row>
    <row r="267" spans="1:78" s="2" customFormat="1" ht="16.5" customHeight="1">
      <c r="A267" s="59"/>
      <c r="B267" s="59"/>
      <c r="C267" s="59"/>
      <c r="D267" s="59"/>
      <c r="E267" s="670" t="s">
        <v>195</v>
      </c>
      <c r="F267" s="670"/>
      <c r="G267" s="670"/>
      <c r="H267" s="670">
        <f>shinsei_KOUTEI1_KAISUU</f>
        <v>0</v>
      </c>
      <c r="I267" s="670"/>
      <c r="J267" s="670" t="s">
        <v>196</v>
      </c>
      <c r="K267" s="670"/>
      <c r="L267" s="670"/>
      <c r="M267" s="59"/>
      <c r="N267" s="59"/>
      <c r="O267" s="670" t="s">
        <v>1218</v>
      </c>
      <c r="P267" s="754"/>
      <c r="Q267" s="754"/>
      <c r="R267" s="754"/>
      <c r="S267" s="670">
        <f>'別記J-1確認申請書'!S350</f>
        <v>0</v>
      </c>
      <c r="T267" s="754"/>
      <c r="U267" s="754"/>
      <c r="V267" s="670" t="s">
        <v>12</v>
      </c>
      <c r="W267" s="670"/>
      <c r="X267" s="670">
        <f>'別記J-1確認申請書'!X350</f>
        <v>0</v>
      </c>
      <c r="Y267" s="670"/>
      <c r="Z267" s="670"/>
      <c r="AA267" s="670" t="s">
        <v>13</v>
      </c>
      <c r="AB267" s="670"/>
      <c r="AC267" s="670">
        <f>'別記J-1確認申請書'!AC350</f>
        <v>0</v>
      </c>
      <c r="AD267" s="670"/>
      <c r="AE267" s="670"/>
      <c r="AF267" s="670" t="s">
        <v>14</v>
      </c>
      <c r="AG267" s="670"/>
      <c r="AH267" s="59"/>
      <c r="AI267" s="59"/>
      <c r="AJ267" s="59" t="s">
        <v>37</v>
      </c>
      <c r="AK267" s="735">
        <f>shinsei_KOUTEI1_TEXT</f>
        <v>0</v>
      </c>
      <c r="AL267" s="735"/>
      <c r="AM267" s="735"/>
      <c r="AN267" s="735"/>
      <c r="AO267" s="735"/>
      <c r="AP267" s="735"/>
      <c r="AQ267" s="735"/>
      <c r="AR267" s="735"/>
      <c r="AS267" s="735"/>
      <c r="AT267" s="735"/>
      <c r="AU267" s="735"/>
      <c r="AV267" s="735"/>
      <c r="AW267" s="735"/>
      <c r="AX267" s="735"/>
      <c r="AY267" s="735"/>
      <c r="AZ267" s="735"/>
      <c r="BA267" s="735"/>
      <c r="BB267" s="735"/>
      <c r="BC267" s="735"/>
      <c r="BD267" s="735"/>
      <c r="BE267" s="735"/>
      <c r="BF267" s="735"/>
      <c r="BG267" s="735"/>
      <c r="BH267" s="735"/>
      <c r="BI267" s="735"/>
      <c r="BJ267" s="735"/>
      <c r="BK267" s="735"/>
      <c r="BL267" s="735"/>
      <c r="BM267" s="735"/>
      <c r="BN267" s="735"/>
      <c r="BO267" s="735"/>
      <c r="BP267" s="735"/>
      <c r="BQ267" s="735"/>
      <c r="BR267" s="735"/>
      <c r="BS267" s="735"/>
      <c r="BT267" s="735"/>
      <c r="BU267" s="735"/>
      <c r="BV267" s="735"/>
      <c r="BW267" s="735"/>
      <c r="BX267" s="735"/>
      <c r="BY267" s="735"/>
      <c r="BZ267" s="59" t="s">
        <v>85</v>
      </c>
    </row>
    <row r="268" spans="1:78" s="2" customFormat="1" ht="16.5" customHeight="1">
      <c r="A268" s="59"/>
      <c r="B268" s="59"/>
      <c r="C268" s="59"/>
      <c r="D268" s="59"/>
      <c r="E268" s="670" t="s">
        <v>195</v>
      </c>
      <c r="F268" s="670"/>
      <c r="G268" s="670"/>
      <c r="H268" s="670">
        <f>shinsei_KOUTEI2_KAISUU</f>
        <v>0</v>
      </c>
      <c r="I268" s="670"/>
      <c r="J268" s="670" t="s">
        <v>196</v>
      </c>
      <c r="K268" s="670"/>
      <c r="L268" s="670"/>
      <c r="M268" s="59"/>
      <c r="N268" s="59"/>
      <c r="O268" s="670" t="s">
        <v>1218</v>
      </c>
      <c r="P268" s="754"/>
      <c r="Q268" s="754"/>
      <c r="R268" s="754"/>
      <c r="S268" s="670">
        <f>'別記J-1確認申請書'!S351</f>
        <v>0</v>
      </c>
      <c r="T268" s="754"/>
      <c r="U268" s="754"/>
      <c r="V268" s="670" t="s">
        <v>12</v>
      </c>
      <c r="W268" s="670"/>
      <c r="X268" s="670">
        <f>'別記J-1確認申請書'!X351</f>
        <v>0</v>
      </c>
      <c r="Y268" s="670"/>
      <c r="Z268" s="670"/>
      <c r="AA268" s="670" t="s">
        <v>13</v>
      </c>
      <c r="AB268" s="670"/>
      <c r="AC268" s="670">
        <f>'別記J-1確認申請書'!AC351</f>
        <v>0</v>
      </c>
      <c r="AD268" s="670"/>
      <c r="AE268" s="670"/>
      <c r="AF268" s="670" t="s">
        <v>14</v>
      </c>
      <c r="AG268" s="670"/>
      <c r="AH268" s="59"/>
      <c r="AI268" s="59"/>
      <c r="AJ268" s="59" t="s">
        <v>37</v>
      </c>
      <c r="AK268" s="735">
        <f>shinsei_KOUTEI2_TEXT</f>
        <v>0</v>
      </c>
      <c r="AL268" s="735"/>
      <c r="AM268" s="735"/>
      <c r="AN268" s="735"/>
      <c r="AO268" s="735"/>
      <c r="AP268" s="735"/>
      <c r="AQ268" s="735"/>
      <c r="AR268" s="735"/>
      <c r="AS268" s="735"/>
      <c r="AT268" s="735"/>
      <c r="AU268" s="735"/>
      <c r="AV268" s="735"/>
      <c r="AW268" s="735"/>
      <c r="AX268" s="735"/>
      <c r="AY268" s="735"/>
      <c r="AZ268" s="735"/>
      <c r="BA268" s="735"/>
      <c r="BB268" s="735"/>
      <c r="BC268" s="735"/>
      <c r="BD268" s="735"/>
      <c r="BE268" s="735"/>
      <c r="BF268" s="735"/>
      <c r="BG268" s="735"/>
      <c r="BH268" s="735"/>
      <c r="BI268" s="735"/>
      <c r="BJ268" s="735"/>
      <c r="BK268" s="735"/>
      <c r="BL268" s="735"/>
      <c r="BM268" s="735"/>
      <c r="BN268" s="735"/>
      <c r="BO268" s="735"/>
      <c r="BP268" s="735"/>
      <c r="BQ268" s="735"/>
      <c r="BR268" s="735"/>
      <c r="BS268" s="735"/>
      <c r="BT268" s="735"/>
      <c r="BU268" s="735"/>
      <c r="BV268" s="735"/>
      <c r="BW268" s="735"/>
      <c r="BX268" s="735"/>
      <c r="BY268" s="735"/>
      <c r="BZ268" s="59" t="s">
        <v>85</v>
      </c>
    </row>
    <row r="269" spans="1:78" s="2" customFormat="1" ht="16.5" customHeight="1">
      <c r="A269" s="59"/>
      <c r="B269" s="59"/>
      <c r="C269" s="59"/>
      <c r="D269" s="59"/>
      <c r="E269" s="670" t="s">
        <v>195</v>
      </c>
      <c r="F269" s="670"/>
      <c r="G269" s="670"/>
      <c r="H269" s="670">
        <f>shinsei_KOUTEI3_KAISUU</f>
        <v>0</v>
      </c>
      <c r="I269" s="670"/>
      <c r="J269" s="670" t="s">
        <v>196</v>
      </c>
      <c r="K269" s="670"/>
      <c r="L269" s="670"/>
      <c r="M269" s="59"/>
      <c r="N269" s="59"/>
      <c r="O269" s="720" t="s">
        <v>1218</v>
      </c>
      <c r="P269" s="756"/>
      <c r="Q269" s="756"/>
      <c r="R269" s="756"/>
      <c r="S269" s="757">
        <f>'別記J-1確認申請書'!S352</f>
        <v>0</v>
      </c>
      <c r="T269" s="758"/>
      <c r="U269" s="758"/>
      <c r="V269" s="670" t="s">
        <v>12</v>
      </c>
      <c r="W269" s="670"/>
      <c r="X269" s="670">
        <f>'別記J-1確認申請書'!X352</f>
        <v>0</v>
      </c>
      <c r="Y269" s="670"/>
      <c r="Z269" s="670"/>
      <c r="AA269" s="670" t="s">
        <v>13</v>
      </c>
      <c r="AB269" s="670"/>
      <c r="AC269" s="670">
        <f>'別記J-1確認申請書'!AC352</f>
        <v>0</v>
      </c>
      <c r="AD269" s="670"/>
      <c r="AE269" s="670"/>
      <c r="AF269" s="670" t="s">
        <v>14</v>
      </c>
      <c r="AG269" s="670"/>
      <c r="AH269" s="59"/>
      <c r="AI269" s="59"/>
      <c r="AJ269" s="59" t="s">
        <v>37</v>
      </c>
      <c r="AK269" s="713">
        <f>shinsei_KOUTEI3_TEXT</f>
        <v>0</v>
      </c>
      <c r="AL269" s="713"/>
      <c r="AM269" s="713"/>
      <c r="AN269" s="713"/>
      <c r="AO269" s="713"/>
      <c r="AP269" s="713"/>
      <c r="AQ269" s="713"/>
      <c r="AR269" s="713"/>
      <c r="AS269" s="713"/>
      <c r="AT269" s="713"/>
      <c r="AU269" s="713"/>
      <c r="AV269" s="713"/>
      <c r="AW269" s="713"/>
      <c r="AX269" s="713"/>
      <c r="AY269" s="713"/>
      <c r="AZ269" s="713"/>
      <c r="BA269" s="713"/>
      <c r="BB269" s="713"/>
      <c r="BC269" s="713"/>
      <c r="BD269" s="713"/>
      <c r="BE269" s="713"/>
      <c r="BF269" s="713"/>
      <c r="BG269" s="713"/>
      <c r="BH269" s="713"/>
      <c r="BI269" s="713"/>
      <c r="BJ269" s="713"/>
      <c r="BK269" s="713"/>
      <c r="BL269" s="713"/>
      <c r="BM269" s="713"/>
      <c r="BN269" s="713"/>
      <c r="BO269" s="713"/>
      <c r="BP269" s="713"/>
      <c r="BQ269" s="713"/>
      <c r="BR269" s="713"/>
      <c r="BS269" s="713"/>
      <c r="BT269" s="713"/>
      <c r="BU269" s="713"/>
      <c r="BV269" s="713"/>
      <c r="BW269" s="713"/>
      <c r="BX269" s="713"/>
      <c r="BY269" s="713"/>
      <c r="BZ269" s="59" t="s">
        <v>85</v>
      </c>
    </row>
    <row r="270" spans="1:78" s="2" customFormat="1" ht="16.5" customHeight="1">
      <c r="A270" s="198"/>
      <c r="B270" s="343" t="s">
        <v>1669</v>
      </c>
      <c r="C270" s="343"/>
      <c r="D270" s="343"/>
      <c r="E270" s="343"/>
      <c r="F270" s="343"/>
      <c r="G270" s="343"/>
      <c r="H270" s="343"/>
      <c r="I270" s="343"/>
      <c r="J270" s="343"/>
      <c r="K270" s="343"/>
      <c r="L270" s="343"/>
      <c r="M270" s="343"/>
      <c r="N270" s="343"/>
      <c r="O270" s="343"/>
      <c r="P270" s="343"/>
      <c r="Q270" s="343"/>
      <c r="R270" s="343"/>
      <c r="S270" s="343"/>
      <c r="T270" s="343"/>
      <c r="U270" s="343"/>
      <c r="V270" s="343"/>
      <c r="W270" s="343"/>
      <c r="X270" s="343"/>
      <c r="Y270" s="343"/>
      <c r="Z270" s="343"/>
      <c r="AA270" s="343"/>
      <c r="AB270" s="343"/>
      <c r="AC270" s="343"/>
      <c r="AD270" s="343"/>
      <c r="AE270" s="343"/>
      <c r="AF270" s="343"/>
      <c r="AG270" s="343"/>
      <c r="AH270" s="343"/>
      <c r="AI270" s="343"/>
      <c r="AJ270" s="343"/>
      <c r="AK270" s="343"/>
      <c r="AL270" s="343"/>
      <c r="AM270" s="343"/>
      <c r="AN270" s="343"/>
      <c r="AO270" s="343"/>
      <c r="AP270" s="343"/>
      <c r="AQ270" s="343"/>
      <c r="AR270" s="343"/>
      <c r="AS270" s="343"/>
      <c r="AT270" s="343"/>
      <c r="AU270" s="343"/>
      <c r="AV270" s="343"/>
      <c r="AW270" s="343"/>
      <c r="AX270" s="343"/>
      <c r="AY270" s="343"/>
      <c r="AZ270" s="343"/>
      <c r="BA270" s="343"/>
      <c r="BB270" s="343"/>
      <c r="BC270" s="343"/>
      <c r="BD270" s="343"/>
      <c r="BE270" s="343"/>
      <c r="BF270" s="343"/>
      <c r="BG270" s="343"/>
      <c r="BH270" s="343"/>
      <c r="BI270" s="343"/>
      <c r="BJ270" s="343"/>
      <c r="BK270" s="343"/>
      <c r="BL270" s="343"/>
      <c r="BM270" s="343"/>
      <c r="BN270" s="343"/>
      <c r="BO270" s="343"/>
      <c r="BP270" s="343"/>
      <c r="BQ270" s="343"/>
      <c r="BR270" s="343"/>
      <c r="BS270" s="343"/>
      <c r="BT270" s="343"/>
      <c r="BU270" s="343"/>
      <c r="BV270" s="343"/>
      <c r="BW270" s="343"/>
      <c r="BX270" s="343"/>
      <c r="BY270" s="343"/>
      <c r="BZ270" s="198"/>
    </row>
    <row r="271" spans="1:78" s="2" customFormat="1" ht="16.5" customHeight="1">
      <c r="A271" s="59"/>
      <c r="B271" s="344"/>
      <c r="C271" s="344"/>
      <c r="D271" s="755" t="s">
        <v>86</v>
      </c>
      <c r="E271" s="755"/>
      <c r="F271" s="755"/>
      <c r="G271" s="344" t="s">
        <v>1667</v>
      </c>
      <c r="H271" s="344"/>
      <c r="I271" s="344"/>
      <c r="J271" s="344"/>
      <c r="K271" s="344"/>
      <c r="L271" s="755" t="s">
        <v>56</v>
      </c>
      <c r="M271" s="755"/>
      <c r="N271" s="755"/>
      <c r="O271" s="344" t="s">
        <v>1668</v>
      </c>
      <c r="P271" s="344"/>
      <c r="Q271" s="344"/>
      <c r="R271" s="344"/>
      <c r="S271" s="345"/>
      <c r="T271" s="345"/>
      <c r="U271" s="345"/>
      <c r="V271" s="345"/>
      <c r="W271" s="345"/>
      <c r="X271" s="345"/>
      <c r="Y271" s="345"/>
      <c r="Z271" s="345"/>
      <c r="AA271" s="345"/>
      <c r="AB271" s="345"/>
      <c r="AC271" s="345"/>
      <c r="AD271" s="345"/>
      <c r="AE271" s="345"/>
      <c r="AF271" s="345"/>
      <c r="AG271" s="345"/>
      <c r="AH271" s="345"/>
      <c r="AI271" s="345"/>
      <c r="AJ271" s="345"/>
      <c r="AK271" s="345"/>
      <c r="AL271" s="345"/>
      <c r="AM271" s="345"/>
      <c r="AN271" s="345"/>
      <c r="AO271" s="345"/>
      <c r="AP271" s="345"/>
      <c r="AQ271" s="345"/>
      <c r="AR271" s="345"/>
      <c r="AS271" s="345"/>
      <c r="AT271" s="345"/>
      <c r="AU271" s="345"/>
      <c r="AV271" s="345"/>
      <c r="AW271" s="345"/>
      <c r="AX271" s="345"/>
      <c r="AY271" s="345"/>
      <c r="AZ271" s="345"/>
      <c r="BA271" s="345"/>
      <c r="BB271" s="345"/>
      <c r="BC271" s="345"/>
      <c r="BD271" s="345"/>
      <c r="BE271" s="345"/>
      <c r="BF271" s="345"/>
      <c r="BG271" s="345"/>
      <c r="BH271" s="345"/>
      <c r="BI271" s="345"/>
      <c r="BJ271" s="345"/>
      <c r="BK271" s="345"/>
      <c r="BL271" s="345"/>
      <c r="BM271" s="345"/>
      <c r="BN271" s="345"/>
      <c r="BO271" s="345"/>
      <c r="BP271" s="345"/>
      <c r="BQ271" s="345"/>
      <c r="BR271" s="345"/>
      <c r="BS271" s="345"/>
      <c r="BT271" s="345"/>
      <c r="BU271" s="345"/>
      <c r="BV271" s="345"/>
      <c r="BW271" s="345"/>
      <c r="BX271" s="345"/>
      <c r="BY271" s="344"/>
      <c r="BZ271" s="59"/>
    </row>
    <row r="272" spans="1:78" s="2" customFormat="1" ht="16.5" customHeight="1">
      <c r="A272" s="198"/>
      <c r="B272" s="343" t="s">
        <v>1670</v>
      </c>
      <c r="C272" s="343"/>
      <c r="D272" s="343"/>
      <c r="E272" s="343"/>
      <c r="F272" s="343"/>
      <c r="G272" s="343"/>
      <c r="H272" s="343"/>
      <c r="I272" s="343"/>
      <c r="J272" s="343"/>
      <c r="K272" s="343"/>
      <c r="L272" s="343"/>
      <c r="M272" s="343"/>
      <c r="N272" s="343"/>
      <c r="O272" s="343"/>
      <c r="P272" s="343"/>
      <c r="Q272" s="343"/>
      <c r="R272" s="343"/>
      <c r="S272" s="343"/>
      <c r="T272" s="343"/>
      <c r="U272" s="343"/>
      <c r="V272" s="343"/>
      <c r="W272" s="343"/>
      <c r="X272" s="343"/>
      <c r="Y272" s="343"/>
      <c r="Z272" s="343"/>
      <c r="AA272" s="343"/>
      <c r="AB272" s="343"/>
      <c r="AC272" s="343"/>
      <c r="AD272" s="343"/>
      <c r="AE272" s="343"/>
      <c r="AF272" s="343"/>
      <c r="AG272" s="343"/>
      <c r="AH272" s="343"/>
      <c r="AI272" s="343"/>
      <c r="AJ272" s="343"/>
      <c r="AK272" s="343"/>
      <c r="AL272" s="343"/>
      <c r="AM272" s="343"/>
      <c r="AN272" s="343"/>
      <c r="AO272" s="343"/>
      <c r="AP272" s="343"/>
      <c r="AQ272" s="343"/>
      <c r="AR272" s="343"/>
      <c r="AS272" s="343"/>
      <c r="AT272" s="343"/>
      <c r="AU272" s="343"/>
      <c r="AV272" s="343"/>
      <c r="AW272" s="343"/>
      <c r="AX272" s="343"/>
      <c r="AY272" s="343"/>
      <c r="AZ272" s="343"/>
      <c r="BA272" s="343"/>
      <c r="BB272" s="343"/>
      <c r="BC272" s="343"/>
      <c r="BD272" s="343"/>
      <c r="BE272" s="343"/>
      <c r="BF272" s="343"/>
      <c r="BG272" s="343"/>
      <c r="BH272" s="343"/>
      <c r="BI272" s="343"/>
      <c r="BJ272" s="343"/>
      <c r="BK272" s="343"/>
      <c r="BL272" s="343"/>
      <c r="BM272" s="343"/>
      <c r="BN272" s="343"/>
      <c r="BO272" s="343"/>
      <c r="BP272" s="343"/>
      <c r="BQ272" s="343"/>
      <c r="BR272" s="343"/>
      <c r="BS272" s="343"/>
      <c r="BT272" s="343"/>
      <c r="BU272" s="343"/>
      <c r="BV272" s="343"/>
      <c r="BW272" s="343"/>
      <c r="BX272" s="343"/>
      <c r="BY272" s="343"/>
      <c r="BZ272" s="198"/>
    </row>
    <row r="273" spans="1:78" s="2" customFormat="1" ht="16.5" customHeight="1">
      <c r="A273" s="59"/>
      <c r="B273" s="344"/>
      <c r="C273" s="344"/>
      <c r="D273" s="755" t="s">
        <v>56</v>
      </c>
      <c r="E273" s="755"/>
      <c r="F273" s="755"/>
      <c r="G273" s="344" t="s">
        <v>1374</v>
      </c>
      <c r="H273" s="344"/>
      <c r="I273" s="344"/>
      <c r="J273" s="344"/>
      <c r="K273" s="344"/>
      <c r="L273" s="755" t="s">
        <v>56</v>
      </c>
      <c r="M273" s="755"/>
      <c r="N273" s="755"/>
      <c r="O273" s="344" t="s">
        <v>254</v>
      </c>
      <c r="P273" s="344"/>
      <c r="Q273" s="344"/>
      <c r="R273" s="344"/>
      <c r="S273" s="345"/>
      <c r="T273" s="345"/>
      <c r="U273" s="345"/>
      <c r="V273" s="345"/>
      <c r="W273" s="345"/>
      <c r="X273" s="345"/>
      <c r="Y273" s="345"/>
      <c r="Z273" s="345"/>
      <c r="AA273" s="345"/>
      <c r="AB273" s="345"/>
      <c r="AC273" s="345"/>
      <c r="AD273" s="345"/>
      <c r="AE273" s="345"/>
      <c r="AF273" s="345"/>
      <c r="AG273" s="345"/>
      <c r="AH273" s="345"/>
      <c r="AI273" s="345"/>
      <c r="AJ273" s="345"/>
      <c r="AK273" s="345"/>
      <c r="AL273" s="345"/>
      <c r="AM273" s="345"/>
      <c r="AN273" s="345"/>
      <c r="AO273" s="345"/>
      <c r="AP273" s="345"/>
      <c r="AQ273" s="345"/>
      <c r="AR273" s="345"/>
      <c r="AS273" s="345"/>
      <c r="AT273" s="345"/>
      <c r="AU273" s="345"/>
      <c r="AV273" s="345"/>
      <c r="AW273" s="345"/>
      <c r="AX273" s="345"/>
      <c r="AY273" s="345"/>
      <c r="AZ273" s="345"/>
      <c r="BA273" s="345"/>
      <c r="BB273" s="345"/>
      <c r="BC273" s="345"/>
      <c r="BD273" s="345"/>
      <c r="BE273" s="345"/>
      <c r="BF273" s="345"/>
      <c r="BG273" s="345"/>
      <c r="BH273" s="345"/>
      <c r="BI273" s="345"/>
      <c r="BJ273" s="345"/>
      <c r="BK273" s="345"/>
      <c r="BL273" s="345"/>
      <c r="BM273" s="345"/>
      <c r="BN273" s="345"/>
      <c r="BO273" s="345"/>
      <c r="BP273" s="345"/>
      <c r="BQ273" s="345"/>
      <c r="BR273" s="345"/>
      <c r="BS273" s="345"/>
      <c r="BT273" s="345"/>
      <c r="BU273" s="345"/>
      <c r="BV273" s="345"/>
      <c r="BW273" s="345"/>
      <c r="BX273" s="345"/>
      <c r="BY273" s="344"/>
      <c r="BZ273" s="59"/>
    </row>
    <row r="274" spans="1:78" s="2" customFormat="1" ht="16.5" customHeight="1">
      <c r="A274" s="198"/>
      <c r="B274" s="198" t="s">
        <v>1666</v>
      </c>
      <c r="C274" s="198"/>
      <c r="D274" s="198"/>
      <c r="E274" s="198"/>
      <c r="F274" s="198"/>
      <c r="G274" s="198"/>
      <c r="H274" s="198"/>
      <c r="I274" s="198"/>
      <c r="J274" s="198"/>
      <c r="K274" s="198"/>
      <c r="L274" s="198"/>
      <c r="M274" s="198"/>
      <c r="N274" s="198"/>
      <c r="O274" s="198"/>
      <c r="P274" s="198"/>
      <c r="Q274" s="198"/>
      <c r="R274" s="198"/>
      <c r="S274" s="710"/>
      <c r="T274" s="710"/>
      <c r="U274" s="710"/>
      <c r="V274" s="710"/>
      <c r="W274" s="710"/>
      <c r="X274" s="710"/>
      <c r="Y274" s="710"/>
      <c r="Z274" s="710"/>
      <c r="AA274" s="710"/>
      <c r="AB274" s="710"/>
      <c r="AC274" s="710"/>
      <c r="AD274" s="710"/>
      <c r="AE274" s="710"/>
      <c r="AF274" s="710"/>
      <c r="AG274" s="710"/>
      <c r="AH274" s="710"/>
      <c r="AI274" s="710"/>
      <c r="AJ274" s="710"/>
      <c r="AK274" s="710"/>
      <c r="AL274" s="710"/>
      <c r="AM274" s="710"/>
      <c r="AN274" s="710"/>
      <c r="AO274" s="710"/>
      <c r="AP274" s="710"/>
      <c r="AQ274" s="710"/>
      <c r="AR274" s="710"/>
      <c r="AS274" s="710"/>
      <c r="AT274" s="710"/>
      <c r="AU274" s="710"/>
      <c r="AV274" s="710"/>
      <c r="AW274" s="710"/>
      <c r="AX274" s="710"/>
      <c r="AY274" s="710"/>
      <c r="AZ274" s="710"/>
      <c r="BA274" s="710"/>
      <c r="BB274" s="710"/>
      <c r="BC274" s="710"/>
      <c r="BD274" s="710"/>
      <c r="BE274" s="710"/>
      <c r="BF274" s="710"/>
      <c r="BG274" s="710"/>
      <c r="BH274" s="710"/>
      <c r="BI274" s="710"/>
      <c r="BJ274" s="710"/>
      <c r="BK274" s="710"/>
      <c r="BL274" s="710"/>
      <c r="BM274" s="710"/>
      <c r="BN274" s="710"/>
      <c r="BO274" s="710"/>
      <c r="BP274" s="710"/>
      <c r="BQ274" s="710"/>
      <c r="BR274" s="710"/>
      <c r="BS274" s="710"/>
      <c r="BT274" s="710"/>
      <c r="BU274" s="710"/>
      <c r="BV274" s="710"/>
      <c r="BW274" s="710"/>
      <c r="BX274" s="710"/>
      <c r="BY274" s="710"/>
      <c r="BZ274" s="710"/>
    </row>
    <row r="275" spans="1:78" s="2" customFormat="1" ht="15.95" customHeight="1">
      <c r="A275" s="59"/>
      <c r="B275" s="59"/>
      <c r="C275" s="59"/>
      <c r="D275" s="59"/>
      <c r="E275" s="735">
        <f>shinsei_build_PAGE3_SONOTA_1</f>
        <v>0</v>
      </c>
      <c r="F275" s="735"/>
      <c r="G275" s="735"/>
      <c r="H275" s="735"/>
      <c r="I275" s="735"/>
      <c r="J275" s="735"/>
      <c r="K275" s="735"/>
      <c r="L275" s="735"/>
      <c r="M275" s="735"/>
      <c r="N275" s="735"/>
      <c r="O275" s="735"/>
      <c r="P275" s="735"/>
      <c r="Q275" s="735"/>
      <c r="R275" s="735"/>
      <c r="S275" s="735"/>
      <c r="T275" s="735"/>
      <c r="U275" s="735"/>
      <c r="V275" s="735"/>
      <c r="W275" s="735"/>
      <c r="X275" s="735"/>
      <c r="Y275" s="735"/>
      <c r="Z275" s="735"/>
      <c r="AA275" s="735"/>
      <c r="AB275" s="735"/>
      <c r="AC275" s="735"/>
      <c r="AD275" s="735"/>
      <c r="AE275" s="735"/>
      <c r="AF275" s="735"/>
      <c r="AG275" s="735"/>
      <c r="AH275" s="735"/>
      <c r="AI275" s="735"/>
      <c r="AJ275" s="735"/>
      <c r="AK275" s="735"/>
      <c r="AL275" s="735"/>
      <c r="AM275" s="735"/>
      <c r="AN275" s="735"/>
      <c r="AO275" s="735"/>
      <c r="AP275" s="735"/>
      <c r="AQ275" s="735"/>
      <c r="AR275" s="735"/>
      <c r="AS275" s="735"/>
      <c r="AT275" s="735"/>
      <c r="AU275" s="735"/>
      <c r="AV275" s="735"/>
      <c r="AW275" s="735"/>
      <c r="AX275" s="735"/>
      <c r="AY275" s="735"/>
      <c r="AZ275" s="735"/>
      <c r="BA275" s="735"/>
      <c r="BB275" s="735"/>
      <c r="BC275" s="735"/>
      <c r="BD275" s="735"/>
      <c r="BE275" s="735"/>
      <c r="BF275" s="735"/>
      <c r="BG275" s="735"/>
      <c r="BH275" s="735"/>
      <c r="BI275" s="735"/>
      <c r="BJ275" s="735"/>
      <c r="BK275" s="735"/>
      <c r="BL275" s="735"/>
      <c r="BM275" s="735"/>
      <c r="BN275" s="735"/>
      <c r="BO275" s="735"/>
      <c r="BP275" s="735"/>
      <c r="BQ275" s="735"/>
      <c r="BR275" s="735"/>
      <c r="BS275" s="735"/>
      <c r="BT275" s="735"/>
      <c r="BU275" s="735"/>
      <c r="BV275" s="735"/>
      <c r="BW275" s="735"/>
      <c r="BX275" s="735"/>
      <c r="BY275" s="82"/>
      <c r="BZ275" s="82"/>
    </row>
    <row r="276" spans="1:78" s="2" customFormat="1" ht="15.95" customHeight="1">
      <c r="A276" s="59"/>
      <c r="B276" s="59"/>
      <c r="C276" s="59"/>
      <c r="D276" s="59"/>
      <c r="E276" s="735">
        <f>shinsei_build_PAGE3_SONOTA_2</f>
        <v>0</v>
      </c>
      <c r="F276" s="735"/>
      <c r="G276" s="735"/>
      <c r="H276" s="735"/>
      <c r="I276" s="735"/>
      <c r="J276" s="735"/>
      <c r="K276" s="735"/>
      <c r="L276" s="735"/>
      <c r="M276" s="735"/>
      <c r="N276" s="735"/>
      <c r="O276" s="735"/>
      <c r="P276" s="735"/>
      <c r="Q276" s="735"/>
      <c r="R276" s="735"/>
      <c r="S276" s="735"/>
      <c r="T276" s="735"/>
      <c r="U276" s="735"/>
      <c r="V276" s="735"/>
      <c r="W276" s="735"/>
      <c r="X276" s="735"/>
      <c r="Y276" s="735"/>
      <c r="Z276" s="735"/>
      <c r="AA276" s="735"/>
      <c r="AB276" s="735"/>
      <c r="AC276" s="735"/>
      <c r="AD276" s="735"/>
      <c r="AE276" s="735"/>
      <c r="AF276" s="735"/>
      <c r="AG276" s="735"/>
      <c r="AH276" s="735"/>
      <c r="AI276" s="735"/>
      <c r="AJ276" s="735"/>
      <c r="AK276" s="735"/>
      <c r="AL276" s="735"/>
      <c r="AM276" s="735"/>
      <c r="AN276" s="735"/>
      <c r="AO276" s="735"/>
      <c r="AP276" s="735"/>
      <c r="AQ276" s="735"/>
      <c r="AR276" s="735"/>
      <c r="AS276" s="735"/>
      <c r="AT276" s="735"/>
      <c r="AU276" s="735"/>
      <c r="AV276" s="735"/>
      <c r="AW276" s="735"/>
      <c r="AX276" s="735"/>
      <c r="AY276" s="735"/>
      <c r="AZ276" s="735"/>
      <c r="BA276" s="735"/>
      <c r="BB276" s="735"/>
      <c r="BC276" s="735"/>
      <c r="BD276" s="735"/>
      <c r="BE276" s="735"/>
      <c r="BF276" s="735"/>
      <c r="BG276" s="735"/>
      <c r="BH276" s="735"/>
      <c r="BI276" s="735"/>
      <c r="BJ276" s="735"/>
      <c r="BK276" s="735"/>
      <c r="BL276" s="735"/>
      <c r="BM276" s="735"/>
      <c r="BN276" s="735"/>
      <c r="BO276" s="735"/>
      <c r="BP276" s="735"/>
      <c r="BQ276" s="735"/>
      <c r="BR276" s="735"/>
      <c r="BS276" s="735"/>
      <c r="BT276" s="735"/>
      <c r="BU276" s="735"/>
      <c r="BV276" s="735"/>
      <c r="BW276" s="735"/>
      <c r="BX276" s="735"/>
      <c r="BY276" s="82"/>
      <c r="BZ276" s="82"/>
    </row>
    <row r="277" spans="1:78" s="2" customFormat="1" ht="15.95" customHeight="1">
      <c r="A277" s="63"/>
      <c r="B277" s="63"/>
      <c r="C277" s="63"/>
      <c r="D277" s="63"/>
      <c r="E277" s="713">
        <f>shinsei_build_PAGE3_SONOTA_3</f>
        <v>0</v>
      </c>
      <c r="F277" s="713"/>
      <c r="G277" s="713"/>
      <c r="H277" s="713"/>
      <c r="I277" s="713"/>
      <c r="J277" s="713"/>
      <c r="K277" s="713"/>
      <c r="L277" s="713"/>
      <c r="M277" s="713"/>
      <c r="N277" s="713"/>
      <c r="O277" s="713"/>
      <c r="P277" s="713"/>
      <c r="Q277" s="713"/>
      <c r="R277" s="713"/>
      <c r="S277" s="713"/>
      <c r="T277" s="713"/>
      <c r="U277" s="713"/>
      <c r="V277" s="713"/>
      <c r="W277" s="713"/>
      <c r="X277" s="713"/>
      <c r="Y277" s="713"/>
      <c r="Z277" s="713"/>
      <c r="AA277" s="713"/>
      <c r="AB277" s="713"/>
      <c r="AC277" s="713"/>
      <c r="AD277" s="713"/>
      <c r="AE277" s="713"/>
      <c r="AF277" s="713"/>
      <c r="AG277" s="713"/>
      <c r="AH277" s="713"/>
      <c r="AI277" s="713"/>
      <c r="AJ277" s="713"/>
      <c r="AK277" s="713"/>
      <c r="AL277" s="713"/>
      <c r="AM277" s="713"/>
      <c r="AN277" s="713"/>
      <c r="AO277" s="713"/>
      <c r="AP277" s="713"/>
      <c r="AQ277" s="713"/>
      <c r="AR277" s="713"/>
      <c r="AS277" s="713"/>
      <c r="AT277" s="713"/>
      <c r="AU277" s="713"/>
      <c r="AV277" s="713"/>
      <c r="AW277" s="713"/>
      <c r="AX277" s="713"/>
      <c r="AY277" s="713"/>
      <c r="AZ277" s="713"/>
      <c r="BA277" s="713"/>
      <c r="BB277" s="713"/>
      <c r="BC277" s="713"/>
      <c r="BD277" s="713"/>
      <c r="BE277" s="713"/>
      <c r="BF277" s="713"/>
      <c r="BG277" s="713"/>
      <c r="BH277" s="713"/>
      <c r="BI277" s="713"/>
      <c r="BJ277" s="713"/>
      <c r="BK277" s="713"/>
      <c r="BL277" s="713"/>
      <c r="BM277" s="713"/>
      <c r="BN277" s="713"/>
      <c r="BO277" s="713"/>
      <c r="BP277" s="713"/>
      <c r="BQ277" s="713"/>
      <c r="BR277" s="713"/>
      <c r="BS277" s="713"/>
      <c r="BT277" s="713"/>
      <c r="BU277" s="713"/>
      <c r="BV277" s="713"/>
      <c r="BW277" s="713"/>
      <c r="BX277" s="713"/>
      <c r="BY277" s="83"/>
      <c r="BZ277" s="83"/>
    </row>
    <row r="278" spans="1:78" s="2" customFormat="1" ht="2.1" customHeight="1">
      <c r="A278" s="59"/>
      <c r="B278" s="59"/>
      <c r="C278" s="59"/>
      <c r="D278" s="59"/>
      <c r="E278" s="59"/>
      <c r="F278" s="59"/>
      <c r="G278" s="59"/>
      <c r="H278" s="59"/>
      <c r="I278" s="59"/>
      <c r="J278" s="59"/>
      <c r="K278" s="59"/>
      <c r="L278" s="59"/>
      <c r="M278" s="59"/>
      <c r="N278" s="59"/>
      <c r="O278" s="59"/>
      <c r="P278" s="59"/>
      <c r="Q278" s="59"/>
      <c r="R278" s="59"/>
      <c r="S278" s="735"/>
      <c r="T278" s="735"/>
      <c r="U278" s="735"/>
      <c r="V278" s="735"/>
      <c r="W278" s="735"/>
      <c r="X278" s="735"/>
      <c r="Y278" s="735"/>
      <c r="Z278" s="735"/>
      <c r="AA278" s="735"/>
      <c r="AB278" s="735"/>
      <c r="AC278" s="735"/>
      <c r="AD278" s="735"/>
      <c r="AE278" s="735"/>
      <c r="AF278" s="735"/>
      <c r="AG278" s="735"/>
      <c r="AH278" s="735"/>
      <c r="AI278" s="735"/>
      <c r="AJ278" s="735"/>
      <c r="AK278" s="735"/>
      <c r="AL278" s="735"/>
      <c r="AM278" s="735"/>
      <c r="AN278" s="735"/>
      <c r="AO278" s="735"/>
      <c r="AP278" s="735"/>
      <c r="AQ278" s="735"/>
      <c r="AR278" s="735"/>
      <c r="AS278" s="735"/>
      <c r="AT278" s="735"/>
      <c r="AU278" s="735"/>
      <c r="AV278" s="735"/>
      <c r="AW278" s="735"/>
      <c r="AX278" s="735"/>
      <c r="AY278" s="735"/>
      <c r="AZ278" s="735"/>
      <c r="BA278" s="735"/>
      <c r="BB278" s="735"/>
      <c r="BC278" s="735"/>
      <c r="BD278" s="735"/>
      <c r="BE278" s="735"/>
      <c r="BF278" s="735"/>
      <c r="BG278" s="735"/>
      <c r="BH278" s="735"/>
      <c r="BI278" s="735"/>
      <c r="BJ278" s="735"/>
      <c r="BK278" s="735"/>
      <c r="BL278" s="735"/>
      <c r="BM278" s="735"/>
      <c r="BN278" s="735"/>
      <c r="BO278" s="735"/>
      <c r="BP278" s="735"/>
      <c r="BQ278" s="735"/>
      <c r="BR278" s="735"/>
      <c r="BS278" s="735"/>
      <c r="BT278" s="735"/>
      <c r="BU278" s="735"/>
      <c r="BV278" s="735"/>
      <c r="BW278" s="735"/>
      <c r="BX278" s="735"/>
      <c r="BY278" s="735"/>
      <c r="BZ278" s="735"/>
    </row>
    <row r="279" spans="1:78" s="2" customFormat="1" ht="2.1" customHeight="1">
      <c r="A279" s="59"/>
      <c r="B279" s="59"/>
      <c r="C279" s="59"/>
      <c r="D279" s="59"/>
      <c r="E279" s="699"/>
      <c r="F279" s="699"/>
      <c r="G279" s="699"/>
      <c r="H279" s="699"/>
      <c r="I279" s="699"/>
      <c r="J279" s="699"/>
      <c r="K279" s="699"/>
      <c r="L279" s="699"/>
      <c r="M279" s="699"/>
      <c r="N279" s="699"/>
      <c r="O279" s="699"/>
      <c r="P279" s="699"/>
      <c r="Q279" s="699"/>
      <c r="R279" s="699"/>
      <c r="S279" s="699"/>
      <c r="T279" s="699"/>
      <c r="U279" s="699"/>
      <c r="V279" s="699"/>
      <c r="W279" s="699"/>
      <c r="X279" s="699"/>
      <c r="Y279" s="699"/>
      <c r="Z279" s="699"/>
      <c r="AA279" s="699"/>
      <c r="AB279" s="699"/>
      <c r="AC279" s="699"/>
      <c r="AD279" s="699"/>
      <c r="AE279" s="699"/>
      <c r="AF279" s="699"/>
      <c r="AG279" s="699"/>
      <c r="AH279" s="699"/>
      <c r="AI279" s="699"/>
      <c r="AJ279" s="699"/>
      <c r="AK279" s="699"/>
      <c r="AL279" s="699"/>
      <c r="AM279" s="699"/>
      <c r="AN279" s="699"/>
      <c r="AO279" s="699"/>
      <c r="AP279" s="699"/>
      <c r="AQ279" s="699"/>
      <c r="AR279" s="699"/>
      <c r="AS279" s="699"/>
      <c r="AT279" s="699"/>
      <c r="AU279" s="699"/>
      <c r="AV279" s="699"/>
      <c r="AW279" s="699"/>
      <c r="AX279" s="699"/>
      <c r="AY279" s="699"/>
      <c r="AZ279" s="699"/>
      <c r="BA279" s="699"/>
      <c r="BB279" s="699"/>
      <c r="BC279" s="699"/>
      <c r="BD279" s="699"/>
      <c r="BE279" s="699"/>
      <c r="BF279" s="699"/>
      <c r="BG279" s="699"/>
      <c r="BH279" s="699"/>
      <c r="BI279" s="699"/>
      <c r="BJ279" s="699"/>
      <c r="BK279" s="699"/>
      <c r="BL279" s="699"/>
      <c r="BM279" s="699"/>
      <c r="BN279" s="699"/>
      <c r="BO279" s="699"/>
      <c r="BP279" s="699"/>
      <c r="BQ279" s="699"/>
      <c r="BR279" s="699"/>
      <c r="BS279" s="699"/>
      <c r="BT279" s="699"/>
      <c r="BU279" s="699"/>
      <c r="BV279" s="699"/>
      <c r="BW279" s="699"/>
      <c r="BX279" s="699"/>
      <c r="BY279" s="82"/>
      <c r="BZ279" s="82"/>
    </row>
    <row r="280" spans="1:78" s="2" customFormat="1" ht="2.1" customHeight="1">
      <c r="A280" s="59"/>
      <c r="B280" s="59"/>
      <c r="C280" s="59"/>
      <c r="D280" s="59"/>
      <c r="E280" s="699"/>
      <c r="F280" s="699"/>
      <c r="G280" s="699"/>
      <c r="H280" s="699"/>
      <c r="I280" s="699"/>
      <c r="J280" s="699"/>
      <c r="K280" s="699"/>
      <c r="L280" s="699"/>
      <c r="M280" s="699"/>
      <c r="N280" s="699"/>
      <c r="O280" s="699"/>
      <c r="P280" s="699"/>
      <c r="Q280" s="699"/>
      <c r="R280" s="699"/>
      <c r="S280" s="699"/>
      <c r="T280" s="699"/>
      <c r="U280" s="699"/>
      <c r="V280" s="699"/>
      <c r="W280" s="699"/>
      <c r="X280" s="699"/>
      <c r="Y280" s="699"/>
      <c r="Z280" s="699"/>
      <c r="AA280" s="699"/>
      <c r="AB280" s="699"/>
      <c r="AC280" s="699"/>
      <c r="AD280" s="699"/>
      <c r="AE280" s="699"/>
      <c r="AF280" s="699"/>
      <c r="AG280" s="699"/>
      <c r="AH280" s="699"/>
      <c r="AI280" s="699"/>
      <c r="AJ280" s="699"/>
      <c r="AK280" s="699"/>
      <c r="AL280" s="699"/>
      <c r="AM280" s="699"/>
      <c r="AN280" s="699"/>
      <c r="AO280" s="699"/>
      <c r="AP280" s="699"/>
      <c r="AQ280" s="699"/>
      <c r="AR280" s="699"/>
      <c r="AS280" s="699"/>
      <c r="AT280" s="699"/>
      <c r="AU280" s="699"/>
      <c r="AV280" s="699"/>
      <c r="AW280" s="699"/>
      <c r="AX280" s="699"/>
      <c r="AY280" s="699"/>
      <c r="AZ280" s="699"/>
      <c r="BA280" s="699"/>
      <c r="BB280" s="699"/>
      <c r="BC280" s="699"/>
      <c r="BD280" s="699"/>
      <c r="BE280" s="699"/>
      <c r="BF280" s="699"/>
      <c r="BG280" s="699"/>
      <c r="BH280" s="699"/>
      <c r="BI280" s="699"/>
      <c r="BJ280" s="699"/>
      <c r="BK280" s="699"/>
      <c r="BL280" s="699"/>
      <c r="BM280" s="699"/>
      <c r="BN280" s="699"/>
      <c r="BO280" s="699"/>
      <c r="BP280" s="699"/>
      <c r="BQ280" s="699"/>
      <c r="BR280" s="699"/>
      <c r="BS280" s="699"/>
      <c r="BT280" s="699"/>
      <c r="BU280" s="699"/>
      <c r="BV280" s="699"/>
      <c r="BW280" s="699"/>
      <c r="BX280" s="699"/>
      <c r="BY280" s="82"/>
      <c r="BZ280" s="82"/>
    </row>
    <row r="281" spans="1:78" s="2" customFormat="1" ht="2.1" customHeight="1">
      <c r="A281" s="59"/>
      <c r="B281" s="59"/>
      <c r="C281" s="59"/>
      <c r="D281" s="59"/>
      <c r="E281" s="699"/>
      <c r="F281" s="699"/>
      <c r="G281" s="699"/>
      <c r="H281" s="699"/>
      <c r="I281" s="699"/>
      <c r="J281" s="699"/>
      <c r="K281" s="699"/>
      <c r="L281" s="699"/>
      <c r="M281" s="699"/>
      <c r="N281" s="699"/>
      <c r="O281" s="699"/>
      <c r="P281" s="699"/>
      <c r="Q281" s="699"/>
      <c r="R281" s="699"/>
      <c r="S281" s="699"/>
      <c r="T281" s="699"/>
      <c r="U281" s="699"/>
      <c r="V281" s="699"/>
      <c r="W281" s="699"/>
      <c r="X281" s="699"/>
      <c r="Y281" s="699"/>
      <c r="Z281" s="699"/>
      <c r="AA281" s="699"/>
      <c r="AB281" s="699"/>
      <c r="AC281" s="699"/>
      <c r="AD281" s="699"/>
      <c r="AE281" s="699"/>
      <c r="AF281" s="699"/>
      <c r="AG281" s="699"/>
      <c r="AH281" s="699"/>
      <c r="AI281" s="699"/>
      <c r="AJ281" s="699"/>
      <c r="AK281" s="699"/>
      <c r="AL281" s="699"/>
      <c r="AM281" s="699"/>
      <c r="AN281" s="699"/>
      <c r="AO281" s="699"/>
      <c r="AP281" s="699"/>
      <c r="AQ281" s="699"/>
      <c r="AR281" s="699"/>
      <c r="AS281" s="699"/>
      <c r="AT281" s="699"/>
      <c r="AU281" s="699"/>
      <c r="AV281" s="699"/>
      <c r="AW281" s="699"/>
      <c r="AX281" s="699"/>
      <c r="AY281" s="699"/>
      <c r="AZ281" s="699"/>
      <c r="BA281" s="699"/>
      <c r="BB281" s="699"/>
      <c r="BC281" s="699"/>
      <c r="BD281" s="699"/>
      <c r="BE281" s="699"/>
      <c r="BF281" s="699"/>
      <c r="BG281" s="699"/>
      <c r="BH281" s="699"/>
      <c r="BI281" s="699"/>
      <c r="BJ281" s="699"/>
      <c r="BK281" s="699"/>
      <c r="BL281" s="699"/>
      <c r="BM281" s="699"/>
      <c r="BN281" s="699"/>
      <c r="BO281" s="699"/>
      <c r="BP281" s="699"/>
      <c r="BQ281" s="699"/>
      <c r="BR281" s="699"/>
      <c r="BS281" s="699"/>
      <c r="BT281" s="699"/>
      <c r="BU281" s="699"/>
      <c r="BV281" s="699"/>
      <c r="BW281" s="699"/>
      <c r="BX281" s="699"/>
      <c r="BY281" s="82"/>
      <c r="BZ281" s="82"/>
    </row>
    <row r="282" spans="1:78" s="2" customFormat="1" ht="2.1" customHeight="1">
      <c r="A282" s="59"/>
      <c r="B282" s="59"/>
      <c r="C282" s="59"/>
      <c r="D282" s="59"/>
      <c r="E282" s="699"/>
      <c r="F282" s="699"/>
      <c r="G282" s="699"/>
      <c r="H282" s="699"/>
      <c r="I282" s="699"/>
      <c r="J282" s="699"/>
      <c r="K282" s="699"/>
      <c r="L282" s="699"/>
      <c r="M282" s="699"/>
      <c r="N282" s="699"/>
      <c r="O282" s="699"/>
      <c r="P282" s="699"/>
      <c r="Q282" s="699"/>
      <c r="R282" s="699"/>
      <c r="S282" s="699"/>
      <c r="T282" s="699"/>
      <c r="U282" s="699"/>
      <c r="V282" s="699"/>
      <c r="W282" s="699"/>
      <c r="X282" s="699"/>
      <c r="Y282" s="699"/>
      <c r="Z282" s="699"/>
      <c r="AA282" s="699"/>
      <c r="AB282" s="699"/>
      <c r="AC282" s="699"/>
      <c r="AD282" s="699"/>
      <c r="AE282" s="699"/>
      <c r="AF282" s="699"/>
      <c r="AG282" s="699"/>
      <c r="AH282" s="699"/>
      <c r="AI282" s="699"/>
      <c r="AJ282" s="699"/>
      <c r="AK282" s="699"/>
      <c r="AL282" s="699"/>
      <c r="AM282" s="699"/>
      <c r="AN282" s="699"/>
      <c r="AO282" s="699"/>
      <c r="AP282" s="699"/>
      <c r="AQ282" s="699"/>
      <c r="AR282" s="699"/>
      <c r="AS282" s="699"/>
      <c r="AT282" s="699"/>
      <c r="AU282" s="699"/>
      <c r="AV282" s="699"/>
      <c r="AW282" s="699"/>
      <c r="AX282" s="699"/>
      <c r="AY282" s="699"/>
      <c r="AZ282" s="699"/>
      <c r="BA282" s="699"/>
      <c r="BB282" s="699"/>
      <c r="BC282" s="699"/>
      <c r="BD282" s="699"/>
      <c r="BE282" s="699"/>
      <c r="BF282" s="699"/>
      <c r="BG282" s="699"/>
      <c r="BH282" s="699"/>
      <c r="BI282" s="699"/>
      <c r="BJ282" s="699"/>
      <c r="BK282" s="699"/>
      <c r="BL282" s="699"/>
      <c r="BM282" s="699"/>
      <c r="BN282" s="699"/>
      <c r="BO282" s="699"/>
      <c r="BP282" s="699"/>
      <c r="BQ282" s="699"/>
      <c r="BR282" s="699"/>
      <c r="BS282" s="699"/>
      <c r="BT282" s="699"/>
      <c r="BU282" s="699"/>
      <c r="BV282" s="699"/>
      <c r="BW282" s="699"/>
      <c r="BX282" s="699"/>
      <c r="BY282" s="82"/>
      <c r="BZ282" s="82"/>
    </row>
    <row r="283" spans="1:78" s="2" customFormat="1" ht="2.1" customHeight="1">
      <c r="A283" s="59"/>
      <c r="B283" s="59"/>
      <c r="C283" s="59"/>
      <c r="D283" s="59"/>
      <c r="E283" s="699"/>
      <c r="F283" s="699"/>
      <c r="G283" s="699"/>
      <c r="H283" s="699"/>
      <c r="I283" s="699"/>
      <c r="J283" s="699"/>
      <c r="K283" s="699"/>
      <c r="L283" s="699"/>
      <c r="M283" s="699"/>
      <c r="N283" s="699"/>
      <c r="O283" s="699"/>
      <c r="P283" s="699"/>
      <c r="Q283" s="699"/>
      <c r="R283" s="699"/>
      <c r="S283" s="699"/>
      <c r="T283" s="699"/>
      <c r="U283" s="699"/>
      <c r="V283" s="699"/>
      <c r="W283" s="699"/>
      <c r="X283" s="699"/>
      <c r="Y283" s="699"/>
      <c r="Z283" s="699"/>
      <c r="AA283" s="699"/>
      <c r="AB283" s="699"/>
      <c r="AC283" s="699"/>
      <c r="AD283" s="699"/>
      <c r="AE283" s="699"/>
      <c r="AF283" s="699"/>
      <c r="AG283" s="699"/>
      <c r="AH283" s="699"/>
      <c r="AI283" s="699"/>
      <c r="AJ283" s="699"/>
      <c r="AK283" s="699"/>
      <c r="AL283" s="699"/>
      <c r="AM283" s="699"/>
      <c r="AN283" s="699"/>
      <c r="AO283" s="699"/>
      <c r="AP283" s="699"/>
      <c r="AQ283" s="699"/>
      <c r="AR283" s="699"/>
      <c r="AS283" s="699"/>
      <c r="AT283" s="699"/>
      <c r="AU283" s="699"/>
      <c r="AV283" s="699"/>
      <c r="AW283" s="699"/>
      <c r="AX283" s="699"/>
      <c r="AY283" s="699"/>
      <c r="AZ283" s="699"/>
      <c r="BA283" s="699"/>
      <c r="BB283" s="699"/>
      <c r="BC283" s="699"/>
      <c r="BD283" s="699"/>
      <c r="BE283" s="699"/>
      <c r="BF283" s="699"/>
      <c r="BG283" s="699"/>
      <c r="BH283" s="699"/>
      <c r="BI283" s="699"/>
      <c r="BJ283" s="699"/>
      <c r="BK283" s="699"/>
      <c r="BL283" s="699"/>
      <c r="BM283" s="699"/>
      <c r="BN283" s="699"/>
      <c r="BO283" s="699"/>
      <c r="BP283" s="699"/>
      <c r="BQ283" s="699"/>
      <c r="BR283" s="699"/>
      <c r="BS283" s="699"/>
      <c r="BT283" s="699"/>
      <c r="BU283" s="699"/>
      <c r="BV283" s="699"/>
      <c r="BW283" s="699"/>
      <c r="BX283" s="699"/>
      <c r="BY283" s="82"/>
      <c r="BZ283" s="82"/>
    </row>
    <row r="284" spans="1:78" s="2" customFormat="1" ht="2.1" customHeight="1">
      <c r="A284" s="59"/>
      <c r="B284" s="59"/>
      <c r="C284" s="59"/>
      <c r="D284" s="59"/>
      <c r="E284" s="59"/>
      <c r="F284" s="59"/>
      <c r="G284" s="59"/>
      <c r="H284" s="59"/>
      <c r="I284" s="59"/>
      <c r="J284" s="59"/>
      <c r="K284" s="59"/>
      <c r="L284" s="59"/>
      <c r="M284" s="59"/>
      <c r="N284" s="59"/>
      <c r="O284" s="59"/>
      <c r="P284" s="59"/>
      <c r="Q284" s="59"/>
      <c r="R284" s="59"/>
      <c r="S284" s="82"/>
      <c r="T284" s="82"/>
      <c r="U284" s="82"/>
      <c r="V284" s="82"/>
      <c r="W284" s="82"/>
      <c r="X284" s="82"/>
      <c r="Y284" s="82"/>
      <c r="Z284" s="82"/>
      <c r="AA284" s="82"/>
      <c r="AB284" s="82"/>
      <c r="AC284" s="82"/>
      <c r="AD284" s="82"/>
      <c r="AE284" s="82"/>
      <c r="AF284" s="82"/>
      <c r="AG284" s="82"/>
      <c r="AH284" s="82"/>
      <c r="AI284" s="82"/>
      <c r="AJ284" s="82"/>
      <c r="AK284" s="82"/>
      <c r="AL284" s="82"/>
      <c r="AM284" s="82"/>
      <c r="AN284" s="82"/>
      <c r="AO284" s="82"/>
      <c r="AP284" s="82"/>
      <c r="AQ284" s="82"/>
      <c r="AR284" s="82"/>
      <c r="AS284" s="82"/>
      <c r="AT284" s="82"/>
      <c r="AU284" s="82"/>
      <c r="AV284" s="82"/>
      <c r="AW284" s="82"/>
      <c r="AX284" s="82"/>
      <c r="AY284" s="82"/>
      <c r="AZ284" s="82"/>
      <c r="BA284" s="82"/>
      <c r="BB284" s="82"/>
      <c r="BC284" s="82"/>
      <c r="BD284" s="82"/>
      <c r="BE284" s="82"/>
      <c r="BF284" s="82"/>
      <c r="BG284" s="82"/>
      <c r="BH284" s="82"/>
      <c r="BI284" s="82"/>
      <c r="BJ284" s="82"/>
      <c r="BK284" s="82"/>
      <c r="BL284" s="82"/>
      <c r="BM284" s="82"/>
      <c r="BN284" s="82"/>
      <c r="BO284" s="82"/>
      <c r="BP284" s="82"/>
      <c r="BQ284" s="82"/>
      <c r="BR284" s="82"/>
      <c r="BS284" s="82"/>
      <c r="BT284" s="82"/>
      <c r="BU284" s="82"/>
      <c r="BV284" s="82"/>
      <c r="BW284" s="82"/>
      <c r="BX284" s="82"/>
      <c r="BY284" s="82"/>
      <c r="BZ284" s="82"/>
    </row>
    <row r="285" spans="1:78" s="2" customFormat="1" ht="2.1" customHeight="1">
      <c r="A285" s="59"/>
      <c r="B285" s="59"/>
      <c r="C285" s="59"/>
      <c r="D285" s="59"/>
      <c r="E285" s="59"/>
      <c r="F285" s="59"/>
      <c r="G285" s="59"/>
      <c r="H285" s="59"/>
      <c r="I285" s="59"/>
      <c r="J285" s="59"/>
      <c r="K285" s="59"/>
      <c r="L285" s="59"/>
      <c r="M285" s="59"/>
      <c r="N285" s="59"/>
      <c r="O285" s="59"/>
      <c r="P285" s="59"/>
      <c r="Q285" s="59"/>
      <c r="R285" s="59"/>
      <c r="S285" s="59"/>
      <c r="T285" s="59"/>
      <c r="U285" s="59"/>
      <c r="V285" s="59"/>
      <c r="W285" s="59"/>
      <c r="X285" s="59"/>
      <c r="Y285" s="59"/>
      <c r="Z285" s="59"/>
      <c r="AA285" s="59"/>
      <c r="AB285" s="59"/>
      <c r="AC285" s="59"/>
      <c r="AD285" s="59"/>
      <c r="AE285" s="59"/>
      <c r="AF285" s="59"/>
      <c r="AG285" s="59"/>
      <c r="AH285" s="59"/>
      <c r="AI285" s="59"/>
      <c r="AJ285" s="59"/>
      <c r="AK285" s="59"/>
      <c r="AL285" s="59"/>
      <c r="AM285" s="59"/>
      <c r="AN285" s="59"/>
      <c r="AO285" s="59"/>
      <c r="AP285" s="59"/>
      <c r="AQ285" s="59"/>
      <c r="AR285" s="59"/>
      <c r="AS285" s="59"/>
      <c r="AT285" s="59"/>
      <c r="AU285" s="59"/>
      <c r="AV285" s="59"/>
      <c r="AW285" s="59"/>
      <c r="AX285" s="59"/>
      <c r="AY285" s="59"/>
      <c r="AZ285" s="59"/>
      <c r="BA285" s="59"/>
      <c r="BB285" s="59"/>
      <c r="BC285" s="59"/>
      <c r="BD285" s="59"/>
      <c r="BE285" s="59"/>
      <c r="BF285" s="59"/>
      <c r="BG285" s="59"/>
      <c r="BH285" s="59"/>
      <c r="BI285" s="59"/>
      <c r="BJ285" s="59"/>
      <c r="BK285" s="59"/>
      <c r="BL285" s="59"/>
      <c r="BM285" s="59"/>
      <c r="BN285" s="59"/>
      <c r="BO285" s="59"/>
      <c r="BP285" s="59"/>
      <c r="BQ285" s="59"/>
      <c r="BR285" s="59"/>
      <c r="BS285" s="59"/>
      <c r="BT285" s="59"/>
      <c r="BU285" s="59"/>
      <c r="BV285" s="59"/>
      <c r="BW285" s="59"/>
      <c r="BX285" s="59"/>
      <c r="BY285" s="59"/>
      <c r="BZ285" s="59"/>
    </row>
    <row r="286" spans="1:78" s="2" customFormat="1" ht="2.1" customHeight="1">
      <c r="A286" s="59"/>
      <c r="B286" s="59"/>
      <c r="C286" s="59"/>
      <c r="D286" s="59"/>
      <c r="E286" s="59"/>
      <c r="F286" s="59"/>
      <c r="G286" s="59"/>
      <c r="H286" s="59"/>
      <c r="I286" s="59"/>
      <c r="J286" s="59"/>
      <c r="K286" s="59"/>
      <c r="L286" s="59"/>
      <c r="M286" s="59"/>
      <c r="N286" s="59"/>
      <c r="O286" s="59"/>
      <c r="P286" s="59"/>
      <c r="Q286" s="59"/>
      <c r="R286" s="59"/>
      <c r="S286" s="59"/>
      <c r="T286" s="59"/>
      <c r="U286" s="59"/>
      <c r="V286" s="59"/>
      <c r="W286" s="59"/>
      <c r="X286" s="59"/>
      <c r="Y286" s="59"/>
      <c r="Z286" s="59"/>
      <c r="AA286" s="59"/>
      <c r="AB286" s="59"/>
      <c r="AC286" s="59"/>
      <c r="AD286" s="59"/>
      <c r="AE286" s="59"/>
      <c r="AF286" s="59"/>
      <c r="AG286" s="59"/>
      <c r="AH286" s="59"/>
      <c r="AI286" s="59"/>
      <c r="AJ286" s="59"/>
      <c r="AK286" s="59"/>
      <c r="AL286" s="59"/>
      <c r="AM286" s="59"/>
      <c r="AN286" s="59"/>
      <c r="AO286" s="59"/>
      <c r="AP286" s="59"/>
      <c r="AQ286" s="59"/>
      <c r="AR286" s="59"/>
      <c r="AS286" s="59"/>
      <c r="AT286" s="59"/>
      <c r="AU286" s="59"/>
      <c r="AV286" s="59"/>
      <c r="AW286" s="59"/>
      <c r="AX286" s="59"/>
      <c r="AY286" s="59"/>
      <c r="AZ286" s="59"/>
      <c r="BA286" s="59"/>
      <c r="BB286" s="59"/>
      <c r="BC286" s="59"/>
      <c r="BD286" s="59"/>
      <c r="BE286" s="59"/>
      <c r="BF286" s="59"/>
      <c r="BG286" s="59"/>
      <c r="BH286" s="59"/>
      <c r="BI286" s="59"/>
      <c r="BJ286" s="59"/>
      <c r="BK286" s="59"/>
      <c r="BL286" s="59"/>
      <c r="BM286" s="59"/>
      <c r="BN286" s="59"/>
      <c r="BO286" s="59"/>
      <c r="BP286" s="59"/>
      <c r="BQ286" s="59"/>
      <c r="BR286" s="59"/>
      <c r="BS286" s="59"/>
      <c r="BT286" s="59"/>
      <c r="BU286" s="59"/>
      <c r="BV286" s="59"/>
      <c r="BW286" s="59"/>
      <c r="BX286" s="59"/>
      <c r="BY286" s="59"/>
      <c r="BZ286" s="59"/>
    </row>
    <row r="287" spans="1:78" s="2" customFormat="1" ht="2.1" customHeight="1">
      <c r="A287" s="59"/>
      <c r="B287" s="59"/>
      <c r="C287" s="59"/>
      <c r="D287" s="59"/>
      <c r="E287" s="59"/>
      <c r="F287" s="59"/>
      <c r="G287" s="59"/>
      <c r="H287" s="59"/>
      <c r="I287" s="59"/>
      <c r="J287" s="59"/>
      <c r="K287" s="59"/>
      <c r="L287" s="59"/>
      <c r="M287" s="59"/>
      <c r="N287" s="59"/>
      <c r="O287" s="59"/>
      <c r="P287" s="59"/>
      <c r="Q287" s="59"/>
      <c r="R287" s="59"/>
      <c r="S287" s="59"/>
      <c r="T287" s="59"/>
      <c r="U287" s="59"/>
      <c r="V287" s="59"/>
      <c r="W287" s="59"/>
      <c r="X287" s="59"/>
      <c r="Y287" s="59"/>
      <c r="Z287" s="59"/>
      <c r="AA287" s="59"/>
      <c r="AB287" s="59"/>
      <c r="AC287" s="59"/>
      <c r="AD287" s="59"/>
      <c r="AE287" s="59"/>
      <c r="AF287" s="59"/>
      <c r="AG287" s="59"/>
      <c r="AH287" s="59"/>
      <c r="AI287" s="59"/>
      <c r="AJ287" s="59"/>
      <c r="AK287" s="59"/>
      <c r="AL287" s="59"/>
      <c r="AM287" s="59"/>
      <c r="AN287" s="59"/>
      <c r="AO287" s="59"/>
      <c r="AP287" s="59"/>
      <c r="AQ287" s="59"/>
      <c r="AR287" s="59"/>
      <c r="AS287" s="59"/>
      <c r="AT287" s="59"/>
      <c r="AU287" s="59"/>
      <c r="AV287" s="59"/>
      <c r="AW287" s="59"/>
      <c r="AX287" s="59"/>
      <c r="AY287" s="59"/>
      <c r="AZ287" s="59"/>
      <c r="BA287" s="59"/>
      <c r="BB287" s="59"/>
      <c r="BC287" s="59"/>
      <c r="BD287" s="59"/>
      <c r="BE287" s="59"/>
      <c r="BF287" s="59"/>
      <c r="BG287" s="59"/>
      <c r="BH287" s="59"/>
      <c r="BI287" s="59"/>
      <c r="BJ287" s="59"/>
      <c r="BK287" s="59"/>
      <c r="BL287" s="59"/>
      <c r="BM287" s="59"/>
      <c r="BN287" s="59"/>
      <c r="BO287" s="59"/>
      <c r="BP287" s="59"/>
      <c r="BQ287" s="59"/>
      <c r="BR287" s="59"/>
      <c r="BS287" s="59"/>
      <c r="BT287" s="59"/>
      <c r="BU287" s="59"/>
      <c r="BV287" s="59"/>
      <c r="BW287" s="59"/>
      <c r="BX287" s="59"/>
      <c r="BY287" s="59"/>
      <c r="BZ287" s="59"/>
    </row>
    <row r="288" spans="1:78" s="2" customFormat="1" ht="2.1" customHeight="1">
      <c r="A288" s="59"/>
      <c r="B288" s="59"/>
      <c r="C288" s="59"/>
      <c r="D288" s="59"/>
      <c r="E288" s="59"/>
      <c r="F288" s="59"/>
      <c r="G288" s="59"/>
      <c r="H288" s="59"/>
      <c r="I288" s="59"/>
      <c r="J288" s="59"/>
      <c r="K288" s="59"/>
      <c r="L288" s="59"/>
      <c r="M288" s="59"/>
      <c r="N288" s="59"/>
      <c r="O288" s="59"/>
      <c r="P288" s="59"/>
      <c r="Q288" s="59"/>
      <c r="R288" s="59"/>
      <c r="S288" s="59"/>
      <c r="T288" s="59"/>
      <c r="U288" s="59"/>
      <c r="V288" s="59"/>
      <c r="W288" s="59"/>
      <c r="X288" s="59"/>
      <c r="Y288" s="59"/>
      <c r="Z288" s="59"/>
      <c r="AA288" s="59"/>
      <c r="AB288" s="59"/>
      <c r="AC288" s="59"/>
      <c r="AD288" s="59"/>
      <c r="AE288" s="59"/>
      <c r="AF288" s="59"/>
      <c r="AG288" s="59"/>
      <c r="AH288" s="59"/>
      <c r="AI288" s="59"/>
      <c r="AJ288" s="59"/>
      <c r="AK288" s="59"/>
      <c r="AL288" s="59"/>
      <c r="AM288" s="59"/>
      <c r="AN288" s="59"/>
      <c r="AO288" s="59"/>
      <c r="AP288" s="59"/>
      <c r="AQ288" s="59"/>
      <c r="AR288" s="59"/>
      <c r="AS288" s="59"/>
      <c r="AT288" s="59"/>
      <c r="AU288" s="59"/>
      <c r="AV288" s="59"/>
      <c r="AW288" s="59"/>
      <c r="AX288" s="59"/>
      <c r="AY288" s="59"/>
      <c r="AZ288" s="59"/>
      <c r="BA288" s="59"/>
      <c r="BB288" s="59"/>
      <c r="BC288" s="59"/>
      <c r="BD288" s="59"/>
      <c r="BE288" s="59"/>
      <c r="BF288" s="59"/>
      <c r="BG288" s="59"/>
      <c r="BH288" s="59"/>
      <c r="BI288" s="59"/>
      <c r="BJ288" s="59"/>
      <c r="BK288" s="59"/>
      <c r="BL288" s="59"/>
      <c r="BM288" s="59"/>
      <c r="BN288" s="59"/>
      <c r="BO288" s="59"/>
      <c r="BP288" s="59"/>
      <c r="BQ288" s="59"/>
      <c r="BR288" s="59"/>
      <c r="BS288" s="59"/>
      <c r="BT288" s="59"/>
      <c r="BU288" s="59"/>
      <c r="BV288" s="59"/>
      <c r="BW288" s="59"/>
      <c r="BX288" s="59"/>
      <c r="BY288" s="59"/>
      <c r="BZ288" s="59"/>
    </row>
    <row r="289" spans="1:79" s="2" customFormat="1" ht="15" customHeight="1">
      <c r="A289" s="720" t="s">
        <v>1375</v>
      </c>
      <c r="B289" s="720"/>
      <c r="C289" s="720"/>
      <c r="D289" s="720"/>
      <c r="E289" s="720"/>
      <c r="F289" s="720"/>
      <c r="G289" s="720"/>
      <c r="H289" s="720"/>
      <c r="I289" s="720"/>
      <c r="J289" s="720"/>
      <c r="K289" s="720"/>
      <c r="L289" s="720"/>
      <c r="M289" s="720"/>
      <c r="N289" s="720"/>
      <c r="O289" s="720"/>
      <c r="P289" s="720"/>
      <c r="Q289" s="720"/>
      <c r="R289" s="720"/>
      <c r="S289" s="720"/>
      <c r="T289" s="720"/>
      <c r="U289" s="720"/>
      <c r="V289" s="720"/>
      <c r="W289" s="720"/>
      <c r="X289" s="720"/>
      <c r="Y289" s="720"/>
      <c r="Z289" s="720"/>
      <c r="AA289" s="720"/>
      <c r="AB289" s="720"/>
      <c r="AC289" s="720"/>
      <c r="AD289" s="720"/>
      <c r="AE289" s="720"/>
      <c r="AF289" s="720"/>
      <c r="AG289" s="720"/>
      <c r="AH289" s="720"/>
      <c r="AI289" s="720"/>
      <c r="AJ289" s="720"/>
      <c r="AK289" s="720"/>
      <c r="AL289" s="720"/>
      <c r="AM289" s="720"/>
      <c r="AN289" s="720"/>
      <c r="AO289" s="720"/>
      <c r="AP289" s="720"/>
      <c r="AQ289" s="720"/>
      <c r="AR289" s="720"/>
      <c r="AS289" s="720"/>
      <c r="AT289" s="720"/>
      <c r="AU289" s="720"/>
      <c r="AV289" s="720"/>
      <c r="AW289" s="720"/>
      <c r="AX289" s="720"/>
      <c r="AY289" s="720"/>
      <c r="AZ289" s="720"/>
      <c r="BA289" s="720"/>
      <c r="BB289" s="720"/>
      <c r="BC289" s="720"/>
      <c r="BD289" s="720"/>
      <c r="BE289" s="720"/>
      <c r="BF289" s="720"/>
      <c r="BG289" s="720"/>
      <c r="BH289" s="720"/>
      <c r="BI289" s="720"/>
      <c r="BJ289" s="720"/>
      <c r="BK289" s="720"/>
      <c r="BL289" s="720"/>
      <c r="BM289" s="720"/>
      <c r="BN289" s="720"/>
      <c r="BO289" s="720"/>
      <c r="BP289" s="720"/>
      <c r="BQ289" s="720"/>
      <c r="BR289" s="720"/>
      <c r="BS289" s="720"/>
      <c r="BT289" s="720"/>
      <c r="BU289" s="720"/>
      <c r="BV289" s="720"/>
      <c r="BW289" s="720"/>
      <c r="BX289" s="720"/>
      <c r="BY289" s="720"/>
      <c r="BZ289" s="720"/>
      <c r="CA289" s="59"/>
    </row>
    <row r="290" spans="1:79" s="2" customFormat="1" ht="14.45" customHeight="1">
      <c r="A290" s="60"/>
      <c r="B290" s="59" t="s">
        <v>1376</v>
      </c>
      <c r="C290" s="59"/>
      <c r="D290" s="59"/>
      <c r="E290" s="59"/>
      <c r="F290" s="59"/>
      <c r="G290" s="59"/>
      <c r="H290" s="59"/>
      <c r="I290" s="59"/>
      <c r="J290" s="59"/>
      <c r="K290" s="59"/>
      <c r="L290" s="59"/>
      <c r="M290" s="59"/>
      <c r="N290" s="59"/>
      <c r="O290" s="59"/>
      <c r="P290" s="59"/>
      <c r="Q290" s="59"/>
      <c r="R290" s="59"/>
      <c r="S290" s="59"/>
      <c r="T290" s="59"/>
      <c r="U290" s="59"/>
      <c r="V290" s="59"/>
      <c r="W290" s="59"/>
      <c r="X290" s="59"/>
      <c r="Y290" s="59"/>
      <c r="Z290" s="59"/>
      <c r="AA290" s="59"/>
      <c r="AB290" s="59"/>
      <c r="AC290" s="59"/>
      <c r="AD290" s="59"/>
      <c r="AE290" s="59"/>
      <c r="AF290" s="59"/>
      <c r="AG290" s="59"/>
      <c r="AH290" s="59"/>
      <c r="AI290" s="59"/>
      <c r="AJ290" s="59"/>
      <c r="AK290" s="59"/>
      <c r="AL290" s="59"/>
      <c r="AM290" s="59"/>
      <c r="AN290" s="59"/>
      <c r="AO290" s="59"/>
      <c r="AP290" s="60"/>
      <c r="AQ290" s="60"/>
      <c r="AR290" s="60"/>
      <c r="AS290" s="60"/>
      <c r="AT290" s="60"/>
      <c r="AU290" s="60"/>
      <c r="AV290" s="60"/>
      <c r="AW290" s="60"/>
      <c r="AX290" s="60"/>
      <c r="AY290" s="60"/>
      <c r="AZ290" s="60"/>
      <c r="BA290" s="60"/>
      <c r="BB290" s="60"/>
      <c r="BC290" s="60"/>
      <c r="BD290" s="60"/>
      <c r="BE290" s="60"/>
      <c r="BF290" s="60"/>
      <c r="BG290" s="60"/>
      <c r="BH290" s="60"/>
      <c r="BI290" s="60"/>
      <c r="BJ290" s="60"/>
      <c r="BK290" s="60"/>
      <c r="BL290" s="60"/>
      <c r="BM290" s="60"/>
      <c r="BN290" s="60"/>
      <c r="BO290" s="60"/>
      <c r="BP290" s="60"/>
      <c r="BQ290" s="60"/>
      <c r="BR290" s="60"/>
      <c r="BS290" s="60"/>
      <c r="BT290" s="60"/>
      <c r="BU290" s="60"/>
      <c r="BV290" s="60"/>
      <c r="BW290" s="60"/>
      <c r="BX290" s="60"/>
      <c r="BY290" s="60"/>
      <c r="BZ290" s="60"/>
      <c r="CA290" s="59"/>
    </row>
    <row r="291" spans="1:79" s="2" customFormat="1" ht="15" customHeight="1">
      <c r="A291" s="59"/>
      <c r="B291" s="59"/>
      <c r="C291" s="759" t="s">
        <v>1377</v>
      </c>
      <c r="D291" s="759"/>
      <c r="E291" s="759"/>
      <c r="F291" s="759"/>
      <c r="G291" s="759"/>
      <c r="H291" s="759"/>
      <c r="I291" s="759"/>
      <c r="J291" s="759"/>
      <c r="K291" s="759"/>
      <c r="L291" s="759"/>
      <c r="M291" s="759"/>
      <c r="N291" s="759"/>
      <c r="O291" s="759"/>
      <c r="P291" s="759"/>
      <c r="Q291" s="759"/>
      <c r="R291" s="759"/>
      <c r="S291" s="759"/>
      <c r="T291" s="759"/>
      <c r="U291" s="759"/>
      <c r="V291" s="759"/>
      <c r="W291" s="759"/>
      <c r="X291" s="759"/>
      <c r="Y291" s="759"/>
      <c r="Z291" s="759"/>
      <c r="AA291" s="759"/>
      <c r="AB291" s="759"/>
      <c r="AC291" s="759"/>
      <c r="AD291" s="759"/>
      <c r="AE291" s="759"/>
      <c r="AF291" s="759"/>
      <c r="AG291" s="759"/>
      <c r="AH291" s="759"/>
      <c r="AI291" s="759"/>
      <c r="AJ291" s="759"/>
      <c r="AK291" s="759"/>
      <c r="AL291" s="759"/>
      <c r="AM291" s="759"/>
      <c r="AN291" s="759"/>
      <c r="AO291" s="759"/>
      <c r="AP291" s="759"/>
      <c r="AQ291" s="759"/>
      <c r="AR291" s="759"/>
      <c r="AS291" s="759"/>
      <c r="AT291" s="759"/>
      <c r="AU291" s="759"/>
      <c r="AV291" s="759"/>
      <c r="AW291" s="759"/>
      <c r="AX291" s="759"/>
      <c r="AY291" s="759"/>
      <c r="AZ291" s="759"/>
      <c r="BA291" s="759"/>
      <c r="BB291" s="759"/>
      <c r="BC291" s="759"/>
      <c r="BD291" s="759"/>
      <c r="BE291" s="759"/>
      <c r="BF291" s="759"/>
      <c r="BG291" s="759"/>
      <c r="BH291" s="759"/>
      <c r="BI291" s="759"/>
      <c r="BJ291" s="759"/>
      <c r="BK291" s="759"/>
      <c r="BL291" s="759"/>
      <c r="BM291" s="759"/>
      <c r="BN291" s="759"/>
      <c r="BO291" s="759"/>
      <c r="BP291" s="759"/>
      <c r="BQ291" s="759"/>
      <c r="BR291" s="759"/>
      <c r="BS291" s="759"/>
      <c r="BT291" s="759"/>
      <c r="BU291" s="759"/>
      <c r="BV291" s="759"/>
      <c r="BW291" s="759"/>
      <c r="BX291" s="60"/>
      <c r="BY291" s="60"/>
      <c r="BZ291" s="60"/>
      <c r="CA291" s="59"/>
    </row>
    <row r="292" spans="1:79" s="2" customFormat="1" ht="15" customHeight="1">
      <c r="A292" s="59"/>
      <c r="B292" s="59"/>
      <c r="C292" s="759"/>
      <c r="D292" s="759"/>
      <c r="E292" s="759"/>
      <c r="F292" s="759"/>
      <c r="G292" s="759"/>
      <c r="H292" s="759"/>
      <c r="I292" s="759"/>
      <c r="J292" s="759"/>
      <c r="K292" s="759"/>
      <c r="L292" s="759"/>
      <c r="M292" s="759"/>
      <c r="N292" s="759"/>
      <c r="O292" s="759"/>
      <c r="P292" s="759"/>
      <c r="Q292" s="759"/>
      <c r="R292" s="759"/>
      <c r="S292" s="759"/>
      <c r="T292" s="759"/>
      <c r="U292" s="759"/>
      <c r="V292" s="759"/>
      <c r="W292" s="759"/>
      <c r="X292" s="759"/>
      <c r="Y292" s="759"/>
      <c r="Z292" s="759"/>
      <c r="AA292" s="759"/>
      <c r="AB292" s="759"/>
      <c r="AC292" s="759"/>
      <c r="AD292" s="759"/>
      <c r="AE292" s="759"/>
      <c r="AF292" s="759"/>
      <c r="AG292" s="759"/>
      <c r="AH292" s="759"/>
      <c r="AI292" s="759"/>
      <c r="AJ292" s="759"/>
      <c r="AK292" s="759"/>
      <c r="AL292" s="759"/>
      <c r="AM292" s="759"/>
      <c r="AN292" s="759"/>
      <c r="AO292" s="759"/>
      <c r="AP292" s="759"/>
      <c r="AQ292" s="759"/>
      <c r="AR292" s="759"/>
      <c r="AS292" s="759"/>
      <c r="AT292" s="759"/>
      <c r="AU292" s="759"/>
      <c r="AV292" s="759"/>
      <c r="AW292" s="759"/>
      <c r="AX292" s="759"/>
      <c r="AY292" s="759"/>
      <c r="AZ292" s="759"/>
      <c r="BA292" s="759"/>
      <c r="BB292" s="759"/>
      <c r="BC292" s="759"/>
      <c r="BD292" s="759"/>
      <c r="BE292" s="759"/>
      <c r="BF292" s="759"/>
      <c r="BG292" s="759"/>
      <c r="BH292" s="759"/>
      <c r="BI292" s="759"/>
      <c r="BJ292" s="759"/>
      <c r="BK292" s="759"/>
      <c r="BL292" s="759"/>
      <c r="BM292" s="759"/>
      <c r="BN292" s="759"/>
      <c r="BO292" s="759"/>
      <c r="BP292" s="759"/>
      <c r="BQ292" s="759"/>
      <c r="BR292" s="759"/>
      <c r="BS292" s="759"/>
      <c r="BT292" s="759"/>
      <c r="BU292" s="759"/>
      <c r="BV292" s="759"/>
      <c r="BW292" s="759"/>
      <c r="BX292" s="60"/>
      <c r="BY292" s="60"/>
      <c r="BZ292" s="60"/>
      <c r="CA292" s="59"/>
    </row>
    <row r="293" spans="1:79" s="2" customFormat="1" ht="15" customHeight="1">
      <c r="A293" s="59"/>
      <c r="B293" s="59"/>
      <c r="C293" s="759"/>
      <c r="D293" s="759"/>
      <c r="E293" s="759"/>
      <c r="F293" s="759"/>
      <c r="G293" s="759"/>
      <c r="H293" s="759"/>
      <c r="I293" s="759"/>
      <c r="J293" s="759"/>
      <c r="K293" s="759"/>
      <c r="L293" s="759"/>
      <c r="M293" s="759"/>
      <c r="N293" s="759"/>
      <c r="O293" s="759"/>
      <c r="P293" s="759"/>
      <c r="Q293" s="759"/>
      <c r="R293" s="759"/>
      <c r="S293" s="759"/>
      <c r="T293" s="759"/>
      <c r="U293" s="759"/>
      <c r="V293" s="759"/>
      <c r="W293" s="759"/>
      <c r="X293" s="759"/>
      <c r="Y293" s="759"/>
      <c r="Z293" s="759"/>
      <c r="AA293" s="759"/>
      <c r="AB293" s="759"/>
      <c r="AC293" s="759"/>
      <c r="AD293" s="759"/>
      <c r="AE293" s="759"/>
      <c r="AF293" s="759"/>
      <c r="AG293" s="759"/>
      <c r="AH293" s="759"/>
      <c r="AI293" s="759"/>
      <c r="AJ293" s="759"/>
      <c r="AK293" s="759"/>
      <c r="AL293" s="759"/>
      <c r="AM293" s="759"/>
      <c r="AN293" s="759"/>
      <c r="AO293" s="759"/>
      <c r="AP293" s="759"/>
      <c r="AQ293" s="759"/>
      <c r="AR293" s="759"/>
      <c r="AS293" s="759"/>
      <c r="AT293" s="759"/>
      <c r="AU293" s="759"/>
      <c r="AV293" s="759"/>
      <c r="AW293" s="759"/>
      <c r="AX293" s="759"/>
      <c r="AY293" s="759"/>
      <c r="AZ293" s="759"/>
      <c r="BA293" s="759"/>
      <c r="BB293" s="759"/>
      <c r="BC293" s="759"/>
      <c r="BD293" s="759"/>
      <c r="BE293" s="759"/>
      <c r="BF293" s="759"/>
      <c r="BG293" s="759"/>
      <c r="BH293" s="759"/>
      <c r="BI293" s="759"/>
      <c r="BJ293" s="759"/>
      <c r="BK293" s="759"/>
      <c r="BL293" s="759"/>
      <c r="BM293" s="759"/>
      <c r="BN293" s="759"/>
      <c r="BO293" s="759"/>
      <c r="BP293" s="759"/>
      <c r="BQ293" s="759"/>
      <c r="BR293" s="759"/>
      <c r="BS293" s="759"/>
      <c r="BT293" s="759"/>
      <c r="BU293" s="759"/>
      <c r="BV293" s="759"/>
      <c r="BW293" s="759"/>
      <c r="BX293" s="60"/>
      <c r="BY293" s="60"/>
      <c r="BZ293" s="60"/>
      <c r="CA293" s="59"/>
    </row>
    <row r="294" spans="1:79" s="2" customFormat="1" ht="15" customHeight="1">
      <c r="A294" s="59"/>
      <c r="B294" s="59"/>
      <c r="C294" s="759"/>
      <c r="D294" s="759"/>
      <c r="E294" s="759"/>
      <c r="F294" s="759"/>
      <c r="G294" s="759"/>
      <c r="H294" s="759"/>
      <c r="I294" s="759"/>
      <c r="J294" s="759"/>
      <c r="K294" s="759"/>
      <c r="L294" s="759"/>
      <c r="M294" s="759"/>
      <c r="N294" s="759"/>
      <c r="O294" s="759"/>
      <c r="P294" s="759"/>
      <c r="Q294" s="759"/>
      <c r="R294" s="759"/>
      <c r="S294" s="759"/>
      <c r="T294" s="759"/>
      <c r="U294" s="759"/>
      <c r="V294" s="759"/>
      <c r="W294" s="759"/>
      <c r="X294" s="759"/>
      <c r="Y294" s="759"/>
      <c r="Z294" s="759"/>
      <c r="AA294" s="759"/>
      <c r="AB294" s="759"/>
      <c r="AC294" s="759"/>
      <c r="AD294" s="759"/>
      <c r="AE294" s="759"/>
      <c r="AF294" s="759"/>
      <c r="AG294" s="759"/>
      <c r="AH294" s="759"/>
      <c r="AI294" s="759"/>
      <c r="AJ294" s="759"/>
      <c r="AK294" s="759"/>
      <c r="AL294" s="759"/>
      <c r="AM294" s="759"/>
      <c r="AN294" s="759"/>
      <c r="AO294" s="759"/>
      <c r="AP294" s="759"/>
      <c r="AQ294" s="759"/>
      <c r="AR294" s="759"/>
      <c r="AS294" s="759"/>
      <c r="AT294" s="759"/>
      <c r="AU294" s="759"/>
      <c r="AV294" s="759"/>
      <c r="AW294" s="759"/>
      <c r="AX294" s="759"/>
      <c r="AY294" s="759"/>
      <c r="AZ294" s="759"/>
      <c r="BA294" s="759"/>
      <c r="BB294" s="759"/>
      <c r="BC294" s="759"/>
      <c r="BD294" s="759"/>
      <c r="BE294" s="759"/>
      <c r="BF294" s="759"/>
      <c r="BG294" s="759"/>
      <c r="BH294" s="759"/>
      <c r="BI294" s="759"/>
      <c r="BJ294" s="759"/>
      <c r="BK294" s="759"/>
      <c r="BL294" s="759"/>
      <c r="BM294" s="759"/>
      <c r="BN294" s="759"/>
      <c r="BO294" s="759"/>
      <c r="BP294" s="759"/>
      <c r="BQ294" s="759"/>
      <c r="BR294" s="759"/>
      <c r="BS294" s="759"/>
      <c r="BT294" s="759"/>
      <c r="BU294" s="759"/>
      <c r="BV294" s="759"/>
      <c r="BW294" s="759"/>
      <c r="BX294" s="60"/>
      <c r="BY294" s="60"/>
      <c r="BZ294" s="60"/>
      <c r="CA294" s="59"/>
    </row>
    <row r="295" spans="1:79" s="2" customFormat="1" ht="15" customHeight="1">
      <c r="A295" s="59"/>
      <c r="B295" s="59"/>
      <c r="C295" s="759"/>
      <c r="D295" s="759"/>
      <c r="E295" s="759"/>
      <c r="F295" s="759"/>
      <c r="G295" s="759"/>
      <c r="H295" s="759"/>
      <c r="I295" s="759"/>
      <c r="J295" s="759"/>
      <c r="K295" s="759"/>
      <c r="L295" s="759"/>
      <c r="M295" s="759"/>
      <c r="N295" s="759"/>
      <c r="O295" s="759"/>
      <c r="P295" s="759"/>
      <c r="Q295" s="759"/>
      <c r="R295" s="759"/>
      <c r="S295" s="759"/>
      <c r="T295" s="759"/>
      <c r="U295" s="759"/>
      <c r="V295" s="759"/>
      <c r="W295" s="759"/>
      <c r="X295" s="759"/>
      <c r="Y295" s="759"/>
      <c r="Z295" s="759"/>
      <c r="AA295" s="759"/>
      <c r="AB295" s="759"/>
      <c r="AC295" s="759"/>
      <c r="AD295" s="759"/>
      <c r="AE295" s="759"/>
      <c r="AF295" s="759"/>
      <c r="AG295" s="759"/>
      <c r="AH295" s="759"/>
      <c r="AI295" s="759"/>
      <c r="AJ295" s="759"/>
      <c r="AK295" s="759"/>
      <c r="AL295" s="759"/>
      <c r="AM295" s="759"/>
      <c r="AN295" s="759"/>
      <c r="AO295" s="759"/>
      <c r="AP295" s="759"/>
      <c r="AQ295" s="759"/>
      <c r="AR295" s="759"/>
      <c r="AS295" s="759"/>
      <c r="AT295" s="759"/>
      <c r="AU295" s="759"/>
      <c r="AV295" s="759"/>
      <c r="AW295" s="759"/>
      <c r="AX295" s="759"/>
      <c r="AY295" s="759"/>
      <c r="AZ295" s="759"/>
      <c r="BA295" s="759"/>
      <c r="BB295" s="759"/>
      <c r="BC295" s="759"/>
      <c r="BD295" s="759"/>
      <c r="BE295" s="759"/>
      <c r="BF295" s="759"/>
      <c r="BG295" s="759"/>
      <c r="BH295" s="759"/>
      <c r="BI295" s="759"/>
      <c r="BJ295" s="759"/>
      <c r="BK295" s="759"/>
      <c r="BL295" s="759"/>
      <c r="BM295" s="759"/>
      <c r="BN295" s="759"/>
      <c r="BO295" s="759"/>
      <c r="BP295" s="759"/>
      <c r="BQ295" s="759"/>
      <c r="BR295" s="759"/>
      <c r="BS295" s="759"/>
      <c r="BT295" s="759"/>
      <c r="BU295" s="759"/>
      <c r="BV295" s="759"/>
      <c r="BW295" s="759"/>
      <c r="BX295" s="60"/>
      <c r="BY295" s="60"/>
      <c r="BZ295" s="60"/>
      <c r="CA295" s="59"/>
    </row>
    <row r="296" spans="1:79" s="2" customFormat="1" ht="15" customHeight="1">
      <c r="A296" s="59"/>
      <c r="B296" s="59"/>
      <c r="C296" s="759"/>
      <c r="D296" s="759"/>
      <c r="E296" s="759"/>
      <c r="F296" s="759"/>
      <c r="G296" s="759"/>
      <c r="H296" s="759"/>
      <c r="I296" s="759"/>
      <c r="J296" s="759"/>
      <c r="K296" s="759"/>
      <c r="L296" s="759"/>
      <c r="M296" s="759"/>
      <c r="N296" s="759"/>
      <c r="O296" s="759"/>
      <c r="P296" s="759"/>
      <c r="Q296" s="759"/>
      <c r="R296" s="759"/>
      <c r="S296" s="759"/>
      <c r="T296" s="759"/>
      <c r="U296" s="759"/>
      <c r="V296" s="759"/>
      <c r="W296" s="759"/>
      <c r="X296" s="759"/>
      <c r="Y296" s="759"/>
      <c r="Z296" s="759"/>
      <c r="AA296" s="759"/>
      <c r="AB296" s="759"/>
      <c r="AC296" s="759"/>
      <c r="AD296" s="759"/>
      <c r="AE296" s="759"/>
      <c r="AF296" s="759"/>
      <c r="AG296" s="759"/>
      <c r="AH296" s="759"/>
      <c r="AI296" s="759"/>
      <c r="AJ296" s="759"/>
      <c r="AK296" s="759"/>
      <c r="AL296" s="759"/>
      <c r="AM296" s="759"/>
      <c r="AN296" s="759"/>
      <c r="AO296" s="759"/>
      <c r="AP296" s="759"/>
      <c r="AQ296" s="759"/>
      <c r="AR296" s="759"/>
      <c r="AS296" s="759"/>
      <c r="AT296" s="759"/>
      <c r="AU296" s="759"/>
      <c r="AV296" s="759"/>
      <c r="AW296" s="759"/>
      <c r="AX296" s="759"/>
      <c r="AY296" s="759"/>
      <c r="AZ296" s="759"/>
      <c r="BA296" s="759"/>
      <c r="BB296" s="759"/>
      <c r="BC296" s="759"/>
      <c r="BD296" s="759"/>
      <c r="BE296" s="759"/>
      <c r="BF296" s="759"/>
      <c r="BG296" s="759"/>
      <c r="BH296" s="759"/>
      <c r="BI296" s="759"/>
      <c r="BJ296" s="759"/>
      <c r="BK296" s="759"/>
      <c r="BL296" s="759"/>
      <c r="BM296" s="759"/>
      <c r="BN296" s="759"/>
      <c r="BO296" s="759"/>
      <c r="BP296" s="759"/>
      <c r="BQ296" s="759"/>
      <c r="BR296" s="759"/>
      <c r="BS296" s="759"/>
      <c r="BT296" s="759"/>
      <c r="BU296" s="759"/>
      <c r="BV296" s="759"/>
      <c r="BW296" s="759"/>
      <c r="BX296" s="60"/>
      <c r="BY296" s="60"/>
      <c r="BZ296" s="60"/>
      <c r="CA296" s="59"/>
    </row>
    <row r="297" spans="1:79" s="2" customFormat="1" ht="15" customHeight="1">
      <c r="A297" s="59"/>
      <c r="B297" s="59"/>
      <c r="C297" s="759"/>
      <c r="D297" s="759"/>
      <c r="E297" s="759"/>
      <c r="F297" s="759"/>
      <c r="G297" s="759"/>
      <c r="H297" s="759"/>
      <c r="I297" s="759"/>
      <c r="J297" s="759"/>
      <c r="K297" s="759"/>
      <c r="L297" s="759"/>
      <c r="M297" s="759"/>
      <c r="N297" s="759"/>
      <c r="O297" s="759"/>
      <c r="P297" s="759"/>
      <c r="Q297" s="759"/>
      <c r="R297" s="759"/>
      <c r="S297" s="759"/>
      <c r="T297" s="759"/>
      <c r="U297" s="759"/>
      <c r="V297" s="759"/>
      <c r="W297" s="759"/>
      <c r="X297" s="759"/>
      <c r="Y297" s="759"/>
      <c r="Z297" s="759"/>
      <c r="AA297" s="759"/>
      <c r="AB297" s="759"/>
      <c r="AC297" s="759"/>
      <c r="AD297" s="759"/>
      <c r="AE297" s="759"/>
      <c r="AF297" s="759"/>
      <c r="AG297" s="759"/>
      <c r="AH297" s="759"/>
      <c r="AI297" s="759"/>
      <c r="AJ297" s="759"/>
      <c r="AK297" s="759"/>
      <c r="AL297" s="759"/>
      <c r="AM297" s="759"/>
      <c r="AN297" s="759"/>
      <c r="AO297" s="759"/>
      <c r="AP297" s="759"/>
      <c r="AQ297" s="759"/>
      <c r="AR297" s="759"/>
      <c r="AS297" s="759"/>
      <c r="AT297" s="759"/>
      <c r="AU297" s="759"/>
      <c r="AV297" s="759"/>
      <c r="AW297" s="759"/>
      <c r="AX297" s="759"/>
      <c r="AY297" s="759"/>
      <c r="AZ297" s="759"/>
      <c r="BA297" s="759"/>
      <c r="BB297" s="759"/>
      <c r="BC297" s="759"/>
      <c r="BD297" s="759"/>
      <c r="BE297" s="759"/>
      <c r="BF297" s="759"/>
      <c r="BG297" s="759"/>
      <c r="BH297" s="759"/>
      <c r="BI297" s="759"/>
      <c r="BJ297" s="759"/>
      <c r="BK297" s="759"/>
      <c r="BL297" s="759"/>
      <c r="BM297" s="759"/>
      <c r="BN297" s="759"/>
      <c r="BO297" s="759"/>
      <c r="BP297" s="759"/>
      <c r="BQ297" s="759"/>
      <c r="BR297" s="759"/>
      <c r="BS297" s="759"/>
      <c r="BT297" s="759"/>
      <c r="BU297" s="759"/>
      <c r="BV297" s="759"/>
      <c r="BW297" s="759"/>
      <c r="BX297" s="60"/>
      <c r="BY297" s="60"/>
      <c r="BZ297" s="60"/>
      <c r="CA297" s="59"/>
    </row>
    <row r="298" spans="1:79" s="59" customFormat="1" ht="15" customHeight="1">
      <c r="C298" s="759"/>
      <c r="D298" s="759"/>
      <c r="E298" s="759"/>
      <c r="F298" s="759"/>
      <c r="G298" s="759"/>
      <c r="H298" s="759"/>
      <c r="I298" s="759"/>
      <c r="J298" s="759"/>
      <c r="K298" s="759"/>
      <c r="L298" s="759"/>
      <c r="M298" s="759"/>
      <c r="N298" s="759"/>
      <c r="O298" s="759"/>
      <c r="P298" s="759"/>
      <c r="Q298" s="759"/>
      <c r="R298" s="759"/>
      <c r="S298" s="759"/>
      <c r="T298" s="759"/>
      <c r="U298" s="759"/>
      <c r="V298" s="759"/>
      <c r="W298" s="759"/>
      <c r="X298" s="759"/>
      <c r="Y298" s="759"/>
      <c r="Z298" s="759"/>
      <c r="AA298" s="759"/>
      <c r="AB298" s="759"/>
      <c r="AC298" s="759"/>
      <c r="AD298" s="759"/>
      <c r="AE298" s="759"/>
      <c r="AF298" s="759"/>
      <c r="AG298" s="759"/>
      <c r="AH298" s="759"/>
      <c r="AI298" s="759"/>
      <c r="AJ298" s="759"/>
      <c r="AK298" s="759"/>
      <c r="AL298" s="759"/>
      <c r="AM298" s="759"/>
      <c r="AN298" s="759"/>
      <c r="AO298" s="759"/>
      <c r="AP298" s="759"/>
      <c r="AQ298" s="759"/>
      <c r="AR298" s="759"/>
      <c r="AS298" s="759"/>
      <c r="AT298" s="759"/>
      <c r="AU298" s="759"/>
      <c r="AV298" s="759"/>
      <c r="AW298" s="759"/>
      <c r="AX298" s="759"/>
      <c r="AY298" s="759"/>
      <c r="AZ298" s="759"/>
      <c r="BA298" s="759"/>
      <c r="BB298" s="759"/>
      <c r="BC298" s="759"/>
      <c r="BD298" s="759"/>
      <c r="BE298" s="759"/>
      <c r="BF298" s="759"/>
      <c r="BG298" s="759"/>
      <c r="BH298" s="759"/>
      <c r="BI298" s="759"/>
      <c r="BJ298" s="759"/>
      <c r="BK298" s="759"/>
      <c r="BL298" s="759"/>
      <c r="BM298" s="759"/>
      <c r="BN298" s="759"/>
      <c r="BO298" s="759"/>
      <c r="BP298" s="759"/>
      <c r="BQ298" s="759"/>
      <c r="BR298" s="759"/>
      <c r="BS298" s="759"/>
      <c r="BT298" s="759"/>
      <c r="BU298" s="759"/>
      <c r="BV298" s="759"/>
      <c r="BW298" s="759"/>
      <c r="BX298" s="60"/>
      <c r="BY298" s="60"/>
      <c r="BZ298" s="60"/>
    </row>
    <row r="299" spans="1:79" s="59" customFormat="1" ht="15" customHeight="1">
      <c r="C299" s="759"/>
      <c r="D299" s="759"/>
      <c r="E299" s="759"/>
      <c r="F299" s="759"/>
      <c r="G299" s="759"/>
      <c r="H299" s="759"/>
      <c r="I299" s="759"/>
      <c r="J299" s="759"/>
      <c r="K299" s="759"/>
      <c r="L299" s="759"/>
      <c r="M299" s="759"/>
      <c r="N299" s="759"/>
      <c r="O299" s="759"/>
      <c r="P299" s="759"/>
      <c r="Q299" s="759"/>
      <c r="R299" s="759"/>
      <c r="S299" s="759"/>
      <c r="T299" s="759"/>
      <c r="U299" s="759"/>
      <c r="V299" s="759"/>
      <c r="W299" s="759"/>
      <c r="X299" s="759"/>
      <c r="Y299" s="759"/>
      <c r="Z299" s="759"/>
      <c r="AA299" s="759"/>
      <c r="AB299" s="759"/>
      <c r="AC299" s="759"/>
      <c r="AD299" s="759"/>
      <c r="AE299" s="759"/>
      <c r="AF299" s="759"/>
      <c r="AG299" s="759"/>
      <c r="AH299" s="759"/>
      <c r="AI299" s="759"/>
      <c r="AJ299" s="759"/>
      <c r="AK299" s="759"/>
      <c r="AL299" s="759"/>
      <c r="AM299" s="759"/>
      <c r="AN299" s="759"/>
      <c r="AO299" s="759"/>
      <c r="AP299" s="759"/>
      <c r="AQ299" s="759"/>
      <c r="AR299" s="759"/>
      <c r="AS299" s="759"/>
      <c r="AT299" s="759"/>
      <c r="AU299" s="759"/>
      <c r="AV299" s="759"/>
      <c r="AW299" s="759"/>
      <c r="AX299" s="759"/>
      <c r="AY299" s="759"/>
      <c r="AZ299" s="759"/>
      <c r="BA299" s="759"/>
      <c r="BB299" s="759"/>
      <c r="BC299" s="759"/>
      <c r="BD299" s="759"/>
      <c r="BE299" s="759"/>
      <c r="BF299" s="759"/>
      <c r="BG299" s="759"/>
      <c r="BH299" s="759"/>
      <c r="BI299" s="759"/>
      <c r="BJ299" s="759"/>
      <c r="BK299" s="759"/>
      <c r="BL299" s="759"/>
      <c r="BM299" s="759"/>
      <c r="BN299" s="759"/>
      <c r="BO299" s="759"/>
      <c r="BP299" s="759"/>
      <c r="BQ299" s="759"/>
      <c r="BR299" s="759"/>
      <c r="BS299" s="759"/>
      <c r="BT299" s="759"/>
      <c r="BU299" s="759"/>
      <c r="BV299" s="759"/>
      <c r="BW299" s="759"/>
      <c r="BX299" s="60"/>
      <c r="BY299" s="60"/>
      <c r="BZ299" s="60"/>
    </row>
    <row r="300" spans="1:79" s="59" customFormat="1" ht="15" customHeight="1">
      <c r="C300" s="759"/>
      <c r="D300" s="759"/>
      <c r="E300" s="759"/>
      <c r="F300" s="759"/>
      <c r="G300" s="759"/>
      <c r="H300" s="759"/>
      <c r="I300" s="759"/>
      <c r="J300" s="759"/>
      <c r="K300" s="759"/>
      <c r="L300" s="759"/>
      <c r="M300" s="759"/>
      <c r="N300" s="759"/>
      <c r="O300" s="759"/>
      <c r="P300" s="759"/>
      <c r="Q300" s="759"/>
      <c r="R300" s="759"/>
      <c r="S300" s="759"/>
      <c r="T300" s="759"/>
      <c r="U300" s="759"/>
      <c r="V300" s="759"/>
      <c r="W300" s="759"/>
      <c r="X300" s="759"/>
      <c r="Y300" s="759"/>
      <c r="Z300" s="759"/>
      <c r="AA300" s="759"/>
      <c r="AB300" s="759"/>
      <c r="AC300" s="759"/>
      <c r="AD300" s="759"/>
      <c r="AE300" s="759"/>
      <c r="AF300" s="759"/>
      <c r="AG300" s="759"/>
      <c r="AH300" s="759"/>
      <c r="AI300" s="759"/>
      <c r="AJ300" s="759"/>
      <c r="AK300" s="759"/>
      <c r="AL300" s="759"/>
      <c r="AM300" s="759"/>
      <c r="AN300" s="759"/>
      <c r="AO300" s="759"/>
      <c r="AP300" s="759"/>
      <c r="AQ300" s="759"/>
      <c r="AR300" s="759"/>
      <c r="AS300" s="759"/>
      <c r="AT300" s="759"/>
      <c r="AU300" s="759"/>
      <c r="AV300" s="759"/>
      <c r="AW300" s="759"/>
      <c r="AX300" s="759"/>
      <c r="AY300" s="759"/>
      <c r="AZ300" s="759"/>
      <c r="BA300" s="759"/>
      <c r="BB300" s="759"/>
      <c r="BC300" s="759"/>
      <c r="BD300" s="759"/>
      <c r="BE300" s="759"/>
      <c r="BF300" s="759"/>
      <c r="BG300" s="759"/>
      <c r="BH300" s="759"/>
      <c r="BI300" s="759"/>
      <c r="BJ300" s="759"/>
      <c r="BK300" s="759"/>
      <c r="BL300" s="759"/>
      <c r="BM300" s="759"/>
      <c r="BN300" s="759"/>
      <c r="BO300" s="759"/>
      <c r="BP300" s="759"/>
      <c r="BQ300" s="759"/>
      <c r="BR300" s="759"/>
      <c r="BS300" s="759"/>
      <c r="BT300" s="759"/>
      <c r="BU300" s="759"/>
      <c r="BV300" s="759"/>
      <c r="BW300" s="759"/>
      <c r="BX300" s="60"/>
      <c r="BY300" s="60"/>
      <c r="BZ300" s="60"/>
    </row>
    <row r="301" spans="1:79" s="59" customFormat="1" ht="15" customHeight="1">
      <c r="C301" s="759"/>
      <c r="D301" s="759"/>
      <c r="E301" s="759"/>
      <c r="F301" s="759"/>
      <c r="G301" s="759"/>
      <c r="H301" s="759"/>
      <c r="I301" s="759"/>
      <c r="J301" s="759"/>
      <c r="K301" s="759"/>
      <c r="L301" s="759"/>
      <c r="M301" s="759"/>
      <c r="N301" s="759"/>
      <c r="O301" s="759"/>
      <c r="P301" s="759"/>
      <c r="Q301" s="759"/>
      <c r="R301" s="759"/>
      <c r="S301" s="759"/>
      <c r="T301" s="759"/>
      <c r="U301" s="759"/>
      <c r="V301" s="759"/>
      <c r="W301" s="759"/>
      <c r="X301" s="759"/>
      <c r="Y301" s="759"/>
      <c r="Z301" s="759"/>
      <c r="AA301" s="759"/>
      <c r="AB301" s="759"/>
      <c r="AC301" s="759"/>
      <c r="AD301" s="759"/>
      <c r="AE301" s="759"/>
      <c r="AF301" s="759"/>
      <c r="AG301" s="759"/>
      <c r="AH301" s="759"/>
      <c r="AI301" s="759"/>
      <c r="AJ301" s="759"/>
      <c r="AK301" s="759"/>
      <c r="AL301" s="759"/>
      <c r="AM301" s="759"/>
      <c r="AN301" s="759"/>
      <c r="AO301" s="759"/>
      <c r="AP301" s="759"/>
      <c r="AQ301" s="759"/>
      <c r="AR301" s="759"/>
      <c r="AS301" s="759"/>
      <c r="AT301" s="759"/>
      <c r="AU301" s="759"/>
      <c r="AV301" s="759"/>
      <c r="AW301" s="759"/>
      <c r="AX301" s="759"/>
      <c r="AY301" s="759"/>
      <c r="AZ301" s="759"/>
      <c r="BA301" s="759"/>
      <c r="BB301" s="759"/>
      <c r="BC301" s="759"/>
      <c r="BD301" s="759"/>
      <c r="BE301" s="759"/>
      <c r="BF301" s="759"/>
      <c r="BG301" s="759"/>
      <c r="BH301" s="759"/>
      <c r="BI301" s="759"/>
      <c r="BJ301" s="759"/>
      <c r="BK301" s="759"/>
      <c r="BL301" s="759"/>
      <c r="BM301" s="759"/>
      <c r="BN301" s="759"/>
      <c r="BO301" s="759"/>
      <c r="BP301" s="759"/>
      <c r="BQ301" s="759"/>
      <c r="BR301" s="759"/>
      <c r="BS301" s="759"/>
      <c r="BT301" s="759"/>
      <c r="BU301" s="759"/>
      <c r="BV301" s="759"/>
      <c r="BW301" s="759"/>
      <c r="BX301" s="60"/>
      <c r="BY301" s="60"/>
      <c r="BZ301" s="60"/>
    </row>
    <row r="302" spans="1:79" s="59" customFormat="1" ht="15" customHeight="1">
      <c r="C302" s="759"/>
      <c r="D302" s="759"/>
      <c r="E302" s="759"/>
      <c r="F302" s="759"/>
      <c r="G302" s="759"/>
      <c r="H302" s="759"/>
      <c r="I302" s="759"/>
      <c r="J302" s="759"/>
      <c r="K302" s="759"/>
      <c r="L302" s="759"/>
      <c r="M302" s="759"/>
      <c r="N302" s="759"/>
      <c r="O302" s="759"/>
      <c r="P302" s="759"/>
      <c r="Q302" s="759"/>
      <c r="R302" s="759"/>
      <c r="S302" s="759"/>
      <c r="T302" s="759"/>
      <c r="U302" s="759"/>
      <c r="V302" s="759"/>
      <c r="W302" s="759"/>
      <c r="X302" s="759"/>
      <c r="Y302" s="759"/>
      <c r="Z302" s="759"/>
      <c r="AA302" s="759"/>
      <c r="AB302" s="759"/>
      <c r="AC302" s="759"/>
      <c r="AD302" s="759"/>
      <c r="AE302" s="759"/>
      <c r="AF302" s="759"/>
      <c r="AG302" s="759"/>
      <c r="AH302" s="759"/>
      <c r="AI302" s="759"/>
      <c r="AJ302" s="759"/>
      <c r="AK302" s="759"/>
      <c r="AL302" s="759"/>
      <c r="AM302" s="759"/>
      <c r="AN302" s="759"/>
      <c r="AO302" s="759"/>
      <c r="AP302" s="759"/>
      <c r="AQ302" s="759"/>
      <c r="AR302" s="759"/>
      <c r="AS302" s="759"/>
      <c r="AT302" s="759"/>
      <c r="AU302" s="759"/>
      <c r="AV302" s="759"/>
      <c r="AW302" s="759"/>
      <c r="AX302" s="759"/>
      <c r="AY302" s="759"/>
      <c r="AZ302" s="759"/>
      <c r="BA302" s="759"/>
      <c r="BB302" s="759"/>
      <c r="BC302" s="759"/>
      <c r="BD302" s="759"/>
      <c r="BE302" s="759"/>
      <c r="BF302" s="759"/>
      <c r="BG302" s="759"/>
      <c r="BH302" s="759"/>
      <c r="BI302" s="759"/>
      <c r="BJ302" s="759"/>
      <c r="BK302" s="759"/>
      <c r="BL302" s="759"/>
      <c r="BM302" s="759"/>
      <c r="BN302" s="759"/>
      <c r="BO302" s="759"/>
      <c r="BP302" s="759"/>
      <c r="BQ302" s="759"/>
      <c r="BR302" s="759"/>
      <c r="BS302" s="759"/>
      <c r="BT302" s="759"/>
      <c r="BU302" s="759"/>
      <c r="BV302" s="759"/>
      <c r="BW302" s="759"/>
      <c r="BX302" s="60"/>
      <c r="BY302" s="60"/>
      <c r="BZ302" s="60"/>
    </row>
    <row r="303" spans="1:79" s="59" customFormat="1" ht="15" customHeight="1">
      <c r="C303" s="759"/>
      <c r="D303" s="759"/>
      <c r="E303" s="759"/>
      <c r="F303" s="759"/>
      <c r="G303" s="759"/>
      <c r="H303" s="759"/>
      <c r="I303" s="759"/>
      <c r="J303" s="759"/>
      <c r="K303" s="759"/>
      <c r="L303" s="759"/>
      <c r="M303" s="759"/>
      <c r="N303" s="759"/>
      <c r="O303" s="759"/>
      <c r="P303" s="759"/>
      <c r="Q303" s="759"/>
      <c r="R303" s="759"/>
      <c r="S303" s="759"/>
      <c r="T303" s="759"/>
      <c r="U303" s="759"/>
      <c r="V303" s="759"/>
      <c r="W303" s="759"/>
      <c r="X303" s="759"/>
      <c r="Y303" s="759"/>
      <c r="Z303" s="759"/>
      <c r="AA303" s="759"/>
      <c r="AB303" s="759"/>
      <c r="AC303" s="759"/>
      <c r="AD303" s="759"/>
      <c r="AE303" s="759"/>
      <c r="AF303" s="759"/>
      <c r="AG303" s="759"/>
      <c r="AH303" s="759"/>
      <c r="AI303" s="759"/>
      <c r="AJ303" s="759"/>
      <c r="AK303" s="759"/>
      <c r="AL303" s="759"/>
      <c r="AM303" s="759"/>
      <c r="AN303" s="759"/>
      <c r="AO303" s="759"/>
      <c r="AP303" s="759"/>
      <c r="AQ303" s="759"/>
      <c r="AR303" s="759"/>
      <c r="AS303" s="759"/>
      <c r="AT303" s="759"/>
      <c r="AU303" s="759"/>
      <c r="AV303" s="759"/>
      <c r="AW303" s="759"/>
      <c r="AX303" s="759"/>
      <c r="AY303" s="759"/>
      <c r="AZ303" s="759"/>
      <c r="BA303" s="759"/>
      <c r="BB303" s="759"/>
      <c r="BC303" s="759"/>
      <c r="BD303" s="759"/>
      <c r="BE303" s="759"/>
      <c r="BF303" s="759"/>
      <c r="BG303" s="759"/>
      <c r="BH303" s="759"/>
      <c r="BI303" s="759"/>
      <c r="BJ303" s="759"/>
      <c r="BK303" s="759"/>
      <c r="BL303" s="759"/>
      <c r="BM303" s="759"/>
      <c r="BN303" s="759"/>
      <c r="BO303" s="759"/>
      <c r="BP303" s="759"/>
      <c r="BQ303" s="759"/>
      <c r="BR303" s="759"/>
      <c r="BS303" s="759"/>
      <c r="BT303" s="759"/>
      <c r="BU303" s="759"/>
      <c r="BV303" s="759"/>
      <c r="BW303" s="759"/>
      <c r="BX303" s="60"/>
      <c r="BY303" s="60"/>
      <c r="BZ303" s="60"/>
      <c r="CA303" s="60"/>
    </row>
    <row r="304" spans="1:79" s="59" customFormat="1" ht="15" customHeight="1">
      <c r="C304" s="759"/>
      <c r="D304" s="759"/>
      <c r="E304" s="759"/>
      <c r="F304" s="759"/>
      <c r="G304" s="759"/>
      <c r="H304" s="759"/>
      <c r="I304" s="759"/>
      <c r="J304" s="759"/>
      <c r="K304" s="759"/>
      <c r="L304" s="759"/>
      <c r="M304" s="759"/>
      <c r="N304" s="759"/>
      <c r="O304" s="759"/>
      <c r="P304" s="759"/>
      <c r="Q304" s="759"/>
      <c r="R304" s="759"/>
      <c r="S304" s="759"/>
      <c r="T304" s="759"/>
      <c r="U304" s="759"/>
      <c r="V304" s="759"/>
      <c r="W304" s="759"/>
      <c r="X304" s="759"/>
      <c r="Y304" s="759"/>
      <c r="Z304" s="759"/>
      <c r="AA304" s="759"/>
      <c r="AB304" s="759"/>
      <c r="AC304" s="759"/>
      <c r="AD304" s="759"/>
      <c r="AE304" s="759"/>
      <c r="AF304" s="759"/>
      <c r="AG304" s="759"/>
      <c r="AH304" s="759"/>
      <c r="AI304" s="759"/>
      <c r="AJ304" s="759"/>
      <c r="AK304" s="759"/>
      <c r="AL304" s="759"/>
      <c r="AM304" s="759"/>
      <c r="AN304" s="759"/>
      <c r="AO304" s="759"/>
      <c r="AP304" s="759"/>
      <c r="AQ304" s="759"/>
      <c r="AR304" s="759"/>
      <c r="AS304" s="759"/>
      <c r="AT304" s="759"/>
      <c r="AU304" s="759"/>
      <c r="AV304" s="759"/>
      <c r="AW304" s="759"/>
      <c r="AX304" s="759"/>
      <c r="AY304" s="759"/>
      <c r="AZ304" s="759"/>
      <c r="BA304" s="759"/>
      <c r="BB304" s="759"/>
      <c r="BC304" s="759"/>
      <c r="BD304" s="759"/>
      <c r="BE304" s="759"/>
      <c r="BF304" s="759"/>
      <c r="BG304" s="759"/>
      <c r="BH304" s="759"/>
      <c r="BI304" s="759"/>
      <c r="BJ304" s="759"/>
      <c r="BK304" s="759"/>
      <c r="BL304" s="759"/>
      <c r="BM304" s="759"/>
      <c r="BN304" s="759"/>
      <c r="BO304" s="759"/>
      <c r="BP304" s="759"/>
      <c r="BQ304" s="759"/>
      <c r="BR304" s="759"/>
      <c r="BS304" s="759"/>
      <c r="BT304" s="759"/>
      <c r="BU304" s="759"/>
      <c r="BV304" s="759"/>
      <c r="BW304" s="759"/>
      <c r="BX304" s="60"/>
      <c r="BY304" s="60"/>
      <c r="BZ304" s="60"/>
      <c r="CA304" s="60"/>
    </row>
    <row r="305" spans="1:79" s="59" customFormat="1" ht="15" customHeight="1">
      <c r="C305" s="759"/>
      <c r="D305" s="759"/>
      <c r="E305" s="759"/>
      <c r="F305" s="759"/>
      <c r="G305" s="759"/>
      <c r="H305" s="759"/>
      <c r="I305" s="759"/>
      <c r="J305" s="759"/>
      <c r="K305" s="759"/>
      <c r="L305" s="759"/>
      <c r="M305" s="759"/>
      <c r="N305" s="759"/>
      <c r="O305" s="759"/>
      <c r="P305" s="759"/>
      <c r="Q305" s="759"/>
      <c r="R305" s="759"/>
      <c r="S305" s="759"/>
      <c r="T305" s="759"/>
      <c r="U305" s="759"/>
      <c r="V305" s="759"/>
      <c r="W305" s="759"/>
      <c r="X305" s="759"/>
      <c r="Y305" s="759"/>
      <c r="Z305" s="759"/>
      <c r="AA305" s="759"/>
      <c r="AB305" s="759"/>
      <c r="AC305" s="759"/>
      <c r="AD305" s="759"/>
      <c r="AE305" s="759"/>
      <c r="AF305" s="759"/>
      <c r="AG305" s="759"/>
      <c r="AH305" s="759"/>
      <c r="AI305" s="759"/>
      <c r="AJ305" s="759"/>
      <c r="AK305" s="759"/>
      <c r="AL305" s="759"/>
      <c r="AM305" s="759"/>
      <c r="AN305" s="759"/>
      <c r="AO305" s="759"/>
      <c r="AP305" s="759"/>
      <c r="AQ305" s="759"/>
      <c r="AR305" s="759"/>
      <c r="AS305" s="759"/>
      <c r="AT305" s="759"/>
      <c r="AU305" s="759"/>
      <c r="AV305" s="759"/>
      <c r="AW305" s="759"/>
      <c r="AX305" s="759"/>
      <c r="AY305" s="759"/>
      <c r="AZ305" s="759"/>
      <c r="BA305" s="759"/>
      <c r="BB305" s="759"/>
      <c r="BC305" s="759"/>
      <c r="BD305" s="759"/>
      <c r="BE305" s="759"/>
      <c r="BF305" s="759"/>
      <c r="BG305" s="759"/>
      <c r="BH305" s="759"/>
      <c r="BI305" s="759"/>
      <c r="BJ305" s="759"/>
      <c r="BK305" s="759"/>
      <c r="BL305" s="759"/>
      <c r="BM305" s="759"/>
      <c r="BN305" s="759"/>
      <c r="BO305" s="759"/>
      <c r="BP305" s="759"/>
      <c r="BQ305" s="759"/>
      <c r="BR305" s="759"/>
      <c r="BS305" s="759"/>
      <c r="BT305" s="759"/>
      <c r="BU305" s="759"/>
      <c r="BV305" s="759"/>
      <c r="BW305" s="759"/>
      <c r="BX305" s="60"/>
      <c r="BY305" s="60"/>
      <c r="BZ305" s="60"/>
      <c r="CA305" s="60"/>
    </row>
    <row r="306" spans="1:79" s="59" customFormat="1" ht="15" customHeight="1">
      <c r="C306" s="759"/>
      <c r="D306" s="759"/>
      <c r="E306" s="759"/>
      <c r="F306" s="759"/>
      <c r="G306" s="759"/>
      <c r="H306" s="759"/>
      <c r="I306" s="759"/>
      <c r="J306" s="759"/>
      <c r="K306" s="759"/>
      <c r="L306" s="759"/>
      <c r="M306" s="759"/>
      <c r="N306" s="759"/>
      <c r="O306" s="759"/>
      <c r="P306" s="759"/>
      <c r="Q306" s="759"/>
      <c r="R306" s="759"/>
      <c r="S306" s="759"/>
      <c r="T306" s="759"/>
      <c r="U306" s="759"/>
      <c r="V306" s="759"/>
      <c r="W306" s="759"/>
      <c r="X306" s="759"/>
      <c r="Y306" s="759"/>
      <c r="Z306" s="759"/>
      <c r="AA306" s="759"/>
      <c r="AB306" s="759"/>
      <c r="AC306" s="759"/>
      <c r="AD306" s="759"/>
      <c r="AE306" s="759"/>
      <c r="AF306" s="759"/>
      <c r="AG306" s="759"/>
      <c r="AH306" s="759"/>
      <c r="AI306" s="759"/>
      <c r="AJ306" s="759"/>
      <c r="AK306" s="759"/>
      <c r="AL306" s="759"/>
      <c r="AM306" s="759"/>
      <c r="AN306" s="759"/>
      <c r="AO306" s="759"/>
      <c r="AP306" s="759"/>
      <c r="AQ306" s="759"/>
      <c r="AR306" s="759"/>
      <c r="AS306" s="759"/>
      <c r="AT306" s="759"/>
      <c r="AU306" s="759"/>
      <c r="AV306" s="759"/>
      <c r="AW306" s="759"/>
      <c r="AX306" s="759"/>
      <c r="AY306" s="759"/>
      <c r="AZ306" s="759"/>
      <c r="BA306" s="759"/>
      <c r="BB306" s="759"/>
      <c r="BC306" s="759"/>
      <c r="BD306" s="759"/>
      <c r="BE306" s="759"/>
      <c r="BF306" s="759"/>
      <c r="BG306" s="759"/>
      <c r="BH306" s="759"/>
      <c r="BI306" s="759"/>
      <c r="BJ306" s="759"/>
      <c r="BK306" s="759"/>
      <c r="BL306" s="759"/>
      <c r="BM306" s="759"/>
      <c r="BN306" s="759"/>
      <c r="BO306" s="759"/>
      <c r="BP306" s="759"/>
      <c r="BQ306" s="759"/>
      <c r="BR306" s="759"/>
      <c r="BS306" s="759"/>
      <c r="BT306" s="759"/>
      <c r="BU306" s="759"/>
      <c r="BV306" s="759"/>
      <c r="BW306" s="759"/>
      <c r="BX306" s="60"/>
      <c r="BY306" s="60"/>
      <c r="BZ306" s="60"/>
      <c r="CA306" s="60"/>
    </row>
    <row r="307" spans="1:79" s="59" customFormat="1" ht="15" customHeight="1">
      <c r="C307" s="759"/>
      <c r="D307" s="759"/>
      <c r="E307" s="759"/>
      <c r="F307" s="759"/>
      <c r="G307" s="759"/>
      <c r="H307" s="759"/>
      <c r="I307" s="759"/>
      <c r="J307" s="759"/>
      <c r="K307" s="759"/>
      <c r="L307" s="759"/>
      <c r="M307" s="759"/>
      <c r="N307" s="759"/>
      <c r="O307" s="759"/>
      <c r="P307" s="759"/>
      <c r="Q307" s="759"/>
      <c r="R307" s="759"/>
      <c r="S307" s="759"/>
      <c r="T307" s="759"/>
      <c r="U307" s="759"/>
      <c r="V307" s="759"/>
      <c r="W307" s="759"/>
      <c r="X307" s="759"/>
      <c r="Y307" s="759"/>
      <c r="Z307" s="759"/>
      <c r="AA307" s="759"/>
      <c r="AB307" s="759"/>
      <c r="AC307" s="759"/>
      <c r="AD307" s="759"/>
      <c r="AE307" s="759"/>
      <c r="AF307" s="759"/>
      <c r="AG307" s="759"/>
      <c r="AH307" s="759"/>
      <c r="AI307" s="759"/>
      <c r="AJ307" s="759"/>
      <c r="AK307" s="759"/>
      <c r="AL307" s="759"/>
      <c r="AM307" s="759"/>
      <c r="AN307" s="759"/>
      <c r="AO307" s="759"/>
      <c r="AP307" s="759"/>
      <c r="AQ307" s="759"/>
      <c r="AR307" s="759"/>
      <c r="AS307" s="759"/>
      <c r="AT307" s="759"/>
      <c r="AU307" s="759"/>
      <c r="AV307" s="759"/>
      <c r="AW307" s="759"/>
      <c r="AX307" s="759"/>
      <c r="AY307" s="759"/>
      <c r="AZ307" s="759"/>
      <c r="BA307" s="759"/>
      <c r="BB307" s="759"/>
      <c r="BC307" s="759"/>
      <c r="BD307" s="759"/>
      <c r="BE307" s="759"/>
      <c r="BF307" s="759"/>
      <c r="BG307" s="759"/>
      <c r="BH307" s="759"/>
      <c r="BI307" s="759"/>
      <c r="BJ307" s="759"/>
      <c r="BK307" s="759"/>
      <c r="BL307" s="759"/>
      <c r="BM307" s="759"/>
      <c r="BN307" s="759"/>
      <c r="BO307" s="759"/>
      <c r="BP307" s="759"/>
      <c r="BQ307" s="759"/>
      <c r="BR307" s="759"/>
      <c r="BS307" s="759"/>
      <c r="BT307" s="759"/>
      <c r="BU307" s="759"/>
      <c r="BV307" s="759"/>
      <c r="BW307" s="759"/>
      <c r="BX307" s="60"/>
      <c r="BY307" s="60"/>
      <c r="BZ307" s="60"/>
      <c r="CA307" s="60"/>
    </row>
    <row r="308" spans="1:79" s="59" customFormat="1" ht="15" customHeight="1">
      <c r="C308" s="759"/>
      <c r="D308" s="759"/>
      <c r="E308" s="759"/>
      <c r="F308" s="759"/>
      <c r="G308" s="759"/>
      <c r="H308" s="759"/>
      <c r="I308" s="759"/>
      <c r="J308" s="759"/>
      <c r="K308" s="759"/>
      <c r="L308" s="759"/>
      <c r="M308" s="759"/>
      <c r="N308" s="759"/>
      <c r="O308" s="759"/>
      <c r="P308" s="759"/>
      <c r="Q308" s="759"/>
      <c r="R308" s="759"/>
      <c r="S308" s="759"/>
      <c r="T308" s="759"/>
      <c r="U308" s="759"/>
      <c r="V308" s="759"/>
      <c r="W308" s="759"/>
      <c r="X308" s="759"/>
      <c r="Y308" s="759"/>
      <c r="Z308" s="759"/>
      <c r="AA308" s="759"/>
      <c r="AB308" s="759"/>
      <c r="AC308" s="759"/>
      <c r="AD308" s="759"/>
      <c r="AE308" s="759"/>
      <c r="AF308" s="759"/>
      <c r="AG308" s="759"/>
      <c r="AH308" s="759"/>
      <c r="AI308" s="759"/>
      <c r="AJ308" s="759"/>
      <c r="AK308" s="759"/>
      <c r="AL308" s="759"/>
      <c r="AM308" s="759"/>
      <c r="AN308" s="759"/>
      <c r="AO308" s="759"/>
      <c r="AP308" s="759"/>
      <c r="AQ308" s="759"/>
      <c r="AR308" s="759"/>
      <c r="AS308" s="759"/>
      <c r="AT308" s="759"/>
      <c r="AU308" s="759"/>
      <c r="AV308" s="759"/>
      <c r="AW308" s="759"/>
      <c r="AX308" s="759"/>
      <c r="AY308" s="759"/>
      <c r="AZ308" s="759"/>
      <c r="BA308" s="759"/>
      <c r="BB308" s="759"/>
      <c r="BC308" s="759"/>
      <c r="BD308" s="759"/>
      <c r="BE308" s="759"/>
      <c r="BF308" s="759"/>
      <c r="BG308" s="759"/>
      <c r="BH308" s="759"/>
      <c r="BI308" s="759"/>
      <c r="BJ308" s="759"/>
      <c r="BK308" s="759"/>
      <c r="BL308" s="759"/>
      <c r="BM308" s="759"/>
      <c r="BN308" s="759"/>
      <c r="BO308" s="759"/>
      <c r="BP308" s="759"/>
      <c r="BQ308" s="759"/>
      <c r="BR308" s="759"/>
      <c r="BS308" s="759"/>
      <c r="BT308" s="759"/>
      <c r="BU308" s="759"/>
      <c r="BV308" s="759"/>
      <c r="BW308" s="759"/>
      <c r="BX308" s="60"/>
      <c r="BY308" s="60"/>
      <c r="BZ308" s="60"/>
      <c r="CA308" s="60"/>
    </row>
    <row r="309" spans="1:79" s="59" customFormat="1" ht="15" customHeight="1">
      <c r="C309" s="759"/>
      <c r="D309" s="759"/>
      <c r="E309" s="759"/>
      <c r="F309" s="759"/>
      <c r="G309" s="759"/>
      <c r="H309" s="759"/>
      <c r="I309" s="759"/>
      <c r="J309" s="759"/>
      <c r="K309" s="759"/>
      <c r="L309" s="759"/>
      <c r="M309" s="759"/>
      <c r="N309" s="759"/>
      <c r="O309" s="759"/>
      <c r="P309" s="759"/>
      <c r="Q309" s="759"/>
      <c r="R309" s="759"/>
      <c r="S309" s="759"/>
      <c r="T309" s="759"/>
      <c r="U309" s="759"/>
      <c r="V309" s="759"/>
      <c r="W309" s="759"/>
      <c r="X309" s="759"/>
      <c r="Y309" s="759"/>
      <c r="Z309" s="759"/>
      <c r="AA309" s="759"/>
      <c r="AB309" s="759"/>
      <c r="AC309" s="759"/>
      <c r="AD309" s="759"/>
      <c r="AE309" s="759"/>
      <c r="AF309" s="759"/>
      <c r="AG309" s="759"/>
      <c r="AH309" s="759"/>
      <c r="AI309" s="759"/>
      <c r="AJ309" s="759"/>
      <c r="AK309" s="759"/>
      <c r="AL309" s="759"/>
      <c r="AM309" s="759"/>
      <c r="AN309" s="759"/>
      <c r="AO309" s="759"/>
      <c r="AP309" s="759"/>
      <c r="AQ309" s="759"/>
      <c r="AR309" s="759"/>
      <c r="AS309" s="759"/>
      <c r="AT309" s="759"/>
      <c r="AU309" s="759"/>
      <c r="AV309" s="759"/>
      <c r="AW309" s="759"/>
      <c r="AX309" s="759"/>
      <c r="AY309" s="759"/>
      <c r="AZ309" s="759"/>
      <c r="BA309" s="759"/>
      <c r="BB309" s="759"/>
      <c r="BC309" s="759"/>
      <c r="BD309" s="759"/>
      <c r="BE309" s="759"/>
      <c r="BF309" s="759"/>
      <c r="BG309" s="759"/>
      <c r="BH309" s="759"/>
      <c r="BI309" s="759"/>
      <c r="BJ309" s="759"/>
      <c r="BK309" s="759"/>
      <c r="BL309" s="759"/>
      <c r="BM309" s="759"/>
      <c r="BN309" s="759"/>
      <c r="BO309" s="759"/>
      <c r="BP309" s="759"/>
      <c r="BQ309" s="759"/>
      <c r="BR309" s="759"/>
      <c r="BS309" s="759"/>
      <c r="BT309" s="759"/>
      <c r="BU309" s="759"/>
      <c r="BV309" s="759"/>
      <c r="BW309" s="759"/>
      <c r="BX309" s="60"/>
      <c r="BY309" s="60"/>
      <c r="BZ309" s="60"/>
      <c r="CA309" s="60"/>
    </row>
    <row r="310" spans="1:79" s="59" customFormat="1" ht="14.45" customHeight="1">
      <c r="AP310" s="60"/>
      <c r="AQ310" s="60"/>
      <c r="AR310" s="60"/>
      <c r="AS310" s="60"/>
      <c r="AT310" s="60"/>
      <c r="AU310" s="60"/>
      <c r="AV310" s="60"/>
      <c r="AW310" s="60"/>
      <c r="AX310" s="60"/>
      <c r="AY310" s="60"/>
      <c r="AZ310" s="60"/>
      <c r="BA310" s="60"/>
      <c r="BB310" s="60"/>
      <c r="BC310" s="60"/>
      <c r="BD310" s="60"/>
      <c r="BE310" s="60"/>
      <c r="BF310" s="60"/>
      <c r="BG310" s="60"/>
      <c r="BH310" s="60"/>
      <c r="BI310" s="60"/>
      <c r="BJ310" s="60"/>
      <c r="BK310" s="60"/>
      <c r="BL310" s="60"/>
      <c r="BM310" s="60"/>
      <c r="BN310" s="60"/>
      <c r="BO310" s="60"/>
      <c r="BP310" s="60"/>
      <c r="BQ310" s="60"/>
      <c r="BR310" s="60"/>
      <c r="BS310" s="60"/>
      <c r="BT310" s="60"/>
      <c r="BU310" s="60"/>
      <c r="BV310" s="60"/>
      <c r="BW310" s="60"/>
      <c r="BX310" s="60"/>
      <c r="BY310" s="60"/>
      <c r="BZ310" s="60"/>
      <c r="CA310" s="60"/>
    </row>
    <row r="311" spans="1:79" s="59" customFormat="1" ht="14.45" customHeight="1">
      <c r="A311" s="60"/>
      <c r="B311" s="198" t="s">
        <v>1378</v>
      </c>
      <c r="C311" s="198"/>
      <c r="D311" s="198"/>
      <c r="E311" s="198"/>
      <c r="F311" s="198"/>
      <c r="G311" s="198"/>
      <c r="H311" s="198"/>
      <c r="I311" s="198"/>
      <c r="J311" s="198"/>
      <c r="K311" s="198"/>
      <c r="L311" s="198"/>
      <c r="M311" s="198"/>
      <c r="N311" s="198"/>
      <c r="O311" s="198"/>
      <c r="P311" s="198"/>
      <c r="Q311" s="198"/>
      <c r="R311" s="198"/>
      <c r="S311" s="198"/>
      <c r="T311" s="198"/>
      <c r="U311" s="198"/>
      <c r="V311" s="198"/>
      <c r="W311" s="198"/>
      <c r="X311" s="198"/>
      <c r="Y311" s="198"/>
      <c r="Z311" s="198"/>
      <c r="AA311" s="198"/>
      <c r="AB311" s="198"/>
      <c r="AC311" s="198"/>
      <c r="AD311" s="198"/>
      <c r="AE311" s="198"/>
      <c r="AF311" s="198"/>
      <c r="AG311" s="198"/>
      <c r="AH311" s="198"/>
      <c r="AI311" s="198"/>
      <c r="AJ311" s="198"/>
      <c r="AK311" s="198"/>
      <c r="AL311" s="198"/>
      <c r="AM311" s="198"/>
      <c r="AN311" s="198"/>
      <c r="AO311" s="198"/>
      <c r="AP311" s="199"/>
      <c r="AQ311" s="199"/>
      <c r="AR311" s="199"/>
      <c r="AS311" s="199"/>
      <c r="AT311" s="199"/>
      <c r="AU311" s="199"/>
      <c r="AV311" s="199"/>
      <c r="AW311" s="199"/>
      <c r="AX311" s="199"/>
      <c r="AY311" s="199"/>
      <c r="AZ311" s="199"/>
      <c r="BA311" s="199"/>
      <c r="BB311" s="199"/>
      <c r="BC311" s="199"/>
      <c r="BD311" s="199"/>
      <c r="BE311" s="199"/>
      <c r="BF311" s="199"/>
      <c r="BG311" s="199"/>
      <c r="BH311" s="199"/>
      <c r="BI311" s="199"/>
      <c r="BJ311" s="199"/>
      <c r="BK311" s="199"/>
      <c r="BL311" s="199"/>
      <c r="BM311" s="199"/>
      <c r="BN311" s="199"/>
      <c r="BO311" s="199"/>
      <c r="BP311" s="199"/>
      <c r="BQ311" s="199"/>
      <c r="BR311" s="199"/>
      <c r="BS311" s="199"/>
      <c r="BT311" s="199"/>
      <c r="BU311" s="199"/>
      <c r="BV311" s="199"/>
      <c r="BW311" s="199"/>
      <c r="BX311" s="199"/>
      <c r="BY311" s="199"/>
      <c r="BZ311" s="199"/>
      <c r="CA311" s="60"/>
    </row>
    <row r="312" spans="1:79" s="59" customFormat="1" ht="15" customHeight="1">
      <c r="C312" s="759" t="s">
        <v>1377</v>
      </c>
      <c r="D312" s="759"/>
      <c r="E312" s="759"/>
      <c r="F312" s="759"/>
      <c r="G312" s="759"/>
      <c r="H312" s="759"/>
      <c r="I312" s="759"/>
      <c r="J312" s="759"/>
      <c r="K312" s="759"/>
      <c r="L312" s="759"/>
      <c r="M312" s="759"/>
      <c r="N312" s="759"/>
      <c r="O312" s="759"/>
      <c r="P312" s="759"/>
      <c r="Q312" s="759"/>
      <c r="R312" s="759"/>
      <c r="S312" s="759"/>
      <c r="T312" s="759"/>
      <c r="U312" s="759"/>
      <c r="V312" s="759"/>
      <c r="W312" s="759"/>
      <c r="X312" s="759"/>
      <c r="Y312" s="759"/>
      <c r="Z312" s="759"/>
      <c r="AA312" s="759"/>
      <c r="AB312" s="759"/>
      <c r="AC312" s="759"/>
      <c r="AD312" s="759"/>
      <c r="AE312" s="759"/>
      <c r="AF312" s="759"/>
      <c r="AG312" s="759"/>
      <c r="AH312" s="759"/>
      <c r="AI312" s="759"/>
      <c r="AJ312" s="759"/>
      <c r="AK312" s="759"/>
      <c r="AL312" s="759"/>
      <c r="AM312" s="759"/>
      <c r="AN312" s="759"/>
      <c r="AO312" s="759"/>
      <c r="AP312" s="759"/>
      <c r="AQ312" s="759"/>
      <c r="AR312" s="759"/>
      <c r="AS312" s="759"/>
      <c r="AT312" s="759"/>
      <c r="AU312" s="759"/>
      <c r="AV312" s="759"/>
      <c r="AW312" s="759"/>
      <c r="AX312" s="759"/>
      <c r="AY312" s="759"/>
      <c r="AZ312" s="759"/>
      <c r="BA312" s="759"/>
      <c r="BB312" s="759"/>
      <c r="BC312" s="759"/>
      <c r="BD312" s="759"/>
      <c r="BE312" s="759"/>
      <c r="BF312" s="759"/>
      <c r="BG312" s="759"/>
      <c r="BH312" s="759"/>
      <c r="BI312" s="759"/>
      <c r="BJ312" s="759"/>
      <c r="BK312" s="759"/>
      <c r="BL312" s="759"/>
      <c r="BM312" s="759"/>
      <c r="BN312" s="759"/>
      <c r="BO312" s="759"/>
      <c r="BP312" s="759"/>
      <c r="BQ312" s="759"/>
      <c r="BR312" s="759"/>
      <c r="BS312" s="759"/>
      <c r="BT312" s="759"/>
      <c r="BU312" s="759"/>
      <c r="BV312" s="759"/>
      <c r="BW312" s="759"/>
      <c r="BX312" s="60"/>
      <c r="BY312" s="60"/>
      <c r="BZ312" s="60"/>
      <c r="CA312" s="60"/>
    </row>
    <row r="313" spans="1:79" s="59" customFormat="1" ht="15" customHeight="1">
      <c r="C313" s="759"/>
      <c r="D313" s="759"/>
      <c r="E313" s="759"/>
      <c r="F313" s="759"/>
      <c r="G313" s="759"/>
      <c r="H313" s="759"/>
      <c r="I313" s="759"/>
      <c r="J313" s="759"/>
      <c r="K313" s="759"/>
      <c r="L313" s="759"/>
      <c r="M313" s="759"/>
      <c r="N313" s="759"/>
      <c r="O313" s="759"/>
      <c r="P313" s="759"/>
      <c r="Q313" s="759"/>
      <c r="R313" s="759"/>
      <c r="S313" s="759"/>
      <c r="T313" s="759"/>
      <c r="U313" s="759"/>
      <c r="V313" s="759"/>
      <c r="W313" s="759"/>
      <c r="X313" s="759"/>
      <c r="Y313" s="759"/>
      <c r="Z313" s="759"/>
      <c r="AA313" s="759"/>
      <c r="AB313" s="759"/>
      <c r="AC313" s="759"/>
      <c r="AD313" s="759"/>
      <c r="AE313" s="759"/>
      <c r="AF313" s="759"/>
      <c r="AG313" s="759"/>
      <c r="AH313" s="759"/>
      <c r="AI313" s="759"/>
      <c r="AJ313" s="759"/>
      <c r="AK313" s="759"/>
      <c r="AL313" s="759"/>
      <c r="AM313" s="759"/>
      <c r="AN313" s="759"/>
      <c r="AO313" s="759"/>
      <c r="AP313" s="759"/>
      <c r="AQ313" s="759"/>
      <c r="AR313" s="759"/>
      <c r="AS313" s="759"/>
      <c r="AT313" s="759"/>
      <c r="AU313" s="759"/>
      <c r="AV313" s="759"/>
      <c r="AW313" s="759"/>
      <c r="AX313" s="759"/>
      <c r="AY313" s="759"/>
      <c r="AZ313" s="759"/>
      <c r="BA313" s="759"/>
      <c r="BB313" s="759"/>
      <c r="BC313" s="759"/>
      <c r="BD313" s="759"/>
      <c r="BE313" s="759"/>
      <c r="BF313" s="759"/>
      <c r="BG313" s="759"/>
      <c r="BH313" s="759"/>
      <c r="BI313" s="759"/>
      <c r="BJ313" s="759"/>
      <c r="BK313" s="759"/>
      <c r="BL313" s="759"/>
      <c r="BM313" s="759"/>
      <c r="BN313" s="759"/>
      <c r="BO313" s="759"/>
      <c r="BP313" s="759"/>
      <c r="BQ313" s="759"/>
      <c r="BR313" s="759"/>
      <c r="BS313" s="759"/>
      <c r="BT313" s="759"/>
      <c r="BU313" s="759"/>
      <c r="BV313" s="759"/>
      <c r="BW313" s="759"/>
      <c r="BX313" s="60"/>
      <c r="BY313" s="60"/>
      <c r="BZ313" s="60"/>
      <c r="CA313" s="60"/>
    </row>
    <row r="314" spans="1:79" s="59" customFormat="1" ht="15" customHeight="1">
      <c r="C314" s="759"/>
      <c r="D314" s="759"/>
      <c r="E314" s="759"/>
      <c r="F314" s="759"/>
      <c r="G314" s="759"/>
      <c r="H314" s="759"/>
      <c r="I314" s="759"/>
      <c r="J314" s="759"/>
      <c r="K314" s="759"/>
      <c r="L314" s="759"/>
      <c r="M314" s="759"/>
      <c r="N314" s="759"/>
      <c r="O314" s="759"/>
      <c r="P314" s="759"/>
      <c r="Q314" s="759"/>
      <c r="R314" s="759"/>
      <c r="S314" s="759"/>
      <c r="T314" s="759"/>
      <c r="U314" s="759"/>
      <c r="V314" s="759"/>
      <c r="W314" s="759"/>
      <c r="X314" s="759"/>
      <c r="Y314" s="759"/>
      <c r="Z314" s="759"/>
      <c r="AA314" s="759"/>
      <c r="AB314" s="759"/>
      <c r="AC314" s="759"/>
      <c r="AD314" s="759"/>
      <c r="AE314" s="759"/>
      <c r="AF314" s="759"/>
      <c r="AG314" s="759"/>
      <c r="AH314" s="759"/>
      <c r="AI314" s="759"/>
      <c r="AJ314" s="759"/>
      <c r="AK314" s="759"/>
      <c r="AL314" s="759"/>
      <c r="AM314" s="759"/>
      <c r="AN314" s="759"/>
      <c r="AO314" s="759"/>
      <c r="AP314" s="759"/>
      <c r="AQ314" s="759"/>
      <c r="AR314" s="759"/>
      <c r="AS314" s="759"/>
      <c r="AT314" s="759"/>
      <c r="AU314" s="759"/>
      <c r="AV314" s="759"/>
      <c r="AW314" s="759"/>
      <c r="AX314" s="759"/>
      <c r="AY314" s="759"/>
      <c r="AZ314" s="759"/>
      <c r="BA314" s="759"/>
      <c r="BB314" s="759"/>
      <c r="BC314" s="759"/>
      <c r="BD314" s="759"/>
      <c r="BE314" s="759"/>
      <c r="BF314" s="759"/>
      <c r="BG314" s="759"/>
      <c r="BH314" s="759"/>
      <c r="BI314" s="759"/>
      <c r="BJ314" s="759"/>
      <c r="BK314" s="759"/>
      <c r="BL314" s="759"/>
      <c r="BM314" s="759"/>
      <c r="BN314" s="759"/>
      <c r="BO314" s="759"/>
      <c r="BP314" s="759"/>
      <c r="BQ314" s="759"/>
      <c r="BR314" s="759"/>
      <c r="BS314" s="759"/>
      <c r="BT314" s="759"/>
      <c r="BU314" s="759"/>
      <c r="BV314" s="759"/>
      <c r="BW314" s="759"/>
      <c r="BX314" s="60"/>
      <c r="BY314" s="60"/>
      <c r="BZ314" s="60"/>
      <c r="CA314" s="60"/>
    </row>
    <row r="315" spans="1:79" s="59" customFormat="1" ht="6.75" customHeight="1">
      <c r="C315" s="759"/>
      <c r="D315" s="759"/>
      <c r="E315" s="759"/>
      <c r="F315" s="759"/>
      <c r="G315" s="759"/>
      <c r="H315" s="759"/>
      <c r="I315" s="759"/>
      <c r="J315" s="759"/>
      <c r="K315" s="759"/>
      <c r="L315" s="759"/>
      <c r="M315" s="759"/>
      <c r="N315" s="759"/>
      <c r="O315" s="759"/>
      <c r="P315" s="759"/>
      <c r="Q315" s="759"/>
      <c r="R315" s="759"/>
      <c r="S315" s="759"/>
      <c r="T315" s="759"/>
      <c r="U315" s="759"/>
      <c r="V315" s="759"/>
      <c r="W315" s="759"/>
      <c r="X315" s="759"/>
      <c r="Y315" s="759"/>
      <c r="Z315" s="759"/>
      <c r="AA315" s="759"/>
      <c r="AB315" s="759"/>
      <c r="AC315" s="759"/>
      <c r="AD315" s="759"/>
      <c r="AE315" s="759"/>
      <c r="AF315" s="759"/>
      <c r="AG315" s="759"/>
      <c r="AH315" s="759"/>
      <c r="AI315" s="759"/>
      <c r="AJ315" s="759"/>
      <c r="AK315" s="759"/>
      <c r="AL315" s="759"/>
      <c r="AM315" s="759"/>
      <c r="AN315" s="759"/>
      <c r="AO315" s="759"/>
      <c r="AP315" s="759"/>
      <c r="AQ315" s="759"/>
      <c r="AR315" s="759"/>
      <c r="AS315" s="759"/>
      <c r="AT315" s="759"/>
      <c r="AU315" s="759"/>
      <c r="AV315" s="759"/>
      <c r="AW315" s="759"/>
      <c r="AX315" s="759"/>
      <c r="AY315" s="759"/>
      <c r="AZ315" s="759"/>
      <c r="BA315" s="759"/>
      <c r="BB315" s="759"/>
      <c r="BC315" s="759"/>
      <c r="BD315" s="759"/>
      <c r="BE315" s="759"/>
      <c r="BF315" s="759"/>
      <c r="BG315" s="759"/>
      <c r="BH315" s="759"/>
      <c r="BI315" s="759"/>
      <c r="BJ315" s="759"/>
      <c r="BK315" s="759"/>
      <c r="BL315" s="759"/>
      <c r="BM315" s="759"/>
      <c r="BN315" s="759"/>
      <c r="BO315" s="759"/>
      <c r="BP315" s="759"/>
      <c r="BQ315" s="759"/>
      <c r="BR315" s="759"/>
      <c r="BS315" s="759"/>
      <c r="BT315" s="759"/>
      <c r="BU315" s="759"/>
      <c r="BV315" s="759"/>
      <c r="BW315" s="759"/>
      <c r="BX315" s="60"/>
      <c r="BY315" s="60"/>
      <c r="BZ315" s="60"/>
      <c r="CA315" s="60"/>
    </row>
    <row r="316" spans="1:79" s="59" customFormat="1" ht="15" customHeight="1">
      <c r="A316" s="60"/>
      <c r="C316" s="759"/>
      <c r="D316" s="759"/>
      <c r="E316" s="759"/>
      <c r="F316" s="759"/>
      <c r="G316" s="759"/>
      <c r="H316" s="759"/>
      <c r="I316" s="759"/>
      <c r="J316" s="759"/>
      <c r="K316" s="759"/>
      <c r="L316" s="759"/>
      <c r="M316" s="759"/>
      <c r="N316" s="759"/>
      <c r="O316" s="759"/>
      <c r="P316" s="759"/>
      <c r="Q316" s="759"/>
      <c r="R316" s="759"/>
      <c r="S316" s="759"/>
      <c r="T316" s="759"/>
      <c r="U316" s="759"/>
      <c r="V316" s="759"/>
      <c r="W316" s="759"/>
      <c r="X316" s="759"/>
      <c r="Y316" s="759"/>
      <c r="Z316" s="759"/>
      <c r="AA316" s="759"/>
      <c r="AB316" s="759"/>
      <c r="AC316" s="759"/>
      <c r="AD316" s="759"/>
      <c r="AE316" s="759"/>
      <c r="AF316" s="759"/>
      <c r="AG316" s="759"/>
      <c r="AH316" s="759"/>
      <c r="AI316" s="759"/>
      <c r="AJ316" s="759"/>
      <c r="AK316" s="759"/>
      <c r="AL316" s="759"/>
      <c r="AM316" s="759"/>
      <c r="AN316" s="759"/>
      <c r="AO316" s="759"/>
      <c r="AP316" s="759"/>
      <c r="AQ316" s="759"/>
      <c r="AR316" s="759"/>
      <c r="AS316" s="759"/>
      <c r="AT316" s="759"/>
      <c r="AU316" s="759"/>
      <c r="AV316" s="759"/>
      <c r="AW316" s="759"/>
      <c r="AX316" s="759"/>
      <c r="AY316" s="759"/>
      <c r="AZ316" s="759"/>
      <c r="BA316" s="759"/>
      <c r="BB316" s="759"/>
      <c r="BC316" s="759"/>
      <c r="BD316" s="759"/>
      <c r="BE316" s="759"/>
      <c r="BF316" s="759"/>
      <c r="BG316" s="759"/>
      <c r="BH316" s="759"/>
      <c r="BI316" s="759"/>
      <c r="BJ316" s="759"/>
      <c r="BK316" s="759"/>
      <c r="BL316" s="759"/>
      <c r="BM316" s="759"/>
      <c r="BN316" s="759"/>
      <c r="BO316" s="759"/>
      <c r="BP316" s="759"/>
      <c r="BQ316" s="759"/>
      <c r="BR316" s="759"/>
      <c r="BS316" s="759"/>
      <c r="BT316" s="759"/>
      <c r="BU316" s="759"/>
      <c r="BV316" s="759"/>
      <c r="BW316" s="759"/>
      <c r="BX316" s="60"/>
      <c r="BY316" s="60"/>
      <c r="BZ316" s="60"/>
      <c r="CA316" s="60"/>
    </row>
    <row r="317" spans="1:79" s="60" customFormat="1" ht="15" customHeight="1">
      <c r="A317" s="59"/>
      <c r="B317" s="59"/>
      <c r="C317" s="759"/>
      <c r="D317" s="759"/>
      <c r="E317" s="759"/>
      <c r="F317" s="759"/>
      <c r="G317" s="759"/>
      <c r="H317" s="759"/>
      <c r="I317" s="759"/>
      <c r="J317" s="759"/>
      <c r="K317" s="759"/>
      <c r="L317" s="759"/>
      <c r="M317" s="759"/>
      <c r="N317" s="759"/>
      <c r="O317" s="759"/>
      <c r="P317" s="759"/>
      <c r="Q317" s="759"/>
      <c r="R317" s="759"/>
      <c r="S317" s="759"/>
      <c r="T317" s="759"/>
      <c r="U317" s="759"/>
      <c r="V317" s="759"/>
      <c r="W317" s="759"/>
      <c r="X317" s="759"/>
      <c r="Y317" s="759"/>
      <c r="Z317" s="759"/>
      <c r="AA317" s="759"/>
      <c r="AB317" s="759"/>
      <c r="AC317" s="759"/>
      <c r="AD317" s="759"/>
      <c r="AE317" s="759"/>
      <c r="AF317" s="759"/>
      <c r="AG317" s="759"/>
      <c r="AH317" s="759"/>
      <c r="AI317" s="759"/>
      <c r="AJ317" s="759"/>
      <c r="AK317" s="759"/>
      <c r="AL317" s="759"/>
      <c r="AM317" s="759"/>
      <c r="AN317" s="759"/>
      <c r="AO317" s="759"/>
      <c r="AP317" s="759"/>
      <c r="AQ317" s="759"/>
      <c r="AR317" s="759"/>
      <c r="AS317" s="759"/>
      <c r="AT317" s="759"/>
      <c r="AU317" s="759"/>
      <c r="AV317" s="759"/>
      <c r="AW317" s="759"/>
      <c r="AX317" s="759"/>
      <c r="AY317" s="759"/>
      <c r="AZ317" s="759"/>
      <c r="BA317" s="759"/>
      <c r="BB317" s="759"/>
      <c r="BC317" s="759"/>
      <c r="BD317" s="759"/>
      <c r="BE317" s="759"/>
      <c r="BF317" s="759"/>
      <c r="BG317" s="759"/>
      <c r="BH317" s="759"/>
      <c r="BI317" s="759"/>
      <c r="BJ317" s="759"/>
      <c r="BK317" s="759"/>
      <c r="BL317" s="759"/>
      <c r="BM317" s="759"/>
      <c r="BN317" s="759"/>
      <c r="BO317" s="759"/>
      <c r="BP317" s="759"/>
      <c r="BQ317" s="759"/>
      <c r="BR317" s="759"/>
      <c r="BS317" s="759"/>
      <c r="BT317" s="759"/>
      <c r="BU317" s="759"/>
      <c r="BV317" s="759"/>
      <c r="BW317" s="759"/>
    </row>
    <row r="318" spans="1:79" s="60" customFormat="1" ht="15" customHeight="1">
      <c r="A318" s="59"/>
      <c r="B318" s="59"/>
      <c r="C318" s="759"/>
      <c r="D318" s="759"/>
      <c r="E318" s="759"/>
      <c r="F318" s="759"/>
      <c r="G318" s="759"/>
      <c r="H318" s="759"/>
      <c r="I318" s="759"/>
      <c r="J318" s="759"/>
      <c r="K318" s="759"/>
      <c r="L318" s="759"/>
      <c r="M318" s="759"/>
      <c r="N318" s="759"/>
      <c r="O318" s="759"/>
      <c r="P318" s="759"/>
      <c r="Q318" s="759"/>
      <c r="R318" s="759"/>
      <c r="S318" s="759"/>
      <c r="T318" s="759"/>
      <c r="U318" s="759"/>
      <c r="V318" s="759"/>
      <c r="W318" s="759"/>
      <c r="X318" s="759"/>
      <c r="Y318" s="759"/>
      <c r="Z318" s="759"/>
      <c r="AA318" s="759"/>
      <c r="AB318" s="759"/>
      <c r="AC318" s="759"/>
      <c r="AD318" s="759"/>
      <c r="AE318" s="759"/>
      <c r="AF318" s="759"/>
      <c r="AG318" s="759"/>
      <c r="AH318" s="759"/>
      <c r="AI318" s="759"/>
      <c r="AJ318" s="759"/>
      <c r="AK318" s="759"/>
      <c r="AL318" s="759"/>
      <c r="AM318" s="759"/>
      <c r="AN318" s="759"/>
      <c r="AO318" s="759"/>
      <c r="AP318" s="759"/>
      <c r="AQ318" s="759"/>
      <c r="AR318" s="759"/>
      <c r="AS318" s="759"/>
      <c r="AT318" s="759"/>
      <c r="AU318" s="759"/>
      <c r="AV318" s="759"/>
      <c r="AW318" s="759"/>
      <c r="AX318" s="759"/>
      <c r="AY318" s="759"/>
      <c r="AZ318" s="759"/>
      <c r="BA318" s="759"/>
      <c r="BB318" s="759"/>
      <c r="BC318" s="759"/>
      <c r="BD318" s="759"/>
      <c r="BE318" s="759"/>
      <c r="BF318" s="759"/>
      <c r="BG318" s="759"/>
      <c r="BH318" s="759"/>
      <c r="BI318" s="759"/>
      <c r="BJ318" s="759"/>
      <c r="BK318" s="759"/>
      <c r="BL318" s="759"/>
      <c r="BM318" s="759"/>
      <c r="BN318" s="759"/>
      <c r="BO318" s="759"/>
      <c r="BP318" s="759"/>
      <c r="BQ318" s="759"/>
      <c r="BR318" s="759"/>
      <c r="BS318" s="759"/>
      <c r="BT318" s="759"/>
      <c r="BU318" s="759"/>
      <c r="BV318" s="759"/>
      <c r="BW318" s="759"/>
    </row>
    <row r="319" spans="1:79" s="60" customFormat="1" ht="15" customHeight="1">
      <c r="A319" s="59"/>
      <c r="B319" s="59"/>
      <c r="C319" s="759"/>
      <c r="D319" s="759"/>
      <c r="E319" s="759"/>
      <c r="F319" s="759"/>
      <c r="G319" s="759"/>
      <c r="H319" s="759"/>
      <c r="I319" s="759"/>
      <c r="J319" s="759"/>
      <c r="K319" s="759"/>
      <c r="L319" s="759"/>
      <c r="M319" s="759"/>
      <c r="N319" s="759"/>
      <c r="O319" s="759"/>
      <c r="P319" s="759"/>
      <c r="Q319" s="759"/>
      <c r="R319" s="759"/>
      <c r="S319" s="759"/>
      <c r="T319" s="759"/>
      <c r="U319" s="759"/>
      <c r="V319" s="759"/>
      <c r="W319" s="759"/>
      <c r="X319" s="759"/>
      <c r="Y319" s="759"/>
      <c r="Z319" s="759"/>
      <c r="AA319" s="759"/>
      <c r="AB319" s="759"/>
      <c r="AC319" s="759"/>
      <c r="AD319" s="759"/>
      <c r="AE319" s="759"/>
      <c r="AF319" s="759"/>
      <c r="AG319" s="759"/>
      <c r="AH319" s="759"/>
      <c r="AI319" s="759"/>
      <c r="AJ319" s="759"/>
      <c r="AK319" s="759"/>
      <c r="AL319" s="759"/>
      <c r="AM319" s="759"/>
      <c r="AN319" s="759"/>
      <c r="AO319" s="759"/>
      <c r="AP319" s="759"/>
      <c r="AQ319" s="759"/>
      <c r="AR319" s="759"/>
      <c r="AS319" s="759"/>
      <c r="AT319" s="759"/>
      <c r="AU319" s="759"/>
      <c r="AV319" s="759"/>
      <c r="AW319" s="759"/>
      <c r="AX319" s="759"/>
      <c r="AY319" s="759"/>
      <c r="AZ319" s="759"/>
      <c r="BA319" s="759"/>
      <c r="BB319" s="759"/>
      <c r="BC319" s="759"/>
      <c r="BD319" s="759"/>
      <c r="BE319" s="759"/>
      <c r="BF319" s="759"/>
      <c r="BG319" s="759"/>
      <c r="BH319" s="759"/>
      <c r="BI319" s="759"/>
      <c r="BJ319" s="759"/>
      <c r="BK319" s="759"/>
      <c r="BL319" s="759"/>
      <c r="BM319" s="759"/>
      <c r="BN319" s="759"/>
      <c r="BO319" s="759"/>
      <c r="BP319" s="759"/>
      <c r="BQ319" s="759"/>
      <c r="BR319" s="759"/>
      <c r="BS319" s="759"/>
      <c r="BT319" s="759"/>
      <c r="BU319" s="759"/>
      <c r="BV319" s="759"/>
      <c r="BW319" s="759"/>
    </row>
    <row r="320" spans="1:79" s="60" customFormat="1" ht="15" customHeight="1">
      <c r="A320" s="59"/>
      <c r="B320" s="59"/>
      <c r="C320" s="759"/>
      <c r="D320" s="759"/>
      <c r="E320" s="759"/>
      <c r="F320" s="759"/>
      <c r="G320" s="759"/>
      <c r="H320" s="759"/>
      <c r="I320" s="759"/>
      <c r="J320" s="759"/>
      <c r="K320" s="759"/>
      <c r="L320" s="759"/>
      <c r="M320" s="759"/>
      <c r="N320" s="759"/>
      <c r="O320" s="759"/>
      <c r="P320" s="759"/>
      <c r="Q320" s="759"/>
      <c r="R320" s="759"/>
      <c r="S320" s="759"/>
      <c r="T320" s="759"/>
      <c r="U320" s="759"/>
      <c r="V320" s="759"/>
      <c r="W320" s="759"/>
      <c r="X320" s="759"/>
      <c r="Y320" s="759"/>
      <c r="Z320" s="759"/>
      <c r="AA320" s="759"/>
      <c r="AB320" s="759"/>
      <c r="AC320" s="759"/>
      <c r="AD320" s="759"/>
      <c r="AE320" s="759"/>
      <c r="AF320" s="759"/>
      <c r="AG320" s="759"/>
      <c r="AH320" s="759"/>
      <c r="AI320" s="759"/>
      <c r="AJ320" s="759"/>
      <c r="AK320" s="759"/>
      <c r="AL320" s="759"/>
      <c r="AM320" s="759"/>
      <c r="AN320" s="759"/>
      <c r="AO320" s="759"/>
      <c r="AP320" s="759"/>
      <c r="AQ320" s="759"/>
      <c r="AR320" s="759"/>
      <c r="AS320" s="759"/>
      <c r="AT320" s="759"/>
      <c r="AU320" s="759"/>
      <c r="AV320" s="759"/>
      <c r="AW320" s="759"/>
      <c r="AX320" s="759"/>
      <c r="AY320" s="759"/>
      <c r="AZ320" s="759"/>
      <c r="BA320" s="759"/>
      <c r="BB320" s="759"/>
      <c r="BC320" s="759"/>
      <c r="BD320" s="759"/>
      <c r="BE320" s="759"/>
      <c r="BF320" s="759"/>
      <c r="BG320" s="759"/>
      <c r="BH320" s="759"/>
      <c r="BI320" s="759"/>
      <c r="BJ320" s="759"/>
      <c r="BK320" s="759"/>
      <c r="BL320" s="759"/>
      <c r="BM320" s="759"/>
      <c r="BN320" s="759"/>
      <c r="BO320" s="759"/>
      <c r="BP320" s="759"/>
      <c r="BQ320" s="759"/>
      <c r="BR320" s="759"/>
      <c r="BS320" s="759"/>
      <c r="BT320" s="759"/>
      <c r="BU320" s="759"/>
      <c r="BV320" s="759"/>
      <c r="BW320" s="759"/>
    </row>
    <row r="321" spans="1:78" s="60" customFormat="1" ht="15" customHeight="1">
      <c r="A321" s="59"/>
      <c r="B321" s="59"/>
      <c r="C321" s="759"/>
      <c r="D321" s="759"/>
      <c r="E321" s="759"/>
      <c r="F321" s="759"/>
      <c r="G321" s="759"/>
      <c r="H321" s="759"/>
      <c r="I321" s="759"/>
      <c r="J321" s="759"/>
      <c r="K321" s="759"/>
      <c r="L321" s="759"/>
      <c r="M321" s="759"/>
      <c r="N321" s="759"/>
      <c r="O321" s="759"/>
      <c r="P321" s="759"/>
      <c r="Q321" s="759"/>
      <c r="R321" s="759"/>
      <c r="S321" s="759"/>
      <c r="T321" s="759"/>
      <c r="U321" s="759"/>
      <c r="V321" s="759"/>
      <c r="W321" s="759"/>
      <c r="X321" s="759"/>
      <c r="Y321" s="759"/>
      <c r="Z321" s="759"/>
      <c r="AA321" s="759"/>
      <c r="AB321" s="759"/>
      <c r="AC321" s="759"/>
      <c r="AD321" s="759"/>
      <c r="AE321" s="759"/>
      <c r="AF321" s="759"/>
      <c r="AG321" s="759"/>
      <c r="AH321" s="759"/>
      <c r="AI321" s="759"/>
      <c r="AJ321" s="759"/>
      <c r="AK321" s="759"/>
      <c r="AL321" s="759"/>
      <c r="AM321" s="759"/>
      <c r="AN321" s="759"/>
      <c r="AO321" s="759"/>
      <c r="AP321" s="759"/>
      <c r="AQ321" s="759"/>
      <c r="AR321" s="759"/>
      <c r="AS321" s="759"/>
      <c r="AT321" s="759"/>
      <c r="AU321" s="759"/>
      <c r="AV321" s="759"/>
      <c r="AW321" s="759"/>
      <c r="AX321" s="759"/>
      <c r="AY321" s="759"/>
      <c r="AZ321" s="759"/>
      <c r="BA321" s="759"/>
      <c r="BB321" s="759"/>
      <c r="BC321" s="759"/>
      <c r="BD321" s="759"/>
      <c r="BE321" s="759"/>
      <c r="BF321" s="759"/>
      <c r="BG321" s="759"/>
      <c r="BH321" s="759"/>
      <c r="BI321" s="759"/>
      <c r="BJ321" s="759"/>
      <c r="BK321" s="759"/>
      <c r="BL321" s="759"/>
      <c r="BM321" s="759"/>
      <c r="BN321" s="759"/>
      <c r="BO321" s="759"/>
      <c r="BP321" s="759"/>
      <c r="BQ321" s="759"/>
      <c r="BR321" s="759"/>
      <c r="BS321" s="759"/>
      <c r="BT321" s="759"/>
      <c r="BU321" s="759"/>
      <c r="BV321" s="759"/>
      <c r="BW321" s="759"/>
    </row>
    <row r="322" spans="1:78" s="60" customFormat="1" ht="15" customHeight="1">
      <c r="A322" s="59"/>
      <c r="B322" s="59"/>
      <c r="C322" s="759"/>
      <c r="D322" s="759"/>
      <c r="E322" s="759"/>
      <c r="F322" s="759"/>
      <c r="G322" s="759"/>
      <c r="H322" s="759"/>
      <c r="I322" s="759"/>
      <c r="J322" s="759"/>
      <c r="K322" s="759"/>
      <c r="L322" s="759"/>
      <c r="M322" s="759"/>
      <c r="N322" s="759"/>
      <c r="O322" s="759"/>
      <c r="P322" s="759"/>
      <c r="Q322" s="759"/>
      <c r="R322" s="759"/>
      <c r="S322" s="759"/>
      <c r="T322" s="759"/>
      <c r="U322" s="759"/>
      <c r="V322" s="759"/>
      <c r="W322" s="759"/>
      <c r="X322" s="759"/>
      <c r="Y322" s="759"/>
      <c r="Z322" s="759"/>
      <c r="AA322" s="759"/>
      <c r="AB322" s="759"/>
      <c r="AC322" s="759"/>
      <c r="AD322" s="759"/>
      <c r="AE322" s="759"/>
      <c r="AF322" s="759"/>
      <c r="AG322" s="759"/>
      <c r="AH322" s="759"/>
      <c r="AI322" s="759"/>
      <c r="AJ322" s="759"/>
      <c r="AK322" s="759"/>
      <c r="AL322" s="759"/>
      <c r="AM322" s="759"/>
      <c r="AN322" s="759"/>
      <c r="AO322" s="759"/>
      <c r="AP322" s="759"/>
      <c r="AQ322" s="759"/>
      <c r="AR322" s="759"/>
      <c r="AS322" s="759"/>
      <c r="AT322" s="759"/>
      <c r="AU322" s="759"/>
      <c r="AV322" s="759"/>
      <c r="AW322" s="759"/>
      <c r="AX322" s="759"/>
      <c r="AY322" s="759"/>
      <c r="AZ322" s="759"/>
      <c r="BA322" s="759"/>
      <c r="BB322" s="759"/>
      <c r="BC322" s="759"/>
      <c r="BD322" s="759"/>
      <c r="BE322" s="759"/>
      <c r="BF322" s="759"/>
      <c r="BG322" s="759"/>
      <c r="BH322" s="759"/>
      <c r="BI322" s="759"/>
      <c r="BJ322" s="759"/>
      <c r="BK322" s="759"/>
      <c r="BL322" s="759"/>
      <c r="BM322" s="759"/>
      <c r="BN322" s="759"/>
      <c r="BO322" s="759"/>
      <c r="BP322" s="759"/>
      <c r="BQ322" s="759"/>
      <c r="BR322" s="759"/>
      <c r="BS322" s="759"/>
      <c r="BT322" s="759"/>
      <c r="BU322" s="759"/>
      <c r="BV322" s="759"/>
      <c r="BW322" s="759"/>
    </row>
    <row r="323" spans="1:78" s="60" customFormat="1" ht="15" customHeight="1">
      <c r="A323" s="59"/>
      <c r="B323" s="59"/>
      <c r="C323" s="759"/>
      <c r="D323" s="759"/>
      <c r="E323" s="759"/>
      <c r="F323" s="759"/>
      <c r="G323" s="759"/>
      <c r="H323" s="759"/>
      <c r="I323" s="759"/>
      <c r="J323" s="759"/>
      <c r="K323" s="759"/>
      <c r="L323" s="759"/>
      <c r="M323" s="759"/>
      <c r="N323" s="759"/>
      <c r="O323" s="759"/>
      <c r="P323" s="759"/>
      <c r="Q323" s="759"/>
      <c r="R323" s="759"/>
      <c r="S323" s="759"/>
      <c r="T323" s="759"/>
      <c r="U323" s="759"/>
      <c r="V323" s="759"/>
      <c r="W323" s="759"/>
      <c r="X323" s="759"/>
      <c r="Y323" s="759"/>
      <c r="Z323" s="759"/>
      <c r="AA323" s="759"/>
      <c r="AB323" s="759"/>
      <c r="AC323" s="759"/>
      <c r="AD323" s="759"/>
      <c r="AE323" s="759"/>
      <c r="AF323" s="759"/>
      <c r="AG323" s="759"/>
      <c r="AH323" s="759"/>
      <c r="AI323" s="759"/>
      <c r="AJ323" s="759"/>
      <c r="AK323" s="759"/>
      <c r="AL323" s="759"/>
      <c r="AM323" s="759"/>
      <c r="AN323" s="759"/>
      <c r="AO323" s="759"/>
      <c r="AP323" s="759"/>
      <c r="AQ323" s="759"/>
      <c r="AR323" s="759"/>
      <c r="AS323" s="759"/>
      <c r="AT323" s="759"/>
      <c r="AU323" s="759"/>
      <c r="AV323" s="759"/>
      <c r="AW323" s="759"/>
      <c r="AX323" s="759"/>
      <c r="AY323" s="759"/>
      <c r="AZ323" s="759"/>
      <c r="BA323" s="759"/>
      <c r="BB323" s="759"/>
      <c r="BC323" s="759"/>
      <c r="BD323" s="759"/>
      <c r="BE323" s="759"/>
      <c r="BF323" s="759"/>
      <c r="BG323" s="759"/>
      <c r="BH323" s="759"/>
      <c r="BI323" s="759"/>
      <c r="BJ323" s="759"/>
      <c r="BK323" s="759"/>
      <c r="BL323" s="759"/>
      <c r="BM323" s="759"/>
      <c r="BN323" s="759"/>
      <c r="BO323" s="759"/>
      <c r="BP323" s="759"/>
      <c r="BQ323" s="759"/>
      <c r="BR323" s="759"/>
      <c r="BS323" s="759"/>
      <c r="BT323" s="759"/>
      <c r="BU323" s="759"/>
      <c r="BV323" s="759"/>
      <c r="BW323" s="759"/>
    </row>
    <row r="324" spans="1:78" s="60" customFormat="1" ht="15" customHeight="1">
      <c r="A324" s="59"/>
      <c r="B324" s="59"/>
      <c r="C324" s="759"/>
      <c r="D324" s="759"/>
      <c r="E324" s="759"/>
      <c r="F324" s="759"/>
      <c r="G324" s="759"/>
      <c r="H324" s="759"/>
      <c r="I324" s="759"/>
      <c r="J324" s="759"/>
      <c r="K324" s="759"/>
      <c r="L324" s="759"/>
      <c r="M324" s="759"/>
      <c r="N324" s="759"/>
      <c r="O324" s="759"/>
      <c r="P324" s="759"/>
      <c r="Q324" s="759"/>
      <c r="R324" s="759"/>
      <c r="S324" s="759"/>
      <c r="T324" s="759"/>
      <c r="U324" s="759"/>
      <c r="V324" s="759"/>
      <c r="W324" s="759"/>
      <c r="X324" s="759"/>
      <c r="Y324" s="759"/>
      <c r="Z324" s="759"/>
      <c r="AA324" s="759"/>
      <c r="AB324" s="759"/>
      <c r="AC324" s="759"/>
      <c r="AD324" s="759"/>
      <c r="AE324" s="759"/>
      <c r="AF324" s="759"/>
      <c r="AG324" s="759"/>
      <c r="AH324" s="759"/>
      <c r="AI324" s="759"/>
      <c r="AJ324" s="759"/>
      <c r="AK324" s="759"/>
      <c r="AL324" s="759"/>
      <c r="AM324" s="759"/>
      <c r="AN324" s="759"/>
      <c r="AO324" s="759"/>
      <c r="AP324" s="759"/>
      <c r="AQ324" s="759"/>
      <c r="AR324" s="759"/>
      <c r="AS324" s="759"/>
      <c r="AT324" s="759"/>
      <c r="AU324" s="759"/>
      <c r="AV324" s="759"/>
      <c r="AW324" s="759"/>
      <c r="AX324" s="759"/>
      <c r="AY324" s="759"/>
      <c r="AZ324" s="759"/>
      <c r="BA324" s="759"/>
      <c r="BB324" s="759"/>
      <c r="BC324" s="759"/>
      <c r="BD324" s="759"/>
      <c r="BE324" s="759"/>
      <c r="BF324" s="759"/>
      <c r="BG324" s="759"/>
      <c r="BH324" s="759"/>
      <c r="BI324" s="759"/>
      <c r="BJ324" s="759"/>
      <c r="BK324" s="759"/>
      <c r="BL324" s="759"/>
      <c r="BM324" s="759"/>
      <c r="BN324" s="759"/>
      <c r="BO324" s="759"/>
      <c r="BP324" s="759"/>
      <c r="BQ324" s="759"/>
      <c r="BR324" s="759"/>
      <c r="BS324" s="759"/>
      <c r="BT324" s="759"/>
      <c r="BU324" s="759"/>
      <c r="BV324" s="759"/>
      <c r="BW324" s="759"/>
    </row>
    <row r="325" spans="1:78" s="60" customFormat="1" ht="15" customHeight="1">
      <c r="A325" s="59"/>
      <c r="B325" s="59"/>
      <c r="C325" s="759"/>
      <c r="D325" s="759"/>
      <c r="E325" s="759"/>
      <c r="F325" s="759"/>
      <c r="G325" s="759"/>
      <c r="H325" s="759"/>
      <c r="I325" s="759"/>
      <c r="J325" s="759"/>
      <c r="K325" s="759"/>
      <c r="L325" s="759"/>
      <c r="M325" s="759"/>
      <c r="N325" s="759"/>
      <c r="O325" s="759"/>
      <c r="P325" s="759"/>
      <c r="Q325" s="759"/>
      <c r="R325" s="759"/>
      <c r="S325" s="759"/>
      <c r="T325" s="759"/>
      <c r="U325" s="759"/>
      <c r="V325" s="759"/>
      <c r="W325" s="759"/>
      <c r="X325" s="759"/>
      <c r="Y325" s="759"/>
      <c r="Z325" s="759"/>
      <c r="AA325" s="759"/>
      <c r="AB325" s="759"/>
      <c r="AC325" s="759"/>
      <c r="AD325" s="759"/>
      <c r="AE325" s="759"/>
      <c r="AF325" s="759"/>
      <c r="AG325" s="759"/>
      <c r="AH325" s="759"/>
      <c r="AI325" s="759"/>
      <c r="AJ325" s="759"/>
      <c r="AK325" s="759"/>
      <c r="AL325" s="759"/>
      <c r="AM325" s="759"/>
      <c r="AN325" s="759"/>
      <c r="AO325" s="759"/>
      <c r="AP325" s="759"/>
      <c r="AQ325" s="759"/>
      <c r="AR325" s="759"/>
      <c r="AS325" s="759"/>
      <c r="AT325" s="759"/>
      <c r="AU325" s="759"/>
      <c r="AV325" s="759"/>
      <c r="AW325" s="759"/>
      <c r="AX325" s="759"/>
      <c r="AY325" s="759"/>
      <c r="AZ325" s="759"/>
      <c r="BA325" s="759"/>
      <c r="BB325" s="759"/>
      <c r="BC325" s="759"/>
      <c r="BD325" s="759"/>
      <c r="BE325" s="759"/>
      <c r="BF325" s="759"/>
      <c r="BG325" s="759"/>
      <c r="BH325" s="759"/>
      <c r="BI325" s="759"/>
      <c r="BJ325" s="759"/>
      <c r="BK325" s="759"/>
      <c r="BL325" s="759"/>
      <c r="BM325" s="759"/>
      <c r="BN325" s="759"/>
      <c r="BO325" s="759"/>
      <c r="BP325" s="759"/>
      <c r="BQ325" s="759"/>
      <c r="BR325" s="759"/>
      <c r="BS325" s="759"/>
      <c r="BT325" s="759"/>
      <c r="BU325" s="759"/>
      <c r="BV325" s="759"/>
      <c r="BW325" s="759"/>
    </row>
    <row r="326" spans="1:78" s="60" customFormat="1" ht="15" customHeight="1">
      <c r="A326" s="59"/>
      <c r="B326" s="59"/>
      <c r="C326" s="759"/>
      <c r="D326" s="759"/>
      <c r="E326" s="759"/>
      <c r="F326" s="759"/>
      <c r="G326" s="759"/>
      <c r="H326" s="759"/>
      <c r="I326" s="759"/>
      <c r="J326" s="759"/>
      <c r="K326" s="759"/>
      <c r="L326" s="759"/>
      <c r="M326" s="759"/>
      <c r="N326" s="759"/>
      <c r="O326" s="759"/>
      <c r="P326" s="759"/>
      <c r="Q326" s="759"/>
      <c r="R326" s="759"/>
      <c r="S326" s="759"/>
      <c r="T326" s="759"/>
      <c r="U326" s="759"/>
      <c r="V326" s="759"/>
      <c r="W326" s="759"/>
      <c r="X326" s="759"/>
      <c r="Y326" s="759"/>
      <c r="Z326" s="759"/>
      <c r="AA326" s="759"/>
      <c r="AB326" s="759"/>
      <c r="AC326" s="759"/>
      <c r="AD326" s="759"/>
      <c r="AE326" s="759"/>
      <c r="AF326" s="759"/>
      <c r="AG326" s="759"/>
      <c r="AH326" s="759"/>
      <c r="AI326" s="759"/>
      <c r="AJ326" s="759"/>
      <c r="AK326" s="759"/>
      <c r="AL326" s="759"/>
      <c r="AM326" s="759"/>
      <c r="AN326" s="759"/>
      <c r="AO326" s="759"/>
      <c r="AP326" s="759"/>
      <c r="AQ326" s="759"/>
      <c r="AR326" s="759"/>
      <c r="AS326" s="759"/>
      <c r="AT326" s="759"/>
      <c r="AU326" s="759"/>
      <c r="AV326" s="759"/>
      <c r="AW326" s="759"/>
      <c r="AX326" s="759"/>
      <c r="AY326" s="759"/>
      <c r="AZ326" s="759"/>
      <c r="BA326" s="759"/>
      <c r="BB326" s="759"/>
      <c r="BC326" s="759"/>
      <c r="BD326" s="759"/>
      <c r="BE326" s="759"/>
      <c r="BF326" s="759"/>
      <c r="BG326" s="759"/>
      <c r="BH326" s="759"/>
      <c r="BI326" s="759"/>
      <c r="BJ326" s="759"/>
      <c r="BK326" s="759"/>
      <c r="BL326" s="759"/>
      <c r="BM326" s="759"/>
      <c r="BN326" s="759"/>
      <c r="BO326" s="759"/>
      <c r="BP326" s="759"/>
      <c r="BQ326" s="759"/>
      <c r="BR326" s="759"/>
      <c r="BS326" s="759"/>
      <c r="BT326" s="759"/>
      <c r="BU326" s="759"/>
      <c r="BV326" s="759"/>
      <c r="BW326" s="759"/>
    </row>
    <row r="327" spans="1:78" s="60" customFormat="1" ht="15" customHeight="1">
      <c r="A327" s="59"/>
      <c r="B327" s="59"/>
      <c r="C327" s="759"/>
      <c r="D327" s="759"/>
      <c r="E327" s="759"/>
      <c r="F327" s="759"/>
      <c r="G327" s="759"/>
      <c r="H327" s="759"/>
      <c r="I327" s="759"/>
      <c r="J327" s="759"/>
      <c r="K327" s="759"/>
      <c r="L327" s="759"/>
      <c r="M327" s="759"/>
      <c r="N327" s="759"/>
      <c r="O327" s="759"/>
      <c r="P327" s="759"/>
      <c r="Q327" s="759"/>
      <c r="R327" s="759"/>
      <c r="S327" s="759"/>
      <c r="T327" s="759"/>
      <c r="U327" s="759"/>
      <c r="V327" s="759"/>
      <c r="W327" s="759"/>
      <c r="X327" s="759"/>
      <c r="Y327" s="759"/>
      <c r="Z327" s="759"/>
      <c r="AA327" s="759"/>
      <c r="AB327" s="759"/>
      <c r="AC327" s="759"/>
      <c r="AD327" s="759"/>
      <c r="AE327" s="759"/>
      <c r="AF327" s="759"/>
      <c r="AG327" s="759"/>
      <c r="AH327" s="759"/>
      <c r="AI327" s="759"/>
      <c r="AJ327" s="759"/>
      <c r="AK327" s="759"/>
      <c r="AL327" s="759"/>
      <c r="AM327" s="759"/>
      <c r="AN327" s="759"/>
      <c r="AO327" s="759"/>
      <c r="AP327" s="759"/>
      <c r="AQ327" s="759"/>
      <c r="AR327" s="759"/>
      <c r="AS327" s="759"/>
      <c r="AT327" s="759"/>
      <c r="AU327" s="759"/>
      <c r="AV327" s="759"/>
      <c r="AW327" s="759"/>
      <c r="AX327" s="759"/>
      <c r="AY327" s="759"/>
      <c r="AZ327" s="759"/>
      <c r="BA327" s="759"/>
      <c r="BB327" s="759"/>
      <c r="BC327" s="759"/>
      <c r="BD327" s="759"/>
      <c r="BE327" s="759"/>
      <c r="BF327" s="759"/>
      <c r="BG327" s="759"/>
      <c r="BH327" s="759"/>
      <c r="BI327" s="759"/>
      <c r="BJ327" s="759"/>
      <c r="BK327" s="759"/>
      <c r="BL327" s="759"/>
      <c r="BM327" s="759"/>
      <c r="BN327" s="759"/>
      <c r="BO327" s="759"/>
      <c r="BP327" s="759"/>
      <c r="BQ327" s="759"/>
      <c r="BR327" s="759"/>
      <c r="BS327" s="759"/>
      <c r="BT327" s="759"/>
      <c r="BU327" s="759"/>
      <c r="BV327" s="759"/>
      <c r="BW327" s="759"/>
    </row>
    <row r="328" spans="1:78" s="60" customFormat="1" ht="15" customHeight="1">
      <c r="A328" s="59"/>
      <c r="B328" s="59"/>
      <c r="C328" s="759"/>
      <c r="D328" s="759"/>
      <c r="E328" s="759"/>
      <c r="F328" s="759"/>
      <c r="G328" s="759"/>
      <c r="H328" s="759"/>
      <c r="I328" s="759"/>
      <c r="J328" s="759"/>
      <c r="K328" s="759"/>
      <c r="L328" s="759"/>
      <c r="M328" s="759"/>
      <c r="N328" s="759"/>
      <c r="O328" s="759"/>
      <c r="P328" s="759"/>
      <c r="Q328" s="759"/>
      <c r="R328" s="759"/>
      <c r="S328" s="759"/>
      <c r="T328" s="759"/>
      <c r="U328" s="759"/>
      <c r="V328" s="759"/>
      <c r="W328" s="759"/>
      <c r="X328" s="759"/>
      <c r="Y328" s="759"/>
      <c r="Z328" s="759"/>
      <c r="AA328" s="759"/>
      <c r="AB328" s="759"/>
      <c r="AC328" s="759"/>
      <c r="AD328" s="759"/>
      <c r="AE328" s="759"/>
      <c r="AF328" s="759"/>
      <c r="AG328" s="759"/>
      <c r="AH328" s="759"/>
      <c r="AI328" s="759"/>
      <c r="AJ328" s="759"/>
      <c r="AK328" s="759"/>
      <c r="AL328" s="759"/>
      <c r="AM328" s="759"/>
      <c r="AN328" s="759"/>
      <c r="AO328" s="759"/>
      <c r="AP328" s="759"/>
      <c r="AQ328" s="759"/>
      <c r="AR328" s="759"/>
      <c r="AS328" s="759"/>
      <c r="AT328" s="759"/>
      <c r="AU328" s="759"/>
      <c r="AV328" s="759"/>
      <c r="AW328" s="759"/>
      <c r="AX328" s="759"/>
      <c r="AY328" s="759"/>
      <c r="AZ328" s="759"/>
      <c r="BA328" s="759"/>
      <c r="BB328" s="759"/>
      <c r="BC328" s="759"/>
      <c r="BD328" s="759"/>
      <c r="BE328" s="759"/>
      <c r="BF328" s="759"/>
      <c r="BG328" s="759"/>
      <c r="BH328" s="759"/>
      <c r="BI328" s="759"/>
      <c r="BJ328" s="759"/>
      <c r="BK328" s="759"/>
      <c r="BL328" s="759"/>
      <c r="BM328" s="759"/>
      <c r="BN328" s="759"/>
      <c r="BO328" s="759"/>
      <c r="BP328" s="759"/>
      <c r="BQ328" s="759"/>
      <c r="BR328" s="759"/>
      <c r="BS328" s="759"/>
      <c r="BT328" s="759"/>
      <c r="BU328" s="759"/>
      <c r="BV328" s="759"/>
      <c r="BW328" s="759"/>
    </row>
    <row r="329" spans="1:78" s="60" customFormat="1" ht="15" customHeight="1">
      <c r="A329" s="59"/>
      <c r="B329" s="59"/>
      <c r="C329" s="759"/>
      <c r="D329" s="759"/>
      <c r="E329" s="759"/>
      <c r="F329" s="759"/>
      <c r="G329" s="759"/>
      <c r="H329" s="759"/>
      <c r="I329" s="759"/>
      <c r="J329" s="759"/>
      <c r="K329" s="759"/>
      <c r="L329" s="759"/>
      <c r="M329" s="759"/>
      <c r="N329" s="759"/>
      <c r="O329" s="759"/>
      <c r="P329" s="759"/>
      <c r="Q329" s="759"/>
      <c r="R329" s="759"/>
      <c r="S329" s="759"/>
      <c r="T329" s="759"/>
      <c r="U329" s="759"/>
      <c r="V329" s="759"/>
      <c r="W329" s="759"/>
      <c r="X329" s="759"/>
      <c r="Y329" s="759"/>
      <c r="Z329" s="759"/>
      <c r="AA329" s="759"/>
      <c r="AB329" s="759"/>
      <c r="AC329" s="759"/>
      <c r="AD329" s="759"/>
      <c r="AE329" s="759"/>
      <c r="AF329" s="759"/>
      <c r="AG329" s="759"/>
      <c r="AH329" s="759"/>
      <c r="AI329" s="759"/>
      <c r="AJ329" s="759"/>
      <c r="AK329" s="759"/>
      <c r="AL329" s="759"/>
      <c r="AM329" s="759"/>
      <c r="AN329" s="759"/>
      <c r="AO329" s="759"/>
      <c r="AP329" s="759"/>
      <c r="AQ329" s="759"/>
      <c r="AR329" s="759"/>
      <c r="AS329" s="759"/>
      <c r="AT329" s="759"/>
      <c r="AU329" s="759"/>
      <c r="AV329" s="759"/>
      <c r="AW329" s="759"/>
      <c r="AX329" s="759"/>
      <c r="AY329" s="759"/>
      <c r="AZ329" s="759"/>
      <c r="BA329" s="759"/>
      <c r="BB329" s="759"/>
      <c r="BC329" s="759"/>
      <c r="BD329" s="759"/>
      <c r="BE329" s="759"/>
      <c r="BF329" s="759"/>
      <c r="BG329" s="759"/>
      <c r="BH329" s="759"/>
      <c r="BI329" s="759"/>
      <c r="BJ329" s="759"/>
      <c r="BK329" s="759"/>
      <c r="BL329" s="759"/>
      <c r="BM329" s="759"/>
      <c r="BN329" s="759"/>
      <c r="BO329" s="759"/>
      <c r="BP329" s="759"/>
      <c r="BQ329" s="759"/>
      <c r="BR329" s="759"/>
      <c r="BS329" s="759"/>
      <c r="BT329" s="759"/>
      <c r="BU329" s="759"/>
      <c r="BV329" s="759"/>
      <c r="BW329" s="759"/>
    </row>
    <row r="330" spans="1:78" s="60" customFormat="1" ht="14.45" customHeight="1">
      <c r="A330" s="59"/>
      <c r="B330" s="59"/>
      <c r="C330" s="59"/>
      <c r="D330" s="59"/>
      <c r="E330" s="59"/>
      <c r="F330" s="59"/>
      <c r="G330" s="59"/>
      <c r="H330" s="59"/>
      <c r="I330" s="59"/>
      <c r="J330" s="59"/>
      <c r="K330" s="59"/>
      <c r="L330" s="59"/>
      <c r="M330" s="59"/>
      <c r="N330" s="59"/>
      <c r="O330" s="59"/>
      <c r="P330" s="59"/>
      <c r="Q330" s="59"/>
      <c r="R330" s="59"/>
      <c r="S330" s="59"/>
      <c r="T330" s="59"/>
      <c r="U330" s="59"/>
      <c r="V330" s="59"/>
      <c r="W330" s="59"/>
      <c r="X330" s="59"/>
      <c r="Y330" s="59"/>
      <c r="Z330" s="59"/>
      <c r="AA330" s="59"/>
      <c r="AB330" s="59"/>
      <c r="AC330" s="59"/>
      <c r="AD330" s="59"/>
      <c r="AE330" s="59"/>
      <c r="AF330" s="59"/>
      <c r="AG330" s="59"/>
      <c r="AH330" s="59"/>
      <c r="AI330" s="59"/>
      <c r="AJ330" s="59"/>
      <c r="AK330" s="59"/>
      <c r="AL330" s="59"/>
      <c r="AM330" s="59"/>
      <c r="AN330" s="59"/>
      <c r="AO330" s="59"/>
    </row>
    <row r="331" spans="1:78" s="60" customFormat="1" ht="15" customHeight="1">
      <c r="A331" s="763" t="s">
        <v>1379</v>
      </c>
      <c r="B331" s="763"/>
      <c r="C331" s="763"/>
      <c r="D331" s="763"/>
      <c r="E331" s="763"/>
      <c r="F331" s="763"/>
      <c r="G331" s="763"/>
      <c r="H331" s="763"/>
      <c r="I331" s="763"/>
      <c r="J331" s="763"/>
      <c r="K331" s="763"/>
      <c r="L331" s="763"/>
      <c r="M331" s="763"/>
      <c r="N331" s="763"/>
      <c r="O331" s="763"/>
      <c r="P331" s="763"/>
      <c r="Q331" s="763"/>
      <c r="R331" s="763"/>
      <c r="S331" s="763"/>
      <c r="T331" s="763"/>
      <c r="U331" s="763"/>
      <c r="V331" s="763"/>
      <c r="W331" s="763"/>
      <c r="X331" s="763"/>
      <c r="Y331" s="763"/>
      <c r="Z331" s="763"/>
      <c r="AA331" s="763"/>
      <c r="AB331" s="763"/>
      <c r="AC331" s="763"/>
      <c r="AD331" s="763"/>
      <c r="AE331" s="763"/>
      <c r="AF331" s="763"/>
      <c r="AG331" s="763"/>
      <c r="AH331" s="763"/>
      <c r="AI331" s="763"/>
      <c r="AJ331" s="763"/>
      <c r="AK331" s="763"/>
      <c r="AL331" s="763"/>
      <c r="AM331" s="763"/>
      <c r="AN331" s="763"/>
      <c r="AO331" s="763"/>
      <c r="AP331" s="763"/>
      <c r="AQ331" s="763"/>
      <c r="AR331" s="763"/>
      <c r="AS331" s="763"/>
      <c r="AT331" s="763"/>
      <c r="AU331" s="763"/>
      <c r="AV331" s="763"/>
      <c r="AW331" s="763"/>
      <c r="AX331" s="763"/>
      <c r="AY331" s="763"/>
      <c r="AZ331" s="763"/>
      <c r="BA331" s="763"/>
      <c r="BB331" s="763"/>
      <c r="BC331" s="763"/>
      <c r="BD331" s="763"/>
      <c r="BE331" s="763"/>
      <c r="BF331" s="763"/>
      <c r="BG331" s="763"/>
      <c r="BH331" s="763"/>
      <c r="BI331" s="763"/>
      <c r="BJ331" s="763"/>
      <c r="BK331" s="763"/>
      <c r="BL331" s="763"/>
      <c r="BM331" s="763"/>
      <c r="BN331" s="763"/>
      <c r="BO331" s="763"/>
      <c r="BP331" s="763"/>
      <c r="BQ331" s="763"/>
      <c r="BR331" s="763"/>
      <c r="BS331" s="763"/>
      <c r="BT331" s="763"/>
      <c r="BU331" s="763"/>
      <c r="BV331" s="763"/>
      <c r="BW331" s="763"/>
      <c r="BX331" s="763"/>
      <c r="BY331" s="763"/>
      <c r="BZ331" s="763"/>
    </row>
    <row r="332" spans="1:78" s="60" customFormat="1" ht="15" customHeight="1">
      <c r="A332" s="760" t="s">
        <v>1380</v>
      </c>
      <c r="B332" s="760"/>
      <c r="C332" s="760"/>
      <c r="D332" s="760"/>
      <c r="E332" s="760"/>
      <c r="F332" s="760"/>
      <c r="G332" s="760"/>
      <c r="H332" s="760"/>
      <c r="I332" s="760"/>
      <c r="J332" s="760"/>
      <c r="K332" s="760"/>
      <c r="L332" s="760"/>
      <c r="M332" s="760"/>
      <c r="N332" s="760"/>
      <c r="O332" s="760"/>
      <c r="P332" s="760"/>
      <c r="Q332" s="760"/>
      <c r="R332" s="760"/>
      <c r="S332" s="760"/>
      <c r="T332" s="760"/>
      <c r="U332" s="760"/>
      <c r="V332" s="760"/>
      <c r="W332" s="760"/>
      <c r="X332" s="760"/>
      <c r="Y332" s="760"/>
      <c r="Z332" s="760"/>
      <c r="AA332" s="760"/>
      <c r="AB332" s="760"/>
      <c r="AC332" s="760"/>
      <c r="AD332" s="760"/>
      <c r="AE332" s="760"/>
      <c r="AF332" s="760"/>
      <c r="AG332" s="760"/>
      <c r="AH332" s="760"/>
      <c r="AI332" s="760"/>
      <c r="AJ332" s="760"/>
      <c r="AK332" s="760"/>
      <c r="AL332" s="760"/>
      <c r="AM332" s="760"/>
      <c r="AN332" s="760"/>
      <c r="AO332" s="760"/>
      <c r="AP332" s="760"/>
      <c r="AQ332" s="760"/>
      <c r="AR332" s="760"/>
      <c r="AS332" s="760"/>
      <c r="AT332" s="760"/>
      <c r="AU332" s="760"/>
      <c r="AV332" s="760"/>
      <c r="AW332" s="760"/>
      <c r="AX332" s="760"/>
      <c r="AY332" s="760"/>
      <c r="AZ332" s="760"/>
      <c r="BA332" s="760"/>
      <c r="BB332" s="760"/>
      <c r="BC332" s="760"/>
      <c r="BD332" s="760"/>
      <c r="BE332" s="760"/>
      <c r="BF332" s="760"/>
      <c r="BG332" s="760"/>
      <c r="BH332" s="760"/>
      <c r="BI332" s="760"/>
      <c r="BJ332" s="760"/>
      <c r="BK332" s="760"/>
      <c r="BL332" s="760"/>
      <c r="BM332" s="760"/>
      <c r="BN332" s="760"/>
      <c r="BO332" s="760"/>
      <c r="BP332" s="760"/>
      <c r="BQ332" s="760"/>
      <c r="BR332" s="760"/>
      <c r="BS332" s="760"/>
      <c r="BT332" s="760"/>
      <c r="BU332" s="760"/>
      <c r="BV332" s="760"/>
      <c r="BW332" s="760"/>
      <c r="BX332" s="760"/>
      <c r="BY332" s="760"/>
      <c r="BZ332" s="760"/>
    </row>
    <row r="333" spans="1:78" s="60" customFormat="1" ht="24.75" customHeight="1">
      <c r="A333" s="761" t="s">
        <v>1381</v>
      </c>
      <c r="B333" s="761"/>
      <c r="C333" s="761"/>
      <c r="D333" s="762" t="s">
        <v>1382</v>
      </c>
      <c r="E333" s="762"/>
      <c r="F333" s="762"/>
      <c r="G333" s="762"/>
      <c r="H333" s="762"/>
      <c r="I333" s="762"/>
      <c r="J333" s="762"/>
      <c r="K333" s="762"/>
      <c r="L333" s="762"/>
      <c r="M333" s="762"/>
      <c r="N333" s="762"/>
      <c r="O333" s="762"/>
      <c r="P333" s="762"/>
      <c r="Q333" s="762"/>
      <c r="R333" s="762"/>
      <c r="S333" s="762"/>
      <c r="T333" s="762"/>
      <c r="U333" s="762"/>
      <c r="V333" s="762"/>
      <c r="W333" s="762"/>
      <c r="X333" s="762"/>
      <c r="Y333" s="762"/>
      <c r="Z333" s="762"/>
      <c r="AA333" s="762"/>
      <c r="AB333" s="762"/>
      <c r="AC333" s="762"/>
      <c r="AD333" s="762"/>
      <c r="AE333" s="762"/>
      <c r="AF333" s="762"/>
      <c r="AG333" s="762"/>
      <c r="AH333" s="762"/>
      <c r="AI333" s="762"/>
      <c r="AJ333" s="762"/>
      <c r="AK333" s="762"/>
      <c r="AL333" s="762"/>
      <c r="AM333" s="762"/>
      <c r="AN333" s="762"/>
      <c r="AO333" s="762"/>
      <c r="AP333" s="762"/>
      <c r="AQ333" s="762"/>
      <c r="AR333" s="762"/>
      <c r="AS333" s="762"/>
      <c r="AT333" s="762"/>
      <c r="AU333" s="762"/>
      <c r="AV333" s="762"/>
      <c r="AW333" s="762"/>
      <c r="AX333" s="762"/>
      <c r="AY333" s="762"/>
      <c r="AZ333" s="762"/>
      <c r="BA333" s="762"/>
      <c r="BB333" s="762"/>
      <c r="BC333" s="762"/>
      <c r="BD333" s="762"/>
      <c r="BE333" s="762"/>
      <c r="BF333" s="762"/>
      <c r="BG333" s="762"/>
      <c r="BH333" s="762"/>
      <c r="BI333" s="762"/>
      <c r="BJ333" s="762"/>
      <c r="BK333" s="762"/>
      <c r="BL333" s="762"/>
      <c r="BM333" s="762"/>
      <c r="BN333" s="762"/>
      <c r="BO333" s="762"/>
      <c r="BP333" s="762"/>
      <c r="BQ333" s="762"/>
      <c r="BR333" s="762"/>
      <c r="BS333" s="762"/>
      <c r="BT333" s="762"/>
      <c r="BU333" s="762"/>
      <c r="BV333" s="762"/>
      <c r="BW333" s="762"/>
      <c r="BX333" s="762"/>
      <c r="BY333" s="762"/>
      <c r="BZ333" s="762"/>
    </row>
    <row r="334" spans="1:78" s="60" customFormat="1" ht="24.75" customHeight="1">
      <c r="A334" s="761" t="s">
        <v>1383</v>
      </c>
      <c r="B334" s="761"/>
      <c r="C334" s="761"/>
      <c r="D334" s="762" t="s">
        <v>1384</v>
      </c>
      <c r="E334" s="762"/>
      <c r="F334" s="762"/>
      <c r="G334" s="762"/>
      <c r="H334" s="762"/>
      <c r="I334" s="762"/>
      <c r="J334" s="762"/>
      <c r="K334" s="762"/>
      <c r="L334" s="762"/>
      <c r="M334" s="762"/>
      <c r="N334" s="762"/>
      <c r="O334" s="762"/>
      <c r="P334" s="762"/>
      <c r="Q334" s="762"/>
      <c r="R334" s="762"/>
      <c r="S334" s="762"/>
      <c r="T334" s="762"/>
      <c r="U334" s="762"/>
      <c r="V334" s="762"/>
      <c r="W334" s="762"/>
      <c r="X334" s="762"/>
      <c r="Y334" s="762"/>
      <c r="Z334" s="762"/>
      <c r="AA334" s="762"/>
      <c r="AB334" s="762"/>
      <c r="AC334" s="762"/>
      <c r="AD334" s="762"/>
      <c r="AE334" s="762"/>
      <c r="AF334" s="762"/>
      <c r="AG334" s="762"/>
      <c r="AH334" s="762"/>
      <c r="AI334" s="762"/>
      <c r="AJ334" s="762"/>
      <c r="AK334" s="762"/>
      <c r="AL334" s="762"/>
      <c r="AM334" s="762"/>
      <c r="AN334" s="762"/>
      <c r="AO334" s="762"/>
      <c r="AP334" s="762"/>
      <c r="AQ334" s="762"/>
      <c r="AR334" s="762"/>
      <c r="AS334" s="762"/>
      <c r="AT334" s="762"/>
      <c r="AU334" s="762"/>
      <c r="AV334" s="762"/>
      <c r="AW334" s="762"/>
      <c r="AX334" s="762"/>
      <c r="AY334" s="762"/>
      <c r="AZ334" s="762"/>
      <c r="BA334" s="762"/>
      <c r="BB334" s="762"/>
      <c r="BC334" s="762"/>
      <c r="BD334" s="762"/>
      <c r="BE334" s="762"/>
      <c r="BF334" s="762"/>
      <c r="BG334" s="762"/>
      <c r="BH334" s="762"/>
      <c r="BI334" s="762"/>
      <c r="BJ334" s="762"/>
      <c r="BK334" s="762"/>
      <c r="BL334" s="762"/>
      <c r="BM334" s="762"/>
      <c r="BN334" s="762"/>
      <c r="BO334" s="762"/>
      <c r="BP334" s="762"/>
      <c r="BQ334" s="762"/>
      <c r="BR334" s="762"/>
      <c r="BS334" s="762"/>
      <c r="BT334" s="762"/>
      <c r="BU334" s="762"/>
      <c r="BV334" s="762"/>
      <c r="BW334" s="762"/>
      <c r="BX334" s="762"/>
      <c r="BY334" s="762"/>
      <c r="BZ334" s="762"/>
    </row>
    <row r="335" spans="1:78" s="60" customFormat="1" ht="15" customHeight="1">
      <c r="A335" s="760" t="s">
        <v>1385</v>
      </c>
      <c r="B335" s="760"/>
      <c r="C335" s="760"/>
      <c r="D335" s="760"/>
      <c r="E335" s="760"/>
      <c r="F335" s="760"/>
      <c r="G335" s="760"/>
      <c r="H335" s="760"/>
      <c r="I335" s="760"/>
      <c r="J335" s="760"/>
      <c r="K335" s="760"/>
      <c r="L335" s="760"/>
      <c r="M335" s="760"/>
      <c r="N335" s="760"/>
      <c r="O335" s="760"/>
      <c r="P335" s="760"/>
      <c r="Q335" s="760"/>
      <c r="R335" s="760"/>
      <c r="S335" s="760"/>
      <c r="T335" s="760"/>
      <c r="U335" s="760"/>
      <c r="V335" s="760"/>
      <c r="W335" s="760"/>
      <c r="X335" s="760"/>
      <c r="Y335" s="760"/>
      <c r="Z335" s="760"/>
      <c r="AA335" s="760"/>
      <c r="AB335" s="760"/>
      <c r="AC335" s="760"/>
      <c r="AD335" s="760"/>
      <c r="AE335" s="760"/>
      <c r="AF335" s="760"/>
      <c r="AG335" s="760"/>
      <c r="AH335" s="760"/>
      <c r="AI335" s="760"/>
      <c r="AJ335" s="760"/>
      <c r="AK335" s="760"/>
      <c r="AL335" s="760"/>
      <c r="AM335" s="760"/>
      <c r="AN335" s="760"/>
      <c r="AO335" s="760"/>
      <c r="AP335" s="760"/>
      <c r="AQ335" s="760"/>
      <c r="AR335" s="760"/>
      <c r="AS335" s="760"/>
      <c r="AT335" s="760"/>
      <c r="AU335" s="760"/>
      <c r="AV335" s="760"/>
      <c r="AW335" s="760"/>
      <c r="AX335" s="760"/>
      <c r="AY335" s="760"/>
      <c r="AZ335" s="760"/>
      <c r="BA335" s="760"/>
      <c r="BB335" s="760"/>
      <c r="BC335" s="760"/>
      <c r="BD335" s="760"/>
      <c r="BE335" s="760"/>
      <c r="BF335" s="760"/>
      <c r="BG335" s="760"/>
      <c r="BH335" s="760"/>
      <c r="BI335" s="760"/>
      <c r="BJ335" s="760"/>
      <c r="BK335" s="760"/>
      <c r="BL335" s="760"/>
      <c r="BM335" s="760"/>
      <c r="BN335" s="760"/>
      <c r="BO335" s="760"/>
      <c r="BP335" s="760"/>
      <c r="BQ335" s="760"/>
      <c r="BR335" s="760"/>
      <c r="BS335" s="760"/>
      <c r="BT335" s="760"/>
      <c r="BU335" s="760"/>
      <c r="BV335" s="760"/>
      <c r="BW335" s="760"/>
      <c r="BX335" s="760"/>
      <c r="BY335" s="760"/>
      <c r="BZ335" s="760"/>
    </row>
    <row r="336" spans="1:78" s="60" customFormat="1" ht="15" customHeight="1">
      <c r="A336" s="761" t="s">
        <v>1381</v>
      </c>
      <c r="B336" s="761"/>
      <c r="C336" s="761"/>
      <c r="D336" s="762" t="s">
        <v>1386</v>
      </c>
      <c r="E336" s="762"/>
      <c r="F336" s="762"/>
      <c r="G336" s="762"/>
      <c r="H336" s="762"/>
      <c r="I336" s="762"/>
      <c r="J336" s="762"/>
      <c r="K336" s="762"/>
      <c r="L336" s="762"/>
      <c r="M336" s="762"/>
      <c r="N336" s="762"/>
      <c r="O336" s="762"/>
      <c r="P336" s="762"/>
      <c r="Q336" s="762"/>
      <c r="R336" s="762"/>
      <c r="S336" s="762"/>
      <c r="T336" s="762"/>
      <c r="U336" s="762"/>
      <c r="V336" s="762"/>
      <c r="W336" s="762"/>
      <c r="X336" s="762"/>
      <c r="Y336" s="762"/>
      <c r="Z336" s="762"/>
      <c r="AA336" s="762"/>
      <c r="AB336" s="762"/>
      <c r="AC336" s="762"/>
      <c r="AD336" s="762"/>
      <c r="AE336" s="762"/>
      <c r="AF336" s="762"/>
      <c r="AG336" s="762"/>
      <c r="AH336" s="762"/>
      <c r="AI336" s="762"/>
      <c r="AJ336" s="762"/>
      <c r="AK336" s="762"/>
      <c r="AL336" s="762"/>
      <c r="AM336" s="762"/>
      <c r="AN336" s="762"/>
      <c r="AO336" s="762"/>
      <c r="AP336" s="762"/>
      <c r="AQ336" s="762"/>
      <c r="AR336" s="762"/>
      <c r="AS336" s="762"/>
      <c r="AT336" s="762"/>
      <c r="AU336" s="762"/>
      <c r="AV336" s="762"/>
      <c r="AW336" s="762"/>
      <c r="AX336" s="762"/>
      <c r="AY336" s="762"/>
      <c r="AZ336" s="762"/>
      <c r="BA336" s="762"/>
      <c r="BB336" s="762"/>
      <c r="BC336" s="762"/>
      <c r="BD336" s="762"/>
      <c r="BE336" s="762"/>
      <c r="BF336" s="762"/>
      <c r="BG336" s="762"/>
      <c r="BH336" s="762"/>
      <c r="BI336" s="762"/>
      <c r="BJ336" s="762"/>
      <c r="BK336" s="762"/>
      <c r="BL336" s="762"/>
      <c r="BM336" s="762"/>
      <c r="BN336" s="762"/>
      <c r="BO336" s="762"/>
      <c r="BP336" s="762"/>
      <c r="BQ336" s="762"/>
      <c r="BR336" s="762"/>
      <c r="BS336" s="762"/>
      <c r="BT336" s="762"/>
      <c r="BU336" s="762"/>
      <c r="BV336" s="762"/>
      <c r="BW336" s="762"/>
      <c r="BX336" s="762"/>
      <c r="BY336" s="762"/>
      <c r="BZ336" s="762"/>
    </row>
    <row r="337" spans="1:79" s="60" customFormat="1" ht="24.75" customHeight="1">
      <c r="A337" s="761" t="s">
        <v>1383</v>
      </c>
      <c r="B337" s="761"/>
      <c r="C337" s="761"/>
      <c r="D337" s="762" t="s">
        <v>1387</v>
      </c>
      <c r="E337" s="762"/>
      <c r="F337" s="762"/>
      <c r="G337" s="762"/>
      <c r="H337" s="762"/>
      <c r="I337" s="762"/>
      <c r="J337" s="762"/>
      <c r="K337" s="762"/>
      <c r="L337" s="762"/>
      <c r="M337" s="762"/>
      <c r="N337" s="762"/>
      <c r="O337" s="762"/>
      <c r="P337" s="762"/>
      <c r="Q337" s="762"/>
      <c r="R337" s="762"/>
      <c r="S337" s="762"/>
      <c r="T337" s="762"/>
      <c r="U337" s="762"/>
      <c r="V337" s="762"/>
      <c r="W337" s="762"/>
      <c r="X337" s="762"/>
      <c r="Y337" s="762"/>
      <c r="Z337" s="762"/>
      <c r="AA337" s="762"/>
      <c r="AB337" s="762"/>
      <c r="AC337" s="762"/>
      <c r="AD337" s="762"/>
      <c r="AE337" s="762"/>
      <c r="AF337" s="762"/>
      <c r="AG337" s="762"/>
      <c r="AH337" s="762"/>
      <c r="AI337" s="762"/>
      <c r="AJ337" s="762"/>
      <c r="AK337" s="762"/>
      <c r="AL337" s="762"/>
      <c r="AM337" s="762"/>
      <c r="AN337" s="762"/>
      <c r="AO337" s="762"/>
      <c r="AP337" s="762"/>
      <c r="AQ337" s="762"/>
      <c r="AR337" s="762"/>
      <c r="AS337" s="762"/>
      <c r="AT337" s="762"/>
      <c r="AU337" s="762"/>
      <c r="AV337" s="762"/>
      <c r="AW337" s="762"/>
      <c r="AX337" s="762"/>
      <c r="AY337" s="762"/>
      <c r="AZ337" s="762"/>
      <c r="BA337" s="762"/>
      <c r="BB337" s="762"/>
      <c r="BC337" s="762"/>
      <c r="BD337" s="762"/>
      <c r="BE337" s="762"/>
      <c r="BF337" s="762"/>
      <c r="BG337" s="762"/>
      <c r="BH337" s="762"/>
      <c r="BI337" s="762"/>
      <c r="BJ337" s="762"/>
      <c r="BK337" s="762"/>
      <c r="BL337" s="762"/>
      <c r="BM337" s="762"/>
      <c r="BN337" s="762"/>
      <c r="BO337" s="762"/>
      <c r="BP337" s="762"/>
      <c r="BQ337" s="762"/>
      <c r="BR337" s="762"/>
      <c r="BS337" s="762"/>
      <c r="BT337" s="762"/>
      <c r="BU337" s="762"/>
      <c r="BV337" s="762"/>
      <c r="BW337" s="762"/>
      <c r="BX337" s="762"/>
      <c r="BY337" s="762"/>
      <c r="BZ337" s="762"/>
    </row>
    <row r="338" spans="1:79" s="60" customFormat="1" ht="15" customHeight="1">
      <c r="A338" s="59"/>
      <c r="B338" s="59"/>
      <c r="C338" s="59"/>
      <c r="D338" s="59"/>
      <c r="E338" s="59"/>
      <c r="F338" s="59"/>
      <c r="G338" s="59"/>
      <c r="H338" s="59"/>
      <c r="I338" s="59"/>
      <c r="J338" s="59"/>
      <c r="K338" s="59"/>
      <c r="L338" s="59"/>
      <c r="M338" s="59"/>
      <c r="N338" s="59"/>
      <c r="O338" s="59"/>
      <c r="P338" s="59"/>
      <c r="Q338" s="59"/>
      <c r="R338" s="59"/>
      <c r="S338" s="59"/>
      <c r="T338" s="59"/>
      <c r="U338" s="59"/>
      <c r="V338" s="59"/>
      <c r="W338" s="59"/>
      <c r="X338" s="59"/>
      <c r="Y338" s="59"/>
      <c r="Z338" s="59"/>
      <c r="AA338" s="59"/>
      <c r="AB338" s="59"/>
      <c r="AC338" s="59"/>
      <c r="AD338" s="59"/>
      <c r="AE338" s="59"/>
      <c r="AF338" s="59"/>
      <c r="AG338" s="59"/>
      <c r="AH338" s="59"/>
      <c r="AI338" s="59"/>
      <c r="AJ338" s="59"/>
      <c r="AK338" s="59"/>
      <c r="AL338" s="59"/>
      <c r="AM338" s="59"/>
      <c r="AN338" s="59"/>
      <c r="AO338" s="59"/>
    </row>
    <row r="339" spans="1:79" s="60" customFormat="1" ht="15" customHeight="1">
      <c r="A339" s="720" t="s">
        <v>1388</v>
      </c>
      <c r="B339" s="720"/>
      <c r="C339" s="720"/>
      <c r="D339" s="720"/>
      <c r="E339" s="720"/>
      <c r="F339" s="720"/>
      <c r="G339" s="720"/>
      <c r="H339" s="720"/>
      <c r="I339" s="720"/>
      <c r="J339" s="720"/>
      <c r="K339" s="720"/>
      <c r="L339" s="720"/>
      <c r="M339" s="720"/>
      <c r="N339" s="720"/>
      <c r="O339" s="720"/>
      <c r="P339" s="720"/>
      <c r="Q339" s="720"/>
      <c r="R339" s="720"/>
      <c r="S339" s="720"/>
      <c r="T339" s="720"/>
      <c r="U339" s="720"/>
      <c r="V339" s="720"/>
      <c r="W339" s="720"/>
      <c r="X339" s="720"/>
      <c r="Y339" s="720"/>
      <c r="Z339" s="720"/>
      <c r="AA339" s="720"/>
      <c r="AB339" s="720"/>
      <c r="AC339" s="720"/>
      <c r="AD339" s="720"/>
      <c r="AE339" s="720"/>
      <c r="AF339" s="720"/>
      <c r="AG339" s="720"/>
      <c r="AH339" s="720"/>
      <c r="AI339" s="720"/>
      <c r="AJ339" s="720"/>
      <c r="AK339" s="720"/>
      <c r="AL339" s="720"/>
      <c r="AM339" s="720"/>
      <c r="AN339" s="720"/>
      <c r="AO339" s="720"/>
      <c r="AP339" s="720"/>
      <c r="AQ339" s="720"/>
      <c r="AR339" s="720"/>
      <c r="AS339" s="720"/>
      <c r="AT339" s="720"/>
      <c r="AU339" s="720"/>
      <c r="AV339" s="720"/>
      <c r="AW339" s="720"/>
      <c r="AX339" s="720"/>
      <c r="AY339" s="720"/>
      <c r="AZ339" s="720"/>
      <c r="BA339" s="720"/>
      <c r="BB339" s="720"/>
      <c r="BC339" s="720"/>
      <c r="BD339" s="720"/>
      <c r="BE339" s="720"/>
      <c r="BF339" s="720"/>
      <c r="BG339" s="720"/>
      <c r="BH339" s="720"/>
      <c r="BI339" s="720"/>
      <c r="BJ339" s="720"/>
      <c r="BK339" s="720"/>
      <c r="BL339" s="720"/>
      <c r="BM339" s="720"/>
      <c r="BN339" s="720"/>
      <c r="BO339" s="720"/>
      <c r="BP339" s="720"/>
      <c r="BQ339" s="720"/>
      <c r="BR339" s="720"/>
      <c r="BS339" s="720"/>
      <c r="BT339" s="720"/>
      <c r="BU339" s="720"/>
      <c r="BV339" s="720"/>
      <c r="BW339" s="720"/>
      <c r="BX339" s="720"/>
      <c r="BY339" s="720"/>
      <c r="BZ339" s="720"/>
    </row>
    <row r="340" spans="1:79" s="60" customFormat="1" ht="15" customHeight="1">
      <c r="A340" s="59" t="s">
        <v>1389</v>
      </c>
      <c r="B340" s="59"/>
      <c r="C340" s="59"/>
      <c r="D340" s="59"/>
      <c r="E340" s="59"/>
      <c r="F340" s="59"/>
      <c r="G340" s="59"/>
      <c r="H340" s="59"/>
      <c r="I340" s="59"/>
      <c r="J340" s="59"/>
      <c r="K340" s="59"/>
      <c r="L340" s="59"/>
      <c r="M340" s="59"/>
      <c r="N340" s="59"/>
      <c r="O340" s="59"/>
      <c r="P340" s="59"/>
      <c r="Q340" s="59"/>
      <c r="R340" s="59"/>
      <c r="S340" s="59"/>
      <c r="T340" s="59"/>
      <c r="U340" s="59"/>
      <c r="V340" s="59"/>
      <c r="W340" s="59"/>
      <c r="X340" s="59"/>
      <c r="Y340" s="59"/>
      <c r="Z340" s="59"/>
      <c r="AA340" s="59"/>
      <c r="AB340" s="59"/>
      <c r="AC340" s="59"/>
      <c r="AD340" s="59"/>
      <c r="AE340" s="59"/>
      <c r="AF340" s="59"/>
      <c r="AG340" s="59"/>
      <c r="AH340" s="59"/>
      <c r="AI340" s="59"/>
      <c r="AJ340" s="59"/>
      <c r="AK340" s="59"/>
      <c r="AL340" s="59"/>
      <c r="AM340" s="59"/>
      <c r="AN340" s="59"/>
    </row>
    <row r="341" spans="1:79" s="60" customFormat="1" ht="15" customHeight="1">
      <c r="A341" s="59"/>
      <c r="B341" s="59"/>
      <c r="C341" s="59" t="s">
        <v>1390</v>
      </c>
      <c r="D341" s="59"/>
      <c r="E341" s="59"/>
      <c r="F341" s="59"/>
      <c r="G341" s="59"/>
      <c r="H341" s="59"/>
      <c r="I341" s="59"/>
      <c r="J341" s="59"/>
      <c r="K341" s="59"/>
      <c r="L341" s="59"/>
      <c r="M341" s="59"/>
      <c r="N341" s="59"/>
      <c r="O341" s="59"/>
      <c r="P341" s="59"/>
      <c r="Q341" s="59"/>
      <c r="R341" s="59" t="s">
        <v>1391</v>
      </c>
      <c r="S341" s="59"/>
      <c r="T341" s="59"/>
      <c r="U341" s="59"/>
      <c r="V341" s="59"/>
      <c r="W341" s="59"/>
      <c r="X341" s="59"/>
      <c r="Y341" s="59"/>
      <c r="Z341" s="59"/>
      <c r="AA341" s="59"/>
      <c r="AB341" s="59"/>
      <c r="AC341" s="59"/>
      <c r="AD341" s="59"/>
      <c r="AE341" s="59"/>
      <c r="AF341" s="59"/>
      <c r="AG341" s="59"/>
      <c r="AH341" s="59"/>
      <c r="AI341" s="59"/>
      <c r="AJ341" s="59"/>
      <c r="AK341" s="59"/>
      <c r="AL341" s="59"/>
      <c r="AM341" s="59"/>
    </row>
    <row r="342" spans="1:79" s="60" customFormat="1" ht="15" customHeight="1">
      <c r="A342" s="59"/>
      <c r="B342" s="59"/>
      <c r="C342" s="59" t="s">
        <v>1392</v>
      </c>
      <c r="D342" s="59"/>
      <c r="E342" s="59"/>
      <c r="F342" s="59"/>
      <c r="G342" s="59"/>
      <c r="H342" s="59"/>
      <c r="I342" s="59"/>
      <c r="J342" s="59"/>
      <c r="K342" s="59"/>
      <c r="L342" s="59"/>
      <c r="M342" s="59"/>
      <c r="N342" s="59"/>
      <c r="O342" s="59"/>
      <c r="P342" s="59"/>
      <c r="Q342" s="59"/>
      <c r="R342" s="59" t="s">
        <v>1393</v>
      </c>
      <c r="S342" s="59"/>
      <c r="T342" s="59"/>
      <c r="U342" s="59"/>
      <c r="V342" s="670"/>
      <c r="W342" s="670"/>
      <c r="X342" s="670"/>
      <c r="Y342" s="699"/>
      <c r="Z342" s="699"/>
      <c r="AA342" s="699"/>
      <c r="AB342" s="699"/>
      <c r="AC342" s="699"/>
      <c r="AD342" s="699"/>
      <c r="AE342" s="699"/>
      <c r="AF342" s="699"/>
      <c r="AG342" s="699"/>
      <c r="AH342" s="699"/>
      <c r="AI342" s="699"/>
      <c r="AJ342" s="699"/>
      <c r="AK342" s="699"/>
      <c r="AL342" s="699"/>
      <c r="AM342" s="59" t="s">
        <v>1394</v>
      </c>
      <c r="AN342" s="59"/>
      <c r="AO342" s="59"/>
      <c r="AP342" s="59"/>
      <c r="AQ342" s="59"/>
      <c r="AR342" s="59"/>
      <c r="AS342" s="59"/>
      <c r="AT342" s="59"/>
      <c r="AU342" s="59"/>
      <c r="AV342" s="59"/>
      <c r="AW342" s="59"/>
      <c r="AX342" s="59"/>
      <c r="AY342" s="59"/>
      <c r="AZ342" s="59"/>
      <c r="BA342" s="59"/>
      <c r="BB342" s="720"/>
      <c r="BC342" s="720"/>
      <c r="BD342" s="720"/>
      <c r="BE342" s="765"/>
      <c r="BF342" s="766"/>
      <c r="BG342" s="766"/>
      <c r="BH342" s="765"/>
      <c r="BI342" s="765"/>
      <c r="BJ342" s="765"/>
      <c r="BK342" s="59" t="s">
        <v>12</v>
      </c>
      <c r="BL342" s="59"/>
      <c r="BM342" s="670"/>
      <c r="BN342" s="670"/>
      <c r="BO342" s="670"/>
      <c r="BP342" s="59" t="s">
        <v>13</v>
      </c>
      <c r="BQ342" s="59"/>
      <c r="BR342" s="670"/>
      <c r="BS342" s="670"/>
      <c r="BT342" s="670"/>
      <c r="BU342" s="59" t="s">
        <v>14</v>
      </c>
      <c r="BV342" s="59"/>
      <c r="BW342" s="59"/>
      <c r="BX342" s="59"/>
      <c r="BY342" s="59"/>
      <c r="BZ342" s="59"/>
    </row>
    <row r="343" spans="1:79" s="60" customFormat="1" ht="15" customHeight="1">
      <c r="A343" s="198" t="s">
        <v>1395</v>
      </c>
      <c r="B343" s="198"/>
      <c r="C343" s="198"/>
      <c r="D343" s="198"/>
      <c r="E343" s="198"/>
      <c r="F343" s="198"/>
      <c r="G343" s="198"/>
      <c r="H343" s="198"/>
      <c r="I343" s="198"/>
      <c r="J343" s="198"/>
      <c r="K343" s="198"/>
      <c r="L343" s="198"/>
      <c r="M343" s="198"/>
      <c r="N343" s="198"/>
      <c r="O343" s="198"/>
      <c r="P343" s="198"/>
      <c r="Q343" s="198"/>
      <c r="R343" s="198"/>
      <c r="S343" s="198"/>
      <c r="T343" s="198"/>
      <c r="U343" s="198"/>
      <c r="V343" s="198"/>
      <c r="W343" s="198"/>
      <c r="X343" s="198"/>
      <c r="Y343" s="198"/>
      <c r="Z343" s="198"/>
      <c r="AA343" s="198"/>
      <c r="AB343" s="198"/>
      <c r="AC343" s="198"/>
      <c r="AD343" s="198"/>
      <c r="AE343" s="198"/>
      <c r="AF343" s="198"/>
      <c r="AG343" s="198"/>
      <c r="AH343" s="198"/>
      <c r="AI343" s="198"/>
      <c r="AJ343" s="198"/>
      <c r="AK343" s="198"/>
      <c r="AL343" s="198"/>
      <c r="AM343" s="198"/>
      <c r="AN343" s="198"/>
      <c r="AO343" s="199"/>
      <c r="AP343" s="199"/>
      <c r="AQ343" s="199"/>
      <c r="AR343" s="199"/>
      <c r="AS343" s="199"/>
      <c r="AT343" s="199"/>
      <c r="AU343" s="199"/>
      <c r="AV343" s="199"/>
      <c r="AW343" s="199"/>
      <c r="AX343" s="199"/>
      <c r="AY343" s="199"/>
      <c r="AZ343" s="199"/>
      <c r="BA343" s="199"/>
      <c r="BB343" s="199"/>
      <c r="BC343" s="199"/>
      <c r="BD343" s="199"/>
      <c r="BE343" s="199"/>
      <c r="BF343" s="199"/>
      <c r="BG343" s="199"/>
      <c r="BH343" s="199"/>
      <c r="BI343" s="199"/>
      <c r="BJ343" s="199"/>
      <c r="BK343" s="199"/>
      <c r="BL343" s="199"/>
      <c r="BM343" s="199"/>
      <c r="BN343" s="199"/>
      <c r="BO343" s="199"/>
      <c r="BP343" s="199"/>
      <c r="BQ343" s="199"/>
      <c r="BR343" s="199"/>
      <c r="BS343" s="199"/>
      <c r="BT343" s="199"/>
      <c r="BU343" s="199"/>
      <c r="BV343" s="199"/>
      <c r="BW343" s="199"/>
      <c r="BX343" s="199"/>
      <c r="BY343" s="199"/>
      <c r="BZ343" s="199"/>
    </row>
    <row r="344" spans="1:79" s="60" customFormat="1" ht="15" customHeight="1">
      <c r="A344" s="59"/>
      <c r="B344" s="68" t="s">
        <v>1396</v>
      </c>
      <c r="C344" s="59"/>
      <c r="D344" s="59"/>
      <c r="E344" s="59" t="s">
        <v>1397</v>
      </c>
      <c r="F344" s="59"/>
      <c r="G344" s="59"/>
      <c r="H344" s="59"/>
      <c r="I344" s="59"/>
      <c r="J344" s="59"/>
      <c r="K344" s="59"/>
      <c r="L344" s="59"/>
      <c r="M344" s="59"/>
      <c r="N344" s="59"/>
      <c r="O344" s="59"/>
      <c r="P344" s="59"/>
      <c r="Q344" s="59"/>
      <c r="R344" s="59"/>
      <c r="S344" s="59"/>
      <c r="T344" s="59"/>
      <c r="U344" s="59"/>
      <c r="V344" s="59"/>
      <c r="W344" s="59"/>
      <c r="X344" s="59"/>
      <c r="Y344" s="59"/>
      <c r="Z344" s="59"/>
      <c r="AA344" s="59"/>
      <c r="AB344" s="59"/>
      <c r="AC344" s="59"/>
      <c r="AD344" s="59"/>
      <c r="AE344" s="59"/>
      <c r="AF344" s="59"/>
      <c r="AG344" s="59"/>
      <c r="AH344" s="59"/>
      <c r="AI344" s="59"/>
      <c r="AJ344" s="59"/>
      <c r="AK344" s="59"/>
      <c r="AL344" s="59"/>
      <c r="AM344" s="59"/>
      <c r="AN344" s="59"/>
      <c r="AO344" s="59"/>
      <c r="CA344" s="200"/>
    </row>
    <row r="345" spans="1:79" s="60" customFormat="1" ht="15" customHeight="1">
      <c r="A345" s="59"/>
      <c r="B345" s="68"/>
      <c r="C345" s="59"/>
      <c r="D345" s="59"/>
      <c r="E345" s="59" t="s">
        <v>1398</v>
      </c>
      <c r="F345" s="59"/>
      <c r="G345" s="59"/>
      <c r="H345" s="59"/>
      <c r="I345" s="59"/>
      <c r="J345" s="59"/>
      <c r="K345" s="59"/>
      <c r="L345" s="59"/>
      <c r="M345" s="59"/>
      <c r="N345" s="59"/>
      <c r="O345" s="59"/>
      <c r="P345" s="59"/>
      <c r="Q345" s="59"/>
      <c r="R345" s="59"/>
      <c r="S345" s="59"/>
      <c r="T345" s="59"/>
      <c r="U345" s="59"/>
      <c r="V345" s="59" t="s">
        <v>81</v>
      </c>
      <c r="W345" s="59"/>
      <c r="X345" s="707"/>
      <c r="Y345" s="707"/>
      <c r="Z345" s="707"/>
      <c r="AA345" s="707"/>
      <c r="AB345" s="707"/>
      <c r="AC345" s="707"/>
      <c r="AD345" s="707"/>
      <c r="AE345" s="707"/>
      <c r="AF345" s="707"/>
      <c r="AG345" s="707"/>
      <c r="AH345" s="707"/>
      <c r="AI345" s="707"/>
      <c r="AJ345" s="707"/>
      <c r="AK345" s="707"/>
      <c r="AL345" s="707"/>
      <c r="AM345" s="59" t="s">
        <v>1394</v>
      </c>
      <c r="AN345" s="59"/>
      <c r="AO345" s="59"/>
      <c r="AP345" s="59"/>
      <c r="AQ345" s="59"/>
      <c r="AR345" s="59"/>
      <c r="AS345" s="59"/>
      <c r="AT345" s="59"/>
      <c r="AU345" s="59"/>
      <c r="AV345" s="59"/>
      <c r="AW345" s="59"/>
      <c r="AX345" s="59"/>
      <c r="AY345" s="59"/>
      <c r="AZ345" s="59"/>
      <c r="BA345" s="59"/>
      <c r="BB345" s="670"/>
      <c r="BC345" s="670"/>
      <c r="BD345" s="670"/>
      <c r="BE345" s="764"/>
      <c r="BF345" s="673"/>
      <c r="BG345" s="673"/>
      <c r="BH345" s="764"/>
      <c r="BI345" s="764"/>
      <c r="BJ345" s="764"/>
      <c r="BK345" s="59" t="s">
        <v>12</v>
      </c>
      <c r="BL345" s="59"/>
      <c r="BM345" s="670"/>
      <c r="BN345" s="670"/>
      <c r="BO345" s="670"/>
      <c r="BP345" s="59" t="s">
        <v>13</v>
      </c>
      <c r="BQ345" s="59"/>
      <c r="BR345" s="670"/>
      <c r="BS345" s="670"/>
      <c r="BT345" s="670"/>
      <c r="BU345" s="59" t="s">
        <v>14</v>
      </c>
      <c r="BV345" s="59"/>
      <c r="BW345" s="59"/>
      <c r="BX345" s="59"/>
      <c r="BY345" s="59"/>
      <c r="BZ345" s="59"/>
      <c r="CA345" s="200"/>
    </row>
    <row r="346" spans="1:79" s="60" customFormat="1" ht="15" customHeight="1">
      <c r="A346" s="59"/>
      <c r="B346" s="68" t="s">
        <v>1399</v>
      </c>
      <c r="C346" s="59"/>
      <c r="D346" s="59"/>
      <c r="E346" s="59" t="s">
        <v>1397</v>
      </c>
      <c r="F346" s="59"/>
      <c r="G346" s="59"/>
      <c r="H346" s="59"/>
      <c r="I346" s="59"/>
      <c r="J346" s="59"/>
      <c r="K346" s="59"/>
      <c r="L346" s="59"/>
      <c r="M346" s="59"/>
      <c r="N346" s="59"/>
      <c r="O346" s="59"/>
      <c r="P346" s="59"/>
      <c r="Q346" s="59"/>
      <c r="R346" s="59"/>
      <c r="S346" s="59"/>
      <c r="T346" s="59"/>
      <c r="U346" s="59"/>
      <c r="V346" s="59"/>
      <c r="W346" s="59"/>
      <c r="X346" s="59"/>
      <c r="Y346" s="59"/>
      <c r="Z346" s="59"/>
      <c r="AA346" s="59"/>
      <c r="AB346" s="59"/>
      <c r="AC346" s="59"/>
      <c r="AD346" s="59"/>
      <c r="AE346" s="59"/>
      <c r="AF346" s="59"/>
      <c r="AG346" s="59"/>
      <c r="AH346" s="59"/>
      <c r="AI346" s="59"/>
      <c r="AJ346" s="59"/>
      <c r="AK346" s="59"/>
      <c r="AL346" s="59"/>
      <c r="AM346" s="59"/>
      <c r="AN346" s="59"/>
      <c r="AO346" s="59"/>
      <c r="CA346" s="200"/>
    </row>
    <row r="347" spans="1:79" s="60" customFormat="1" ht="24.75" customHeight="1">
      <c r="A347" s="59"/>
      <c r="B347" s="68"/>
      <c r="C347" s="59"/>
      <c r="D347" s="59"/>
      <c r="E347" s="59" t="s">
        <v>1398</v>
      </c>
      <c r="F347" s="59"/>
      <c r="G347" s="59"/>
      <c r="H347" s="59"/>
      <c r="I347" s="59"/>
      <c r="J347" s="59"/>
      <c r="K347" s="59"/>
      <c r="L347" s="59"/>
      <c r="M347" s="59"/>
      <c r="N347" s="59"/>
      <c r="O347" s="59"/>
      <c r="P347" s="59"/>
      <c r="Q347" s="59"/>
      <c r="R347" s="59"/>
      <c r="S347" s="59"/>
      <c r="T347" s="59"/>
      <c r="U347" s="59"/>
      <c r="V347" s="59" t="s">
        <v>81</v>
      </c>
      <c r="W347" s="59"/>
      <c r="X347" s="707"/>
      <c r="Y347" s="707"/>
      <c r="Z347" s="707"/>
      <c r="AA347" s="707"/>
      <c r="AB347" s="707"/>
      <c r="AC347" s="707"/>
      <c r="AD347" s="707"/>
      <c r="AE347" s="707"/>
      <c r="AF347" s="707"/>
      <c r="AG347" s="707"/>
      <c r="AH347" s="707"/>
      <c r="AI347" s="707"/>
      <c r="AJ347" s="707"/>
      <c r="AK347" s="707"/>
      <c r="AL347" s="707"/>
      <c r="AM347" s="59" t="s">
        <v>1394</v>
      </c>
      <c r="AN347" s="59"/>
      <c r="AO347" s="59"/>
      <c r="AP347" s="59"/>
      <c r="AQ347" s="59"/>
      <c r="AR347" s="59"/>
      <c r="AS347" s="59"/>
      <c r="AT347" s="59"/>
      <c r="AU347" s="59"/>
      <c r="AV347" s="59"/>
      <c r="AW347" s="59"/>
      <c r="AX347" s="59"/>
      <c r="AY347" s="59"/>
      <c r="AZ347" s="59"/>
      <c r="BA347" s="59"/>
      <c r="BB347" s="670"/>
      <c r="BC347" s="670"/>
      <c r="BD347" s="670"/>
      <c r="BE347" s="764"/>
      <c r="BF347" s="673"/>
      <c r="BG347" s="673"/>
      <c r="BH347" s="764"/>
      <c r="BI347" s="764"/>
      <c r="BJ347" s="764"/>
      <c r="BK347" s="59" t="s">
        <v>12</v>
      </c>
      <c r="BL347" s="59"/>
      <c r="BM347" s="670"/>
      <c r="BN347" s="670"/>
      <c r="BO347" s="670"/>
      <c r="BP347" s="59" t="s">
        <v>13</v>
      </c>
      <c r="BQ347" s="59"/>
      <c r="BR347" s="670"/>
      <c r="BS347" s="670"/>
      <c r="BT347" s="670"/>
      <c r="BU347" s="59" t="s">
        <v>14</v>
      </c>
      <c r="BV347" s="59"/>
      <c r="BW347" s="59"/>
      <c r="BX347" s="59"/>
      <c r="BY347" s="59"/>
      <c r="BZ347" s="59"/>
      <c r="CA347" s="200"/>
    </row>
    <row r="348" spans="1:79" s="60" customFormat="1" ht="24.75" customHeight="1">
      <c r="A348" s="59"/>
      <c r="B348" s="68" t="s">
        <v>1400</v>
      </c>
      <c r="C348" s="59"/>
      <c r="D348" s="59"/>
      <c r="E348" s="59" t="s">
        <v>1397</v>
      </c>
      <c r="F348" s="59"/>
      <c r="G348" s="59"/>
      <c r="H348" s="59"/>
      <c r="I348" s="59"/>
      <c r="J348" s="59"/>
      <c r="K348" s="59"/>
      <c r="L348" s="59"/>
      <c r="M348" s="59"/>
      <c r="N348" s="59"/>
      <c r="O348" s="59"/>
      <c r="P348" s="59"/>
      <c r="Q348" s="59"/>
      <c r="R348" s="59"/>
      <c r="S348" s="59"/>
      <c r="T348" s="59"/>
      <c r="U348" s="59"/>
      <c r="V348" s="59"/>
      <c r="W348" s="59"/>
      <c r="X348" s="59"/>
      <c r="Y348" s="59"/>
      <c r="Z348" s="59"/>
      <c r="AA348" s="59"/>
      <c r="AB348" s="59"/>
      <c r="AC348" s="59"/>
      <c r="AD348" s="59"/>
      <c r="AE348" s="59"/>
      <c r="AF348" s="59"/>
      <c r="AG348" s="59"/>
      <c r="AH348" s="59"/>
      <c r="AI348" s="59"/>
      <c r="AJ348" s="59"/>
      <c r="AK348" s="59"/>
      <c r="AL348" s="59"/>
      <c r="AM348" s="59"/>
      <c r="AN348" s="59"/>
      <c r="AO348" s="59"/>
      <c r="CA348" s="200"/>
    </row>
    <row r="349" spans="1:79" s="60" customFormat="1" ht="15" customHeight="1">
      <c r="A349" s="63"/>
      <c r="B349" s="125"/>
      <c r="C349" s="63"/>
      <c r="D349" s="63"/>
      <c r="E349" s="63" t="s">
        <v>1398</v>
      </c>
      <c r="F349" s="63"/>
      <c r="G349" s="63"/>
      <c r="H349" s="63"/>
      <c r="I349" s="63"/>
      <c r="J349" s="63"/>
      <c r="K349" s="63"/>
      <c r="L349" s="63"/>
      <c r="M349" s="63"/>
      <c r="N349" s="63"/>
      <c r="O349" s="63"/>
      <c r="P349" s="63"/>
      <c r="Q349" s="63"/>
      <c r="R349" s="63"/>
      <c r="S349" s="63"/>
      <c r="T349" s="63"/>
      <c r="U349" s="63"/>
      <c r="V349" s="63" t="s">
        <v>81</v>
      </c>
      <c r="W349" s="63"/>
      <c r="X349" s="704"/>
      <c r="Y349" s="704"/>
      <c r="Z349" s="704"/>
      <c r="AA349" s="704"/>
      <c r="AB349" s="704"/>
      <c r="AC349" s="704"/>
      <c r="AD349" s="704"/>
      <c r="AE349" s="704"/>
      <c r="AF349" s="704"/>
      <c r="AG349" s="704"/>
      <c r="AH349" s="704"/>
      <c r="AI349" s="704"/>
      <c r="AJ349" s="704"/>
      <c r="AK349" s="704"/>
      <c r="AL349" s="704"/>
      <c r="AM349" s="63" t="s">
        <v>1394</v>
      </c>
      <c r="AN349" s="63"/>
      <c r="AO349" s="63"/>
      <c r="AP349" s="63"/>
      <c r="AQ349" s="63"/>
      <c r="AR349" s="63"/>
      <c r="AS349" s="63"/>
      <c r="AT349" s="63"/>
      <c r="AU349" s="63"/>
      <c r="AV349" s="63"/>
      <c r="AW349" s="63"/>
      <c r="AX349" s="63"/>
      <c r="AY349" s="63"/>
      <c r="AZ349" s="63"/>
      <c r="BA349" s="63"/>
      <c r="BB349" s="720"/>
      <c r="BC349" s="720"/>
      <c r="BD349" s="720"/>
      <c r="BE349" s="765"/>
      <c r="BF349" s="766"/>
      <c r="BG349" s="766"/>
      <c r="BH349" s="765"/>
      <c r="BI349" s="765"/>
      <c r="BJ349" s="765"/>
      <c r="BK349" s="63" t="s">
        <v>12</v>
      </c>
      <c r="BL349" s="63"/>
      <c r="BM349" s="720"/>
      <c r="BN349" s="720"/>
      <c r="BO349" s="720"/>
      <c r="BP349" s="63" t="s">
        <v>13</v>
      </c>
      <c r="BQ349" s="63"/>
      <c r="BR349" s="720"/>
      <c r="BS349" s="720"/>
      <c r="BT349" s="720"/>
      <c r="BU349" s="63" t="s">
        <v>14</v>
      </c>
      <c r="BV349" s="63"/>
      <c r="BW349" s="63"/>
      <c r="BX349" s="63"/>
      <c r="BY349" s="63"/>
      <c r="BZ349" s="63"/>
      <c r="CA349" s="200"/>
    </row>
    <row r="350" spans="1:79" s="60" customFormat="1" ht="15" customHeight="1">
      <c r="A350" s="59" t="s">
        <v>1401</v>
      </c>
      <c r="B350" s="68"/>
      <c r="C350" s="59"/>
      <c r="D350" s="59"/>
      <c r="E350" s="59"/>
      <c r="F350" s="59"/>
      <c r="G350" s="59"/>
      <c r="H350" s="59"/>
      <c r="I350" s="59"/>
      <c r="J350" s="59"/>
      <c r="K350" s="59"/>
      <c r="L350" s="59"/>
      <c r="M350" s="59"/>
      <c r="N350" s="59"/>
      <c r="O350" s="59"/>
      <c r="P350" s="59"/>
      <c r="Q350" s="59"/>
      <c r="R350" s="59"/>
      <c r="S350" s="59"/>
      <c r="T350" s="59"/>
      <c r="U350" s="59"/>
      <c r="V350" s="59"/>
      <c r="W350" s="59"/>
      <c r="X350" s="131"/>
      <c r="Y350" s="131"/>
      <c r="Z350" s="131"/>
      <c r="AA350" s="131"/>
      <c r="AB350" s="131"/>
      <c r="AC350" s="131"/>
      <c r="AD350" s="131"/>
      <c r="AE350" s="131"/>
      <c r="AF350" s="131"/>
      <c r="AG350" s="131"/>
      <c r="AH350" s="131"/>
      <c r="AI350" s="131"/>
      <c r="AJ350" s="131"/>
      <c r="AK350" s="131"/>
      <c r="AL350" s="131"/>
      <c r="AM350" s="59"/>
      <c r="AN350" s="59"/>
      <c r="AO350" s="59"/>
      <c r="AP350" s="59"/>
      <c r="AQ350" s="59"/>
      <c r="AR350" s="59"/>
      <c r="AS350" s="59"/>
      <c r="AT350" s="59"/>
      <c r="AU350" s="59"/>
      <c r="AV350" s="59"/>
      <c r="AW350" s="59"/>
      <c r="AX350" s="59"/>
      <c r="AY350" s="59"/>
      <c r="AZ350" s="59"/>
      <c r="BA350" s="59"/>
      <c r="BB350" s="59"/>
      <c r="BC350" s="59"/>
      <c r="BD350" s="59"/>
      <c r="BE350" s="59"/>
      <c r="BF350" s="59"/>
      <c r="BH350" s="201"/>
      <c r="BI350" s="201"/>
      <c r="BJ350" s="201"/>
      <c r="BM350" s="201"/>
      <c r="BN350" s="201"/>
      <c r="BO350" s="201"/>
      <c r="BR350" s="201"/>
      <c r="BS350" s="201"/>
      <c r="BT350" s="201"/>
      <c r="CA350" s="200"/>
    </row>
    <row r="351" spans="1:79" s="60" customFormat="1" ht="24.75" customHeight="1">
      <c r="A351" s="59"/>
      <c r="B351" s="68"/>
      <c r="C351" s="59"/>
      <c r="D351" s="59"/>
      <c r="E351" s="59" t="s">
        <v>1402</v>
      </c>
      <c r="F351" s="59"/>
      <c r="G351" s="59"/>
      <c r="H351" s="59"/>
      <c r="I351" s="59"/>
      <c r="J351" s="59"/>
      <c r="K351" s="59"/>
      <c r="L351" s="59"/>
      <c r="M351" s="59"/>
      <c r="N351" s="59"/>
      <c r="O351" s="59"/>
      <c r="P351" s="59"/>
      <c r="Q351" s="59"/>
      <c r="R351" s="59"/>
      <c r="S351" s="59"/>
      <c r="T351" s="59"/>
      <c r="U351" s="59"/>
      <c r="V351" s="59"/>
      <c r="W351" s="59"/>
      <c r="X351" s="131"/>
      <c r="Y351" s="131"/>
      <c r="Z351" s="131"/>
      <c r="AA351" s="131"/>
      <c r="AB351" s="131"/>
      <c r="AC351" s="131"/>
      <c r="AD351" s="131"/>
      <c r="AE351" s="131"/>
      <c r="AF351" s="131"/>
      <c r="AG351" s="131"/>
      <c r="AH351" s="131"/>
      <c r="AI351" s="131"/>
      <c r="AJ351" s="131"/>
      <c r="AK351" s="131"/>
      <c r="AL351" s="131"/>
      <c r="AM351" s="59"/>
      <c r="AN351" s="59"/>
      <c r="AO351" s="59"/>
      <c r="AP351" s="59"/>
      <c r="AQ351" s="59"/>
      <c r="AR351" s="59"/>
      <c r="AS351" s="59"/>
      <c r="AT351" s="59"/>
      <c r="AU351" s="59"/>
      <c r="AV351" s="59"/>
      <c r="AW351" s="59"/>
      <c r="AX351" s="59"/>
      <c r="AY351" s="59"/>
      <c r="AZ351" s="59"/>
      <c r="BA351" s="59"/>
      <c r="BB351" s="59"/>
      <c r="BC351" s="59"/>
      <c r="BD351" s="59"/>
      <c r="BE351" s="59"/>
      <c r="BF351" s="59"/>
      <c r="BH351" s="201"/>
      <c r="BI351" s="201"/>
      <c r="BJ351" s="201"/>
      <c r="BM351" s="201"/>
      <c r="BN351" s="201"/>
      <c r="BO351" s="201"/>
      <c r="BR351" s="201"/>
      <c r="BS351" s="201"/>
      <c r="BT351" s="201"/>
    </row>
    <row r="352" spans="1:79" s="60" customFormat="1" ht="15" customHeight="1">
      <c r="A352" s="63"/>
      <c r="B352" s="125"/>
      <c r="C352" s="63"/>
      <c r="D352" s="63"/>
      <c r="E352" s="63" t="s">
        <v>1403</v>
      </c>
      <c r="F352" s="63"/>
      <c r="G352" s="63"/>
      <c r="H352" s="63"/>
      <c r="I352" s="63"/>
      <c r="J352" s="63"/>
      <c r="K352" s="63"/>
      <c r="L352" s="63"/>
      <c r="M352" s="63"/>
      <c r="N352" s="63"/>
      <c r="O352" s="63"/>
      <c r="P352" s="63"/>
      <c r="Q352" s="63"/>
      <c r="R352" s="63"/>
      <c r="S352" s="63"/>
      <c r="T352" s="63"/>
      <c r="U352" s="63"/>
      <c r="V352" s="63" t="s">
        <v>81</v>
      </c>
      <c r="W352" s="63"/>
      <c r="X352" s="704"/>
      <c r="Y352" s="704"/>
      <c r="Z352" s="704"/>
      <c r="AA352" s="704"/>
      <c r="AB352" s="704"/>
      <c r="AC352" s="704"/>
      <c r="AD352" s="704"/>
      <c r="AE352" s="704"/>
      <c r="AF352" s="704"/>
      <c r="AG352" s="704"/>
      <c r="AH352" s="704"/>
      <c r="AI352" s="704"/>
      <c r="AJ352" s="704"/>
      <c r="AK352" s="704"/>
      <c r="AL352" s="704"/>
      <c r="AM352" s="63" t="s">
        <v>1394</v>
      </c>
      <c r="AN352" s="63"/>
      <c r="AO352" s="63"/>
      <c r="AP352" s="63"/>
      <c r="AQ352" s="63"/>
      <c r="AR352" s="63"/>
      <c r="AS352" s="63"/>
      <c r="AT352" s="63"/>
      <c r="AU352" s="63"/>
      <c r="AV352" s="63"/>
      <c r="AW352" s="63"/>
      <c r="AX352" s="63"/>
      <c r="AY352" s="63"/>
      <c r="AZ352" s="63"/>
      <c r="BA352" s="63"/>
      <c r="BB352" s="720"/>
      <c r="BC352" s="720"/>
      <c r="BD352" s="720"/>
      <c r="BE352" s="765"/>
      <c r="BF352" s="766"/>
      <c r="BG352" s="766"/>
      <c r="BH352" s="765"/>
      <c r="BI352" s="765"/>
      <c r="BJ352" s="765"/>
      <c r="BK352" s="63" t="s">
        <v>12</v>
      </c>
      <c r="BL352" s="63"/>
      <c r="BM352" s="720"/>
      <c r="BN352" s="720"/>
      <c r="BO352" s="720"/>
      <c r="BP352" s="63" t="s">
        <v>13</v>
      </c>
      <c r="BQ352" s="63"/>
      <c r="BR352" s="720"/>
      <c r="BS352" s="720"/>
      <c r="BT352" s="720"/>
      <c r="BU352" s="63" t="s">
        <v>14</v>
      </c>
      <c r="BV352" s="63"/>
      <c r="BW352" s="63"/>
      <c r="BX352" s="63"/>
      <c r="BY352" s="63"/>
      <c r="BZ352" s="63"/>
      <c r="CA352" s="59"/>
    </row>
    <row r="353" spans="1:79" s="60" customFormat="1" ht="15" customHeight="1">
      <c r="A353" s="59" t="s">
        <v>1404</v>
      </c>
      <c r="B353" s="59"/>
      <c r="C353" s="59"/>
      <c r="D353" s="59"/>
      <c r="E353" s="59"/>
      <c r="F353" s="59"/>
      <c r="G353" s="59"/>
      <c r="H353" s="59"/>
      <c r="I353" s="59"/>
      <c r="J353" s="59"/>
      <c r="K353" s="59"/>
      <c r="L353" s="59"/>
      <c r="M353" s="59"/>
      <c r="N353" s="59"/>
      <c r="O353" s="59"/>
      <c r="P353" s="59"/>
      <c r="Q353" s="59"/>
      <c r="R353" s="59"/>
      <c r="S353" s="59"/>
      <c r="T353" s="59"/>
      <c r="U353" s="59"/>
      <c r="V353" s="59"/>
      <c r="W353" s="59"/>
      <c r="X353" s="59"/>
      <c r="Y353" s="59"/>
      <c r="Z353" s="59"/>
      <c r="AA353" s="59"/>
      <c r="AB353" s="59"/>
      <c r="AC353" s="59"/>
      <c r="AD353" s="59"/>
      <c r="AE353" s="59"/>
      <c r="AF353" s="59"/>
      <c r="AG353" s="59"/>
      <c r="AH353" s="59"/>
      <c r="AI353" s="59"/>
      <c r="AJ353" s="59"/>
      <c r="AK353" s="59"/>
      <c r="AL353" s="59"/>
      <c r="AM353" s="59"/>
      <c r="AN353" s="59"/>
      <c r="AO353" s="59"/>
    </row>
    <row r="354" spans="1:79" s="60" customFormat="1" ht="15" customHeight="1">
      <c r="A354" s="59"/>
      <c r="B354" s="68" t="s">
        <v>1396</v>
      </c>
      <c r="C354" s="59"/>
      <c r="D354" s="59"/>
      <c r="E354" s="59" t="s">
        <v>1405</v>
      </c>
      <c r="F354" s="59"/>
      <c r="G354" s="59"/>
      <c r="H354" s="59"/>
      <c r="I354" s="59"/>
      <c r="J354" s="59"/>
      <c r="K354" s="59"/>
      <c r="L354" s="59"/>
      <c r="M354" s="59"/>
      <c r="N354" s="59"/>
      <c r="O354" s="59"/>
      <c r="P354" s="59"/>
      <c r="AJ354" s="59"/>
      <c r="AK354" s="59"/>
      <c r="AL354" s="59"/>
      <c r="AM354" s="59"/>
      <c r="AN354" s="59"/>
      <c r="AO354" s="59"/>
    </row>
    <row r="355" spans="1:79" s="60" customFormat="1" ht="15" customHeight="1">
      <c r="A355" s="59"/>
      <c r="B355" s="59"/>
      <c r="C355" s="59"/>
      <c r="D355" s="59"/>
      <c r="E355" s="59" t="s">
        <v>1406</v>
      </c>
      <c r="F355" s="59"/>
      <c r="G355" s="59"/>
      <c r="H355" s="59"/>
      <c r="I355" s="59"/>
      <c r="J355" s="59"/>
      <c r="K355" s="59"/>
      <c r="L355" s="59"/>
      <c r="M355" s="59"/>
      <c r="N355" s="59"/>
      <c r="O355" s="59"/>
      <c r="P355" s="59"/>
      <c r="Q355" s="764"/>
      <c r="R355" s="673"/>
      <c r="S355" s="673"/>
      <c r="T355" s="673"/>
      <c r="U355" s="764"/>
      <c r="V355" s="673"/>
      <c r="W355" s="673"/>
      <c r="X355" s="59" t="s">
        <v>12</v>
      </c>
      <c r="Y355" s="59"/>
      <c r="Z355" s="670"/>
      <c r="AA355" s="670"/>
      <c r="AB355" s="670"/>
      <c r="AC355" s="59" t="s">
        <v>13</v>
      </c>
      <c r="AD355" s="59"/>
      <c r="AE355" s="670"/>
      <c r="AF355" s="670"/>
      <c r="AG355" s="670"/>
      <c r="AH355" s="59" t="s">
        <v>14</v>
      </c>
      <c r="AI355" s="59"/>
      <c r="AJ355" s="59"/>
      <c r="AK355" s="59"/>
      <c r="AL355" s="59"/>
      <c r="AM355" s="59"/>
      <c r="AN355" s="59"/>
      <c r="AO355" s="59"/>
    </row>
    <row r="356" spans="1:79" s="60" customFormat="1" ht="15" customHeight="1">
      <c r="A356" s="59"/>
      <c r="B356" s="59"/>
      <c r="C356" s="59"/>
      <c r="D356" s="59"/>
      <c r="E356" s="59" t="s">
        <v>1407</v>
      </c>
      <c r="F356" s="59"/>
      <c r="G356" s="59"/>
      <c r="H356" s="59"/>
      <c r="I356" s="59"/>
      <c r="J356" s="59"/>
      <c r="K356" s="59"/>
      <c r="L356" s="59"/>
      <c r="M356" s="59"/>
      <c r="N356" s="59"/>
      <c r="O356" s="59"/>
      <c r="P356" s="59"/>
      <c r="Q356" s="59"/>
      <c r="R356" s="59"/>
      <c r="S356" s="59"/>
      <c r="T356" s="59"/>
      <c r="U356" s="59"/>
      <c r="V356" s="59"/>
      <c r="W356" s="59"/>
      <c r="X356" s="59"/>
      <c r="Y356" s="59"/>
      <c r="Z356" s="59"/>
      <c r="AA356" s="59"/>
      <c r="AB356" s="59"/>
      <c r="AC356" s="59"/>
      <c r="AD356" s="59"/>
      <c r="AE356" s="59"/>
      <c r="AF356" s="59"/>
      <c r="AG356" s="59"/>
      <c r="AH356" s="59"/>
      <c r="AI356" s="59"/>
      <c r="AJ356" s="59"/>
      <c r="AK356" s="59"/>
      <c r="AL356" s="59"/>
      <c r="AM356" s="59"/>
      <c r="AN356" s="59"/>
      <c r="AO356" s="59"/>
    </row>
    <row r="357" spans="1:79" s="60" customFormat="1" ht="15" customHeight="1">
      <c r="A357" s="59"/>
      <c r="B357" s="59"/>
      <c r="C357" s="59"/>
      <c r="D357" s="59"/>
      <c r="E357" s="59" t="s">
        <v>1408</v>
      </c>
      <c r="F357" s="59"/>
      <c r="G357" s="59"/>
      <c r="H357" s="59"/>
      <c r="I357" s="59"/>
      <c r="J357" s="59"/>
      <c r="K357" s="59"/>
      <c r="L357" s="59"/>
      <c r="M357" s="59"/>
      <c r="N357" s="59"/>
      <c r="O357" s="59"/>
      <c r="P357" s="59"/>
      <c r="Q357" s="59"/>
      <c r="R357" s="59"/>
      <c r="S357" s="59"/>
      <c r="T357" s="59"/>
      <c r="U357" s="59"/>
      <c r="V357" s="59" t="s">
        <v>81</v>
      </c>
      <c r="W357" s="59"/>
      <c r="X357" s="707"/>
      <c r="Y357" s="707"/>
      <c r="Z357" s="707"/>
      <c r="AA357" s="707"/>
      <c r="AB357" s="707"/>
      <c r="AC357" s="707"/>
      <c r="AD357" s="707"/>
      <c r="AE357" s="707"/>
      <c r="AF357" s="707"/>
      <c r="AG357" s="707"/>
      <c r="AH357" s="707"/>
      <c r="AI357" s="707"/>
      <c r="AJ357" s="707"/>
      <c r="AK357" s="707"/>
      <c r="AL357" s="707"/>
      <c r="AM357" s="59" t="s">
        <v>1409</v>
      </c>
      <c r="AN357" s="59"/>
      <c r="AO357" s="59"/>
      <c r="AP357" s="59"/>
      <c r="AQ357" s="59"/>
      <c r="AR357" s="59"/>
      <c r="AS357" s="59"/>
      <c r="AT357" s="59"/>
      <c r="AU357" s="59"/>
      <c r="AV357" s="59"/>
      <c r="AW357" s="59"/>
      <c r="AX357" s="59"/>
      <c r="AY357" s="59"/>
      <c r="AZ357" s="59"/>
      <c r="BA357" s="59"/>
      <c r="BB357" s="670"/>
      <c r="BC357" s="670"/>
      <c r="BD357" s="670"/>
      <c r="BE357" s="764"/>
      <c r="BF357" s="673"/>
      <c r="BG357" s="673"/>
      <c r="BH357" s="764"/>
      <c r="BI357" s="764"/>
      <c r="BJ357" s="764"/>
      <c r="BK357" s="59" t="s">
        <v>12</v>
      </c>
      <c r="BL357" s="59"/>
      <c r="BM357" s="670"/>
      <c r="BN357" s="670"/>
      <c r="BO357" s="670"/>
      <c r="BP357" s="59" t="s">
        <v>13</v>
      </c>
      <c r="BQ357" s="59"/>
      <c r="BR357" s="670"/>
      <c r="BS357" s="670"/>
      <c r="BT357" s="670"/>
      <c r="BU357" s="59" t="s">
        <v>14</v>
      </c>
      <c r="BV357" s="59"/>
      <c r="BW357" s="59"/>
      <c r="BX357" s="59"/>
      <c r="BY357" s="59"/>
      <c r="BZ357" s="59"/>
    </row>
    <row r="358" spans="1:79" s="200" customFormat="1" ht="15" customHeight="1">
      <c r="A358" s="59"/>
      <c r="B358" s="68" t="s">
        <v>1399</v>
      </c>
      <c r="C358" s="59"/>
      <c r="D358" s="59"/>
      <c r="E358" s="59" t="s">
        <v>1405</v>
      </c>
      <c r="F358" s="59"/>
      <c r="G358" s="59"/>
      <c r="H358" s="59"/>
      <c r="I358" s="59"/>
      <c r="J358" s="59"/>
      <c r="K358" s="59"/>
      <c r="L358" s="59"/>
      <c r="M358" s="59"/>
      <c r="N358" s="59"/>
      <c r="O358" s="59"/>
      <c r="P358" s="59"/>
      <c r="Q358" s="60"/>
      <c r="R358" s="60"/>
      <c r="S358" s="60"/>
      <c r="T358" s="60"/>
      <c r="U358" s="60"/>
      <c r="V358" s="60"/>
      <c r="W358" s="60"/>
      <c r="X358" s="60"/>
      <c r="Y358" s="60"/>
      <c r="Z358" s="60"/>
      <c r="AA358" s="60"/>
      <c r="AB358" s="60"/>
      <c r="AC358" s="60"/>
      <c r="AD358" s="60"/>
      <c r="AE358" s="60"/>
      <c r="AF358" s="60"/>
      <c r="AG358" s="60"/>
      <c r="AH358" s="60"/>
      <c r="AI358" s="60"/>
      <c r="AJ358" s="59"/>
      <c r="AK358" s="59"/>
      <c r="AL358" s="59"/>
      <c r="AM358" s="59"/>
      <c r="AN358" s="59"/>
      <c r="AO358" s="59"/>
      <c r="AP358" s="60"/>
      <c r="AQ358" s="60"/>
      <c r="AR358" s="60"/>
      <c r="AS358" s="60"/>
      <c r="AT358" s="60"/>
      <c r="AU358" s="60"/>
      <c r="AV358" s="60"/>
      <c r="AW358" s="60"/>
      <c r="AX358" s="60"/>
      <c r="AY358" s="60"/>
      <c r="AZ358" s="60"/>
      <c r="BA358" s="60"/>
      <c r="BB358" s="60"/>
      <c r="BC358" s="60"/>
      <c r="BD358" s="60"/>
      <c r="BE358" s="60"/>
      <c r="BF358" s="60"/>
      <c r="BG358" s="60"/>
      <c r="BH358" s="60"/>
      <c r="BI358" s="60"/>
      <c r="BJ358" s="60"/>
      <c r="BK358" s="60"/>
      <c r="BL358" s="60"/>
      <c r="BM358" s="60"/>
      <c r="BN358" s="60"/>
      <c r="BO358" s="60"/>
      <c r="BP358" s="60"/>
      <c r="BQ358" s="60"/>
      <c r="BR358" s="60"/>
      <c r="BS358" s="60"/>
      <c r="BT358" s="60"/>
      <c r="BU358" s="60"/>
      <c r="BV358" s="60"/>
      <c r="BW358" s="60"/>
      <c r="BX358" s="60"/>
      <c r="BY358" s="60"/>
      <c r="BZ358" s="60"/>
      <c r="CA358" s="60"/>
    </row>
    <row r="359" spans="1:79" s="200" customFormat="1" ht="15" customHeight="1">
      <c r="A359" s="59"/>
      <c r="B359" s="59"/>
      <c r="C359" s="59"/>
      <c r="D359" s="59"/>
      <c r="E359" s="59" t="s">
        <v>1406</v>
      </c>
      <c r="F359" s="59"/>
      <c r="G359" s="59"/>
      <c r="H359" s="59"/>
      <c r="I359" s="59"/>
      <c r="J359" s="59"/>
      <c r="K359" s="59"/>
      <c r="L359" s="59"/>
      <c r="M359" s="59"/>
      <c r="N359" s="59"/>
      <c r="O359" s="59"/>
      <c r="P359" s="59"/>
      <c r="Q359" s="764"/>
      <c r="R359" s="673"/>
      <c r="S359" s="673"/>
      <c r="T359" s="673"/>
      <c r="U359" s="764"/>
      <c r="V359" s="673"/>
      <c r="W359" s="673"/>
      <c r="X359" s="59" t="s">
        <v>12</v>
      </c>
      <c r="Y359" s="59"/>
      <c r="Z359" s="670"/>
      <c r="AA359" s="670"/>
      <c r="AB359" s="670"/>
      <c r="AC359" s="59" t="s">
        <v>13</v>
      </c>
      <c r="AD359" s="59"/>
      <c r="AE359" s="670"/>
      <c r="AF359" s="670"/>
      <c r="AG359" s="670"/>
      <c r="AH359" s="59" t="s">
        <v>14</v>
      </c>
      <c r="AI359" s="59"/>
      <c r="AJ359" s="59"/>
      <c r="AK359" s="59"/>
      <c r="AL359" s="59"/>
      <c r="AM359" s="59"/>
      <c r="AN359" s="59"/>
      <c r="AO359" s="59"/>
      <c r="AP359" s="60"/>
      <c r="AQ359" s="60"/>
      <c r="AR359" s="60"/>
      <c r="AS359" s="60"/>
      <c r="AT359" s="60"/>
      <c r="AU359" s="60"/>
      <c r="AV359" s="60"/>
      <c r="AW359" s="60"/>
      <c r="AX359" s="60"/>
      <c r="AY359" s="60"/>
      <c r="AZ359" s="60"/>
      <c r="BA359" s="60"/>
      <c r="BB359" s="60"/>
      <c r="BC359" s="60"/>
      <c r="BD359" s="60"/>
      <c r="BE359" s="60"/>
      <c r="BF359" s="60"/>
      <c r="BG359" s="60"/>
      <c r="BH359" s="60"/>
      <c r="BI359" s="60"/>
      <c r="BJ359" s="60"/>
      <c r="BK359" s="60"/>
      <c r="BL359" s="60"/>
      <c r="BM359" s="60"/>
      <c r="BN359" s="60"/>
      <c r="BO359" s="60"/>
      <c r="BP359" s="60"/>
      <c r="BQ359" s="60"/>
      <c r="BR359" s="60"/>
      <c r="BS359" s="60"/>
      <c r="BT359" s="60"/>
      <c r="BU359" s="60"/>
      <c r="BV359" s="60"/>
      <c r="BW359" s="60"/>
      <c r="BX359" s="60"/>
      <c r="BY359" s="60"/>
      <c r="BZ359" s="60"/>
      <c r="CA359" s="60"/>
    </row>
    <row r="360" spans="1:79" s="200" customFormat="1" ht="17.25" customHeight="1">
      <c r="A360" s="59"/>
      <c r="B360" s="59"/>
      <c r="C360" s="59"/>
      <c r="D360" s="59"/>
      <c r="E360" s="59" t="s">
        <v>1407</v>
      </c>
      <c r="F360" s="59"/>
      <c r="G360" s="59"/>
      <c r="H360" s="59"/>
      <c r="I360" s="59"/>
      <c r="J360" s="59"/>
      <c r="K360" s="59"/>
      <c r="L360" s="59"/>
      <c r="M360" s="59"/>
      <c r="N360" s="59"/>
      <c r="O360" s="59"/>
      <c r="P360" s="59"/>
      <c r="Q360" s="59"/>
      <c r="R360" s="59"/>
      <c r="S360" s="59"/>
      <c r="T360" s="59"/>
      <c r="U360" s="59"/>
      <c r="V360" s="59"/>
      <c r="W360" s="59"/>
      <c r="X360" s="59"/>
      <c r="Y360" s="59"/>
      <c r="Z360" s="59"/>
      <c r="AA360" s="59"/>
      <c r="AB360" s="59"/>
      <c r="AC360" s="59"/>
      <c r="AD360" s="59"/>
      <c r="AE360" s="59"/>
      <c r="AF360" s="59"/>
      <c r="AG360" s="59"/>
      <c r="AH360" s="59"/>
      <c r="AI360" s="59"/>
      <c r="AJ360" s="59"/>
      <c r="AK360" s="59"/>
      <c r="AL360" s="59"/>
      <c r="AM360" s="59"/>
      <c r="AN360" s="59"/>
      <c r="AO360" s="59"/>
      <c r="AP360" s="60"/>
      <c r="AQ360" s="60"/>
      <c r="AR360" s="60"/>
      <c r="AS360" s="60"/>
      <c r="AT360" s="60"/>
      <c r="AU360" s="60"/>
      <c r="AV360" s="60"/>
      <c r="AW360" s="60"/>
      <c r="AX360" s="60"/>
      <c r="AY360" s="60"/>
      <c r="AZ360" s="60"/>
      <c r="BA360" s="60"/>
      <c r="BB360" s="60"/>
      <c r="BC360" s="60"/>
      <c r="BD360" s="60"/>
      <c r="BE360" s="60"/>
      <c r="BF360" s="60"/>
      <c r="BG360" s="60"/>
      <c r="BH360" s="60"/>
      <c r="BI360" s="60"/>
      <c r="BJ360" s="60"/>
      <c r="BK360" s="60"/>
      <c r="BL360" s="60"/>
      <c r="BM360" s="60"/>
      <c r="BN360" s="60"/>
      <c r="BO360" s="60"/>
      <c r="BP360" s="60"/>
      <c r="BQ360" s="60"/>
      <c r="BR360" s="60"/>
      <c r="BS360" s="60"/>
      <c r="BT360" s="60"/>
      <c r="BU360" s="60"/>
      <c r="BV360" s="60"/>
      <c r="BW360" s="60"/>
      <c r="BX360" s="60"/>
      <c r="BY360" s="60"/>
      <c r="BZ360" s="60"/>
      <c r="CA360" s="60"/>
    </row>
    <row r="361" spans="1:79" s="200" customFormat="1" ht="26.1" customHeight="1">
      <c r="A361" s="59"/>
      <c r="B361" s="59"/>
      <c r="C361" s="59"/>
      <c r="D361" s="59"/>
      <c r="E361" s="59" t="s">
        <v>1408</v>
      </c>
      <c r="F361" s="59"/>
      <c r="G361" s="59"/>
      <c r="H361" s="59"/>
      <c r="I361" s="59"/>
      <c r="J361" s="59"/>
      <c r="K361" s="59"/>
      <c r="L361" s="59"/>
      <c r="M361" s="59"/>
      <c r="N361" s="59"/>
      <c r="O361" s="59"/>
      <c r="P361" s="59"/>
      <c r="Q361" s="59"/>
      <c r="R361" s="59"/>
      <c r="S361" s="59"/>
      <c r="T361" s="59"/>
      <c r="U361" s="59"/>
      <c r="V361" s="59" t="s">
        <v>81</v>
      </c>
      <c r="W361" s="59"/>
      <c r="X361" s="707"/>
      <c r="Y361" s="707"/>
      <c r="Z361" s="707"/>
      <c r="AA361" s="707"/>
      <c r="AB361" s="707"/>
      <c r="AC361" s="707"/>
      <c r="AD361" s="707"/>
      <c r="AE361" s="707"/>
      <c r="AF361" s="707"/>
      <c r="AG361" s="707"/>
      <c r="AH361" s="707"/>
      <c r="AI361" s="707"/>
      <c r="AJ361" s="707"/>
      <c r="AK361" s="707"/>
      <c r="AL361" s="707"/>
      <c r="AM361" s="59" t="s">
        <v>1409</v>
      </c>
      <c r="AN361" s="59"/>
      <c r="AO361" s="59"/>
      <c r="AP361" s="59"/>
      <c r="AQ361" s="59"/>
      <c r="AR361" s="59"/>
      <c r="AS361" s="59"/>
      <c r="AT361" s="59"/>
      <c r="AU361" s="59"/>
      <c r="AV361" s="59"/>
      <c r="AW361" s="59"/>
      <c r="AX361" s="59"/>
      <c r="AY361" s="59"/>
      <c r="AZ361" s="59"/>
      <c r="BA361" s="59"/>
      <c r="BB361" s="670"/>
      <c r="BC361" s="670"/>
      <c r="BD361" s="670"/>
      <c r="BE361" s="764"/>
      <c r="BF361" s="673"/>
      <c r="BG361" s="673"/>
      <c r="BH361" s="764"/>
      <c r="BI361" s="764"/>
      <c r="BJ361" s="764"/>
      <c r="BK361" s="59" t="s">
        <v>12</v>
      </c>
      <c r="BL361" s="59"/>
      <c r="BM361" s="670"/>
      <c r="BN361" s="670"/>
      <c r="BO361" s="670"/>
      <c r="BP361" s="59" t="s">
        <v>13</v>
      </c>
      <c r="BQ361" s="59"/>
      <c r="BR361" s="670"/>
      <c r="BS361" s="670"/>
      <c r="BT361" s="670"/>
      <c r="BU361" s="59" t="s">
        <v>14</v>
      </c>
      <c r="BV361" s="59"/>
      <c r="BW361" s="59"/>
      <c r="BX361" s="59"/>
      <c r="BY361" s="59"/>
      <c r="BZ361" s="59"/>
      <c r="CA361" s="60"/>
    </row>
    <row r="362" spans="1:79" s="200" customFormat="1" ht="22.5" customHeight="1">
      <c r="A362" s="59"/>
      <c r="B362" s="68" t="s">
        <v>1400</v>
      </c>
      <c r="C362" s="59"/>
      <c r="D362" s="59"/>
      <c r="E362" s="59" t="s">
        <v>1405</v>
      </c>
      <c r="F362" s="59"/>
      <c r="G362" s="59"/>
      <c r="H362" s="59"/>
      <c r="I362" s="59"/>
      <c r="J362" s="59"/>
      <c r="K362" s="59"/>
      <c r="L362" s="59"/>
      <c r="M362" s="59"/>
      <c r="N362" s="59"/>
      <c r="O362" s="59"/>
      <c r="P362" s="59"/>
      <c r="Q362" s="60"/>
      <c r="R362" s="60"/>
      <c r="S362" s="60"/>
      <c r="T362" s="60"/>
      <c r="U362" s="60"/>
      <c r="V362" s="60"/>
      <c r="W362" s="60"/>
      <c r="X362" s="60"/>
      <c r="Y362" s="60"/>
      <c r="Z362" s="60"/>
      <c r="AA362" s="60"/>
      <c r="AB362" s="60"/>
      <c r="AC362" s="60"/>
      <c r="AD362" s="60"/>
      <c r="AE362" s="60"/>
      <c r="AF362" s="60"/>
      <c r="AG362" s="60"/>
      <c r="AH362" s="60"/>
      <c r="AI362" s="60"/>
      <c r="AJ362" s="59"/>
      <c r="AK362" s="59"/>
      <c r="AL362" s="59"/>
      <c r="AM362" s="59"/>
      <c r="AN362" s="59"/>
      <c r="AO362" s="59"/>
      <c r="AP362" s="60"/>
      <c r="AQ362" s="60"/>
      <c r="AR362" s="60"/>
      <c r="AS362" s="60"/>
      <c r="AT362" s="60"/>
      <c r="AU362" s="60"/>
      <c r="AV362" s="60"/>
      <c r="AW362" s="60"/>
      <c r="AX362" s="60"/>
      <c r="AY362" s="60"/>
      <c r="AZ362" s="60"/>
      <c r="BA362" s="60"/>
      <c r="BB362" s="60"/>
      <c r="BC362" s="60"/>
      <c r="BD362" s="60"/>
      <c r="BE362" s="60"/>
      <c r="BF362" s="60"/>
      <c r="BG362" s="60"/>
      <c r="BH362" s="60"/>
      <c r="BI362" s="60"/>
      <c r="BJ362" s="60"/>
      <c r="BK362" s="60"/>
      <c r="BL362" s="60"/>
      <c r="BM362" s="60"/>
      <c r="BN362" s="60"/>
      <c r="BO362" s="60"/>
      <c r="BP362" s="60"/>
      <c r="BQ362" s="60"/>
      <c r="BR362" s="60"/>
      <c r="BS362" s="60"/>
      <c r="BT362" s="60"/>
      <c r="BU362" s="60"/>
      <c r="BV362" s="60"/>
      <c r="BW362" s="60"/>
      <c r="BX362" s="60"/>
      <c r="BY362" s="60"/>
      <c r="BZ362" s="60"/>
      <c r="CA362" s="60"/>
    </row>
    <row r="363" spans="1:79" s="200" customFormat="1" ht="21.75" customHeight="1">
      <c r="A363" s="59"/>
      <c r="B363" s="59"/>
      <c r="C363" s="59"/>
      <c r="D363" s="59"/>
      <c r="E363" s="59" t="s">
        <v>1406</v>
      </c>
      <c r="F363" s="59"/>
      <c r="G363" s="59"/>
      <c r="H363" s="59"/>
      <c r="I363" s="59"/>
      <c r="J363" s="59"/>
      <c r="K363" s="59"/>
      <c r="L363" s="59"/>
      <c r="M363" s="59"/>
      <c r="N363" s="59"/>
      <c r="O363" s="59"/>
      <c r="P363" s="59"/>
      <c r="Q363" s="764"/>
      <c r="R363" s="673"/>
      <c r="S363" s="673"/>
      <c r="T363" s="673"/>
      <c r="U363" s="764"/>
      <c r="V363" s="673"/>
      <c r="W363" s="673"/>
      <c r="X363" s="59" t="s">
        <v>12</v>
      </c>
      <c r="Y363" s="59"/>
      <c r="Z363" s="670"/>
      <c r="AA363" s="670"/>
      <c r="AB363" s="670"/>
      <c r="AC363" s="59" t="s">
        <v>13</v>
      </c>
      <c r="AD363" s="59"/>
      <c r="AE363" s="670"/>
      <c r="AF363" s="670"/>
      <c r="AG363" s="670"/>
      <c r="AH363" s="59" t="s">
        <v>14</v>
      </c>
      <c r="AI363" s="59"/>
      <c r="AJ363" s="59"/>
      <c r="AK363" s="59"/>
      <c r="AL363" s="59"/>
      <c r="AM363" s="59"/>
      <c r="AN363" s="59"/>
      <c r="AO363" s="59"/>
      <c r="AP363" s="60"/>
      <c r="AQ363" s="60"/>
      <c r="AR363" s="60"/>
      <c r="AS363" s="60"/>
      <c r="AT363" s="60"/>
      <c r="AU363" s="60"/>
      <c r="AV363" s="60"/>
      <c r="AW363" s="60"/>
      <c r="AX363" s="60"/>
      <c r="AY363" s="60"/>
      <c r="AZ363" s="60"/>
      <c r="BA363" s="60"/>
      <c r="BB363" s="60"/>
      <c r="BC363" s="60"/>
      <c r="BD363" s="60"/>
      <c r="BE363" s="60"/>
      <c r="BF363" s="60"/>
      <c r="BG363" s="60"/>
      <c r="BH363" s="60"/>
      <c r="BI363" s="60"/>
      <c r="BJ363" s="60"/>
      <c r="BK363" s="60"/>
      <c r="BL363" s="60"/>
      <c r="BM363" s="60"/>
      <c r="BN363" s="60"/>
      <c r="BO363" s="60"/>
      <c r="BP363" s="60"/>
      <c r="BQ363" s="60"/>
      <c r="BR363" s="60"/>
      <c r="BS363" s="60"/>
      <c r="BT363" s="60"/>
      <c r="BU363" s="60"/>
      <c r="BV363" s="60"/>
      <c r="BW363" s="60"/>
      <c r="BX363" s="60"/>
      <c r="BY363" s="60"/>
      <c r="BZ363" s="60"/>
      <c r="CA363" s="60"/>
    </row>
    <row r="364" spans="1:79" s="200" customFormat="1" ht="26.1" customHeight="1">
      <c r="A364" s="59"/>
      <c r="B364" s="59"/>
      <c r="C364" s="59"/>
      <c r="D364" s="59"/>
      <c r="E364" s="59" t="s">
        <v>1407</v>
      </c>
      <c r="F364" s="59"/>
      <c r="G364" s="59"/>
      <c r="H364" s="59"/>
      <c r="I364" s="59"/>
      <c r="J364" s="59"/>
      <c r="K364" s="59"/>
      <c r="L364" s="59"/>
      <c r="M364" s="59"/>
      <c r="N364" s="59"/>
      <c r="O364" s="59"/>
      <c r="P364" s="59"/>
      <c r="Q364" s="59"/>
      <c r="R364" s="59"/>
      <c r="S364" s="59"/>
      <c r="T364" s="59"/>
      <c r="U364" s="59"/>
      <c r="V364" s="59"/>
      <c r="W364" s="59"/>
      <c r="X364" s="59"/>
      <c r="Y364" s="59"/>
      <c r="Z364" s="59"/>
      <c r="AA364" s="59"/>
      <c r="AB364" s="59"/>
      <c r="AC364" s="59"/>
      <c r="AD364" s="59"/>
      <c r="AE364" s="59"/>
      <c r="AF364" s="59"/>
      <c r="AG364" s="59"/>
      <c r="AH364" s="59"/>
      <c r="AI364" s="59"/>
      <c r="AJ364" s="59"/>
      <c r="AK364" s="59"/>
      <c r="AL364" s="59"/>
      <c r="AM364" s="59"/>
      <c r="AN364" s="59"/>
      <c r="AO364" s="59"/>
      <c r="AP364" s="60"/>
      <c r="AQ364" s="60"/>
      <c r="AR364" s="60"/>
      <c r="AS364" s="60"/>
      <c r="AT364" s="60"/>
      <c r="AU364" s="60"/>
      <c r="AV364" s="60"/>
      <c r="AW364" s="60"/>
      <c r="AX364" s="60"/>
      <c r="AY364" s="60"/>
      <c r="AZ364" s="60"/>
      <c r="BA364" s="60"/>
      <c r="BB364" s="60"/>
      <c r="BC364" s="60"/>
      <c r="BD364" s="60"/>
      <c r="BE364" s="60"/>
      <c r="BF364" s="60"/>
      <c r="BG364" s="60"/>
      <c r="BH364" s="60"/>
      <c r="BI364" s="60"/>
      <c r="BJ364" s="60"/>
      <c r="BK364" s="60"/>
      <c r="BL364" s="60"/>
      <c r="BM364" s="60"/>
      <c r="BN364" s="60"/>
      <c r="BO364" s="60"/>
      <c r="BP364" s="60"/>
      <c r="BQ364" s="60"/>
      <c r="BR364" s="60"/>
      <c r="BS364" s="60"/>
      <c r="BT364" s="60"/>
      <c r="BU364" s="60"/>
      <c r="BV364" s="60"/>
      <c r="BW364" s="60"/>
      <c r="BX364" s="60"/>
      <c r="BY364" s="60"/>
      <c r="BZ364" s="60"/>
      <c r="CA364" s="60"/>
    </row>
    <row r="365" spans="1:79" s="60" customFormat="1" ht="11.25" customHeight="1">
      <c r="A365" s="59"/>
      <c r="B365" s="59"/>
      <c r="C365" s="59"/>
      <c r="D365" s="59"/>
      <c r="E365" s="59" t="s">
        <v>1408</v>
      </c>
      <c r="F365" s="59"/>
      <c r="G365" s="59"/>
      <c r="H365" s="59"/>
      <c r="I365" s="59"/>
      <c r="J365" s="59"/>
      <c r="K365" s="59"/>
      <c r="L365" s="59"/>
      <c r="M365" s="59"/>
      <c r="N365" s="59"/>
      <c r="O365" s="59"/>
      <c r="P365" s="59"/>
      <c r="Q365" s="59"/>
      <c r="R365" s="59"/>
      <c r="S365" s="59"/>
      <c r="T365" s="59"/>
      <c r="U365" s="59"/>
      <c r="V365" s="59" t="s">
        <v>81</v>
      </c>
      <c r="W365" s="59"/>
      <c r="X365" s="707"/>
      <c r="Y365" s="707"/>
      <c r="Z365" s="707"/>
      <c r="AA365" s="707"/>
      <c r="AB365" s="707"/>
      <c r="AC365" s="707"/>
      <c r="AD365" s="707"/>
      <c r="AE365" s="707"/>
      <c r="AF365" s="707"/>
      <c r="AG365" s="707"/>
      <c r="AH365" s="707"/>
      <c r="AI365" s="707"/>
      <c r="AJ365" s="707"/>
      <c r="AK365" s="707"/>
      <c r="AL365" s="707"/>
      <c r="AM365" s="59" t="s">
        <v>1409</v>
      </c>
      <c r="AN365" s="59"/>
      <c r="AO365" s="59"/>
      <c r="AP365" s="59"/>
      <c r="AQ365" s="59"/>
      <c r="AR365" s="59"/>
      <c r="AS365" s="59"/>
      <c r="AT365" s="59"/>
      <c r="AU365" s="59"/>
      <c r="AV365" s="59"/>
      <c r="AW365" s="59"/>
      <c r="AX365" s="59"/>
      <c r="AY365" s="59"/>
      <c r="AZ365" s="59"/>
      <c r="BA365" s="59"/>
      <c r="BB365" s="720"/>
      <c r="BC365" s="720"/>
      <c r="BD365" s="720"/>
      <c r="BE365" s="765"/>
      <c r="BF365" s="766"/>
      <c r="BG365" s="766"/>
      <c r="BH365" s="765"/>
      <c r="BI365" s="765"/>
      <c r="BJ365" s="765"/>
      <c r="BK365" s="59" t="s">
        <v>12</v>
      </c>
      <c r="BL365" s="59"/>
      <c r="BM365" s="670"/>
      <c r="BN365" s="670"/>
      <c r="BO365" s="670"/>
      <c r="BP365" s="59" t="s">
        <v>13</v>
      </c>
      <c r="BQ365" s="59"/>
      <c r="BR365" s="670"/>
      <c r="BS365" s="670"/>
      <c r="BT365" s="670"/>
      <c r="BU365" s="59" t="s">
        <v>14</v>
      </c>
      <c r="BV365" s="59"/>
      <c r="BW365" s="59"/>
      <c r="BX365" s="59"/>
      <c r="BY365" s="59"/>
    </row>
    <row r="366" spans="1:79" s="59" customFormat="1" ht="25.5" customHeight="1">
      <c r="A366" s="198" t="s">
        <v>1410</v>
      </c>
      <c r="B366" s="198"/>
      <c r="C366" s="198"/>
      <c r="D366" s="198"/>
      <c r="E366" s="198"/>
      <c r="F366" s="198"/>
      <c r="G366" s="198"/>
      <c r="H366" s="198"/>
      <c r="I366" s="198"/>
      <c r="J366" s="198"/>
      <c r="K366" s="198"/>
      <c r="L366" s="198"/>
      <c r="M366" s="198"/>
      <c r="N366" s="198"/>
      <c r="O366" s="198"/>
      <c r="P366" s="198"/>
      <c r="Q366" s="198"/>
      <c r="R366" s="198"/>
      <c r="S366" s="198"/>
      <c r="T366" s="198"/>
      <c r="U366" s="198"/>
      <c r="V366" s="198"/>
      <c r="W366" s="198"/>
      <c r="X366" s="198"/>
      <c r="Y366" s="198"/>
      <c r="Z366" s="198"/>
      <c r="AA366" s="198"/>
      <c r="AB366" s="198"/>
      <c r="AC366" s="198"/>
      <c r="AD366" s="198"/>
      <c r="AE366" s="198"/>
      <c r="AF366" s="198"/>
      <c r="AG366" s="198"/>
      <c r="AH366" s="198"/>
      <c r="AI366" s="198"/>
      <c r="AJ366" s="198"/>
      <c r="AK366" s="198"/>
      <c r="AL366" s="198"/>
      <c r="AM366" s="198"/>
      <c r="AN366" s="198"/>
      <c r="AO366" s="198"/>
      <c r="AP366" s="199"/>
      <c r="AQ366" s="199"/>
      <c r="AR366" s="199"/>
      <c r="AS366" s="199"/>
      <c r="AT366" s="199"/>
      <c r="AU366" s="199"/>
      <c r="AV366" s="199"/>
      <c r="AW366" s="199"/>
      <c r="AX366" s="199"/>
      <c r="AY366" s="199"/>
      <c r="AZ366" s="199"/>
      <c r="BA366" s="199"/>
      <c r="BB366" s="199"/>
      <c r="BC366" s="199"/>
      <c r="BD366" s="199"/>
      <c r="BE366" s="199"/>
      <c r="BF366" s="199"/>
      <c r="BG366" s="199"/>
      <c r="BH366" s="199"/>
      <c r="BI366" s="199"/>
      <c r="BJ366" s="199"/>
      <c r="BK366" s="199"/>
      <c r="BL366" s="199"/>
      <c r="BM366" s="199"/>
      <c r="BN366" s="199"/>
      <c r="BO366" s="199"/>
      <c r="BP366" s="199"/>
      <c r="BQ366" s="199"/>
      <c r="BR366" s="199"/>
      <c r="BS366" s="199"/>
      <c r="BT366" s="199"/>
      <c r="BU366" s="199"/>
      <c r="BV366" s="199"/>
      <c r="BW366" s="199"/>
      <c r="BX366" s="199"/>
      <c r="BY366" s="199"/>
      <c r="BZ366" s="199"/>
      <c r="CA366" s="60"/>
    </row>
    <row r="367" spans="1:79" s="60" customFormat="1" ht="14.25" hidden="1" customHeight="1">
      <c r="A367" s="59"/>
      <c r="B367" s="59"/>
      <c r="C367" s="59"/>
      <c r="D367" s="59"/>
      <c r="E367" s="59" t="s">
        <v>1411</v>
      </c>
      <c r="F367" s="59"/>
      <c r="G367" s="59"/>
      <c r="H367" s="59"/>
      <c r="I367" s="59"/>
      <c r="J367" s="59"/>
      <c r="K367" s="59"/>
      <c r="L367" s="59"/>
      <c r="M367" s="59"/>
      <c r="N367" s="59"/>
      <c r="O367" s="59"/>
      <c r="P367" s="59"/>
      <c r="Q367" s="764"/>
      <c r="R367" s="673"/>
      <c r="S367" s="673"/>
      <c r="T367" s="673"/>
      <c r="U367" s="764"/>
      <c r="V367" s="673"/>
      <c r="W367" s="673"/>
      <c r="X367" s="59" t="s">
        <v>12</v>
      </c>
      <c r="Y367" s="59"/>
      <c r="Z367" s="670"/>
      <c r="AA367" s="670"/>
      <c r="AB367" s="670"/>
      <c r="AC367" s="59" t="s">
        <v>13</v>
      </c>
      <c r="AD367" s="59"/>
      <c r="AE367" s="670"/>
      <c r="AF367" s="670"/>
      <c r="AG367" s="670"/>
      <c r="AH367" s="59" t="s">
        <v>14</v>
      </c>
      <c r="AI367" s="59"/>
      <c r="AJ367" s="59"/>
      <c r="AK367" s="59"/>
      <c r="AL367" s="59"/>
      <c r="AM367" s="59"/>
      <c r="AN367" s="59"/>
      <c r="AO367" s="59"/>
    </row>
    <row r="368" spans="1:79" s="60" customFormat="1" ht="14.25" customHeight="1">
      <c r="A368" s="59"/>
      <c r="B368" s="59"/>
      <c r="C368" s="59"/>
      <c r="D368" s="59"/>
      <c r="E368" s="59" t="s">
        <v>1412</v>
      </c>
      <c r="F368" s="59"/>
      <c r="G368" s="59"/>
      <c r="H368" s="59"/>
      <c r="I368" s="59"/>
      <c r="J368" s="59"/>
      <c r="K368" s="59"/>
      <c r="L368" s="59"/>
      <c r="M368" s="59"/>
      <c r="N368" s="59"/>
      <c r="O368" s="59"/>
      <c r="P368" s="59"/>
      <c r="Q368" s="59"/>
      <c r="R368" s="59"/>
      <c r="S368" s="59"/>
      <c r="T368" s="59"/>
      <c r="U368" s="59"/>
      <c r="V368" s="59"/>
      <c r="W368" s="59"/>
      <c r="X368" s="59"/>
      <c r="Y368" s="59"/>
      <c r="Z368" s="59"/>
      <c r="AA368" s="59"/>
      <c r="AB368" s="59"/>
      <c r="AC368" s="59"/>
      <c r="AD368" s="59"/>
      <c r="AE368" s="59"/>
      <c r="AF368" s="59"/>
      <c r="AG368" s="59"/>
      <c r="AH368" s="59"/>
      <c r="AI368" s="59"/>
      <c r="AJ368" s="59"/>
      <c r="AK368" s="59"/>
      <c r="AL368" s="59"/>
      <c r="AM368" s="59"/>
      <c r="AN368" s="59"/>
      <c r="AO368" s="59"/>
    </row>
    <row r="369" spans="1:88" s="60" customFormat="1" ht="14.25" customHeight="1">
      <c r="A369" s="63"/>
      <c r="B369" s="63"/>
      <c r="C369" s="63"/>
      <c r="D369" s="63"/>
      <c r="E369" s="63" t="s">
        <v>1413</v>
      </c>
      <c r="F369" s="63"/>
      <c r="G369" s="63"/>
      <c r="H369" s="63"/>
      <c r="I369" s="63"/>
      <c r="J369" s="63"/>
      <c r="K369" s="63"/>
      <c r="L369" s="63"/>
      <c r="M369" s="63"/>
      <c r="N369" s="63"/>
      <c r="O369" s="63"/>
      <c r="P369" s="63"/>
      <c r="Q369" s="63"/>
      <c r="R369" s="63"/>
      <c r="S369" s="63"/>
      <c r="T369" s="63"/>
      <c r="U369" s="63"/>
      <c r="V369" s="63" t="s">
        <v>81</v>
      </c>
      <c r="W369" s="63"/>
      <c r="X369" s="704"/>
      <c r="Y369" s="704"/>
      <c r="Z369" s="704"/>
      <c r="AA369" s="704"/>
      <c r="AB369" s="704"/>
      <c r="AC369" s="704"/>
      <c r="AD369" s="704"/>
      <c r="AE369" s="704"/>
      <c r="AF369" s="704"/>
      <c r="AG369" s="704"/>
      <c r="AH369" s="704"/>
      <c r="AI369" s="704"/>
      <c r="AJ369" s="704"/>
      <c r="AK369" s="704"/>
      <c r="AL369" s="704"/>
      <c r="AM369" s="63" t="s">
        <v>1409</v>
      </c>
      <c r="AN369" s="63"/>
      <c r="AO369" s="63"/>
      <c r="AP369" s="63"/>
      <c r="AQ369" s="63"/>
      <c r="AR369" s="63"/>
      <c r="AS369" s="63"/>
      <c r="AT369" s="63"/>
      <c r="AU369" s="63"/>
      <c r="AV369" s="63"/>
      <c r="AW369" s="63"/>
      <c r="AX369" s="63"/>
      <c r="AY369" s="63"/>
      <c r="AZ369" s="63"/>
      <c r="BA369" s="63"/>
      <c r="BB369" s="720"/>
      <c r="BC369" s="720"/>
      <c r="BD369" s="720"/>
      <c r="BE369" s="765"/>
      <c r="BF369" s="766"/>
      <c r="BG369" s="766"/>
      <c r="BH369" s="765"/>
      <c r="BI369" s="765"/>
      <c r="BJ369" s="765"/>
      <c r="BK369" s="63" t="s">
        <v>12</v>
      </c>
      <c r="BL369" s="63"/>
      <c r="BM369" s="720"/>
      <c r="BN369" s="720"/>
      <c r="BO369" s="720"/>
      <c r="BP369" s="63" t="s">
        <v>13</v>
      </c>
      <c r="BQ369" s="63"/>
      <c r="BR369" s="720"/>
      <c r="BS369" s="720"/>
      <c r="BT369" s="720"/>
      <c r="BU369" s="63" t="s">
        <v>14</v>
      </c>
      <c r="BV369" s="63"/>
      <c r="BW369" s="63"/>
      <c r="BX369" s="63"/>
      <c r="BY369" s="63"/>
      <c r="BZ369" s="63"/>
    </row>
    <row r="370" spans="1:88" s="60" customFormat="1" ht="14.25" customHeight="1">
      <c r="A370" s="59" t="s">
        <v>1414</v>
      </c>
      <c r="B370" s="59"/>
      <c r="C370" s="59"/>
      <c r="D370" s="59"/>
      <c r="E370" s="59"/>
      <c r="F370" s="59"/>
      <c r="G370" s="59"/>
      <c r="H370" s="59"/>
      <c r="I370" s="59"/>
      <c r="J370" s="59"/>
      <c r="K370" s="59"/>
      <c r="L370" s="59"/>
      <c r="M370" s="59"/>
      <c r="N370" s="59"/>
      <c r="O370" s="59"/>
      <c r="P370" s="59"/>
      <c r="Q370" s="59"/>
      <c r="R370" s="59"/>
      <c r="S370" s="59"/>
      <c r="T370" s="59"/>
      <c r="U370" s="59"/>
      <c r="V370" s="59"/>
      <c r="W370" s="59"/>
      <c r="X370" s="59"/>
      <c r="Y370" s="59"/>
      <c r="Z370" s="59"/>
      <c r="AA370" s="59"/>
      <c r="AB370" s="59"/>
      <c r="AC370" s="59"/>
      <c r="AD370" s="59"/>
      <c r="AE370" s="59"/>
      <c r="AF370" s="59"/>
      <c r="AG370" s="59"/>
      <c r="AH370" s="59"/>
      <c r="AI370" s="59"/>
      <c r="AJ370" s="59"/>
      <c r="AK370" s="59"/>
      <c r="AL370" s="59"/>
      <c r="AM370" s="59"/>
      <c r="AN370" s="59"/>
      <c r="AO370" s="59"/>
    </row>
    <row r="371" spans="1:88" s="60" customFormat="1" ht="14.25" customHeight="1">
      <c r="A371" s="59"/>
      <c r="B371" s="59"/>
      <c r="C371" s="59"/>
      <c r="D371" s="59"/>
      <c r="E371" s="59"/>
      <c r="F371" s="699"/>
      <c r="G371" s="699"/>
      <c r="H371" s="699"/>
      <c r="I371" s="699"/>
      <c r="J371" s="699"/>
      <c r="K371" s="699"/>
      <c r="L371" s="699"/>
      <c r="M371" s="699"/>
      <c r="N371" s="699"/>
      <c r="O371" s="699"/>
      <c r="P371" s="699"/>
      <c r="Q371" s="699"/>
      <c r="R371" s="699"/>
      <c r="S371" s="699"/>
      <c r="T371" s="699"/>
      <c r="U371" s="699"/>
      <c r="V371" s="699"/>
      <c r="W371" s="699"/>
      <c r="X371" s="699"/>
      <c r="Y371" s="699"/>
      <c r="Z371" s="699"/>
      <c r="AA371" s="699"/>
      <c r="AB371" s="699"/>
      <c r="AC371" s="699"/>
      <c r="AD371" s="699"/>
      <c r="AE371" s="699"/>
      <c r="AF371" s="699"/>
      <c r="AG371" s="699"/>
      <c r="AH371" s="699"/>
      <c r="AI371" s="699"/>
      <c r="AJ371" s="699"/>
      <c r="AK371" s="699"/>
      <c r="AL371" s="699"/>
      <c r="AM371" s="699"/>
      <c r="AN371" s="699"/>
      <c r="AO371" s="699"/>
      <c r="AP371" s="699"/>
      <c r="AQ371" s="699"/>
      <c r="AR371" s="699"/>
      <c r="AS371" s="699"/>
      <c r="AT371" s="699"/>
      <c r="AU371" s="699"/>
      <c r="AV371" s="699"/>
      <c r="AW371" s="699"/>
      <c r="AX371" s="699"/>
      <c r="AY371" s="699"/>
      <c r="AZ371" s="699"/>
      <c r="BA371" s="699"/>
      <c r="BB371" s="699"/>
      <c r="BC371" s="699"/>
      <c r="BD371" s="699"/>
      <c r="BE371" s="699"/>
      <c r="BF371" s="699"/>
      <c r="BG371" s="699"/>
      <c r="BH371" s="699"/>
      <c r="BI371" s="699"/>
      <c r="BJ371" s="699"/>
      <c r="BK371" s="699"/>
      <c r="BL371" s="699"/>
      <c r="BM371" s="699"/>
      <c r="BN371" s="699"/>
      <c r="BO371" s="699"/>
      <c r="BP371" s="699"/>
      <c r="BQ371" s="699"/>
      <c r="BR371" s="699"/>
      <c r="BS371" s="699"/>
      <c r="BT371" s="699"/>
      <c r="BU371" s="699"/>
      <c r="BV371" s="699"/>
      <c r="BW371" s="699"/>
      <c r="BX371" s="699"/>
      <c r="BY371" s="699"/>
      <c r="BZ371" s="699"/>
      <c r="CJ371" s="202" t="s">
        <v>1218</v>
      </c>
    </row>
    <row r="372" spans="1:88" s="60" customFormat="1" ht="14.25" customHeight="1">
      <c r="A372" s="59"/>
      <c r="B372" s="59"/>
      <c r="C372" s="59"/>
      <c r="D372" s="59"/>
      <c r="E372" s="59"/>
      <c r="F372" s="699"/>
      <c r="G372" s="699"/>
      <c r="H372" s="699"/>
      <c r="I372" s="699"/>
      <c r="J372" s="699"/>
      <c r="K372" s="699"/>
      <c r="L372" s="699"/>
      <c r="M372" s="699"/>
      <c r="N372" s="699"/>
      <c r="O372" s="699"/>
      <c r="P372" s="699"/>
      <c r="Q372" s="699"/>
      <c r="R372" s="699"/>
      <c r="S372" s="699"/>
      <c r="T372" s="699"/>
      <c r="U372" s="699"/>
      <c r="V372" s="699"/>
      <c r="W372" s="699"/>
      <c r="X372" s="699"/>
      <c r="Y372" s="699"/>
      <c r="Z372" s="699"/>
      <c r="AA372" s="699"/>
      <c r="AB372" s="699"/>
      <c r="AC372" s="699"/>
      <c r="AD372" s="699"/>
      <c r="AE372" s="699"/>
      <c r="AF372" s="699"/>
      <c r="AG372" s="699"/>
      <c r="AH372" s="699"/>
      <c r="AI372" s="699"/>
      <c r="AJ372" s="699"/>
      <c r="AK372" s="699"/>
      <c r="AL372" s="699"/>
      <c r="AM372" s="699"/>
      <c r="AN372" s="699"/>
      <c r="AO372" s="699"/>
      <c r="AP372" s="699"/>
      <c r="AQ372" s="699"/>
      <c r="AR372" s="699"/>
      <c r="AS372" s="699"/>
      <c r="AT372" s="699"/>
      <c r="AU372" s="699"/>
      <c r="AV372" s="699"/>
      <c r="AW372" s="699"/>
      <c r="AX372" s="699"/>
      <c r="AY372" s="699"/>
      <c r="AZ372" s="699"/>
      <c r="BA372" s="699"/>
      <c r="BB372" s="699"/>
      <c r="BC372" s="699"/>
      <c r="BD372" s="699"/>
      <c r="BE372" s="699"/>
      <c r="BF372" s="699"/>
      <c r="BG372" s="699"/>
      <c r="BH372" s="699"/>
      <c r="BI372" s="699"/>
      <c r="BJ372" s="699"/>
      <c r="BK372" s="699"/>
      <c r="BL372" s="699"/>
      <c r="BM372" s="699"/>
      <c r="BN372" s="699"/>
      <c r="BO372" s="699"/>
      <c r="BP372" s="699"/>
      <c r="BQ372" s="699"/>
      <c r="BR372" s="699"/>
      <c r="BS372" s="699"/>
      <c r="BT372" s="699"/>
      <c r="BU372" s="699"/>
      <c r="BV372" s="699"/>
      <c r="BW372" s="699"/>
      <c r="BX372" s="699"/>
      <c r="BY372" s="699"/>
      <c r="BZ372" s="699"/>
      <c r="CJ372" s="202" t="s">
        <v>11</v>
      </c>
    </row>
    <row r="373" spans="1:88" s="60" customFormat="1" ht="14.25" customHeight="1">
      <c r="A373" s="59"/>
      <c r="B373" s="59"/>
      <c r="C373" s="59"/>
      <c r="D373" s="59"/>
      <c r="E373" s="59"/>
      <c r="F373" s="737"/>
      <c r="G373" s="737"/>
      <c r="H373" s="737"/>
      <c r="I373" s="737"/>
      <c r="J373" s="737"/>
      <c r="K373" s="737"/>
      <c r="L373" s="737"/>
      <c r="M373" s="737"/>
      <c r="N373" s="737"/>
      <c r="O373" s="737"/>
      <c r="P373" s="737"/>
      <c r="Q373" s="737"/>
      <c r="R373" s="737"/>
      <c r="S373" s="737"/>
      <c r="T373" s="737"/>
      <c r="U373" s="737"/>
      <c r="V373" s="737"/>
      <c r="W373" s="737"/>
      <c r="X373" s="737"/>
      <c r="Y373" s="737"/>
      <c r="Z373" s="737"/>
      <c r="AA373" s="737"/>
      <c r="AB373" s="737"/>
      <c r="AC373" s="737"/>
      <c r="AD373" s="737"/>
      <c r="AE373" s="737"/>
      <c r="AF373" s="737"/>
      <c r="AG373" s="737"/>
      <c r="AH373" s="737"/>
      <c r="AI373" s="737"/>
      <c r="AJ373" s="737"/>
      <c r="AK373" s="737"/>
      <c r="AL373" s="737"/>
      <c r="AM373" s="737"/>
      <c r="AN373" s="737"/>
      <c r="AO373" s="737"/>
      <c r="AP373" s="737"/>
      <c r="AQ373" s="737"/>
      <c r="AR373" s="737"/>
      <c r="AS373" s="737"/>
      <c r="AT373" s="737"/>
      <c r="AU373" s="737"/>
      <c r="AV373" s="737"/>
      <c r="AW373" s="737"/>
      <c r="AX373" s="737"/>
      <c r="AY373" s="737"/>
      <c r="AZ373" s="737"/>
      <c r="BA373" s="737"/>
      <c r="BB373" s="737"/>
      <c r="BC373" s="737"/>
      <c r="BD373" s="737"/>
      <c r="BE373" s="737"/>
      <c r="BF373" s="737"/>
      <c r="BG373" s="737"/>
      <c r="BH373" s="737"/>
      <c r="BI373" s="737"/>
      <c r="BJ373" s="737"/>
      <c r="BK373" s="737"/>
      <c r="BL373" s="737"/>
      <c r="BM373" s="737"/>
      <c r="BN373" s="737"/>
      <c r="BO373" s="737"/>
      <c r="BP373" s="737"/>
      <c r="BQ373" s="737"/>
      <c r="BR373" s="737"/>
      <c r="BS373" s="737"/>
      <c r="BT373" s="737"/>
      <c r="BU373" s="737"/>
      <c r="BV373" s="737"/>
      <c r="BW373" s="737"/>
      <c r="BX373" s="737"/>
      <c r="BY373" s="737"/>
      <c r="BZ373" s="737"/>
    </row>
    <row r="374" spans="1:88" s="60" customFormat="1" ht="14.25" customHeight="1">
      <c r="A374" s="198" t="s">
        <v>1415</v>
      </c>
      <c r="B374" s="198"/>
      <c r="C374" s="198"/>
      <c r="D374" s="198"/>
      <c r="E374" s="198"/>
      <c r="F374" s="198"/>
      <c r="G374" s="198"/>
      <c r="H374" s="198"/>
      <c r="I374" s="198"/>
      <c r="J374" s="198"/>
      <c r="K374" s="198"/>
      <c r="L374" s="198"/>
      <c r="M374" s="198"/>
      <c r="N374" s="198"/>
      <c r="O374" s="198"/>
      <c r="P374" s="198"/>
      <c r="Q374" s="198"/>
      <c r="R374" s="198"/>
      <c r="S374" s="198"/>
      <c r="T374" s="198"/>
      <c r="U374" s="198"/>
      <c r="V374" s="198"/>
      <c r="W374" s="198"/>
      <c r="X374" s="198"/>
      <c r="Y374" s="198"/>
      <c r="Z374" s="198"/>
      <c r="AA374" s="198"/>
      <c r="AB374" s="198"/>
      <c r="AC374" s="198"/>
      <c r="AD374" s="198"/>
      <c r="AE374" s="198"/>
      <c r="AF374" s="198"/>
      <c r="AG374" s="198"/>
      <c r="AH374" s="198"/>
      <c r="AI374" s="198"/>
      <c r="AJ374" s="198"/>
      <c r="AK374" s="198"/>
      <c r="AL374" s="198"/>
      <c r="AM374" s="198"/>
      <c r="AN374" s="198"/>
      <c r="AO374" s="198"/>
      <c r="AP374" s="198"/>
      <c r="AQ374" s="198"/>
      <c r="AR374" s="198"/>
      <c r="AS374" s="198"/>
      <c r="AT374" s="198"/>
      <c r="AU374" s="198"/>
      <c r="AV374" s="198"/>
      <c r="AW374" s="198"/>
      <c r="AX374" s="198"/>
      <c r="AY374" s="198"/>
      <c r="AZ374" s="198"/>
      <c r="BA374" s="198"/>
      <c r="BB374" s="198"/>
      <c r="BC374" s="198"/>
      <c r="BD374" s="198"/>
      <c r="BE374" s="198"/>
      <c r="BF374" s="198"/>
      <c r="BG374" s="198"/>
      <c r="BH374" s="198"/>
      <c r="BI374" s="198"/>
      <c r="BJ374" s="198"/>
      <c r="BK374" s="198"/>
      <c r="BL374" s="198"/>
      <c r="BM374" s="198"/>
      <c r="BN374" s="198"/>
      <c r="BO374" s="198"/>
      <c r="BP374" s="198"/>
      <c r="BQ374" s="198"/>
      <c r="BR374" s="198"/>
      <c r="BS374" s="198"/>
      <c r="BT374" s="198"/>
      <c r="BU374" s="198"/>
      <c r="BV374" s="198"/>
      <c r="BW374" s="198"/>
      <c r="BX374" s="198"/>
      <c r="BY374" s="198"/>
      <c r="BZ374" s="198"/>
    </row>
    <row r="375" spans="1:88" s="60" customFormat="1" ht="14.25" customHeight="1">
      <c r="A375" s="59"/>
      <c r="B375" s="59"/>
      <c r="C375" s="59"/>
      <c r="D375" s="59"/>
      <c r="E375" s="59"/>
      <c r="F375" s="699"/>
      <c r="G375" s="699"/>
      <c r="H375" s="699"/>
      <c r="I375" s="699"/>
      <c r="J375" s="699"/>
      <c r="K375" s="699"/>
      <c r="L375" s="699"/>
      <c r="M375" s="699"/>
      <c r="N375" s="699"/>
      <c r="O375" s="699"/>
      <c r="P375" s="699"/>
      <c r="Q375" s="699"/>
      <c r="R375" s="699"/>
      <c r="S375" s="699"/>
      <c r="T375" s="699"/>
      <c r="U375" s="699"/>
      <c r="V375" s="699"/>
      <c r="W375" s="699"/>
      <c r="X375" s="699"/>
      <c r="Y375" s="699"/>
      <c r="Z375" s="699"/>
      <c r="AA375" s="699"/>
      <c r="AB375" s="699"/>
      <c r="AC375" s="699"/>
      <c r="AD375" s="699"/>
      <c r="AE375" s="699"/>
      <c r="AF375" s="699"/>
      <c r="AG375" s="699"/>
      <c r="AH375" s="699"/>
      <c r="AI375" s="699"/>
      <c r="AJ375" s="699"/>
      <c r="AK375" s="699"/>
      <c r="AL375" s="699"/>
      <c r="AM375" s="699"/>
      <c r="AN375" s="699"/>
      <c r="AO375" s="699"/>
      <c r="AP375" s="699"/>
      <c r="AQ375" s="699"/>
      <c r="AR375" s="699"/>
      <c r="AS375" s="699"/>
      <c r="AT375" s="699"/>
      <c r="AU375" s="699"/>
      <c r="AV375" s="699"/>
      <c r="AW375" s="699"/>
      <c r="AX375" s="699"/>
      <c r="AY375" s="699"/>
      <c r="AZ375" s="699"/>
      <c r="BA375" s="699"/>
      <c r="BB375" s="699"/>
      <c r="BC375" s="699"/>
      <c r="BD375" s="699"/>
      <c r="BE375" s="699"/>
      <c r="BF375" s="699"/>
      <c r="BG375" s="699"/>
      <c r="BH375" s="699"/>
      <c r="BI375" s="699"/>
      <c r="BJ375" s="699"/>
      <c r="BK375" s="699"/>
      <c r="BL375" s="699"/>
      <c r="BM375" s="699"/>
      <c r="BN375" s="699"/>
      <c r="BO375" s="699"/>
      <c r="BP375" s="699"/>
      <c r="BQ375" s="699"/>
      <c r="BR375" s="699"/>
      <c r="BS375" s="699"/>
      <c r="BT375" s="699"/>
      <c r="BU375" s="699"/>
      <c r="BV375" s="699"/>
      <c r="BW375" s="699"/>
      <c r="BX375" s="699"/>
      <c r="BY375" s="699"/>
      <c r="BZ375" s="699"/>
    </row>
    <row r="376" spans="1:88" s="60" customFormat="1" ht="14.25" customHeight="1">
      <c r="A376" s="59"/>
      <c r="B376" s="59"/>
      <c r="C376" s="59"/>
      <c r="D376" s="59"/>
      <c r="E376" s="59"/>
      <c r="F376" s="699"/>
      <c r="G376" s="699"/>
      <c r="H376" s="699"/>
      <c r="I376" s="699"/>
      <c r="J376" s="699"/>
      <c r="K376" s="699"/>
      <c r="L376" s="699"/>
      <c r="M376" s="699"/>
      <c r="N376" s="699"/>
      <c r="O376" s="699"/>
      <c r="P376" s="699"/>
      <c r="Q376" s="699"/>
      <c r="R376" s="699"/>
      <c r="S376" s="699"/>
      <c r="T376" s="699"/>
      <c r="U376" s="699"/>
      <c r="V376" s="699"/>
      <c r="W376" s="699"/>
      <c r="X376" s="699"/>
      <c r="Y376" s="699"/>
      <c r="Z376" s="699"/>
      <c r="AA376" s="699"/>
      <c r="AB376" s="699"/>
      <c r="AC376" s="699"/>
      <c r="AD376" s="699"/>
      <c r="AE376" s="699"/>
      <c r="AF376" s="699"/>
      <c r="AG376" s="699"/>
      <c r="AH376" s="699"/>
      <c r="AI376" s="699"/>
      <c r="AJ376" s="699"/>
      <c r="AK376" s="699"/>
      <c r="AL376" s="699"/>
      <c r="AM376" s="699"/>
      <c r="AN376" s="699"/>
      <c r="AO376" s="699"/>
      <c r="AP376" s="699"/>
      <c r="AQ376" s="699"/>
      <c r="AR376" s="699"/>
      <c r="AS376" s="699"/>
      <c r="AT376" s="699"/>
      <c r="AU376" s="699"/>
      <c r="AV376" s="699"/>
      <c r="AW376" s="699"/>
      <c r="AX376" s="699"/>
      <c r="AY376" s="699"/>
      <c r="AZ376" s="699"/>
      <c r="BA376" s="699"/>
      <c r="BB376" s="699"/>
      <c r="BC376" s="699"/>
      <c r="BD376" s="699"/>
      <c r="BE376" s="699"/>
      <c r="BF376" s="699"/>
      <c r="BG376" s="699"/>
      <c r="BH376" s="699"/>
      <c r="BI376" s="699"/>
      <c r="BJ376" s="699"/>
      <c r="BK376" s="699"/>
      <c r="BL376" s="699"/>
      <c r="BM376" s="699"/>
      <c r="BN376" s="699"/>
      <c r="BO376" s="699"/>
      <c r="BP376" s="699"/>
      <c r="BQ376" s="699"/>
      <c r="BR376" s="699"/>
      <c r="BS376" s="699"/>
      <c r="BT376" s="699"/>
      <c r="BU376" s="699"/>
      <c r="BV376" s="699"/>
      <c r="BW376" s="699"/>
      <c r="BX376" s="699"/>
      <c r="BY376" s="699"/>
      <c r="BZ376" s="699"/>
    </row>
    <row r="377" spans="1:88" s="60" customFormat="1" ht="14.25" customHeight="1">
      <c r="A377" s="59"/>
      <c r="B377" s="59"/>
      <c r="C377" s="59"/>
      <c r="D377" s="59"/>
      <c r="E377" s="59"/>
      <c r="F377" s="699"/>
      <c r="G377" s="699"/>
      <c r="H377" s="699"/>
      <c r="I377" s="699"/>
      <c r="J377" s="699"/>
      <c r="K377" s="699"/>
      <c r="L377" s="699"/>
      <c r="M377" s="699"/>
      <c r="N377" s="699"/>
      <c r="O377" s="699"/>
      <c r="P377" s="699"/>
      <c r="Q377" s="699"/>
      <c r="R377" s="699"/>
      <c r="S377" s="699"/>
      <c r="T377" s="699"/>
      <c r="U377" s="699"/>
      <c r="V377" s="699"/>
      <c r="W377" s="699"/>
      <c r="X377" s="699"/>
      <c r="Y377" s="699"/>
      <c r="Z377" s="699"/>
      <c r="AA377" s="699"/>
      <c r="AB377" s="699"/>
      <c r="AC377" s="699"/>
      <c r="AD377" s="699"/>
      <c r="AE377" s="699"/>
      <c r="AF377" s="699"/>
      <c r="AG377" s="699"/>
      <c r="AH377" s="699"/>
      <c r="AI377" s="699"/>
      <c r="AJ377" s="699"/>
      <c r="AK377" s="699"/>
      <c r="AL377" s="699"/>
      <c r="AM377" s="699"/>
      <c r="AN377" s="699"/>
      <c r="AO377" s="699"/>
      <c r="AP377" s="699"/>
      <c r="AQ377" s="699"/>
      <c r="AR377" s="699"/>
      <c r="AS377" s="699"/>
      <c r="AT377" s="699"/>
      <c r="AU377" s="699"/>
      <c r="AV377" s="699"/>
      <c r="AW377" s="699"/>
      <c r="AX377" s="699"/>
      <c r="AY377" s="699"/>
      <c r="AZ377" s="699"/>
      <c r="BA377" s="699"/>
      <c r="BB377" s="699"/>
      <c r="BC377" s="699"/>
      <c r="BD377" s="699"/>
      <c r="BE377" s="699"/>
      <c r="BF377" s="699"/>
      <c r="BG377" s="699"/>
      <c r="BH377" s="699"/>
      <c r="BI377" s="699"/>
      <c r="BJ377" s="699"/>
      <c r="BK377" s="699"/>
      <c r="BL377" s="699"/>
      <c r="BM377" s="699"/>
      <c r="BN377" s="699"/>
      <c r="BO377" s="699"/>
      <c r="BP377" s="699"/>
      <c r="BQ377" s="699"/>
      <c r="BR377" s="699"/>
      <c r="BS377" s="699"/>
      <c r="BT377" s="699"/>
      <c r="BU377" s="699"/>
      <c r="BV377" s="699"/>
      <c r="BW377" s="699"/>
      <c r="BX377" s="699"/>
      <c r="BY377" s="699"/>
      <c r="BZ377" s="699"/>
    </row>
    <row r="378" spans="1:88" s="60" customFormat="1" ht="14.25" customHeight="1">
      <c r="A378" s="59"/>
      <c r="B378" s="59"/>
      <c r="C378" s="59"/>
      <c r="D378" s="59"/>
      <c r="E378" s="59"/>
      <c r="F378" s="699"/>
      <c r="G378" s="699"/>
      <c r="H378" s="699"/>
      <c r="I378" s="699"/>
      <c r="J378" s="699"/>
      <c r="K378" s="699"/>
      <c r="L378" s="699"/>
      <c r="M378" s="699"/>
      <c r="N378" s="699"/>
      <c r="O378" s="699"/>
      <c r="P378" s="699"/>
      <c r="Q378" s="699"/>
      <c r="R378" s="699"/>
      <c r="S378" s="699"/>
      <c r="T378" s="699"/>
      <c r="U378" s="699"/>
      <c r="V378" s="699"/>
      <c r="W378" s="699"/>
      <c r="X378" s="699"/>
      <c r="Y378" s="699"/>
      <c r="Z378" s="699"/>
      <c r="AA378" s="699"/>
      <c r="AB378" s="699"/>
      <c r="AC378" s="699"/>
      <c r="AD378" s="699"/>
      <c r="AE378" s="699"/>
      <c r="AF378" s="699"/>
      <c r="AG378" s="699"/>
      <c r="AH378" s="699"/>
      <c r="AI378" s="699"/>
      <c r="AJ378" s="699"/>
      <c r="AK378" s="699"/>
      <c r="AL378" s="699"/>
      <c r="AM378" s="699"/>
      <c r="AN378" s="699"/>
      <c r="AO378" s="699"/>
      <c r="AP378" s="699"/>
      <c r="AQ378" s="699"/>
      <c r="AR378" s="699"/>
      <c r="AS378" s="699"/>
      <c r="AT378" s="699"/>
      <c r="AU378" s="699"/>
      <c r="AV378" s="699"/>
      <c r="AW378" s="699"/>
      <c r="AX378" s="699"/>
      <c r="AY378" s="699"/>
      <c r="AZ378" s="699"/>
      <c r="BA378" s="699"/>
      <c r="BB378" s="699"/>
      <c r="BC378" s="699"/>
      <c r="BD378" s="699"/>
      <c r="BE378" s="699"/>
      <c r="BF378" s="699"/>
      <c r="BG378" s="699"/>
      <c r="BH378" s="699"/>
      <c r="BI378" s="699"/>
      <c r="BJ378" s="699"/>
      <c r="BK378" s="699"/>
      <c r="BL378" s="699"/>
      <c r="BM378" s="699"/>
      <c r="BN378" s="699"/>
      <c r="BO378" s="699"/>
      <c r="BP378" s="699"/>
      <c r="BQ378" s="699"/>
      <c r="BR378" s="699"/>
      <c r="BS378" s="699"/>
      <c r="BT378" s="699"/>
      <c r="BU378" s="699"/>
      <c r="BV378" s="699"/>
      <c r="BW378" s="699"/>
      <c r="BX378" s="699"/>
      <c r="BY378" s="699"/>
      <c r="BZ378" s="699"/>
    </row>
    <row r="379" spans="1:88" s="60" customFormat="1" ht="14.25" customHeight="1">
      <c r="A379" s="767" t="s">
        <v>1416</v>
      </c>
      <c r="B379" s="767"/>
      <c r="C379" s="767"/>
      <c r="D379" s="767"/>
      <c r="E379" s="767"/>
      <c r="F379" s="767"/>
      <c r="G379" s="767"/>
      <c r="H379" s="767"/>
      <c r="I379" s="767"/>
      <c r="J379" s="767"/>
      <c r="K379" s="767"/>
      <c r="L379" s="767"/>
      <c r="M379" s="767"/>
      <c r="N379" s="767"/>
      <c r="O379" s="767"/>
      <c r="P379" s="767"/>
      <c r="Q379" s="767"/>
      <c r="R379" s="767"/>
      <c r="S379" s="767"/>
      <c r="T379" s="767"/>
      <c r="U379" s="767"/>
      <c r="V379" s="767"/>
      <c r="W379" s="767"/>
      <c r="X379" s="767"/>
      <c r="Y379" s="767"/>
      <c r="Z379" s="767"/>
      <c r="AA379" s="767"/>
      <c r="AB379" s="767"/>
      <c r="AC379" s="767"/>
      <c r="AD379" s="767"/>
      <c r="AE379" s="767"/>
      <c r="AF379" s="767"/>
      <c r="AG379" s="767"/>
      <c r="AH379" s="767"/>
      <c r="AI379" s="767"/>
      <c r="AJ379" s="767"/>
      <c r="AK379" s="767"/>
      <c r="AL379" s="767"/>
      <c r="AM379" s="767"/>
      <c r="AN379" s="767"/>
      <c r="AO379" s="767"/>
      <c r="AP379" s="767"/>
      <c r="AQ379" s="767"/>
      <c r="AR379" s="767"/>
      <c r="AS379" s="767"/>
      <c r="AT379" s="767"/>
      <c r="AU379" s="767"/>
      <c r="AV379" s="767"/>
      <c r="AW379" s="767"/>
      <c r="AX379" s="767"/>
      <c r="AY379" s="767"/>
      <c r="AZ379" s="767"/>
      <c r="BA379" s="767"/>
      <c r="BB379" s="767"/>
      <c r="BC379" s="767"/>
      <c r="BD379" s="767"/>
      <c r="BE379" s="767"/>
      <c r="BF379" s="767"/>
      <c r="BG379" s="767"/>
      <c r="BH379" s="767"/>
      <c r="BI379" s="203"/>
      <c r="BJ379" s="203"/>
      <c r="BK379" s="767"/>
      <c r="BL379" s="767"/>
      <c r="BM379" s="767"/>
      <c r="BN379" s="767"/>
      <c r="BO379" s="767"/>
      <c r="BP379" s="767"/>
      <c r="BQ379" s="767"/>
      <c r="BR379" s="767"/>
      <c r="BS379" s="767"/>
      <c r="BT379" s="767"/>
      <c r="BU379" s="203"/>
      <c r="BV379" s="203" t="s">
        <v>1417</v>
      </c>
      <c r="BW379" s="203"/>
      <c r="BX379" s="203"/>
      <c r="BY379" s="203"/>
      <c r="BZ379" s="203"/>
    </row>
    <row r="380" spans="1:88" s="60" customFormat="1" ht="14.25" customHeight="1">
      <c r="A380" s="59"/>
      <c r="B380" s="59"/>
      <c r="C380" s="59"/>
      <c r="D380" s="59"/>
      <c r="E380" s="59"/>
      <c r="F380" s="59"/>
      <c r="G380" s="59"/>
      <c r="H380" s="59"/>
      <c r="I380" s="59"/>
      <c r="J380" s="59"/>
      <c r="K380" s="59"/>
      <c r="L380" s="59"/>
      <c r="M380" s="59"/>
      <c r="N380" s="59"/>
      <c r="O380" s="59"/>
      <c r="P380" s="59"/>
      <c r="Q380" s="59"/>
      <c r="R380" s="59"/>
      <c r="S380" s="59"/>
      <c r="T380" s="59"/>
      <c r="U380" s="59"/>
      <c r="V380" s="59"/>
      <c r="W380" s="59"/>
      <c r="X380" s="59"/>
      <c r="Y380" s="59"/>
      <c r="Z380" s="59"/>
      <c r="AA380" s="59"/>
      <c r="AB380" s="59"/>
      <c r="AC380" s="59"/>
      <c r="AD380" s="59"/>
      <c r="AE380" s="59"/>
      <c r="AF380" s="59"/>
      <c r="AG380" s="59"/>
      <c r="AH380" s="59"/>
      <c r="AI380" s="59"/>
      <c r="AJ380" s="59"/>
      <c r="AK380" s="59"/>
      <c r="AL380" s="59"/>
      <c r="AM380" s="59"/>
      <c r="AN380" s="59"/>
      <c r="AO380" s="59"/>
      <c r="AP380" s="59"/>
      <c r="AQ380" s="59"/>
      <c r="AR380" s="59"/>
      <c r="AS380" s="59"/>
      <c r="AT380" s="59"/>
      <c r="AU380" s="59"/>
      <c r="AV380" s="59"/>
      <c r="AW380" s="59"/>
      <c r="AX380" s="59"/>
      <c r="AY380" s="59"/>
      <c r="AZ380" s="59"/>
      <c r="BA380" s="59"/>
      <c r="BB380" s="59"/>
      <c r="BC380" s="59"/>
      <c r="BD380" s="59"/>
      <c r="BE380" s="59"/>
      <c r="BF380" s="59"/>
      <c r="BG380" s="59"/>
      <c r="BH380" s="59"/>
      <c r="BI380" s="59"/>
      <c r="BJ380" s="59"/>
      <c r="BK380" s="59"/>
      <c r="BL380" s="59"/>
      <c r="BM380" s="59"/>
      <c r="BN380" s="59"/>
      <c r="BO380" s="59"/>
      <c r="BP380" s="59"/>
      <c r="BQ380" s="59"/>
      <c r="BR380" s="59"/>
      <c r="BS380" s="59"/>
      <c r="BT380" s="59"/>
      <c r="BU380" s="59"/>
      <c r="BV380" s="59"/>
      <c r="BW380" s="59"/>
      <c r="BX380" s="59"/>
      <c r="BY380" s="59"/>
      <c r="BZ380" s="59"/>
    </row>
    <row r="381" spans="1:88" s="60" customFormat="1" ht="14.25" customHeight="1">
      <c r="A381" s="59"/>
      <c r="B381" s="59"/>
      <c r="C381" s="59"/>
      <c r="D381" s="59"/>
      <c r="E381" s="59"/>
      <c r="F381" s="59"/>
      <c r="G381" s="59"/>
      <c r="H381" s="59"/>
      <c r="I381" s="59"/>
      <c r="J381" s="59"/>
      <c r="K381" s="59"/>
      <c r="L381" s="59"/>
      <c r="M381" s="59"/>
      <c r="N381" s="59"/>
      <c r="O381" s="59"/>
      <c r="P381" s="59"/>
      <c r="Q381" s="59"/>
      <c r="R381" s="59"/>
      <c r="S381" s="59"/>
      <c r="T381" s="59"/>
      <c r="U381" s="59"/>
      <c r="V381" s="59"/>
      <c r="W381" s="59"/>
      <c r="X381" s="59"/>
      <c r="Y381" s="59"/>
      <c r="Z381" s="59"/>
      <c r="AA381" s="59"/>
      <c r="AB381" s="59"/>
      <c r="AC381" s="59"/>
      <c r="AD381" s="59"/>
      <c r="AE381" s="59"/>
      <c r="AF381" s="59"/>
      <c r="AG381" s="59"/>
      <c r="AH381" s="59"/>
      <c r="AI381" s="59"/>
      <c r="AJ381" s="59"/>
      <c r="AK381" s="59"/>
      <c r="AL381" s="59"/>
      <c r="AM381" s="59"/>
      <c r="AN381" s="59"/>
      <c r="AO381" s="59"/>
      <c r="AP381" s="59"/>
      <c r="AQ381" s="59"/>
      <c r="AR381" s="59"/>
      <c r="AS381" s="59"/>
      <c r="AT381" s="59"/>
      <c r="AU381" s="59"/>
      <c r="AV381" s="59"/>
      <c r="AW381" s="59"/>
      <c r="AX381" s="59"/>
      <c r="AY381" s="59"/>
      <c r="AZ381" s="59"/>
      <c r="BA381" s="59"/>
      <c r="BB381" s="59"/>
      <c r="BC381" s="59"/>
      <c r="BD381" s="59"/>
      <c r="BE381" s="59"/>
      <c r="BF381" s="59"/>
      <c r="BG381" s="59"/>
      <c r="BH381" s="59"/>
      <c r="BI381" s="59"/>
      <c r="BJ381" s="59"/>
      <c r="BK381" s="59"/>
      <c r="BL381" s="59"/>
      <c r="BM381" s="59"/>
      <c r="BN381" s="59"/>
      <c r="BO381" s="59"/>
      <c r="BP381" s="59"/>
      <c r="BQ381" s="59"/>
      <c r="BR381" s="59"/>
      <c r="BS381" s="59"/>
      <c r="BT381" s="59"/>
      <c r="BU381" s="59"/>
      <c r="BV381" s="59"/>
      <c r="BW381" s="59"/>
      <c r="BX381" s="59"/>
      <c r="BY381" s="59"/>
      <c r="BZ381" s="59"/>
    </row>
    <row r="382" spans="1:88" s="60" customFormat="1" ht="14.25" customHeight="1">
      <c r="A382" s="59"/>
      <c r="B382" s="59"/>
      <c r="C382" s="59"/>
      <c r="D382" s="59"/>
      <c r="E382" s="59"/>
      <c r="F382" s="59"/>
      <c r="G382" s="59"/>
      <c r="H382" s="59"/>
      <c r="I382" s="59"/>
      <c r="J382" s="59"/>
      <c r="K382" s="59"/>
      <c r="L382" s="59"/>
      <c r="M382" s="59"/>
      <c r="N382" s="59"/>
      <c r="O382" s="59"/>
      <c r="P382" s="59"/>
      <c r="Q382" s="59"/>
      <c r="R382" s="59"/>
      <c r="S382" s="59"/>
      <c r="T382" s="59"/>
      <c r="U382" s="59"/>
      <c r="V382" s="59"/>
      <c r="W382" s="59"/>
      <c r="X382" s="59"/>
      <c r="Y382" s="59"/>
      <c r="Z382" s="59"/>
      <c r="AA382" s="59"/>
      <c r="AB382" s="59"/>
      <c r="AC382" s="59"/>
      <c r="AD382" s="59"/>
      <c r="AE382" s="59"/>
      <c r="AF382" s="59"/>
      <c r="AG382" s="59"/>
      <c r="AH382" s="59"/>
      <c r="AI382" s="59"/>
      <c r="AJ382" s="59"/>
      <c r="AK382" s="59"/>
      <c r="AL382" s="59"/>
      <c r="AM382" s="59"/>
      <c r="AN382" s="59"/>
      <c r="AO382" s="59"/>
      <c r="AP382" s="59"/>
      <c r="AQ382" s="59"/>
      <c r="AR382" s="59"/>
      <c r="AS382" s="59"/>
      <c r="AT382" s="59"/>
      <c r="AU382" s="59"/>
      <c r="AV382" s="59"/>
      <c r="AW382" s="59"/>
      <c r="AX382" s="59"/>
      <c r="AY382" s="59"/>
      <c r="AZ382" s="59"/>
      <c r="BA382" s="59"/>
      <c r="BB382" s="59"/>
      <c r="BC382" s="59"/>
      <c r="BD382" s="59"/>
      <c r="BE382" s="59"/>
      <c r="BF382" s="59"/>
      <c r="BG382" s="59"/>
      <c r="BH382" s="59"/>
      <c r="BI382" s="59"/>
      <c r="BJ382" s="59"/>
      <c r="BK382" s="59"/>
      <c r="BL382" s="59"/>
      <c r="BM382" s="59"/>
      <c r="BN382" s="59"/>
      <c r="BO382" s="59"/>
      <c r="BP382" s="59"/>
      <c r="BQ382" s="59"/>
      <c r="BR382" s="59"/>
      <c r="BS382" s="59"/>
      <c r="BT382" s="59"/>
      <c r="BU382" s="59"/>
      <c r="BV382" s="59"/>
      <c r="BW382" s="59"/>
      <c r="BX382" s="59"/>
      <c r="BY382" s="59"/>
      <c r="BZ382" s="59"/>
    </row>
    <row r="383" spans="1:88" s="60" customFormat="1" ht="14.25" customHeight="1">
      <c r="A383" s="59"/>
      <c r="B383" s="59"/>
      <c r="C383" s="59"/>
      <c r="D383" s="59"/>
      <c r="E383" s="59"/>
      <c r="F383" s="59"/>
      <c r="G383" s="59"/>
      <c r="H383" s="59"/>
      <c r="I383" s="59"/>
      <c r="J383" s="59"/>
      <c r="K383" s="59"/>
      <c r="L383" s="59"/>
      <c r="M383" s="59"/>
      <c r="N383" s="59"/>
      <c r="O383" s="59"/>
      <c r="P383" s="59"/>
      <c r="Q383" s="59"/>
      <c r="R383" s="59"/>
      <c r="S383" s="59"/>
      <c r="T383" s="59"/>
      <c r="U383" s="59"/>
      <c r="V383" s="59"/>
      <c r="W383" s="59"/>
      <c r="X383" s="59"/>
      <c r="Y383" s="59"/>
      <c r="Z383" s="59"/>
      <c r="AA383" s="59"/>
      <c r="AB383" s="59"/>
      <c r="AC383" s="59"/>
      <c r="AD383" s="59"/>
      <c r="AE383" s="59"/>
      <c r="AF383" s="59"/>
      <c r="AG383" s="59"/>
      <c r="AH383" s="59"/>
      <c r="AI383" s="59"/>
      <c r="AJ383" s="59"/>
      <c r="AK383" s="59"/>
      <c r="AL383" s="59"/>
      <c r="AM383" s="59"/>
      <c r="AN383" s="59"/>
      <c r="AO383" s="59"/>
      <c r="AP383" s="59"/>
      <c r="AQ383" s="59"/>
      <c r="AR383" s="59"/>
      <c r="AS383" s="59"/>
      <c r="AT383" s="59"/>
      <c r="AU383" s="59"/>
      <c r="AV383" s="59"/>
      <c r="AW383" s="59"/>
      <c r="AX383" s="59"/>
      <c r="AY383" s="59"/>
      <c r="AZ383" s="59"/>
      <c r="BA383" s="59"/>
      <c r="BB383" s="59"/>
      <c r="BC383" s="59"/>
      <c r="BD383" s="59"/>
      <c r="BE383" s="59"/>
      <c r="BF383" s="59"/>
      <c r="BG383" s="59"/>
      <c r="BH383" s="59"/>
      <c r="BI383" s="59"/>
      <c r="BJ383" s="59"/>
      <c r="BK383" s="59"/>
      <c r="BL383" s="59"/>
      <c r="BM383" s="59"/>
      <c r="BN383" s="59"/>
      <c r="BO383" s="59"/>
      <c r="BP383" s="59"/>
      <c r="BQ383" s="59"/>
      <c r="BR383" s="59"/>
      <c r="BS383" s="59"/>
      <c r="BT383" s="59"/>
      <c r="BU383" s="59"/>
      <c r="BV383" s="59"/>
      <c r="BW383" s="59"/>
      <c r="BX383" s="59"/>
      <c r="BY383" s="59"/>
      <c r="BZ383" s="59"/>
    </row>
    <row r="384" spans="1:88" s="60" customFormat="1" ht="14.25" customHeight="1">
      <c r="A384" s="59"/>
      <c r="B384" s="59"/>
      <c r="C384" s="59"/>
      <c r="D384" s="59"/>
      <c r="E384" s="59"/>
      <c r="F384" s="59"/>
      <c r="G384" s="59"/>
      <c r="H384" s="59"/>
      <c r="I384" s="59"/>
      <c r="J384" s="59"/>
      <c r="K384" s="59"/>
      <c r="L384" s="59"/>
      <c r="M384" s="59"/>
      <c r="N384" s="59"/>
      <c r="O384" s="59"/>
      <c r="P384" s="59"/>
      <c r="Q384" s="59"/>
      <c r="R384" s="59"/>
      <c r="S384" s="59"/>
      <c r="T384" s="59"/>
      <c r="U384" s="59"/>
      <c r="V384" s="59"/>
      <c r="W384" s="59"/>
      <c r="X384" s="59"/>
      <c r="Y384" s="59"/>
      <c r="Z384" s="59"/>
      <c r="AA384" s="59"/>
      <c r="AB384" s="59"/>
      <c r="AC384" s="59"/>
      <c r="AD384" s="59"/>
      <c r="AE384" s="59"/>
      <c r="AF384" s="59"/>
      <c r="AG384" s="59"/>
      <c r="AH384" s="59"/>
      <c r="AI384" s="59"/>
      <c r="AJ384" s="59"/>
      <c r="AK384" s="59"/>
      <c r="AL384" s="59"/>
      <c r="AM384" s="59"/>
      <c r="AN384" s="59"/>
      <c r="AO384" s="59"/>
      <c r="AP384" s="59"/>
      <c r="AQ384" s="59"/>
      <c r="AR384" s="59"/>
      <c r="AS384" s="59"/>
      <c r="AT384" s="59"/>
      <c r="AU384" s="59"/>
      <c r="AV384" s="59"/>
      <c r="AW384" s="59"/>
      <c r="AX384" s="59"/>
      <c r="AY384" s="59"/>
      <c r="AZ384" s="59"/>
      <c r="BA384" s="59"/>
      <c r="BB384" s="59"/>
      <c r="BC384" s="59"/>
      <c r="BD384" s="59"/>
      <c r="BE384" s="59"/>
      <c r="BF384" s="59"/>
      <c r="BG384" s="59"/>
      <c r="BH384" s="59"/>
      <c r="BI384" s="59"/>
      <c r="BJ384" s="59"/>
      <c r="BK384" s="59"/>
      <c r="BL384" s="59"/>
      <c r="BM384" s="59"/>
      <c r="BN384" s="59"/>
      <c r="BO384" s="59"/>
      <c r="BP384" s="59"/>
      <c r="BQ384" s="59"/>
      <c r="BR384" s="59"/>
      <c r="BS384" s="59"/>
      <c r="BT384" s="59"/>
      <c r="BU384" s="59"/>
      <c r="BV384" s="59"/>
      <c r="BW384" s="59"/>
      <c r="BX384" s="59"/>
      <c r="BY384" s="59"/>
      <c r="BZ384" s="59"/>
    </row>
    <row r="385" spans="1:79" s="60" customFormat="1" ht="14.25" customHeight="1">
      <c r="A385" s="61"/>
      <c r="B385" s="61"/>
      <c r="C385" s="61"/>
      <c r="D385" s="61"/>
      <c r="E385" s="61"/>
      <c r="F385" s="61"/>
      <c r="G385" s="61"/>
      <c r="H385" s="61"/>
      <c r="I385" s="61"/>
      <c r="J385" s="61"/>
      <c r="K385" s="61"/>
      <c r="L385" s="61"/>
      <c r="M385" s="61"/>
      <c r="N385" s="61"/>
      <c r="O385" s="61"/>
      <c r="P385" s="61"/>
      <c r="Q385" s="61"/>
      <c r="R385" s="61"/>
      <c r="S385" s="61"/>
      <c r="T385" s="61"/>
      <c r="U385" s="61"/>
      <c r="V385" s="61"/>
      <c r="W385" s="61"/>
      <c r="X385" s="61"/>
      <c r="Y385" s="61"/>
      <c r="Z385" s="61"/>
      <c r="AA385" s="61"/>
      <c r="AB385" s="61"/>
      <c r="AC385" s="61"/>
      <c r="AD385" s="61"/>
      <c r="AE385" s="61"/>
      <c r="AF385" s="61"/>
      <c r="AG385" s="61"/>
      <c r="AH385" s="61"/>
      <c r="AI385" s="61"/>
      <c r="AJ385" s="61"/>
      <c r="AK385" s="61"/>
      <c r="AL385" s="61"/>
      <c r="AM385" s="61"/>
      <c r="AN385" s="61"/>
      <c r="AO385" s="61"/>
      <c r="AP385" s="61"/>
      <c r="AQ385" s="62"/>
      <c r="AR385" s="62"/>
      <c r="AS385" s="62"/>
      <c r="AT385" s="62"/>
      <c r="AU385" s="62"/>
      <c r="AV385" s="62"/>
      <c r="AW385" s="62"/>
      <c r="AX385" s="62"/>
      <c r="AY385" s="62"/>
      <c r="AZ385" s="62"/>
      <c r="BA385" s="62"/>
      <c r="BB385" s="62"/>
      <c r="BC385" s="62"/>
      <c r="BD385" s="62"/>
      <c r="BE385" s="62"/>
      <c r="BF385" s="62"/>
      <c r="BG385" s="62"/>
      <c r="BH385" s="62"/>
      <c r="BI385" s="62"/>
      <c r="BJ385" s="62"/>
      <c r="BK385" s="62"/>
      <c r="BL385" s="62"/>
      <c r="BM385" s="62"/>
      <c r="BN385" s="62"/>
      <c r="BO385" s="62"/>
      <c r="BP385" s="62"/>
      <c r="BQ385" s="62"/>
      <c r="BR385" s="62"/>
      <c r="BS385" s="62"/>
      <c r="BT385" s="62"/>
      <c r="BU385" s="62"/>
      <c r="BV385" s="62"/>
      <c r="BW385" s="62"/>
      <c r="BX385" s="62"/>
      <c r="BY385" s="62"/>
      <c r="BZ385" s="62"/>
    </row>
    <row r="386" spans="1:79" s="60" customFormat="1" ht="14.25" customHeight="1">
      <c r="A386" s="61"/>
      <c r="B386" s="61"/>
      <c r="C386" s="61"/>
      <c r="D386" s="61"/>
      <c r="E386" s="61"/>
      <c r="F386" s="61"/>
      <c r="G386" s="61"/>
      <c r="H386" s="61"/>
      <c r="I386" s="61"/>
      <c r="J386" s="61"/>
      <c r="K386" s="61"/>
      <c r="L386" s="61"/>
      <c r="M386" s="61"/>
      <c r="N386" s="61"/>
      <c r="O386" s="61"/>
      <c r="P386" s="61"/>
      <c r="Q386" s="61"/>
      <c r="R386" s="61"/>
      <c r="S386" s="61"/>
      <c r="T386" s="61"/>
      <c r="U386" s="61"/>
      <c r="V386" s="61"/>
      <c r="W386" s="61"/>
      <c r="X386" s="61"/>
      <c r="Y386" s="61"/>
      <c r="Z386" s="61"/>
      <c r="AA386" s="61"/>
      <c r="AB386" s="61"/>
      <c r="AC386" s="61"/>
      <c r="AD386" s="61"/>
      <c r="AE386" s="61"/>
      <c r="AF386" s="61"/>
      <c r="AG386" s="61"/>
      <c r="AH386" s="61"/>
      <c r="AI386" s="61"/>
      <c r="AJ386" s="61"/>
      <c r="AK386" s="61"/>
      <c r="AL386" s="61"/>
      <c r="AM386" s="61"/>
      <c r="AN386" s="61"/>
      <c r="AO386" s="61"/>
      <c r="AP386" s="61"/>
      <c r="AQ386" s="62"/>
      <c r="AR386" s="62"/>
      <c r="AS386" s="62"/>
      <c r="AT386" s="62"/>
      <c r="AU386" s="62"/>
      <c r="AV386" s="62"/>
      <c r="AW386" s="62"/>
      <c r="AX386" s="62"/>
      <c r="AY386" s="62"/>
      <c r="AZ386" s="62"/>
      <c r="BA386" s="62"/>
      <c r="BB386" s="62"/>
      <c r="BC386" s="62"/>
      <c r="BD386" s="62"/>
      <c r="BE386" s="62"/>
      <c r="BF386" s="62"/>
      <c r="BG386" s="62"/>
      <c r="BH386" s="62"/>
      <c r="BI386" s="62"/>
      <c r="BJ386" s="62"/>
      <c r="BK386" s="62"/>
      <c r="BL386" s="62"/>
      <c r="BM386" s="62"/>
      <c r="BN386" s="62"/>
      <c r="BO386" s="62"/>
      <c r="BP386" s="62"/>
      <c r="BQ386" s="62"/>
      <c r="BR386" s="62"/>
      <c r="BS386" s="62"/>
      <c r="BT386" s="62"/>
      <c r="BU386" s="62"/>
      <c r="BV386" s="62"/>
      <c r="BW386" s="62"/>
      <c r="BX386" s="62"/>
      <c r="BY386" s="62"/>
      <c r="BZ386" s="62"/>
    </row>
    <row r="387" spans="1:79" s="60" customFormat="1" ht="14.25" customHeight="1">
      <c r="A387" s="61"/>
      <c r="B387" s="61"/>
      <c r="C387" s="61"/>
      <c r="D387" s="61"/>
      <c r="E387" s="61"/>
      <c r="F387" s="61"/>
      <c r="G387" s="61"/>
      <c r="H387" s="61"/>
      <c r="I387" s="61"/>
      <c r="J387" s="61"/>
      <c r="K387" s="61"/>
      <c r="L387" s="61"/>
      <c r="M387" s="61"/>
      <c r="N387" s="61"/>
      <c r="O387" s="61"/>
      <c r="P387" s="61"/>
      <c r="Q387" s="61"/>
      <c r="R387" s="61"/>
      <c r="S387" s="61"/>
      <c r="T387" s="61"/>
      <c r="U387" s="61"/>
      <c r="V387" s="61"/>
      <c r="W387" s="61"/>
      <c r="X387" s="61"/>
      <c r="Y387" s="61"/>
      <c r="Z387" s="61"/>
      <c r="AA387" s="61"/>
      <c r="AB387" s="61"/>
      <c r="AC387" s="61"/>
      <c r="AD387" s="61"/>
      <c r="AE387" s="61"/>
      <c r="AF387" s="61"/>
      <c r="AG387" s="61"/>
      <c r="AH387" s="61"/>
      <c r="AI387" s="61"/>
      <c r="AJ387" s="61"/>
      <c r="AK387" s="61"/>
      <c r="AL387" s="61"/>
      <c r="AM387" s="61"/>
      <c r="AN387" s="61"/>
      <c r="AO387" s="61"/>
      <c r="AP387" s="61"/>
      <c r="AQ387" s="62"/>
      <c r="AR387" s="62"/>
      <c r="AS387" s="62"/>
      <c r="AT387" s="62"/>
      <c r="AU387" s="62"/>
      <c r="AV387" s="62"/>
      <c r="AW387" s="62"/>
      <c r="AX387" s="62"/>
      <c r="AY387" s="62"/>
      <c r="AZ387" s="62"/>
      <c r="BA387" s="62"/>
      <c r="BB387" s="62"/>
      <c r="BC387" s="62"/>
      <c r="BD387" s="62"/>
      <c r="BE387" s="62"/>
      <c r="BF387" s="62"/>
      <c r="BG387" s="62"/>
      <c r="BH387" s="62"/>
      <c r="BI387" s="62"/>
      <c r="BJ387" s="62"/>
      <c r="BK387" s="62"/>
      <c r="BL387" s="62"/>
      <c r="BM387" s="62"/>
      <c r="BN387" s="62"/>
      <c r="BO387" s="62"/>
      <c r="BP387" s="62"/>
      <c r="BQ387" s="62"/>
      <c r="BR387" s="62"/>
      <c r="BS387" s="62"/>
      <c r="BT387" s="62"/>
      <c r="BU387" s="62"/>
      <c r="BV387" s="62"/>
      <c r="BW387" s="62"/>
      <c r="BX387" s="62"/>
      <c r="BY387" s="62"/>
      <c r="BZ387" s="62"/>
      <c r="CA387" s="59"/>
    </row>
    <row r="388" spans="1:79" s="60" customFormat="1" ht="14.25" customHeight="1">
      <c r="A388" s="61"/>
      <c r="B388" s="61"/>
      <c r="C388" s="61"/>
      <c r="D388" s="61"/>
      <c r="E388" s="61"/>
      <c r="F388" s="61"/>
      <c r="G388" s="61"/>
      <c r="H388" s="61"/>
      <c r="I388" s="61"/>
      <c r="J388" s="61"/>
      <c r="K388" s="61"/>
      <c r="L388" s="61"/>
      <c r="M388" s="61"/>
      <c r="N388" s="61"/>
      <c r="O388" s="61"/>
      <c r="P388" s="61"/>
      <c r="Q388" s="61"/>
      <c r="R388" s="61"/>
      <c r="S388" s="61"/>
      <c r="T388" s="61"/>
      <c r="U388" s="61"/>
      <c r="V388" s="61"/>
      <c r="W388" s="61"/>
      <c r="X388" s="61"/>
      <c r="Y388" s="61"/>
      <c r="Z388" s="61"/>
      <c r="AA388" s="61"/>
      <c r="AB388" s="61"/>
      <c r="AC388" s="61"/>
      <c r="AD388" s="61"/>
      <c r="AE388" s="61"/>
      <c r="AF388" s="61"/>
      <c r="AG388" s="61"/>
      <c r="AH388" s="61"/>
      <c r="AI388" s="61"/>
      <c r="AJ388" s="61"/>
      <c r="AK388" s="61"/>
      <c r="AL388" s="61"/>
      <c r="AM388" s="61"/>
      <c r="AN388" s="61"/>
      <c r="AO388" s="61"/>
      <c r="AP388" s="61"/>
      <c r="AQ388" s="62"/>
      <c r="AR388" s="62"/>
      <c r="AS388" s="62"/>
      <c r="AT388" s="62"/>
      <c r="AU388" s="62"/>
      <c r="AV388" s="62"/>
      <c r="AW388" s="62"/>
      <c r="AX388" s="62"/>
      <c r="AY388" s="62"/>
      <c r="AZ388" s="62"/>
      <c r="BA388" s="62"/>
      <c r="BB388" s="62"/>
      <c r="BC388" s="62"/>
      <c r="BD388" s="62"/>
      <c r="BE388" s="62"/>
      <c r="BF388" s="62"/>
      <c r="BG388" s="62"/>
      <c r="BH388" s="62"/>
      <c r="BI388" s="62"/>
      <c r="BJ388" s="62"/>
      <c r="BK388" s="62"/>
      <c r="BL388" s="62"/>
      <c r="BM388" s="62"/>
      <c r="BN388" s="62"/>
      <c r="BO388" s="62"/>
      <c r="BP388" s="62"/>
      <c r="BQ388" s="62"/>
      <c r="BR388" s="62"/>
      <c r="BS388" s="62"/>
      <c r="BT388" s="62"/>
      <c r="BU388" s="62"/>
      <c r="BV388" s="62"/>
      <c r="BW388" s="62"/>
      <c r="BX388" s="62"/>
      <c r="BY388" s="62"/>
      <c r="BZ388" s="62"/>
    </row>
    <row r="389" spans="1:79" s="60" customFormat="1" ht="14.25" customHeight="1">
      <c r="A389" s="61"/>
      <c r="B389" s="61"/>
      <c r="C389" s="61"/>
      <c r="D389" s="61"/>
      <c r="E389" s="61"/>
      <c r="F389" s="61"/>
      <c r="G389" s="61"/>
      <c r="H389" s="61"/>
      <c r="I389" s="61"/>
      <c r="J389" s="61"/>
      <c r="K389" s="61"/>
      <c r="L389" s="61"/>
      <c r="M389" s="61"/>
      <c r="N389" s="61"/>
      <c r="O389" s="61"/>
      <c r="P389" s="61"/>
      <c r="Q389" s="61"/>
      <c r="R389" s="61"/>
      <c r="S389" s="61"/>
      <c r="T389" s="61"/>
      <c r="U389" s="61"/>
      <c r="V389" s="61"/>
      <c r="W389" s="61"/>
      <c r="X389" s="61"/>
      <c r="Y389" s="61"/>
      <c r="Z389" s="61"/>
      <c r="AA389" s="61"/>
      <c r="AB389" s="61"/>
      <c r="AC389" s="61"/>
      <c r="AD389" s="61"/>
      <c r="AE389" s="61"/>
      <c r="AF389" s="61"/>
      <c r="AG389" s="61"/>
      <c r="AH389" s="61"/>
      <c r="AI389" s="61"/>
      <c r="AJ389" s="61"/>
      <c r="AK389" s="61"/>
      <c r="AL389" s="61"/>
      <c r="AM389" s="61"/>
      <c r="AN389" s="61"/>
      <c r="AO389" s="61"/>
      <c r="AP389" s="61"/>
      <c r="AQ389" s="62"/>
      <c r="AR389" s="62"/>
      <c r="AS389" s="62"/>
      <c r="AT389" s="62"/>
      <c r="AU389" s="62"/>
      <c r="AV389" s="62"/>
      <c r="AW389" s="62"/>
      <c r="AX389" s="62"/>
      <c r="AY389" s="62"/>
      <c r="AZ389" s="62"/>
      <c r="BA389" s="62"/>
      <c r="BB389" s="62"/>
      <c r="BC389" s="62"/>
      <c r="BD389" s="62"/>
      <c r="BE389" s="62"/>
      <c r="BF389" s="62"/>
      <c r="BG389" s="62"/>
      <c r="BH389" s="62"/>
      <c r="BI389" s="62"/>
      <c r="BJ389" s="62"/>
      <c r="BK389" s="62"/>
      <c r="BL389" s="62"/>
      <c r="BM389" s="62"/>
      <c r="BN389" s="62"/>
      <c r="BO389" s="62"/>
      <c r="BP389" s="62"/>
      <c r="BQ389" s="62"/>
      <c r="BR389" s="62"/>
      <c r="BS389" s="62"/>
      <c r="BT389" s="62"/>
      <c r="BU389" s="62"/>
      <c r="BV389" s="62"/>
      <c r="BW389" s="62"/>
      <c r="BX389" s="62"/>
      <c r="BY389" s="62"/>
      <c r="BZ389" s="62"/>
    </row>
    <row r="390" spans="1:79" s="60" customFormat="1" ht="14.25" customHeight="1">
      <c r="A390" s="61"/>
      <c r="B390" s="61"/>
      <c r="C390" s="61"/>
      <c r="D390" s="61"/>
      <c r="E390" s="61"/>
      <c r="F390" s="61"/>
      <c r="G390" s="61"/>
      <c r="H390" s="61"/>
      <c r="I390" s="61"/>
      <c r="J390" s="61"/>
      <c r="K390" s="61"/>
      <c r="L390" s="61"/>
      <c r="M390" s="61"/>
      <c r="N390" s="61"/>
      <c r="O390" s="61"/>
      <c r="P390" s="61"/>
      <c r="Q390" s="61"/>
      <c r="R390" s="61"/>
      <c r="S390" s="61"/>
      <c r="T390" s="61"/>
      <c r="U390" s="61"/>
      <c r="V390" s="61"/>
      <c r="W390" s="61"/>
      <c r="X390" s="61"/>
      <c r="Y390" s="61"/>
      <c r="Z390" s="61"/>
      <c r="AA390" s="61"/>
      <c r="AB390" s="61"/>
      <c r="AC390" s="61"/>
      <c r="AD390" s="61"/>
      <c r="AE390" s="61"/>
      <c r="AF390" s="61"/>
      <c r="AG390" s="61"/>
      <c r="AH390" s="61"/>
      <c r="AI390" s="61"/>
      <c r="AJ390" s="61"/>
      <c r="AK390" s="61"/>
      <c r="AL390" s="61"/>
      <c r="AM390" s="61"/>
      <c r="AN390" s="61"/>
      <c r="AO390" s="61"/>
      <c r="AP390" s="61"/>
      <c r="AQ390" s="62"/>
      <c r="AR390" s="62"/>
      <c r="AS390" s="62"/>
      <c r="AT390" s="62"/>
      <c r="AU390" s="62"/>
      <c r="AV390" s="62"/>
      <c r="AW390" s="62"/>
      <c r="AX390" s="62"/>
      <c r="AY390" s="62"/>
      <c r="AZ390" s="62"/>
      <c r="BA390" s="62"/>
      <c r="BB390" s="62"/>
      <c r="BC390" s="62"/>
      <c r="BD390" s="62"/>
      <c r="BE390" s="62"/>
      <c r="BF390" s="62"/>
      <c r="BG390" s="62"/>
      <c r="BH390" s="62"/>
      <c r="BI390" s="62"/>
      <c r="BJ390" s="62"/>
      <c r="BK390" s="62"/>
      <c r="BL390" s="62"/>
      <c r="BM390" s="62"/>
      <c r="BN390" s="62"/>
      <c r="BO390" s="62"/>
      <c r="BP390" s="62"/>
      <c r="BQ390" s="62"/>
      <c r="BR390" s="62"/>
      <c r="BS390" s="62"/>
      <c r="BT390" s="62"/>
      <c r="BU390" s="62"/>
      <c r="BV390" s="62"/>
      <c r="BW390" s="62"/>
      <c r="BX390" s="62"/>
      <c r="BY390" s="62"/>
      <c r="BZ390" s="62"/>
    </row>
    <row r="391" spans="1:79" s="60" customFormat="1" ht="14.25" customHeight="1">
      <c r="A391" s="61"/>
      <c r="B391" s="61"/>
      <c r="C391" s="61"/>
      <c r="D391" s="61"/>
      <c r="E391" s="61"/>
      <c r="F391" s="61"/>
      <c r="G391" s="61"/>
      <c r="H391" s="61"/>
      <c r="I391" s="61"/>
      <c r="J391" s="61"/>
      <c r="K391" s="61"/>
      <c r="L391" s="61"/>
      <c r="M391" s="61"/>
      <c r="N391" s="61"/>
      <c r="O391" s="61"/>
      <c r="P391" s="61"/>
      <c r="Q391" s="61"/>
      <c r="R391" s="61"/>
      <c r="S391" s="61"/>
      <c r="T391" s="61"/>
      <c r="U391" s="61"/>
      <c r="V391" s="61"/>
      <c r="W391" s="61"/>
      <c r="X391" s="61"/>
      <c r="Y391" s="61"/>
      <c r="Z391" s="61"/>
      <c r="AA391" s="61"/>
      <c r="AB391" s="61"/>
      <c r="AC391" s="61"/>
      <c r="AD391" s="61"/>
      <c r="AE391" s="61"/>
      <c r="AF391" s="61"/>
      <c r="AG391" s="61"/>
      <c r="AH391" s="61"/>
      <c r="AI391" s="61"/>
      <c r="AJ391" s="61"/>
      <c r="AK391" s="61"/>
      <c r="AL391" s="61"/>
      <c r="AM391" s="61"/>
      <c r="AN391" s="61"/>
      <c r="AO391" s="61"/>
      <c r="AP391" s="61"/>
      <c r="AQ391" s="62"/>
      <c r="AR391" s="62"/>
      <c r="AS391" s="62"/>
      <c r="AT391" s="62"/>
      <c r="AU391" s="62"/>
      <c r="AV391" s="62"/>
      <c r="AW391" s="62"/>
      <c r="AX391" s="62"/>
      <c r="AY391" s="62"/>
      <c r="AZ391" s="62"/>
      <c r="BA391" s="62"/>
      <c r="BB391" s="62"/>
      <c r="BC391" s="62"/>
      <c r="BD391" s="62"/>
      <c r="BE391" s="62"/>
      <c r="BF391" s="62"/>
      <c r="BG391" s="62"/>
      <c r="BH391" s="62"/>
      <c r="BI391" s="62"/>
      <c r="BJ391" s="62"/>
      <c r="BK391" s="62"/>
      <c r="BL391" s="62"/>
      <c r="BM391" s="62"/>
      <c r="BN391" s="62"/>
      <c r="BO391" s="62"/>
      <c r="BP391" s="62"/>
      <c r="BQ391" s="62"/>
      <c r="BR391" s="62"/>
      <c r="BS391" s="62"/>
      <c r="BT391" s="62"/>
      <c r="BU391" s="62"/>
      <c r="BV391" s="62"/>
      <c r="BW391" s="62"/>
      <c r="BX391" s="62"/>
      <c r="BY391" s="62"/>
      <c r="BZ391" s="62"/>
    </row>
    <row r="392" spans="1:79" s="60" customFormat="1" ht="14.25" customHeight="1">
      <c r="A392" s="61"/>
      <c r="B392" s="61"/>
      <c r="C392" s="61"/>
      <c r="D392" s="61"/>
      <c r="E392" s="61"/>
      <c r="F392" s="61"/>
      <c r="G392" s="61"/>
      <c r="H392" s="61"/>
      <c r="I392" s="61"/>
      <c r="J392" s="61"/>
      <c r="K392" s="61"/>
      <c r="L392" s="61"/>
      <c r="M392" s="61"/>
      <c r="N392" s="61"/>
      <c r="O392" s="61"/>
      <c r="P392" s="61"/>
      <c r="Q392" s="61"/>
      <c r="R392" s="61"/>
      <c r="S392" s="61"/>
      <c r="T392" s="61"/>
      <c r="U392" s="61"/>
      <c r="V392" s="61"/>
      <c r="W392" s="61"/>
      <c r="X392" s="61"/>
      <c r="Y392" s="61"/>
      <c r="Z392" s="61"/>
      <c r="AA392" s="61"/>
      <c r="AB392" s="61"/>
      <c r="AC392" s="61"/>
      <c r="AD392" s="61"/>
      <c r="AE392" s="61"/>
      <c r="AF392" s="61"/>
      <c r="AG392" s="61"/>
      <c r="AH392" s="61"/>
      <c r="AI392" s="61"/>
      <c r="AJ392" s="61"/>
      <c r="AK392" s="61"/>
      <c r="AL392" s="61"/>
      <c r="AM392" s="61"/>
      <c r="AN392" s="61"/>
      <c r="AO392" s="61"/>
      <c r="AP392" s="61"/>
      <c r="AQ392" s="62"/>
      <c r="AR392" s="62"/>
      <c r="AS392" s="62"/>
      <c r="AT392" s="62"/>
      <c r="AU392" s="62"/>
      <c r="AV392" s="62"/>
      <c r="AW392" s="62"/>
      <c r="AX392" s="62"/>
      <c r="AY392" s="62"/>
      <c r="AZ392" s="62"/>
      <c r="BA392" s="62"/>
      <c r="BB392" s="62"/>
      <c r="BC392" s="62"/>
      <c r="BD392" s="62"/>
      <c r="BE392" s="62"/>
      <c r="BF392" s="62"/>
      <c r="BG392" s="62"/>
      <c r="BH392" s="62"/>
      <c r="BI392" s="62"/>
      <c r="BJ392" s="62"/>
      <c r="BK392" s="62"/>
      <c r="BL392" s="62"/>
      <c r="BM392" s="62"/>
      <c r="BN392" s="62"/>
      <c r="BO392" s="62"/>
      <c r="BP392" s="62"/>
      <c r="BQ392" s="62"/>
      <c r="BR392" s="62"/>
      <c r="BS392" s="62"/>
      <c r="BT392" s="62"/>
      <c r="BU392" s="62"/>
      <c r="BV392" s="62"/>
      <c r="BW392" s="62"/>
      <c r="BX392" s="62"/>
      <c r="BY392" s="62"/>
      <c r="BZ392" s="62"/>
      <c r="CA392" s="66"/>
    </row>
    <row r="393" spans="1:79" s="60" customFormat="1" ht="14.25" customHeight="1">
      <c r="A393" s="61"/>
      <c r="B393" s="61"/>
      <c r="C393" s="61"/>
      <c r="D393" s="61"/>
      <c r="E393" s="61"/>
      <c r="F393" s="61"/>
      <c r="G393" s="61"/>
      <c r="H393" s="61"/>
      <c r="I393" s="61"/>
      <c r="J393" s="61"/>
      <c r="K393" s="61"/>
      <c r="L393" s="61"/>
      <c r="M393" s="61"/>
      <c r="N393" s="61"/>
      <c r="O393" s="61"/>
      <c r="P393" s="61"/>
      <c r="Q393" s="61"/>
      <c r="R393" s="61"/>
      <c r="S393" s="61"/>
      <c r="T393" s="61"/>
      <c r="U393" s="61"/>
      <c r="V393" s="61"/>
      <c r="W393" s="61"/>
      <c r="X393" s="61"/>
      <c r="Y393" s="61"/>
      <c r="Z393" s="61"/>
      <c r="AA393" s="61"/>
      <c r="AB393" s="61"/>
      <c r="AC393" s="61"/>
      <c r="AD393" s="61"/>
      <c r="AE393" s="61"/>
      <c r="AF393" s="61"/>
      <c r="AG393" s="61"/>
      <c r="AH393" s="61"/>
      <c r="AI393" s="61"/>
      <c r="AJ393" s="61"/>
      <c r="AK393" s="61"/>
      <c r="AL393" s="61"/>
      <c r="AM393" s="61"/>
      <c r="AN393" s="61"/>
      <c r="AO393" s="61"/>
      <c r="AP393" s="61"/>
      <c r="AQ393" s="62"/>
      <c r="AR393" s="62"/>
      <c r="AS393" s="62"/>
      <c r="AT393" s="62"/>
      <c r="AU393" s="62"/>
      <c r="AV393" s="62"/>
      <c r="AW393" s="62"/>
      <c r="AX393" s="62"/>
      <c r="AY393" s="62"/>
      <c r="AZ393" s="62"/>
      <c r="BA393" s="62"/>
      <c r="BB393" s="62"/>
      <c r="BC393" s="62"/>
      <c r="BD393" s="62"/>
      <c r="BE393" s="62"/>
      <c r="BF393" s="62"/>
      <c r="BG393" s="62"/>
      <c r="BH393" s="62"/>
      <c r="BI393" s="62"/>
      <c r="BJ393" s="62"/>
      <c r="BK393" s="62"/>
      <c r="BL393" s="62"/>
      <c r="BM393" s="62"/>
      <c r="BN393" s="62"/>
      <c r="BO393" s="62"/>
      <c r="BP393" s="62"/>
      <c r="BQ393" s="62"/>
      <c r="BR393" s="62"/>
      <c r="BS393" s="62"/>
      <c r="BT393" s="62"/>
      <c r="BU393" s="62"/>
      <c r="BV393" s="62"/>
      <c r="BW393" s="62"/>
      <c r="BX393" s="62"/>
      <c r="BY393" s="62"/>
      <c r="BZ393" s="62"/>
      <c r="CA393" s="59"/>
    </row>
    <row r="394" spans="1:79" s="60" customFormat="1" ht="14.25" customHeight="1">
      <c r="A394" s="61"/>
      <c r="B394" s="61"/>
      <c r="C394" s="61"/>
      <c r="D394" s="61"/>
      <c r="E394" s="61"/>
      <c r="F394" s="61"/>
      <c r="G394" s="61"/>
      <c r="H394" s="61"/>
      <c r="I394" s="61"/>
      <c r="J394" s="61"/>
      <c r="K394" s="61"/>
      <c r="L394" s="61"/>
      <c r="M394" s="61"/>
      <c r="N394" s="61"/>
      <c r="O394" s="61"/>
      <c r="P394" s="61"/>
      <c r="Q394" s="61"/>
      <c r="R394" s="61"/>
      <c r="S394" s="61"/>
      <c r="T394" s="61"/>
      <c r="U394" s="61"/>
      <c r="V394" s="61"/>
      <c r="W394" s="61"/>
      <c r="X394" s="61"/>
      <c r="Y394" s="61"/>
      <c r="Z394" s="61"/>
      <c r="AA394" s="61"/>
      <c r="AB394" s="61"/>
      <c r="AC394" s="61"/>
      <c r="AD394" s="61"/>
      <c r="AE394" s="61"/>
      <c r="AF394" s="61"/>
      <c r="AG394" s="61"/>
      <c r="AH394" s="61"/>
      <c r="AI394" s="61"/>
      <c r="AJ394" s="61"/>
      <c r="AK394" s="61"/>
      <c r="AL394" s="61"/>
      <c r="AM394" s="61"/>
      <c r="AN394" s="61"/>
      <c r="AO394" s="61"/>
      <c r="AP394" s="61"/>
      <c r="AQ394" s="62"/>
      <c r="AR394" s="62"/>
      <c r="AS394" s="62"/>
      <c r="AT394" s="62"/>
      <c r="AU394" s="62"/>
      <c r="AV394" s="62"/>
      <c r="AW394" s="62"/>
      <c r="AX394" s="62"/>
      <c r="AY394" s="62"/>
      <c r="AZ394" s="62"/>
      <c r="BA394" s="62"/>
      <c r="BB394" s="62"/>
      <c r="BC394" s="62"/>
      <c r="BD394" s="62"/>
      <c r="BE394" s="62"/>
      <c r="BF394" s="62"/>
      <c r="BG394" s="62"/>
      <c r="BH394" s="62"/>
      <c r="BI394" s="62"/>
      <c r="BJ394" s="62"/>
      <c r="BK394" s="62"/>
      <c r="BL394" s="62"/>
      <c r="BM394" s="62"/>
      <c r="BN394" s="62"/>
      <c r="BO394" s="62"/>
      <c r="BP394" s="62"/>
      <c r="BQ394" s="62"/>
      <c r="BR394" s="62"/>
      <c r="BS394" s="62"/>
      <c r="BT394" s="62"/>
      <c r="BU394" s="62"/>
      <c r="BV394" s="62"/>
      <c r="BW394" s="62"/>
      <c r="BX394" s="62"/>
      <c r="BY394" s="62"/>
      <c r="BZ394" s="62"/>
      <c r="CA394" s="59"/>
    </row>
    <row r="395" spans="1:79" s="60" customFormat="1" ht="14.25" customHeight="1">
      <c r="A395" s="61"/>
      <c r="B395" s="61"/>
      <c r="C395" s="61"/>
      <c r="D395" s="61"/>
      <c r="E395" s="61"/>
      <c r="F395" s="61"/>
      <c r="G395" s="61"/>
      <c r="H395" s="61"/>
      <c r="I395" s="61"/>
      <c r="J395" s="61"/>
      <c r="K395" s="61"/>
      <c r="L395" s="61"/>
      <c r="M395" s="61"/>
      <c r="N395" s="61"/>
      <c r="O395" s="61"/>
      <c r="P395" s="61"/>
      <c r="Q395" s="61"/>
      <c r="R395" s="61"/>
      <c r="S395" s="61"/>
      <c r="T395" s="61"/>
      <c r="U395" s="61"/>
      <c r="V395" s="61"/>
      <c r="W395" s="61"/>
      <c r="X395" s="61"/>
      <c r="Y395" s="61"/>
      <c r="Z395" s="61"/>
      <c r="AA395" s="61"/>
      <c r="AB395" s="61"/>
      <c r="AC395" s="61"/>
      <c r="AD395" s="61"/>
      <c r="AE395" s="61"/>
      <c r="AF395" s="61"/>
      <c r="AG395" s="61"/>
      <c r="AH395" s="61"/>
      <c r="AI395" s="61"/>
      <c r="AJ395" s="61"/>
      <c r="AK395" s="61"/>
      <c r="AL395" s="61"/>
      <c r="AM395" s="61"/>
      <c r="AN395" s="61"/>
      <c r="AO395" s="61"/>
      <c r="AP395" s="61"/>
      <c r="AQ395" s="62"/>
      <c r="AR395" s="62"/>
      <c r="AS395" s="62"/>
      <c r="AT395" s="62"/>
      <c r="AU395" s="62"/>
      <c r="AV395" s="62"/>
      <c r="AW395" s="62"/>
      <c r="AX395" s="62"/>
      <c r="AY395" s="62"/>
      <c r="AZ395" s="62"/>
      <c r="BA395" s="62"/>
      <c r="BB395" s="62"/>
      <c r="BC395" s="62"/>
      <c r="BD395" s="62"/>
      <c r="BE395" s="62"/>
      <c r="BF395" s="62"/>
      <c r="BG395" s="62"/>
      <c r="BH395" s="62"/>
      <c r="BI395" s="62"/>
      <c r="BJ395" s="62"/>
      <c r="BK395" s="62"/>
      <c r="BL395" s="62"/>
      <c r="BM395" s="62"/>
      <c r="BN395" s="62"/>
      <c r="BO395" s="62"/>
      <c r="BP395" s="62"/>
      <c r="BQ395" s="62"/>
      <c r="BR395" s="62"/>
      <c r="BS395" s="62"/>
      <c r="BT395" s="62"/>
      <c r="BU395" s="62"/>
      <c r="BV395" s="62"/>
      <c r="BW395" s="62"/>
      <c r="BX395" s="62"/>
      <c r="BY395" s="62"/>
      <c r="BZ395" s="62"/>
      <c r="CA395" s="59"/>
    </row>
    <row r="396" spans="1:79" s="60" customFormat="1" ht="14.25" customHeight="1">
      <c r="A396" s="61"/>
      <c r="B396" s="61"/>
      <c r="C396" s="61"/>
      <c r="D396" s="61"/>
      <c r="E396" s="61"/>
      <c r="F396" s="61"/>
      <c r="G396" s="61"/>
      <c r="H396" s="61"/>
      <c r="I396" s="61"/>
      <c r="J396" s="61"/>
      <c r="K396" s="61"/>
      <c r="L396" s="61"/>
      <c r="M396" s="61"/>
      <c r="N396" s="61"/>
      <c r="O396" s="61"/>
      <c r="P396" s="61"/>
      <c r="Q396" s="61"/>
      <c r="R396" s="61"/>
      <c r="S396" s="61"/>
      <c r="T396" s="61"/>
      <c r="U396" s="61"/>
      <c r="V396" s="61"/>
      <c r="W396" s="61"/>
      <c r="X396" s="61"/>
      <c r="Y396" s="61"/>
      <c r="Z396" s="61"/>
      <c r="AA396" s="61"/>
      <c r="AB396" s="61"/>
      <c r="AC396" s="61"/>
      <c r="AD396" s="61"/>
      <c r="AE396" s="61"/>
      <c r="AF396" s="61"/>
      <c r="AG396" s="61"/>
      <c r="AH396" s="61"/>
      <c r="AI396" s="61"/>
      <c r="AJ396" s="61"/>
      <c r="AK396" s="61"/>
      <c r="AL396" s="61"/>
      <c r="AM396" s="61"/>
      <c r="AN396" s="61"/>
      <c r="AO396" s="61"/>
      <c r="AP396" s="61"/>
      <c r="AQ396" s="62"/>
      <c r="AR396" s="62"/>
      <c r="AS396" s="62"/>
      <c r="AT396" s="62"/>
      <c r="AU396" s="62"/>
      <c r="AV396" s="62"/>
      <c r="AW396" s="62"/>
      <c r="AX396" s="62"/>
      <c r="AY396" s="62"/>
      <c r="AZ396" s="62"/>
      <c r="BA396" s="62"/>
      <c r="BB396" s="62"/>
      <c r="BC396" s="62"/>
      <c r="BD396" s="62"/>
      <c r="BE396" s="62"/>
      <c r="BF396" s="62"/>
      <c r="BG396" s="62"/>
      <c r="BH396" s="62"/>
      <c r="BI396" s="62"/>
      <c r="BJ396" s="62"/>
      <c r="BK396" s="62"/>
      <c r="BL396" s="62"/>
      <c r="BM396" s="62"/>
      <c r="BN396" s="62"/>
      <c r="BO396" s="62"/>
      <c r="BP396" s="62"/>
      <c r="BQ396" s="62"/>
      <c r="BR396" s="62"/>
      <c r="BS396" s="62"/>
      <c r="BT396" s="62"/>
      <c r="BU396" s="62"/>
      <c r="BV396" s="62"/>
      <c r="BW396" s="62"/>
      <c r="BX396" s="62"/>
      <c r="BY396" s="62"/>
      <c r="BZ396" s="62"/>
      <c r="CA396" s="59"/>
    </row>
    <row r="397" spans="1:79" s="60" customFormat="1" ht="14.25" customHeight="1">
      <c r="A397" s="61"/>
      <c r="B397" s="61"/>
      <c r="C397" s="61"/>
      <c r="D397" s="61"/>
      <c r="E397" s="61"/>
      <c r="F397" s="61"/>
      <c r="G397" s="61"/>
      <c r="H397" s="61"/>
      <c r="I397" s="61"/>
      <c r="J397" s="61"/>
      <c r="K397" s="61"/>
      <c r="L397" s="61"/>
      <c r="M397" s="61"/>
      <c r="N397" s="61"/>
      <c r="O397" s="61"/>
      <c r="P397" s="61"/>
      <c r="Q397" s="61"/>
      <c r="R397" s="61"/>
      <c r="S397" s="61"/>
      <c r="T397" s="61"/>
      <c r="U397" s="61"/>
      <c r="V397" s="61"/>
      <c r="W397" s="61"/>
      <c r="X397" s="61"/>
      <c r="Y397" s="61"/>
      <c r="Z397" s="61"/>
      <c r="AA397" s="61"/>
      <c r="AB397" s="61"/>
      <c r="AC397" s="61"/>
      <c r="AD397" s="61"/>
      <c r="AE397" s="61"/>
      <c r="AF397" s="61"/>
      <c r="AG397" s="61"/>
      <c r="AH397" s="61"/>
      <c r="AI397" s="61"/>
      <c r="AJ397" s="61"/>
      <c r="AK397" s="61"/>
      <c r="AL397" s="61"/>
      <c r="AM397" s="61"/>
      <c r="AN397" s="61"/>
      <c r="AO397" s="61"/>
      <c r="AP397" s="61"/>
      <c r="AQ397" s="62"/>
      <c r="AR397" s="62"/>
      <c r="AS397" s="62"/>
      <c r="AT397" s="62"/>
      <c r="AU397" s="62"/>
      <c r="AV397" s="62"/>
      <c r="AW397" s="62"/>
      <c r="AX397" s="62"/>
      <c r="AY397" s="62"/>
      <c r="AZ397" s="62"/>
      <c r="BA397" s="62"/>
      <c r="BB397" s="62"/>
      <c r="BC397" s="62"/>
      <c r="BD397" s="62"/>
      <c r="BE397" s="62"/>
      <c r="BF397" s="62"/>
      <c r="BG397" s="62"/>
      <c r="BH397" s="62"/>
      <c r="BI397" s="62"/>
      <c r="BJ397" s="62"/>
      <c r="BK397" s="62"/>
      <c r="BL397" s="62"/>
      <c r="BM397" s="62"/>
      <c r="BN397" s="62"/>
      <c r="BO397" s="62"/>
      <c r="BP397" s="62"/>
      <c r="BQ397" s="62"/>
      <c r="BR397" s="62"/>
      <c r="BS397" s="62"/>
      <c r="BT397" s="62"/>
      <c r="BU397" s="62"/>
      <c r="BV397" s="62"/>
      <c r="BW397" s="62"/>
      <c r="BX397" s="62"/>
      <c r="BY397" s="62"/>
      <c r="BZ397" s="62"/>
      <c r="CA397" s="59"/>
    </row>
    <row r="398" spans="1:79" s="60" customFormat="1" ht="14.25" customHeight="1">
      <c r="A398" s="61"/>
      <c r="B398" s="61"/>
      <c r="C398" s="61"/>
      <c r="D398" s="61"/>
      <c r="E398" s="61"/>
      <c r="F398" s="61"/>
      <c r="G398" s="61"/>
      <c r="H398" s="61"/>
      <c r="I398" s="61"/>
      <c r="J398" s="61"/>
      <c r="K398" s="61"/>
      <c r="L398" s="61"/>
      <c r="M398" s="61"/>
      <c r="N398" s="61"/>
      <c r="O398" s="61"/>
      <c r="P398" s="61"/>
      <c r="Q398" s="61"/>
      <c r="R398" s="61"/>
      <c r="S398" s="61"/>
      <c r="T398" s="61"/>
      <c r="U398" s="61"/>
      <c r="V398" s="61"/>
      <c r="W398" s="61"/>
      <c r="X398" s="61"/>
      <c r="Y398" s="61"/>
      <c r="Z398" s="61"/>
      <c r="AA398" s="61"/>
      <c r="AB398" s="61"/>
      <c r="AC398" s="61"/>
      <c r="AD398" s="61"/>
      <c r="AE398" s="61"/>
      <c r="AF398" s="61"/>
      <c r="AG398" s="61"/>
      <c r="AH398" s="61"/>
      <c r="AI398" s="61"/>
      <c r="AJ398" s="61"/>
      <c r="AK398" s="61"/>
      <c r="AL398" s="61"/>
      <c r="AM398" s="61"/>
      <c r="AN398" s="61"/>
      <c r="AO398" s="61"/>
      <c r="AP398" s="61"/>
      <c r="AQ398" s="62"/>
      <c r="AR398" s="62"/>
      <c r="AS398" s="62"/>
      <c r="AT398" s="62"/>
      <c r="AU398" s="62"/>
      <c r="AV398" s="62"/>
      <c r="AW398" s="62"/>
      <c r="AX398" s="62"/>
      <c r="AY398" s="62"/>
      <c r="AZ398" s="62"/>
      <c r="BA398" s="62"/>
      <c r="BB398" s="62"/>
      <c r="BC398" s="62"/>
      <c r="BD398" s="62"/>
      <c r="BE398" s="62"/>
      <c r="BF398" s="62"/>
      <c r="BG398" s="62"/>
      <c r="BH398" s="62"/>
      <c r="BI398" s="62"/>
      <c r="BJ398" s="62"/>
      <c r="BK398" s="62"/>
      <c r="BL398" s="62"/>
      <c r="BM398" s="62"/>
      <c r="BN398" s="62"/>
      <c r="BO398" s="62"/>
      <c r="BP398" s="62"/>
      <c r="BQ398" s="62"/>
      <c r="BR398" s="62"/>
      <c r="BS398" s="62"/>
      <c r="BT398" s="62"/>
      <c r="BU398" s="62"/>
      <c r="BV398" s="62"/>
      <c r="BW398" s="62"/>
      <c r="BX398" s="62"/>
      <c r="BY398" s="62"/>
      <c r="BZ398" s="62"/>
      <c r="CA398" s="62"/>
    </row>
    <row r="399" spans="1:79" s="60" customFormat="1" ht="14.25" customHeight="1">
      <c r="A399" s="61"/>
      <c r="B399" s="61"/>
      <c r="C399" s="61"/>
      <c r="D399" s="61"/>
      <c r="E399" s="61"/>
      <c r="F399" s="61"/>
      <c r="G399" s="61"/>
      <c r="H399" s="61"/>
      <c r="I399" s="61"/>
      <c r="J399" s="61"/>
      <c r="K399" s="61"/>
      <c r="L399" s="61"/>
      <c r="M399" s="61"/>
      <c r="N399" s="61"/>
      <c r="O399" s="61"/>
      <c r="P399" s="61"/>
      <c r="Q399" s="61"/>
      <c r="R399" s="61"/>
      <c r="S399" s="61"/>
      <c r="T399" s="61"/>
      <c r="U399" s="61"/>
      <c r="V399" s="61"/>
      <c r="W399" s="61"/>
      <c r="X399" s="61"/>
      <c r="Y399" s="61"/>
      <c r="Z399" s="61"/>
      <c r="AA399" s="61"/>
      <c r="AB399" s="61"/>
      <c r="AC399" s="61"/>
      <c r="AD399" s="61"/>
      <c r="AE399" s="61"/>
      <c r="AF399" s="61"/>
      <c r="AG399" s="61"/>
      <c r="AH399" s="61"/>
      <c r="AI399" s="61"/>
      <c r="AJ399" s="61"/>
      <c r="AK399" s="61"/>
      <c r="AL399" s="61"/>
      <c r="AM399" s="61"/>
      <c r="AN399" s="61"/>
      <c r="AO399" s="61"/>
      <c r="AP399" s="61"/>
      <c r="AQ399" s="62"/>
      <c r="AR399" s="62"/>
      <c r="AS399" s="62"/>
      <c r="AT399" s="62"/>
      <c r="AU399" s="62"/>
      <c r="AV399" s="62"/>
      <c r="AW399" s="62"/>
      <c r="AX399" s="62"/>
      <c r="AY399" s="62"/>
      <c r="AZ399" s="62"/>
      <c r="BA399" s="62"/>
      <c r="BB399" s="62"/>
      <c r="BC399" s="62"/>
      <c r="BD399" s="62"/>
      <c r="BE399" s="62"/>
      <c r="BF399" s="62"/>
      <c r="BG399" s="62"/>
      <c r="BH399" s="62"/>
      <c r="BI399" s="62"/>
      <c r="BJ399" s="62"/>
      <c r="BK399" s="62"/>
      <c r="BL399" s="62"/>
      <c r="BM399" s="62"/>
      <c r="BN399" s="62"/>
      <c r="BO399" s="62"/>
      <c r="BP399" s="62"/>
      <c r="BQ399" s="62"/>
      <c r="BR399" s="62"/>
      <c r="BS399" s="62"/>
      <c r="BT399" s="62"/>
      <c r="BU399" s="62"/>
      <c r="BV399" s="62"/>
      <c r="BW399" s="62"/>
      <c r="BX399" s="62"/>
      <c r="BY399" s="62"/>
      <c r="BZ399" s="62"/>
      <c r="CA399" s="62"/>
    </row>
    <row r="400" spans="1:79" s="60" customFormat="1" ht="14.25" customHeight="1">
      <c r="A400" s="61"/>
      <c r="B400" s="61"/>
      <c r="C400" s="61"/>
      <c r="D400" s="61"/>
      <c r="E400" s="61"/>
      <c r="F400" s="61"/>
      <c r="G400" s="61"/>
      <c r="H400" s="61"/>
      <c r="I400" s="61"/>
      <c r="J400" s="61"/>
      <c r="K400" s="61"/>
      <c r="L400" s="61"/>
      <c r="M400" s="61"/>
      <c r="N400" s="61"/>
      <c r="O400" s="61"/>
      <c r="P400" s="61"/>
      <c r="Q400" s="61"/>
      <c r="R400" s="61"/>
      <c r="S400" s="61"/>
      <c r="T400" s="61"/>
      <c r="U400" s="61"/>
      <c r="V400" s="61"/>
      <c r="W400" s="61"/>
      <c r="X400" s="61"/>
      <c r="Y400" s="61"/>
      <c r="Z400" s="61"/>
      <c r="AA400" s="61"/>
      <c r="AB400" s="61"/>
      <c r="AC400" s="61"/>
      <c r="AD400" s="61"/>
      <c r="AE400" s="61"/>
      <c r="AF400" s="61"/>
      <c r="AG400" s="61"/>
      <c r="AH400" s="61"/>
      <c r="AI400" s="61"/>
      <c r="AJ400" s="61"/>
      <c r="AK400" s="61"/>
      <c r="AL400" s="61"/>
      <c r="AM400" s="61"/>
      <c r="AN400" s="61"/>
      <c r="AO400" s="61"/>
      <c r="AP400" s="61"/>
      <c r="AQ400" s="62"/>
      <c r="AR400" s="62"/>
      <c r="AS400" s="62"/>
      <c r="AT400" s="62"/>
      <c r="AU400" s="62"/>
      <c r="AV400" s="62"/>
      <c r="AW400" s="62"/>
      <c r="AX400" s="62"/>
      <c r="AY400" s="62"/>
      <c r="AZ400" s="62"/>
      <c r="BA400" s="62"/>
      <c r="BB400" s="62"/>
      <c r="BC400" s="62"/>
      <c r="BD400" s="62"/>
      <c r="BE400" s="62"/>
      <c r="BF400" s="62"/>
      <c r="BG400" s="62"/>
      <c r="BH400" s="62"/>
      <c r="BI400" s="62"/>
      <c r="BJ400" s="62"/>
      <c r="BK400" s="62"/>
      <c r="BL400" s="62"/>
      <c r="BM400" s="62"/>
      <c r="BN400" s="62"/>
      <c r="BO400" s="62"/>
      <c r="BP400" s="62"/>
      <c r="BQ400" s="62"/>
      <c r="BR400" s="62"/>
      <c r="BS400" s="62"/>
      <c r="BT400" s="62"/>
      <c r="BU400" s="62"/>
      <c r="BV400" s="62"/>
      <c r="BW400" s="62"/>
      <c r="BX400" s="62"/>
      <c r="BY400" s="62"/>
      <c r="BZ400" s="62"/>
      <c r="CA400" s="62"/>
    </row>
    <row r="401" spans="1:79" s="59" customFormat="1" ht="14.25" customHeight="1">
      <c r="A401" s="61"/>
      <c r="B401" s="61"/>
      <c r="C401" s="61"/>
      <c r="D401" s="61"/>
      <c r="E401" s="61"/>
      <c r="F401" s="61"/>
      <c r="G401" s="61"/>
      <c r="H401" s="61"/>
      <c r="I401" s="61"/>
      <c r="J401" s="61"/>
      <c r="K401" s="61"/>
      <c r="L401" s="61"/>
      <c r="M401" s="61"/>
      <c r="N401" s="61"/>
      <c r="O401" s="61"/>
      <c r="P401" s="61"/>
      <c r="Q401" s="61"/>
      <c r="R401" s="61"/>
      <c r="S401" s="61"/>
      <c r="T401" s="61"/>
      <c r="U401" s="61"/>
      <c r="V401" s="61"/>
      <c r="W401" s="61"/>
      <c r="X401" s="61"/>
      <c r="Y401" s="61"/>
      <c r="Z401" s="61"/>
      <c r="AA401" s="61"/>
      <c r="AB401" s="61"/>
      <c r="AC401" s="61"/>
      <c r="AD401" s="61"/>
      <c r="AE401" s="61"/>
      <c r="AF401" s="61"/>
      <c r="AG401" s="61"/>
      <c r="AH401" s="61"/>
      <c r="AI401" s="61"/>
      <c r="AJ401" s="61"/>
      <c r="AK401" s="61"/>
      <c r="AL401" s="61"/>
      <c r="AM401" s="61"/>
      <c r="AN401" s="61"/>
      <c r="AO401" s="61"/>
      <c r="AP401" s="61"/>
      <c r="AQ401" s="62"/>
      <c r="AR401" s="62"/>
      <c r="AS401" s="62"/>
      <c r="AT401" s="62"/>
      <c r="AU401" s="62"/>
      <c r="AV401" s="62"/>
      <c r="AW401" s="62"/>
      <c r="AX401" s="62"/>
      <c r="AY401" s="62"/>
      <c r="AZ401" s="62"/>
      <c r="BA401" s="62"/>
      <c r="BB401" s="62"/>
      <c r="BC401" s="62"/>
      <c r="BD401" s="62"/>
      <c r="BE401" s="62"/>
      <c r="BF401" s="62"/>
      <c r="BG401" s="62"/>
      <c r="BH401" s="62"/>
      <c r="BI401" s="62"/>
      <c r="BJ401" s="62"/>
      <c r="BK401" s="62"/>
      <c r="BL401" s="62"/>
      <c r="BM401" s="62"/>
      <c r="BN401" s="62"/>
      <c r="BO401" s="62"/>
      <c r="BP401" s="62"/>
      <c r="BQ401" s="62"/>
      <c r="BR401" s="62"/>
      <c r="BS401" s="62"/>
      <c r="BT401" s="62"/>
      <c r="BU401" s="62"/>
      <c r="BV401" s="62"/>
      <c r="BW401" s="62"/>
      <c r="BX401" s="62"/>
      <c r="BY401" s="62"/>
      <c r="BZ401" s="62"/>
      <c r="CA401" s="62"/>
    </row>
    <row r="402" spans="1:79" s="60" customFormat="1" ht="14.25" customHeight="1">
      <c r="A402" s="61"/>
      <c r="B402" s="61"/>
      <c r="C402" s="61"/>
      <c r="D402" s="61"/>
      <c r="E402" s="61"/>
      <c r="F402" s="61"/>
      <c r="G402" s="61"/>
      <c r="H402" s="61"/>
      <c r="I402" s="61"/>
      <c r="J402" s="61"/>
      <c r="K402" s="61"/>
      <c r="L402" s="61"/>
      <c r="M402" s="61"/>
      <c r="N402" s="61"/>
      <c r="O402" s="61"/>
      <c r="P402" s="61"/>
      <c r="Q402" s="61"/>
      <c r="R402" s="61"/>
      <c r="S402" s="61"/>
      <c r="T402" s="61"/>
      <c r="U402" s="61"/>
      <c r="V402" s="61"/>
      <c r="W402" s="61"/>
      <c r="X402" s="61"/>
      <c r="Y402" s="61"/>
      <c r="Z402" s="61"/>
      <c r="AA402" s="61"/>
      <c r="AB402" s="61"/>
      <c r="AC402" s="61"/>
      <c r="AD402" s="61"/>
      <c r="AE402" s="61"/>
      <c r="AF402" s="61"/>
      <c r="AG402" s="61"/>
      <c r="AH402" s="61"/>
      <c r="AI402" s="61"/>
      <c r="AJ402" s="61"/>
      <c r="AK402" s="61"/>
      <c r="AL402" s="61"/>
      <c r="AM402" s="61"/>
      <c r="AN402" s="61"/>
      <c r="AO402" s="61"/>
      <c r="AP402" s="61"/>
      <c r="AQ402" s="62"/>
      <c r="AR402" s="62"/>
      <c r="AS402" s="62"/>
      <c r="AT402" s="62"/>
      <c r="AU402" s="62"/>
      <c r="AV402" s="62"/>
      <c r="AW402" s="62"/>
      <c r="AX402" s="62"/>
      <c r="AY402" s="62"/>
      <c r="AZ402" s="62"/>
      <c r="BA402" s="62"/>
      <c r="BB402" s="62"/>
      <c r="BC402" s="62"/>
      <c r="BD402" s="62"/>
      <c r="BE402" s="62"/>
      <c r="BF402" s="62"/>
      <c r="BG402" s="62"/>
      <c r="BH402" s="62"/>
      <c r="BI402" s="62"/>
      <c r="BJ402" s="62"/>
      <c r="BK402" s="62"/>
      <c r="BL402" s="62"/>
      <c r="BM402" s="62"/>
      <c r="BN402" s="62"/>
      <c r="BO402" s="62"/>
      <c r="BP402" s="62"/>
      <c r="BQ402" s="62"/>
      <c r="BR402" s="62"/>
      <c r="BS402" s="62"/>
      <c r="BT402" s="62"/>
      <c r="BU402" s="62"/>
      <c r="BV402" s="62"/>
      <c r="BW402" s="62"/>
      <c r="BX402" s="62"/>
      <c r="BY402" s="62"/>
      <c r="BZ402" s="62"/>
      <c r="CA402" s="62"/>
    </row>
    <row r="403" spans="1:79" s="60" customFormat="1" ht="14.25" customHeight="1">
      <c r="A403" s="61"/>
      <c r="B403" s="61"/>
      <c r="C403" s="61"/>
      <c r="D403" s="61"/>
      <c r="E403" s="61"/>
      <c r="F403" s="61"/>
      <c r="G403" s="61"/>
      <c r="H403" s="61"/>
      <c r="I403" s="61"/>
      <c r="J403" s="61"/>
      <c r="K403" s="61"/>
      <c r="L403" s="61"/>
      <c r="M403" s="61"/>
      <c r="N403" s="61"/>
      <c r="O403" s="61"/>
      <c r="P403" s="61"/>
      <c r="Q403" s="61"/>
      <c r="R403" s="61"/>
      <c r="S403" s="61"/>
      <c r="T403" s="61"/>
      <c r="U403" s="61"/>
      <c r="V403" s="61"/>
      <c r="W403" s="61"/>
      <c r="X403" s="61"/>
      <c r="Y403" s="61"/>
      <c r="Z403" s="61"/>
      <c r="AA403" s="61"/>
      <c r="AB403" s="61"/>
      <c r="AC403" s="61"/>
      <c r="AD403" s="61"/>
      <c r="AE403" s="61"/>
      <c r="AF403" s="61"/>
      <c r="AG403" s="61"/>
      <c r="AH403" s="61"/>
      <c r="AI403" s="61"/>
      <c r="AJ403" s="61"/>
      <c r="AK403" s="61"/>
      <c r="AL403" s="61"/>
      <c r="AM403" s="61"/>
      <c r="AN403" s="61"/>
      <c r="AO403" s="61"/>
      <c r="AP403" s="61"/>
      <c r="AQ403" s="62"/>
      <c r="AR403" s="62"/>
      <c r="AS403" s="62"/>
      <c r="AT403" s="62"/>
      <c r="AU403" s="62"/>
      <c r="AV403" s="62"/>
      <c r="AW403" s="62"/>
      <c r="AX403" s="62"/>
      <c r="AY403" s="62"/>
      <c r="AZ403" s="62"/>
      <c r="BA403" s="62"/>
      <c r="BB403" s="62"/>
      <c r="BC403" s="62"/>
      <c r="BD403" s="62"/>
      <c r="BE403" s="62"/>
      <c r="BF403" s="62"/>
      <c r="BG403" s="62"/>
      <c r="BH403" s="62"/>
      <c r="BI403" s="62"/>
      <c r="BJ403" s="62"/>
      <c r="BK403" s="62"/>
      <c r="BL403" s="62"/>
      <c r="BM403" s="62"/>
      <c r="BN403" s="62"/>
      <c r="BO403" s="62"/>
      <c r="BP403" s="62"/>
      <c r="BQ403" s="62"/>
      <c r="BR403" s="62"/>
      <c r="BS403" s="62"/>
      <c r="BT403" s="62"/>
      <c r="BU403" s="62"/>
      <c r="BV403" s="62"/>
      <c r="BW403" s="62"/>
      <c r="BX403" s="62"/>
      <c r="BY403" s="62"/>
      <c r="BZ403" s="62"/>
      <c r="CA403" s="62"/>
    </row>
    <row r="404" spans="1:79" s="60" customFormat="1" ht="14.25" customHeight="1">
      <c r="A404" s="61"/>
      <c r="B404" s="61"/>
      <c r="C404" s="61"/>
      <c r="D404" s="61"/>
      <c r="E404" s="61"/>
      <c r="F404" s="61"/>
      <c r="G404" s="61"/>
      <c r="H404" s="61"/>
      <c r="I404" s="61"/>
      <c r="J404" s="61"/>
      <c r="K404" s="61"/>
      <c r="L404" s="61"/>
      <c r="M404" s="61"/>
      <c r="N404" s="61"/>
      <c r="O404" s="61"/>
      <c r="P404" s="61"/>
      <c r="Q404" s="61"/>
      <c r="R404" s="61"/>
      <c r="S404" s="61"/>
      <c r="T404" s="61"/>
      <c r="U404" s="61"/>
      <c r="V404" s="61"/>
      <c r="W404" s="61"/>
      <c r="X404" s="61"/>
      <c r="Y404" s="61"/>
      <c r="Z404" s="61"/>
      <c r="AA404" s="61"/>
      <c r="AB404" s="61"/>
      <c r="AC404" s="61"/>
      <c r="AD404" s="61"/>
      <c r="AE404" s="61"/>
      <c r="AF404" s="61"/>
      <c r="AG404" s="61"/>
      <c r="AH404" s="61"/>
      <c r="AI404" s="61"/>
      <c r="AJ404" s="61"/>
      <c r="AK404" s="61"/>
      <c r="AL404" s="61"/>
      <c r="AM404" s="61"/>
      <c r="AN404" s="61"/>
      <c r="AO404" s="61"/>
      <c r="AP404" s="61"/>
      <c r="AQ404" s="62"/>
      <c r="AR404" s="62"/>
      <c r="AS404" s="62"/>
      <c r="AT404" s="62"/>
      <c r="AU404" s="62"/>
      <c r="AV404" s="62"/>
      <c r="AW404" s="62"/>
      <c r="AX404" s="62"/>
      <c r="AY404" s="62"/>
      <c r="AZ404" s="62"/>
      <c r="BA404" s="62"/>
      <c r="BB404" s="62"/>
      <c r="BC404" s="62"/>
      <c r="BD404" s="62"/>
      <c r="BE404" s="62"/>
      <c r="BF404" s="62"/>
      <c r="BG404" s="62"/>
      <c r="BH404" s="62"/>
      <c r="BI404" s="62"/>
      <c r="BJ404" s="62"/>
      <c r="BK404" s="62"/>
      <c r="BL404" s="62"/>
      <c r="BM404" s="62"/>
      <c r="BN404" s="62"/>
      <c r="BO404" s="62"/>
      <c r="BP404" s="62"/>
      <c r="BQ404" s="62"/>
      <c r="BR404" s="62"/>
      <c r="BS404" s="62"/>
      <c r="BT404" s="62"/>
      <c r="BU404" s="62"/>
      <c r="BV404" s="62"/>
      <c r="BW404" s="62"/>
      <c r="BX404" s="62"/>
      <c r="BY404" s="62"/>
      <c r="BZ404" s="62"/>
      <c r="CA404" s="62"/>
    </row>
    <row r="405" spans="1:79" s="60" customFormat="1" ht="14.25" customHeight="1">
      <c r="A405" s="61"/>
      <c r="B405" s="61"/>
      <c r="C405" s="61"/>
      <c r="D405" s="61"/>
      <c r="E405" s="61"/>
      <c r="F405" s="61"/>
      <c r="G405" s="61"/>
      <c r="H405" s="61"/>
      <c r="I405" s="61"/>
      <c r="J405" s="61"/>
      <c r="K405" s="61"/>
      <c r="L405" s="61"/>
      <c r="M405" s="61"/>
      <c r="N405" s="61"/>
      <c r="O405" s="61"/>
      <c r="P405" s="61"/>
      <c r="Q405" s="61"/>
      <c r="R405" s="61"/>
      <c r="S405" s="61"/>
      <c r="T405" s="61"/>
      <c r="U405" s="61"/>
      <c r="V405" s="61"/>
      <c r="W405" s="61"/>
      <c r="X405" s="61"/>
      <c r="Y405" s="61"/>
      <c r="Z405" s="61"/>
      <c r="AA405" s="61"/>
      <c r="AB405" s="61"/>
      <c r="AC405" s="61"/>
      <c r="AD405" s="61"/>
      <c r="AE405" s="61"/>
      <c r="AF405" s="61"/>
      <c r="AG405" s="61"/>
      <c r="AH405" s="61"/>
      <c r="AI405" s="61"/>
      <c r="AJ405" s="61"/>
      <c r="AK405" s="61"/>
      <c r="AL405" s="61"/>
      <c r="AM405" s="61"/>
      <c r="AN405" s="61"/>
      <c r="AO405" s="61"/>
      <c r="AP405" s="61"/>
      <c r="AQ405" s="62"/>
      <c r="AR405" s="62"/>
      <c r="AS405" s="62"/>
      <c r="AT405" s="62"/>
      <c r="AU405" s="62"/>
      <c r="AV405" s="62"/>
      <c r="AW405" s="62"/>
      <c r="AX405" s="62"/>
      <c r="AY405" s="62"/>
      <c r="AZ405" s="62"/>
      <c r="BA405" s="62"/>
      <c r="BB405" s="62"/>
      <c r="BC405" s="62"/>
      <c r="BD405" s="62"/>
      <c r="BE405" s="62"/>
      <c r="BF405" s="62"/>
      <c r="BG405" s="62"/>
      <c r="BH405" s="62"/>
      <c r="BI405" s="62"/>
      <c r="BJ405" s="62"/>
      <c r="BK405" s="62"/>
      <c r="BL405" s="62"/>
      <c r="BM405" s="62"/>
      <c r="BN405" s="62"/>
      <c r="BO405" s="62"/>
      <c r="BP405" s="62"/>
      <c r="BQ405" s="62"/>
      <c r="BR405" s="62"/>
      <c r="BS405" s="62"/>
      <c r="BT405" s="62"/>
      <c r="BU405" s="62"/>
      <c r="BV405" s="62"/>
      <c r="BW405" s="62"/>
      <c r="BX405" s="62"/>
      <c r="BY405" s="62"/>
      <c r="BZ405" s="62"/>
      <c r="CA405" s="62"/>
    </row>
    <row r="406" spans="1:79" s="66" customFormat="1" ht="15" customHeight="1">
      <c r="A406" s="61"/>
      <c r="B406" s="61"/>
      <c r="C406" s="61"/>
      <c r="D406" s="61"/>
      <c r="E406" s="61"/>
      <c r="F406" s="61"/>
      <c r="G406" s="61"/>
      <c r="H406" s="61"/>
      <c r="I406" s="61"/>
      <c r="J406" s="61"/>
      <c r="K406" s="61"/>
      <c r="L406" s="61"/>
      <c r="M406" s="61"/>
      <c r="N406" s="61"/>
      <c r="O406" s="61"/>
      <c r="P406" s="61"/>
      <c r="Q406" s="61"/>
      <c r="R406" s="61"/>
      <c r="S406" s="61"/>
      <c r="T406" s="61"/>
      <c r="U406" s="61"/>
      <c r="V406" s="61"/>
      <c r="W406" s="61"/>
      <c r="X406" s="61"/>
      <c r="Y406" s="61"/>
      <c r="Z406" s="61"/>
      <c r="AA406" s="61"/>
      <c r="AB406" s="61"/>
      <c r="AC406" s="61"/>
      <c r="AD406" s="61"/>
      <c r="AE406" s="61"/>
      <c r="AF406" s="61"/>
      <c r="AG406" s="61"/>
      <c r="AH406" s="61"/>
      <c r="AI406" s="61"/>
      <c r="AJ406" s="61"/>
      <c r="AK406" s="61"/>
      <c r="AL406" s="61"/>
      <c r="AM406" s="61"/>
      <c r="AN406" s="61"/>
      <c r="AO406" s="61"/>
      <c r="AP406" s="61"/>
      <c r="AQ406" s="62"/>
      <c r="AR406" s="62"/>
      <c r="AS406" s="62"/>
      <c r="AT406" s="62"/>
      <c r="AU406" s="62"/>
      <c r="AV406" s="62"/>
      <c r="AW406" s="62"/>
      <c r="AX406" s="62"/>
      <c r="AY406" s="62"/>
      <c r="AZ406" s="62"/>
      <c r="BA406" s="62"/>
      <c r="BB406" s="62"/>
      <c r="BC406" s="62"/>
      <c r="BD406" s="62"/>
      <c r="BE406" s="62"/>
      <c r="BF406" s="62"/>
      <c r="BG406" s="62"/>
      <c r="BH406" s="62"/>
      <c r="BI406" s="62"/>
      <c r="BJ406" s="62"/>
      <c r="BK406" s="62"/>
      <c r="BL406" s="62"/>
      <c r="BM406" s="62"/>
      <c r="BN406" s="62"/>
      <c r="BO406" s="62"/>
      <c r="BP406" s="62"/>
      <c r="BQ406" s="62"/>
      <c r="BR406" s="62"/>
      <c r="BS406" s="62"/>
      <c r="BT406" s="62"/>
      <c r="BU406" s="62"/>
      <c r="BV406" s="62"/>
      <c r="BW406" s="62"/>
      <c r="BX406" s="62"/>
      <c r="BY406" s="62"/>
      <c r="BZ406" s="62"/>
      <c r="CA406" s="62"/>
    </row>
    <row r="407" spans="1:79" s="59" customFormat="1" ht="14.25" customHeight="1">
      <c r="A407" s="61"/>
      <c r="B407" s="61"/>
      <c r="C407" s="61"/>
      <c r="D407" s="61"/>
      <c r="E407" s="61"/>
      <c r="F407" s="61"/>
      <c r="G407" s="61"/>
      <c r="H407" s="61"/>
      <c r="I407" s="61"/>
      <c r="J407" s="61"/>
      <c r="K407" s="61"/>
      <c r="L407" s="61"/>
      <c r="M407" s="61"/>
      <c r="N407" s="61"/>
      <c r="O407" s="61"/>
      <c r="P407" s="61"/>
      <c r="Q407" s="61"/>
      <c r="R407" s="61"/>
      <c r="S407" s="61"/>
      <c r="T407" s="61"/>
      <c r="U407" s="61"/>
      <c r="V407" s="61"/>
      <c r="W407" s="61"/>
      <c r="X407" s="61"/>
      <c r="Y407" s="61"/>
      <c r="Z407" s="61"/>
      <c r="AA407" s="61"/>
      <c r="AB407" s="61"/>
      <c r="AC407" s="61"/>
      <c r="AD407" s="61"/>
      <c r="AE407" s="61"/>
      <c r="AF407" s="61"/>
      <c r="AG407" s="61"/>
      <c r="AH407" s="61"/>
      <c r="AI407" s="61"/>
      <c r="AJ407" s="61"/>
      <c r="AK407" s="61"/>
      <c r="AL407" s="61"/>
      <c r="AM407" s="61"/>
      <c r="AN407" s="61"/>
      <c r="AO407" s="61"/>
      <c r="AP407" s="61"/>
      <c r="AQ407" s="62"/>
      <c r="AR407" s="62"/>
      <c r="AS407" s="62"/>
      <c r="AT407" s="62"/>
      <c r="AU407" s="62"/>
      <c r="AV407" s="62"/>
      <c r="AW407" s="62"/>
      <c r="AX407" s="62"/>
      <c r="AY407" s="62"/>
      <c r="AZ407" s="62"/>
      <c r="BA407" s="62"/>
      <c r="BB407" s="62"/>
      <c r="BC407" s="62"/>
      <c r="BD407" s="62"/>
      <c r="BE407" s="62"/>
      <c r="BF407" s="62"/>
      <c r="BG407" s="62"/>
      <c r="BH407" s="62"/>
      <c r="BI407" s="62"/>
      <c r="BJ407" s="62"/>
      <c r="BK407" s="62"/>
      <c r="BL407" s="62"/>
      <c r="BM407" s="62"/>
      <c r="BN407" s="62"/>
      <c r="BO407" s="62"/>
      <c r="BP407" s="62"/>
      <c r="BQ407" s="62"/>
      <c r="BR407" s="62"/>
      <c r="BS407" s="62"/>
      <c r="BT407" s="62"/>
      <c r="BU407" s="62"/>
      <c r="BV407" s="62"/>
      <c r="BW407" s="62"/>
      <c r="BX407" s="62"/>
      <c r="BY407" s="62"/>
      <c r="BZ407" s="62"/>
      <c r="CA407" s="62"/>
    </row>
    <row r="408" spans="1:79" s="59" customFormat="1" ht="14.25" customHeight="1">
      <c r="A408" s="61"/>
      <c r="B408" s="61"/>
      <c r="C408" s="61"/>
      <c r="D408" s="61"/>
      <c r="E408" s="61"/>
      <c r="F408" s="61"/>
      <c r="G408" s="61"/>
      <c r="H408" s="61"/>
      <c r="I408" s="61"/>
      <c r="J408" s="61"/>
      <c r="K408" s="61"/>
      <c r="L408" s="61"/>
      <c r="M408" s="61"/>
      <c r="N408" s="61"/>
      <c r="O408" s="61"/>
      <c r="P408" s="61"/>
      <c r="Q408" s="61"/>
      <c r="R408" s="61"/>
      <c r="S408" s="61"/>
      <c r="T408" s="61"/>
      <c r="U408" s="61"/>
      <c r="V408" s="61"/>
      <c r="W408" s="61"/>
      <c r="X408" s="61"/>
      <c r="Y408" s="61"/>
      <c r="Z408" s="61"/>
      <c r="AA408" s="61"/>
      <c r="AB408" s="61"/>
      <c r="AC408" s="61"/>
      <c r="AD408" s="61"/>
      <c r="AE408" s="61"/>
      <c r="AF408" s="61"/>
      <c r="AG408" s="61"/>
      <c r="AH408" s="61"/>
      <c r="AI408" s="61"/>
      <c r="AJ408" s="61"/>
      <c r="AK408" s="61"/>
      <c r="AL408" s="61"/>
      <c r="AM408" s="61"/>
      <c r="AN408" s="61"/>
      <c r="AO408" s="61"/>
      <c r="AP408" s="61"/>
      <c r="AQ408" s="62"/>
      <c r="AR408" s="62"/>
      <c r="AS408" s="62"/>
      <c r="AT408" s="62"/>
      <c r="AU408" s="62"/>
      <c r="AV408" s="62"/>
      <c r="AW408" s="62"/>
      <c r="AX408" s="62"/>
      <c r="AY408" s="62"/>
      <c r="AZ408" s="62"/>
      <c r="BA408" s="62"/>
      <c r="BB408" s="62"/>
      <c r="BC408" s="62"/>
      <c r="BD408" s="62"/>
      <c r="BE408" s="62"/>
      <c r="BF408" s="62"/>
      <c r="BG408" s="62"/>
      <c r="BH408" s="62"/>
      <c r="BI408" s="62"/>
      <c r="BJ408" s="62"/>
      <c r="BK408" s="62"/>
      <c r="BL408" s="62"/>
      <c r="BM408" s="62"/>
      <c r="BN408" s="62"/>
      <c r="BO408" s="62"/>
      <c r="BP408" s="62"/>
      <c r="BQ408" s="62"/>
      <c r="BR408" s="62"/>
      <c r="BS408" s="62"/>
      <c r="BT408" s="62"/>
      <c r="BU408" s="62"/>
      <c r="BV408" s="62"/>
      <c r="BW408" s="62"/>
      <c r="BX408" s="62"/>
      <c r="BY408" s="62"/>
      <c r="BZ408" s="62"/>
      <c r="CA408" s="62"/>
    </row>
    <row r="409" spans="1:79" s="59" customFormat="1" ht="14.25" customHeight="1">
      <c r="A409" s="61"/>
      <c r="B409" s="61"/>
      <c r="C409" s="61"/>
      <c r="D409" s="61"/>
      <c r="E409" s="61"/>
      <c r="F409" s="61"/>
      <c r="G409" s="61"/>
      <c r="H409" s="61"/>
      <c r="I409" s="61"/>
      <c r="J409" s="61"/>
      <c r="K409" s="61"/>
      <c r="L409" s="61"/>
      <c r="M409" s="61"/>
      <c r="N409" s="61"/>
      <c r="O409" s="61"/>
      <c r="P409" s="61"/>
      <c r="Q409" s="61"/>
      <c r="R409" s="61"/>
      <c r="S409" s="61"/>
      <c r="T409" s="61"/>
      <c r="U409" s="61"/>
      <c r="V409" s="61"/>
      <c r="W409" s="61"/>
      <c r="X409" s="61"/>
      <c r="Y409" s="61"/>
      <c r="Z409" s="61"/>
      <c r="AA409" s="61"/>
      <c r="AB409" s="61"/>
      <c r="AC409" s="61"/>
      <c r="AD409" s="61"/>
      <c r="AE409" s="61"/>
      <c r="AF409" s="61"/>
      <c r="AG409" s="61"/>
      <c r="AH409" s="61"/>
      <c r="AI409" s="61"/>
      <c r="AJ409" s="61"/>
      <c r="AK409" s="61"/>
      <c r="AL409" s="61"/>
      <c r="AM409" s="61"/>
      <c r="AN409" s="61"/>
      <c r="AO409" s="61"/>
      <c r="AP409" s="61"/>
      <c r="AQ409" s="62"/>
      <c r="AR409" s="62"/>
      <c r="AS409" s="62"/>
      <c r="AT409" s="62"/>
      <c r="AU409" s="62"/>
      <c r="AV409" s="62"/>
      <c r="AW409" s="62"/>
      <c r="AX409" s="62"/>
      <c r="AY409" s="62"/>
      <c r="AZ409" s="62"/>
      <c r="BA409" s="62"/>
      <c r="BB409" s="62"/>
      <c r="BC409" s="62"/>
      <c r="BD409" s="62"/>
      <c r="BE409" s="62"/>
      <c r="BF409" s="62"/>
      <c r="BG409" s="62"/>
      <c r="BH409" s="62"/>
      <c r="BI409" s="62"/>
      <c r="BJ409" s="62"/>
      <c r="BK409" s="62"/>
      <c r="BL409" s="62"/>
      <c r="BM409" s="62"/>
      <c r="BN409" s="62"/>
      <c r="BO409" s="62"/>
      <c r="BP409" s="62"/>
      <c r="BQ409" s="62"/>
      <c r="BR409" s="62"/>
      <c r="BS409" s="62"/>
      <c r="BT409" s="62"/>
      <c r="BU409" s="62"/>
      <c r="BV409" s="62"/>
      <c r="BW409" s="62"/>
      <c r="BX409" s="62"/>
      <c r="BY409" s="62"/>
      <c r="BZ409" s="62"/>
      <c r="CA409" s="62"/>
    </row>
    <row r="410" spans="1:79" s="59" customFormat="1" ht="14.25" customHeight="1">
      <c r="A410" s="61"/>
      <c r="B410" s="61"/>
      <c r="C410" s="61"/>
      <c r="D410" s="61"/>
      <c r="E410" s="61"/>
      <c r="F410" s="61"/>
      <c r="G410" s="61"/>
      <c r="H410" s="61"/>
      <c r="I410" s="61"/>
      <c r="J410" s="61"/>
      <c r="K410" s="61"/>
      <c r="L410" s="61"/>
      <c r="M410" s="61"/>
      <c r="N410" s="61"/>
      <c r="O410" s="61"/>
      <c r="P410" s="61"/>
      <c r="Q410" s="61"/>
      <c r="R410" s="61"/>
      <c r="S410" s="61"/>
      <c r="T410" s="61"/>
      <c r="U410" s="61"/>
      <c r="V410" s="61"/>
      <c r="W410" s="61"/>
      <c r="X410" s="61"/>
      <c r="Y410" s="61"/>
      <c r="Z410" s="61"/>
      <c r="AA410" s="61"/>
      <c r="AB410" s="61"/>
      <c r="AC410" s="61"/>
      <c r="AD410" s="61"/>
      <c r="AE410" s="61"/>
      <c r="AF410" s="61"/>
      <c r="AG410" s="61"/>
      <c r="AH410" s="61"/>
      <c r="AI410" s="61"/>
      <c r="AJ410" s="61"/>
      <c r="AK410" s="61"/>
      <c r="AL410" s="61"/>
      <c r="AM410" s="61"/>
      <c r="AN410" s="61"/>
      <c r="AO410" s="61"/>
      <c r="AP410" s="61"/>
      <c r="AQ410" s="62"/>
      <c r="AR410" s="62"/>
      <c r="AS410" s="62"/>
      <c r="AT410" s="62"/>
      <c r="AU410" s="62"/>
      <c r="AV410" s="62"/>
      <c r="AW410" s="62"/>
      <c r="AX410" s="62"/>
      <c r="AY410" s="62"/>
      <c r="AZ410" s="62"/>
      <c r="BA410" s="62"/>
      <c r="BB410" s="62"/>
      <c r="BC410" s="62"/>
      <c r="BD410" s="62"/>
      <c r="BE410" s="62"/>
      <c r="BF410" s="62"/>
      <c r="BG410" s="62"/>
      <c r="BH410" s="62"/>
      <c r="BI410" s="62"/>
      <c r="BJ410" s="62"/>
      <c r="BK410" s="62"/>
      <c r="BL410" s="62"/>
      <c r="BM410" s="62"/>
      <c r="BN410" s="62"/>
      <c r="BO410" s="62"/>
      <c r="BP410" s="62"/>
      <c r="BQ410" s="62"/>
      <c r="BR410" s="62"/>
      <c r="BS410" s="62"/>
      <c r="BT410" s="62"/>
      <c r="BU410" s="62"/>
      <c r="BV410" s="62"/>
      <c r="BW410" s="62"/>
      <c r="BX410" s="62"/>
      <c r="BY410" s="62"/>
      <c r="BZ410" s="62"/>
      <c r="CA410" s="62"/>
    </row>
    <row r="411" spans="1:79" s="59" customFormat="1" ht="14.25" customHeight="1">
      <c r="A411" s="61"/>
      <c r="B411" s="61"/>
      <c r="C411" s="61"/>
      <c r="D411" s="61"/>
      <c r="E411" s="61"/>
      <c r="F411" s="61"/>
      <c r="G411" s="61"/>
      <c r="H411" s="61"/>
      <c r="I411" s="61"/>
      <c r="J411" s="61"/>
      <c r="K411" s="61"/>
      <c r="L411" s="61"/>
      <c r="M411" s="61"/>
      <c r="N411" s="61"/>
      <c r="O411" s="61"/>
      <c r="P411" s="61"/>
      <c r="Q411" s="61"/>
      <c r="R411" s="61"/>
      <c r="S411" s="61"/>
      <c r="T411" s="61"/>
      <c r="U411" s="61"/>
      <c r="V411" s="61"/>
      <c r="W411" s="61"/>
      <c r="X411" s="61"/>
      <c r="Y411" s="61"/>
      <c r="Z411" s="61"/>
      <c r="AA411" s="61"/>
      <c r="AB411" s="61"/>
      <c r="AC411" s="61"/>
      <c r="AD411" s="61"/>
      <c r="AE411" s="61"/>
      <c r="AF411" s="61"/>
      <c r="AG411" s="61"/>
      <c r="AH411" s="61"/>
      <c r="AI411" s="61"/>
      <c r="AJ411" s="61"/>
      <c r="AK411" s="61"/>
      <c r="AL411" s="61"/>
      <c r="AM411" s="61"/>
      <c r="AN411" s="61"/>
      <c r="AO411" s="61"/>
      <c r="AP411" s="61"/>
      <c r="AQ411" s="62"/>
      <c r="AR411" s="62"/>
      <c r="AS411" s="62"/>
      <c r="AT411" s="62"/>
      <c r="AU411" s="62"/>
      <c r="AV411" s="62"/>
      <c r="AW411" s="62"/>
      <c r="AX411" s="62"/>
      <c r="AY411" s="62"/>
      <c r="AZ411" s="62"/>
      <c r="BA411" s="62"/>
      <c r="BB411" s="62"/>
      <c r="BC411" s="62"/>
      <c r="BD411" s="62"/>
      <c r="BE411" s="62"/>
      <c r="BF411" s="62"/>
      <c r="BG411" s="62"/>
      <c r="BH411" s="62"/>
      <c r="BI411" s="62"/>
      <c r="BJ411" s="62"/>
      <c r="BK411" s="62"/>
      <c r="BL411" s="62"/>
      <c r="BM411" s="62"/>
      <c r="BN411" s="62"/>
      <c r="BO411" s="62"/>
      <c r="BP411" s="62"/>
      <c r="BQ411" s="62"/>
      <c r="BR411" s="62"/>
      <c r="BS411" s="62"/>
      <c r="BT411" s="62"/>
      <c r="BU411" s="62"/>
      <c r="BV411" s="62"/>
      <c r="BW411" s="62"/>
      <c r="BX411" s="62"/>
      <c r="BY411" s="62"/>
      <c r="BZ411" s="62"/>
      <c r="CA411" s="62"/>
    </row>
  </sheetData>
  <sheetProtection algorithmName="SHA-512" hashValue="9kFnShFvFD75W2ZvxW6uD2B48GaSt5evFq6c7cUJ3mFdYQ3GDzMrch3aty+T7nRrkBnJyURuxNNXMUa6lE642A==" saltValue="k45TWKL3a5OKbmgMFxSOGA==" spinCount="100000" sheet="1" formatCells="0" selectLockedCells="1"/>
  <mergeCells count="446">
    <mergeCell ref="D240:U240"/>
    <mergeCell ref="D271:F271"/>
    <mergeCell ref="L271:N271"/>
    <mergeCell ref="F378:BZ378"/>
    <mergeCell ref="A379:BH379"/>
    <mergeCell ref="BK379:BT379"/>
    <mergeCell ref="F371:BZ371"/>
    <mergeCell ref="F372:BZ372"/>
    <mergeCell ref="F373:BZ373"/>
    <mergeCell ref="F375:BZ375"/>
    <mergeCell ref="F376:BZ376"/>
    <mergeCell ref="F377:BZ377"/>
    <mergeCell ref="X369:AL369"/>
    <mergeCell ref="BB369:BD369"/>
    <mergeCell ref="BE369:BG369"/>
    <mergeCell ref="BH369:BJ369"/>
    <mergeCell ref="BM369:BO369"/>
    <mergeCell ref="BR369:BT369"/>
    <mergeCell ref="BE365:BG365"/>
    <mergeCell ref="BH365:BJ365"/>
    <mergeCell ref="BM365:BO365"/>
    <mergeCell ref="BR365:BT365"/>
    <mergeCell ref="BB365:BD365"/>
    <mergeCell ref="Q367:T367"/>
    <mergeCell ref="U367:W367"/>
    <mergeCell ref="Z367:AB367"/>
    <mergeCell ref="AE367:AG367"/>
    <mergeCell ref="Q363:T363"/>
    <mergeCell ref="U363:W363"/>
    <mergeCell ref="Z363:AB363"/>
    <mergeCell ref="AE363:AG363"/>
    <mergeCell ref="X365:AL365"/>
    <mergeCell ref="X361:AL361"/>
    <mergeCell ref="BB361:BD361"/>
    <mergeCell ref="BE361:BG361"/>
    <mergeCell ref="BH361:BJ361"/>
    <mergeCell ref="BM361:BO361"/>
    <mergeCell ref="BR361:BT361"/>
    <mergeCell ref="BE357:BG357"/>
    <mergeCell ref="BH357:BJ357"/>
    <mergeCell ref="BM357:BO357"/>
    <mergeCell ref="BR357:BT357"/>
    <mergeCell ref="BB357:BD357"/>
    <mergeCell ref="Q359:T359"/>
    <mergeCell ref="U359:W359"/>
    <mergeCell ref="Z359:AB359"/>
    <mergeCell ref="AE359:AG359"/>
    <mergeCell ref="Q355:T355"/>
    <mergeCell ref="U355:W355"/>
    <mergeCell ref="Z355:AB355"/>
    <mergeCell ref="AE355:AG355"/>
    <mergeCell ref="X357:AL357"/>
    <mergeCell ref="X352:AL352"/>
    <mergeCell ref="BB352:BD352"/>
    <mergeCell ref="BE352:BG352"/>
    <mergeCell ref="BH352:BJ352"/>
    <mergeCell ref="BM352:BO352"/>
    <mergeCell ref="BR352:BT352"/>
    <mergeCell ref="X349:AL349"/>
    <mergeCell ref="BB349:BD349"/>
    <mergeCell ref="BE349:BG349"/>
    <mergeCell ref="BH349:BJ349"/>
    <mergeCell ref="BM349:BO349"/>
    <mergeCell ref="BR349:BT349"/>
    <mergeCell ref="X347:AL347"/>
    <mergeCell ref="BB347:BD347"/>
    <mergeCell ref="BE347:BG347"/>
    <mergeCell ref="BH347:BJ347"/>
    <mergeCell ref="BM347:BO347"/>
    <mergeCell ref="BR347:BT347"/>
    <mergeCell ref="BR342:BT342"/>
    <mergeCell ref="X345:AL345"/>
    <mergeCell ref="BB345:BD345"/>
    <mergeCell ref="BE345:BG345"/>
    <mergeCell ref="BH345:BJ345"/>
    <mergeCell ref="BM345:BO345"/>
    <mergeCell ref="BR345:BT345"/>
    <mergeCell ref="V342:X342"/>
    <mergeCell ref="Y342:AL342"/>
    <mergeCell ref="BB342:BD342"/>
    <mergeCell ref="BE342:BG342"/>
    <mergeCell ref="BH342:BJ342"/>
    <mergeCell ref="BM342:BO342"/>
    <mergeCell ref="A335:BZ335"/>
    <mergeCell ref="A336:C336"/>
    <mergeCell ref="D336:BZ336"/>
    <mergeCell ref="A337:C337"/>
    <mergeCell ref="D337:BZ337"/>
    <mergeCell ref="A339:BZ339"/>
    <mergeCell ref="C312:BW329"/>
    <mergeCell ref="A331:BZ331"/>
    <mergeCell ref="A332:BZ332"/>
    <mergeCell ref="A333:C333"/>
    <mergeCell ref="D333:BZ333"/>
    <mergeCell ref="A334:C334"/>
    <mergeCell ref="D334:BZ334"/>
    <mergeCell ref="E280:BX280"/>
    <mergeCell ref="E281:BX281"/>
    <mergeCell ref="E282:BX282"/>
    <mergeCell ref="E283:BX283"/>
    <mergeCell ref="A289:BZ289"/>
    <mergeCell ref="C291:BW309"/>
    <mergeCell ref="S274:BZ274"/>
    <mergeCell ref="E275:BX275"/>
    <mergeCell ref="E276:BX276"/>
    <mergeCell ref="E277:BX277"/>
    <mergeCell ref="S278:BZ278"/>
    <mergeCell ref="E279:BX279"/>
    <mergeCell ref="AK267:BY267"/>
    <mergeCell ref="AK268:BY268"/>
    <mergeCell ref="X269:Z269"/>
    <mergeCell ref="AA269:AB269"/>
    <mergeCell ref="AC269:AE269"/>
    <mergeCell ref="AF269:AG269"/>
    <mergeCell ref="D273:F273"/>
    <mergeCell ref="L273:N273"/>
    <mergeCell ref="E269:G269"/>
    <mergeCell ref="H269:I269"/>
    <mergeCell ref="J269:L269"/>
    <mergeCell ref="O269:R269"/>
    <mergeCell ref="S269:U269"/>
    <mergeCell ref="V269:W269"/>
    <mergeCell ref="V268:W268"/>
    <mergeCell ref="X268:Z268"/>
    <mergeCell ref="AA268:AB268"/>
    <mergeCell ref="AC268:AE268"/>
    <mergeCell ref="AF268:AG268"/>
    <mergeCell ref="X267:Z267"/>
    <mergeCell ref="AA267:AB267"/>
    <mergeCell ref="AC267:AE267"/>
    <mergeCell ref="AF267:AG267"/>
    <mergeCell ref="V267:W267"/>
    <mergeCell ref="E268:G268"/>
    <mergeCell ref="H268:I268"/>
    <mergeCell ref="J268:L268"/>
    <mergeCell ref="O268:R268"/>
    <mergeCell ref="S268:U268"/>
    <mergeCell ref="E267:G267"/>
    <mergeCell ref="H267:I267"/>
    <mergeCell ref="J267:L267"/>
    <mergeCell ref="O267:R267"/>
    <mergeCell ref="S267:U267"/>
    <mergeCell ref="E258:BX258"/>
    <mergeCell ref="E259:BX259"/>
    <mergeCell ref="E260:BX260"/>
    <mergeCell ref="E261:BX261"/>
    <mergeCell ref="AG263:AI263"/>
    <mergeCell ref="AL263:AN263"/>
    <mergeCell ref="AQ263:AS263"/>
    <mergeCell ref="AG265:AI265"/>
    <mergeCell ref="AL265:AN265"/>
    <mergeCell ref="AQ265:AS265"/>
    <mergeCell ref="Q253:AI253"/>
    <mergeCell ref="AT253:BL253"/>
    <mergeCell ref="AU254:AV254"/>
    <mergeCell ref="BC254:BD254"/>
    <mergeCell ref="M256:N256"/>
    <mergeCell ref="AF256:AG256"/>
    <mergeCell ref="AX256:AY256"/>
    <mergeCell ref="AH248:AJ248"/>
    <mergeCell ref="W250:AK250"/>
    <mergeCell ref="AN250:BB250"/>
    <mergeCell ref="W251:AK251"/>
    <mergeCell ref="AN251:BB251"/>
    <mergeCell ref="W252:AK252"/>
    <mergeCell ref="AN252:BB252"/>
    <mergeCell ref="AM253:AS253"/>
    <mergeCell ref="X243:AJ243"/>
    <mergeCell ref="AO243:BA243"/>
    <mergeCell ref="BF243:BS243"/>
    <mergeCell ref="BE244:BS244"/>
    <mergeCell ref="BE245:BS245"/>
    <mergeCell ref="AH247:AJ247"/>
    <mergeCell ref="X240:AJ240"/>
    <mergeCell ref="AO240:BA240"/>
    <mergeCell ref="BF240:BS240"/>
    <mergeCell ref="X242:AJ242"/>
    <mergeCell ref="AO242:BA242"/>
    <mergeCell ref="BF242:BS242"/>
    <mergeCell ref="X241:AJ241"/>
    <mergeCell ref="AO241:BA241"/>
    <mergeCell ref="BF241:BS241"/>
    <mergeCell ref="X238:AJ238"/>
    <mergeCell ref="AO238:BA238"/>
    <mergeCell ref="BF238:BS238"/>
    <mergeCell ref="X239:AJ239"/>
    <mergeCell ref="AO239:BA239"/>
    <mergeCell ref="BF239:BS239"/>
    <mergeCell ref="X235:AJ235"/>
    <mergeCell ref="AO235:BA235"/>
    <mergeCell ref="BF235:BS235"/>
    <mergeCell ref="X236:AJ236"/>
    <mergeCell ref="AO236:BA236"/>
    <mergeCell ref="BF236:BS236"/>
    <mergeCell ref="X232:AJ232"/>
    <mergeCell ref="AO232:BA232"/>
    <mergeCell ref="BF232:BS232"/>
    <mergeCell ref="X234:AJ234"/>
    <mergeCell ref="AO234:BA234"/>
    <mergeCell ref="BF234:BS234"/>
    <mergeCell ref="X228:AJ228"/>
    <mergeCell ref="AO228:BA228"/>
    <mergeCell ref="BF228:BS228"/>
    <mergeCell ref="X230:AJ230"/>
    <mergeCell ref="AO230:BA230"/>
    <mergeCell ref="BF230:BS230"/>
    <mergeCell ref="X233:AJ233"/>
    <mergeCell ref="AO233:BA233"/>
    <mergeCell ref="BF233:BS233"/>
    <mergeCell ref="BI219:BK219"/>
    <mergeCell ref="X221:AJ221"/>
    <mergeCell ref="AO221:BA221"/>
    <mergeCell ref="BE221:BS221"/>
    <mergeCell ref="BE224:BS224"/>
    <mergeCell ref="X226:AJ226"/>
    <mergeCell ref="AO226:BA226"/>
    <mergeCell ref="BF226:BS226"/>
    <mergeCell ref="D219:F219"/>
    <mergeCell ref="L219:N219"/>
    <mergeCell ref="T219:V219"/>
    <mergeCell ref="AB219:AD219"/>
    <mergeCell ref="AJ219:AL219"/>
    <mergeCell ref="AU219:AW219"/>
    <mergeCell ref="X223:AJ223"/>
    <mergeCell ref="AO223:BA223"/>
    <mergeCell ref="BE223:BS223"/>
    <mergeCell ref="AB213:AK213"/>
    <mergeCell ref="BL214:BT214"/>
    <mergeCell ref="BL215:BT215"/>
    <mergeCell ref="O216:BT216"/>
    <mergeCell ref="S217:AA217"/>
    <mergeCell ref="AC217:BY217"/>
    <mergeCell ref="CA210:DT210"/>
    <mergeCell ref="T211:AB211"/>
    <mergeCell ref="AH211:AP211"/>
    <mergeCell ref="AV211:BD211"/>
    <mergeCell ref="BJ211:BT211"/>
    <mergeCell ref="AB212:AR212"/>
    <mergeCell ref="S207:AC207"/>
    <mergeCell ref="AG207:AQ207"/>
    <mergeCell ref="AU207:BE207"/>
    <mergeCell ref="BI207:BT207"/>
    <mergeCell ref="T209:AB209"/>
    <mergeCell ref="AH209:AP209"/>
    <mergeCell ref="AV209:BD209"/>
    <mergeCell ref="BJ209:BT209"/>
    <mergeCell ref="AF203:BC203"/>
    <mergeCell ref="T205:AB205"/>
    <mergeCell ref="AH205:AP205"/>
    <mergeCell ref="AV205:BD205"/>
    <mergeCell ref="BJ205:BT205"/>
    <mergeCell ref="T206:AB206"/>
    <mergeCell ref="AH206:AP206"/>
    <mergeCell ref="AV206:BD206"/>
    <mergeCell ref="BJ206:BT206"/>
    <mergeCell ref="O197:Q197"/>
    <mergeCell ref="AF197:AH197"/>
    <mergeCell ref="AZ197:BB197"/>
    <mergeCell ref="AF202:BC202"/>
    <mergeCell ref="O193:BV193"/>
    <mergeCell ref="G195:I195"/>
    <mergeCell ref="Y195:AA195"/>
    <mergeCell ref="AK195:AM195"/>
    <mergeCell ref="AZ195:BB195"/>
    <mergeCell ref="G196:I196"/>
    <mergeCell ref="AD196:AF196"/>
    <mergeCell ref="AD198:BZ198"/>
    <mergeCell ref="E200:BZ200"/>
    <mergeCell ref="E199:BZ199"/>
    <mergeCell ref="Q185:BZ185"/>
    <mergeCell ref="Q186:BZ186"/>
    <mergeCell ref="Q187:BZ187"/>
    <mergeCell ref="Q188:BZ188"/>
    <mergeCell ref="A190:BZ190"/>
    <mergeCell ref="O192:BV192"/>
    <mergeCell ref="R176:BZ176"/>
    <mergeCell ref="R177:BZ177"/>
    <mergeCell ref="R178:BZ178"/>
    <mergeCell ref="R179:BZ179"/>
    <mergeCell ref="Q183:BZ183"/>
    <mergeCell ref="Q184:BZ184"/>
    <mergeCell ref="R168:BZ168"/>
    <mergeCell ref="R169:BZ169"/>
    <mergeCell ref="Y170:BZ170"/>
    <mergeCell ref="R174:BZ174"/>
    <mergeCell ref="AA175:AM175"/>
    <mergeCell ref="AU175:BG175"/>
    <mergeCell ref="R164:BZ164"/>
    <mergeCell ref="U165:X165"/>
    <mergeCell ref="AK165:AS165"/>
    <mergeCell ref="BF165:BQ165"/>
    <mergeCell ref="R166:BZ166"/>
    <mergeCell ref="R167:BZ167"/>
    <mergeCell ref="R158:BZ158"/>
    <mergeCell ref="R159:BZ159"/>
    <mergeCell ref="Y160:BZ160"/>
    <mergeCell ref="U163:X163"/>
    <mergeCell ref="AK163:AV163"/>
    <mergeCell ref="BF163:BQ163"/>
    <mergeCell ref="R154:BZ154"/>
    <mergeCell ref="U155:X155"/>
    <mergeCell ref="AK155:AS155"/>
    <mergeCell ref="BF155:BQ155"/>
    <mergeCell ref="R156:BZ156"/>
    <mergeCell ref="R157:BZ157"/>
    <mergeCell ref="R148:BZ148"/>
    <mergeCell ref="R149:BZ149"/>
    <mergeCell ref="Y150:BZ150"/>
    <mergeCell ref="U153:X153"/>
    <mergeCell ref="AK153:AV153"/>
    <mergeCell ref="BF153:BQ153"/>
    <mergeCell ref="R144:BZ144"/>
    <mergeCell ref="U145:X145"/>
    <mergeCell ref="AK145:AS145"/>
    <mergeCell ref="BF145:BQ145"/>
    <mergeCell ref="R146:BZ146"/>
    <mergeCell ref="R147:BZ147"/>
    <mergeCell ref="R136:BZ136"/>
    <mergeCell ref="R137:BZ137"/>
    <mergeCell ref="Y138:BZ138"/>
    <mergeCell ref="U143:X143"/>
    <mergeCell ref="AK143:AV143"/>
    <mergeCell ref="BF143:BQ143"/>
    <mergeCell ref="R132:BZ132"/>
    <mergeCell ref="U133:X133"/>
    <mergeCell ref="AK133:AS133"/>
    <mergeCell ref="BF133:BQ133"/>
    <mergeCell ref="R134:BZ134"/>
    <mergeCell ref="R135:BZ135"/>
    <mergeCell ref="R124:BZ124"/>
    <mergeCell ref="R125:BZ125"/>
    <mergeCell ref="X126:BZ126"/>
    <mergeCell ref="U131:X131"/>
    <mergeCell ref="AK131:AV131"/>
    <mergeCell ref="BF131:BQ131"/>
    <mergeCell ref="R116:BZ116"/>
    <mergeCell ref="X117:BZ117"/>
    <mergeCell ref="R120:BZ120"/>
    <mergeCell ref="R121:BZ121"/>
    <mergeCell ref="R122:BZ122"/>
    <mergeCell ref="R123:BZ123"/>
    <mergeCell ref="X108:BZ108"/>
    <mergeCell ref="R111:BZ111"/>
    <mergeCell ref="R112:BZ112"/>
    <mergeCell ref="R113:BZ113"/>
    <mergeCell ref="R114:BZ114"/>
    <mergeCell ref="R115:BZ115"/>
    <mergeCell ref="R102:BZ102"/>
    <mergeCell ref="R103:BZ103"/>
    <mergeCell ref="R104:BZ104"/>
    <mergeCell ref="R105:BZ105"/>
    <mergeCell ref="R106:BZ106"/>
    <mergeCell ref="R107:BZ107"/>
    <mergeCell ref="R94:BZ94"/>
    <mergeCell ref="R95:BZ95"/>
    <mergeCell ref="R96:BZ96"/>
    <mergeCell ref="R97:BZ97"/>
    <mergeCell ref="R98:BZ98"/>
    <mergeCell ref="X99:BZ99"/>
    <mergeCell ref="AF84:AP84"/>
    <mergeCell ref="L85:AH85"/>
    <mergeCell ref="AF86:AP86"/>
    <mergeCell ref="L87:AH87"/>
    <mergeCell ref="AF88:AP88"/>
    <mergeCell ref="R93:BZ93"/>
    <mergeCell ref="L78:AH78"/>
    <mergeCell ref="AF79:AP79"/>
    <mergeCell ref="L80:AH80"/>
    <mergeCell ref="AF81:AP81"/>
    <mergeCell ref="B82:C82"/>
    <mergeCell ref="L83:AH83"/>
    <mergeCell ref="B72:C72"/>
    <mergeCell ref="L73:AH73"/>
    <mergeCell ref="AF74:AP74"/>
    <mergeCell ref="B75:C75"/>
    <mergeCell ref="L76:AH76"/>
    <mergeCell ref="AF77:AP77"/>
    <mergeCell ref="R62:BZ62"/>
    <mergeCell ref="R63:BZ63"/>
    <mergeCell ref="AA64:BZ64"/>
    <mergeCell ref="B69:C69"/>
    <mergeCell ref="L70:AH70"/>
    <mergeCell ref="AF71:AP71"/>
    <mergeCell ref="R58:BZ58"/>
    <mergeCell ref="U59:X59"/>
    <mergeCell ref="AK59:AS59"/>
    <mergeCell ref="BF59:BQ59"/>
    <mergeCell ref="R60:BZ60"/>
    <mergeCell ref="R61:BZ61"/>
    <mergeCell ref="R52:BZ52"/>
    <mergeCell ref="R53:BZ53"/>
    <mergeCell ref="AA54:BZ54"/>
    <mergeCell ref="U57:X57"/>
    <mergeCell ref="AK57:AV57"/>
    <mergeCell ref="BF57:BQ57"/>
    <mergeCell ref="R48:BZ48"/>
    <mergeCell ref="U49:X49"/>
    <mergeCell ref="AK49:AS49"/>
    <mergeCell ref="BF49:BQ49"/>
    <mergeCell ref="R50:BZ50"/>
    <mergeCell ref="R51:BZ51"/>
    <mergeCell ref="R42:BZ42"/>
    <mergeCell ref="R43:BZ43"/>
    <mergeCell ref="AA44:BZ44"/>
    <mergeCell ref="U47:X47"/>
    <mergeCell ref="AK47:AV47"/>
    <mergeCell ref="BF47:BQ47"/>
    <mergeCell ref="R38:BZ38"/>
    <mergeCell ref="U39:X39"/>
    <mergeCell ref="AK39:AS39"/>
    <mergeCell ref="BF39:BQ39"/>
    <mergeCell ref="R40:BZ40"/>
    <mergeCell ref="R41:BZ41"/>
    <mergeCell ref="U37:X37"/>
    <mergeCell ref="AK37:AV37"/>
    <mergeCell ref="BF37:BQ37"/>
    <mergeCell ref="R27:BZ27"/>
    <mergeCell ref="U28:X28"/>
    <mergeCell ref="AK28:AS28"/>
    <mergeCell ref="BF28:BQ28"/>
    <mergeCell ref="R29:BZ29"/>
    <mergeCell ref="R30:BZ30"/>
    <mergeCell ref="AK269:BY269"/>
    <mergeCell ref="A4:BZ4"/>
    <mergeCell ref="BB5:BZ5"/>
    <mergeCell ref="R8:BZ8"/>
    <mergeCell ref="R9:BZ9"/>
    <mergeCell ref="R10:BZ10"/>
    <mergeCell ref="R11:BZ11"/>
    <mergeCell ref="R18:BZ18"/>
    <mergeCell ref="R19:BZ19"/>
    <mergeCell ref="R20:BZ20"/>
    <mergeCell ref="R21:BZ21"/>
    <mergeCell ref="U26:X26"/>
    <mergeCell ref="AK26:AV26"/>
    <mergeCell ref="BF26:BQ26"/>
    <mergeCell ref="U15:X15"/>
    <mergeCell ref="AK15:AV15"/>
    <mergeCell ref="BF15:BQ15"/>
    <mergeCell ref="R16:BZ16"/>
    <mergeCell ref="U17:X17"/>
    <mergeCell ref="AK17:AS17"/>
    <mergeCell ref="BF17:BQ17"/>
    <mergeCell ref="R31:BZ31"/>
    <mergeCell ref="R32:BZ32"/>
    <mergeCell ref="AA33:BZ33"/>
  </mergeCells>
  <phoneticPr fontId="3"/>
  <dataValidations count="3">
    <dataValidation type="list" allowBlank="1" showInputMessage="1" showErrorMessage="1" sqref="BE342:BG342 Q367:T367 Q359:T359 Q363:T363 Q355:T355 BE369:BG369 BE365:BG365 BE361:BG361 BE357:BG357 BE352:BG352 BE349:BG349 BE347:BG347 BE345:BG345" xr:uid="{00000000-0002-0000-0400-000000000000}">
      <formula1>$CJ$371:$CJ$372</formula1>
    </dataValidation>
    <dataValidation type="list" showDropDown="1" showInputMessage="1" showErrorMessage="1" sqref="BU207 AD207 AR207 BF207" xr:uid="{00000000-0002-0000-0400-000001000000}">
      <formula1>用途地域</formula1>
    </dataValidation>
    <dataValidation type="list" allowBlank="1" showInputMessage="1" showErrorMessage="1" sqref="L273 D273 L271 D271" xr:uid="{00000000-0002-0000-0400-000002000000}">
      <formula1>"□,■"</formula1>
    </dataValidation>
  </dataValidations>
  <pageMargins left="0.78740157480314965" right="0.59055118110236227" top="0.78740157480314965" bottom="0.59055118110236227" header="0.51181102362204722" footer="0.51181102362204722"/>
  <pageSetup paperSize="9" fitToHeight="0" orientation="portrait" blackAndWhite="1" r:id="rId1"/>
  <headerFooter alignWithMargins="0"/>
  <rowBreaks count="7" manualBreakCount="7">
    <brk id="55" max="77" man="1"/>
    <brk id="109" max="77" man="1"/>
    <brk id="161" max="77" man="1"/>
    <brk id="188" max="77" man="1"/>
    <brk id="224" max="77" man="1"/>
    <brk id="275" max="77" man="1"/>
    <brk id="337" max="77" man="1"/>
  </rowBreaks>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8D520C-1972-4B9D-B710-9B3C26D5F229}">
  <sheetPr>
    <tabColor theme="6" tint="0.59999389629810485"/>
  </sheetPr>
  <dimension ref="A1:AA258"/>
  <sheetViews>
    <sheetView showGridLines="0" view="pageBreakPreview" zoomScaleNormal="100" zoomScaleSheetLayoutView="100" workbookViewId="0">
      <selection activeCell="R101" sqref="R101:T101"/>
    </sheetView>
  </sheetViews>
  <sheetFormatPr defaultColWidth="9" defaultRowHeight="12"/>
  <cols>
    <col min="1" max="1" width="2.625" style="139" customWidth="1"/>
    <col min="2" max="46" width="3.625" style="139" customWidth="1"/>
    <col min="47" max="16384" width="9" style="139"/>
  </cols>
  <sheetData>
    <row r="1" spans="1:27" ht="30" customHeight="1" thickBot="1">
      <c r="A1" s="132"/>
      <c r="B1" s="133" t="s">
        <v>1418</v>
      </c>
      <c r="C1" s="134"/>
      <c r="D1" s="134"/>
      <c r="E1" s="134"/>
      <c r="F1" s="134"/>
      <c r="G1" s="134"/>
      <c r="H1" s="134"/>
      <c r="I1" s="134"/>
      <c r="J1" s="132"/>
      <c r="K1" s="132"/>
      <c r="L1" s="132"/>
      <c r="M1" s="135" t="s">
        <v>1419</v>
      </c>
      <c r="N1" s="136"/>
      <c r="O1" s="132"/>
      <c r="P1" s="132"/>
      <c r="Q1" s="132"/>
      <c r="R1" s="132"/>
      <c r="S1" s="132"/>
      <c r="T1" s="137"/>
      <c r="U1" s="132"/>
      <c r="V1" s="132"/>
      <c r="W1" s="132"/>
      <c r="X1" s="132"/>
      <c r="Y1" s="138" t="s">
        <v>1420</v>
      </c>
      <c r="Z1" s="132"/>
      <c r="AA1" s="132"/>
    </row>
    <row r="2" spans="1:27" ht="17.100000000000001" customHeight="1">
      <c r="A2" s="132"/>
      <c r="B2" s="379"/>
      <c r="C2" s="380"/>
      <c r="D2" s="380"/>
      <c r="E2" s="380"/>
      <c r="F2" s="380"/>
      <c r="G2" s="940" t="s">
        <v>1421</v>
      </c>
      <c r="H2" s="941"/>
      <c r="I2" s="942"/>
      <c r="J2" s="944"/>
      <c r="K2" s="944"/>
      <c r="L2" s="944"/>
      <c r="M2" s="944"/>
      <c r="N2" s="944"/>
      <c r="O2" s="944"/>
      <c r="P2" s="944"/>
      <c r="Q2" s="944"/>
      <c r="R2" s="944"/>
      <c r="S2" s="944"/>
      <c r="T2" s="944"/>
      <c r="U2" s="944"/>
      <c r="V2" s="944"/>
      <c r="W2" s="944"/>
      <c r="X2" s="944"/>
      <c r="Y2" s="945"/>
      <c r="Z2" s="132"/>
      <c r="AA2" s="132"/>
    </row>
    <row r="3" spans="1:27" ht="17.100000000000001" customHeight="1">
      <c r="A3" s="132"/>
      <c r="B3" s="967" t="s">
        <v>1422</v>
      </c>
      <c r="C3" s="968"/>
      <c r="D3" s="968"/>
      <c r="E3" s="968"/>
      <c r="F3" s="969"/>
      <c r="G3" s="888" t="s">
        <v>1423</v>
      </c>
      <c r="H3" s="898"/>
      <c r="I3" s="889"/>
      <c r="J3" s="891"/>
      <c r="K3" s="891"/>
      <c r="L3" s="891"/>
      <c r="M3" s="891"/>
      <c r="N3" s="891"/>
      <c r="O3" s="891"/>
      <c r="P3" s="891"/>
      <c r="Q3" s="891"/>
      <c r="R3" s="891"/>
      <c r="S3" s="891"/>
      <c r="T3" s="891"/>
      <c r="U3" s="891"/>
      <c r="V3" s="891"/>
      <c r="W3" s="891"/>
      <c r="X3" s="891"/>
      <c r="Y3" s="892"/>
      <c r="Z3" s="132"/>
      <c r="AA3" s="132"/>
    </row>
    <row r="4" spans="1:27" ht="17.100000000000001" customHeight="1">
      <c r="A4" s="132"/>
      <c r="B4" s="381"/>
      <c r="C4" s="140"/>
      <c r="D4" s="382" t="s">
        <v>1424</v>
      </c>
      <c r="E4" s="382"/>
      <c r="F4" s="383"/>
      <c r="G4" s="888" t="s">
        <v>1425</v>
      </c>
      <c r="H4" s="898"/>
      <c r="I4" s="889"/>
      <c r="J4" s="891"/>
      <c r="K4" s="891"/>
      <c r="L4" s="891"/>
      <c r="M4" s="891"/>
      <c r="N4" s="891"/>
      <c r="O4" s="891"/>
      <c r="P4" s="891"/>
      <c r="Q4" s="888" t="s">
        <v>1426</v>
      </c>
      <c r="R4" s="898"/>
      <c r="S4" s="898"/>
      <c r="T4" s="898"/>
      <c r="U4" s="889"/>
      <c r="V4" s="962"/>
      <c r="W4" s="962"/>
      <c r="X4" s="962"/>
      <c r="Y4" s="141" t="s">
        <v>1427</v>
      </c>
      <c r="Z4" s="132"/>
      <c r="AA4" s="132"/>
    </row>
    <row r="5" spans="1:27" ht="17.100000000000001" customHeight="1">
      <c r="A5" s="132"/>
      <c r="B5" s="381"/>
      <c r="C5" s="140"/>
      <c r="D5" s="382" t="s">
        <v>1428</v>
      </c>
      <c r="E5" s="382"/>
      <c r="F5" s="383"/>
      <c r="G5" s="888" t="s">
        <v>1429</v>
      </c>
      <c r="H5" s="898"/>
      <c r="I5" s="889"/>
      <c r="J5" s="891"/>
      <c r="K5" s="891"/>
      <c r="L5" s="891"/>
      <c r="M5" s="891"/>
      <c r="N5" s="891"/>
      <c r="O5" s="891"/>
      <c r="P5" s="891"/>
      <c r="Q5" s="143"/>
      <c r="R5" s="30" t="s">
        <v>1686</v>
      </c>
      <c r="S5" s="30"/>
      <c r="T5" s="30"/>
      <c r="U5" s="134"/>
      <c r="V5" s="30" t="s">
        <v>1687</v>
      </c>
      <c r="W5" s="30"/>
      <c r="X5" s="30"/>
      <c r="Y5" s="363"/>
      <c r="Z5" s="132"/>
      <c r="AA5" s="132"/>
    </row>
    <row r="6" spans="1:27" ht="17.100000000000001" customHeight="1">
      <c r="A6" s="132"/>
      <c r="B6" s="381"/>
      <c r="C6" s="140"/>
      <c r="D6" s="382" t="s">
        <v>1430</v>
      </c>
      <c r="E6" s="382"/>
      <c r="F6" s="383"/>
      <c r="G6" s="888" t="s">
        <v>1431</v>
      </c>
      <c r="H6" s="898"/>
      <c r="I6" s="889"/>
      <c r="J6" s="962"/>
      <c r="K6" s="962"/>
      <c r="L6" s="962"/>
      <c r="M6" s="962"/>
      <c r="N6" s="962"/>
      <c r="O6" s="962"/>
      <c r="P6" s="142" t="s">
        <v>1432</v>
      </c>
      <c r="Q6" s="888" t="s">
        <v>1688</v>
      </c>
      <c r="R6" s="898"/>
      <c r="S6" s="898"/>
      <c r="T6" s="898"/>
      <c r="U6" s="898"/>
      <c r="V6" s="898"/>
      <c r="W6" s="898"/>
      <c r="X6" s="898"/>
      <c r="Y6" s="899"/>
      <c r="Z6" s="132"/>
      <c r="AA6" s="132"/>
    </row>
    <row r="7" spans="1:27" ht="17.100000000000001" customHeight="1">
      <c r="A7" s="132"/>
      <c r="B7" s="963" t="s">
        <v>1436</v>
      </c>
      <c r="C7" s="964"/>
      <c r="D7" s="964"/>
      <c r="E7" s="964"/>
      <c r="F7" s="965"/>
      <c r="G7" s="888" t="s">
        <v>1437</v>
      </c>
      <c r="H7" s="898"/>
      <c r="I7" s="889"/>
      <c r="J7" s="966"/>
      <c r="K7" s="966"/>
      <c r="L7" s="966"/>
      <c r="M7" s="966"/>
      <c r="N7" s="966"/>
      <c r="O7" s="966"/>
      <c r="P7" s="142" t="s">
        <v>182</v>
      </c>
      <c r="Q7" s="143"/>
      <c r="R7" s="144" t="s">
        <v>1433</v>
      </c>
      <c r="S7" s="144"/>
      <c r="T7" s="145"/>
      <c r="U7" s="144" t="s">
        <v>1434</v>
      </c>
      <c r="V7" s="144"/>
      <c r="W7" s="145"/>
      <c r="X7" s="144" t="s">
        <v>1435</v>
      </c>
      <c r="Y7" s="146"/>
      <c r="Z7" s="132"/>
      <c r="AA7" s="132"/>
    </row>
    <row r="8" spans="1:27" ht="17.100000000000001" customHeight="1">
      <c r="A8" s="132"/>
      <c r="B8" s="952" t="s">
        <v>1439</v>
      </c>
      <c r="C8" s="953"/>
      <c r="D8" s="953"/>
      <c r="E8" s="953"/>
      <c r="F8" s="954"/>
      <c r="G8" s="888" t="s">
        <v>1440</v>
      </c>
      <c r="H8" s="898"/>
      <c r="I8" s="889"/>
      <c r="J8" s="875" t="s">
        <v>275</v>
      </c>
      <c r="K8" s="876"/>
      <c r="L8" s="876"/>
      <c r="M8" s="955"/>
      <c r="N8" s="955"/>
      <c r="O8" s="955"/>
      <c r="P8" s="147" t="s">
        <v>1441</v>
      </c>
      <c r="Q8" s="888" t="s">
        <v>1438</v>
      </c>
      <c r="R8" s="898"/>
      <c r="S8" s="898"/>
      <c r="T8" s="898"/>
      <c r="U8" s="898"/>
      <c r="V8" s="898"/>
      <c r="W8" s="898"/>
      <c r="X8" s="898"/>
      <c r="Y8" s="899"/>
      <c r="Z8" s="132"/>
      <c r="AA8" s="132"/>
    </row>
    <row r="9" spans="1:27" ht="17.100000000000001" customHeight="1" thickBot="1">
      <c r="A9" s="132"/>
      <c r="B9" s="384"/>
      <c r="C9" s="385"/>
      <c r="D9" s="385"/>
      <c r="E9" s="385"/>
      <c r="F9" s="385"/>
      <c r="G9" s="946"/>
      <c r="H9" s="947"/>
      <c r="I9" s="948"/>
      <c r="J9" s="956" t="s">
        <v>276</v>
      </c>
      <c r="K9" s="957"/>
      <c r="L9" s="957"/>
      <c r="M9" s="958"/>
      <c r="N9" s="958"/>
      <c r="O9" s="958"/>
      <c r="P9" s="149" t="s">
        <v>1441</v>
      </c>
      <c r="Q9" s="959" t="s">
        <v>1442</v>
      </c>
      <c r="R9" s="960"/>
      <c r="S9" s="961"/>
      <c r="T9" s="148" t="s">
        <v>84</v>
      </c>
      <c r="U9" s="919"/>
      <c r="V9" s="919"/>
      <c r="W9" s="919"/>
      <c r="X9" s="919"/>
      <c r="Y9" s="146" t="s">
        <v>1443</v>
      </c>
      <c r="Z9" s="132"/>
      <c r="AA9" s="132"/>
    </row>
    <row r="10" spans="1:27" ht="17.100000000000001" customHeight="1">
      <c r="A10" s="132"/>
      <c r="B10" s="931" t="s">
        <v>1447</v>
      </c>
      <c r="C10" s="932"/>
      <c r="D10" s="932"/>
      <c r="E10" s="932"/>
      <c r="F10" s="933"/>
      <c r="G10" s="940" t="s">
        <v>1448</v>
      </c>
      <c r="H10" s="941"/>
      <c r="I10" s="942"/>
      <c r="J10" s="943"/>
      <c r="K10" s="944"/>
      <c r="L10" s="944"/>
      <c r="M10" s="944"/>
      <c r="N10" s="944"/>
      <c r="O10" s="944"/>
      <c r="P10" s="944"/>
      <c r="Q10" s="944"/>
      <c r="R10" s="944"/>
      <c r="S10" s="944"/>
      <c r="T10" s="944"/>
      <c r="U10" s="944"/>
      <c r="V10" s="944"/>
      <c r="W10" s="944"/>
      <c r="X10" s="944"/>
      <c r="Y10" s="945"/>
      <c r="Z10" s="132"/>
      <c r="AA10" s="132"/>
    </row>
    <row r="11" spans="1:27" ht="17.100000000000001" customHeight="1">
      <c r="A11" s="132"/>
      <c r="B11" s="934"/>
      <c r="C11" s="935"/>
      <c r="D11" s="935"/>
      <c r="E11" s="935"/>
      <c r="F11" s="936"/>
      <c r="G11" s="888" t="s">
        <v>1449</v>
      </c>
      <c r="H11" s="898"/>
      <c r="I11" s="889"/>
      <c r="J11" s="890"/>
      <c r="K11" s="891"/>
      <c r="L11" s="891"/>
      <c r="M11" s="891"/>
      <c r="N11" s="891"/>
      <c r="O11" s="891"/>
      <c r="P11" s="891"/>
      <c r="Q11" s="891"/>
      <c r="R11" s="891"/>
      <c r="S11" s="891"/>
      <c r="T11" s="891"/>
      <c r="U11" s="891"/>
      <c r="V11" s="891"/>
      <c r="W11" s="891"/>
      <c r="X11" s="891"/>
      <c r="Y11" s="892"/>
      <c r="Z11" s="132"/>
      <c r="AA11" s="132"/>
    </row>
    <row r="12" spans="1:27" ht="17.100000000000001" customHeight="1">
      <c r="A12" s="132"/>
      <c r="B12" s="934"/>
      <c r="C12" s="935"/>
      <c r="D12" s="935"/>
      <c r="E12" s="935"/>
      <c r="F12" s="936"/>
      <c r="G12" s="888" t="s">
        <v>1450</v>
      </c>
      <c r="H12" s="898"/>
      <c r="I12" s="889"/>
      <c r="J12" s="890"/>
      <c r="K12" s="891"/>
      <c r="L12" s="891"/>
      <c r="M12" s="891"/>
      <c r="N12" s="891"/>
      <c r="O12" s="891"/>
      <c r="P12" s="891"/>
      <c r="Q12" s="891"/>
      <c r="R12" s="891"/>
      <c r="S12" s="891"/>
      <c r="T12" s="891"/>
      <c r="U12" s="891"/>
      <c r="V12" s="891"/>
      <c r="W12" s="891"/>
      <c r="X12" s="891"/>
      <c r="Y12" s="892"/>
      <c r="Z12" s="132"/>
      <c r="AA12" s="132"/>
    </row>
    <row r="13" spans="1:27" ht="17.100000000000001" customHeight="1" thickBot="1">
      <c r="A13" s="132"/>
      <c r="B13" s="937"/>
      <c r="C13" s="938"/>
      <c r="D13" s="938"/>
      <c r="E13" s="938"/>
      <c r="F13" s="939"/>
      <c r="G13" s="946" t="s">
        <v>1451</v>
      </c>
      <c r="H13" s="947"/>
      <c r="I13" s="948"/>
      <c r="J13" s="949"/>
      <c r="K13" s="950"/>
      <c r="L13" s="950"/>
      <c r="M13" s="950"/>
      <c r="N13" s="950"/>
      <c r="O13" s="950"/>
      <c r="P13" s="950"/>
      <c r="Q13" s="950"/>
      <c r="R13" s="950"/>
      <c r="S13" s="950"/>
      <c r="T13" s="950"/>
      <c r="U13" s="950"/>
      <c r="V13" s="950"/>
      <c r="W13" s="950"/>
      <c r="X13" s="950"/>
      <c r="Y13" s="951"/>
      <c r="Z13" s="132"/>
      <c r="AA13" s="132"/>
    </row>
    <row r="14" spans="1:27" ht="17.100000000000001" customHeight="1">
      <c r="A14" s="132"/>
      <c r="B14" s="931" t="s">
        <v>1452</v>
      </c>
      <c r="C14" s="932"/>
      <c r="D14" s="932"/>
      <c r="E14" s="932"/>
      <c r="F14" s="933"/>
      <c r="G14" s="940" t="s">
        <v>1448</v>
      </c>
      <c r="H14" s="941"/>
      <c r="I14" s="942"/>
      <c r="J14" s="943"/>
      <c r="K14" s="944"/>
      <c r="L14" s="944"/>
      <c r="M14" s="944"/>
      <c r="N14" s="944"/>
      <c r="O14" s="944"/>
      <c r="P14" s="944"/>
      <c r="Q14" s="944"/>
      <c r="R14" s="944"/>
      <c r="S14" s="944"/>
      <c r="T14" s="944"/>
      <c r="U14" s="944"/>
      <c r="V14" s="944"/>
      <c r="W14" s="944"/>
      <c r="X14" s="944"/>
      <c r="Y14" s="945"/>
      <c r="Z14" s="132"/>
      <c r="AA14" s="132"/>
    </row>
    <row r="15" spans="1:27" ht="17.100000000000001" customHeight="1">
      <c r="A15" s="132"/>
      <c r="B15" s="934"/>
      <c r="C15" s="935"/>
      <c r="D15" s="935"/>
      <c r="E15" s="935"/>
      <c r="F15" s="936"/>
      <c r="G15" s="888" t="s">
        <v>1449</v>
      </c>
      <c r="H15" s="898"/>
      <c r="I15" s="889"/>
      <c r="J15" s="890"/>
      <c r="K15" s="891"/>
      <c r="L15" s="891"/>
      <c r="M15" s="891"/>
      <c r="N15" s="891"/>
      <c r="O15" s="891"/>
      <c r="P15" s="891"/>
      <c r="Q15" s="891"/>
      <c r="R15" s="891"/>
      <c r="S15" s="891"/>
      <c r="T15" s="891"/>
      <c r="U15" s="891"/>
      <c r="V15" s="891"/>
      <c r="W15" s="891"/>
      <c r="X15" s="891"/>
      <c r="Y15" s="892"/>
      <c r="Z15" s="132"/>
      <c r="AA15" s="132"/>
    </row>
    <row r="16" spans="1:27" ht="17.100000000000001" customHeight="1">
      <c r="A16" s="132"/>
      <c r="B16" s="934"/>
      <c r="C16" s="935"/>
      <c r="D16" s="935"/>
      <c r="E16" s="935"/>
      <c r="F16" s="936"/>
      <c r="G16" s="888" t="s">
        <v>1450</v>
      </c>
      <c r="H16" s="898"/>
      <c r="I16" s="889"/>
      <c r="J16" s="890"/>
      <c r="K16" s="891"/>
      <c r="L16" s="891"/>
      <c r="M16" s="891"/>
      <c r="N16" s="891"/>
      <c r="O16" s="891"/>
      <c r="P16" s="891"/>
      <c r="Q16" s="891"/>
      <c r="R16" s="891"/>
      <c r="S16" s="891"/>
      <c r="T16" s="891"/>
      <c r="U16" s="891"/>
      <c r="V16" s="891"/>
      <c r="W16" s="891"/>
      <c r="X16" s="891"/>
      <c r="Y16" s="892"/>
      <c r="Z16" s="132"/>
      <c r="AA16" s="132"/>
    </row>
    <row r="17" spans="1:27" ht="17.100000000000001" customHeight="1" thickBot="1">
      <c r="A17" s="132"/>
      <c r="B17" s="937"/>
      <c r="C17" s="938"/>
      <c r="D17" s="938"/>
      <c r="E17" s="938"/>
      <c r="F17" s="939"/>
      <c r="G17" s="946" t="s">
        <v>1451</v>
      </c>
      <c r="H17" s="947"/>
      <c r="I17" s="948"/>
      <c r="J17" s="949"/>
      <c r="K17" s="950"/>
      <c r="L17" s="950"/>
      <c r="M17" s="950"/>
      <c r="N17" s="950"/>
      <c r="O17" s="950"/>
      <c r="P17" s="950"/>
      <c r="Q17" s="950"/>
      <c r="R17" s="950"/>
      <c r="S17" s="950"/>
      <c r="T17" s="950"/>
      <c r="U17" s="950"/>
      <c r="V17" s="950"/>
      <c r="W17" s="950"/>
      <c r="X17" s="950"/>
      <c r="Y17" s="951"/>
      <c r="Z17" s="132"/>
      <c r="AA17" s="132"/>
    </row>
    <row r="18" spans="1:27" ht="17.100000000000001" customHeight="1">
      <c r="A18" s="132"/>
      <c r="B18" s="931" t="s">
        <v>1453</v>
      </c>
      <c r="C18" s="932"/>
      <c r="D18" s="932"/>
      <c r="E18" s="932"/>
      <c r="F18" s="933"/>
      <c r="G18" s="940" t="s">
        <v>1448</v>
      </c>
      <c r="H18" s="941"/>
      <c r="I18" s="942"/>
      <c r="J18" s="943"/>
      <c r="K18" s="944"/>
      <c r="L18" s="944"/>
      <c r="M18" s="944"/>
      <c r="N18" s="944"/>
      <c r="O18" s="944"/>
      <c r="P18" s="944"/>
      <c r="Q18" s="944"/>
      <c r="R18" s="944"/>
      <c r="S18" s="944"/>
      <c r="T18" s="944"/>
      <c r="U18" s="944"/>
      <c r="V18" s="944"/>
      <c r="W18" s="944"/>
      <c r="X18" s="944"/>
      <c r="Y18" s="945"/>
      <c r="Z18" s="132"/>
      <c r="AA18" s="132"/>
    </row>
    <row r="19" spans="1:27" ht="17.100000000000001" customHeight="1">
      <c r="A19" s="132"/>
      <c r="B19" s="934"/>
      <c r="C19" s="935"/>
      <c r="D19" s="935"/>
      <c r="E19" s="935"/>
      <c r="F19" s="936"/>
      <c r="G19" s="888" t="s">
        <v>1449</v>
      </c>
      <c r="H19" s="898"/>
      <c r="I19" s="889"/>
      <c r="J19" s="890"/>
      <c r="K19" s="891"/>
      <c r="L19" s="891"/>
      <c r="M19" s="891"/>
      <c r="N19" s="891"/>
      <c r="O19" s="891"/>
      <c r="P19" s="891"/>
      <c r="Q19" s="891"/>
      <c r="R19" s="891"/>
      <c r="S19" s="891"/>
      <c r="T19" s="891"/>
      <c r="U19" s="891"/>
      <c r="V19" s="891"/>
      <c r="W19" s="891"/>
      <c r="X19" s="891"/>
      <c r="Y19" s="892"/>
      <c r="Z19" s="132"/>
      <c r="AA19" s="132"/>
    </row>
    <row r="20" spans="1:27" ht="17.100000000000001" customHeight="1">
      <c r="A20" s="132"/>
      <c r="B20" s="934"/>
      <c r="C20" s="935"/>
      <c r="D20" s="935"/>
      <c r="E20" s="935"/>
      <c r="F20" s="936"/>
      <c r="G20" s="888" t="s">
        <v>1450</v>
      </c>
      <c r="H20" s="898"/>
      <c r="I20" s="889"/>
      <c r="J20" s="890"/>
      <c r="K20" s="891"/>
      <c r="L20" s="891"/>
      <c r="M20" s="891"/>
      <c r="N20" s="891"/>
      <c r="O20" s="891"/>
      <c r="P20" s="891"/>
      <c r="Q20" s="891"/>
      <c r="R20" s="891"/>
      <c r="S20" s="891"/>
      <c r="T20" s="891"/>
      <c r="U20" s="891"/>
      <c r="V20" s="891"/>
      <c r="W20" s="891"/>
      <c r="X20" s="891"/>
      <c r="Y20" s="892"/>
      <c r="Z20" s="132"/>
      <c r="AA20" s="132"/>
    </row>
    <row r="21" spans="1:27" ht="17.100000000000001" customHeight="1" thickBot="1">
      <c r="A21" s="132"/>
      <c r="B21" s="937"/>
      <c r="C21" s="938"/>
      <c r="D21" s="938"/>
      <c r="E21" s="938"/>
      <c r="F21" s="939"/>
      <c r="G21" s="946" t="s">
        <v>1451</v>
      </c>
      <c r="H21" s="947"/>
      <c r="I21" s="948"/>
      <c r="J21" s="949"/>
      <c r="K21" s="950"/>
      <c r="L21" s="950"/>
      <c r="M21" s="950"/>
      <c r="N21" s="950"/>
      <c r="O21" s="950"/>
      <c r="P21" s="950"/>
      <c r="Q21" s="950"/>
      <c r="R21" s="950"/>
      <c r="S21" s="950"/>
      <c r="T21" s="950"/>
      <c r="U21" s="950"/>
      <c r="V21" s="950"/>
      <c r="W21" s="950"/>
      <c r="X21" s="950"/>
      <c r="Y21" s="951"/>
      <c r="Z21" s="132"/>
      <c r="AA21" s="132"/>
    </row>
    <row r="22" spans="1:27" ht="17.100000000000001" customHeight="1">
      <c r="A22" s="132"/>
      <c r="B22" s="922" t="s">
        <v>1678</v>
      </c>
      <c r="C22" s="923"/>
      <c r="D22" s="923"/>
      <c r="E22" s="923"/>
      <c r="F22" s="923"/>
      <c r="G22" s="923"/>
      <c r="H22" s="923"/>
      <c r="I22" s="923"/>
      <c r="J22" s="924"/>
      <c r="K22" s="925"/>
      <c r="L22" s="925"/>
      <c r="M22" s="925"/>
      <c r="N22" s="925"/>
      <c r="O22" s="918" t="s">
        <v>1679</v>
      </c>
      <c r="P22" s="918"/>
      <c r="Q22" s="918"/>
      <c r="R22" s="925"/>
      <c r="S22" s="925"/>
      <c r="T22" s="925"/>
      <c r="U22" s="925"/>
      <c r="V22" s="925"/>
      <c r="W22" s="352" t="s">
        <v>1680</v>
      </c>
      <c r="X22" s="353"/>
      <c r="Y22" s="354"/>
      <c r="Z22" s="132"/>
      <c r="AA22" s="132"/>
    </row>
    <row r="23" spans="1:27" ht="17.100000000000001" customHeight="1" thickBot="1">
      <c r="A23" s="132"/>
      <c r="B23" s="926" t="s">
        <v>1681</v>
      </c>
      <c r="C23" s="927"/>
      <c r="D23" s="927"/>
      <c r="E23" s="927"/>
      <c r="F23" s="927"/>
      <c r="G23" s="927"/>
      <c r="H23" s="927"/>
      <c r="I23" s="927"/>
      <c r="J23" s="355"/>
      <c r="K23" s="350" t="s">
        <v>1667</v>
      </c>
      <c r="L23" s="351" t="s">
        <v>1445</v>
      </c>
      <c r="M23" s="356" t="s">
        <v>1682</v>
      </c>
      <c r="N23" s="350"/>
      <c r="O23" s="928" t="s">
        <v>1683</v>
      </c>
      <c r="P23" s="929"/>
      <c r="Q23" s="929"/>
      <c r="R23" s="929"/>
      <c r="S23" s="929"/>
      <c r="T23" s="930"/>
      <c r="U23" s="357"/>
      <c r="V23" s="350" t="s">
        <v>1444</v>
      </c>
      <c r="W23" s="351" t="s">
        <v>1445</v>
      </c>
      <c r="X23" s="356" t="s">
        <v>1684</v>
      </c>
      <c r="Y23" s="358"/>
      <c r="Z23" s="132"/>
      <c r="AA23" s="132"/>
    </row>
    <row r="24" spans="1:27" ht="17.100000000000001" customHeight="1" thickBot="1">
      <c r="A24" s="132"/>
      <c r="B24" s="909" t="s">
        <v>1459</v>
      </c>
      <c r="C24" s="910"/>
      <c r="D24" s="910"/>
      <c r="E24" s="910"/>
      <c r="F24" s="910"/>
      <c r="G24" s="910"/>
      <c r="H24" s="910"/>
      <c r="I24" s="910"/>
      <c r="J24" s="161"/>
      <c r="K24" s="162" t="s">
        <v>1444</v>
      </c>
      <c r="L24" s="359" t="s">
        <v>1445</v>
      </c>
      <c r="M24" s="360" t="s">
        <v>1684</v>
      </c>
      <c r="N24" s="162"/>
      <c r="O24" s="911"/>
      <c r="P24" s="911"/>
      <c r="Q24" s="911"/>
      <c r="R24" s="911"/>
      <c r="S24" s="911"/>
      <c r="T24" s="911"/>
      <c r="U24" s="360"/>
      <c r="V24" s="360"/>
      <c r="W24" s="361"/>
      <c r="X24" s="360"/>
      <c r="Y24" s="362"/>
      <c r="Z24" s="30"/>
      <c r="AA24" s="132"/>
    </row>
    <row r="25" spans="1:27" ht="17.100000000000001" customHeight="1">
      <c r="A25" s="132"/>
      <c r="B25" s="912" t="s">
        <v>1454</v>
      </c>
      <c r="C25" s="913"/>
      <c r="D25" s="913"/>
      <c r="E25" s="913"/>
      <c r="F25" s="913"/>
      <c r="G25" s="913"/>
      <c r="H25" s="913"/>
      <c r="I25" s="914"/>
      <c r="J25" s="143"/>
      <c r="K25" s="151" t="s">
        <v>1444</v>
      </c>
      <c r="L25" s="152" t="s">
        <v>84</v>
      </c>
      <c r="M25" s="918" t="s">
        <v>1685</v>
      </c>
      <c r="N25" s="918"/>
      <c r="O25" s="153"/>
      <c r="P25" s="151" t="s">
        <v>1455</v>
      </c>
      <c r="Q25" s="151"/>
      <c r="R25" s="153"/>
      <c r="S25" s="151" t="s">
        <v>1446</v>
      </c>
      <c r="T25" s="151"/>
      <c r="U25" s="154"/>
      <c r="V25" s="155"/>
      <c r="W25" s="155"/>
      <c r="X25" s="155"/>
      <c r="Y25" s="156"/>
      <c r="Z25" s="132"/>
      <c r="AA25" s="132"/>
    </row>
    <row r="26" spans="1:27" ht="17.100000000000001" customHeight="1" thickBot="1">
      <c r="A26" s="132"/>
      <c r="B26" s="915"/>
      <c r="C26" s="916"/>
      <c r="D26" s="916"/>
      <c r="E26" s="916"/>
      <c r="F26" s="916"/>
      <c r="G26" s="916"/>
      <c r="H26" s="916"/>
      <c r="I26" s="917"/>
      <c r="J26" s="157" t="s">
        <v>1456</v>
      </c>
      <c r="K26" s="150"/>
      <c r="L26" s="150"/>
      <c r="M26" s="158" t="s">
        <v>84</v>
      </c>
      <c r="N26" s="919"/>
      <c r="O26" s="919"/>
      <c r="P26" s="919"/>
      <c r="Q26" s="150" t="s">
        <v>80</v>
      </c>
      <c r="R26" s="150"/>
      <c r="S26" s="150"/>
      <c r="T26" s="150"/>
      <c r="U26" s="159"/>
      <c r="V26" s="159"/>
      <c r="W26" s="159"/>
      <c r="X26" s="159"/>
      <c r="Y26" s="160"/>
      <c r="Z26" s="132"/>
      <c r="AA26" s="132"/>
    </row>
    <row r="27" spans="1:27" ht="17.100000000000001" customHeight="1" thickBot="1">
      <c r="A27" s="132"/>
      <c r="B27" s="984" t="s">
        <v>1753</v>
      </c>
      <c r="C27" s="985"/>
      <c r="D27" s="985"/>
      <c r="E27" s="985"/>
      <c r="F27" s="985"/>
      <c r="G27" s="985"/>
      <c r="H27" s="985"/>
      <c r="I27" s="986"/>
      <c r="J27" s="161"/>
      <c r="K27" s="983" t="s">
        <v>1750</v>
      </c>
      <c r="L27" s="983"/>
      <c r="M27" s="983"/>
      <c r="N27" s="995" t="s">
        <v>1751</v>
      </c>
      <c r="O27" s="992" t="s">
        <v>1755</v>
      </c>
      <c r="P27" s="992"/>
      <c r="Q27" s="992"/>
      <c r="R27" s="992"/>
      <c r="S27" s="357"/>
      <c r="T27" s="983" t="s">
        <v>1752</v>
      </c>
      <c r="U27" s="983"/>
      <c r="V27" s="987" t="s">
        <v>1754</v>
      </c>
      <c r="W27" s="988"/>
      <c r="X27" s="993"/>
      <c r="Y27" s="994"/>
      <c r="Z27" s="132"/>
      <c r="AA27" s="132"/>
    </row>
    <row r="28" spans="1:27" ht="17.100000000000001" customHeight="1" thickBot="1">
      <c r="A28" s="132"/>
      <c r="B28" s="920" t="s">
        <v>1457</v>
      </c>
      <c r="C28" s="921"/>
      <c r="D28" s="921"/>
      <c r="E28" s="921"/>
      <c r="F28" s="921"/>
      <c r="G28" s="921"/>
      <c r="H28" s="921"/>
      <c r="I28" s="989"/>
      <c r="J28" s="161"/>
      <c r="K28" s="162" t="s">
        <v>1444</v>
      </c>
      <c r="L28" s="359" t="s">
        <v>1445</v>
      </c>
      <c r="M28" s="360" t="s">
        <v>1684</v>
      </c>
      <c r="N28" s="162"/>
      <c r="O28" s="990"/>
      <c r="P28" s="990"/>
      <c r="Q28" s="990"/>
      <c r="R28" s="990"/>
      <c r="S28" s="990"/>
      <c r="T28" s="990"/>
      <c r="U28" s="990"/>
      <c r="V28" s="990"/>
      <c r="W28" s="990"/>
      <c r="X28" s="990"/>
      <c r="Y28" s="991"/>
      <c r="Z28" s="132"/>
      <c r="AA28" s="132"/>
    </row>
    <row r="29" spans="1:27" ht="24" customHeight="1">
      <c r="A29"/>
      <c r="B29"/>
      <c r="C29"/>
      <c r="D29"/>
      <c r="E29"/>
      <c r="F29"/>
      <c r="G29"/>
      <c r="H29"/>
      <c r="I29"/>
      <c r="J29"/>
      <c r="K29"/>
      <c r="L29"/>
      <c r="M29"/>
      <c r="N29"/>
      <c r="O29"/>
      <c r="P29"/>
      <c r="Q29"/>
      <c r="R29"/>
      <c r="S29"/>
      <c r="T29"/>
      <c r="U29"/>
      <c r="V29"/>
      <c r="W29"/>
      <c r="X29"/>
      <c r="Y29"/>
      <c r="Z29"/>
      <c r="AA29"/>
    </row>
    <row r="30" spans="1:27" ht="17.100000000000001" customHeight="1">
      <c r="A30" s="132"/>
      <c r="B30" s="132" t="s">
        <v>1461</v>
      </c>
      <c r="C30" s="132"/>
      <c r="D30" s="132"/>
      <c r="E30" s="132"/>
      <c r="F30" s="132"/>
      <c r="G30" s="132"/>
      <c r="H30" s="132"/>
      <c r="I30" s="132"/>
      <c r="J30" s="132"/>
      <c r="K30" s="132"/>
      <c r="L30" s="132"/>
      <c r="M30" s="132"/>
      <c r="N30" s="132"/>
      <c r="O30" s="132"/>
      <c r="P30" s="132"/>
      <c r="Q30" s="132"/>
      <c r="R30" s="132"/>
      <c r="S30" s="132"/>
      <c r="T30" s="132"/>
      <c r="U30" s="132"/>
      <c r="V30" s="132"/>
      <c r="W30" s="132"/>
      <c r="X30" s="132"/>
      <c r="Y30" s="132"/>
      <c r="Z30" s="132"/>
      <c r="AA30" s="132"/>
    </row>
    <row r="31" spans="1:27" ht="15" customHeight="1">
      <c r="A31" s="132"/>
      <c r="B31" s="888" t="s">
        <v>1734</v>
      </c>
      <c r="C31" s="898"/>
      <c r="D31" s="898"/>
      <c r="E31" s="898"/>
      <c r="F31" s="898"/>
      <c r="G31" s="898"/>
      <c r="H31" s="898"/>
      <c r="I31" s="898"/>
      <c r="J31" s="898"/>
      <c r="K31" s="898"/>
      <c r="L31" s="898"/>
      <c r="M31" s="898"/>
      <c r="N31" s="898"/>
      <c r="O31" s="898"/>
      <c r="P31" s="898"/>
      <c r="Q31" s="898"/>
      <c r="R31" s="898"/>
      <c r="S31" s="898"/>
      <c r="T31" s="898"/>
      <c r="U31" s="898"/>
      <c r="V31" s="898"/>
      <c r="W31" s="898"/>
      <c r="X31" s="898"/>
      <c r="Y31" s="889"/>
      <c r="Z31" s="132"/>
      <c r="AA31" s="132"/>
    </row>
    <row r="32" spans="1:27" ht="17.100000000000001" customHeight="1">
      <c r="A32" s="132"/>
      <c r="B32" s="194"/>
      <c r="C32" s="144"/>
      <c r="D32" s="144" t="s">
        <v>1735</v>
      </c>
      <c r="E32" s="144"/>
      <c r="F32" s="144"/>
      <c r="G32" s="144"/>
      <c r="H32" s="144"/>
      <c r="I32" s="144"/>
      <c r="J32" s="144"/>
      <c r="K32" s="144"/>
      <c r="L32" s="144"/>
      <c r="M32" s="144"/>
      <c r="N32" s="144"/>
      <c r="O32" s="144"/>
      <c r="P32" s="144"/>
      <c r="Q32" s="144"/>
      <c r="R32" s="144"/>
      <c r="S32" s="144"/>
      <c r="T32" s="144"/>
      <c r="U32" s="144" t="s">
        <v>1736</v>
      </c>
      <c r="V32" s="144"/>
      <c r="W32" s="144"/>
      <c r="X32" s="144"/>
      <c r="Y32" s="184"/>
      <c r="Z32" s="132"/>
      <c r="AA32" s="132"/>
    </row>
    <row r="33" spans="1:27" ht="15" customHeight="1">
      <c r="A33" s="132"/>
      <c r="B33" s="888" t="s">
        <v>1737</v>
      </c>
      <c r="C33" s="898"/>
      <c r="D33" s="898"/>
      <c r="E33" s="898"/>
      <c r="F33" s="898"/>
      <c r="G33" s="898"/>
      <c r="H33" s="898"/>
      <c r="I33" s="898"/>
      <c r="J33" s="898"/>
      <c r="K33" s="898"/>
      <c r="L33" s="898"/>
      <c r="M33" s="899"/>
      <c r="N33" s="888" t="s">
        <v>1738</v>
      </c>
      <c r="O33" s="898"/>
      <c r="P33" s="898"/>
      <c r="Q33" s="898"/>
      <c r="R33" s="898"/>
      <c r="S33" s="898"/>
      <c r="T33" s="898"/>
      <c r="U33" s="898"/>
      <c r="V33" s="898"/>
      <c r="W33" s="898"/>
      <c r="X33" s="898"/>
      <c r="Y33" s="899"/>
      <c r="Z33" s="132"/>
      <c r="AA33" s="132"/>
    </row>
    <row r="34" spans="1:27" ht="17.100000000000001" customHeight="1">
      <c r="A34" s="132"/>
      <c r="B34" s="143"/>
      <c r="C34" s="144" t="s">
        <v>1739</v>
      </c>
      <c r="D34" s="144"/>
      <c r="E34" s="132"/>
      <c r="F34" s="145"/>
      <c r="G34" s="144" t="s">
        <v>1740</v>
      </c>
      <c r="H34" s="132"/>
      <c r="I34" s="132"/>
      <c r="J34" s="145"/>
      <c r="K34" s="144" t="s">
        <v>700</v>
      </c>
      <c r="L34" s="144"/>
      <c r="M34" s="146"/>
      <c r="N34" s="143"/>
      <c r="O34" s="144" t="s">
        <v>1739</v>
      </c>
      <c r="P34" s="144"/>
      <c r="Q34" s="132"/>
      <c r="R34" s="145"/>
      <c r="S34" s="144" t="s">
        <v>1740</v>
      </c>
      <c r="T34" s="132"/>
      <c r="U34" s="132"/>
      <c r="V34" s="145"/>
      <c r="W34" s="144" t="s">
        <v>700</v>
      </c>
      <c r="X34" s="144"/>
      <c r="Y34" s="146"/>
      <c r="Z34" s="132"/>
      <c r="AA34" s="132"/>
    </row>
    <row r="35" spans="1:27" ht="17.100000000000001" customHeight="1">
      <c r="A35" s="132"/>
      <c r="B35" s="888" t="s">
        <v>1460</v>
      </c>
      <c r="C35" s="889"/>
      <c r="D35" s="890"/>
      <c r="E35" s="891"/>
      <c r="F35" s="891"/>
      <c r="G35" s="891"/>
      <c r="H35" s="891"/>
      <c r="I35" s="891"/>
      <c r="J35" s="891"/>
      <c r="K35" s="891"/>
      <c r="L35" s="891"/>
      <c r="M35" s="892"/>
      <c r="N35" s="898" t="s">
        <v>1458</v>
      </c>
      <c r="O35" s="889"/>
      <c r="P35" s="890"/>
      <c r="Q35" s="891"/>
      <c r="R35" s="891"/>
      <c r="S35" s="891"/>
      <c r="T35" s="891"/>
      <c r="U35" s="891"/>
      <c r="V35" s="891"/>
      <c r="W35" s="891"/>
      <c r="X35" s="891"/>
      <c r="Y35" s="895"/>
      <c r="Z35" s="132"/>
      <c r="AA35" s="132"/>
    </row>
    <row r="36" spans="1:27" ht="17.100000000000001" customHeight="1">
      <c r="A36" s="132"/>
      <c r="B36" s="888" t="s">
        <v>1465</v>
      </c>
      <c r="C36" s="889"/>
      <c r="D36" s="890"/>
      <c r="E36" s="891"/>
      <c r="F36" s="891"/>
      <c r="G36" s="891"/>
      <c r="H36" s="891"/>
      <c r="I36" s="891"/>
      <c r="J36" s="891"/>
      <c r="K36" s="891"/>
      <c r="L36" s="891"/>
      <c r="M36" s="892"/>
      <c r="N36" s="908" t="s">
        <v>1462</v>
      </c>
      <c r="O36" s="894"/>
      <c r="P36" s="890"/>
      <c r="Q36" s="891"/>
      <c r="R36" s="891"/>
      <c r="S36" s="895"/>
      <c r="T36" s="896" t="s">
        <v>1463</v>
      </c>
      <c r="U36" s="897"/>
      <c r="V36" s="890"/>
      <c r="W36" s="891"/>
      <c r="X36" s="891"/>
      <c r="Y36" s="895"/>
      <c r="Z36" s="132"/>
      <c r="AA36" s="132"/>
    </row>
    <row r="37" spans="1:27" ht="17.100000000000001" customHeight="1">
      <c r="A37" s="132"/>
      <c r="B37" s="386"/>
      <c r="C37" s="387"/>
      <c r="D37" s="387"/>
      <c r="E37" s="387"/>
      <c r="F37" s="387"/>
      <c r="G37" s="387"/>
      <c r="H37" s="387"/>
      <c r="I37" s="387"/>
      <c r="J37" s="387"/>
      <c r="K37" s="387"/>
      <c r="L37" s="387"/>
      <c r="M37" s="388"/>
      <c r="N37" s="898" t="s">
        <v>1464</v>
      </c>
      <c r="O37" s="889"/>
      <c r="P37" s="890"/>
      <c r="Q37" s="891"/>
      <c r="R37" s="891"/>
      <c r="S37" s="891"/>
      <c r="T37" s="891"/>
      <c r="U37" s="891"/>
      <c r="V37" s="891"/>
      <c r="W37" s="891"/>
      <c r="X37" s="891"/>
      <c r="Y37" s="895"/>
      <c r="Z37" s="132"/>
      <c r="AA37" s="132"/>
    </row>
    <row r="38" spans="1:27" ht="17.100000000000001" customHeight="1">
      <c r="A38" s="132"/>
      <c r="B38" s="888" t="s">
        <v>1741</v>
      </c>
      <c r="C38" s="898"/>
      <c r="D38" s="898"/>
      <c r="E38" s="898"/>
      <c r="F38" s="898"/>
      <c r="G38" s="898"/>
      <c r="H38" s="898"/>
      <c r="I38" s="898"/>
      <c r="J38" s="898"/>
      <c r="K38" s="898"/>
      <c r="L38" s="898"/>
      <c r="M38" s="899"/>
      <c r="N38" s="898" t="s">
        <v>1742</v>
      </c>
      <c r="O38" s="898"/>
      <c r="P38" s="898"/>
      <c r="Q38" s="898"/>
      <c r="R38" s="898"/>
      <c r="S38" s="898"/>
      <c r="T38" s="898"/>
      <c r="U38" s="889"/>
      <c r="V38" s="888" t="s">
        <v>1689</v>
      </c>
      <c r="W38" s="898"/>
      <c r="X38" s="898"/>
      <c r="Y38" s="889"/>
      <c r="Z38" s="132"/>
      <c r="AA38" s="132"/>
    </row>
    <row r="39" spans="1:27" ht="17.100000000000001" customHeight="1">
      <c r="A39" s="132"/>
      <c r="B39" s="143"/>
      <c r="C39" s="144" t="s">
        <v>1691</v>
      </c>
      <c r="D39" s="144"/>
      <c r="E39" s="132"/>
      <c r="F39" s="145"/>
      <c r="G39" s="144" t="s">
        <v>1743</v>
      </c>
      <c r="H39" s="132"/>
      <c r="I39" s="132"/>
      <c r="J39" s="145"/>
      <c r="K39" s="144" t="s">
        <v>1690</v>
      </c>
      <c r="L39" s="144"/>
      <c r="M39" s="146"/>
      <c r="N39" s="41"/>
      <c r="O39" s="145"/>
      <c r="P39" s="900" t="s">
        <v>1744</v>
      </c>
      <c r="Q39" s="900"/>
      <c r="R39" s="389"/>
      <c r="S39" s="900" t="s">
        <v>1745</v>
      </c>
      <c r="T39" s="900"/>
      <c r="U39" s="365"/>
      <c r="V39" s="901"/>
      <c r="W39" s="902"/>
      <c r="X39" s="364"/>
      <c r="Y39" s="169"/>
      <c r="Z39" s="132"/>
      <c r="AA39" s="132"/>
    </row>
    <row r="40" spans="1:27" ht="17.100000000000001" customHeight="1">
      <c r="A40" s="132"/>
      <c r="B40" s="888" t="s">
        <v>1746</v>
      </c>
      <c r="C40" s="898"/>
      <c r="D40" s="898"/>
      <c r="E40" s="898"/>
      <c r="F40" s="898"/>
      <c r="G40" s="898"/>
      <c r="H40" s="898"/>
      <c r="I40" s="898"/>
      <c r="J40" s="898"/>
      <c r="K40" s="898"/>
      <c r="L40" s="898"/>
      <c r="M40" s="898"/>
      <c r="N40" s="898"/>
      <c r="O40" s="898"/>
      <c r="P40" s="898"/>
      <c r="Q40" s="898"/>
      <c r="R40" s="898"/>
      <c r="S40" s="898"/>
      <c r="T40" s="898"/>
      <c r="U40" s="889"/>
      <c r="V40" s="903"/>
      <c r="W40" s="904"/>
      <c r="X40" s="904"/>
      <c r="Y40" s="905"/>
      <c r="Z40" s="132"/>
      <c r="AA40" s="132"/>
    </row>
    <row r="41" spans="1:27" ht="17.100000000000001" customHeight="1">
      <c r="A41" s="132"/>
      <c r="B41" s="888" t="s">
        <v>1460</v>
      </c>
      <c r="C41" s="889"/>
      <c r="D41" s="890"/>
      <c r="E41" s="891"/>
      <c r="F41" s="891"/>
      <c r="G41" s="891"/>
      <c r="H41" s="891"/>
      <c r="I41" s="891"/>
      <c r="J41" s="891"/>
      <c r="K41" s="891"/>
      <c r="L41" s="891"/>
      <c r="M41" s="892"/>
      <c r="N41" s="893" t="s">
        <v>1462</v>
      </c>
      <c r="O41" s="894"/>
      <c r="P41" s="890"/>
      <c r="Q41" s="891"/>
      <c r="R41" s="891"/>
      <c r="S41" s="891"/>
      <c r="T41" s="891"/>
      <c r="U41" s="895"/>
      <c r="V41" s="903"/>
      <c r="W41" s="904"/>
      <c r="X41" s="904"/>
      <c r="Y41" s="905"/>
      <c r="Z41" s="132"/>
      <c r="AA41" s="132"/>
    </row>
    <row r="42" spans="1:27" ht="17.100000000000001" customHeight="1">
      <c r="A42" s="132"/>
      <c r="B42" s="888" t="s">
        <v>1464</v>
      </c>
      <c r="C42" s="889"/>
      <c r="D42" s="890"/>
      <c r="E42" s="891"/>
      <c r="F42" s="891"/>
      <c r="G42" s="891"/>
      <c r="H42" s="891"/>
      <c r="I42" s="891"/>
      <c r="J42" s="891"/>
      <c r="K42" s="891"/>
      <c r="L42" s="891"/>
      <c r="M42" s="892"/>
      <c r="N42" s="896" t="s">
        <v>1463</v>
      </c>
      <c r="O42" s="897"/>
      <c r="P42" s="890"/>
      <c r="Q42" s="891"/>
      <c r="R42" s="891"/>
      <c r="S42" s="891"/>
      <c r="T42" s="891"/>
      <c r="U42" s="895"/>
      <c r="V42" s="366"/>
      <c r="W42" s="367"/>
      <c r="X42" s="906"/>
      <c r="Y42" s="907"/>
      <c r="Z42" s="132"/>
      <c r="AA42" s="132"/>
    </row>
    <row r="43" spans="1:27" ht="30" customHeight="1">
      <c r="A43"/>
      <c r="B43"/>
      <c r="C43"/>
      <c r="D43"/>
      <c r="E43"/>
      <c r="F43"/>
      <c r="G43"/>
      <c r="H43"/>
      <c r="I43"/>
      <c r="J43"/>
      <c r="K43"/>
      <c r="L43"/>
      <c r="M43"/>
      <c r="N43"/>
      <c r="O43"/>
      <c r="P43"/>
      <c r="Q43"/>
      <c r="R43"/>
      <c r="S43"/>
      <c r="T43"/>
      <c r="U43"/>
      <c r="V43"/>
      <c r="W43"/>
      <c r="X43"/>
      <c r="Y43"/>
      <c r="Z43"/>
      <c r="AA43"/>
    </row>
    <row r="44" spans="1:27" ht="14.1" customHeight="1">
      <c r="A44" s="132"/>
      <c r="B44" s="132"/>
      <c r="C44" s="803" t="s">
        <v>1466</v>
      </c>
      <c r="D44" s="804"/>
      <c r="E44" s="804"/>
      <c r="F44" s="804"/>
      <c r="G44" s="804"/>
      <c r="H44" s="805"/>
      <c r="I44" s="803" t="s">
        <v>1467</v>
      </c>
      <c r="J44" s="804"/>
      <c r="K44" s="804"/>
      <c r="L44" s="804"/>
      <c r="M44" s="804"/>
      <c r="N44" s="805"/>
      <c r="O44" s="803" t="s">
        <v>1468</v>
      </c>
      <c r="P44" s="804"/>
      <c r="Q44" s="804"/>
      <c r="R44" s="804"/>
      <c r="S44" s="804"/>
      <c r="T44" s="804"/>
      <c r="U44" s="804"/>
      <c r="V44" s="804"/>
      <c r="W44" s="804"/>
      <c r="X44" s="805"/>
      <c r="Y44" s="132"/>
      <c r="Z44" s="132"/>
      <c r="AA44" s="132"/>
    </row>
    <row r="45" spans="1:27" ht="14.1" customHeight="1">
      <c r="A45" s="132"/>
      <c r="B45" s="132"/>
      <c r="C45" s="866" t="s">
        <v>1445</v>
      </c>
      <c r="D45" s="867"/>
      <c r="E45" s="867"/>
      <c r="F45" s="867"/>
      <c r="G45" s="867"/>
      <c r="H45" s="868"/>
      <c r="I45" s="866" t="s">
        <v>1445</v>
      </c>
      <c r="J45" s="867"/>
      <c r="K45" s="867"/>
      <c r="L45" s="867"/>
      <c r="M45" s="867"/>
      <c r="N45" s="868"/>
      <c r="O45" s="875" t="s">
        <v>1469</v>
      </c>
      <c r="P45" s="876"/>
      <c r="Q45" s="876"/>
      <c r="R45" s="876"/>
      <c r="S45" s="876"/>
      <c r="T45" s="876"/>
      <c r="U45" s="876"/>
      <c r="V45" s="876"/>
      <c r="W45" s="876"/>
      <c r="X45" s="877"/>
      <c r="Y45" s="132"/>
      <c r="Z45" s="132"/>
      <c r="AA45" s="132"/>
    </row>
    <row r="46" spans="1:27" ht="17.100000000000001" customHeight="1">
      <c r="A46" s="132"/>
      <c r="B46" s="132"/>
      <c r="C46" s="869"/>
      <c r="D46" s="870"/>
      <c r="E46" s="870"/>
      <c r="F46" s="870"/>
      <c r="G46" s="870"/>
      <c r="H46" s="871"/>
      <c r="I46" s="869"/>
      <c r="J46" s="870"/>
      <c r="K46" s="870"/>
      <c r="L46" s="870"/>
      <c r="M46" s="870"/>
      <c r="N46" s="871"/>
      <c r="O46" s="878" t="s">
        <v>1445</v>
      </c>
      <c r="P46" s="879"/>
      <c r="Q46" s="879"/>
      <c r="R46" s="879"/>
      <c r="S46" s="882" t="s">
        <v>1470</v>
      </c>
      <c r="T46" s="883"/>
      <c r="U46" s="885" t="s">
        <v>1445</v>
      </c>
      <c r="V46" s="879"/>
      <c r="W46" s="879"/>
      <c r="X46" s="886"/>
      <c r="Y46" s="132"/>
      <c r="Z46" s="132"/>
      <c r="AA46" s="132"/>
    </row>
    <row r="47" spans="1:27" ht="17.100000000000001" customHeight="1">
      <c r="A47" s="132"/>
      <c r="B47" s="132"/>
      <c r="C47" s="872"/>
      <c r="D47" s="873"/>
      <c r="E47" s="873"/>
      <c r="F47" s="873"/>
      <c r="G47" s="873"/>
      <c r="H47" s="874"/>
      <c r="I47" s="872"/>
      <c r="J47" s="873"/>
      <c r="K47" s="873"/>
      <c r="L47" s="873"/>
      <c r="M47" s="873"/>
      <c r="N47" s="874"/>
      <c r="O47" s="880"/>
      <c r="P47" s="881"/>
      <c r="Q47" s="881"/>
      <c r="R47" s="881"/>
      <c r="S47" s="884"/>
      <c r="T47" s="884"/>
      <c r="U47" s="881"/>
      <c r="V47" s="881"/>
      <c r="W47" s="881"/>
      <c r="X47" s="887"/>
      <c r="Y47" s="132"/>
      <c r="Z47" s="132"/>
      <c r="AA47" s="132"/>
    </row>
    <row r="48" spans="1:27" ht="9.9499999999999993" customHeight="1">
      <c r="A48" s="132"/>
      <c r="B48" s="132"/>
      <c r="C48" s="369"/>
      <c r="D48" s="369"/>
      <c r="E48" s="369"/>
      <c r="F48" s="369"/>
      <c r="G48" s="369"/>
      <c r="H48" s="369"/>
      <c r="I48" s="369"/>
      <c r="J48" s="369"/>
      <c r="K48" s="369"/>
      <c r="L48" s="369"/>
      <c r="M48" s="163"/>
      <c r="N48" s="163"/>
      <c r="O48" s="163"/>
      <c r="P48" s="368"/>
      <c r="Q48" s="163"/>
      <c r="R48" s="163"/>
      <c r="S48" s="163"/>
      <c r="T48" s="369"/>
      <c r="U48" s="369"/>
      <c r="V48" s="369"/>
      <c r="W48" s="369"/>
      <c r="X48" s="369"/>
      <c r="Y48" s="132"/>
      <c r="Z48" s="132"/>
      <c r="AA48" s="132"/>
    </row>
    <row r="49" spans="1:27" ht="12.95" customHeight="1">
      <c r="A49" s="132"/>
      <c r="B49" s="132"/>
      <c r="C49" s="789" t="s">
        <v>1471</v>
      </c>
      <c r="D49" s="789"/>
      <c r="E49" s="803"/>
      <c r="F49" s="804"/>
      <c r="G49" s="804"/>
      <c r="H49" s="805"/>
      <c r="I49" s="771" t="s">
        <v>1472</v>
      </c>
      <c r="J49" s="773"/>
      <c r="K49" s="862" t="s">
        <v>81</v>
      </c>
      <c r="L49" s="772" t="s">
        <v>1473</v>
      </c>
      <c r="M49" s="772"/>
      <c r="N49" s="772"/>
      <c r="O49" s="772"/>
      <c r="P49" s="772"/>
      <c r="Q49" s="772"/>
      <c r="R49" s="864" t="s">
        <v>40</v>
      </c>
      <c r="S49" s="846" t="s">
        <v>1474</v>
      </c>
      <c r="T49" s="771"/>
      <c r="U49" s="772"/>
      <c r="V49" s="772"/>
      <c r="W49" s="772"/>
      <c r="X49" s="773"/>
      <c r="Y49" s="132"/>
      <c r="Z49" s="132"/>
      <c r="AA49" s="132"/>
    </row>
    <row r="50" spans="1:27" ht="12.95" customHeight="1">
      <c r="A50" s="132"/>
      <c r="B50" s="132"/>
      <c r="C50" s="789"/>
      <c r="D50" s="789"/>
      <c r="E50" s="803"/>
      <c r="F50" s="804"/>
      <c r="G50" s="804"/>
      <c r="H50" s="805"/>
      <c r="I50" s="841"/>
      <c r="J50" s="842"/>
      <c r="K50" s="863"/>
      <c r="L50" s="852"/>
      <c r="M50" s="852"/>
      <c r="N50" s="852"/>
      <c r="O50" s="852"/>
      <c r="P50" s="852"/>
      <c r="Q50" s="852"/>
      <c r="R50" s="865"/>
      <c r="S50" s="847"/>
      <c r="T50" s="849"/>
      <c r="U50" s="850"/>
      <c r="V50" s="850"/>
      <c r="W50" s="850"/>
      <c r="X50" s="851"/>
      <c r="Y50" s="132"/>
      <c r="Z50" s="132"/>
      <c r="AA50" s="132"/>
    </row>
    <row r="51" spans="1:27" ht="12.95" customHeight="1">
      <c r="A51" s="132"/>
      <c r="B51" s="132"/>
      <c r="C51" s="771" t="s">
        <v>1475</v>
      </c>
      <c r="D51" s="773"/>
      <c r="E51" s="771" t="s">
        <v>1749</v>
      </c>
      <c r="F51" s="772"/>
      <c r="G51" s="772"/>
      <c r="H51" s="773"/>
      <c r="I51" s="771" t="s">
        <v>1476</v>
      </c>
      <c r="J51" s="773"/>
      <c r="K51" s="30"/>
      <c r="L51" s="132" t="s">
        <v>1477</v>
      </c>
      <c r="M51" s="132"/>
      <c r="N51" s="132"/>
      <c r="O51" s="30"/>
      <c r="P51" s="132"/>
      <c r="Q51" s="132"/>
      <c r="R51" s="164"/>
      <c r="S51" s="847"/>
      <c r="T51" s="849"/>
      <c r="U51" s="850"/>
      <c r="V51" s="850"/>
      <c r="W51" s="850"/>
      <c r="X51" s="851"/>
      <c r="Y51" s="132"/>
      <c r="Z51" s="132"/>
      <c r="AA51" s="132"/>
    </row>
    <row r="52" spans="1:27" ht="12.95" customHeight="1">
      <c r="A52" s="132"/>
      <c r="B52" s="132"/>
      <c r="C52" s="841"/>
      <c r="D52" s="842"/>
      <c r="E52" s="841"/>
      <c r="F52" s="852"/>
      <c r="G52" s="852"/>
      <c r="H52" s="842"/>
      <c r="I52" s="841"/>
      <c r="J52" s="842"/>
      <c r="K52" s="30"/>
      <c r="L52" s="132" t="s">
        <v>1478</v>
      </c>
      <c r="M52" s="132"/>
      <c r="N52" s="132"/>
      <c r="O52" s="30"/>
      <c r="P52" s="132"/>
      <c r="Q52" s="132"/>
      <c r="R52" s="165" t="s">
        <v>80</v>
      </c>
      <c r="S52" s="847"/>
      <c r="T52" s="849"/>
      <c r="U52" s="850"/>
      <c r="V52" s="850"/>
      <c r="W52" s="850"/>
      <c r="X52" s="851"/>
      <c r="Y52" s="132"/>
      <c r="Z52" s="132"/>
      <c r="AA52" s="132"/>
    </row>
    <row r="53" spans="1:27" ht="12.95" customHeight="1">
      <c r="A53" s="132"/>
      <c r="B53" s="132"/>
      <c r="C53" s="789" t="s">
        <v>1479</v>
      </c>
      <c r="D53" s="789"/>
      <c r="E53" s="853" t="s">
        <v>1692</v>
      </c>
      <c r="F53" s="854"/>
      <c r="G53" s="854"/>
      <c r="H53" s="855"/>
      <c r="I53" s="789" t="s">
        <v>1480</v>
      </c>
      <c r="J53" s="789"/>
      <c r="K53" s="856" t="s">
        <v>1481</v>
      </c>
      <c r="L53" s="857"/>
      <c r="M53" s="857"/>
      <c r="N53" s="857"/>
      <c r="O53" s="857"/>
      <c r="P53" s="857"/>
      <c r="Q53" s="857"/>
      <c r="R53" s="858"/>
      <c r="S53" s="847"/>
      <c r="T53" s="849"/>
      <c r="U53" s="850"/>
      <c r="V53" s="850"/>
      <c r="W53" s="850"/>
      <c r="X53" s="851"/>
      <c r="Y53" s="132"/>
      <c r="Z53" s="132"/>
      <c r="AA53" s="132"/>
    </row>
    <row r="54" spans="1:27" ht="12.95" customHeight="1">
      <c r="A54" s="132"/>
      <c r="B54" s="132"/>
      <c r="C54" s="789"/>
      <c r="D54" s="789"/>
      <c r="E54" s="853"/>
      <c r="F54" s="854"/>
      <c r="G54" s="854"/>
      <c r="H54" s="855"/>
      <c r="I54" s="789"/>
      <c r="J54" s="789"/>
      <c r="K54" s="859"/>
      <c r="L54" s="860"/>
      <c r="M54" s="860"/>
      <c r="N54" s="860"/>
      <c r="O54" s="860"/>
      <c r="P54" s="860"/>
      <c r="Q54" s="860"/>
      <c r="R54" s="861"/>
      <c r="S54" s="848"/>
      <c r="T54" s="841"/>
      <c r="U54" s="852"/>
      <c r="V54" s="852"/>
      <c r="W54" s="852"/>
      <c r="X54" s="842"/>
      <c r="Y54" s="132"/>
      <c r="Z54" s="132"/>
      <c r="AA54" s="132"/>
    </row>
    <row r="55" spans="1:27" ht="9.9499999999999993" customHeight="1">
      <c r="A55" s="132"/>
      <c r="B55" s="132"/>
      <c r="C55" s="132"/>
      <c r="D55" s="132"/>
      <c r="E55" s="132"/>
      <c r="F55" s="132"/>
      <c r="G55" s="132"/>
      <c r="H55" s="132"/>
      <c r="I55" s="132"/>
      <c r="J55" s="132"/>
      <c r="K55" s="132"/>
      <c r="L55" s="132"/>
      <c r="M55" s="132"/>
      <c r="N55" s="132"/>
      <c r="O55" s="132"/>
      <c r="P55" s="132"/>
      <c r="Q55" s="132"/>
      <c r="R55" s="132"/>
      <c r="S55" s="132"/>
      <c r="T55" s="132"/>
      <c r="U55" s="132"/>
      <c r="V55" s="132"/>
      <c r="W55" s="132"/>
      <c r="X55" s="132"/>
      <c r="Y55" s="132"/>
      <c r="Z55" s="132"/>
      <c r="AA55" s="132"/>
    </row>
    <row r="56" spans="1:27" ht="17.100000000000001" customHeight="1">
      <c r="A56" s="132"/>
      <c r="B56" s="132"/>
      <c r="C56" s="771" t="s">
        <v>1747</v>
      </c>
      <c r="D56" s="773"/>
      <c r="E56" s="166"/>
      <c r="F56" s="167"/>
      <c r="G56" s="168"/>
      <c r="H56" s="168"/>
      <c r="I56" s="168"/>
      <c r="J56" s="168"/>
      <c r="K56" s="168"/>
      <c r="L56" s="168"/>
      <c r="M56" s="168"/>
      <c r="N56" s="168"/>
      <c r="O56" s="168"/>
      <c r="P56" s="168"/>
      <c r="Q56" s="168"/>
      <c r="R56" s="168"/>
      <c r="S56" s="168"/>
      <c r="T56" s="168"/>
      <c r="U56" s="168"/>
      <c r="V56" s="168"/>
      <c r="W56" s="168"/>
      <c r="X56" s="169"/>
      <c r="Y56" s="132"/>
      <c r="Z56" s="132"/>
      <c r="AA56" s="132"/>
    </row>
    <row r="57" spans="1:27" ht="17.100000000000001" customHeight="1">
      <c r="A57" s="132"/>
      <c r="B57" s="132"/>
      <c r="C57" s="841"/>
      <c r="D57" s="842"/>
      <c r="E57" s="170"/>
      <c r="F57" s="171"/>
      <c r="G57" s="172"/>
      <c r="H57" s="172"/>
      <c r="I57" s="172"/>
      <c r="J57" s="172"/>
      <c r="K57" s="172"/>
      <c r="L57" s="172"/>
      <c r="M57" s="172"/>
      <c r="N57" s="172"/>
      <c r="O57" s="172"/>
      <c r="P57" s="172"/>
      <c r="Q57" s="172"/>
      <c r="R57" s="172"/>
      <c r="S57" s="172"/>
      <c r="T57" s="172"/>
      <c r="U57" s="172"/>
      <c r="V57" s="172"/>
      <c r="W57" s="172"/>
      <c r="X57" s="173"/>
      <c r="Y57" s="132"/>
      <c r="Z57" s="132"/>
      <c r="AA57" s="132"/>
    </row>
    <row r="58" spans="1:27" ht="30.75" customHeight="1">
      <c r="A58" s="132"/>
      <c r="B58" s="843" t="s">
        <v>1482</v>
      </c>
      <c r="C58" s="843"/>
      <c r="D58" s="843"/>
      <c r="E58" s="843"/>
      <c r="F58" s="843"/>
      <c r="G58" s="843"/>
      <c r="H58" s="843"/>
      <c r="I58" s="843"/>
      <c r="J58" s="843"/>
      <c r="K58" s="843"/>
      <c r="L58" s="843"/>
      <c r="M58" s="843"/>
      <c r="N58" s="843"/>
      <c r="O58" s="843"/>
      <c r="P58" s="843"/>
      <c r="Q58" s="843"/>
      <c r="R58" s="843"/>
      <c r="S58" s="843"/>
      <c r="T58" s="843"/>
      <c r="U58" s="843"/>
      <c r="V58" s="843"/>
      <c r="W58" s="843"/>
      <c r="X58" s="843"/>
      <c r="Y58" s="843"/>
      <c r="Z58" s="843"/>
      <c r="AA58" s="843"/>
    </row>
    <row r="59" spans="1:27" ht="17.100000000000001" customHeight="1">
      <c r="A59" s="844" t="s">
        <v>1483</v>
      </c>
      <c r="B59" s="844"/>
      <c r="C59" s="844"/>
      <c r="D59" s="838"/>
      <c r="E59" s="839"/>
      <c r="F59" s="839"/>
      <c r="G59" s="839"/>
      <c r="H59" s="839"/>
      <c r="I59" s="839"/>
      <c r="J59" s="839"/>
      <c r="K59" s="839"/>
      <c r="L59" s="839"/>
      <c r="M59" s="839"/>
      <c r="N59" s="174"/>
      <c r="O59" s="132"/>
      <c r="P59" s="132"/>
      <c r="Q59" s="132"/>
      <c r="R59" s="132"/>
      <c r="S59" s="132"/>
      <c r="T59" s="132"/>
      <c r="U59" s="132"/>
      <c r="V59" s="132"/>
      <c r="W59" s="132"/>
      <c r="X59" s="132"/>
      <c r="Y59" s="132"/>
      <c r="Z59" s="132"/>
      <c r="AA59" s="132"/>
    </row>
    <row r="60" spans="1:27" ht="17.100000000000001" customHeight="1">
      <c r="A60" s="837" t="s">
        <v>1484</v>
      </c>
      <c r="B60" s="837"/>
      <c r="C60" s="837"/>
      <c r="D60" s="838"/>
      <c r="E60" s="839"/>
      <c r="F60" s="839"/>
      <c r="G60" s="839"/>
      <c r="H60" s="839"/>
      <c r="I60" s="839"/>
      <c r="J60" s="839"/>
      <c r="K60" s="839"/>
      <c r="L60" s="839"/>
      <c r="M60" s="839"/>
      <c r="N60" s="174"/>
      <c r="O60" s="175"/>
      <c r="P60" s="845" t="s">
        <v>1485</v>
      </c>
      <c r="Q60" s="845"/>
      <c r="R60" s="845"/>
      <c r="S60" s="845"/>
      <c r="T60" s="840"/>
      <c r="U60" s="840"/>
      <c r="V60" s="840"/>
      <c r="W60" s="840"/>
      <c r="X60" s="840"/>
      <c r="Y60" s="840"/>
      <c r="Z60" s="840"/>
      <c r="AA60" s="840"/>
    </row>
    <row r="61" spans="1:27" ht="17.100000000000001" customHeight="1">
      <c r="A61" s="837" t="s">
        <v>1486</v>
      </c>
      <c r="B61" s="837"/>
      <c r="C61" s="837"/>
      <c r="D61" s="838"/>
      <c r="E61" s="839"/>
      <c r="F61" s="839"/>
      <c r="G61" s="839"/>
      <c r="H61" s="839"/>
      <c r="I61" s="839"/>
      <c r="J61" s="839"/>
      <c r="K61" s="839"/>
      <c r="L61" s="839"/>
      <c r="M61" s="839"/>
      <c r="N61" s="174"/>
      <c r="O61" s="175"/>
      <c r="P61" s="837" t="s">
        <v>1487</v>
      </c>
      <c r="Q61" s="837"/>
      <c r="R61" s="837"/>
      <c r="S61" s="837"/>
      <c r="T61" s="840"/>
      <c r="U61" s="840"/>
      <c r="V61" s="840"/>
      <c r="W61" s="840"/>
      <c r="X61" s="840"/>
      <c r="Y61" s="840"/>
      <c r="Z61" s="840"/>
      <c r="AA61" s="840"/>
    </row>
    <row r="62" spans="1:27" ht="10.5" customHeight="1">
      <c r="A62" s="132"/>
      <c r="B62" s="132"/>
      <c r="C62" s="132"/>
      <c r="D62" s="132"/>
      <c r="E62" s="132"/>
      <c r="F62" s="132"/>
      <c r="G62" s="132"/>
      <c r="H62" s="132"/>
      <c r="I62" s="132"/>
      <c r="J62" s="132"/>
      <c r="K62" s="132"/>
      <c r="L62" s="132"/>
      <c r="M62" s="132"/>
      <c r="N62" s="132"/>
      <c r="O62" s="132"/>
      <c r="P62" s="132"/>
      <c r="Q62" s="132"/>
      <c r="R62" s="132"/>
      <c r="S62" s="132"/>
      <c r="T62" s="132"/>
      <c r="U62" s="132"/>
      <c r="V62" s="132"/>
      <c r="W62" s="132"/>
      <c r="X62" s="132"/>
      <c r="Y62" s="132"/>
      <c r="Z62" s="132"/>
      <c r="AA62" s="132"/>
    </row>
    <row r="63" spans="1:27" ht="17.100000000000001" customHeight="1">
      <c r="A63" s="789" t="s">
        <v>1488</v>
      </c>
      <c r="B63" s="789"/>
      <c r="C63" s="789"/>
      <c r="D63" s="803" t="s">
        <v>1489</v>
      </c>
      <c r="E63" s="804"/>
      <c r="F63" s="804"/>
      <c r="G63" s="804"/>
      <c r="H63" s="804"/>
      <c r="I63" s="804"/>
      <c r="J63" s="804"/>
      <c r="K63" s="804"/>
      <c r="L63" s="804"/>
      <c r="M63" s="804"/>
      <c r="N63" s="804"/>
      <c r="O63" s="804"/>
      <c r="P63" s="804"/>
      <c r="Q63" s="804"/>
      <c r="R63" s="804"/>
      <c r="S63" s="804"/>
      <c r="T63" s="804"/>
      <c r="U63" s="804"/>
      <c r="V63" s="804"/>
      <c r="W63" s="804"/>
      <c r="X63" s="805"/>
      <c r="Y63" s="803" t="s">
        <v>1490</v>
      </c>
      <c r="Z63" s="804"/>
      <c r="AA63" s="805"/>
    </row>
    <row r="64" spans="1:27" ht="17.100000000000001" customHeight="1">
      <c r="A64" s="785" t="s">
        <v>1491</v>
      </c>
      <c r="B64" s="785"/>
      <c r="C64" s="785"/>
      <c r="D64" s="166"/>
      <c r="E64" s="168" t="s">
        <v>1492</v>
      </c>
      <c r="F64" s="168"/>
      <c r="G64" s="168"/>
      <c r="H64" s="168"/>
      <c r="I64" s="168"/>
      <c r="J64" s="168" t="s">
        <v>1493</v>
      </c>
      <c r="K64" s="168"/>
      <c r="L64" s="168"/>
      <c r="M64" s="168"/>
      <c r="N64" s="168"/>
      <c r="O64" s="168"/>
      <c r="P64" s="168" t="s">
        <v>1494</v>
      </c>
      <c r="Q64" s="168"/>
      <c r="R64" s="168"/>
      <c r="S64" s="168"/>
      <c r="T64" s="168"/>
      <c r="U64" s="168"/>
      <c r="V64" s="168"/>
      <c r="W64" s="168"/>
      <c r="X64" s="169"/>
      <c r="Y64" s="794"/>
      <c r="Z64" s="795"/>
      <c r="AA64" s="796"/>
    </row>
    <row r="65" spans="1:27" ht="17.100000000000001" customHeight="1">
      <c r="A65" s="785"/>
      <c r="B65" s="785"/>
      <c r="C65" s="785"/>
      <c r="D65" s="176" t="s">
        <v>84</v>
      </c>
      <c r="E65" s="132"/>
      <c r="F65" s="132" t="s">
        <v>1495</v>
      </c>
      <c r="G65" s="132"/>
      <c r="H65" s="132"/>
      <c r="I65" s="132"/>
      <c r="J65" s="132" t="s">
        <v>1496</v>
      </c>
      <c r="K65" s="132"/>
      <c r="L65" s="132"/>
      <c r="M65" s="132"/>
      <c r="N65" s="132"/>
      <c r="O65" s="132"/>
      <c r="P65" s="132" t="s">
        <v>1497</v>
      </c>
      <c r="Q65" s="132"/>
      <c r="R65" s="132"/>
      <c r="S65" s="132"/>
      <c r="T65" s="132"/>
      <c r="U65" s="132"/>
      <c r="V65" s="132"/>
      <c r="W65" s="132"/>
      <c r="X65" s="164"/>
      <c r="Y65" s="797"/>
      <c r="Z65" s="798"/>
      <c r="AA65" s="799"/>
    </row>
    <row r="66" spans="1:27" ht="17.100000000000001" customHeight="1">
      <c r="A66" s="785"/>
      <c r="B66" s="785"/>
      <c r="C66" s="785"/>
      <c r="D66" s="177" t="s">
        <v>1498</v>
      </c>
      <c r="E66" s="172"/>
      <c r="F66" s="172"/>
      <c r="G66" s="172"/>
      <c r="H66" s="172"/>
      <c r="I66" s="172"/>
      <c r="J66" s="132"/>
      <c r="K66" s="172" t="s">
        <v>1499</v>
      </c>
      <c r="L66" s="172"/>
      <c r="M66" s="132"/>
      <c r="N66" s="132"/>
      <c r="O66" s="172" t="s">
        <v>185</v>
      </c>
      <c r="P66" s="172"/>
      <c r="Q66" s="172"/>
      <c r="R66" s="172"/>
      <c r="S66" s="172"/>
      <c r="T66" s="172"/>
      <c r="U66" s="172"/>
      <c r="V66" s="172"/>
      <c r="W66" s="172"/>
      <c r="X66" s="173"/>
      <c r="Y66" s="800"/>
      <c r="Z66" s="801"/>
      <c r="AA66" s="802"/>
    </row>
    <row r="67" spans="1:27" ht="17.100000000000001" customHeight="1">
      <c r="A67" s="789" t="s">
        <v>118</v>
      </c>
      <c r="B67" s="789"/>
      <c r="C67" s="789"/>
      <c r="D67" s="166"/>
      <c r="E67" s="168" t="s">
        <v>1500</v>
      </c>
      <c r="F67" s="168"/>
      <c r="G67" s="168"/>
      <c r="H67" s="168"/>
      <c r="I67" s="168"/>
      <c r="J67" s="168"/>
      <c r="K67" s="168"/>
      <c r="L67" s="168"/>
      <c r="M67" s="168" t="s">
        <v>1501</v>
      </c>
      <c r="N67" s="168"/>
      <c r="O67" s="168"/>
      <c r="P67" s="168"/>
      <c r="Q67" s="168"/>
      <c r="R67" s="168"/>
      <c r="S67" s="168"/>
      <c r="T67" s="168"/>
      <c r="U67" s="168"/>
      <c r="V67" s="168"/>
      <c r="W67" s="168"/>
      <c r="X67" s="169"/>
      <c r="Y67" s="794"/>
      <c r="Z67" s="795"/>
      <c r="AA67" s="796"/>
    </row>
    <row r="68" spans="1:27" ht="17.100000000000001" customHeight="1">
      <c r="A68" s="789"/>
      <c r="B68" s="789"/>
      <c r="C68" s="789"/>
      <c r="D68" s="178"/>
      <c r="E68" s="132" t="s">
        <v>1502</v>
      </c>
      <c r="F68" s="132"/>
      <c r="G68" s="132"/>
      <c r="H68" s="132"/>
      <c r="I68" s="132"/>
      <c r="J68" s="132"/>
      <c r="K68" s="132"/>
      <c r="L68" s="132"/>
      <c r="M68" s="132" t="s">
        <v>1503</v>
      </c>
      <c r="N68" s="132"/>
      <c r="O68" s="132"/>
      <c r="P68" s="132"/>
      <c r="Q68" s="132"/>
      <c r="R68" s="132"/>
      <c r="S68" s="132"/>
      <c r="T68" s="132"/>
      <c r="U68" s="132"/>
      <c r="V68" s="132"/>
      <c r="W68" s="132"/>
      <c r="X68" s="164"/>
      <c r="Y68" s="797"/>
      <c r="Z68" s="798"/>
      <c r="AA68" s="799"/>
    </row>
    <row r="69" spans="1:27" ht="17.100000000000001" customHeight="1">
      <c r="A69" s="789"/>
      <c r="B69" s="789"/>
      <c r="C69" s="789"/>
      <c r="D69" s="178"/>
      <c r="E69" s="132" t="s">
        <v>1504</v>
      </c>
      <c r="F69" s="132"/>
      <c r="G69" s="132"/>
      <c r="H69" s="132"/>
      <c r="I69" s="132"/>
      <c r="J69" s="132"/>
      <c r="K69" s="132" t="s">
        <v>1505</v>
      </c>
      <c r="L69" s="132"/>
      <c r="M69" s="132"/>
      <c r="N69" s="132"/>
      <c r="O69" s="132"/>
      <c r="P69" s="132"/>
      <c r="Q69" s="132"/>
      <c r="R69" s="132" t="s">
        <v>1506</v>
      </c>
      <c r="S69" s="132"/>
      <c r="T69" s="132"/>
      <c r="U69" s="132"/>
      <c r="V69" s="132"/>
      <c r="W69" s="132"/>
      <c r="X69" s="164"/>
      <c r="Y69" s="797"/>
      <c r="Z69" s="798"/>
      <c r="AA69" s="799"/>
    </row>
    <row r="70" spans="1:27" ht="17.100000000000001" customHeight="1">
      <c r="A70" s="789"/>
      <c r="B70" s="789"/>
      <c r="C70" s="789"/>
      <c r="D70" s="178"/>
      <c r="E70" s="132" t="s">
        <v>1507</v>
      </c>
      <c r="F70" s="132"/>
      <c r="G70" s="132"/>
      <c r="H70" s="132"/>
      <c r="I70" s="132"/>
      <c r="J70" s="132"/>
      <c r="K70" s="132" t="s">
        <v>1508</v>
      </c>
      <c r="L70" s="132"/>
      <c r="M70" s="132"/>
      <c r="N70" s="132"/>
      <c r="O70" s="132"/>
      <c r="P70" s="132"/>
      <c r="Q70" s="132"/>
      <c r="R70" s="132"/>
      <c r="S70" s="132"/>
      <c r="T70" s="132"/>
      <c r="U70" s="132"/>
      <c r="V70" s="132"/>
      <c r="W70" s="132"/>
      <c r="X70" s="164"/>
      <c r="Y70" s="797"/>
      <c r="Z70" s="798"/>
      <c r="AA70" s="799"/>
    </row>
    <row r="71" spans="1:27" ht="17.100000000000001" customHeight="1">
      <c r="A71" s="789"/>
      <c r="B71" s="789"/>
      <c r="C71" s="789"/>
      <c r="D71" s="178"/>
      <c r="E71" s="172" t="s">
        <v>1509</v>
      </c>
      <c r="F71" s="172"/>
      <c r="G71" s="172"/>
      <c r="H71" s="172"/>
      <c r="I71" s="172"/>
      <c r="J71" s="132"/>
      <c r="K71" s="172" t="s">
        <v>1510</v>
      </c>
      <c r="L71" s="172"/>
      <c r="M71" s="172"/>
      <c r="N71" s="132"/>
      <c r="O71" s="172" t="s">
        <v>1511</v>
      </c>
      <c r="P71" s="172"/>
      <c r="Q71" s="172"/>
      <c r="R71" s="172"/>
      <c r="S71" s="132"/>
      <c r="T71" s="172" t="s">
        <v>681</v>
      </c>
      <c r="U71" s="172"/>
      <c r="V71" s="172"/>
      <c r="W71" s="172"/>
      <c r="X71" s="173"/>
      <c r="Y71" s="800"/>
      <c r="Z71" s="801"/>
      <c r="AA71" s="802"/>
    </row>
    <row r="72" spans="1:27" ht="17.100000000000001" customHeight="1">
      <c r="A72" s="829" t="s">
        <v>1512</v>
      </c>
      <c r="B72" s="829"/>
      <c r="C72" s="829"/>
      <c r="D72" s="179" t="s">
        <v>84</v>
      </c>
      <c r="E72" s="834"/>
      <c r="F72" s="834"/>
      <c r="G72" s="834"/>
      <c r="H72" s="834"/>
      <c r="I72" s="834"/>
      <c r="J72" s="168" t="s">
        <v>85</v>
      </c>
      <c r="K72" s="168"/>
      <c r="L72" s="180" t="s">
        <v>84</v>
      </c>
      <c r="M72" s="834"/>
      <c r="N72" s="834"/>
      <c r="O72" s="834"/>
      <c r="P72" s="834"/>
      <c r="Q72" s="834"/>
      <c r="R72" s="168" t="s">
        <v>85</v>
      </c>
      <c r="S72" s="168"/>
      <c r="T72" s="168"/>
      <c r="U72" s="168"/>
      <c r="V72" s="168"/>
      <c r="W72" s="168"/>
      <c r="X72" s="169"/>
      <c r="Y72" s="794"/>
      <c r="Z72" s="795"/>
      <c r="AA72" s="796"/>
    </row>
    <row r="73" spans="1:27" ht="17.100000000000001" customHeight="1">
      <c r="A73" s="835" t="s">
        <v>1513</v>
      </c>
      <c r="B73" s="835"/>
      <c r="C73" s="835"/>
      <c r="D73" s="181" t="s">
        <v>84</v>
      </c>
      <c r="E73" s="836"/>
      <c r="F73" s="836"/>
      <c r="G73" s="836"/>
      <c r="H73" s="836"/>
      <c r="I73" s="836"/>
      <c r="J73" s="172" t="s">
        <v>85</v>
      </c>
      <c r="K73" s="172"/>
      <c r="L73" s="182" t="s">
        <v>84</v>
      </c>
      <c r="M73" s="836"/>
      <c r="N73" s="836"/>
      <c r="O73" s="836"/>
      <c r="P73" s="836"/>
      <c r="Q73" s="836"/>
      <c r="R73" s="172" t="s">
        <v>85</v>
      </c>
      <c r="S73" s="172"/>
      <c r="T73" s="172"/>
      <c r="U73" s="172"/>
      <c r="V73" s="172"/>
      <c r="W73" s="172"/>
      <c r="X73" s="173"/>
      <c r="Y73" s="800"/>
      <c r="Z73" s="801"/>
      <c r="AA73" s="802"/>
    </row>
    <row r="74" spans="1:27" ht="17.100000000000001" customHeight="1">
      <c r="A74" s="789" t="s">
        <v>107</v>
      </c>
      <c r="B74" s="789"/>
      <c r="C74" s="789"/>
      <c r="D74" s="166"/>
      <c r="E74" s="168" t="s">
        <v>677</v>
      </c>
      <c r="F74" s="168"/>
      <c r="G74" s="168"/>
      <c r="H74" s="168"/>
      <c r="I74" s="168" t="s">
        <v>679</v>
      </c>
      <c r="J74" s="168"/>
      <c r="K74" s="168"/>
      <c r="L74" s="168"/>
      <c r="M74" s="168"/>
      <c r="N74" s="168" t="s">
        <v>681</v>
      </c>
      <c r="O74" s="168"/>
      <c r="P74" s="168"/>
      <c r="Q74" s="168"/>
      <c r="R74" s="168"/>
      <c r="S74" s="168"/>
      <c r="T74" s="168"/>
      <c r="U74" s="168"/>
      <c r="V74" s="168"/>
      <c r="W74" s="168"/>
      <c r="X74" s="169"/>
      <c r="Y74" s="794"/>
      <c r="Z74" s="795"/>
      <c r="AA74" s="796"/>
    </row>
    <row r="75" spans="1:27" ht="17.100000000000001" customHeight="1">
      <c r="A75" s="789"/>
      <c r="B75" s="789"/>
      <c r="C75" s="789"/>
      <c r="D75" s="132"/>
      <c r="E75" s="172" t="s">
        <v>1514</v>
      </c>
      <c r="F75" s="172"/>
      <c r="G75" s="172"/>
      <c r="H75" s="172"/>
      <c r="I75" s="172"/>
      <c r="J75" s="132"/>
      <c r="K75" s="172" t="s">
        <v>1515</v>
      </c>
      <c r="L75" s="172"/>
      <c r="M75" s="172"/>
      <c r="N75" s="172"/>
      <c r="O75" s="172"/>
      <c r="P75" s="172"/>
      <c r="Q75" s="172"/>
      <c r="R75" s="172"/>
      <c r="S75" s="172"/>
      <c r="T75" s="172"/>
      <c r="U75" s="172"/>
      <c r="V75" s="172"/>
      <c r="W75" s="172"/>
      <c r="X75" s="173"/>
      <c r="Y75" s="800"/>
      <c r="Z75" s="801"/>
      <c r="AA75" s="802"/>
    </row>
    <row r="76" spans="1:27" ht="17.100000000000001" customHeight="1">
      <c r="A76" s="789" t="s">
        <v>1516</v>
      </c>
      <c r="B76" s="789"/>
      <c r="C76" s="789"/>
      <c r="D76" s="166"/>
      <c r="E76" s="820"/>
      <c r="F76" s="820"/>
      <c r="G76" s="168" t="s">
        <v>1517</v>
      </c>
      <c r="H76" s="168"/>
      <c r="I76" s="168"/>
      <c r="J76" s="820"/>
      <c r="K76" s="820"/>
      <c r="L76" s="168" t="s">
        <v>1518</v>
      </c>
      <c r="M76" s="168"/>
      <c r="N76" s="168"/>
      <c r="O76" s="820"/>
      <c r="P76" s="820"/>
      <c r="Q76" s="168" t="s">
        <v>1519</v>
      </c>
      <c r="R76" s="168"/>
      <c r="S76" s="168"/>
      <c r="T76" s="168"/>
      <c r="U76" s="183"/>
      <c r="V76" s="168" t="s">
        <v>1520</v>
      </c>
      <c r="W76" s="168"/>
      <c r="X76" s="168" t="s">
        <v>564</v>
      </c>
      <c r="Y76" s="794"/>
      <c r="Z76" s="795"/>
      <c r="AA76" s="796"/>
    </row>
    <row r="77" spans="1:27" ht="17.100000000000001" customHeight="1">
      <c r="A77" s="789"/>
      <c r="B77" s="789"/>
      <c r="C77" s="789"/>
      <c r="D77" s="181" t="s">
        <v>84</v>
      </c>
      <c r="E77" s="826"/>
      <c r="F77" s="826"/>
      <c r="G77" s="172" t="s">
        <v>1521</v>
      </c>
      <c r="H77" s="172"/>
      <c r="I77" s="172"/>
      <c r="J77" s="809"/>
      <c r="K77" s="809"/>
      <c r="L77" s="172" t="s">
        <v>1522</v>
      </c>
      <c r="M77" s="172"/>
      <c r="N77" s="826"/>
      <c r="O77" s="826"/>
      <c r="P77" s="172" t="s">
        <v>1523</v>
      </c>
      <c r="Q77" s="132"/>
      <c r="R77" s="172" t="s">
        <v>1524</v>
      </c>
      <c r="S77" s="172"/>
      <c r="T77" s="172"/>
      <c r="U77" s="172"/>
      <c r="V77" s="826"/>
      <c r="W77" s="826"/>
      <c r="X77" s="173" t="s">
        <v>1523</v>
      </c>
      <c r="Y77" s="800"/>
      <c r="Z77" s="801"/>
      <c r="AA77" s="802"/>
    </row>
    <row r="78" spans="1:27" ht="17.100000000000001" customHeight="1">
      <c r="A78" s="789" t="s">
        <v>1525</v>
      </c>
      <c r="B78" s="789"/>
      <c r="C78" s="789"/>
      <c r="D78" s="166"/>
      <c r="E78" s="168" t="s">
        <v>1526</v>
      </c>
      <c r="F78" s="168"/>
      <c r="G78" s="168"/>
      <c r="H78" s="820"/>
      <c r="I78" s="820"/>
      <c r="J78" s="168" t="s">
        <v>1527</v>
      </c>
      <c r="K78" s="820"/>
      <c r="L78" s="820"/>
      <c r="M78" s="168" t="s">
        <v>1528</v>
      </c>
      <c r="N78" s="820"/>
      <c r="O78" s="820"/>
      <c r="P78" s="168" t="s">
        <v>1529</v>
      </c>
      <c r="Q78" s="168"/>
      <c r="R78" s="168"/>
      <c r="S78" s="168" t="s">
        <v>564</v>
      </c>
      <c r="T78" s="168"/>
      <c r="U78" s="168"/>
      <c r="V78" s="168"/>
      <c r="W78" s="168"/>
      <c r="X78" s="169"/>
      <c r="Y78" s="794"/>
      <c r="Z78" s="795"/>
      <c r="AA78" s="796"/>
    </row>
    <row r="79" spans="1:27" ht="17.100000000000001" customHeight="1">
      <c r="A79" s="789"/>
      <c r="B79" s="789"/>
      <c r="C79" s="789"/>
      <c r="D79" s="178"/>
      <c r="E79" s="172" t="s">
        <v>1530</v>
      </c>
      <c r="F79" s="172"/>
      <c r="G79" s="132"/>
      <c r="H79" s="172" t="s">
        <v>1531</v>
      </c>
      <c r="I79" s="172"/>
      <c r="J79" s="172"/>
      <c r="K79" s="172"/>
      <c r="L79" s="826"/>
      <c r="M79" s="826"/>
      <c r="N79" s="172" t="s">
        <v>1523</v>
      </c>
      <c r="O79" s="172" t="s">
        <v>1532</v>
      </c>
      <c r="P79" s="172"/>
      <c r="Q79" s="172"/>
      <c r="R79" s="172"/>
      <c r="S79" s="826"/>
      <c r="T79" s="826"/>
      <c r="U79" s="172" t="s">
        <v>1533</v>
      </c>
      <c r="V79" s="172"/>
      <c r="W79" s="172"/>
      <c r="X79" s="173"/>
      <c r="Y79" s="800"/>
      <c r="Z79" s="801"/>
      <c r="AA79" s="802"/>
    </row>
    <row r="80" spans="1:27" ht="17.100000000000001" customHeight="1">
      <c r="A80" s="785" t="s">
        <v>1534</v>
      </c>
      <c r="B80" s="785"/>
      <c r="C80" s="785"/>
      <c r="D80" s="166"/>
      <c r="E80" s="168" t="s">
        <v>1535</v>
      </c>
      <c r="F80" s="168"/>
      <c r="G80" s="168"/>
      <c r="H80" s="168" t="s">
        <v>1536</v>
      </c>
      <c r="I80" s="168"/>
      <c r="J80" s="168"/>
      <c r="K80" s="168" t="s">
        <v>1537</v>
      </c>
      <c r="L80" s="168"/>
      <c r="M80" s="168"/>
      <c r="N80" s="168"/>
      <c r="O80" s="168" t="s">
        <v>642</v>
      </c>
      <c r="P80" s="168"/>
      <c r="Q80" s="168"/>
      <c r="R80" s="168"/>
      <c r="S80" s="168"/>
      <c r="T80" s="168"/>
      <c r="U80" s="168"/>
      <c r="V80" s="168"/>
      <c r="W80" s="168"/>
      <c r="X80" s="169"/>
      <c r="Y80" s="794"/>
      <c r="Z80" s="795"/>
      <c r="AA80" s="796"/>
    </row>
    <row r="81" spans="1:27" ht="17.100000000000001" customHeight="1">
      <c r="A81" s="785"/>
      <c r="B81" s="785"/>
      <c r="C81" s="785"/>
      <c r="D81" s="181" t="s">
        <v>84</v>
      </c>
      <c r="E81" s="833"/>
      <c r="F81" s="833"/>
      <c r="G81" s="172" t="s">
        <v>1538</v>
      </c>
      <c r="H81" s="172"/>
      <c r="I81" s="182" t="s">
        <v>84</v>
      </c>
      <c r="J81" s="833"/>
      <c r="K81" s="833"/>
      <c r="L81" s="172" t="s">
        <v>1538</v>
      </c>
      <c r="M81" s="172"/>
      <c r="N81" s="182" t="s">
        <v>84</v>
      </c>
      <c r="O81" s="833"/>
      <c r="P81" s="833"/>
      <c r="Q81" s="172" t="s">
        <v>1538</v>
      </c>
      <c r="R81" s="172"/>
      <c r="S81" s="132"/>
      <c r="T81" s="172" t="s">
        <v>681</v>
      </c>
      <c r="U81" s="172"/>
      <c r="V81" s="172"/>
      <c r="W81" s="172"/>
      <c r="X81" s="173"/>
      <c r="Y81" s="800"/>
      <c r="Z81" s="801"/>
      <c r="AA81" s="802"/>
    </row>
    <row r="82" spans="1:27" ht="17.100000000000001" customHeight="1">
      <c r="A82" s="789" t="s">
        <v>1539</v>
      </c>
      <c r="B82" s="789"/>
      <c r="C82" s="789"/>
      <c r="D82" s="166"/>
      <c r="E82" s="168" t="s">
        <v>1540</v>
      </c>
      <c r="F82" s="168"/>
      <c r="G82" s="168"/>
      <c r="H82" s="168" t="s">
        <v>1541</v>
      </c>
      <c r="I82" s="168"/>
      <c r="J82" s="168"/>
      <c r="K82" s="168" t="s">
        <v>185</v>
      </c>
      <c r="L82" s="144"/>
      <c r="M82" s="144"/>
      <c r="N82" s="144"/>
      <c r="O82" s="144"/>
      <c r="P82" s="144"/>
      <c r="Q82" s="144"/>
      <c r="R82" s="144"/>
      <c r="S82" s="144"/>
      <c r="T82" s="144"/>
      <c r="U82" s="144"/>
      <c r="V82" s="144"/>
      <c r="W82" s="144"/>
      <c r="X82" s="184"/>
      <c r="Y82" s="821"/>
      <c r="Z82" s="822"/>
      <c r="AA82" s="823"/>
    </row>
    <row r="83" spans="1:27" ht="17.100000000000001" customHeight="1">
      <c r="A83" s="790" t="s">
        <v>1542</v>
      </c>
      <c r="B83" s="790"/>
      <c r="C83" s="790"/>
      <c r="D83" s="185" t="s">
        <v>1543</v>
      </c>
      <c r="E83" s="186"/>
      <c r="F83" s="186"/>
      <c r="G83" s="186"/>
      <c r="H83" s="186"/>
      <c r="I83" s="186"/>
      <c r="J83" s="186" t="s">
        <v>1544</v>
      </c>
      <c r="K83" s="186"/>
      <c r="L83" s="186"/>
      <c r="M83" s="186"/>
      <c r="N83" s="186" t="s">
        <v>1545</v>
      </c>
      <c r="O83" s="186"/>
      <c r="P83" s="186"/>
      <c r="Q83" s="186"/>
      <c r="R83" s="186" t="s">
        <v>681</v>
      </c>
      <c r="S83" s="186"/>
      <c r="T83" s="186"/>
      <c r="U83" s="186"/>
      <c r="V83" s="186"/>
      <c r="W83" s="186"/>
      <c r="X83" s="187"/>
      <c r="Y83" s="794"/>
      <c r="Z83" s="795"/>
      <c r="AA83" s="796"/>
    </row>
    <row r="84" spans="1:27" ht="17.100000000000001" customHeight="1">
      <c r="A84" s="790"/>
      <c r="B84" s="790"/>
      <c r="C84" s="790"/>
      <c r="D84" s="188" t="s">
        <v>1546</v>
      </c>
      <c r="E84" s="189"/>
      <c r="F84" s="189"/>
      <c r="G84" s="189"/>
      <c r="H84" s="189"/>
      <c r="I84" s="189"/>
      <c r="J84" s="189" t="s">
        <v>1544</v>
      </c>
      <c r="K84" s="189"/>
      <c r="L84" s="189"/>
      <c r="M84" s="189"/>
      <c r="N84" s="189" t="s">
        <v>1545</v>
      </c>
      <c r="O84" s="189"/>
      <c r="P84" s="189"/>
      <c r="Q84" s="189"/>
      <c r="R84" s="189" t="s">
        <v>681</v>
      </c>
      <c r="S84" s="189"/>
      <c r="T84" s="189"/>
      <c r="U84" s="189"/>
      <c r="V84" s="189"/>
      <c r="W84" s="189"/>
      <c r="X84" s="190"/>
      <c r="Y84" s="797"/>
      <c r="Z84" s="798"/>
      <c r="AA84" s="799"/>
    </row>
    <row r="85" spans="1:27" ht="17.100000000000001" customHeight="1">
      <c r="A85" s="790"/>
      <c r="B85" s="790"/>
      <c r="C85" s="790"/>
      <c r="D85" s="191" t="s">
        <v>1547</v>
      </c>
      <c r="E85" s="192"/>
      <c r="F85" s="192"/>
      <c r="G85" s="192"/>
      <c r="H85" s="192"/>
      <c r="I85" s="192"/>
      <c r="J85" s="192" t="s">
        <v>1544</v>
      </c>
      <c r="K85" s="192"/>
      <c r="L85" s="192"/>
      <c r="M85" s="192"/>
      <c r="N85" s="192" t="s">
        <v>1545</v>
      </c>
      <c r="O85" s="192"/>
      <c r="P85" s="192"/>
      <c r="Q85" s="192"/>
      <c r="R85" s="192" t="s">
        <v>681</v>
      </c>
      <c r="S85" s="192"/>
      <c r="T85" s="192"/>
      <c r="U85" s="192"/>
      <c r="V85" s="192"/>
      <c r="W85" s="192"/>
      <c r="X85" s="193"/>
      <c r="Y85" s="800"/>
      <c r="Z85" s="801"/>
      <c r="AA85" s="802"/>
    </row>
    <row r="86" spans="1:27" ht="17.100000000000001" customHeight="1">
      <c r="A86" s="785" t="s">
        <v>1548</v>
      </c>
      <c r="B86" s="785"/>
      <c r="C86" s="785"/>
      <c r="D86" s="166"/>
      <c r="E86" s="168" t="s">
        <v>1549</v>
      </c>
      <c r="F86" s="168"/>
      <c r="G86" s="168"/>
      <c r="H86" s="168" t="s">
        <v>1550</v>
      </c>
      <c r="I86" s="168"/>
      <c r="J86" s="168"/>
      <c r="K86" s="168" t="s">
        <v>1551</v>
      </c>
      <c r="L86" s="168"/>
      <c r="M86" s="832"/>
      <c r="N86" s="832"/>
      <c r="O86" s="832"/>
      <c r="P86" s="832"/>
      <c r="Q86" s="832"/>
      <c r="R86" s="832"/>
      <c r="S86" s="832"/>
      <c r="T86" s="832"/>
      <c r="U86" s="168" t="s">
        <v>80</v>
      </c>
      <c r="V86" s="168"/>
      <c r="W86" s="168"/>
      <c r="X86" s="169" t="s">
        <v>564</v>
      </c>
      <c r="Y86" s="794"/>
      <c r="Z86" s="795"/>
      <c r="AA86" s="796"/>
    </row>
    <row r="87" spans="1:27" ht="17.100000000000001" customHeight="1">
      <c r="A87" s="785"/>
      <c r="B87" s="785"/>
      <c r="C87" s="785"/>
      <c r="D87" s="170" t="s">
        <v>1552</v>
      </c>
      <c r="E87" s="172"/>
      <c r="F87" s="172"/>
      <c r="G87" s="172" t="s">
        <v>560</v>
      </c>
      <c r="H87" s="172"/>
      <c r="I87" s="172" t="s">
        <v>564</v>
      </c>
      <c r="J87" s="172"/>
      <c r="K87" s="172"/>
      <c r="L87" s="172"/>
      <c r="M87" s="172"/>
      <c r="N87" s="172"/>
      <c r="O87" s="172"/>
      <c r="P87" s="172"/>
      <c r="Q87" s="172"/>
      <c r="R87" s="172"/>
      <c r="S87" s="172"/>
      <c r="T87" s="172"/>
      <c r="U87" s="172"/>
      <c r="V87" s="172"/>
      <c r="W87" s="172"/>
      <c r="X87" s="173"/>
      <c r="Y87" s="800"/>
      <c r="Z87" s="801"/>
      <c r="AA87" s="802"/>
    </row>
    <row r="88" spans="1:27" ht="17.100000000000001" customHeight="1">
      <c r="A88" s="789" t="s">
        <v>1553</v>
      </c>
      <c r="B88" s="789"/>
      <c r="C88" s="789"/>
      <c r="D88" s="179" t="s">
        <v>84</v>
      </c>
      <c r="E88" s="828"/>
      <c r="F88" s="828"/>
      <c r="G88" s="828"/>
      <c r="H88" s="828"/>
      <c r="I88" s="168" t="s">
        <v>1554</v>
      </c>
      <c r="J88" s="168"/>
      <c r="K88" s="168"/>
      <c r="L88" s="168"/>
      <c r="M88" s="168"/>
      <c r="N88" s="168"/>
      <c r="O88" s="168"/>
      <c r="P88" s="168"/>
      <c r="Q88" s="168"/>
      <c r="R88" s="168"/>
      <c r="S88" s="168"/>
      <c r="T88" s="168"/>
      <c r="U88" s="168"/>
      <c r="V88" s="168" t="s">
        <v>1499</v>
      </c>
      <c r="W88" s="168"/>
      <c r="X88" s="169" t="s">
        <v>564</v>
      </c>
      <c r="Y88" s="794"/>
      <c r="Z88" s="795"/>
      <c r="AA88" s="796"/>
    </row>
    <row r="89" spans="1:27" ht="17.100000000000001" customHeight="1">
      <c r="A89" s="789"/>
      <c r="B89" s="789"/>
      <c r="C89" s="789"/>
      <c r="D89" s="170" t="s">
        <v>1555</v>
      </c>
      <c r="E89" s="172"/>
      <c r="F89" s="172"/>
      <c r="G89" s="172"/>
      <c r="H89" s="172" t="s">
        <v>560</v>
      </c>
      <c r="I89" s="172"/>
      <c r="J89" s="172" t="s">
        <v>564</v>
      </c>
      <c r="K89" s="172"/>
      <c r="L89" s="172" t="s">
        <v>1556</v>
      </c>
      <c r="M89" s="172"/>
      <c r="N89" s="172"/>
      <c r="O89" s="172" t="s">
        <v>560</v>
      </c>
      <c r="P89" s="172"/>
      <c r="Q89" s="172" t="s">
        <v>564</v>
      </c>
      <c r="R89" s="172"/>
      <c r="S89" s="172"/>
      <c r="T89" s="172"/>
      <c r="U89" s="172"/>
      <c r="V89" s="172"/>
      <c r="W89" s="172"/>
      <c r="X89" s="173"/>
      <c r="Y89" s="800"/>
      <c r="Z89" s="801"/>
      <c r="AA89" s="802"/>
    </row>
    <row r="90" spans="1:27" ht="17.100000000000001" customHeight="1">
      <c r="A90" s="829" t="s">
        <v>1557</v>
      </c>
      <c r="B90" s="829"/>
      <c r="C90" s="829"/>
      <c r="D90" s="166" t="s">
        <v>1558</v>
      </c>
      <c r="E90" s="168"/>
      <c r="F90" s="168"/>
      <c r="G90" s="168"/>
      <c r="H90" s="168" t="s">
        <v>560</v>
      </c>
      <c r="I90" s="168"/>
      <c r="J90" s="168" t="s">
        <v>564</v>
      </c>
      <c r="K90" s="168"/>
      <c r="L90" s="168"/>
      <c r="M90" s="168" t="s">
        <v>1559</v>
      </c>
      <c r="N90" s="168"/>
      <c r="O90" s="168"/>
      <c r="P90" s="168"/>
      <c r="Q90" s="168"/>
      <c r="R90" s="168"/>
      <c r="S90" s="168" t="s">
        <v>1560</v>
      </c>
      <c r="T90" s="168"/>
      <c r="U90" s="168"/>
      <c r="V90" s="168"/>
      <c r="W90" s="168"/>
      <c r="X90" s="169"/>
      <c r="Y90" s="794"/>
      <c r="Z90" s="795"/>
      <c r="AA90" s="796"/>
    </row>
    <row r="91" spans="1:27" ht="17.100000000000001" customHeight="1">
      <c r="A91" s="830" t="s">
        <v>1561</v>
      </c>
      <c r="B91" s="830"/>
      <c r="C91" s="830"/>
      <c r="D91" s="132"/>
      <c r="E91" s="172" t="s">
        <v>1562</v>
      </c>
      <c r="F91" s="172"/>
      <c r="G91" s="172"/>
      <c r="H91" s="172"/>
      <c r="I91" s="172"/>
      <c r="J91" s="172"/>
      <c r="K91" s="172"/>
      <c r="L91" s="172" t="s">
        <v>1551</v>
      </c>
      <c r="M91" s="172"/>
      <c r="N91" s="831"/>
      <c r="O91" s="831"/>
      <c r="P91" s="831"/>
      <c r="Q91" s="831"/>
      <c r="R91" s="831"/>
      <c r="S91" s="831"/>
      <c r="T91" s="831"/>
      <c r="U91" s="172" t="s">
        <v>80</v>
      </c>
      <c r="V91" s="172"/>
      <c r="W91" s="172"/>
      <c r="X91" s="173" t="s">
        <v>564</v>
      </c>
      <c r="Y91" s="800"/>
      <c r="Z91" s="801"/>
      <c r="AA91" s="802"/>
    </row>
    <row r="92" spans="1:27" ht="17.100000000000001" customHeight="1">
      <c r="A92" s="789" t="s">
        <v>1563</v>
      </c>
      <c r="B92" s="789"/>
      <c r="C92" s="789"/>
      <c r="D92" s="194" t="s">
        <v>1564</v>
      </c>
      <c r="E92" s="144"/>
      <c r="F92" s="144"/>
      <c r="G92" s="168"/>
      <c r="H92" s="144" t="s">
        <v>1565</v>
      </c>
      <c r="I92" s="144"/>
      <c r="J92" s="168"/>
      <c r="K92" s="144" t="s">
        <v>1566</v>
      </c>
      <c r="L92" s="144"/>
      <c r="M92" s="144"/>
      <c r="N92" s="144"/>
      <c r="O92" s="144"/>
      <c r="P92" s="144"/>
      <c r="Q92" s="144"/>
      <c r="R92" s="144"/>
      <c r="S92" s="144"/>
      <c r="T92" s="144"/>
      <c r="U92" s="144"/>
      <c r="V92" s="144"/>
      <c r="W92" s="144"/>
      <c r="X92" s="184"/>
      <c r="Y92" s="821"/>
      <c r="Z92" s="822"/>
      <c r="AA92" s="823"/>
    </row>
    <row r="93" spans="1:27" ht="17.100000000000001" customHeight="1">
      <c r="A93" s="789" t="s">
        <v>1567</v>
      </c>
      <c r="B93" s="789"/>
      <c r="C93" s="789"/>
      <c r="D93" s="166" t="s">
        <v>1568</v>
      </c>
      <c r="E93" s="168"/>
      <c r="F93" s="168"/>
      <c r="G93" s="168"/>
      <c r="H93" s="168"/>
      <c r="I93" s="168" t="s">
        <v>1569</v>
      </c>
      <c r="J93" s="820"/>
      <c r="K93" s="820"/>
      <c r="L93" s="820"/>
      <c r="M93" s="168" t="s">
        <v>1570</v>
      </c>
      <c r="N93" s="168"/>
      <c r="O93" s="168"/>
      <c r="P93" s="168"/>
      <c r="Q93" s="168" t="s">
        <v>564</v>
      </c>
      <c r="R93" s="168"/>
      <c r="S93" s="168"/>
      <c r="T93" s="168"/>
      <c r="U93" s="168"/>
      <c r="V93" s="168"/>
      <c r="W93" s="168"/>
      <c r="X93" s="169"/>
      <c r="Y93" s="794"/>
      <c r="Z93" s="795"/>
      <c r="AA93" s="796"/>
    </row>
    <row r="94" spans="1:27" ht="17.100000000000001" customHeight="1">
      <c r="A94" s="789"/>
      <c r="B94" s="789"/>
      <c r="C94" s="789"/>
      <c r="D94" s="170" t="s">
        <v>1571</v>
      </c>
      <c r="E94" s="172"/>
      <c r="F94" s="172"/>
      <c r="G94" s="824" t="s">
        <v>1572</v>
      </c>
      <c r="H94" s="825"/>
      <c r="I94" s="825"/>
      <c r="J94" s="826"/>
      <c r="K94" s="826"/>
      <c r="L94" s="826"/>
      <c r="M94" s="827" t="s">
        <v>1573</v>
      </c>
      <c r="N94" s="827"/>
      <c r="O94" s="827"/>
      <c r="P94" s="826"/>
      <c r="Q94" s="826"/>
      <c r="R94" s="826"/>
      <c r="S94" s="172" t="s">
        <v>1574</v>
      </c>
      <c r="T94" s="132"/>
      <c r="U94" s="172"/>
      <c r="V94" s="172"/>
      <c r="W94" s="172" t="s">
        <v>564</v>
      </c>
      <c r="X94" s="132"/>
      <c r="Y94" s="800"/>
      <c r="Z94" s="801"/>
      <c r="AA94" s="802"/>
    </row>
    <row r="95" spans="1:27" ht="17.100000000000001" customHeight="1">
      <c r="A95" s="789" t="s">
        <v>1575</v>
      </c>
      <c r="B95" s="789"/>
      <c r="C95" s="789"/>
      <c r="D95" s="166"/>
      <c r="E95" s="168" t="s">
        <v>1576</v>
      </c>
      <c r="F95" s="168"/>
      <c r="G95" s="168"/>
      <c r="H95" s="819"/>
      <c r="I95" s="819"/>
      <c r="J95" s="168" t="s">
        <v>1577</v>
      </c>
      <c r="K95" s="168"/>
      <c r="L95" s="168"/>
      <c r="M95" s="168"/>
      <c r="N95" s="168"/>
      <c r="O95" s="180" t="s">
        <v>1578</v>
      </c>
      <c r="P95" s="820"/>
      <c r="Q95" s="820"/>
      <c r="R95" s="820"/>
      <c r="S95" s="820"/>
      <c r="T95" s="168" t="s">
        <v>1529</v>
      </c>
      <c r="U95" s="168"/>
      <c r="V95" s="168"/>
      <c r="W95" s="168"/>
      <c r="X95" s="169"/>
      <c r="Y95" s="794"/>
      <c r="Z95" s="795"/>
      <c r="AA95" s="796"/>
    </row>
    <row r="96" spans="1:27" ht="17.100000000000001" customHeight="1">
      <c r="A96" s="789"/>
      <c r="B96" s="789"/>
      <c r="C96" s="789"/>
      <c r="D96" s="178"/>
      <c r="E96" s="132" t="s">
        <v>1579</v>
      </c>
      <c r="F96" s="132"/>
      <c r="G96" s="132"/>
      <c r="H96" s="132"/>
      <c r="I96" s="132"/>
      <c r="J96" s="132"/>
      <c r="K96" s="132"/>
      <c r="L96" s="132"/>
      <c r="M96" s="132"/>
      <c r="N96" s="132"/>
      <c r="O96" s="195" t="s">
        <v>1578</v>
      </c>
      <c r="P96" s="807"/>
      <c r="Q96" s="807"/>
      <c r="R96" s="807"/>
      <c r="S96" s="807"/>
      <c r="T96" s="132" t="s">
        <v>1529</v>
      </c>
      <c r="U96" s="132"/>
      <c r="V96" s="132"/>
      <c r="W96" s="132"/>
      <c r="X96" s="164"/>
      <c r="Y96" s="797"/>
      <c r="Z96" s="798"/>
      <c r="AA96" s="799"/>
    </row>
    <row r="97" spans="1:27" ht="17.100000000000001" customHeight="1">
      <c r="A97" s="789"/>
      <c r="B97" s="789"/>
      <c r="C97" s="789"/>
      <c r="D97" s="178"/>
      <c r="E97" s="132" t="s">
        <v>1580</v>
      </c>
      <c r="F97" s="132"/>
      <c r="G97" s="132"/>
      <c r="H97" s="132"/>
      <c r="I97" s="132"/>
      <c r="J97" s="132"/>
      <c r="K97" s="132"/>
      <c r="L97" s="132"/>
      <c r="M97" s="132"/>
      <c r="N97" s="132"/>
      <c r="O97" s="195" t="s">
        <v>1578</v>
      </c>
      <c r="P97" s="807"/>
      <c r="Q97" s="807"/>
      <c r="R97" s="807"/>
      <c r="S97" s="807"/>
      <c r="T97" s="132" t="s">
        <v>1529</v>
      </c>
      <c r="U97" s="132"/>
      <c r="V97" s="132"/>
      <c r="W97" s="132"/>
      <c r="X97" s="164"/>
      <c r="Y97" s="797"/>
      <c r="Z97" s="798"/>
      <c r="AA97" s="799"/>
    </row>
    <row r="98" spans="1:27" ht="17.100000000000001" customHeight="1">
      <c r="A98" s="789"/>
      <c r="B98" s="789"/>
      <c r="C98" s="789"/>
      <c r="D98" s="178"/>
      <c r="E98" s="132" t="s">
        <v>1581</v>
      </c>
      <c r="F98" s="132"/>
      <c r="G98" s="132"/>
      <c r="H98" s="808"/>
      <c r="I98" s="808"/>
      <c r="J98" s="132" t="s">
        <v>1577</v>
      </c>
      <c r="K98" s="132"/>
      <c r="L98" s="132"/>
      <c r="M98" s="132"/>
      <c r="N98" s="132"/>
      <c r="O98" s="195" t="s">
        <v>1578</v>
      </c>
      <c r="P98" s="807"/>
      <c r="Q98" s="807"/>
      <c r="R98" s="807"/>
      <c r="S98" s="807"/>
      <c r="T98" s="132" t="s">
        <v>1529</v>
      </c>
      <c r="U98" s="132"/>
      <c r="V98" s="132"/>
      <c r="W98" s="132"/>
      <c r="X98" s="164"/>
      <c r="Y98" s="797"/>
      <c r="Z98" s="798"/>
      <c r="AA98" s="799"/>
    </row>
    <row r="99" spans="1:27" ht="17.100000000000001" customHeight="1">
      <c r="A99" s="789"/>
      <c r="B99" s="789"/>
      <c r="C99" s="789"/>
      <c r="D99" s="178"/>
      <c r="E99" s="132" t="s">
        <v>1582</v>
      </c>
      <c r="F99" s="132"/>
      <c r="G99" s="132"/>
      <c r="H99" s="132"/>
      <c r="I99" s="132"/>
      <c r="J99" s="132"/>
      <c r="K99" s="132"/>
      <c r="L99" s="132"/>
      <c r="M99" s="132"/>
      <c r="N99" s="132"/>
      <c r="O99" s="132"/>
      <c r="P99" s="132"/>
      <c r="Q99" s="132"/>
      <c r="R99" s="132"/>
      <c r="S99" s="132"/>
      <c r="T99" s="132"/>
      <c r="U99" s="132"/>
      <c r="V99" s="132"/>
      <c r="W99" s="132"/>
      <c r="X99" s="164"/>
      <c r="Y99" s="797"/>
      <c r="Z99" s="798"/>
      <c r="AA99" s="799"/>
    </row>
    <row r="100" spans="1:27" ht="17.100000000000001" customHeight="1">
      <c r="A100" s="789"/>
      <c r="B100" s="789"/>
      <c r="C100" s="789"/>
      <c r="D100" s="178"/>
      <c r="E100" s="132" t="s">
        <v>1583</v>
      </c>
      <c r="F100" s="132"/>
      <c r="G100" s="807"/>
      <c r="H100" s="807"/>
      <c r="I100" s="807"/>
      <c r="J100" s="132" t="s">
        <v>1584</v>
      </c>
      <c r="K100" s="132"/>
      <c r="L100" s="390"/>
      <c r="M100" s="132" t="s">
        <v>1585</v>
      </c>
      <c r="N100" s="390"/>
      <c r="O100" s="132" t="s">
        <v>13</v>
      </c>
      <c r="P100" s="390"/>
      <c r="Q100" s="132" t="s">
        <v>1586</v>
      </c>
      <c r="R100" s="132"/>
      <c r="S100" s="808"/>
      <c r="T100" s="808"/>
      <c r="U100" s="808"/>
      <c r="V100" s="808"/>
      <c r="W100" s="808"/>
      <c r="X100" s="164" t="s">
        <v>1587</v>
      </c>
      <c r="Y100" s="797"/>
      <c r="Z100" s="798"/>
      <c r="AA100" s="799"/>
    </row>
    <row r="101" spans="1:27" ht="17.100000000000001" customHeight="1">
      <c r="A101" s="789"/>
      <c r="B101" s="789"/>
      <c r="C101" s="789"/>
      <c r="D101" s="178"/>
      <c r="E101" s="132" t="s">
        <v>1588</v>
      </c>
      <c r="F101" s="132"/>
      <c r="G101" s="132"/>
      <c r="H101" s="132"/>
      <c r="I101" s="132"/>
      <c r="J101" s="807"/>
      <c r="K101" s="807"/>
      <c r="L101" s="807"/>
      <c r="M101" s="132" t="s">
        <v>1529</v>
      </c>
      <c r="N101" s="132"/>
      <c r="O101" s="132" t="s">
        <v>1589</v>
      </c>
      <c r="P101" s="132"/>
      <c r="Q101" s="132"/>
      <c r="R101" s="807"/>
      <c r="S101" s="807"/>
      <c r="T101" s="807"/>
      <c r="U101" s="132" t="s">
        <v>1529</v>
      </c>
      <c r="V101" s="132"/>
      <c r="W101" s="132"/>
      <c r="X101" s="164"/>
      <c r="Y101" s="797"/>
      <c r="Z101" s="798"/>
      <c r="AA101" s="799"/>
    </row>
    <row r="102" spans="1:27" ht="17.100000000000001" customHeight="1">
      <c r="A102" s="789"/>
      <c r="B102" s="789"/>
      <c r="C102" s="789"/>
      <c r="D102" s="178"/>
      <c r="E102" s="132" t="s">
        <v>1590</v>
      </c>
      <c r="F102" s="132"/>
      <c r="G102" s="132"/>
      <c r="H102" s="132"/>
      <c r="I102" s="132"/>
      <c r="J102" s="132"/>
      <c r="K102" s="132" t="s">
        <v>1569</v>
      </c>
      <c r="L102" s="390"/>
      <c r="M102" s="132" t="s">
        <v>1585</v>
      </c>
      <c r="N102" s="390"/>
      <c r="O102" s="132" t="s">
        <v>13</v>
      </c>
      <c r="P102" s="390"/>
      <c r="Q102" s="132" t="s">
        <v>1586</v>
      </c>
      <c r="R102" s="132"/>
      <c r="S102" s="808"/>
      <c r="T102" s="808"/>
      <c r="U102" s="808"/>
      <c r="V102" s="132" t="s">
        <v>1587</v>
      </c>
      <c r="W102" s="132"/>
      <c r="X102" s="164" t="s">
        <v>564</v>
      </c>
      <c r="Y102" s="797"/>
      <c r="Z102" s="798"/>
      <c r="AA102" s="799"/>
    </row>
    <row r="103" spans="1:27" ht="17.100000000000001" customHeight="1">
      <c r="A103" s="789"/>
      <c r="B103" s="789"/>
      <c r="C103" s="789"/>
      <c r="D103" s="178"/>
      <c r="E103" s="172" t="s">
        <v>1591</v>
      </c>
      <c r="F103" s="172"/>
      <c r="G103" s="172"/>
      <c r="H103" s="172"/>
      <c r="I103" s="172"/>
      <c r="J103" s="172"/>
      <c r="K103" s="172"/>
      <c r="L103" s="172"/>
      <c r="M103" s="809"/>
      <c r="N103" s="809"/>
      <c r="O103" s="809"/>
      <c r="P103" s="809"/>
      <c r="Q103" s="809"/>
      <c r="R103" s="172" t="s">
        <v>1587</v>
      </c>
      <c r="S103" s="172"/>
      <c r="T103" s="172"/>
      <c r="U103" s="172"/>
      <c r="V103" s="172"/>
      <c r="W103" s="172"/>
      <c r="X103" s="173"/>
      <c r="Y103" s="800"/>
      <c r="Z103" s="801"/>
      <c r="AA103" s="802"/>
    </row>
    <row r="104" spans="1:27" ht="17.100000000000001" customHeight="1">
      <c r="A104" s="785" t="s">
        <v>1592</v>
      </c>
      <c r="B104" s="785"/>
      <c r="C104" s="785"/>
      <c r="D104" s="810"/>
      <c r="E104" s="811"/>
      <c r="F104" s="811"/>
      <c r="G104" s="811"/>
      <c r="H104" s="811"/>
      <c r="I104" s="811"/>
      <c r="J104" s="811"/>
      <c r="K104" s="811"/>
      <c r="L104" s="811"/>
      <c r="M104" s="811"/>
      <c r="N104" s="811"/>
      <c r="O104" s="811"/>
      <c r="P104" s="811"/>
      <c r="Q104" s="811"/>
      <c r="R104" s="811"/>
      <c r="S104" s="811"/>
      <c r="T104" s="811"/>
      <c r="U104" s="811"/>
      <c r="V104" s="811"/>
      <c r="W104" s="811"/>
      <c r="X104" s="812"/>
      <c r="Y104" s="794"/>
      <c r="Z104" s="795"/>
      <c r="AA104" s="796"/>
    </row>
    <row r="105" spans="1:27" ht="17.100000000000001" customHeight="1">
      <c r="A105" s="785"/>
      <c r="B105" s="785"/>
      <c r="C105" s="785"/>
      <c r="D105" s="813"/>
      <c r="E105" s="814"/>
      <c r="F105" s="814"/>
      <c r="G105" s="814"/>
      <c r="H105" s="814"/>
      <c r="I105" s="814"/>
      <c r="J105" s="814"/>
      <c r="K105" s="814"/>
      <c r="L105" s="814"/>
      <c r="M105" s="814"/>
      <c r="N105" s="814"/>
      <c r="O105" s="814"/>
      <c r="P105" s="814"/>
      <c r="Q105" s="814"/>
      <c r="R105" s="814"/>
      <c r="S105" s="814"/>
      <c r="T105" s="814"/>
      <c r="U105" s="814"/>
      <c r="V105" s="814"/>
      <c r="W105" s="814"/>
      <c r="X105" s="815"/>
      <c r="Y105" s="797"/>
      <c r="Z105" s="798"/>
      <c r="AA105" s="799"/>
    </row>
    <row r="106" spans="1:27" ht="17.100000000000001" customHeight="1">
      <c r="A106" s="785"/>
      <c r="B106" s="785"/>
      <c r="C106" s="785"/>
      <c r="D106" s="813"/>
      <c r="E106" s="814"/>
      <c r="F106" s="814"/>
      <c r="G106" s="814"/>
      <c r="H106" s="814"/>
      <c r="I106" s="814"/>
      <c r="J106" s="814"/>
      <c r="K106" s="814"/>
      <c r="L106" s="814"/>
      <c r="M106" s="814"/>
      <c r="N106" s="814"/>
      <c r="O106" s="814"/>
      <c r="P106" s="814"/>
      <c r="Q106" s="814"/>
      <c r="R106" s="814"/>
      <c r="S106" s="814"/>
      <c r="T106" s="814"/>
      <c r="U106" s="814"/>
      <c r="V106" s="814"/>
      <c r="W106" s="814"/>
      <c r="X106" s="815"/>
      <c r="Y106" s="797"/>
      <c r="Z106" s="798"/>
      <c r="AA106" s="799"/>
    </row>
    <row r="107" spans="1:27" ht="17.100000000000001" customHeight="1">
      <c r="A107" s="785"/>
      <c r="B107" s="785"/>
      <c r="C107" s="785"/>
      <c r="D107" s="816"/>
      <c r="E107" s="817"/>
      <c r="F107" s="817"/>
      <c r="G107" s="817"/>
      <c r="H107" s="817"/>
      <c r="I107" s="817"/>
      <c r="J107" s="817"/>
      <c r="K107" s="817"/>
      <c r="L107" s="817"/>
      <c r="M107" s="817"/>
      <c r="N107" s="817"/>
      <c r="O107" s="817"/>
      <c r="P107" s="817"/>
      <c r="Q107" s="817"/>
      <c r="R107" s="817"/>
      <c r="S107" s="817"/>
      <c r="T107" s="817"/>
      <c r="U107" s="817"/>
      <c r="V107" s="817"/>
      <c r="W107" s="817"/>
      <c r="X107" s="818"/>
      <c r="Y107" s="800"/>
      <c r="Z107" s="801"/>
      <c r="AA107" s="802"/>
    </row>
    <row r="108" spans="1:27" ht="22.5" customHeight="1">
      <c r="A108" s="789" t="s">
        <v>1488</v>
      </c>
      <c r="B108" s="789"/>
      <c r="C108" s="789"/>
      <c r="D108" s="803" t="s">
        <v>1489</v>
      </c>
      <c r="E108" s="804"/>
      <c r="F108" s="804"/>
      <c r="G108" s="804"/>
      <c r="H108" s="804"/>
      <c r="I108" s="804"/>
      <c r="J108" s="804"/>
      <c r="K108" s="804"/>
      <c r="L108" s="804"/>
      <c r="M108" s="804"/>
      <c r="N108" s="804"/>
      <c r="O108" s="804"/>
      <c r="P108" s="804"/>
      <c r="Q108" s="804"/>
      <c r="R108" s="804"/>
      <c r="S108" s="804"/>
      <c r="T108" s="804"/>
      <c r="U108" s="804"/>
      <c r="V108" s="804"/>
      <c r="W108" s="804"/>
      <c r="X108" s="805"/>
      <c r="Y108" s="803" t="s">
        <v>1490</v>
      </c>
      <c r="Z108" s="804"/>
      <c r="AA108" s="805"/>
    </row>
    <row r="109" spans="1:27" ht="23.1" customHeight="1">
      <c r="A109" s="780" t="s">
        <v>1593</v>
      </c>
      <c r="B109" s="780"/>
      <c r="C109" s="780"/>
      <c r="D109" s="172"/>
      <c r="E109" s="144" t="s">
        <v>1594</v>
      </c>
      <c r="F109" s="144"/>
      <c r="G109" s="144"/>
      <c r="H109" s="806"/>
      <c r="I109" s="806"/>
      <c r="J109" s="806"/>
      <c r="K109" s="806"/>
      <c r="L109" s="806"/>
      <c r="M109" s="806"/>
      <c r="N109" s="806"/>
      <c r="O109" s="806"/>
      <c r="P109" s="806"/>
      <c r="Q109" s="806"/>
      <c r="R109" s="806"/>
      <c r="S109" s="806"/>
      <c r="T109" s="806"/>
      <c r="U109" s="144" t="s">
        <v>80</v>
      </c>
      <c r="V109" s="172"/>
      <c r="W109" s="144" t="s">
        <v>1566</v>
      </c>
      <c r="X109" s="184"/>
      <c r="Y109" s="786"/>
      <c r="Z109" s="787"/>
      <c r="AA109" s="788"/>
    </row>
    <row r="110" spans="1:27" ht="23.1" customHeight="1">
      <c r="A110" s="780" t="s">
        <v>1595</v>
      </c>
      <c r="B110" s="780"/>
      <c r="C110" s="780"/>
      <c r="D110" s="172"/>
      <c r="E110" s="144" t="s">
        <v>560</v>
      </c>
      <c r="F110" s="144"/>
      <c r="G110" s="172"/>
      <c r="H110" s="144" t="s">
        <v>564</v>
      </c>
      <c r="I110" s="144"/>
      <c r="J110" s="144" t="s">
        <v>1596</v>
      </c>
      <c r="K110" s="144"/>
      <c r="L110" s="144"/>
      <c r="M110" s="196"/>
      <c r="N110" s="142" t="s">
        <v>1445</v>
      </c>
      <c r="O110" s="196"/>
      <c r="P110" s="144" t="s">
        <v>80</v>
      </c>
      <c r="Q110" s="144"/>
      <c r="R110" s="144"/>
      <c r="S110" s="144"/>
      <c r="T110" s="144"/>
      <c r="U110" s="144"/>
      <c r="V110" s="144"/>
      <c r="W110" s="144"/>
      <c r="X110" s="184"/>
      <c r="Y110" s="786"/>
      <c r="Z110" s="787"/>
      <c r="AA110" s="788"/>
    </row>
    <row r="111" spans="1:27" ht="23.1" customHeight="1">
      <c r="A111" s="780" t="s">
        <v>1597</v>
      </c>
      <c r="B111" s="780"/>
      <c r="C111" s="780"/>
      <c r="D111" s="172"/>
      <c r="E111" s="144" t="s">
        <v>560</v>
      </c>
      <c r="F111" s="144"/>
      <c r="G111" s="172"/>
      <c r="H111" s="144" t="s">
        <v>564</v>
      </c>
      <c r="I111" s="144"/>
      <c r="J111" s="144"/>
      <c r="K111" s="144"/>
      <c r="L111" s="144"/>
      <c r="M111" s="144"/>
      <c r="N111" s="144"/>
      <c r="O111" s="144"/>
      <c r="P111" s="144"/>
      <c r="Q111" s="144"/>
      <c r="R111" s="144"/>
      <c r="S111" s="144"/>
      <c r="T111" s="144"/>
      <c r="U111" s="144"/>
      <c r="V111" s="144"/>
      <c r="W111" s="144"/>
      <c r="X111" s="184"/>
      <c r="Y111" s="786"/>
      <c r="Z111" s="787"/>
      <c r="AA111" s="788"/>
    </row>
    <row r="112" spans="1:27" ht="23.1" customHeight="1">
      <c r="A112" s="780" t="s">
        <v>1598</v>
      </c>
      <c r="B112" s="780"/>
      <c r="C112" s="780"/>
      <c r="D112" s="172"/>
      <c r="E112" s="144" t="s">
        <v>1599</v>
      </c>
      <c r="F112" s="144"/>
      <c r="G112" s="144"/>
      <c r="H112" s="144"/>
      <c r="I112" s="144"/>
      <c r="J112" s="172"/>
      <c r="K112" s="144" t="s">
        <v>1600</v>
      </c>
      <c r="L112" s="144"/>
      <c r="M112" s="144"/>
      <c r="N112" s="144"/>
      <c r="O112" s="172"/>
      <c r="P112" s="144" t="s">
        <v>1601</v>
      </c>
      <c r="Q112" s="144"/>
      <c r="R112" s="144"/>
      <c r="S112" s="144"/>
      <c r="T112" s="172"/>
      <c r="U112" s="144" t="s">
        <v>560</v>
      </c>
      <c r="V112" s="144"/>
      <c r="W112" s="172"/>
      <c r="X112" s="144" t="s">
        <v>564</v>
      </c>
      <c r="Y112" s="786"/>
      <c r="Z112" s="787"/>
      <c r="AA112" s="788"/>
    </row>
    <row r="113" spans="1:27" ht="23.1" customHeight="1">
      <c r="A113" s="790" t="s">
        <v>1602</v>
      </c>
      <c r="B113" s="790"/>
      <c r="C113" s="790"/>
      <c r="D113" s="172"/>
      <c r="E113" s="144" t="s">
        <v>1603</v>
      </c>
      <c r="F113" s="144"/>
      <c r="G113" s="172"/>
      <c r="H113" s="144" t="s">
        <v>1604</v>
      </c>
      <c r="I113" s="144"/>
      <c r="J113" s="144"/>
      <c r="K113" s="144" t="s">
        <v>1605</v>
      </c>
      <c r="L113" s="144"/>
      <c r="M113" s="172"/>
      <c r="N113" s="144" t="s">
        <v>560</v>
      </c>
      <c r="O113" s="144"/>
      <c r="P113" s="172"/>
      <c r="Q113" s="144" t="s">
        <v>564</v>
      </c>
      <c r="R113" s="144"/>
      <c r="S113" s="144"/>
      <c r="T113" s="144"/>
      <c r="U113" s="144"/>
      <c r="V113" s="144"/>
      <c r="W113" s="144"/>
      <c r="X113" s="184"/>
      <c r="Y113" s="786"/>
      <c r="Z113" s="787"/>
      <c r="AA113" s="788"/>
    </row>
    <row r="114" spans="1:27" ht="23.1" customHeight="1">
      <c r="A114" s="791" t="s">
        <v>1606</v>
      </c>
      <c r="B114" s="791"/>
      <c r="C114" s="791"/>
      <c r="D114" s="172"/>
      <c r="E114" s="144" t="s">
        <v>1603</v>
      </c>
      <c r="F114" s="144"/>
      <c r="G114" s="172"/>
      <c r="H114" s="144" t="s">
        <v>1604</v>
      </c>
      <c r="I114" s="144"/>
      <c r="J114" s="144"/>
      <c r="K114" s="144" t="s">
        <v>1605</v>
      </c>
      <c r="L114" s="144"/>
      <c r="M114" s="172"/>
      <c r="N114" s="144" t="s">
        <v>560</v>
      </c>
      <c r="O114" s="144"/>
      <c r="P114" s="172"/>
      <c r="Q114" s="144" t="s">
        <v>564</v>
      </c>
      <c r="R114" s="144"/>
      <c r="S114" s="144"/>
      <c r="T114" s="144"/>
      <c r="U114" s="144"/>
      <c r="V114" s="144"/>
      <c r="W114" s="144"/>
      <c r="X114" s="184"/>
      <c r="Y114" s="786"/>
      <c r="Z114" s="787"/>
      <c r="AA114" s="788"/>
    </row>
    <row r="115" spans="1:27" ht="23.1" customHeight="1">
      <c r="A115" s="780" t="s">
        <v>1607</v>
      </c>
      <c r="B115" s="780"/>
      <c r="C115" s="780"/>
      <c r="D115" s="172"/>
      <c r="E115" s="144" t="s">
        <v>560</v>
      </c>
      <c r="F115" s="144"/>
      <c r="G115" s="172"/>
      <c r="H115" s="144" t="s">
        <v>564</v>
      </c>
      <c r="I115" s="144"/>
      <c r="J115" s="144" t="s">
        <v>1608</v>
      </c>
      <c r="K115" s="144"/>
      <c r="L115" s="172"/>
      <c r="M115" s="144" t="s">
        <v>1609</v>
      </c>
      <c r="N115" s="144"/>
      <c r="O115" s="172"/>
      <c r="P115" s="144" t="s">
        <v>1551</v>
      </c>
      <c r="Q115" s="144"/>
      <c r="R115" s="792"/>
      <c r="S115" s="793"/>
      <c r="T115" s="793"/>
      <c r="U115" s="793"/>
      <c r="V115" s="793"/>
      <c r="W115" s="793"/>
      <c r="X115" s="184" t="s">
        <v>80</v>
      </c>
      <c r="Y115" s="786"/>
      <c r="Z115" s="787"/>
      <c r="AA115" s="788"/>
    </row>
    <row r="116" spans="1:27" ht="23.1" customHeight="1">
      <c r="A116" s="780" t="s">
        <v>1610</v>
      </c>
      <c r="B116" s="780"/>
      <c r="C116" s="780"/>
      <c r="D116" s="172"/>
      <c r="E116" s="144" t="s">
        <v>1611</v>
      </c>
      <c r="F116" s="144"/>
      <c r="G116" s="144"/>
      <c r="H116" s="144"/>
      <c r="I116" s="172"/>
      <c r="J116" s="144" t="s">
        <v>1612</v>
      </c>
      <c r="K116" s="144"/>
      <c r="L116" s="144"/>
      <c r="M116" s="144"/>
      <c r="N116" s="144"/>
      <c r="O116" s="144"/>
      <c r="P116" s="144"/>
      <c r="Q116" s="144"/>
      <c r="R116" s="144"/>
      <c r="S116" s="144"/>
      <c r="T116" s="144"/>
      <c r="U116" s="144"/>
      <c r="V116" s="144"/>
      <c r="W116" s="144"/>
      <c r="X116" s="184"/>
      <c r="Y116" s="786"/>
      <c r="Z116" s="787"/>
      <c r="AA116" s="788"/>
    </row>
    <row r="117" spans="1:27" ht="23.1" customHeight="1">
      <c r="A117" s="780" t="s">
        <v>1613</v>
      </c>
      <c r="B117" s="780"/>
      <c r="C117" s="780"/>
      <c r="D117" s="172"/>
      <c r="E117" s="144" t="s">
        <v>1614</v>
      </c>
      <c r="F117" s="144"/>
      <c r="G117" s="172"/>
      <c r="H117" s="144" t="s">
        <v>1615</v>
      </c>
      <c r="I117" s="172"/>
      <c r="J117" s="172"/>
      <c r="K117" s="144" t="s">
        <v>1616</v>
      </c>
      <c r="L117" s="144"/>
      <c r="M117" s="172"/>
      <c r="N117" s="144" t="s">
        <v>1566</v>
      </c>
      <c r="O117" s="144"/>
      <c r="P117" s="144"/>
      <c r="Q117" s="144"/>
      <c r="R117" s="144"/>
      <c r="S117" s="144"/>
      <c r="T117" s="144"/>
      <c r="U117" s="144"/>
      <c r="V117" s="144"/>
      <c r="W117" s="144"/>
      <c r="X117" s="184"/>
      <c r="Y117" s="786"/>
      <c r="Z117" s="787"/>
      <c r="AA117" s="788"/>
    </row>
    <row r="118" spans="1:27" ht="17.100000000000001" customHeight="1">
      <c r="A118" s="132"/>
      <c r="B118" s="132"/>
      <c r="C118" s="132"/>
      <c r="D118" s="132"/>
      <c r="E118" s="132"/>
      <c r="F118" s="132"/>
      <c r="G118" s="132"/>
      <c r="H118" s="132"/>
      <c r="I118" s="132"/>
      <c r="J118" s="132"/>
      <c r="K118" s="132"/>
      <c r="L118" s="132"/>
      <c r="M118" s="132"/>
      <c r="N118" s="132"/>
      <c r="O118" s="132"/>
      <c r="P118" s="132"/>
      <c r="Q118" s="132"/>
      <c r="R118" s="132"/>
      <c r="S118" s="132"/>
      <c r="T118" s="132"/>
      <c r="U118" s="132"/>
      <c r="V118" s="132"/>
      <c r="W118" s="132"/>
      <c r="X118" s="132"/>
      <c r="Y118" s="132"/>
      <c r="Z118" s="132"/>
      <c r="AA118" s="132"/>
    </row>
    <row r="119" spans="1:27" ht="29.1" customHeight="1">
      <c r="A119" s="789" t="s">
        <v>1617</v>
      </c>
      <c r="B119" s="789"/>
      <c r="C119" s="789"/>
      <c r="D119" s="789"/>
      <c r="E119" s="789"/>
      <c r="F119" s="789"/>
      <c r="G119" s="789"/>
      <c r="H119" s="789"/>
      <c r="I119" s="789"/>
      <c r="J119" s="789"/>
      <c r="K119" s="789"/>
      <c r="L119" s="789"/>
      <c r="M119" s="789"/>
      <c r="N119" s="789"/>
      <c r="O119" s="789"/>
      <c r="P119" s="789"/>
      <c r="Q119" s="789"/>
      <c r="R119" s="789"/>
      <c r="S119" s="789"/>
      <c r="T119" s="789"/>
      <c r="U119" s="789"/>
      <c r="V119" s="789"/>
      <c r="W119" s="789"/>
      <c r="X119" s="789"/>
      <c r="Y119" s="789"/>
      <c r="Z119" s="789"/>
      <c r="AA119" s="789"/>
    </row>
    <row r="120" spans="1:27" ht="22.5" customHeight="1">
      <c r="A120" s="789"/>
      <c r="B120" s="789"/>
      <c r="C120" s="789"/>
      <c r="D120" s="780" t="s">
        <v>1618</v>
      </c>
      <c r="E120" s="780"/>
      <c r="F120" s="780"/>
      <c r="G120" s="780" t="s">
        <v>1619</v>
      </c>
      <c r="H120" s="780"/>
      <c r="I120" s="780"/>
      <c r="J120" s="780"/>
      <c r="K120" s="780"/>
      <c r="L120" s="789" t="s">
        <v>1620</v>
      </c>
      <c r="M120" s="789"/>
      <c r="N120" s="789"/>
      <c r="O120" s="789"/>
      <c r="P120" s="789"/>
      <c r="Q120" s="789" t="s">
        <v>1621</v>
      </c>
      <c r="R120" s="789"/>
      <c r="S120" s="789"/>
      <c r="T120" s="789"/>
      <c r="U120" s="789"/>
      <c r="V120" s="789"/>
      <c r="W120" s="789"/>
      <c r="X120" s="789"/>
      <c r="Y120" s="789"/>
      <c r="Z120" s="789"/>
      <c r="AA120" s="789"/>
    </row>
    <row r="121" spans="1:27" ht="33.950000000000003" customHeight="1">
      <c r="A121" s="780" t="s">
        <v>1622</v>
      </c>
      <c r="B121" s="780"/>
      <c r="C121" s="780"/>
      <c r="D121" s="781"/>
      <c r="E121" s="781"/>
      <c r="F121" s="781"/>
      <c r="G121" s="782"/>
      <c r="H121" s="782"/>
      <c r="I121" s="782"/>
      <c r="J121" s="782"/>
      <c r="K121" s="782"/>
      <c r="L121" s="783"/>
      <c r="M121" s="783"/>
      <c r="N121" s="783"/>
      <c r="O121" s="783"/>
      <c r="P121" s="783"/>
      <c r="Q121" s="784"/>
      <c r="R121" s="784"/>
      <c r="S121" s="784"/>
      <c r="T121" s="784"/>
      <c r="U121" s="784"/>
      <c r="V121" s="784"/>
      <c r="W121" s="784"/>
      <c r="X121" s="784"/>
      <c r="Y121" s="784"/>
      <c r="Z121" s="784"/>
      <c r="AA121" s="784"/>
    </row>
    <row r="122" spans="1:27" ht="33.75" customHeight="1">
      <c r="A122" s="780"/>
      <c r="B122" s="780"/>
      <c r="C122" s="780"/>
      <c r="D122" s="781"/>
      <c r="E122" s="781"/>
      <c r="F122" s="781"/>
      <c r="G122" s="782"/>
      <c r="H122" s="782"/>
      <c r="I122" s="782"/>
      <c r="J122" s="782"/>
      <c r="K122" s="782"/>
      <c r="L122" s="783"/>
      <c r="M122" s="783"/>
      <c r="N122" s="783"/>
      <c r="O122" s="783"/>
      <c r="P122" s="783"/>
      <c r="Q122" s="784"/>
      <c r="R122" s="784"/>
      <c r="S122" s="784"/>
      <c r="T122" s="784"/>
      <c r="U122" s="784"/>
      <c r="V122" s="784"/>
      <c r="W122" s="784"/>
      <c r="X122" s="784"/>
      <c r="Y122" s="784"/>
      <c r="Z122" s="784"/>
      <c r="AA122" s="784"/>
    </row>
    <row r="123" spans="1:27" ht="33.950000000000003" customHeight="1">
      <c r="A123" s="780"/>
      <c r="B123" s="780"/>
      <c r="C123" s="780"/>
      <c r="D123" s="781"/>
      <c r="E123" s="781"/>
      <c r="F123" s="781"/>
      <c r="G123" s="782"/>
      <c r="H123" s="782"/>
      <c r="I123" s="782"/>
      <c r="J123" s="782"/>
      <c r="K123" s="782"/>
      <c r="L123" s="783"/>
      <c r="M123" s="783"/>
      <c r="N123" s="783"/>
      <c r="O123" s="783"/>
      <c r="P123" s="783"/>
      <c r="Q123" s="784"/>
      <c r="R123" s="784"/>
      <c r="S123" s="784"/>
      <c r="T123" s="784"/>
      <c r="U123" s="784"/>
      <c r="V123" s="784"/>
      <c r="W123" s="784"/>
      <c r="X123" s="784"/>
      <c r="Y123" s="784"/>
      <c r="Z123" s="784"/>
      <c r="AA123" s="784"/>
    </row>
    <row r="124" spans="1:27" ht="33.950000000000003" customHeight="1">
      <c r="A124" s="785" t="s">
        <v>1623</v>
      </c>
      <c r="B124" s="785"/>
      <c r="C124" s="785"/>
      <c r="D124" s="781"/>
      <c r="E124" s="781"/>
      <c r="F124" s="781"/>
      <c r="G124" s="782"/>
      <c r="H124" s="782"/>
      <c r="I124" s="782"/>
      <c r="J124" s="782"/>
      <c r="K124" s="782"/>
      <c r="L124" s="783"/>
      <c r="M124" s="783"/>
      <c r="N124" s="783"/>
      <c r="O124" s="783"/>
      <c r="P124" s="783"/>
      <c r="Q124" s="784"/>
      <c r="R124" s="784"/>
      <c r="S124" s="784"/>
      <c r="T124" s="784"/>
      <c r="U124" s="784"/>
      <c r="V124" s="784"/>
      <c r="W124" s="784"/>
      <c r="X124" s="784"/>
      <c r="Y124" s="784"/>
      <c r="Z124" s="784"/>
      <c r="AA124" s="784"/>
    </row>
    <row r="125" spans="1:27" ht="33.950000000000003" customHeight="1">
      <c r="A125" s="785"/>
      <c r="B125" s="785"/>
      <c r="C125" s="785"/>
      <c r="D125" s="781"/>
      <c r="E125" s="781"/>
      <c r="F125" s="781"/>
      <c r="G125" s="782"/>
      <c r="H125" s="782"/>
      <c r="I125" s="782"/>
      <c r="J125" s="782"/>
      <c r="K125" s="782"/>
      <c r="L125" s="783"/>
      <c r="M125" s="783"/>
      <c r="N125" s="783"/>
      <c r="O125" s="783"/>
      <c r="P125" s="783"/>
      <c r="Q125" s="784"/>
      <c r="R125" s="784"/>
      <c r="S125" s="784"/>
      <c r="T125" s="784"/>
      <c r="U125" s="784"/>
      <c r="V125" s="784"/>
      <c r="W125" s="784"/>
      <c r="X125" s="784"/>
      <c r="Y125" s="784"/>
      <c r="Z125" s="784"/>
      <c r="AA125" s="784"/>
    </row>
    <row r="126" spans="1:27" ht="33.950000000000003" customHeight="1">
      <c r="A126" s="785"/>
      <c r="B126" s="785"/>
      <c r="C126" s="785"/>
      <c r="D126" s="781"/>
      <c r="E126" s="781"/>
      <c r="F126" s="781"/>
      <c r="G126" s="782"/>
      <c r="H126" s="782"/>
      <c r="I126" s="782"/>
      <c r="J126" s="782"/>
      <c r="K126" s="782"/>
      <c r="L126" s="783"/>
      <c r="M126" s="783"/>
      <c r="N126" s="783"/>
      <c r="O126" s="783"/>
      <c r="P126" s="783"/>
      <c r="Q126" s="784"/>
      <c r="R126" s="784"/>
      <c r="S126" s="784"/>
      <c r="T126" s="784"/>
      <c r="U126" s="784"/>
      <c r="V126" s="784"/>
      <c r="W126" s="784"/>
      <c r="X126" s="784"/>
      <c r="Y126" s="784"/>
      <c r="Z126" s="784"/>
      <c r="AA126" s="784"/>
    </row>
    <row r="127" spans="1:27" ht="33.950000000000003" customHeight="1">
      <c r="A127" s="780" t="s">
        <v>1624</v>
      </c>
      <c r="B127" s="780"/>
      <c r="C127" s="780"/>
      <c r="D127" s="781"/>
      <c r="E127" s="781"/>
      <c r="F127" s="781"/>
      <c r="G127" s="782"/>
      <c r="H127" s="782"/>
      <c r="I127" s="782"/>
      <c r="J127" s="782"/>
      <c r="K127" s="782"/>
      <c r="L127" s="783"/>
      <c r="M127" s="783"/>
      <c r="N127" s="783"/>
      <c r="O127" s="783"/>
      <c r="P127" s="783"/>
      <c r="Q127" s="784"/>
      <c r="R127" s="784"/>
      <c r="S127" s="784"/>
      <c r="T127" s="784"/>
      <c r="U127" s="784"/>
      <c r="V127" s="784"/>
      <c r="W127" s="784"/>
      <c r="X127" s="784"/>
      <c r="Y127" s="784"/>
      <c r="Z127" s="784"/>
      <c r="AA127" s="784"/>
    </row>
    <row r="128" spans="1:27" ht="33.950000000000003" customHeight="1">
      <c r="A128" s="780"/>
      <c r="B128" s="780"/>
      <c r="C128" s="780"/>
      <c r="D128" s="781"/>
      <c r="E128" s="781"/>
      <c r="F128" s="781"/>
      <c r="G128" s="782"/>
      <c r="H128" s="782"/>
      <c r="I128" s="782"/>
      <c r="J128" s="782"/>
      <c r="K128" s="782"/>
      <c r="L128" s="783"/>
      <c r="M128" s="783"/>
      <c r="N128" s="783"/>
      <c r="O128" s="783"/>
      <c r="P128" s="783"/>
      <c r="Q128" s="784"/>
      <c r="R128" s="784"/>
      <c r="S128" s="784"/>
      <c r="T128" s="784"/>
      <c r="U128" s="784"/>
      <c r="V128" s="784"/>
      <c r="W128" s="784"/>
      <c r="X128" s="784"/>
      <c r="Y128" s="784"/>
      <c r="Z128" s="784"/>
      <c r="AA128" s="784"/>
    </row>
    <row r="129" spans="1:27" ht="33.950000000000003" customHeight="1">
      <c r="A129" s="780"/>
      <c r="B129" s="780"/>
      <c r="C129" s="780"/>
      <c r="D129" s="781"/>
      <c r="E129" s="781"/>
      <c r="F129" s="781"/>
      <c r="G129" s="782"/>
      <c r="H129" s="782"/>
      <c r="I129" s="782"/>
      <c r="J129" s="782"/>
      <c r="K129" s="782"/>
      <c r="L129" s="783"/>
      <c r="M129" s="783"/>
      <c r="N129" s="783"/>
      <c r="O129" s="783"/>
      <c r="P129" s="783"/>
      <c r="Q129" s="784"/>
      <c r="R129" s="784"/>
      <c r="S129" s="784"/>
      <c r="T129" s="784"/>
      <c r="U129" s="784"/>
      <c r="V129" s="784"/>
      <c r="W129" s="784"/>
      <c r="X129" s="784"/>
      <c r="Y129" s="784"/>
      <c r="Z129" s="784"/>
      <c r="AA129" s="784"/>
    </row>
    <row r="130" spans="1:27" ht="33.950000000000003" customHeight="1">
      <c r="A130" s="780" t="s">
        <v>700</v>
      </c>
      <c r="B130" s="780"/>
      <c r="C130" s="780"/>
      <c r="D130" s="781"/>
      <c r="E130" s="781"/>
      <c r="F130" s="781"/>
      <c r="G130" s="782"/>
      <c r="H130" s="782"/>
      <c r="I130" s="782"/>
      <c r="J130" s="782"/>
      <c r="K130" s="782"/>
      <c r="L130" s="783"/>
      <c r="M130" s="783"/>
      <c r="N130" s="783"/>
      <c r="O130" s="783"/>
      <c r="P130" s="783"/>
      <c r="Q130" s="784"/>
      <c r="R130" s="784"/>
      <c r="S130" s="784"/>
      <c r="T130" s="784"/>
      <c r="U130" s="784"/>
      <c r="V130" s="784"/>
      <c r="W130" s="784"/>
      <c r="X130" s="784"/>
      <c r="Y130" s="784"/>
      <c r="Z130" s="784"/>
      <c r="AA130" s="784"/>
    </row>
    <row r="131" spans="1:27" ht="33.950000000000003" customHeight="1">
      <c r="A131" s="780"/>
      <c r="B131" s="780"/>
      <c r="C131" s="780"/>
      <c r="D131" s="781"/>
      <c r="E131" s="781"/>
      <c r="F131" s="781"/>
      <c r="G131" s="782"/>
      <c r="H131" s="782"/>
      <c r="I131" s="782"/>
      <c r="J131" s="782"/>
      <c r="K131" s="782"/>
      <c r="L131" s="783"/>
      <c r="M131" s="783"/>
      <c r="N131" s="783"/>
      <c r="O131" s="783"/>
      <c r="P131" s="783"/>
      <c r="Q131" s="784"/>
      <c r="R131" s="784"/>
      <c r="S131" s="784"/>
      <c r="T131" s="784"/>
      <c r="U131" s="784"/>
      <c r="V131" s="784"/>
      <c r="W131" s="784"/>
      <c r="X131" s="784"/>
      <c r="Y131" s="784"/>
      <c r="Z131" s="784"/>
      <c r="AA131" s="784"/>
    </row>
    <row r="132" spans="1:27" ht="33.950000000000003" customHeight="1">
      <c r="A132" s="780"/>
      <c r="B132" s="780"/>
      <c r="C132" s="780"/>
      <c r="D132" s="781"/>
      <c r="E132" s="781"/>
      <c r="F132" s="781"/>
      <c r="G132" s="782"/>
      <c r="H132" s="782"/>
      <c r="I132" s="782"/>
      <c r="J132" s="782"/>
      <c r="K132" s="782"/>
      <c r="L132" s="783"/>
      <c r="M132" s="783"/>
      <c r="N132" s="783"/>
      <c r="O132" s="783"/>
      <c r="P132" s="783"/>
      <c r="Q132" s="784"/>
      <c r="R132" s="784"/>
      <c r="S132" s="784"/>
      <c r="T132" s="784"/>
      <c r="U132" s="784"/>
      <c r="V132" s="784"/>
      <c r="W132" s="784"/>
      <c r="X132" s="784"/>
      <c r="Y132" s="784"/>
      <c r="Z132" s="784"/>
      <c r="AA132" s="784"/>
    </row>
    <row r="133" spans="1:27" ht="22.5" customHeight="1">
      <c r="A133" s="771" t="s">
        <v>1625</v>
      </c>
      <c r="B133" s="772"/>
      <c r="C133" s="772"/>
      <c r="D133" s="772"/>
      <c r="E133" s="772"/>
      <c r="F133" s="772"/>
      <c r="G133" s="772"/>
      <c r="H133" s="772"/>
      <c r="I133" s="772"/>
      <c r="J133" s="772"/>
      <c r="K133" s="772"/>
      <c r="L133" s="772"/>
      <c r="M133" s="772"/>
      <c r="N133" s="772"/>
      <c r="O133" s="772"/>
      <c r="P133" s="772"/>
      <c r="Q133" s="772"/>
      <c r="R133" s="772"/>
      <c r="S133" s="772"/>
      <c r="T133" s="772"/>
      <c r="U133" s="772"/>
      <c r="V133" s="772"/>
      <c r="W133" s="772"/>
      <c r="X133" s="772"/>
      <c r="Y133" s="772"/>
      <c r="Z133" s="772"/>
      <c r="AA133" s="773"/>
    </row>
    <row r="134" spans="1:27" ht="20.100000000000001" customHeight="1">
      <c r="A134" s="774"/>
      <c r="B134" s="775"/>
      <c r="C134" s="775"/>
      <c r="D134" s="775"/>
      <c r="E134" s="775"/>
      <c r="F134" s="775"/>
      <c r="G134" s="775"/>
      <c r="H134" s="775"/>
      <c r="I134" s="775"/>
      <c r="J134" s="775"/>
      <c r="K134" s="775"/>
      <c r="L134" s="775"/>
      <c r="M134" s="775"/>
      <c r="N134" s="775"/>
      <c r="O134" s="775"/>
      <c r="P134" s="775"/>
      <c r="Q134" s="775"/>
      <c r="R134" s="775"/>
      <c r="S134" s="775"/>
      <c r="T134" s="775"/>
      <c r="U134" s="775"/>
      <c r="V134" s="775"/>
      <c r="W134" s="775"/>
      <c r="X134" s="775"/>
      <c r="Y134" s="775"/>
      <c r="Z134" s="775"/>
      <c r="AA134" s="776"/>
    </row>
    <row r="135" spans="1:27" ht="20.100000000000001" customHeight="1">
      <c r="A135" s="777"/>
      <c r="B135" s="778"/>
      <c r="C135" s="778"/>
      <c r="D135" s="778"/>
      <c r="E135" s="778"/>
      <c r="F135" s="778"/>
      <c r="G135" s="778"/>
      <c r="H135" s="778"/>
      <c r="I135" s="778"/>
      <c r="J135" s="778"/>
      <c r="K135" s="778"/>
      <c r="L135" s="778"/>
      <c r="M135" s="778"/>
      <c r="N135" s="778"/>
      <c r="O135" s="778"/>
      <c r="P135" s="778"/>
      <c r="Q135" s="778"/>
      <c r="R135" s="778"/>
      <c r="S135" s="778"/>
      <c r="T135" s="778"/>
      <c r="U135" s="778"/>
      <c r="V135" s="778"/>
      <c r="W135" s="778"/>
      <c r="X135" s="778"/>
      <c r="Y135" s="778"/>
      <c r="Z135" s="778"/>
      <c r="AA135" s="779"/>
    </row>
    <row r="136" spans="1:27" ht="20.100000000000001" customHeight="1">
      <c r="A136" s="777"/>
      <c r="B136" s="778"/>
      <c r="C136" s="778"/>
      <c r="D136" s="778"/>
      <c r="E136" s="778"/>
      <c r="F136" s="778"/>
      <c r="G136" s="778"/>
      <c r="H136" s="778"/>
      <c r="I136" s="778"/>
      <c r="J136" s="778"/>
      <c r="K136" s="778"/>
      <c r="L136" s="778"/>
      <c r="M136" s="778"/>
      <c r="N136" s="778"/>
      <c r="O136" s="778"/>
      <c r="P136" s="778"/>
      <c r="Q136" s="778"/>
      <c r="R136" s="778"/>
      <c r="S136" s="778"/>
      <c r="T136" s="778"/>
      <c r="U136" s="778"/>
      <c r="V136" s="778"/>
      <c r="W136" s="778"/>
      <c r="X136" s="778"/>
      <c r="Y136" s="778"/>
      <c r="Z136" s="778"/>
      <c r="AA136" s="779"/>
    </row>
    <row r="137" spans="1:27" ht="20.100000000000001" customHeight="1">
      <c r="A137" s="777"/>
      <c r="B137" s="778"/>
      <c r="C137" s="778"/>
      <c r="D137" s="778"/>
      <c r="E137" s="778"/>
      <c r="F137" s="778"/>
      <c r="G137" s="778"/>
      <c r="H137" s="778"/>
      <c r="I137" s="778"/>
      <c r="J137" s="778"/>
      <c r="K137" s="778"/>
      <c r="L137" s="778"/>
      <c r="M137" s="778"/>
      <c r="N137" s="778"/>
      <c r="O137" s="778"/>
      <c r="P137" s="778"/>
      <c r="Q137" s="778"/>
      <c r="R137" s="778"/>
      <c r="S137" s="778"/>
      <c r="T137" s="778"/>
      <c r="U137" s="778"/>
      <c r="V137" s="778"/>
      <c r="W137" s="778"/>
      <c r="X137" s="778"/>
      <c r="Y137" s="778"/>
      <c r="Z137" s="778"/>
      <c r="AA137" s="779"/>
    </row>
    <row r="138" spans="1:27" ht="20.100000000000001" customHeight="1">
      <c r="A138" s="777"/>
      <c r="B138" s="778"/>
      <c r="C138" s="778"/>
      <c r="D138" s="778"/>
      <c r="E138" s="778"/>
      <c r="F138" s="778"/>
      <c r="G138" s="778"/>
      <c r="H138" s="778"/>
      <c r="I138" s="778"/>
      <c r="J138" s="778"/>
      <c r="K138" s="778"/>
      <c r="L138" s="778"/>
      <c r="M138" s="778"/>
      <c r="N138" s="778"/>
      <c r="O138" s="778"/>
      <c r="P138" s="778"/>
      <c r="Q138" s="778"/>
      <c r="R138" s="778"/>
      <c r="S138" s="778"/>
      <c r="T138" s="778"/>
      <c r="U138" s="778"/>
      <c r="V138" s="778"/>
      <c r="W138" s="778"/>
      <c r="X138" s="778"/>
      <c r="Y138" s="778"/>
      <c r="Z138" s="778"/>
      <c r="AA138" s="779"/>
    </row>
    <row r="139" spans="1:27" ht="20.100000000000001" customHeight="1">
      <c r="A139" s="768"/>
      <c r="B139" s="769"/>
      <c r="C139" s="769"/>
      <c r="D139" s="769"/>
      <c r="E139" s="769"/>
      <c r="F139" s="769"/>
      <c r="G139" s="769"/>
      <c r="H139" s="769"/>
      <c r="I139" s="769"/>
      <c r="J139" s="769"/>
      <c r="K139" s="769"/>
      <c r="L139" s="769"/>
      <c r="M139" s="769"/>
      <c r="N139" s="769"/>
      <c r="O139" s="769"/>
      <c r="P139" s="769"/>
      <c r="Q139" s="769"/>
      <c r="R139" s="769"/>
      <c r="S139" s="769"/>
      <c r="T139" s="769"/>
      <c r="U139" s="769"/>
      <c r="V139" s="769"/>
      <c r="W139" s="769"/>
      <c r="X139" s="769"/>
      <c r="Y139" s="769"/>
      <c r="Z139" s="769"/>
      <c r="AA139" s="770"/>
    </row>
    <row r="140" spans="1:27" ht="18.600000000000001" customHeight="1"/>
    <row r="141" spans="1:27" ht="18.600000000000001" customHeight="1"/>
    <row r="142" spans="1:27" ht="18.600000000000001" customHeight="1"/>
    <row r="143" spans="1:27" ht="18.600000000000001" customHeight="1"/>
    <row r="144" spans="1:27" ht="18.600000000000001" customHeight="1"/>
    <row r="145" ht="18.600000000000001" customHeight="1"/>
    <row r="146" ht="18.600000000000001" customHeight="1"/>
    <row r="147" ht="18.600000000000001" customHeight="1"/>
    <row r="148" ht="18.600000000000001" customHeight="1"/>
    <row r="149" ht="18.600000000000001" customHeight="1"/>
    <row r="150" ht="18.600000000000001" customHeight="1"/>
    <row r="151" ht="18.600000000000001" customHeight="1"/>
    <row r="152" ht="18.600000000000001" customHeight="1"/>
    <row r="153" ht="18.600000000000001" customHeight="1"/>
    <row r="154" ht="18.600000000000001" customHeight="1"/>
    <row r="155" ht="18.600000000000001" customHeight="1"/>
    <row r="156" ht="18.600000000000001" customHeight="1"/>
    <row r="157" ht="18.600000000000001" customHeight="1"/>
    <row r="158" ht="18.600000000000001" customHeight="1"/>
    <row r="159" ht="18.600000000000001" customHeight="1"/>
    <row r="160" ht="18.600000000000001" customHeight="1"/>
    <row r="161" ht="18.600000000000001" customHeight="1"/>
    <row r="162" ht="18.600000000000001" customHeight="1"/>
    <row r="163" ht="18.600000000000001" customHeight="1"/>
    <row r="164" ht="18.600000000000001" customHeight="1"/>
    <row r="165" ht="18.600000000000001" customHeight="1"/>
    <row r="166" ht="18.600000000000001" customHeight="1"/>
    <row r="167" ht="18.600000000000001" customHeight="1"/>
    <row r="168" ht="18.600000000000001" customHeight="1"/>
    <row r="169" ht="18.600000000000001" customHeight="1"/>
    <row r="170" ht="18.600000000000001" customHeight="1"/>
    <row r="171" ht="18.600000000000001" customHeight="1"/>
    <row r="172" ht="18.600000000000001" customHeight="1"/>
    <row r="173" ht="18.600000000000001" customHeight="1"/>
    <row r="174" ht="18.600000000000001" customHeight="1"/>
    <row r="175" ht="18.600000000000001" customHeight="1"/>
    <row r="176" ht="18.600000000000001" customHeight="1"/>
    <row r="177" ht="18.600000000000001" customHeight="1"/>
    <row r="178" ht="18.600000000000001" customHeight="1"/>
    <row r="179" ht="18.600000000000001" customHeight="1"/>
    <row r="180" ht="18.600000000000001" customHeight="1"/>
    <row r="181" ht="18.600000000000001" customHeight="1"/>
    <row r="182" ht="18.600000000000001" customHeight="1"/>
    <row r="183" ht="18.600000000000001" customHeight="1"/>
    <row r="184" ht="18.600000000000001" customHeight="1"/>
    <row r="185" ht="18.600000000000001" customHeight="1"/>
    <row r="186" ht="18.600000000000001" customHeight="1"/>
    <row r="187" ht="18.600000000000001" customHeight="1"/>
    <row r="188" ht="18.600000000000001" customHeight="1"/>
    <row r="189" ht="18.600000000000001" customHeight="1"/>
    <row r="190" ht="18.600000000000001" customHeight="1"/>
    <row r="191" ht="18.600000000000001" customHeight="1"/>
    <row r="192" ht="18.600000000000001" customHeight="1"/>
    <row r="193" ht="18.600000000000001" customHeight="1"/>
    <row r="194" ht="18.600000000000001" customHeight="1"/>
    <row r="195" ht="18.600000000000001" customHeight="1"/>
    <row r="196" ht="18.600000000000001" customHeight="1"/>
    <row r="197" ht="18.600000000000001" customHeight="1"/>
    <row r="198" ht="18.600000000000001" customHeight="1"/>
    <row r="199" ht="18.600000000000001" customHeight="1"/>
    <row r="200" ht="18.600000000000001" customHeight="1"/>
    <row r="201" ht="18.600000000000001" customHeight="1"/>
    <row r="202" ht="18.600000000000001" customHeight="1"/>
    <row r="203" ht="18.600000000000001" customHeight="1"/>
    <row r="204" ht="18.600000000000001" customHeight="1"/>
    <row r="205" ht="18.600000000000001" customHeight="1"/>
    <row r="206" ht="18.600000000000001" customHeight="1"/>
    <row r="207" ht="18.600000000000001" customHeight="1"/>
    <row r="208" ht="18.600000000000001" customHeight="1"/>
    <row r="209" ht="18.600000000000001" customHeight="1"/>
    <row r="210" ht="18.600000000000001" customHeight="1"/>
    <row r="211" ht="18.600000000000001" customHeight="1"/>
    <row r="212" ht="18.600000000000001" customHeight="1"/>
    <row r="213" ht="18.600000000000001" customHeight="1"/>
    <row r="214" ht="18.600000000000001" customHeight="1"/>
    <row r="215" ht="18.600000000000001" customHeight="1"/>
    <row r="216" ht="18.600000000000001" customHeight="1"/>
    <row r="217" ht="18.600000000000001" customHeight="1"/>
    <row r="218" ht="18.600000000000001" customHeight="1"/>
    <row r="219" ht="18.600000000000001" customHeight="1"/>
    <row r="220" ht="18.600000000000001" customHeight="1"/>
    <row r="221" ht="18.600000000000001" customHeight="1"/>
    <row r="222" ht="18.600000000000001" customHeight="1"/>
    <row r="223" ht="18.600000000000001" customHeight="1"/>
    <row r="224" ht="18.600000000000001" customHeight="1"/>
    <row r="225" ht="18.600000000000001" customHeight="1"/>
    <row r="226" ht="18.600000000000001" customHeight="1"/>
    <row r="227" ht="18.600000000000001" customHeight="1"/>
    <row r="228" ht="18.600000000000001" customHeight="1"/>
    <row r="229" ht="18.600000000000001" customHeight="1"/>
    <row r="230" ht="18.600000000000001" customHeight="1"/>
    <row r="231" ht="18.600000000000001" customHeight="1"/>
    <row r="232" ht="18.600000000000001" customHeight="1"/>
    <row r="233" ht="18.600000000000001" customHeight="1"/>
    <row r="234" ht="18.600000000000001" customHeight="1"/>
    <row r="235" ht="18.600000000000001" customHeight="1"/>
    <row r="236" ht="18.600000000000001" customHeight="1"/>
    <row r="237" ht="18.600000000000001" customHeight="1"/>
    <row r="238" ht="18.600000000000001" customHeight="1"/>
    <row r="239" ht="18.600000000000001" customHeight="1"/>
    <row r="240" ht="18.600000000000001" customHeight="1"/>
    <row r="241" ht="18.600000000000001" customHeight="1"/>
    <row r="242" ht="18.600000000000001" customHeight="1"/>
    <row r="243" ht="18.600000000000001" customHeight="1"/>
    <row r="244" ht="18.600000000000001" customHeight="1"/>
    <row r="245" ht="18.600000000000001" customHeight="1"/>
    <row r="246" ht="18.600000000000001" customHeight="1"/>
    <row r="247" ht="18.600000000000001" customHeight="1"/>
    <row r="248" ht="18.600000000000001" customHeight="1"/>
    <row r="249" ht="18.600000000000001" customHeight="1"/>
    <row r="250" ht="18.600000000000001" customHeight="1"/>
    <row r="251" ht="18.600000000000001" customHeight="1"/>
    <row r="252" ht="18.600000000000001" customHeight="1"/>
    <row r="253" ht="18.600000000000001" customHeight="1"/>
    <row r="254" ht="18.600000000000001" customHeight="1"/>
    <row r="255" ht="18.600000000000001" customHeight="1"/>
    <row r="256" ht="18.600000000000001" customHeight="1"/>
    <row r="257" ht="18.600000000000001" customHeight="1"/>
    <row r="258" ht="18.600000000000001" customHeight="1"/>
  </sheetData>
  <sheetProtection algorithmName="SHA-512" hashValue="RdLpwMsSUGhbQayPDPEwqWmLyiOp6NcjJTnCSotP1/nYmq2mo99ULfyECf4ZlZjIxlaT/X9Mk1f4/1CZMdOvsg==" saltValue="D+/ivb0ftuKxlJNe5AvGjA==" spinCount="100000" sheet="1" formatCells="0" formatRows="0"/>
  <mergeCells count="272">
    <mergeCell ref="X27:Y27"/>
    <mergeCell ref="O28:Y28"/>
    <mergeCell ref="G5:I5"/>
    <mergeCell ref="J5:P5"/>
    <mergeCell ref="G6:I6"/>
    <mergeCell ref="J6:O6"/>
    <mergeCell ref="Q6:Y6"/>
    <mergeCell ref="B7:F7"/>
    <mergeCell ref="G7:I7"/>
    <mergeCell ref="J7:O7"/>
    <mergeCell ref="G2:I2"/>
    <mergeCell ref="J2:Y2"/>
    <mergeCell ref="B3:F3"/>
    <mergeCell ref="G3:I3"/>
    <mergeCell ref="J3:Y3"/>
    <mergeCell ref="G4:I4"/>
    <mergeCell ref="J4:P4"/>
    <mergeCell ref="Q4:U4"/>
    <mergeCell ref="V4:X4"/>
    <mergeCell ref="B8:F8"/>
    <mergeCell ref="G8:I9"/>
    <mergeCell ref="J8:L8"/>
    <mergeCell ref="M8:O8"/>
    <mergeCell ref="Q8:Y8"/>
    <mergeCell ref="J9:L9"/>
    <mergeCell ref="M9:O9"/>
    <mergeCell ref="Q9:S9"/>
    <mergeCell ref="U9:X9"/>
    <mergeCell ref="B10:F13"/>
    <mergeCell ref="G10:I10"/>
    <mergeCell ref="J10:Y10"/>
    <mergeCell ref="G11:I11"/>
    <mergeCell ref="J11:Y11"/>
    <mergeCell ref="G12:I12"/>
    <mergeCell ref="J12:Y12"/>
    <mergeCell ref="G13:I13"/>
    <mergeCell ref="J13:Y13"/>
    <mergeCell ref="B14:F17"/>
    <mergeCell ref="G14:I14"/>
    <mergeCell ref="J14:Y14"/>
    <mergeCell ref="G15:I15"/>
    <mergeCell ref="J15:Y15"/>
    <mergeCell ref="G16:I16"/>
    <mergeCell ref="J16:Y16"/>
    <mergeCell ref="G17:I17"/>
    <mergeCell ref="J17:Y17"/>
    <mergeCell ref="B18:F21"/>
    <mergeCell ref="G18:I18"/>
    <mergeCell ref="J18:Y18"/>
    <mergeCell ref="G19:I19"/>
    <mergeCell ref="J19:Y19"/>
    <mergeCell ref="G20:I20"/>
    <mergeCell ref="J20:Y20"/>
    <mergeCell ref="G21:I21"/>
    <mergeCell ref="J21:Y21"/>
    <mergeCell ref="B24:I24"/>
    <mergeCell ref="O24:T24"/>
    <mergeCell ref="B25:I26"/>
    <mergeCell ref="M25:N25"/>
    <mergeCell ref="N26:P26"/>
    <mergeCell ref="B28:I28"/>
    <mergeCell ref="B22:I22"/>
    <mergeCell ref="J22:N22"/>
    <mergeCell ref="O22:Q22"/>
    <mergeCell ref="R22:V22"/>
    <mergeCell ref="B23:I23"/>
    <mergeCell ref="O23:T23"/>
    <mergeCell ref="K27:M27"/>
    <mergeCell ref="O27:R27"/>
    <mergeCell ref="B27:I27"/>
    <mergeCell ref="T27:U27"/>
    <mergeCell ref="V27:W27"/>
    <mergeCell ref="B36:C36"/>
    <mergeCell ref="D36:M36"/>
    <mergeCell ref="N36:O36"/>
    <mergeCell ref="P36:S36"/>
    <mergeCell ref="T36:U36"/>
    <mergeCell ref="V36:Y36"/>
    <mergeCell ref="B31:Y31"/>
    <mergeCell ref="B33:M33"/>
    <mergeCell ref="N33:Y33"/>
    <mergeCell ref="B35:C35"/>
    <mergeCell ref="D35:M35"/>
    <mergeCell ref="N35:O35"/>
    <mergeCell ref="P35:Y35"/>
    <mergeCell ref="B41:C41"/>
    <mergeCell ref="D41:M41"/>
    <mergeCell ref="N41:O41"/>
    <mergeCell ref="P41:U41"/>
    <mergeCell ref="B42:C42"/>
    <mergeCell ref="D42:M42"/>
    <mergeCell ref="N42:O42"/>
    <mergeCell ref="P42:U42"/>
    <mergeCell ref="N37:O37"/>
    <mergeCell ref="P37:Y37"/>
    <mergeCell ref="B38:M38"/>
    <mergeCell ref="N38:U38"/>
    <mergeCell ref="V38:Y38"/>
    <mergeCell ref="P39:Q39"/>
    <mergeCell ref="S39:T39"/>
    <mergeCell ref="V39:W41"/>
    <mergeCell ref="B40:U40"/>
    <mergeCell ref="X40:Y42"/>
    <mergeCell ref="C44:H44"/>
    <mergeCell ref="I44:N44"/>
    <mergeCell ref="O44:X44"/>
    <mergeCell ref="C45:H47"/>
    <mergeCell ref="I45:N47"/>
    <mergeCell ref="O45:X45"/>
    <mergeCell ref="O46:R47"/>
    <mergeCell ref="S46:T47"/>
    <mergeCell ref="U46:X47"/>
    <mergeCell ref="S49:S54"/>
    <mergeCell ref="T49:X54"/>
    <mergeCell ref="C51:D52"/>
    <mergeCell ref="E51:H52"/>
    <mergeCell ref="I51:J52"/>
    <mergeCell ref="C53:D54"/>
    <mergeCell ref="E53:H54"/>
    <mergeCell ref="I53:J54"/>
    <mergeCell ref="K53:R54"/>
    <mergeCell ref="C49:D50"/>
    <mergeCell ref="E49:H50"/>
    <mergeCell ref="I49:J50"/>
    <mergeCell ref="K49:K50"/>
    <mergeCell ref="L49:Q50"/>
    <mergeCell ref="R49:R50"/>
    <mergeCell ref="A61:C61"/>
    <mergeCell ref="D61:M61"/>
    <mergeCell ref="P61:S61"/>
    <mergeCell ref="T61:AA61"/>
    <mergeCell ref="A63:C63"/>
    <mergeCell ref="D63:X63"/>
    <mergeCell ref="Y63:AA63"/>
    <mergeCell ref="C56:D57"/>
    <mergeCell ref="B58:AA58"/>
    <mergeCell ref="A59:C59"/>
    <mergeCell ref="D59:M59"/>
    <mergeCell ref="A60:C60"/>
    <mergeCell ref="D60:M60"/>
    <mergeCell ref="P60:S60"/>
    <mergeCell ref="T60:AA60"/>
    <mergeCell ref="A64:C66"/>
    <mergeCell ref="Y64:AA66"/>
    <mergeCell ref="A67:C71"/>
    <mergeCell ref="Y67:AA71"/>
    <mergeCell ref="A72:C72"/>
    <mergeCell ref="E72:I72"/>
    <mergeCell ref="M72:Q72"/>
    <mergeCell ref="Y72:AA73"/>
    <mergeCell ref="A73:C73"/>
    <mergeCell ref="E73:I73"/>
    <mergeCell ref="M73:Q73"/>
    <mergeCell ref="A74:C75"/>
    <mergeCell ref="Y74:AA75"/>
    <mergeCell ref="A76:C77"/>
    <mergeCell ref="E76:F76"/>
    <mergeCell ref="J76:K76"/>
    <mergeCell ref="O76:P76"/>
    <mergeCell ref="Y76:AA77"/>
    <mergeCell ref="E77:F77"/>
    <mergeCell ref="J77:K77"/>
    <mergeCell ref="Y78:AA79"/>
    <mergeCell ref="L79:M79"/>
    <mergeCell ref="S79:T79"/>
    <mergeCell ref="A80:C81"/>
    <mergeCell ref="Y80:AA81"/>
    <mergeCell ref="E81:F81"/>
    <mergeCell ref="J81:K81"/>
    <mergeCell ref="O81:P81"/>
    <mergeCell ref="N77:O77"/>
    <mergeCell ref="V77:W77"/>
    <mergeCell ref="A78:C79"/>
    <mergeCell ref="H78:I78"/>
    <mergeCell ref="K78:L78"/>
    <mergeCell ref="N78:O78"/>
    <mergeCell ref="A88:C89"/>
    <mergeCell ref="E88:H88"/>
    <mergeCell ref="Y88:AA89"/>
    <mergeCell ref="A90:C90"/>
    <mergeCell ref="Y90:AA91"/>
    <mergeCell ref="A91:C91"/>
    <mergeCell ref="N91:T91"/>
    <mergeCell ref="A82:C82"/>
    <mergeCell ref="Y82:AA82"/>
    <mergeCell ref="A83:C85"/>
    <mergeCell ref="Y83:AA85"/>
    <mergeCell ref="A86:C87"/>
    <mergeCell ref="M86:T86"/>
    <mergeCell ref="Y86:AA87"/>
    <mergeCell ref="A92:C92"/>
    <mergeCell ref="Y92:AA92"/>
    <mergeCell ref="A93:C94"/>
    <mergeCell ref="J93:L93"/>
    <mergeCell ref="Y93:AA94"/>
    <mergeCell ref="G94:I94"/>
    <mergeCell ref="J94:L94"/>
    <mergeCell ref="M94:O94"/>
    <mergeCell ref="P94:R94"/>
    <mergeCell ref="Y104:AA107"/>
    <mergeCell ref="A108:C108"/>
    <mergeCell ref="D108:X108"/>
    <mergeCell ref="Y108:AA108"/>
    <mergeCell ref="A109:C109"/>
    <mergeCell ref="H109:T109"/>
    <mergeCell ref="Y109:AA109"/>
    <mergeCell ref="J101:L101"/>
    <mergeCell ref="R101:T101"/>
    <mergeCell ref="S102:U102"/>
    <mergeCell ref="M103:Q103"/>
    <mergeCell ref="A104:C107"/>
    <mergeCell ref="D104:X107"/>
    <mergeCell ref="A95:C103"/>
    <mergeCell ref="H95:I95"/>
    <mergeCell ref="P95:S95"/>
    <mergeCell ref="Y95:AA103"/>
    <mergeCell ref="P96:S96"/>
    <mergeCell ref="P97:S97"/>
    <mergeCell ref="H98:I98"/>
    <mergeCell ref="P98:S98"/>
    <mergeCell ref="G100:I100"/>
    <mergeCell ref="S100:W100"/>
    <mergeCell ref="A113:C113"/>
    <mergeCell ref="Y113:AA113"/>
    <mergeCell ref="A114:C114"/>
    <mergeCell ref="Y114:AA114"/>
    <mergeCell ref="A115:C115"/>
    <mergeCell ref="R115:W115"/>
    <mergeCell ref="Y115:AA115"/>
    <mergeCell ref="A110:C110"/>
    <mergeCell ref="Y110:AA110"/>
    <mergeCell ref="A111:C111"/>
    <mergeCell ref="Y111:AA111"/>
    <mergeCell ref="A112:C112"/>
    <mergeCell ref="Y112:AA112"/>
    <mergeCell ref="A116:C116"/>
    <mergeCell ref="Y116:AA116"/>
    <mergeCell ref="A117:C117"/>
    <mergeCell ref="Y117:AA117"/>
    <mergeCell ref="A119:AA119"/>
    <mergeCell ref="A120:C120"/>
    <mergeCell ref="D120:F120"/>
    <mergeCell ref="G120:K120"/>
    <mergeCell ref="L120:P120"/>
    <mergeCell ref="Q120:AA120"/>
    <mergeCell ref="A121:C123"/>
    <mergeCell ref="D121:F123"/>
    <mergeCell ref="G121:K123"/>
    <mergeCell ref="L121:P123"/>
    <mergeCell ref="Q121:AA123"/>
    <mergeCell ref="A124:C126"/>
    <mergeCell ref="D124:F126"/>
    <mergeCell ref="G124:K126"/>
    <mergeCell ref="L124:P126"/>
    <mergeCell ref="Q124:AA126"/>
    <mergeCell ref="A139:AA139"/>
    <mergeCell ref="A133:AA133"/>
    <mergeCell ref="A134:AA134"/>
    <mergeCell ref="A135:AA135"/>
    <mergeCell ref="A136:AA136"/>
    <mergeCell ref="A137:AA137"/>
    <mergeCell ref="A138:AA138"/>
    <mergeCell ref="A127:C129"/>
    <mergeCell ref="D127:F129"/>
    <mergeCell ref="G127:K129"/>
    <mergeCell ref="L127:P129"/>
    <mergeCell ref="Q127:AA129"/>
    <mergeCell ref="A130:C132"/>
    <mergeCell ref="D130:F132"/>
    <mergeCell ref="G130:K132"/>
    <mergeCell ref="L130:P132"/>
    <mergeCell ref="Q130:AA132"/>
  </mergeCells>
  <phoneticPr fontId="3"/>
  <pageMargins left="0.59055118110236227" right="0.19685039370078741" top="0.47244094488188981" bottom="0.19685039370078741" header="0.31496062992125984" footer="0.31496062992125984"/>
  <pageSetup paperSize="9" scale="91" orientation="portrait" blackAndWhite="1" r:id="rId1"/>
  <rowBreaks count="1" manualBreakCount="1">
    <brk id="57" max="26" man="1"/>
  </rowBreaks>
  <drawing r:id="rId2"/>
  <legacyDrawing r:id="rId3"/>
  <mc:AlternateContent xmlns:mc="http://schemas.openxmlformats.org/markup-compatibility/2006">
    <mc:Choice Requires="x14">
      <controls>
        <mc:AlternateContent xmlns:mc="http://schemas.openxmlformats.org/markup-compatibility/2006">
          <mc:Choice Requires="x14">
            <control shapeId="62465" r:id="rId4" name="チェック 1">
              <controlPr defaultSize="0" autoFill="0" autoLine="0" autoPict="0">
                <anchor moveWithCells="1">
                  <from>
                    <xdr:col>16</xdr:col>
                    <xdr:colOff>57150</xdr:colOff>
                    <xdr:row>6</xdr:row>
                    <xdr:rowOff>0</xdr:rowOff>
                  </from>
                  <to>
                    <xdr:col>17</xdr:col>
                    <xdr:colOff>0</xdr:colOff>
                    <xdr:row>7</xdr:row>
                    <xdr:rowOff>9525</xdr:rowOff>
                  </to>
                </anchor>
              </controlPr>
            </control>
          </mc:Choice>
        </mc:AlternateContent>
        <mc:AlternateContent xmlns:mc="http://schemas.openxmlformats.org/markup-compatibility/2006">
          <mc:Choice Requires="x14">
            <control shapeId="62466" r:id="rId5" name="Check Box 3">
              <controlPr defaultSize="0" autoFill="0" autoLine="0" autoPict="0">
                <anchor moveWithCells="1">
                  <from>
                    <xdr:col>19</xdr:col>
                    <xdr:colOff>57150</xdr:colOff>
                    <xdr:row>6</xdr:row>
                    <xdr:rowOff>0</xdr:rowOff>
                  </from>
                  <to>
                    <xdr:col>20</xdr:col>
                    <xdr:colOff>0</xdr:colOff>
                    <xdr:row>7</xdr:row>
                    <xdr:rowOff>9525</xdr:rowOff>
                  </to>
                </anchor>
              </controlPr>
            </control>
          </mc:Choice>
        </mc:AlternateContent>
        <mc:AlternateContent xmlns:mc="http://schemas.openxmlformats.org/markup-compatibility/2006">
          <mc:Choice Requires="x14">
            <control shapeId="62467" r:id="rId6" name="Check Box 4">
              <controlPr defaultSize="0" autoFill="0" autoLine="0" autoPict="0">
                <anchor moveWithCells="1">
                  <from>
                    <xdr:col>22</xdr:col>
                    <xdr:colOff>57150</xdr:colOff>
                    <xdr:row>6</xdr:row>
                    <xdr:rowOff>0</xdr:rowOff>
                  </from>
                  <to>
                    <xdr:col>23</xdr:col>
                    <xdr:colOff>0</xdr:colOff>
                    <xdr:row>7</xdr:row>
                    <xdr:rowOff>9525</xdr:rowOff>
                  </to>
                </anchor>
              </controlPr>
            </control>
          </mc:Choice>
        </mc:AlternateContent>
        <mc:AlternateContent xmlns:mc="http://schemas.openxmlformats.org/markup-compatibility/2006">
          <mc:Choice Requires="x14">
            <control shapeId="62468" r:id="rId7" name="Check Box 13">
              <controlPr defaultSize="0" autoFill="0" autoLine="0" autoPict="0">
                <anchor moveWithCells="1">
                  <from>
                    <xdr:col>14</xdr:col>
                    <xdr:colOff>47625</xdr:colOff>
                    <xdr:row>24</xdr:row>
                    <xdr:rowOff>0</xdr:rowOff>
                  </from>
                  <to>
                    <xdr:col>15</xdr:col>
                    <xdr:colOff>0</xdr:colOff>
                    <xdr:row>25</xdr:row>
                    <xdr:rowOff>9525</xdr:rowOff>
                  </to>
                </anchor>
              </controlPr>
            </control>
          </mc:Choice>
        </mc:AlternateContent>
        <mc:AlternateContent xmlns:mc="http://schemas.openxmlformats.org/markup-compatibility/2006">
          <mc:Choice Requires="x14">
            <control shapeId="62469" r:id="rId8" name="Check Box 5">
              <controlPr defaultSize="0" autoFill="0" autoLine="0" autoPict="0">
                <anchor moveWithCells="1">
                  <from>
                    <xdr:col>11</xdr:col>
                    <xdr:colOff>247650</xdr:colOff>
                    <xdr:row>24</xdr:row>
                    <xdr:rowOff>19050</xdr:rowOff>
                  </from>
                  <to>
                    <xdr:col>12</xdr:col>
                    <xdr:colOff>190500</xdr:colOff>
                    <xdr:row>24</xdr:row>
                    <xdr:rowOff>200025</xdr:rowOff>
                  </to>
                </anchor>
              </controlPr>
            </control>
          </mc:Choice>
        </mc:AlternateContent>
        <mc:AlternateContent xmlns:mc="http://schemas.openxmlformats.org/markup-compatibility/2006">
          <mc:Choice Requires="x14">
            <control shapeId="62470" r:id="rId9" name="Check Box 16">
              <controlPr defaultSize="0" autoFill="0" autoLine="0" autoPict="0">
                <anchor moveWithCells="1">
                  <from>
                    <xdr:col>17</xdr:col>
                    <xdr:colOff>47625</xdr:colOff>
                    <xdr:row>24</xdr:row>
                    <xdr:rowOff>9525</xdr:rowOff>
                  </from>
                  <to>
                    <xdr:col>18</xdr:col>
                    <xdr:colOff>0</xdr:colOff>
                    <xdr:row>25</xdr:row>
                    <xdr:rowOff>19050</xdr:rowOff>
                  </to>
                </anchor>
              </controlPr>
            </control>
          </mc:Choice>
        </mc:AlternateContent>
        <mc:AlternateContent xmlns:mc="http://schemas.openxmlformats.org/markup-compatibility/2006">
          <mc:Choice Requires="x14">
            <control shapeId="62471" r:id="rId10" name="Check Box 7">
              <controlPr defaultSize="0" autoFill="0" autoLine="0" autoPict="0">
                <anchor moveWithCells="1">
                  <from>
                    <xdr:col>2</xdr:col>
                    <xdr:colOff>47625</xdr:colOff>
                    <xdr:row>3</xdr:row>
                    <xdr:rowOff>9525</xdr:rowOff>
                  </from>
                  <to>
                    <xdr:col>3</xdr:col>
                    <xdr:colOff>0</xdr:colOff>
                    <xdr:row>4</xdr:row>
                    <xdr:rowOff>19050</xdr:rowOff>
                  </to>
                </anchor>
              </controlPr>
            </control>
          </mc:Choice>
        </mc:AlternateContent>
        <mc:AlternateContent xmlns:mc="http://schemas.openxmlformats.org/markup-compatibility/2006">
          <mc:Choice Requires="x14">
            <control shapeId="62472" r:id="rId11" name="Check Box 8">
              <controlPr defaultSize="0" autoFill="0" autoLine="0" autoPict="0">
                <anchor moveWithCells="1">
                  <from>
                    <xdr:col>2</xdr:col>
                    <xdr:colOff>47625</xdr:colOff>
                    <xdr:row>4</xdr:row>
                    <xdr:rowOff>9525</xdr:rowOff>
                  </from>
                  <to>
                    <xdr:col>3</xdr:col>
                    <xdr:colOff>0</xdr:colOff>
                    <xdr:row>5</xdr:row>
                    <xdr:rowOff>19050</xdr:rowOff>
                  </to>
                </anchor>
              </controlPr>
            </control>
          </mc:Choice>
        </mc:AlternateContent>
        <mc:AlternateContent xmlns:mc="http://schemas.openxmlformats.org/markup-compatibility/2006">
          <mc:Choice Requires="x14">
            <control shapeId="62473" r:id="rId12" name="Check Box 9">
              <controlPr defaultSize="0" autoFill="0" autoLine="0" autoPict="0">
                <anchor moveWithCells="1">
                  <from>
                    <xdr:col>2</xdr:col>
                    <xdr:colOff>47625</xdr:colOff>
                    <xdr:row>5</xdr:row>
                    <xdr:rowOff>9525</xdr:rowOff>
                  </from>
                  <to>
                    <xdr:col>3</xdr:col>
                    <xdr:colOff>0</xdr:colOff>
                    <xdr:row>6</xdr:row>
                    <xdr:rowOff>19050</xdr:rowOff>
                  </to>
                </anchor>
              </controlPr>
            </control>
          </mc:Choice>
        </mc:AlternateContent>
        <mc:AlternateContent xmlns:mc="http://schemas.openxmlformats.org/markup-compatibility/2006">
          <mc:Choice Requires="x14">
            <control shapeId="62474" r:id="rId13" name="Check Box 10">
              <controlPr defaultSize="0" autoFill="0" autoLine="0" autoPict="0">
                <anchor moveWithCells="1">
                  <from>
                    <xdr:col>3</xdr:col>
                    <xdr:colOff>28575</xdr:colOff>
                    <xdr:row>63</xdr:row>
                    <xdr:rowOff>9525</xdr:rowOff>
                  </from>
                  <to>
                    <xdr:col>4</xdr:col>
                    <xdr:colOff>0</xdr:colOff>
                    <xdr:row>63</xdr:row>
                    <xdr:rowOff>190500</xdr:rowOff>
                  </to>
                </anchor>
              </controlPr>
            </control>
          </mc:Choice>
        </mc:AlternateContent>
        <mc:AlternateContent xmlns:mc="http://schemas.openxmlformats.org/markup-compatibility/2006">
          <mc:Choice Requires="x14">
            <control shapeId="62475" r:id="rId14" name="Check Box 2">
              <controlPr defaultSize="0" autoFill="0" autoLine="0" autoPict="0">
                <anchor moveWithCells="1">
                  <from>
                    <xdr:col>8</xdr:col>
                    <xdr:colOff>28575</xdr:colOff>
                    <xdr:row>63</xdr:row>
                    <xdr:rowOff>9525</xdr:rowOff>
                  </from>
                  <to>
                    <xdr:col>9</xdr:col>
                    <xdr:colOff>0</xdr:colOff>
                    <xdr:row>63</xdr:row>
                    <xdr:rowOff>190500</xdr:rowOff>
                  </to>
                </anchor>
              </controlPr>
            </control>
          </mc:Choice>
        </mc:AlternateContent>
        <mc:AlternateContent xmlns:mc="http://schemas.openxmlformats.org/markup-compatibility/2006">
          <mc:Choice Requires="x14">
            <control shapeId="62476" r:id="rId15" name="Check Box 12">
              <controlPr defaultSize="0" autoFill="0" autoLine="0" autoPict="0">
                <anchor moveWithCells="1">
                  <from>
                    <xdr:col>14</xdr:col>
                    <xdr:colOff>28575</xdr:colOff>
                    <xdr:row>63</xdr:row>
                    <xdr:rowOff>9525</xdr:rowOff>
                  </from>
                  <to>
                    <xdr:col>15</xdr:col>
                    <xdr:colOff>0</xdr:colOff>
                    <xdr:row>63</xdr:row>
                    <xdr:rowOff>190500</xdr:rowOff>
                  </to>
                </anchor>
              </controlPr>
            </control>
          </mc:Choice>
        </mc:AlternateContent>
        <mc:AlternateContent xmlns:mc="http://schemas.openxmlformats.org/markup-compatibility/2006">
          <mc:Choice Requires="x14">
            <control shapeId="62477" r:id="rId16" name="Check Box 13">
              <controlPr defaultSize="0" autoFill="0" autoLine="0" autoPict="0">
                <anchor moveWithCells="1">
                  <from>
                    <xdr:col>4</xdr:col>
                    <xdr:colOff>28575</xdr:colOff>
                    <xdr:row>64</xdr:row>
                    <xdr:rowOff>9525</xdr:rowOff>
                  </from>
                  <to>
                    <xdr:col>5</xdr:col>
                    <xdr:colOff>0</xdr:colOff>
                    <xdr:row>64</xdr:row>
                    <xdr:rowOff>190500</xdr:rowOff>
                  </to>
                </anchor>
              </controlPr>
            </control>
          </mc:Choice>
        </mc:AlternateContent>
        <mc:AlternateContent xmlns:mc="http://schemas.openxmlformats.org/markup-compatibility/2006">
          <mc:Choice Requires="x14">
            <control shapeId="62478" r:id="rId17" name="Check Box 14">
              <controlPr defaultSize="0" autoFill="0" autoLine="0" autoPict="0">
                <anchor moveWithCells="1">
                  <from>
                    <xdr:col>8</xdr:col>
                    <xdr:colOff>28575</xdr:colOff>
                    <xdr:row>64</xdr:row>
                    <xdr:rowOff>9525</xdr:rowOff>
                  </from>
                  <to>
                    <xdr:col>9</xdr:col>
                    <xdr:colOff>0</xdr:colOff>
                    <xdr:row>64</xdr:row>
                    <xdr:rowOff>190500</xdr:rowOff>
                  </to>
                </anchor>
              </controlPr>
            </control>
          </mc:Choice>
        </mc:AlternateContent>
        <mc:AlternateContent xmlns:mc="http://schemas.openxmlformats.org/markup-compatibility/2006">
          <mc:Choice Requires="x14">
            <control shapeId="62479" r:id="rId18" name="Check Box 15">
              <controlPr defaultSize="0" autoFill="0" autoLine="0" autoPict="0">
                <anchor moveWithCells="1">
                  <from>
                    <xdr:col>14</xdr:col>
                    <xdr:colOff>28575</xdr:colOff>
                    <xdr:row>64</xdr:row>
                    <xdr:rowOff>9525</xdr:rowOff>
                  </from>
                  <to>
                    <xdr:col>15</xdr:col>
                    <xdr:colOff>0</xdr:colOff>
                    <xdr:row>64</xdr:row>
                    <xdr:rowOff>190500</xdr:rowOff>
                  </to>
                </anchor>
              </controlPr>
            </control>
          </mc:Choice>
        </mc:AlternateContent>
        <mc:AlternateContent xmlns:mc="http://schemas.openxmlformats.org/markup-compatibility/2006">
          <mc:Choice Requires="x14">
            <control shapeId="62480" r:id="rId19" name="Check Box 16">
              <controlPr defaultSize="0" autoFill="0" autoLine="0" autoPict="0">
                <anchor moveWithCells="1">
                  <from>
                    <xdr:col>9</xdr:col>
                    <xdr:colOff>28575</xdr:colOff>
                    <xdr:row>65</xdr:row>
                    <xdr:rowOff>9525</xdr:rowOff>
                  </from>
                  <to>
                    <xdr:col>10</xdr:col>
                    <xdr:colOff>0</xdr:colOff>
                    <xdr:row>65</xdr:row>
                    <xdr:rowOff>190500</xdr:rowOff>
                  </to>
                </anchor>
              </controlPr>
            </control>
          </mc:Choice>
        </mc:AlternateContent>
        <mc:AlternateContent xmlns:mc="http://schemas.openxmlformats.org/markup-compatibility/2006">
          <mc:Choice Requires="x14">
            <control shapeId="62481" r:id="rId20" name="Check Box 17">
              <controlPr defaultSize="0" autoFill="0" autoLine="0" autoPict="0">
                <anchor moveWithCells="1">
                  <from>
                    <xdr:col>13</xdr:col>
                    <xdr:colOff>28575</xdr:colOff>
                    <xdr:row>65</xdr:row>
                    <xdr:rowOff>9525</xdr:rowOff>
                  </from>
                  <to>
                    <xdr:col>14</xdr:col>
                    <xdr:colOff>0</xdr:colOff>
                    <xdr:row>65</xdr:row>
                    <xdr:rowOff>190500</xdr:rowOff>
                  </to>
                </anchor>
              </controlPr>
            </control>
          </mc:Choice>
        </mc:AlternateContent>
        <mc:AlternateContent xmlns:mc="http://schemas.openxmlformats.org/markup-compatibility/2006">
          <mc:Choice Requires="x14">
            <control shapeId="62482" r:id="rId21" name="Check Box 18">
              <controlPr defaultSize="0" autoFill="0" autoLine="0" autoPict="0">
                <anchor moveWithCells="1">
                  <from>
                    <xdr:col>3</xdr:col>
                    <xdr:colOff>28575</xdr:colOff>
                    <xdr:row>66</xdr:row>
                    <xdr:rowOff>9525</xdr:rowOff>
                  </from>
                  <to>
                    <xdr:col>4</xdr:col>
                    <xdr:colOff>0</xdr:colOff>
                    <xdr:row>66</xdr:row>
                    <xdr:rowOff>190500</xdr:rowOff>
                  </to>
                </anchor>
              </controlPr>
            </control>
          </mc:Choice>
        </mc:AlternateContent>
        <mc:AlternateContent xmlns:mc="http://schemas.openxmlformats.org/markup-compatibility/2006">
          <mc:Choice Requires="x14">
            <control shapeId="62483" r:id="rId22" name="Check Box 19">
              <controlPr defaultSize="0" autoFill="0" autoLine="0" autoPict="0">
                <anchor moveWithCells="1">
                  <from>
                    <xdr:col>11</xdr:col>
                    <xdr:colOff>28575</xdr:colOff>
                    <xdr:row>66</xdr:row>
                    <xdr:rowOff>9525</xdr:rowOff>
                  </from>
                  <to>
                    <xdr:col>12</xdr:col>
                    <xdr:colOff>0</xdr:colOff>
                    <xdr:row>66</xdr:row>
                    <xdr:rowOff>190500</xdr:rowOff>
                  </to>
                </anchor>
              </controlPr>
            </control>
          </mc:Choice>
        </mc:AlternateContent>
        <mc:AlternateContent xmlns:mc="http://schemas.openxmlformats.org/markup-compatibility/2006">
          <mc:Choice Requires="x14">
            <control shapeId="62484" r:id="rId23" name="Check Box 20">
              <controlPr defaultSize="0" autoFill="0" autoLine="0" autoPict="0">
                <anchor moveWithCells="1">
                  <from>
                    <xdr:col>3</xdr:col>
                    <xdr:colOff>28575</xdr:colOff>
                    <xdr:row>67</xdr:row>
                    <xdr:rowOff>9525</xdr:rowOff>
                  </from>
                  <to>
                    <xdr:col>4</xdr:col>
                    <xdr:colOff>0</xdr:colOff>
                    <xdr:row>67</xdr:row>
                    <xdr:rowOff>190500</xdr:rowOff>
                  </to>
                </anchor>
              </controlPr>
            </control>
          </mc:Choice>
        </mc:AlternateContent>
        <mc:AlternateContent xmlns:mc="http://schemas.openxmlformats.org/markup-compatibility/2006">
          <mc:Choice Requires="x14">
            <control shapeId="62485" r:id="rId24" name="Check Box 21">
              <controlPr defaultSize="0" autoFill="0" autoLine="0" autoPict="0">
                <anchor moveWithCells="1">
                  <from>
                    <xdr:col>3</xdr:col>
                    <xdr:colOff>28575</xdr:colOff>
                    <xdr:row>68</xdr:row>
                    <xdr:rowOff>9525</xdr:rowOff>
                  </from>
                  <to>
                    <xdr:col>4</xdr:col>
                    <xdr:colOff>0</xdr:colOff>
                    <xdr:row>68</xdr:row>
                    <xdr:rowOff>190500</xdr:rowOff>
                  </to>
                </anchor>
              </controlPr>
            </control>
          </mc:Choice>
        </mc:AlternateContent>
        <mc:AlternateContent xmlns:mc="http://schemas.openxmlformats.org/markup-compatibility/2006">
          <mc:Choice Requires="x14">
            <control shapeId="62486" r:id="rId25" name="Check Box 22">
              <controlPr defaultSize="0" autoFill="0" autoLine="0" autoPict="0">
                <anchor moveWithCells="1">
                  <from>
                    <xdr:col>3</xdr:col>
                    <xdr:colOff>28575</xdr:colOff>
                    <xdr:row>69</xdr:row>
                    <xdr:rowOff>9525</xdr:rowOff>
                  </from>
                  <to>
                    <xdr:col>4</xdr:col>
                    <xdr:colOff>0</xdr:colOff>
                    <xdr:row>69</xdr:row>
                    <xdr:rowOff>190500</xdr:rowOff>
                  </to>
                </anchor>
              </controlPr>
            </control>
          </mc:Choice>
        </mc:AlternateContent>
        <mc:AlternateContent xmlns:mc="http://schemas.openxmlformats.org/markup-compatibility/2006">
          <mc:Choice Requires="x14">
            <control shapeId="62487" r:id="rId26" name="Check Box 23">
              <controlPr defaultSize="0" autoFill="0" autoLine="0" autoPict="0">
                <anchor moveWithCells="1">
                  <from>
                    <xdr:col>3</xdr:col>
                    <xdr:colOff>28575</xdr:colOff>
                    <xdr:row>70</xdr:row>
                    <xdr:rowOff>9525</xdr:rowOff>
                  </from>
                  <to>
                    <xdr:col>4</xdr:col>
                    <xdr:colOff>0</xdr:colOff>
                    <xdr:row>70</xdr:row>
                    <xdr:rowOff>190500</xdr:rowOff>
                  </to>
                </anchor>
              </controlPr>
            </control>
          </mc:Choice>
        </mc:AlternateContent>
        <mc:AlternateContent xmlns:mc="http://schemas.openxmlformats.org/markup-compatibility/2006">
          <mc:Choice Requires="x14">
            <control shapeId="62488" r:id="rId27" name="Check Box 15">
              <controlPr defaultSize="0" autoFill="0" autoLine="0" autoPict="0">
                <anchor moveWithCells="1">
                  <from>
                    <xdr:col>9</xdr:col>
                    <xdr:colOff>28575</xdr:colOff>
                    <xdr:row>68</xdr:row>
                    <xdr:rowOff>9525</xdr:rowOff>
                  </from>
                  <to>
                    <xdr:col>10</xdr:col>
                    <xdr:colOff>0</xdr:colOff>
                    <xdr:row>68</xdr:row>
                    <xdr:rowOff>190500</xdr:rowOff>
                  </to>
                </anchor>
              </controlPr>
            </control>
          </mc:Choice>
        </mc:AlternateContent>
        <mc:AlternateContent xmlns:mc="http://schemas.openxmlformats.org/markup-compatibility/2006">
          <mc:Choice Requires="x14">
            <control shapeId="62489" r:id="rId28" name="Check Box 25">
              <controlPr defaultSize="0" autoFill="0" autoLine="0" autoPict="0">
                <anchor moveWithCells="1">
                  <from>
                    <xdr:col>9</xdr:col>
                    <xdr:colOff>28575</xdr:colOff>
                    <xdr:row>69</xdr:row>
                    <xdr:rowOff>9525</xdr:rowOff>
                  </from>
                  <to>
                    <xdr:col>10</xdr:col>
                    <xdr:colOff>0</xdr:colOff>
                    <xdr:row>69</xdr:row>
                    <xdr:rowOff>190500</xdr:rowOff>
                  </to>
                </anchor>
              </controlPr>
            </control>
          </mc:Choice>
        </mc:AlternateContent>
        <mc:AlternateContent xmlns:mc="http://schemas.openxmlformats.org/markup-compatibility/2006">
          <mc:Choice Requires="x14">
            <control shapeId="62490" r:id="rId29" name="Check Box 26">
              <controlPr defaultSize="0" autoFill="0" autoLine="0" autoPict="0">
                <anchor moveWithCells="1">
                  <from>
                    <xdr:col>16</xdr:col>
                    <xdr:colOff>28575</xdr:colOff>
                    <xdr:row>68</xdr:row>
                    <xdr:rowOff>9525</xdr:rowOff>
                  </from>
                  <to>
                    <xdr:col>17</xdr:col>
                    <xdr:colOff>0</xdr:colOff>
                    <xdr:row>68</xdr:row>
                    <xdr:rowOff>190500</xdr:rowOff>
                  </to>
                </anchor>
              </controlPr>
            </control>
          </mc:Choice>
        </mc:AlternateContent>
        <mc:AlternateContent xmlns:mc="http://schemas.openxmlformats.org/markup-compatibility/2006">
          <mc:Choice Requires="x14">
            <control shapeId="62491" r:id="rId30" name="Check Box 22">
              <controlPr defaultSize="0" autoFill="0" autoLine="0" autoPict="0">
                <anchor moveWithCells="1">
                  <from>
                    <xdr:col>9</xdr:col>
                    <xdr:colOff>28575</xdr:colOff>
                    <xdr:row>70</xdr:row>
                    <xdr:rowOff>9525</xdr:rowOff>
                  </from>
                  <to>
                    <xdr:col>10</xdr:col>
                    <xdr:colOff>0</xdr:colOff>
                    <xdr:row>70</xdr:row>
                    <xdr:rowOff>190500</xdr:rowOff>
                  </to>
                </anchor>
              </controlPr>
            </control>
          </mc:Choice>
        </mc:AlternateContent>
        <mc:AlternateContent xmlns:mc="http://schemas.openxmlformats.org/markup-compatibility/2006">
          <mc:Choice Requires="x14">
            <control shapeId="62492" r:id="rId31" name="Check Box 28">
              <controlPr defaultSize="0" autoFill="0" autoLine="0" autoPict="0">
                <anchor moveWithCells="1">
                  <from>
                    <xdr:col>13</xdr:col>
                    <xdr:colOff>28575</xdr:colOff>
                    <xdr:row>70</xdr:row>
                    <xdr:rowOff>9525</xdr:rowOff>
                  </from>
                  <to>
                    <xdr:col>14</xdr:col>
                    <xdr:colOff>0</xdr:colOff>
                    <xdr:row>70</xdr:row>
                    <xdr:rowOff>190500</xdr:rowOff>
                  </to>
                </anchor>
              </controlPr>
            </control>
          </mc:Choice>
        </mc:AlternateContent>
        <mc:AlternateContent xmlns:mc="http://schemas.openxmlformats.org/markup-compatibility/2006">
          <mc:Choice Requires="x14">
            <control shapeId="62493" r:id="rId32" name="Check Box 29">
              <controlPr defaultSize="0" autoFill="0" autoLine="0" autoPict="0">
                <anchor moveWithCells="1">
                  <from>
                    <xdr:col>18</xdr:col>
                    <xdr:colOff>28575</xdr:colOff>
                    <xdr:row>70</xdr:row>
                    <xdr:rowOff>9525</xdr:rowOff>
                  </from>
                  <to>
                    <xdr:col>19</xdr:col>
                    <xdr:colOff>0</xdr:colOff>
                    <xdr:row>70</xdr:row>
                    <xdr:rowOff>190500</xdr:rowOff>
                  </to>
                </anchor>
              </controlPr>
            </control>
          </mc:Choice>
        </mc:AlternateContent>
        <mc:AlternateContent xmlns:mc="http://schemas.openxmlformats.org/markup-compatibility/2006">
          <mc:Choice Requires="x14">
            <control shapeId="62494" r:id="rId33" name="Check Box 30">
              <controlPr defaultSize="0" autoFill="0" autoLine="0" autoPict="0">
                <anchor moveWithCells="1">
                  <from>
                    <xdr:col>11</xdr:col>
                    <xdr:colOff>28575</xdr:colOff>
                    <xdr:row>67</xdr:row>
                    <xdr:rowOff>9525</xdr:rowOff>
                  </from>
                  <to>
                    <xdr:col>12</xdr:col>
                    <xdr:colOff>0</xdr:colOff>
                    <xdr:row>67</xdr:row>
                    <xdr:rowOff>190500</xdr:rowOff>
                  </to>
                </anchor>
              </controlPr>
            </control>
          </mc:Choice>
        </mc:AlternateContent>
        <mc:AlternateContent xmlns:mc="http://schemas.openxmlformats.org/markup-compatibility/2006">
          <mc:Choice Requires="x14">
            <control shapeId="62495" r:id="rId34" name="Check Box 31">
              <controlPr defaultSize="0" autoFill="0" autoLine="0" autoPict="0">
                <anchor moveWithCells="1">
                  <from>
                    <xdr:col>3</xdr:col>
                    <xdr:colOff>28575</xdr:colOff>
                    <xdr:row>73</xdr:row>
                    <xdr:rowOff>9525</xdr:rowOff>
                  </from>
                  <to>
                    <xdr:col>4</xdr:col>
                    <xdr:colOff>0</xdr:colOff>
                    <xdr:row>73</xdr:row>
                    <xdr:rowOff>190500</xdr:rowOff>
                  </to>
                </anchor>
              </controlPr>
            </control>
          </mc:Choice>
        </mc:AlternateContent>
        <mc:AlternateContent xmlns:mc="http://schemas.openxmlformats.org/markup-compatibility/2006">
          <mc:Choice Requires="x14">
            <control shapeId="62496" r:id="rId35" name="Check Box 32">
              <controlPr defaultSize="0" autoFill="0" autoLine="0" autoPict="0">
                <anchor moveWithCells="1">
                  <from>
                    <xdr:col>7</xdr:col>
                    <xdr:colOff>28575</xdr:colOff>
                    <xdr:row>73</xdr:row>
                    <xdr:rowOff>9525</xdr:rowOff>
                  </from>
                  <to>
                    <xdr:col>8</xdr:col>
                    <xdr:colOff>0</xdr:colOff>
                    <xdr:row>73</xdr:row>
                    <xdr:rowOff>190500</xdr:rowOff>
                  </to>
                </anchor>
              </controlPr>
            </control>
          </mc:Choice>
        </mc:AlternateContent>
        <mc:AlternateContent xmlns:mc="http://schemas.openxmlformats.org/markup-compatibility/2006">
          <mc:Choice Requires="x14">
            <control shapeId="62497" r:id="rId36" name="Check Box 33">
              <controlPr defaultSize="0" autoFill="0" autoLine="0" autoPict="0">
                <anchor moveWithCells="1">
                  <from>
                    <xdr:col>12</xdr:col>
                    <xdr:colOff>28575</xdr:colOff>
                    <xdr:row>73</xdr:row>
                    <xdr:rowOff>9525</xdr:rowOff>
                  </from>
                  <to>
                    <xdr:col>13</xdr:col>
                    <xdr:colOff>0</xdr:colOff>
                    <xdr:row>73</xdr:row>
                    <xdr:rowOff>190500</xdr:rowOff>
                  </to>
                </anchor>
              </controlPr>
            </control>
          </mc:Choice>
        </mc:AlternateContent>
        <mc:AlternateContent xmlns:mc="http://schemas.openxmlformats.org/markup-compatibility/2006">
          <mc:Choice Requires="x14">
            <control shapeId="62498" r:id="rId37" name="Check Box 34">
              <controlPr defaultSize="0" autoFill="0" autoLine="0" autoPict="0">
                <anchor moveWithCells="1">
                  <from>
                    <xdr:col>3</xdr:col>
                    <xdr:colOff>28575</xdr:colOff>
                    <xdr:row>74</xdr:row>
                    <xdr:rowOff>9525</xdr:rowOff>
                  </from>
                  <to>
                    <xdr:col>4</xdr:col>
                    <xdr:colOff>0</xdr:colOff>
                    <xdr:row>74</xdr:row>
                    <xdr:rowOff>190500</xdr:rowOff>
                  </to>
                </anchor>
              </controlPr>
            </control>
          </mc:Choice>
        </mc:AlternateContent>
        <mc:AlternateContent xmlns:mc="http://schemas.openxmlformats.org/markup-compatibility/2006">
          <mc:Choice Requires="x14">
            <control shapeId="62499" r:id="rId38" name="Check Box 35">
              <controlPr defaultSize="0" autoFill="0" autoLine="0" autoPict="0">
                <anchor moveWithCells="1">
                  <from>
                    <xdr:col>9</xdr:col>
                    <xdr:colOff>28575</xdr:colOff>
                    <xdr:row>74</xdr:row>
                    <xdr:rowOff>9525</xdr:rowOff>
                  </from>
                  <to>
                    <xdr:col>10</xdr:col>
                    <xdr:colOff>0</xdr:colOff>
                    <xdr:row>74</xdr:row>
                    <xdr:rowOff>190500</xdr:rowOff>
                  </to>
                </anchor>
              </controlPr>
            </control>
          </mc:Choice>
        </mc:AlternateContent>
        <mc:AlternateContent xmlns:mc="http://schemas.openxmlformats.org/markup-compatibility/2006">
          <mc:Choice Requires="x14">
            <control shapeId="62500" r:id="rId39" name="Check Box 36">
              <controlPr defaultSize="0" autoFill="0" autoLine="0" autoPict="0">
                <anchor moveWithCells="1">
                  <from>
                    <xdr:col>3</xdr:col>
                    <xdr:colOff>28575</xdr:colOff>
                    <xdr:row>75</xdr:row>
                    <xdr:rowOff>9525</xdr:rowOff>
                  </from>
                  <to>
                    <xdr:col>4</xdr:col>
                    <xdr:colOff>0</xdr:colOff>
                    <xdr:row>75</xdr:row>
                    <xdr:rowOff>190500</xdr:rowOff>
                  </to>
                </anchor>
              </controlPr>
            </control>
          </mc:Choice>
        </mc:AlternateContent>
        <mc:AlternateContent xmlns:mc="http://schemas.openxmlformats.org/markup-compatibility/2006">
          <mc:Choice Requires="x14">
            <control shapeId="62501" r:id="rId40" name="Check Box 37">
              <controlPr defaultSize="0" autoFill="0" autoLine="0" autoPict="0">
                <anchor moveWithCells="1">
                  <from>
                    <xdr:col>3</xdr:col>
                    <xdr:colOff>28575</xdr:colOff>
                    <xdr:row>77</xdr:row>
                    <xdr:rowOff>9525</xdr:rowOff>
                  </from>
                  <to>
                    <xdr:col>4</xdr:col>
                    <xdr:colOff>0</xdr:colOff>
                    <xdr:row>77</xdr:row>
                    <xdr:rowOff>190500</xdr:rowOff>
                  </to>
                </anchor>
              </controlPr>
            </control>
          </mc:Choice>
        </mc:AlternateContent>
        <mc:AlternateContent xmlns:mc="http://schemas.openxmlformats.org/markup-compatibility/2006">
          <mc:Choice Requires="x14">
            <control shapeId="62502" r:id="rId41" name="Check Box 38">
              <controlPr defaultSize="0" autoFill="0" autoLine="0" autoPict="0">
                <anchor moveWithCells="1">
                  <from>
                    <xdr:col>3</xdr:col>
                    <xdr:colOff>28575</xdr:colOff>
                    <xdr:row>79</xdr:row>
                    <xdr:rowOff>9525</xdr:rowOff>
                  </from>
                  <to>
                    <xdr:col>4</xdr:col>
                    <xdr:colOff>0</xdr:colOff>
                    <xdr:row>79</xdr:row>
                    <xdr:rowOff>190500</xdr:rowOff>
                  </to>
                </anchor>
              </controlPr>
            </control>
          </mc:Choice>
        </mc:AlternateContent>
        <mc:AlternateContent xmlns:mc="http://schemas.openxmlformats.org/markup-compatibility/2006">
          <mc:Choice Requires="x14">
            <control shapeId="62503" r:id="rId42" name="Check Box 39">
              <controlPr defaultSize="0" autoFill="0" autoLine="0" autoPict="0">
                <anchor moveWithCells="1">
                  <from>
                    <xdr:col>17</xdr:col>
                    <xdr:colOff>28575</xdr:colOff>
                    <xdr:row>77</xdr:row>
                    <xdr:rowOff>9525</xdr:rowOff>
                  </from>
                  <to>
                    <xdr:col>18</xdr:col>
                    <xdr:colOff>0</xdr:colOff>
                    <xdr:row>77</xdr:row>
                    <xdr:rowOff>190500</xdr:rowOff>
                  </to>
                </anchor>
              </controlPr>
            </control>
          </mc:Choice>
        </mc:AlternateContent>
        <mc:AlternateContent xmlns:mc="http://schemas.openxmlformats.org/markup-compatibility/2006">
          <mc:Choice Requires="x14">
            <control shapeId="62504" r:id="rId43" name="Check Box 40">
              <controlPr defaultSize="0" autoFill="0" autoLine="0" autoPict="0">
                <anchor moveWithCells="1">
                  <from>
                    <xdr:col>6</xdr:col>
                    <xdr:colOff>28575</xdr:colOff>
                    <xdr:row>79</xdr:row>
                    <xdr:rowOff>9525</xdr:rowOff>
                  </from>
                  <to>
                    <xdr:col>7</xdr:col>
                    <xdr:colOff>0</xdr:colOff>
                    <xdr:row>79</xdr:row>
                    <xdr:rowOff>190500</xdr:rowOff>
                  </to>
                </anchor>
              </controlPr>
            </control>
          </mc:Choice>
        </mc:AlternateContent>
        <mc:AlternateContent xmlns:mc="http://schemas.openxmlformats.org/markup-compatibility/2006">
          <mc:Choice Requires="x14">
            <control shapeId="62505" r:id="rId44" name="Check Box 41">
              <controlPr defaultSize="0" autoFill="0" autoLine="0" autoPict="0">
                <anchor moveWithCells="1">
                  <from>
                    <xdr:col>9</xdr:col>
                    <xdr:colOff>28575</xdr:colOff>
                    <xdr:row>79</xdr:row>
                    <xdr:rowOff>9525</xdr:rowOff>
                  </from>
                  <to>
                    <xdr:col>10</xdr:col>
                    <xdr:colOff>0</xdr:colOff>
                    <xdr:row>79</xdr:row>
                    <xdr:rowOff>190500</xdr:rowOff>
                  </to>
                </anchor>
              </controlPr>
            </control>
          </mc:Choice>
        </mc:AlternateContent>
        <mc:AlternateContent xmlns:mc="http://schemas.openxmlformats.org/markup-compatibility/2006">
          <mc:Choice Requires="x14">
            <control shapeId="62506" r:id="rId45" name="Check Box 42">
              <controlPr defaultSize="0" autoFill="0" autoLine="0" autoPict="0">
                <anchor moveWithCells="1">
                  <from>
                    <xdr:col>13</xdr:col>
                    <xdr:colOff>28575</xdr:colOff>
                    <xdr:row>79</xdr:row>
                    <xdr:rowOff>9525</xdr:rowOff>
                  </from>
                  <to>
                    <xdr:col>14</xdr:col>
                    <xdr:colOff>0</xdr:colOff>
                    <xdr:row>79</xdr:row>
                    <xdr:rowOff>190500</xdr:rowOff>
                  </to>
                </anchor>
              </controlPr>
            </control>
          </mc:Choice>
        </mc:AlternateContent>
        <mc:AlternateContent xmlns:mc="http://schemas.openxmlformats.org/markup-compatibility/2006">
          <mc:Choice Requires="x14">
            <control shapeId="62507" r:id="rId46" name="Check Box 43">
              <controlPr defaultSize="0" autoFill="0" autoLine="0" autoPict="0">
                <anchor moveWithCells="1">
                  <from>
                    <xdr:col>3</xdr:col>
                    <xdr:colOff>28575</xdr:colOff>
                    <xdr:row>78</xdr:row>
                    <xdr:rowOff>9525</xdr:rowOff>
                  </from>
                  <to>
                    <xdr:col>4</xdr:col>
                    <xdr:colOff>0</xdr:colOff>
                    <xdr:row>78</xdr:row>
                    <xdr:rowOff>190500</xdr:rowOff>
                  </to>
                </anchor>
              </controlPr>
            </control>
          </mc:Choice>
        </mc:AlternateContent>
        <mc:AlternateContent xmlns:mc="http://schemas.openxmlformats.org/markup-compatibility/2006">
          <mc:Choice Requires="x14">
            <control shapeId="62508" r:id="rId47" name="Check Box 44">
              <controlPr defaultSize="0" autoFill="0" autoLine="0" autoPict="0">
                <anchor moveWithCells="1">
                  <from>
                    <xdr:col>6</xdr:col>
                    <xdr:colOff>28575</xdr:colOff>
                    <xdr:row>78</xdr:row>
                    <xdr:rowOff>9525</xdr:rowOff>
                  </from>
                  <to>
                    <xdr:col>7</xdr:col>
                    <xdr:colOff>0</xdr:colOff>
                    <xdr:row>78</xdr:row>
                    <xdr:rowOff>190500</xdr:rowOff>
                  </to>
                </anchor>
              </controlPr>
            </control>
          </mc:Choice>
        </mc:AlternateContent>
        <mc:AlternateContent xmlns:mc="http://schemas.openxmlformats.org/markup-compatibility/2006">
          <mc:Choice Requires="x14">
            <control shapeId="62509" r:id="rId48" name="Check Box 45">
              <controlPr defaultSize="0" autoFill="0" autoLine="0" autoPict="0">
                <anchor moveWithCells="1">
                  <from>
                    <xdr:col>16</xdr:col>
                    <xdr:colOff>28575</xdr:colOff>
                    <xdr:row>76</xdr:row>
                    <xdr:rowOff>9525</xdr:rowOff>
                  </from>
                  <to>
                    <xdr:col>17</xdr:col>
                    <xdr:colOff>0</xdr:colOff>
                    <xdr:row>76</xdr:row>
                    <xdr:rowOff>190500</xdr:rowOff>
                  </to>
                </anchor>
              </controlPr>
            </control>
          </mc:Choice>
        </mc:AlternateContent>
        <mc:AlternateContent xmlns:mc="http://schemas.openxmlformats.org/markup-compatibility/2006">
          <mc:Choice Requires="x14">
            <control shapeId="62510" r:id="rId49" name="Check Box 46">
              <controlPr defaultSize="0" autoFill="0" autoLine="0" autoPict="0">
                <anchor moveWithCells="1">
                  <from>
                    <xdr:col>8</xdr:col>
                    <xdr:colOff>28575</xdr:colOff>
                    <xdr:row>75</xdr:row>
                    <xdr:rowOff>9525</xdr:rowOff>
                  </from>
                  <to>
                    <xdr:col>9</xdr:col>
                    <xdr:colOff>0</xdr:colOff>
                    <xdr:row>75</xdr:row>
                    <xdr:rowOff>190500</xdr:rowOff>
                  </to>
                </anchor>
              </controlPr>
            </control>
          </mc:Choice>
        </mc:AlternateContent>
        <mc:AlternateContent xmlns:mc="http://schemas.openxmlformats.org/markup-compatibility/2006">
          <mc:Choice Requires="x14">
            <control shapeId="62511" r:id="rId50" name="Check Box 47">
              <controlPr defaultSize="0" autoFill="0" autoLine="0" autoPict="0">
                <anchor moveWithCells="1">
                  <from>
                    <xdr:col>13</xdr:col>
                    <xdr:colOff>28575</xdr:colOff>
                    <xdr:row>75</xdr:row>
                    <xdr:rowOff>9525</xdr:rowOff>
                  </from>
                  <to>
                    <xdr:col>14</xdr:col>
                    <xdr:colOff>0</xdr:colOff>
                    <xdr:row>75</xdr:row>
                    <xdr:rowOff>190500</xdr:rowOff>
                  </to>
                </anchor>
              </controlPr>
            </control>
          </mc:Choice>
        </mc:AlternateContent>
        <mc:AlternateContent xmlns:mc="http://schemas.openxmlformats.org/markup-compatibility/2006">
          <mc:Choice Requires="x14">
            <control shapeId="62512" r:id="rId51" name="Check Box 48">
              <controlPr defaultSize="0" autoFill="0" autoLine="0" autoPict="0">
                <anchor moveWithCells="1">
                  <from>
                    <xdr:col>19</xdr:col>
                    <xdr:colOff>28575</xdr:colOff>
                    <xdr:row>75</xdr:row>
                    <xdr:rowOff>9525</xdr:rowOff>
                  </from>
                  <to>
                    <xdr:col>20</xdr:col>
                    <xdr:colOff>0</xdr:colOff>
                    <xdr:row>75</xdr:row>
                    <xdr:rowOff>190500</xdr:rowOff>
                  </to>
                </anchor>
              </controlPr>
            </control>
          </mc:Choice>
        </mc:AlternateContent>
        <mc:AlternateContent xmlns:mc="http://schemas.openxmlformats.org/markup-compatibility/2006">
          <mc:Choice Requires="x14">
            <control shapeId="62513" r:id="rId52" name="Check Box 49">
              <controlPr defaultSize="0" autoFill="0" autoLine="0" autoPict="0">
                <anchor moveWithCells="1">
                  <from>
                    <xdr:col>22</xdr:col>
                    <xdr:colOff>28575</xdr:colOff>
                    <xdr:row>75</xdr:row>
                    <xdr:rowOff>9525</xdr:rowOff>
                  </from>
                  <to>
                    <xdr:col>23</xdr:col>
                    <xdr:colOff>0</xdr:colOff>
                    <xdr:row>75</xdr:row>
                    <xdr:rowOff>190500</xdr:rowOff>
                  </to>
                </anchor>
              </controlPr>
            </control>
          </mc:Choice>
        </mc:AlternateContent>
        <mc:AlternateContent xmlns:mc="http://schemas.openxmlformats.org/markup-compatibility/2006">
          <mc:Choice Requires="x14">
            <control shapeId="62514" r:id="rId53" name="Check Box 50">
              <controlPr defaultSize="0" autoFill="0" autoLine="0" autoPict="0">
                <anchor moveWithCells="1">
                  <from>
                    <xdr:col>18</xdr:col>
                    <xdr:colOff>28575</xdr:colOff>
                    <xdr:row>80</xdr:row>
                    <xdr:rowOff>9525</xdr:rowOff>
                  </from>
                  <to>
                    <xdr:col>19</xdr:col>
                    <xdr:colOff>0</xdr:colOff>
                    <xdr:row>80</xdr:row>
                    <xdr:rowOff>190500</xdr:rowOff>
                  </to>
                </anchor>
              </controlPr>
            </control>
          </mc:Choice>
        </mc:AlternateContent>
        <mc:AlternateContent xmlns:mc="http://schemas.openxmlformats.org/markup-compatibility/2006">
          <mc:Choice Requires="x14">
            <control shapeId="62515" r:id="rId54" name="Check Box 50">
              <controlPr defaultSize="0" autoFill="0" autoLine="0" autoPict="0">
                <anchor moveWithCells="1">
                  <from>
                    <xdr:col>9</xdr:col>
                    <xdr:colOff>28575</xdr:colOff>
                    <xdr:row>81</xdr:row>
                    <xdr:rowOff>9525</xdr:rowOff>
                  </from>
                  <to>
                    <xdr:col>10</xdr:col>
                    <xdr:colOff>0</xdr:colOff>
                    <xdr:row>81</xdr:row>
                    <xdr:rowOff>190500</xdr:rowOff>
                  </to>
                </anchor>
              </controlPr>
            </control>
          </mc:Choice>
        </mc:AlternateContent>
        <mc:AlternateContent xmlns:mc="http://schemas.openxmlformats.org/markup-compatibility/2006">
          <mc:Choice Requires="x14">
            <control shapeId="62516" r:id="rId55" name="Check Box 52">
              <controlPr defaultSize="0" autoFill="0" autoLine="0" autoPict="0">
                <anchor moveWithCells="1">
                  <from>
                    <xdr:col>6</xdr:col>
                    <xdr:colOff>28575</xdr:colOff>
                    <xdr:row>81</xdr:row>
                    <xdr:rowOff>9525</xdr:rowOff>
                  </from>
                  <to>
                    <xdr:col>7</xdr:col>
                    <xdr:colOff>0</xdr:colOff>
                    <xdr:row>81</xdr:row>
                    <xdr:rowOff>190500</xdr:rowOff>
                  </to>
                </anchor>
              </controlPr>
            </control>
          </mc:Choice>
        </mc:AlternateContent>
        <mc:AlternateContent xmlns:mc="http://schemas.openxmlformats.org/markup-compatibility/2006">
          <mc:Choice Requires="x14">
            <control shapeId="62517" r:id="rId56" name="Check Box 53">
              <controlPr defaultSize="0" autoFill="0" autoLine="0" autoPict="0">
                <anchor moveWithCells="1">
                  <from>
                    <xdr:col>3</xdr:col>
                    <xdr:colOff>28575</xdr:colOff>
                    <xdr:row>81</xdr:row>
                    <xdr:rowOff>9525</xdr:rowOff>
                  </from>
                  <to>
                    <xdr:col>4</xdr:col>
                    <xdr:colOff>0</xdr:colOff>
                    <xdr:row>81</xdr:row>
                    <xdr:rowOff>190500</xdr:rowOff>
                  </to>
                </anchor>
              </controlPr>
            </control>
          </mc:Choice>
        </mc:AlternateContent>
        <mc:AlternateContent xmlns:mc="http://schemas.openxmlformats.org/markup-compatibility/2006">
          <mc:Choice Requires="x14">
            <control shapeId="62518" r:id="rId57" name="Check Box 54">
              <controlPr defaultSize="0" autoFill="0" autoLine="0" autoPict="0">
                <anchor moveWithCells="1">
                  <from>
                    <xdr:col>8</xdr:col>
                    <xdr:colOff>28575</xdr:colOff>
                    <xdr:row>82</xdr:row>
                    <xdr:rowOff>9525</xdr:rowOff>
                  </from>
                  <to>
                    <xdr:col>9</xdr:col>
                    <xdr:colOff>0</xdr:colOff>
                    <xdr:row>82</xdr:row>
                    <xdr:rowOff>190500</xdr:rowOff>
                  </to>
                </anchor>
              </controlPr>
            </control>
          </mc:Choice>
        </mc:AlternateContent>
        <mc:AlternateContent xmlns:mc="http://schemas.openxmlformats.org/markup-compatibility/2006">
          <mc:Choice Requires="x14">
            <control shapeId="62519" r:id="rId58" name="Check Box 55">
              <controlPr defaultSize="0" autoFill="0" autoLine="0" autoPict="0">
                <anchor moveWithCells="1">
                  <from>
                    <xdr:col>8</xdr:col>
                    <xdr:colOff>28575</xdr:colOff>
                    <xdr:row>82</xdr:row>
                    <xdr:rowOff>9525</xdr:rowOff>
                  </from>
                  <to>
                    <xdr:col>9</xdr:col>
                    <xdr:colOff>0</xdr:colOff>
                    <xdr:row>82</xdr:row>
                    <xdr:rowOff>190500</xdr:rowOff>
                  </to>
                </anchor>
              </controlPr>
            </control>
          </mc:Choice>
        </mc:AlternateContent>
        <mc:AlternateContent xmlns:mc="http://schemas.openxmlformats.org/markup-compatibility/2006">
          <mc:Choice Requires="x14">
            <control shapeId="62520" r:id="rId59" name="Check Box 56">
              <controlPr defaultSize="0" autoFill="0" autoLine="0" autoPict="0">
                <anchor moveWithCells="1">
                  <from>
                    <xdr:col>12</xdr:col>
                    <xdr:colOff>28575</xdr:colOff>
                    <xdr:row>82</xdr:row>
                    <xdr:rowOff>9525</xdr:rowOff>
                  </from>
                  <to>
                    <xdr:col>13</xdr:col>
                    <xdr:colOff>0</xdr:colOff>
                    <xdr:row>82</xdr:row>
                    <xdr:rowOff>190500</xdr:rowOff>
                  </to>
                </anchor>
              </controlPr>
            </control>
          </mc:Choice>
        </mc:AlternateContent>
        <mc:AlternateContent xmlns:mc="http://schemas.openxmlformats.org/markup-compatibility/2006">
          <mc:Choice Requires="x14">
            <control shapeId="62521" r:id="rId60" name="Check Box 57">
              <controlPr defaultSize="0" autoFill="0" autoLine="0" autoPict="0">
                <anchor moveWithCells="1">
                  <from>
                    <xdr:col>16</xdr:col>
                    <xdr:colOff>28575</xdr:colOff>
                    <xdr:row>82</xdr:row>
                    <xdr:rowOff>9525</xdr:rowOff>
                  </from>
                  <to>
                    <xdr:col>17</xdr:col>
                    <xdr:colOff>0</xdr:colOff>
                    <xdr:row>82</xdr:row>
                    <xdr:rowOff>190500</xdr:rowOff>
                  </to>
                </anchor>
              </controlPr>
            </control>
          </mc:Choice>
        </mc:AlternateContent>
        <mc:AlternateContent xmlns:mc="http://schemas.openxmlformats.org/markup-compatibility/2006">
          <mc:Choice Requires="x14">
            <control shapeId="62522" r:id="rId61" name="Check Box 56">
              <controlPr defaultSize="0" autoFill="0" autoLine="0" autoPict="0">
                <anchor moveWithCells="1">
                  <from>
                    <xdr:col>16</xdr:col>
                    <xdr:colOff>28575</xdr:colOff>
                    <xdr:row>83</xdr:row>
                    <xdr:rowOff>9525</xdr:rowOff>
                  </from>
                  <to>
                    <xdr:col>17</xdr:col>
                    <xdr:colOff>0</xdr:colOff>
                    <xdr:row>83</xdr:row>
                    <xdr:rowOff>190500</xdr:rowOff>
                  </to>
                </anchor>
              </controlPr>
            </control>
          </mc:Choice>
        </mc:AlternateContent>
        <mc:AlternateContent xmlns:mc="http://schemas.openxmlformats.org/markup-compatibility/2006">
          <mc:Choice Requires="x14">
            <control shapeId="62523" r:id="rId62" name="Check Box 59">
              <controlPr defaultSize="0" autoFill="0" autoLine="0" autoPict="0">
                <anchor moveWithCells="1">
                  <from>
                    <xdr:col>12</xdr:col>
                    <xdr:colOff>28575</xdr:colOff>
                    <xdr:row>83</xdr:row>
                    <xdr:rowOff>9525</xdr:rowOff>
                  </from>
                  <to>
                    <xdr:col>13</xdr:col>
                    <xdr:colOff>0</xdr:colOff>
                    <xdr:row>83</xdr:row>
                    <xdr:rowOff>190500</xdr:rowOff>
                  </to>
                </anchor>
              </controlPr>
            </control>
          </mc:Choice>
        </mc:AlternateContent>
        <mc:AlternateContent xmlns:mc="http://schemas.openxmlformats.org/markup-compatibility/2006">
          <mc:Choice Requires="x14">
            <control shapeId="62524" r:id="rId63" name="Check Box 60">
              <controlPr defaultSize="0" autoFill="0" autoLine="0" autoPict="0">
                <anchor moveWithCells="1">
                  <from>
                    <xdr:col>8</xdr:col>
                    <xdr:colOff>28575</xdr:colOff>
                    <xdr:row>83</xdr:row>
                    <xdr:rowOff>9525</xdr:rowOff>
                  </from>
                  <to>
                    <xdr:col>9</xdr:col>
                    <xdr:colOff>0</xdr:colOff>
                    <xdr:row>83</xdr:row>
                    <xdr:rowOff>190500</xdr:rowOff>
                  </to>
                </anchor>
              </controlPr>
            </control>
          </mc:Choice>
        </mc:AlternateContent>
        <mc:AlternateContent xmlns:mc="http://schemas.openxmlformats.org/markup-compatibility/2006">
          <mc:Choice Requires="x14">
            <control shapeId="62525" r:id="rId64" name="Check Box 59">
              <controlPr defaultSize="0" autoFill="0" autoLine="0" autoPict="0">
                <anchor moveWithCells="1">
                  <from>
                    <xdr:col>16</xdr:col>
                    <xdr:colOff>28575</xdr:colOff>
                    <xdr:row>84</xdr:row>
                    <xdr:rowOff>9525</xdr:rowOff>
                  </from>
                  <to>
                    <xdr:col>17</xdr:col>
                    <xdr:colOff>0</xdr:colOff>
                    <xdr:row>84</xdr:row>
                    <xdr:rowOff>190500</xdr:rowOff>
                  </to>
                </anchor>
              </controlPr>
            </control>
          </mc:Choice>
        </mc:AlternateContent>
        <mc:AlternateContent xmlns:mc="http://schemas.openxmlformats.org/markup-compatibility/2006">
          <mc:Choice Requires="x14">
            <control shapeId="62526" r:id="rId65" name="Check Box 62">
              <controlPr defaultSize="0" autoFill="0" autoLine="0" autoPict="0">
                <anchor moveWithCells="1">
                  <from>
                    <xdr:col>12</xdr:col>
                    <xdr:colOff>28575</xdr:colOff>
                    <xdr:row>84</xdr:row>
                    <xdr:rowOff>9525</xdr:rowOff>
                  </from>
                  <to>
                    <xdr:col>13</xdr:col>
                    <xdr:colOff>0</xdr:colOff>
                    <xdr:row>84</xdr:row>
                    <xdr:rowOff>190500</xdr:rowOff>
                  </to>
                </anchor>
              </controlPr>
            </control>
          </mc:Choice>
        </mc:AlternateContent>
        <mc:AlternateContent xmlns:mc="http://schemas.openxmlformats.org/markup-compatibility/2006">
          <mc:Choice Requires="x14">
            <control shapeId="62527" r:id="rId66" name="Check Box 63">
              <controlPr defaultSize="0" autoFill="0" autoLine="0" autoPict="0">
                <anchor moveWithCells="1">
                  <from>
                    <xdr:col>8</xdr:col>
                    <xdr:colOff>28575</xdr:colOff>
                    <xdr:row>84</xdr:row>
                    <xdr:rowOff>9525</xdr:rowOff>
                  </from>
                  <to>
                    <xdr:col>9</xdr:col>
                    <xdr:colOff>0</xdr:colOff>
                    <xdr:row>84</xdr:row>
                    <xdr:rowOff>190500</xdr:rowOff>
                  </to>
                </anchor>
              </controlPr>
            </control>
          </mc:Choice>
        </mc:AlternateContent>
        <mc:AlternateContent xmlns:mc="http://schemas.openxmlformats.org/markup-compatibility/2006">
          <mc:Choice Requires="x14">
            <control shapeId="62528" r:id="rId67" name="Check Box 60">
              <controlPr defaultSize="0" autoFill="0" autoLine="0" autoPict="0">
                <anchor moveWithCells="1">
                  <from>
                    <xdr:col>22</xdr:col>
                    <xdr:colOff>28575</xdr:colOff>
                    <xdr:row>85</xdr:row>
                    <xdr:rowOff>9525</xdr:rowOff>
                  </from>
                  <to>
                    <xdr:col>23</xdr:col>
                    <xdr:colOff>0</xdr:colOff>
                    <xdr:row>85</xdr:row>
                    <xdr:rowOff>190500</xdr:rowOff>
                  </to>
                </anchor>
              </controlPr>
            </control>
          </mc:Choice>
        </mc:AlternateContent>
        <mc:AlternateContent xmlns:mc="http://schemas.openxmlformats.org/markup-compatibility/2006">
          <mc:Choice Requires="x14">
            <control shapeId="62529" r:id="rId68" name="Check Box 65">
              <controlPr defaultSize="0" autoFill="0" autoLine="0" autoPict="0">
                <anchor moveWithCells="1">
                  <from>
                    <xdr:col>9</xdr:col>
                    <xdr:colOff>28575</xdr:colOff>
                    <xdr:row>85</xdr:row>
                    <xdr:rowOff>9525</xdr:rowOff>
                  </from>
                  <to>
                    <xdr:col>10</xdr:col>
                    <xdr:colOff>0</xdr:colOff>
                    <xdr:row>85</xdr:row>
                    <xdr:rowOff>190500</xdr:rowOff>
                  </to>
                </anchor>
              </controlPr>
            </control>
          </mc:Choice>
        </mc:AlternateContent>
        <mc:AlternateContent xmlns:mc="http://schemas.openxmlformats.org/markup-compatibility/2006">
          <mc:Choice Requires="x14">
            <control shapeId="62530" r:id="rId69" name="Check Box 66">
              <controlPr defaultSize="0" autoFill="0" autoLine="0" autoPict="0">
                <anchor moveWithCells="1">
                  <from>
                    <xdr:col>6</xdr:col>
                    <xdr:colOff>28575</xdr:colOff>
                    <xdr:row>85</xdr:row>
                    <xdr:rowOff>9525</xdr:rowOff>
                  </from>
                  <to>
                    <xdr:col>7</xdr:col>
                    <xdr:colOff>0</xdr:colOff>
                    <xdr:row>85</xdr:row>
                    <xdr:rowOff>190500</xdr:rowOff>
                  </to>
                </anchor>
              </controlPr>
            </control>
          </mc:Choice>
        </mc:AlternateContent>
        <mc:AlternateContent xmlns:mc="http://schemas.openxmlformats.org/markup-compatibility/2006">
          <mc:Choice Requires="x14">
            <control shapeId="62531" r:id="rId70" name="Check Box 61">
              <controlPr defaultSize="0" autoFill="0" autoLine="0" autoPict="0">
                <anchor moveWithCells="1">
                  <from>
                    <xdr:col>3</xdr:col>
                    <xdr:colOff>28575</xdr:colOff>
                    <xdr:row>85</xdr:row>
                    <xdr:rowOff>9525</xdr:rowOff>
                  </from>
                  <to>
                    <xdr:col>4</xdr:col>
                    <xdr:colOff>0</xdr:colOff>
                    <xdr:row>85</xdr:row>
                    <xdr:rowOff>190500</xdr:rowOff>
                  </to>
                </anchor>
              </controlPr>
            </control>
          </mc:Choice>
        </mc:AlternateContent>
        <mc:AlternateContent xmlns:mc="http://schemas.openxmlformats.org/markup-compatibility/2006">
          <mc:Choice Requires="x14">
            <control shapeId="62532" r:id="rId71" name="Check Box 64">
              <controlPr defaultSize="0" autoFill="0" autoLine="0" autoPict="0">
                <anchor moveWithCells="1">
                  <from>
                    <xdr:col>5</xdr:col>
                    <xdr:colOff>28575</xdr:colOff>
                    <xdr:row>86</xdr:row>
                    <xdr:rowOff>9525</xdr:rowOff>
                  </from>
                  <to>
                    <xdr:col>6</xdr:col>
                    <xdr:colOff>0</xdr:colOff>
                    <xdr:row>86</xdr:row>
                    <xdr:rowOff>190500</xdr:rowOff>
                  </to>
                </anchor>
              </controlPr>
            </control>
          </mc:Choice>
        </mc:AlternateContent>
        <mc:AlternateContent xmlns:mc="http://schemas.openxmlformats.org/markup-compatibility/2006">
          <mc:Choice Requires="x14">
            <control shapeId="62533" r:id="rId72" name="Check Box 69">
              <controlPr defaultSize="0" autoFill="0" autoLine="0" autoPict="0">
                <anchor moveWithCells="1">
                  <from>
                    <xdr:col>7</xdr:col>
                    <xdr:colOff>28575</xdr:colOff>
                    <xdr:row>86</xdr:row>
                    <xdr:rowOff>9525</xdr:rowOff>
                  </from>
                  <to>
                    <xdr:col>8</xdr:col>
                    <xdr:colOff>0</xdr:colOff>
                    <xdr:row>86</xdr:row>
                    <xdr:rowOff>190500</xdr:rowOff>
                  </to>
                </anchor>
              </controlPr>
            </control>
          </mc:Choice>
        </mc:AlternateContent>
        <mc:AlternateContent xmlns:mc="http://schemas.openxmlformats.org/markup-compatibility/2006">
          <mc:Choice Requires="x14">
            <control shapeId="62534" r:id="rId73" name="Check Box 70">
              <controlPr defaultSize="0" autoFill="0" autoLine="0" autoPict="0">
                <anchor moveWithCells="1">
                  <from>
                    <xdr:col>6</xdr:col>
                    <xdr:colOff>28575</xdr:colOff>
                    <xdr:row>88</xdr:row>
                    <xdr:rowOff>9525</xdr:rowOff>
                  </from>
                  <to>
                    <xdr:col>7</xdr:col>
                    <xdr:colOff>0</xdr:colOff>
                    <xdr:row>88</xdr:row>
                    <xdr:rowOff>190500</xdr:rowOff>
                  </to>
                </anchor>
              </controlPr>
            </control>
          </mc:Choice>
        </mc:AlternateContent>
        <mc:AlternateContent xmlns:mc="http://schemas.openxmlformats.org/markup-compatibility/2006">
          <mc:Choice Requires="x14">
            <control shapeId="62535" r:id="rId74" name="Check Box 71">
              <controlPr defaultSize="0" autoFill="0" autoLine="0" autoPict="0">
                <anchor moveWithCells="1">
                  <from>
                    <xdr:col>8</xdr:col>
                    <xdr:colOff>28575</xdr:colOff>
                    <xdr:row>88</xdr:row>
                    <xdr:rowOff>9525</xdr:rowOff>
                  </from>
                  <to>
                    <xdr:col>9</xdr:col>
                    <xdr:colOff>0</xdr:colOff>
                    <xdr:row>88</xdr:row>
                    <xdr:rowOff>190500</xdr:rowOff>
                  </to>
                </anchor>
              </controlPr>
            </control>
          </mc:Choice>
        </mc:AlternateContent>
        <mc:AlternateContent xmlns:mc="http://schemas.openxmlformats.org/markup-compatibility/2006">
          <mc:Choice Requires="x14">
            <control shapeId="62536" r:id="rId75" name="Check Box 72">
              <controlPr defaultSize="0" autoFill="0" autoLine="0" autoPict="0">
                <anchor moveWithCells="1">
                  <from>
                    <xdr:col>13</xdr:col>
                    <xdr:colOff>28575</xdr:colOff>
                    <xdr:row>88</xdr:row>
                    <xdr:rowOff>9525</xdr:rowOff>
                  </from>
                  <to>
                    <xdr:col>14</xdr:col>
                    <xdr:colOff>0</xdr:colOff>
                    <xdr:row>88</xdr:row>
                    <xdr:rowOff>190500</xdr:rowOff>
                  </to>
                </anchor>
              </controlPr>
            </control>
          </mc:Choice>
        </mc:AlternateContent>
        <mc:AlternateContent xmlns:mc="http://schemas.openxmlformats.org/markup-compatibility/2006">
          <mc:Choice Requires="x14">
            <control shapeId="62537" r:id="rId76" name="Check Box 73">
              <controlPr defaultSize="0" autoFill="0" autoLine="0" autoPict="0">
                <anchor moveWithCells="1">
                  <from>
                    <xdr:col>15</xdr:col>
                    <xdr:colOff>28575</xdr:colOff>
                    <xdr:row>88</xdr:row>
                    <xdr:rowOff>9525</xdr:rowOff>
                  </from>
                  <to>
                    <xdr:col>16</xdr:col>
                    <xdr:colOff>0</xdr:colOff>
                    <xdr:row>88</xdr:row>
                    <xdr:rowOff>190500</xdr:rowOff>
                  </to>
                </anchor>
              </controlPr>
            </control>
          </mc:Choice>
        </mc:AlternateContent>
        <mc:AlternateContent xmlns:mc="http://schemas.openxmlformats.org/markup-compatibility/2006">
          <mc:Choice Requires="x14">
            <control shapeId="62538" r:id="rId77" name="Check Box 74">
              <controlPr defaultSize="0" autoFill="0" autoLine="0" autoPict="0">
                <anchor moveWithCells="1">
                  <from>
                    <xdr:col>22</xdr:col>
                    <xdr:colOff>28575</xdr:colOff>
                    <xdr:row>90</xdr:row>
                    <xdr:rowOff>9525</xdr:rowOff>
                  </from>
                  <to>
                    <xdr:col>23</xdr:col>
                    <xdr:colOff>0</xdr:colOff>
                    <xdr:row>90</xdr:row>
                    <xdr:rowOff>190500</xdr:rowOff>
                  </to>
                </anchor>
              </controlPr>
            </control>
          </mc:Choice>
        </mc:AlternateContent>
        <mc:AlternateContent xmlns:mc="http://schemas.openxmlformats.org/markup-compatibility/2006">
          <mc:Choice Requires="x14">
            <control shapeId="62539" r:id="rId78" name="Check Box 75">
              <controlPr defaultSize="0" autoFill="0" autoLine="0" autoPict="0">
                <anchor moveWithCells="1">
                  <from>
                    <xdr:col>21</xdr:col>
                    <xdr:colOff>28575</xdr:colOff>
                    <xdr:row>93</xdr:row>
                    <xdr:rowOff>9525</xdr:rowOff>
                  </from>
                  <to>
                    <xdr:col>22</xdr:col>
                    <xdr:colOff>0</xdr:colOff>
                    <xdr:row>93</xdr:row>
                    <xdr:rowOff>190500</xdr:rowOff>
                  </to>
                </anchor>
              </controlPr>
            </control>
          </mc:Choice>
        </mc:AlternateContent>
        <mc:AlternateContent xmlns:mc="http://schemas.openxmlformats.org/markup-compatibility/2006">
          <mc:Choice Requires="x14">
            <control shapeId="62540" r:id="rId79" name="Check Box 76">
              <controlPr defaultSize="0" autoFill="0" autoLine="0" autoPict="0">
                <anchor moveWithCells="1">
                  <from>
                    <xdr:col>20</xdr:col>
                    <xdr:colOff>28575</xdr:colOff>
                    <xdr:row>87</xdr:row>
                    <xdr:rowOff>9525</xdr:rowOff>
                  </from>
                  <to>
                    <xdr:col>21</xdr:col>
                    <xdr:colOff>0</xdr:colOff>
                    <xdr:row>87</xdr:row>
                    <xdr:rowOff>190500</xdr:rowOff>
                  </to>
                </anchor>
              </controlPr>
            </control>
          </mc:Choice>
        </mc:AlternateContent>
        <mc:AlternateContent xmlns:mc="http://schemas.openxmlformats.org/markup-compatibility/2006">
          <mc:Choice Requires="x14">
            <control shapeId="62541" r:id="rId80" name="Check Box 77">
              <controlPr defaultSize="0" autoFill="0" autoLine="0" autoPict="0">
                <anchor moveWithCells="1">
                  <from>
                    <xdr:col>22</xdr:col>
                    <xdr:colOff>28575</xdr:colOff>
                    <xdr:row>87</xdr:row>
                    <xdr:rowOff>9525</xdr:rowOff>
                  </from>
                  <to>
                    <xdr:col>23</xdr:col>
                    <xdr:colOff>0</xdr:colOff>
                    <xdr:row>87</xdr:row>
                    <xdr:rowOff>190500</xdr:rowOff>
                  </to>
                </anchor>
              </controlPr>
            </control>
          </mc:Choice>
        </mc:AlternateContent>
        <mc:AlternateContent xmlns:mc="http://schemas.openxmlformats.org/markup-compatibility/2006">
          <mc:Choice Requires="x14">
            <control shapeId="62542" r:id="rId81" name="Check Box 78">
              <controlPr defaultSize="0" autoFill="0" autoLine="0" autoPict="0">
                <anchor moveWithCells="1">
                  <from>
                    <xdr:col>6</xdr:col>
                    <xdr:colOff>28575</xdr:colOff>
                    <xdr:row>89</xdr:row>
                    <xdr:rowOff>9525</xdr:rowOff>
                  </from>
                  <to>
                    <xdr:col>7</xdr:col>
                    <xdr:colOff>0</xdr:colOff>
                    <xdr:row>89</xdr:row>
                    <xdr:rowOff>190500</xdr:rowOff>
                  </to>
                </anchor>
              </controlPr>
            </control>
          </mc:Choice>
        </mc:AlternateContent>
        <mc:AlternateContent xmlns:mc="http://schemas.openxmlformats.org/markup-compatibility/2006">
          <mc:Choice Requires="x14">
            <control shapeId="62543" r:id="rId82" name="Check Box 79">
              <controlPr defaultSize="0" autoFill="0" autoLine="0" autoPict="0">
                <anchor moveWithCells="1">
                  <from>
                    <xdr:col>8</xdr:col>
                    <xdr:colOff>28575</xdr:colOff>
                    <xdr:row>89</xdr:row>
                    <xdr:rowOff>9525</xdr:rowOff>
                  </from>
                  <to>
                    <xdr:col>9</xdr:col>
                    <xdr:colOff>0</xdr:colOff>
                    <xdr:row>89</xdr:row>
                    <xdr:rowOff>190500</xdr:rowOff>
                  </to>
                </anchor>
              </controlPr>
            </control>
          </mc:Choice>
        </mc:AlternateContent>
        <mc:AlternateContent xmlns:mc="http://schemas.openxmlformats.org/markup-compatibility/2006">
          <mc:Choice Requires="x14">
            <control shapeId="62544" r:id="rId83" name="Check Box 80">
              <controlPr defaultSize="0" autoFill="0" autoLine="0" autoPict="0">
                <anchor moveWithCells="1">
                  <from>
                    <xdr:col>11</xdr:col>
                    <xdr:colOff>28575</xdr:colOff>
                    <xdr:row>89</xdr:row>
                    <xdr:rowOff>9525</xdr:rowOff>
                  </from>
                  <to>
                    <xdr:col>12</xdr:col>
                    <xdr:colOff>0</xdr:colOff>
                    <xdr:row>89</xdr:row>
                    <xdr:rowOff>190500</xdr:rowOff>
                  </to>
                </anchor>
              </controlPr>
            </control>
          </mc:Choice>
        </mc:AlternateContent>
        <mc:AlternateContent xmlns:mc="http://schemas.openxmlformats.org/markup-compatibility/2006">
          <mc:Choice Requires="x14">
            <control shapeId="62545" r:id="rId84" name="Check Box 81">
              <controlPr defaultSize="0" autoFill="0" autoLine="0" autoPict="0">
                <anchor moveWithCells="1">
                  <from>
                    <xdr:col>17</xdr:col>
                    <xdr:colOff>28575</xdr:colOff>
                    <xdr:row>89</xdr:row>
                    <xdr:rowOff>9525</xdr:rowOff>
                  </from>
                  <to>
                    <xdr:col>18</xdr:col>
                    <xdr:colOff>0</xdr:colOff>
                    <xdr:row>89</xdr:row>
                    <xdr:rowOff>190500</xdr:rowOff>
                  </to>
                </anchor>
              </controlPr>
            </control>
          </mc:Choice>
        </mc:AlternateContent>
        <mc:AlternateContent xmlns:mc="http://schemas.openxmlformats.org/markup-compatibility/2006">
          <mc:Choice Requires="x14">
            <control shapeId="62546" r:id="rId85" name="Check Box 82">
              <controlPr defaultSize="0" autoFill="0" autoLine="0" autoPict="0">
                <anchor moveWithCells="1">
                  <from>
                    <xdr:col>7</xdr:col>
                    <xdr:colOff>28575</xdr:colOff>
                    <xdr:row>92</xdr:row>
                    <xdr:rowOff>9525</xdr:rowOff>
                  </from>
                  <to>
                    <xdr:col>8</xdr:col>
                    <xdr:colOff>0</xdr:colOff>
                    <xdr:row>92</xdr:row>
                    <xdr:rowOff>190500</xdr:rowOff>
                  </to>
                </anchor>
              </controlPr>
            </control>
          </mc:Choice>
        </mc:AlternateContent>
        <mc:AlternateContent xmlns:mc="http://schemas.openxmlformats.org/markup-compatibility/2006">
          <mc:Choice Requires="x14">
            <control shapeId="62547" r:id="rId86" name="Check Box 83">
              <controlPr defaultSize="0" autoFill="0" autoLine="0" autoPict="0">
                <anchor moveWithCells="1">
                  <from>
                    <xdr:col>15</xdr:col>
                    <xdr:colOff>28575</xdr:colOff>
                    <xdr:row>92</xdr:row>
                    <xdr:rowOff>9525</xdr:rowOff>
                  </from>
                  <to>
                    <xdr:col>16</xdr:col>
                    <xdr:colOff>0</xdr:colOff>
                    <xdr:row>92</xdr:row>
                    <xdr:rowOff>190500</xdr:rowOff>
                  </to>
                </anchor>
              </controlPr>
            </control>
          </mc:Choice>
        </mc:AlternateContent>
        <mc:AlternateContent xmlns:mc="http://schemas.openxmlformats.org/markup-compatibility/2006">
          <mc:Choice Requires="x14">
            <control shapeId="62548" r:id="rId87" name="Check Box 84">
              <controlPr defaultSize="0" autoFill="0" autoLine="0" autoPict="0">
                <anchor moveWithCells="1">
                  <from>
                    <xdr:col>10</xdr:col>
                    <xdr:colOff>28575</xdr:colOff>
                    <xdr:row>90</xdr:row>
                    <xdr:rowOff>9525</xdr:rowOff>
                  </from>
                  <to>
                    <xdr:col>11</xdr:col>
                    <xdr:colOff>0</xdr:colOff>
                    <xdr:row>90</xdr:row>
                    <xdr:rowOff>190500</xdr:rowOff>
                  </to>
                </anchor>
              </controlPr>
            </control>
          </mc:Choice>
        </mc:AlternateContent>
        <mc:AlternateContent xmlns:mc="http://schemas.openxmlformats.org/markup-compatibility/2006">
          <mc:Choice Requires="x14">
            <control shapeId="62549" r:id="rId88" name="Check Box 85">
              <controlPr defaultSize="0" autoFill="0" autoLine="0" autoPict="0">
                <anchor moveWithCells="1">
                  <from>
                    <xdr:col>3</xdr:col>
                    <xdr:colOff>28575</xdr:colOff>
                    <xdr:row>90</xdr:row>
                    <xdr:rowOff>9525</xdr:rowOff>
                  </from>
                  <to>
                    <xdr:col>4</xdr:col>
                    <xdr:colOff>0</xdr:colOff>
                    <xdr:row>90</xdr:row>
                    <xdr:rowOff>190500</xdr:rowOff>
                  </to>
                </anchor>
              </controlPr>
            </control>
          </mc:Choice>
        </mc:AlternateContent>
        <mc:AlternateContent xmlns:mc="http://schemas.openxmlformats.org/markup-compatibility/2006">
          <mc:Choice Requires="x14">
            <control shapeId="62550" r:id="rId89" name="Check Box 83">
              <controlPr defaultSize="0" autoFill="0" autoLine="0" autoPict="0">
                <anchor moveWithCells="1">
                  <from>
                    <xdr:col>6</xdr:col>
                    <xdr:colOff>28575</xdr:colOff>
                    <xdr:row>91</xdr:row>
                    <xdr:rowOff>9525</xdr:rowOff>
                  </from>
                  <to>
                    <xdr:col>7</xdr:col>
                    <xdr:colOff>0</xdr:colOff>
                    <xdr:row>91</xdr:row>
                    <xdr:rowOff>190500</xdr:rowOff>
                  </to>
                </anchor>
              </controlPr>
            </control>
          </mc:Choice>
        </mc:AlternateContent>
        <mc:AlternateContent xmlns:mc="http://schemas.openxmlformats.org/markup-compatibility/2006">
          <mc:Choice Requires="x14">
            <control shapeId="62551" r:id="rId90" name="Check Box 87">
              <controlPr defaultSize="0" autoFill="0" autoLine="0" autoPict="0">
                <anchor moveWithCells="1">
                  <from>
                    <xdr:col>9</xdr:col>
                    <xdr:colOff>28575</xdr:colOff>
                    <xdr:row>91</xdr:row>
                    <xdr:rowOff>9525</xdr:rowOff>
                  </from>
                  <to>
                    <xdr:col>10</xdr:col>
                    <xdr:colOff>0</xdr:colOff>
                    <xdr:row>91</xdr:row>
                    <xdr:rowOff>190500</xdr:rowOff>
                  </to>
                </anchor>
              </controlPr>
            </control>
          </mc:Choice>
        </mc:AlternateContent>
        <mc:AlternateContent xmlns:mc="http://schemas.openxmlformats.org/markup-compatibility/2006">
          <mc:Choice Requires="x14">
            <control shapeId="62552" r:id="rId91" name="Check Box 88">
              <controlPr defaultSize="0" autoFill="0" autoLine="0" autoPict="0">
                <anchor moveWithCells="1">
                  <from>
                    <xdr:col>3</xdr:col>
                    <xdr:colOff>28575</xdr:colOff>
                    <xdr:row>94</xdr:row>
                    <xdr:rowOff>9525</xdr:rowOff>
                  </from>
                  <to>
                    <xdr:col>4</xdr:col>
                    <xdr:colOff>0</xdr:colOff>
                    <xdr:row>94</xdr:row>
                    <xdr:rowOff>190500</xdr:rowOff>
                  </to>
                </anchor>
              </controlPr>
            </control>
          </mc:Choice>
        </mc:AlternateContent>
        <mc:AlternateContent xmlns:mc="http://schemas.openxmlformats.org/markup-compatibility/2006">
          <mc:Choice Requires="x14">
            <control shapeId="62553" r:id="rId92" name="Check Box 89">
              <controlPr locked="0" defaultSize="0" autoFill="0" autoLine="0" autoPict="0">
                <anchor moveWithCells="1">
                  <from>
                    <xdr:col>3</xdr:col>
                    <xdr:colOff>47625</xdr:colOff>
                    <xdr:row>94</xdr:row>
                    <xdr:rowOff>190500</xdr:rowOff>
                  </from>
                  <to>
                    <xdr:col>3</xdr:col>
                    <xdr:colOff>228600</xdr:colOff>
                    <xdr:row>96</xdr:row>
                    <xdr:rowOff>9525</xdr:rowOff>
                  </to>
                </anchor>
              </controlPr>
            </control>
          </mc:Choice>
        </mc:AlternateContent>
        <mc:AlternateContent xmlns:mc="http://schemas.openxmlformats.org/markup-compatibility/2006">
          <mc:Choice Requires="x14">
            <control shapeId="62554" r:id="rId93" name="Check Box 90">
              <controlPr defaultSize="0" autoFill="0" autoLine="0" autoPict="0">
                <anchor moveWithCells="1">
                  <from>
                    <xdr:col>3</xdr:col>
                    <xdr:colOff>28575</xdr:colOff>
                    <xdr:row>95</xdr:row>
                    <xdr:rowOff>9525</xdr:rowOff>
                  </from>
                  <to>
                    <xdr:col>4</xdr:col>
                    <xdr:colOff>0</xdr:colOff>
                    <xdr:row>95</xdr:row>
                    <xdr:rowOff>190500</xdr:rowOff>
                  </to>
                </anchor>
              </controlPr>
            </control>
          </mc:Choice>
        </mc:AlternateContent>
        <mc:AlternateContent xmlns:mc="http://schemas.openxmlformats.org/markup-compatibility/2006">
          <mc:Choice Requires="x14">
            <control shapeId="62555" r:id="rId94" name="Check Box 91">
              <controlPr locked="0" defaultSize="0" autoFill="0" autoLine="0" autoPict="0">
                <anchor moveWithCells="1">
                  <from>
                    <xdr:col>3</xdr:col>
                    <xdr:colOff>47625</xdr:colOff>
                    <xdr:row>95</xdr:row>
                    <xdr:rowOff>190500</xdr:rowOff>
                  </from>
                  <to>
                    <xdr:col>3</xdr:col>
                    <xdr:colOff>228600</xdr:colOff>
                    <xdr:row>97</xdr:row>
                    <xdr:rowOff>9525</xdr:rowOff>
                  </to>
                </anchor>
              </controlPr>
            </control>
          </mc:Choice>
        </mc:AlternateContent>
        <mc:AlternateContent xmlns:mc="http://schemas.openxmlformats.org/markup-compatibility/2006">
          <mc:Choice Requires="x14">
            <control shapeId="62556" r:id="rId95" name="Check Box 92">
              <controlPr defaultSize="0" autoFill="0" autoLine="0" autoPict="0">
                <anchor moveWithCells="1">
                  <from>
                    <xdr:col>3</xdr:col>
                    <xdr:colOff>28575</xdr:colOff>
                    <xdr:row>96</xdr:row>
                    <xdr:rowOff>9525</xdr:rowOff>
                  </from>
                  <to>
                    <xdr:col>4</xdr:col>
                    <xdr:colOff>0</xdr:colOff>
                    <xdr:row>96</xdr:row>
                    <xdr:rowOff>190500</xdr:rowOff>
                  </to>
                </anchor>
              </controlPr>
            </control>
          </mc:Choice>
        </mc:AlternateContent>
        <mc:AlternateContent xmlns:mc="http://schemas.openxmlformats.org/markup-compatibility/2006">
          <mc:Choice Requires="x14">
            <control shapeId="62557" r:id="rId96" name="Check Box 93">
              <controlPr locked="0" defaultSize="0" autoFill="0" autoLine="0" autoPict="0">
                <anchor moveWithCells="1">
                  <from>
                    <xdr:col>3</xdr:col>
                    <xdr:colOff>47625</xdr:colOff>
                    <xdr:row>96</xdr:row>
                    <xdr:rowOff>190500</xdr:rowOff>
                  </from>
                  <to>
                    <xdr:col>3</xdr:col>
                    <xdr:colOff>228600</xdr:colOff>
                    <xdr:row>98</xdr:row>
                    <xdr:rowOff>9525</xdr:rowOff>
                  </to>
                </anchor>
              </controlPr>
            </control>
          </mc:Choice>
        </mc:AlternateContent>
        <mc:AlternateContent xmlns:mc="http://schemas.openxmlformats.org/markup-compatibility/2006">
          <mc:Choice Requires="x14">
            <control shapeId="62558" r:id="rId97" name="Check Box 94">
              <controlPr defaultSize="0" autoFill="0" autoLine="0" autoPict="0">
                <anchor moveWithCells="1">
                  <from>
                    <xdr:col>3</xdr:col>
                    <xdr:colOff>28575</xdr:colOff>
                    <xdr:row>97</xdr:row>
                    <xdr:rowOff>9525</xdr:rowOff>
                  </from>
                  <to>
                    <xdr:col>4</xdr:col>
                    <xdr:colOff>0</xdr:colOff>
                    <xdr:row>97</xdr:row>
                    <xdr:rowOff>190500</xdr:rowOff>
                  </to>
                </anchor>
              </controlPr>
            </control>
          </mc:Choice>
        </mc:AlternateContent>
        <mc:AlternateContent xmlns:mc="http://schemas.openxmlformats.org/markup-compatibility/2006">
          <mc:Choice Requires="x14">
            <control shapeId="62559" r:id="rId98" name="Check Box 95">
              <controlPr locked="0" defaultSize="0" autoFill="0" autoLine="0" autoPict="0">
                <anchor moveWithCells="1">
                  <from>
                    <xdr:col>3</xdr:col>
                    <xdr:colOff>47625</xdr:colOff>
                    <xdr:row>97</xdr:row>
                    <xdr:rowOff>190500</xdr:rowOff>
                  </from>
                  <to>
                    <xdr:col>3</xdr:col>
                    <xdr:colOff>228600</xdr:colOff>
                    <xdr:row>99</xdr:row>
                    <xdr:rowOff>9525</xdr:rowOff>
                  </to>
                </anchor>
              </controlPr>
            </control>
          </mc:Choice>
        </mc:AlternateContent>
        <mc:AlternateContent xmlns:mc="http://schemas.openxmlformats.org/markup-compatibility/2006">
          <mc:Choice Requires="x14">
            <control shapeId="62560" r:id="rId99" name="Check Box 96">
              <controlPr defaultSize="0" autoFill="0" autoLine="0" autoPict="0">
                <anchor moveWithCells="1">
                  <from>
                    <xdr:col>3</xdr:col>
                    <xdr:colOff>28575</xdr:colOff>
                    <xdr:row>98</xdr:row>
                    <xdr:rowOff>9525</xdr:rowOff>
                  </from>
                  <to>
                    <xdr:col>4</xdr:col>
                    <xdr:colOff>0</xdr:colOff>
                    <xdr:row>98</xdr:row>
                    <xdr:rowOff>190500</xdr:rowOff>
                  </to>
                </anchor>
              </controlPr>
            </control>
          </mc:Choice>
        </mc:AlternateContent>
        <mc:AlternateContent xmlns:mc="http://schemas.openxmlformats.org/markup-compatibility/2006">
          <mc:Choice Requires="x14">
            <control shapeId="62561" r:id="rId100" name="Check Box 97">
              <controlPr locked="0" defaultSize="0" autoFill="0" autoLine="0" autoPict="0">
                <anchor moveWithCells="1">
                  <from>
                    <xdr:col>3</xdr:col>
                    <xdr:colOff>47625</xdr:colOff>
                    <xdr:row>99</xdr:row>
                    <xdr:rowOff>190500</xdr:rowOff>
                  </from>
                  <to>
                    <xdr:col>3</xdr:col>
                    <xdr:colOff>228600</xdr:colOff>
                    <xdr:row>101</xdr:row>
                    <xdr:rowOff>9525</xdr:rowOff>
                  </to>
                </anchor>
              </controlPr>
            </control>
          </mc:Choice>
        </mc:AlternateContent>
        <mc:AlternateContent xmlns:mc="http://schemas.openxmlformats.org/markup-compatibility/2006">
          <mc:Choice Requires="x14">
            <control shapeId="62562" r:id="rId101" name="Check Box 98">
              <controlPr defaultSize="0" autoFill="0" autoLine="0" autoPict="0">
                <anchor moveWithCells="1">
                  <from>
                    <xdr:col>3</xdr:col>
                    <xdr:colOff>28575</xdr:colOff>
                    <xdr:row>100</xdr:row>
                    <xdr:rowOff>9525</xdr:rowOff>
                  </from>
                  <to>
                    <xdr:col>4</xdr:col>
                    <xdr:colOff>0</xdr:colOff>
                    <xdr:row>100</xdr:row>
                    <xdr:rowOff>190500</xdr:rowOff>
                  </to>
                </anchor>
              </controlPr>
            </control>
          </mc:Choice>
        </mc:AlternateContent>
        <mc:AlternateContent xmlns:mc="http://schemas.openxmlformats.org/markup-compatibility/2006">
          <mc:Choice Requires="x14">
            <control shapeId="62563" r:id="rId102" name="Check Box 99">
              <controlPr locked="0" defaultSize="0" autoFill="0" autoLine="0" autoPict="0">
                <anchor moveWithCells="1">
                  <from>
                    <xdr:col>3</xdr:col>
                    <xdr:colOff>47625</xdr:colOff>
                    <xdr:row>101</xdr:row>
                    <xdr:rowOff>190500</xdr:rowOff>
                  </from>
                  <to>
                    <xdr:col>3</xdr:col>
                    <xdr:colOff>228600</xdr:colOff>
                    <xdr:row>103</xdr:row>
                    <xdr:rowOff>9525</xdr:rowOff>
                  </to>
                </anchor>
              </controlPr>
            </control>
          </mc:Choice>
        </mc:AlternateContent>
        <mc:AlternateContent xmlns:mc="http://schemas.openxmlformats.org/markup-compatibility/2006">
          <mc:Choice Requires="x14">
            <control shapeId="62564" r:id="rId103" name="Check Box 100">
              <controlPr defaultSize="0" autoFill="0" autoLine="0" autoPict="0">
                <anchor moveWithCells="1">
                  <from>
                    <xdr:col>3</xdr:col>
                    <xdr:colOff>28575</xdr:colOff>
                    <xdr:row>102</xdr:row>
                    <xdr:rowOff>9525</xdr:rowOff>
                  </from>
                  <to>
                    <xdr:col>4</xdr:col>
                    <xdr:colOff>0</xdr:colOff>
                    <xdr:row>102</xdr:row>
                    <xdr:rowOff>190500</xdr:rowOff>
                  </to>
                </anchor>
              </controlPr>
            </control>
          </mc:Choice>
        </mc:AlternateContent>
        <mc:AlternateContent xmlns:mc="http://schemas.openxmlformats.org/markup-compatibility/2006">
          <mc:Choice Requires="x14">
            <control shapeId="62565" r:id="rId104" name="Check Box 101">
              <controlPr defaultSize="0" autoFill="0" autoLine="0" autoPict="0">
                <anchor moveWithCells="1">
                  <from>
                    <xdr:col>22</xdr:col>
                    <xdr:colOff>28575</xdr:colOff>
                    <xdr:row>101</xdr:row>
                    <xdr:rowOff>9525</xdr:rowOff>
                  </from>
                  <to>
                    <xdr:col>23</xdr:col>
                    <xdr:colOff>0</xdr:colOff>
                    <xdr:row>101</xdr:row>
                    <xdr:rowOff>190500</xdr:rowOff>
                  </to>
                </anchor>
              </controlPr>
            </control>
          </mc:Choice>
        </mc:AlternateContent>
        <mc:AlternateContent xmlns:mc="http://schemas.openxmlformats.org/markup-compatibility/2006">
          <mc:Choice Requires="x14">
            <control shapeId="62566" r:id="rId105" name="Check Box 102">
              <controlPr defaultSize="0" autoFill="0" autoLine="0" autoPict="0">
                <anchor moveWithCells="1">
                  <from>
                    <xdr:col>9</xdr:col>
                    <xdr:colOff>28575</xdr:colOff>
                    <xdr:row>101</xdr:row>
                    <xdr:rowOff>9525</xdr:rowOff>
                  </from>
                  <to>
                    <xdr:col>10</xdr:col>
                    <xdr:colOff>0</xdr:colOff>
                    <xdr:row>101</xdr:row>
                    <xdr:rowOff>190500</xdr:rowOff>
                  </to>
                </anchor>
              </controlPr>
            </control>
          </mc:Choice>
        </mc:AlternateContent>
        <mc:AlternateContent xmlns:mc="http://schemas.openxmlformats.org/markup-compatibility/2006">
          <mc:Choice Requires="x14">
            <control shapeId="62567" r:id="rId106" name="Check Box 102">
              <controlPr defaultSize="0" autoFill="0" autoLine="0" autoPict="0">
                <anchor moveWithCells="1">
                  <from>
                    <xdr:col>3</xdr:col>
                    <xdr:colOff>28575</xdr:colOff>
                    <xdr:row>108</xdr:row>
                    <xdr:rowOff>57150</xdr:rowOff>
                  </from>
                  <to>
                    <xdr:col>4</xdr:col>
                    <xdr:colOff>0</xdr:colOff>
                    <xdr:row>108</xdr:row>
                    <xdr:rowOff>238125</xdr:rowOff>
                  </to>
                </anchor>
              </controlPr>
            </control>
          </mc:Choice>
        </mc:AlternateContent>
        <mc:AlternateContent xmlns:mc="http://schemas.openxmlformats.org/markup-compatibility/2006">
          <mc:Choice Requires="x14">
            <control shapeId="62568" r:id="rId107" name="Check Box 104">
              <controlPr defaultSize="0" autoFill="0" autoLine="0" autoPict="0">
                <anchor moveWithCells="1">
                  <from>
                    <xdr:col>3</xdr:col>
                    <xdr:colOff>28575</xdr:colOff>
                    <xdr:row>109</xdr:row>
                    <xdr:rowOff>57150</xdr:rowOff>
                  </from>
                  <to>
                    <xdr:col>4</xdr:col>
                    <xdr:colOff>0</xdr:colOff>
                    <xdr:row>109</xdr:row>
                    <xdr:rowOff>238125</xdr:rowOff>
                  </to>
                </anchor>
              </controlPr>
            </control>
          </mc:Choice>
        </mc:AlternateContent>
        <mc:AlternateContent xmlns:mc="http://schemas.openxmlformats.org/markup-compatibility/2006">
          <mc:Choice Requires="x14">
            <control shapeId="62569" r:id="rId108" name="Check Box 105">
              <controlPr defaultSize="0" autoFill="0" autoLine="0" autoPict="0">
                <anchor moveWithCells="1">
                  <from>
                    <xdr:col>3</xdr:col>
                    <xdr:colOff>28575</xdr:colOff>
                    <xdr:row>110</xdr:row>
                    <xdr:rowOff>57150</xdr:rowOff>
                  </from>
                  <to>
                    <xdr:col>4</xdr:col>
                    <xdr:colOff>0</xdr:colOff>
                    <xdr:row>110</xdr:row>
                    <xdr:rowOff>238125</xdr:rowOff>
                  </to>
                </anchor>
              </controlPr>
            </control>
          </mc:Choice>
        </mc:AlternateContent>
        <mc:AlternateContent xmlns:mc="http://schemas.openxmlformats.org/markup-compatibility/2006">
          <mc:Choice Requires="x14">
            <control shapeId="62570" r:id="rId109" name="Check Box 106">
              <controlPr defaultSize="0" autoFill="0" autoLine="0" autoPict="0">
                <anchor moveWithCells="1">
                  <from>
                    <xdr:col>3</xdr:col>
                    <xdr:colOff>28575</xdr:colOff>
                    <xdr:row>111</xdr:row>
                    <xdr:rowOff>57150</xdr:rowOff>
                  </from>
                  <to>
                    <xdr:col>4</xdr:col>
                    <xdr:colOff>0</xdr:colOff>
                    <xdr:row>111</xdr:row>
                    <xdr:rowOff>238125</xdr:rowOff>
                  </to>
                </anchor>
              </controlPr>
            </control>
          </mc:Choice>
        </mc:AlternateContent>
        <mc:AlternateContent xmlns:mc="http://schemas.openxmlformats.org/markup-compatibility/2006">
          <mc:Choice Requires="x14">
            <control shapeId="62571" r:id="rId110" name="Check Box 107">
              <controlPr defaultSize="0" autoFill="0" autoLine="0" autoPict="0">
                <anchor moveWithCells="1">
                  <from>
                    <xdr:col>3</xdr:col>
                    <xdr:colOff>28575</xdr:colOff>
                    <xdr:row>112</xdr:row>
                    <xdr:rowOff>57150</xdr:rowOff>
                  </from>
                  <to>
                    <xdr:col>4</xdr:col>
                    <xdr:colOff>0</xdr:colOff>
                    <xdr:row>112</xdr:row>
                    <xdr:rowOff>238125</xdr:rowOff>
                  </to>
                </anchor>
              </controlPr>
            </control>
          </mc:Choice>
        </mc:AlternateContent>
        <mc:AlternateContent xmlns:mc="http://schemas.openxmlformats.org/markup-compatibility/2006">
          <mc:Choice Requires="x14">
            <control shapeId="62572" r:id="rId111" name="Check Box 108">
              <controlPr defaultSize="0" autoFill="0" autoLine="0" autoPict="0">
                <anchor moveWithCells="1">
                  <from>
                    <xdr:col>3</xdr:col>
                    <xdr:colOff>28575</xdr:colOff>
                    <xdr:row>113</xdr:row>
                    <xdr:rowOff>57150</xdr:rowOff>
                  </from>
                  <to>
                    <xdr:col>4</xdr:col>
                    <xdr:colOff>0</xdr:colOff>
                    <xdr:row>113</xdr:row>
                    <xdr:rowOff>238125</xdr:rowOff>
                  </to>
                </anchor>
              </controlPr>
            </control>
          </mc:Choice>
        </mc:AlternateContent>
        <mc:AlternateContent xmlns:mc="http://schemas.openxmlformats.org/markup-compatibility/2006">
          <mc:Choice Requires="x14">
            <control shapeId="62573" r:id="rId112" name="Check Box 109">
              <controlPr defaultSize="0" autoFill="0" autoLine="0" autoPict="0">
                <anchor moveWithCells="1">
                  <from>
                    <xdr:col>3</xdr:col>
                    <xdr:colOff>28575</xdr:colOff>
                    <xdr:row>114</xdr:row>
                    <xdr:rowOff>57150</xdr:rowOff>
                  </from>
                  <to>
                    <xdr:col>4</xdr:col>
                    <xdr:colOff>0</xdr:colOff>
                    <xdr:row>114</xdr:row>
                    <xdr:rowOff>238125</xdr:rowOff>
                  </to>
                </anchor>
              </controlPr>
            </control>
          </mc:Choice>
        </mc:AlternateContent>
        <mc:AlternateContent xmlns:mc="http://schemas.openxmlformats.org/markup-compatibility/2006">
          <mc:Choice Requires="x14">
            <control shapeId="62574" r:id="rId113" name="Check Box 110">
              <controlPr defaultSize="0" autoFill="0" autoLine="0" autoPict="0">
                <anchor moveWithCells="1">
                  <from>
                    <xdr:col>3</xdr:col>
                    <xdr:colOff>28575</xdr:colOff>
                    <xdr:row>115</xdr:row>
                    <xdr:rowOff>57150</xdr:rowOff>
                  </from>
                  <to>
                    <xdr:col>4</xdr:col>
                    <xdr:colOff>0</xdr:colOff>
                    <xdr:row>115</xdr:row>
                    <xdr:rowOff>238125</xdr:rowOff>
                  </to>
                </anchor>
              </controlPr>
            </control>
          </mc:Choice>
        </mc:AlternateContent>
        <mc:AlternateContent xmlns:mc="http://schemas.openxmlformats.org/markup-compatibility/2006">
          <mc:Choice Requires="x14">
            <control shapeId="62575" r:id="rId114" name="Check Box 111">
              <controlPr defaultSize="0" autoFill="0" autoLine="0" autoPict="0">
                <anchor moveWithCells="1">
                  <from>
                    <xdr:col>3</xdr:col>
                    <xdr:colOff>28575</xdr:colOff>
                    <xdr:row>116</xdr:row>
                    <xdr:rowOff>57150</xdr:rowOff>
                  </from>
                  <to>
                    <xdr:col>4</xdr:col>
                    <xdr:colOff>0</xdr:colOff>
                    <xdr:row>116</xdr:row>
                    <xdr:rowOff>238125</xdr:rowOff>
                  </to>
                </anchor>
              </controlPr>
            </control>
          </mc:Choice>
        </mc:AlternateContent>
        <mc:AlternateContent xmlns:mc="http://schemas.openxmlformats.org/markup-compatibility/2006">
          <mc:Choice Requires="x14">
            <control shapeId="62576" r:id="rId115" name="Check Box 112">
              <controlPr defaultSize="0" autoFill="0" autoLine="0" autoPict="0">
                <anchor moveWithCells="1">
                  <from>
                    <xdr:col>6</xdr:col>
                    <xdr:colOff>28575</xdr:colOff>
                    <xdr:row>116</xdr:row>
                    <xdr:rowOff>57150</xdr:rowOff>
                  </from>
                  <to>
                    <xdr:col>7</xdr:col>
                    <xdr:colOff>0</xdr:colOff>
                    <xdr:row>116</xdr:row>
                    <xdr:rowOff>238125</xdr:rowOff>
                  </to>
                </anchor>
              </controlPr>
            </control>
          </mc:Choice>
        </mc:AlternateContent>
        <mc:AlternateContent xmlns:mc="http://schemas.openxmlformats.org/markup-compatibility/2006">
          <mc:Choice Requires="x14">
            <control shapeId="62577" r:id="rId116" name="Check Box 113">
              <controlPr defaultSize="0" autoFill="0" autoLine="0" autoPict="0">
                <anchor moveWithCells="1">
                  <from>
                    <xdr:col>8</xdr:col>
                    <xdr:colOff>28575</xdr:colOff>
                    <xdr:row>115</xdr:row>
                    <xdr:rowOff>57150</xdr:rowOff>
                  </from>
                  <to>
                    <xdr:col>9</xdr:col>
                    <xdr:colOff>0</xdr:colOff>
                    <xdr:row>115</xdr:row>
                    <xdr:rowOff>238125</xdr:rowOff>
                  </to>
                </anchor>
              </controlPr>
            </control>
          </mc:Choice>
        </mc:AlternateContent>
        <mc:AlternateContent xmlns:mc="http://schemas.openxmlformats.org/markup-compatibility/2006">
          <mc:Choice Requires="x14">
            <control shapeId="62578" r:id="rId117" name="Check Box 114">
              <controlPr defaultSize="0" autoFill="0" autoLine="0" autoPict="0">
                <anchor moveWithCells="1">
                  <from>
                    <xdr:col>6</xdr:col>
                    <xdr:colOff>28575</xdr:colOff>
                    <xdr:row>114</xdr:row>
                    <xdr:rowOff>57150</xdr:rowOff>
                  </from>
                  <to>
                    <xdr:col>7</xdr:col>
                    <xdr:colOff>0</xdr:colOff>
                    <xdr:row>114</xdr:row>
                    <xdr:rowOff>238125</xdr:rowOff>
                  </to>
                </anchor>
              </controlPr>
            </control>
          </mc:Choice>
        </mc:AlternateContent>
        <mc:AlternateContent xmlns:mc="http://schemas.openxmlformats.org/markup-compatibility/2006">
          <mc:Choice Requires="x14">
            <control shapeId="62579" r:id="rId118" name="Check Box 115">
              <controlPr defaultSize="0" autoFill="0" autoLine="0" autoPict="0">
                <anchor moveWithCells="1">
                  <from>
                    <xdr:col>6</xdr:col>
                    <xdr:colOff>28575</xdr:colOff>
                    <xdr:row>113</xdr:row>
                    <xdr:rowOff>57150</xdr:rowOff>
                  </from>
                  <to>
                    <xdr:col>7</xdr:col>
                    <xdr:colOff>0</xdr:colOff>
                    <xdr:row>113</xdr:row>
                    <xdr:rowOff>238125</xdr:rowOff>
                  </to>
                </anchor>
              </controlPr>
            </control>
          </mc:Choice>
        </mc:AlternateContent>
        <mc:AlternateContent xmlns:mc="http://schemas.openxmlformats.org/markup-compatibility/2006">
          <mc:Choice Requires="x14">
            <control shapeId="62580" r:id="rId119" name="Check Box 116">
              <controlPr defaultSize="0" autoFill="0" autoLine="0" autoPict="0">
                <anchor moveWithCells="1">
                  <from>
                    <xdr:col>6</xdr:col>
                    <xdr:colOff>28575</xdr:colOff>
                    <xdr:row>113</xdr:row>
                    <xdr:rowOff>57150</xdr:rowOff>
                  </from>
                  <to>
                    <xdr:col>7</xdr:col>
                    <xdr:colOff>0</xdr:colOff>
                    <xdr:row>113</xdr:row>
                    <xdr:rowOff>238125</xdr:rowOff>
                  </to>
                </anchor>
              </controlPr>
            </control>
          </mc:Choice>
        </mc:AlternateContent>
        <mc:AlternateContent xmlns:mc="http://schemas.openxmlformats.org/markup-compatibility/2006">
          <mc:Choice Requires="x14">
            <control shapeId="62581" r:id="rId120" name="Check Box 117">
              <controlPr defaultSize="0" autoFill="0" autoLine="0" autoPict="0">
                <anchor moveWithCells="1">
                  <from>
                    <xdr:col>6</xdr:col>
                    <xdr:colOff>28575</xdr:colOff>
                    <xdr:row>112</xdr:row>
                    <xdr:rowOff>57150</xdr:rowOff>
                  </from>
                  <to>
                    <xdr:col>7</xdr:col>
                    <xdr:colOff>0</xdr:colOff>
                    <xdr:row>112</xdr:row>
                    <xdr:rowOff>238125</xdr:rowOff>
                  </to>
                </anchor>
              </controlPr>
            </control>
          </mc:Choice>
        </mc:AlternateContent>
        <mc:AlternateContent xmlns:mc="http://schemas.openxmlformats.org/markup-compatibility/2006">
          <mc:Choice Requires="x14">
            <control shapeId="62582" r:id="rId121" name="Check Box 118">
              <controlPr defaultSize="0" autoFill="0" autoLine="0" autoPict="0">
                <anchor moveWithCells="1">
                  <from>
                    <xdr:col>6</xdr:col>
                    <xdr:colOff>28575</xdr:colOff>
                    <xdr:row>110</xdr:row>
                    <xdr:rowOff>57150</xdr:rowOff>
                  </from>
                  <to>
                    <xdr:col>7</xdr:col>
                    <xdr:colOff>0</xdr:colOff>
                    <xdr:row>110</xdr:row>
                    <xdr:rowOff>238125</xdr:rowOff>
                  </to>
                </anchor>
              </controlPr>
            </control>
          </mc:Choice>
        </mc:AlternateContent>
        <mc:AlternateContent xmlns:mc="http://schemas.openxmlformats.org/markup-compatibility/2006">
          <mc:Choice Requires="x14">
            <control shapeId="62583" r:id="rId122" name="Check Box 119">
              <controlPr defaultSize="0" autoFill="0" autoLine="0" autoPict="0">
                <anchor moveWithCells="1">
                  <from>
                    <xdr:col>6</xdr:col>
                    <xdr:colOff>28575</xdr:colOff>
                    <xdr:row>109</xdr:row>
                    <xdr:rowOff>57150</xdr:rowOff>
                  </from>
                  <to>
                    <xdr:col>7</xdr:col>
                    <xdr:colOff>0</xdr:colOff>
                    <xdr:row>109</xdr:row>
                    <xdr:rowOff>238125</xdr:rowOff>
                  </to>
                </anchor>
              </controlPr>
            </control>
          </mc:Choice>
        </mc:AlternateContent>
        <mc:AlternateContent xmlns:mc="http://schemas.openxmlformats.org/markup-compatibility/2006">
          <mc:Choice Requires="x14">
            <control shapeId="62584" r:id="rId123" name="Check Box 120">
              <controlPr defaultSize="0" autoFill="0" autoLine="0" autoPict="0">
                <anchor moveWithCells="1">
                  <from>
                    <xdr:col>21</xdr:col>
                    <xdr:colOff>28575</xdr:colOff>
                    <xdr:row>108</xdr:row>
                    <xdr:rowOff>57150</xdr:rowOff>
                  </from>
                  <to>
                    <xdr:col>22</xdr:col>
                    <xdr:colOff>0</xdr:colOff>
                    <xdr:row>108</xdr:row>
                    <xdr:rowOff>238125</xdr:rowOff>
                  </to>
                </anchor>
              </controlPr>
            </control>
          </mc:Choice>
        </mc:AlternateContent>
        <mc:AlternateContent xmlns:mc="http://schemas.openxmlformats.org/markup-compatibility/2006">
          <mc:Choice Requires="x14">
            <control shapeId="62585" r:id="rId124" name="Check Box 121">
              <controlPr defaultSize="0" autoFill="0" autoLine="0" autoPict="0">
                <anchor moveWithCells="1">
                  <from>
                    <xdr:col>9</xdr:col>
                    <xdr:colOff>28575</xdr:colOff>
                    <xdr:row>111</xdr:row>
                    <xdr:rowOff>57150</xdr:rowOff>
                  </from>
                  <to>
                    <xdr:col>10</xdr:col>
                    <xdr:colOff>0</xdr:colOff>
                    <xdr:row>111</xdr:row>
                    <xdr:rowOff>238125</xdr:rowOff>
                  </to>
                </anchor>
              </controlPr>
            </control>
          </mc:Choice>
        </mc:AlternateContent>
        <mc:AlternateContent xmlns:mc="http://schemas.openxmlformats.org/markup-compatibility/2006">
          <mc:Choice Requires="x14">
            <control shapeId="62586" r:id="rId125" name="Check Box 122">
              <controlPr defaultSize="0" autoFill="0" autoLine="0" autoPict="0">
                <anchor moveWithCells="1">
                  <from>
                    <xdr:col>14</xdr:col>
                    <xdr:colOff>28575</xdr:colOff>
                    <xdr:row>111</xdr:row>
                    <xdr:rowOff>57150</xdr:rowOff>
                  </from>
                  <to>
                    <xdr:col>15</xdr:col>
                    <xdr:colOff>0</xdr:colOff>
                    <xdr:row>111</xdr:row>
                    <xdr:rowOff>238125</xdr:rowOff>
                  </to>
                </anchor>
              </controlPr>
            </control>
          </mc:Choice>
        </mc:AlternateContent>
        <mc:AlternateContent xmlns:mc="http://schemas.openxmlformats.org/markup-compatibility/2006">
          <mc:Choice Requires="x14">
            <control shapeId="62587" r:id="rId126" name="Check Box 123">
              <controlPr defaultSize="0" autoFill="0" autoLine="0" autoPict="0">
                <anchor moveWithCells="1">
                  <from>
                    <xdr:col>19</xdr:col>
                    <xdr:colOff>28575</xdr:colOff>
                    <xdr:row>111</xdr:row>
                    <xdr:rowOff>57150</xdr:rowOff>
                  </from>
                  <to>
                    <xdr:col>20</xdr:col>
                    <xdr:colOff>0</xdr:colOff>
                    <xdr:row>111</xdr:row>
                    <xdr:rowOff>238125</xdr:rowOff>
                  </to>
                </anchor>
              </controlPr>
            </control>
          </mc:Choice>
        </mc:AlternateContent>
        <mc:AlternateContent xmlns:mc="http://schemas.openxmlformats.org/markup-compatibility/2006">
          <mc:Choice Requires="x14">
            <control shapeId="62588" r:id="rId127" name="Check Box 124">
              <controlPr defaultSize="0" autoFill="0" autoLine="0" autoPict="0">
                <anchor moveWithCells="1">
                  <from>
                    <xdr:col>22</xdr:col>
                    <xdr:colOff>28575</xdr:colOff>
                    <xdr:row>111</xdr:row>
                    <xdr:rowOff>57150</xdr:rowOff>
                  </from>
                  <to>
                    <xdr:col>23</xdr:col>
                    <xdr:colOff>0</xdr:colOff>
                    <xdr:row>111</xdr:row>
                    <xdr:rowOff>238125</xdr:rowOff>
                  </to>
                </anchor>
              </controlPr>
            </control>
          </mc:Choice>
        </mc:AlternateContent>
        <mc:AlternateContent xmlns:mc="http://schemas.openxmlformats.org/markup-compatibility/2006">
          <mc:Choice Requires="x14">
            <control shapeId="62589" r:id="rId128" name="Check Box 125">
              <controlPr defaultSize="0" autoFill="0" autoLine="0" autoPict="0">
                <anchor moveWithCells="1">
                  <from>
                    <xdr:col>12</xdr:col>
                    <xdr:colOff>28575</xdr:colOff>
                    <xdr:row>112</xdr:row>
                    <xdr:rowOff>57150</xdr:rowOff>
                  </from>
                  <to>
                    <xdr:col>13</xdr:col>
                    <xdr:colOff>0</xdr:colOff>
                    <xdr:row>112</xdr:row>
                    <xdr:rowOff>238125</xdr:rowOff>
                  </to>
                </anchor>
              </controlPr>
            </control>
          </mc:Choice>
        </mc:AlternateContent>
        <mc:AlternateContent xmlns:mc="http://schemas.openxmlformats.org/markup-compatibility/2006">
          <mc:Choice Requires="x14">
            <control shapeId="62590" r:id="rId129" name="Check Box 126">
              <controlPr defaultSize="0" autoFill="0" autoLine="0" autoPict="0">
                <anchor moveWithCells="1">
                  <from>
                    <xdr:col>15</xdr:col>
                    <xdr:colOff>28575</xdr:colOff>
                    <xdr:row>112</xdr:row>
                    <xdr:rowOff>57150</xdr:rowOff>
                  </from>
                  <to>
                    <xdr:col>16</xdr:col>
                    <xdr:colOff>0</xdr:colOff>
                    <xdr:row>112</xdr:row>
                    <xdr:rowOff>238125</xdr:rowOff>
                  </to>
                </anchor>
              </controlPr>
            </control>
          </mc:Choice>
        </mc:AlternateContent>
        <mc:AlternateContent xmlns:mc="http://schemas.openxmlformats.org/markup-compatibility/2006">
          <mc:Choice Requires="x14">
            <control shapeId="62591" r:id="rId130" name="Check Box 127">
              <controlPr defaultSize="0" autoFill="0" autoLine="0" autoPict="0">
                <anchor moveWithCells="1">
                  <from>
                    <xdr:col>12</xdr:col>
                    <xdr:colOff>28575</xdr:colOff>
                    <xdr:row>113</xdr:row>
                    <xdr:rowOff>57150</xdr:rowOff>
                  </from>
                  <to>
                    <xdr:col>13</xdr:col>
                    <xdr:colOff>0</xdr:colOff>
                    <xdr:row>113</xdr:row>
                    <xdr:rowOff>238125</xdr:rowOff>
                  </to>
                </anchor>
              </controlPr>
            </control>
          </mc:Choice>
        </mc:AlternateContent>
        <mc:AlternateContent xmlns:mc="http://schemas.openxmlformats.org/markup-compatibility/2006">
          <mc:Choice Requires="x14">
            <control shapeId="62592" r:id="rId131" name="Check Box 128">
              <controlPr defaultSize="0" autoFill="0" autoLine="0" autoPict="0">
                <anchor moveWithCells="1">
                  <from>
                    <xdr:col>15</xdr:col>
                    <xdr:colOff>28575</xdr:colOff>
                    <xdr:row>113</xdr:row>
                    <xdr:rowOff>57150</xdr:rowOff>
                  </from>
                  <to>
                    <xdr:col>16</xdr:col>
                    <xdr:colOff>0</xdr:colOff>
                    <xdr:row>113</xdr:row>
                    <xdr:rowOff>238125</xdr:rowOff>
                  </to>
                </anchor>
              </controlPr>
            </control>
          </mc:Choice>
        </mc:AlternateContent>
        <mc:AlternateContent xmlns:mc="http://schemas.openxmlformats.org/markup-compatibility/2006">
          <mc:Choice Requires="x14">
            <control shapeId="62593" r:id="rId132" name="Check Box 129">
              <controlPr defaultSize="0" autoFill="0" autoLine="0" autoPict="0">
                <anchor moveWithCells="1">
                  <from>
                    <xdr:col>11</xdr:col>
                    <xdr:colOff>28575</xdr:colOff>
                    <xdr:row>114</xdr:row>
                    <xdr:rowOff>57150</xdr:rowOff>
                  </from>
                  <to>
                    <xdr:col>12</xdr:col>
                    <xdr:colOff>0</xdr:colOff>
                    <xdr:row>114</xdr:row>
                    <xdr:rowOff>238125</xdr:rowOff>
                  </to>
                </anchor>
              </controlPr>
            </control>
          </mc:Choice>
        </mc:AlternateContent>
        <mc:AlternateContent xmlns:mc="http://schemas.openxmlformats.org/markup-compatibility/2006">
          <mc:Choice Requires="x14">
            <control shapeId="62594" r:id="rId133" name="Check Box 130">
              <controlPr defaultSize="0" autoFill="0" autoLine="0" autoPict="0">
                <anchor moveWithCells="1">
                  <from>
                    <xdr:col>14</xdr:col>
                    <xdr:colOff>28575</xdr:colOff>
                    <xdr:row>114</xdr:row>
                    <xdr:rowOff>57150</xdr:rowOff>
                  </from>
                  <to>
                    <xdr:col>15</xdr:col>
                    <xdr:colOff>0</xdr:colOff>
                    <xdr:row>114</xdr:row>
                    <xdr:rowOff>238125</xdr:rowOff>
                  </to>
                </anchor>
              </controlPr>
            </control>
          </mc:Choice>
        </mc:AlternateContent>
        <mc:AlternateContent xmlns:mc="http://schemas.openxmlformats.org/markup-compatibility/2006">
          <mc:Choice Requires="x14">
            <control shapeId="62595" r:id="rId134" name="Check Box 131">
              <controlPr defaultSize="0" autoFill="0" autoLine="0" autoPict="0">
                <anchor moveWithCells="1">
                  <from>
                    <xdr:col>9</xdr:col>
                    <xdr:colOff>28575</xdr:colOff>
                    <xdr:row>116</xdr:row>
                    <xdr:rowOff>57150</xdr:rowOff>
                  </from>
                  <to>
                    <xdr:col>10</xdr:col>
                    <xdr:colOff>0</xdr:colOff>
                    <xdr:row>116</xdr:row>
                    <xdr:rowOff>238125</xdr:rowOff>
                  </to>
                </anchor>
              </controlPr>
            </control>
          </mc:Choice>
        </mc:AlternateContent>
        <mc:AlternateContent xmlns:mc="http://schemas.openxmlformats.org/markup-compatibility/2006">
          <mc:Choice Requires="x14">
            <control shapeId="62596" r:id="rId135" name="Check Box 132">
              <controlPr defaultSize="0" autoFill="0" autoLine="0" autoPict="0">
                <anchor moveWithCells="1">
                  <from>
                    <xdr:col>12</xdr:col>
                    <xdr:colOff>28575</xdr:colOff>
                    <xdr:row>116</xdr:row>
                    <xdr:rowOff>57150</xdr:rowOff>
                  </from>
                  <to>
                    <xdr:col>13</xdr:col>
                    <xdr:colOff>0</xdr:colOff>
                    <xdr:row>116</xdr:row>
                    <xdr:rowOff>238125</xdr:rowOff>
                  </to>
                </anchor>
              </controlPr>
            </control>
          </mc:Choice>
        </mc:AlternateContent>
        <mc:AlternateContent xmlns:mc="http://schemas.openxmlformats.org/markup-compatibility/2006">
          <mc:Choice Requires="x14">
            <control shapeId="62597" r:id="rId136" name="Check Box 87">
              <controlPr defaultSize="0" autoFill="0" autoLine="0" autoPict="0">
                <anchor moveWithCells="1">
                  <from>
                    <xdr:col>5</xdr:col>
                    <xdr:colOff>200025</xdr:colOff>
                    <xdr:row>93</xdr:row>
                    <xdr:rowOff>9525</xdr:rowOff>
                  </from>
                  <to>
                    <xdr:col>6</xdr:col>
                    <xdr:colOff>142875</xdr:colOff>
                    <xdr:row>93</xdr:row>
                    <xdr:rowOff>190500</xdr:rowOff>
                  </to>
                </anchor>
              </controlPr>
            </control>
          </mc:Choice>
        </mc:AlternateContent>
        <mc:AlternateContent xmlns:mc="http://schemas.openxmlformats.org/markup-compatibility/2006">
          <mc:Choice Requires="x14">
            <control shapeId="62598" r:id="rId137" name="Check Box 134">
              <controlPr defaultSize="0" autoFill="0" autoLine="0" autoPict="0">
                <anchor moveWithCells="1">
                  <from>
                    <xdr:col>9</xdr:col>
                    <xdr:colOff>47625</xdr:colOff>
                    <xdr:row>24</xdr:row>
                    <xdr:rowOff>9525</xdr:rowOff>
                  </from>
                  <to>
                    <xdr:col>10</xdr:col>
                    <xdr:colOff>0</xdr:colOff>
                    <xdr:row>25</xdr:row>
                    <xdr:rowOff>19050</xdr:rowOff>
                  </to>
                </anchor>
              </controlPr>
            </control>
          </mc:Choice>
        </mc:AlternateContent>
        <mc:AlternateContent xmlns:mc="http://schemas.openxmlformats.org/markup-compatibility/2006">
          <mc:Choice Requires="x14">
            <control shapeId="62599" r:id="rId138" name="Check Box 135">
              <controlPr defaultSize="0" autoFill="0" autoLine="0" autoPict="0">
                <anchor moveWithCells="1">
                  <from>
                    <xdr:col>9</xdr:col>
                    <xdr:colOff>47625</xdr:colOff>
                    <xdr:row>21</xdr:row>
                    <xdr:rowOff>209550</xdr:rowOff>
                  </from>
                  <to>
                    <xdr:col>10</xdr:col>
                    <xdr:colOff>0</xdr:colOff>
                    <xdr:row>23</xdr:row>
                    <xdr:rowOff>9525</xdr:rowOff>
                  </to>
                </anchor>
              </controlPr>
            </control>
          </mc:Choice>
        </mc:AlternateContent>
        <mc:AlternateContent xmlns:mc="http://schemas.openxmlformats.org/markup-compatibility/2006">
          <mc:Choice Requires="x14">
            <control shapeId="62600" r:id="rId139" name="Check Box 136">
              <controlPr defaultSize="0" autoFill="0" autoLine="0" autoPict="0">
                <anchor moveWithCells="1">
                  <from>
                    <xdr:col>11</xdr:col>
                    <xdr:colOff>247650</xdr:colOff>
                    <xdr:row>22</xdr:row>
                    <xdr:rowOff>28575</xdr:rowOff>
                  </from>
                  <to>
                    <xdr:col>12</xdr:col>
                    <xdr:colOff>171450</xdr:colOff>
                    <xdr:row>22</xdr:row>
                    <xdr:rowOff>190500</xdr:rowOff>
                  </to>
                </anchor>
              </controlPr>
            </control>
          </mc:Choice>
        </mc:AlternateContent>
        <mc:AlternateContent xmlns:mc="http://schemas.openxmlformats.org/markup-compatibility/2006">
          <mc:Choice Requires="x14">
            <control shapeId="62601" r:id="rId140" name="Check Box 137">
              <controlPr defaultSize="0" autoFill="0" autoLine="0" autoPict="0">
                <anchor moveWithCells="1">
                  <from>
                    <xdr:col>20</xdr:col>
                    <xdr:colOff>47625</xdr:colOff>
                    <xdr:row>21</xdr:row>
                    <xdr:rowOff>209550</xdr:rowOff>
                  </from>
                  <to>
                    <xdr:col>21</xdr:col>
                    <xdr:colOff>0</xdr:colOff>
                    <xdr:row>23</xdr:row>
                    <xdr:rowOff>9525</xdr:rowOff>
                  </to>
                </anchor>
              </controlPr>
            </control>
          </mc:Choice>
        </mc:AlternateContent>
        <mc:AlternateContent xmlns:mc="http://schemas.openxmlformats.org/markup-compatibility/2006">
          <mc:Choice Requires="x14">
            <control shapeId="62602" r:id="rId141" name="Check Box 138">
              <controlPr defaultSize="0" autoFill="0" autoLine="0" autoPict="0">
                <anchor moveWithCells="1">
                  <from>
                    <xdr:col>22</xdr:col>
                    <xdr:colOff>238125</xdr:colOff>
                    <xdr:row>22</xdr:row>
                    <xdr:rowOff>28575</xdr:rowOff>
                  </from>
                  <to>
                    <xdr:col>23</xdr:col>
                    <xdr:colOff>161925</xdr:colOff>
                    <xdr:row>22</xdr:row>
                    <xdr:rowOff>190500</xdr:rowOff>
                  </to>
                </anchor>
              </controlPr>
            </control>
          </mc:Choice>
        </mc:AlternateContent>
        <mc:AlternateContent xmlns:mc="http://schemas.openxmlformats.org/markup-compatibility/2006">
          <mc:Choice Requires="x14">
            <control shapeId="62603" r:id="rId142" name="Check Box 139">
              <controlPr defaultSize="0" autoFill="0" autoLine="0" autoPict="0">
                <anchor moveWithCells="1">
                  <from>
                    <xdr:col>9</xdr:col>
                    <xdr:colOff>47625</xdr:colOff>
                    <xdr:row>23</xdr:row>
                    <xdr:rowOff>0</xdr:rowOff>
                  </from>
                  <to>
                    <xdr:col>10</xdr:col>
                    <xdr:colOff>0</xdr:colOff>
                    <xdr:row>24</xdr:row>
                    <xdr:rowOff>9525</xdr:rowOff>
                  </to>
                </anchor>
              </controlPr>
            </control>
          </mc:Choice>
        </mc:AlternateContent>
        <mc:AlternateContent xmlns:mc="http://schemas.openxmlformats.org/markup-compatibility/2006">
          <mc:Choice Requires="x14">
            <control shapeId="62604" r:id="rId143" name="Check Box 140">
              <controlPr defaultSize="0" autoFill="0" autoLine="0" autoPict="0">
                <anchor moveWithCells="1">
                  <from>
                    <xdr:col>11</xdr:col>
                    <xdr:colOff>247650</xdr:colOff>
                    <xdr:row>23</xdr:row>
                    <xdr:rowOff>28575</xdr:rowOff>
                  </from>
                  <to>
                    <xdr:col>12</xdr:col>
                    <xdr:colOff>171450</xdr:colOff>
                    <xdr:row>23</xdr:row>
                    <xdr:rowOff>190500</xdr:rowOff>
                  </to>
                </anchor>
              </controlPr>
            </control>
          </mc:Choice>
        </mc:AlternateContent>
        <mc:AlternateContent xmlns:mc="http://schemas.openxmlformats.org/markup-compatibility/2006">
          <mc:Choice Requires="x14">
            <control shapeId="62605" r:id="rId144" name="Check Box 141">
              <controlPr defaultSize="0" autoFill="0" autoLine="0" autoPict="0">
                <anchor moveWithCells="1">
                  <from>
                    <xdr:col>9</xdr:col>
                    <xdr:colOff>47625</xdr:colOff>
                    <xdr:row>25</xdr:row>
                    <xdr:rowOff>209550</xdr:rowOff>
                  </from>
                  <to>
                    <xdr:col>10</xdr:col>
                    <xdr:colOff>0</xdr:colOff>
                    <xdr:row>27</xdr:row>
                    <xdr:rowOff>0</xdr:rowOff>
                  </to>
                </anchor>
              </controlPr>
            </control>
          </mc:Choice>
        </mc:AlternateContent>
        <mc:AlternateContent xmlns:mc="http://schemas.openxmlformats.org/markup-compatibility/2006">
          <mc:Choice Requires="x14">
            <control shapeId="62607" r:id="rId145" name="Check Box 143">
              <controlPr defaultSize="0" autoFill="0" autoLine="0" autoPict="0">
                <anchor moveWithCells="1">
                  <from>
                    <xdr:col>18</xdr:col>
                    <xdr:colOff>38100</xdr:colOff>
                    <xdr:row>26</xdr:row>
                    <xdr:rowOff>0</xdr:rowOff>
                  </from>
                  <to>
                    <xdr:col>18</xdr:col>
                    <xdr:colOff>257175</xdr:colOff>
                    <xdr:row>27</xdr:row>
                    <xdr:rowOff>0</xdr:rowOff>
                  </to>
                </anchor>
              </controlPr>
            </control>
          </mc:Choice>
        </mc:AlternateContent>
        <mc:AlternateContent xmlns:mc="http://schemas.openxmlformats.org/markup-compatibility/2006">
          <mc:Choice Requires="x14">
            <control shapeId="62608" r:id="rId146" name="Check Box 144">
              <controlPr defaultSize="0" autoFill="0" autoLine="0" autoPict="0">
                <anchor moveWithCells="1">
                  <from>
                    <xdr:col>9</xdr:col>
                    <xdr:colOff>47625</xdr:colOff>
                    <xdr:row>27</xdr:row>
                    <xdr:rowOff>28575</xdr:rowOff>
                  </from>
                  <to>
                    <xdr:col>9</xdr:col>
                    <xdr:colOff>247650</xdr:colOff>
                    <xdr:row>27</xdr:row>
                    <xdr:rowOff>190500</xdr:rowOff>
                  </to>
                </anchor>
              </controlPr>
            </control>
          </mc:Choice>
        </mc:AlternateContent>
        <mc:AlternateContent xmlns:mc="http://schemas.openxmlformats.org/markup-compatibility/2006">
          <mc:Choice Requires="x14">
            <control shapeId="62609" r:id="rId147" name="Check Box 145">
              <controlPr defaultSize="0" autoFill="0" autoLine="0" autoPict="0">
                <anchor moveWithCells="1">
                  <from>
                    <xdr:col>16</xdr:col>
                    <xdr:colOff>57150</xdr:colOff>
                    <xdr:row>4</xdr:row>
                    <xdr:rowOff>0</xdr:rowOff>
                  </from>
                  <to>
                    <xdr:col>17</xdr:col>
                    <xdr:colOff>0</xdr:colOff>
                    <xdr:row>5</xdr:row>
                    <xdr:rowOff>19050</xdr:rowOff>
                  </to>
                </anchor>
              </controlPr>
            </control>
          </mc:Choice>
        </mc:AlternateContent>
        <mc:AlternateContent xmlns:mc="http://schemas.openxmlformats.org/markup-compatibility/2006">
          <mc:Choice Requires="x14">
            <control shapeId="62610" r:id="rId148" name="Check Box 146">
              <controlPr defaultSize="0" autoFill="0" autoLine="0" autoPict="0">
                <anchor moveWithCells="1">
                  <from>
                    <xdr:col>20</xdr:col>
                    <xdr:colOff>66675</xdr:colOff>
                    <xdr:row>3</xdr:row>
                    <xdr:rowOff>209550</xdr:rowOff>
                  </from>
                  <to>
                    <xdr:col>21</xdr:col>
                    <xdr:colOff>9525</xdr:colOff>
                    <xdr:row>5</xdr:row>
                    <xdr:rowOff>19050</xdr:rowOff>
                  </to>
                </anchor>
              </controlPr>
            </control>
          </mc:Choice>
        </mc:AlternateContent>
        <mc:AlternateContent xmlns:mc="http://schemas.openxmlformats.org/markup-compatibility/2006">
          <mc:Choice Requires="x14">
            <control shapeId="62611" r:id="rId149" name="Check Box 147">
              <controlPr defaultSize="0" autoFill="0" autoLine="0" autoPict="0">
                <anchor moveWithCells="1">
                  <from>
                    <xdr:col>1</xdr:col>
                    <xdr:colOff>38100</xdr:colOff>
                    <xdr:row>33</xdr:row>
                    <xdr:rowOff>9525</xdr:rowOff>
                  </from>
                  <to>
                    <xdr:col>2</xdr:col>
                    <xdr:colOff>0</xdr:colOff>
                    <xdr:row>33</xdr:row>
                    <xdr:rowOff>190500</xdr:rowOff>
                  </to>
                </anchor>
              </controlPr>
            </control>
          </mc:Choice>
        </mc:AlternateContent>
        <mc:AlternateContent xmlns:mc="http://schemas.openxmlformats.org/markup-compatibility/2006">
          <mc:Choice Requires="x14">
            <control shapeId="62612" r:id="rId150" name="Check Box 148">
              <controlPr defaultSize="0" autoFill="0" autoLine="0" autoPict="0">
                <anchor moveWithCells="1">
                  <from>
                    <xdr:col>5</xdr:col>
                    <xdr:colOff>47625</xdr:colOff>
                    <xdr:row>33</xdr:row>
                    <xdr:rowOff>9525</xdr:rowOff>
                  </from>
                  <to>
                    <xdr:col>6</xdr:col>
                    <xdr:colOff>0</xdr:colOff>
                    <xdr:row>33</xdr:row>
                    <xdr:rowOff>190500</xdr:rowOff>
                  </to>
                </anchor>
              </controlPr>
            </control>
          </mc:Choice>
        </mc:AlternateContent>
        <mc:AlternateContent xmlns:mc="http://schemas.openxmlformats.org/markup-compatibility/2006">
          <mc:Choice Requires="x14">
            <control shapeId="62613" r:id="rId151" name="Check Box 149">
              <controlPr defaultSize="0" autoFill="0" autoLine="0" autoPict="0">
                <anchor moveWithCells="1">
                  <from>
                    <xdr:col>9</xdr:col>
                    <xdr:colOff>47625</xdr:colOff>
                    <xdr:row>33</xdr:row>
                    <xdr:rowOff>9525</xdr:rowOff>
                  </from>
                  <to>
                    <xdr:col>10</xdr:col>
                    <xdr:colOff>0</xdr:colOff>
                    <xdr:row>33</xdr:row>
                    <xdr:rowOff>190500</xdr:rowOff>
                  </to>
                </anchor>
              </controlPr>
            </control>
          </mc:Choice>
        </mc:AlternateContent>
        <mc:AlternateContent xmlns:mc="http://schemas.openxmlformats.org/markup-compatibility/2006">
          <mc:Choice Requires="x14">
            <control shapeId="62614" r:id="rId152" name="Check Box 150">
              <controlPr defaultSize="0" autoFill="0" autoLine="0" autoPict="0">
                <anchor moveWithCells="1">
                  <from>
                    <xdr:col>17</xdr:col>
                    <xdr:colOff>38100</xdr:colOff>
                    <xdr:row>33</xdr:row>
                    <xdr:rowOff>9525</xdr:rowOff>
                  </from>
                  <to>
                    <xdr:col>18</xdr:col>
                    <xdr:colOff>0</xdr:colOff>
                    <xdr:row>33</xdr:row>
                    <xdr:rowOff>190500</xdr:rowOff>
                  </to>
                </anchor>
              </controlPr>
            </control>
          </mc:Choice>
        </mc:AlternateContent>
        <mc:AlternateContent xmlns:mc="http://schemas.openxmlformats.org/markup-compatibility/2006">
          <mc:Choice Requires="x14">
            <control shapeId="62615" r:id="rId153" name="Check Box 151">
              <controlPr defaultSize="0" autoFill="0" autoLine="0" autoPict="0">
                <anchor moveWithCells="1">
                  <from>
                    <xdr:col>10</xdr:col>
                    <xdr:colOff>38100</xdr:colOff>
                    <xdr:row>49</xdr:row>
                    <xdr:rowOff>152400</xdr:rowOff>
                  </from>
                  <to>
                    <xdr:col>11</xdr:col>
                    <xdr:colOff>0</xdr:colOff>
                    <xdr:row>51</xdr:row>
                    <xdr:rowOff>9525</xdr:rowOff>
                  </to>
                </anchor>
              </controlPr>
            </control>
          </mc:Choice>
        </mc:AlternateContent>
        <mc:AlternateContent xmlns:mc="http://schemas.openxmlformats.org/markup-compatibility/2006">
          <mc:Choice Requires="x14">
            <control shapeId="62616" r:id="rId154" name="Check Box 152">
              <controlPr defaultSize="0" autoFill="0" autoLine="0" autoPict="0">
                <anchor moveWithCells="1">
                  <from>
                    <xdr:col>10</xdr:col>
                    <xdr:colOff>38100</xdr:colOff>
                    <xdr:row>50</xdr:row>
                    <xdr:rowOff>152400</xdr:rowOff>
                  </from>
                  <to>
                    <xdr:col>11</xdr:col>
                    <xdr:colOff>0</xdr:colOff>
                    <xdr:row>52</xdr:row>
                    <xdr:rowOff>9525</xdr:rowOff>
                  </to>
                </anchor>
              </controlPr>
            </control>
          </mc:Choice>
        </mc:AlternateContent>
        <mc:AlternateContent xmlns:mc="http://schemas.openxmlformats.org/markup-compatibility/2006">
          <mc:Choice Requires="x14">
            <control shapeId="62617" r:id="rId155" name="Check Box 153">
              <controlPr defaultSize="0" autoFill="0" autoLine="0" autoPict="0">
                <anchor moveWithCells="1">
                  <from>
                    <xdr:col>13</xdr:col>
                    <xdr:colOff>38100</xdr:colOff>
                    <xdr:row>33</xdr:row>
                    <xdr:rowOff>9525</xdr:rowOff>
                  </from>
                  <to>
                    <xdr:col>14</xdr:col>
                    <xdr:colOff>0</xdr:colOff>
                    <xdr:row>33</xdr:row>
                    <xdr:rowOff>190500</xdr:rowOff>
                  </to>
                </anchor>
              </controlPr>
            </control>
          </mc:Choice>
        </mc:AlternateContent>
        <mc:AlternateContent xmlns:mc="http://schemas.openxmlformats.org/markup-compatibility/2006">
          <mc:Choice Requires="x14">
            <control shapeId="62618" r:id="rId156" name="Check Box 154">
              <controlPr defaultSize="0" autoFill="0" autoLine="0" autoPict="0">
                <anchor moveWithCells="1">
                  <from>
                    <xdr:col>21</xdr:col>
                    <xdr:colOff>47625</xdr:colOff>
                    <xdr:row>33</xdr:row>
                    <xdr:rowOff>9525</xdr:rowOff>
                  </from>
                  <to>
                    <xdr:col>22</xdr:col>
                    <xdr:colOff>0</xdr:colOff>
                    <xdr:row>33</xdr:row>
                    <xdr:rowOff>190500</xdr:rowOff>
                  </to>
                </anchor>
              </controlPr>
            </control>
          </mc:Choice>
        </mc:AlternateContent>
        <mc:AlternateContent xmlns:mc="http://schemas.openxmlformats.org/markup-compatibility/2006">
          <mc:Choice Requires="x14">
            <control shapeId="62619" r:id="rId157" name="Check Box 155">
              <controlPr defaultSize="0" autoFill="0" autoLine="0" autoPict="0">
                <anchor moveWithCells="1">
                  <from>
                    <xdr:col>2</xdr:col>
                    <xdr:colOff>66675</xdr:colOff>
                    <xdr:row>31</xdr:row>
                    <xdr:rowOff>9525</xdr:rowOff>
                  </from>
                  <to>
                    <xdr:col>3</xdr:col>
                    <xdr:colOff>9525</xdr:colOff>
                    <xdr:row>31</xdr:row>
                    <xdr:rowOff>190500</xdr:rowOff>
                  </to>
                </anchor>
              </controlPr>
            </control>
          </mc:Choice>
        </mc:AlternateContent>
        <mc:AlternateContent xmlns:mc="http://schemas.openxmlformats.org/markup-compatibility/2006">
          <mc:Choice Requires="x14">
            <control shapeId="62620" r:id="rId158" name="Check Box 156">
              <controlPr defaultSize="0" autoFill="0" autoLine="0" autoPict="0">
                <anchor moveWithCells="1">
                  <from>
                    <xdr:col>19</xdr:col>
                    <xdr:colOff>57150</xdr:colOff>
                    <xdr:row>31</xdr:row>
                    <xdr:rowOff>9525</xdr:rowOff>
                  </from>
                  <to>
                    <xdr:col>20</xdr:col>
                    <xdr:colOff>0</xdr:colOff>
                    <xdr:row>31</xdr:row>
                    <xdr:rowOff>190500</xdr:rowOff>
                  </to>
                </anchor>
              </controlPr>
            </control>
          </mc:Choice>
        </mc:AlternateContent>
        <mc:AlternateContent xmlns:mc="http://schemas.openxmlformats.org/markup-compatibility/2006">
          <mc:Choice Requires="x14">
            <control shapeId="62621" r:id="rId159" name="Check Box 157">
              <controlPr defaultSize="0" autoFill="0" autoLine="0" autoPict="0">
                <anchor moveWithCells="1">
                  <from>
                    <xdr:col>1</xdr:col>
                    <xdr:colOff>38100</xdr:colOff>
                    <xdr:row>38</xdr:row>
                    <xdr:rowOff>9525</xdr:rowOff>
                  </from>
                  <to>
                    <xdr:col>2</xdr:col>
                    <xdr:colOff>0</xdr:colOff>
                    <xdr:row>38</xdr:row>
                    <xdr:rowOff>190500</xdr:rowOff>
                  </to>
                </anchor>
              </controlPr>
            </control>
          </mc:Choice>
        </mc:AlternateContent>
        <mc:AlternateContent xmlns:mc="http://schemas.openxmlformats.org/markup-compatibility/2006">
          <mc:Choice Requires="x14">
            <control shapeId="62622" r:id="rId160" name="Check Box 158">
              <controlPr defaultSize="0" autoFill="0" autoLine="0" autoPict="0">
                <anchor moveWithCells="1">
                  <from>
                    <xdr:col>5</xdr:col>
                    <xdr:colOff>47625</xdr:colOff>
                    <xdr:row>38</xdr:row>
                    <xdr:rowOff>9525</xdr:rowOff>
                  </from>
                  <to>
                    <xdr:col>6</xdr:col>
                    <xdr:colOff>0</xdr:colOff>
                    <xdr:row>38</xdr:row>
                    <xdr:rowOff>190500</xdr:rowOff>
                  </to>
                </anchor>
              </controlPr>
            </control>
          </mc:Choice>
        </mc:AlternateContent>
        <mc:AlternateContent xmlns:mc="http://schemas.openxmlformats.org/markup-compatibility/2006">
          <mc:Choice Requires="x14">
            <control shapeId="62623" r:id="rId161" name="Check Box 159">
              <controlPr defaultSize="0" autoFill="0" autoLine="0" autoPict="0">
                <anchor moveWithCells="1">
                  <from>
                    <xdr:col>9</xdr:col>
                    <xdr:colOff>47625</xdr:colOff>
                    <xdr:row>38</xdr:row>
                    <xdr:rowOff>9525</xdr:rowOff>
                  </from>
                  <to>
                    <xdr:col>10</xdr:col>
                    <xdr:colOff>0</xdr:colOff>
                    <xdr:row>38</xdr:row>
                    <xdr:rowOff>190500</xdr:rowOff>
                  </to>
                </anchor>
              </controlPr>
            </control>
          </mc:Choice>
        </mc:AlternateContent>
        <mc:AlternateContent xmlns:mc="http://schemas.openxmlformats.org/markup-compatibility/2006">
          <mc:Choice Requires="x14">
            <control shapeId="62624" r:id="rId162" name="Check Box 160">
              <controlPr defaultSize="0" autoFill="0" autoLine="0" autoPict="0">
                <anchor moveWithCells="1">
                  <from>
                    <xdr:col>14</xdr:col>
                    <xdr:colOff>28575</xdr:colOff>
                    <xdr:row>38</xdr:row>
                    <xdr:rowOff>9525</xdr:rowOff>
                  </from>
                  <to>
                    <xdr:col>15</xdr:col>
                    <xdr:colOff>0</xdr:colOff>
                    <xdr:row>38</xdr:row>
                    <xdr:rowOff>190500</xdr:rowOff>
                  </to>
                </anchor>
              </controlPr>
            </control>
          </mc:Choice>
        </mc:AlternateContent>
        <mc:AlternateContent xmlns:mc="http://schemas.openxmlformats.org/markup-compatibility/2006">
          <mc:Choice Requires="x14">
            <control shapeId="62625" r:id="rId163" name="Check Box 161">
              <controlPr defaultSize="0" autoFill="0" autoLine="0" autoPict="0">
                <anchor moveWithCells="1">
                  <from>
                    <xdr:col>17</xdr:col>
                    <xdr:colOff>38100</xdr:colOff>
                    <xdr:row>38</xdr:row>
                    <xdr:rowOff>9525</xdr:rowOff>
                  </from>
                  <to>
                    <xdr:col>18</xdr:col>
                    <xdr:colOff>0</xdr:colOff>
                    <xdr:row>38</xdr:row>
                    <xdr:rowOff>190500</xdr:rowOff>
                  </to>
                </anchor>
              </controlPr>
            </control>
          </mc:Choice>
        </mc:AlternateContent>
        <mc:AlternateContent xmlns:mc="http://schemas.openxmlformats.org/markup-compatibility/2006">
          <mc:Choice Requires="x14">
            <control shapeId="62606" r:id="rId164" name="Check Box 142">
              <controlPr defaultSize="0" autoFill="0" autoLine="0" autoPict="0">
                <anchor moveWithCells="1">
                  <from>
                    <xdr:col>11</xdr:col>
                    <xdr:colOff>247650</xdr:colOff>
                    <xdr:row>27</xdr:row>
                    <xdr:rowOff>19050</xdr:rowOff>
                  </from>
                  <to>
                    <xdr:col>12</xdr:col>
                    <xdr:colOff>171450</xdr:colOff>
                    <xdr:row>27</xdr:row>
                    <xdr:rowOff>180975</xdr:rowOff>
                  </to>
                </anchor>
              </controlPr>
            </control>
          </mc:Choice>
        </mc:AlternateContent>
        <mc:AlternateContent xmlns:mc="http://schemas.openxmlformats.org/markup-compatibility/2006">
          <mc:Choice Requires="x14">
            <control shapeId="62626" r:id="rId165" name="Check Box 162">
              <controlPr defaultSize="0" autoFill="0" autoLine="0" autoPict="0">
                <anchor moveWithCells="1">
                  <from>
                    <xdr:col>13</xdr:col>
                    <xdr:colOff>19050</xdr:colOff>
                    <xdr:row>26</xdr:row>
                    <xdr:rowOff>19050</xdr:rowOff>
                  </from>
                  <to>
                    <xdr:col>13</xdr:col>
                    <xdr:colOff>219075</xdr:colOff>
                    <xdr:row>26</xdr:row>
                    <xdr:rowOff>180975</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theme="3" tint="0.39997558519241921"/>
  </sheetPr>
  <dimension ref="A1:CH106"/>
  <sheetViews>
    <sheetView showZeros="0" view="pageBreakPreview" zoomScaleNormal="100" zoomScaleSheetLayoutView="100" workbookViewId="0">
      <selection activeCell="R7" sqref="R7:BZ7"/>
    </sheetView>
  </sheetViews>
  <sheetFormatPr defaultRowHeight="15" customHeight="1"/>
  <cols>
    <col min="1" max="42" width="1.125" style="4" customWidth="1"/>
    <col min="43" max="78" width="1.125" customWidth="1"/>
    <col min="79" max="86" width="1.125" hidden="1" customWidth="1"/>
    <col min="87" max="89" width="0" hidden="1" customWidth="1"/>
  </cols>
  <sheetData>
    <row r="1" spans="1:78" s="2" customFormat="1" ht="15" customHeight="1">
      <c r="A1" s="59"/>
      <c r="B1" s="59"/>
      <c r="C1" s="59"/>
      <c r="D1" s="59"/>
      <c r="E1" s="59"/>
      <c r="F1" s="59"/>
      <c r="G1" s="59"/>
      <c r="H1" s="59"/>
      <c r="I1" s="59"/>
      <c r="J1" s="59"/>
      <c r="K1" s="59"/>
      <c r="L1" s="59"/>
      <c r="M1" s="59"/>
      <c r="N1" s="59"/>
      <c r="O1" s="59"/>
      <c r="P1" s="59"/>
      <c r="Q1" s="59"/>
      <c r="R1" s="59"/>
      <c r="S1" s="59"/>
      <c r="T1" s="59"/>
      <c r="U1" s="59"/>
      <c r="V1" s="59"/>
      <c r="W1" s="59"/>
      <c r="X1" s="59"/>
      <c r="Y1" s="59"/>
      <c r="Z1" s="59"/>
      <c r="AA1" s="59"/>
      <c r="AB1" s="59"/>
      <c r="AC1" s="59"/>
      <c r="AD1" s="59"/>
      <c r="AE1" s="59"/>
      <c r="AF1" s="59"/>
      <c r="AG1" s="59"/>
      <c r="AH1" s="59"/>
      <c r="AI1" s="59"/>
      <c r="AJ1" s="59"/>
      <c r="AK1" s="59"/>
      <c r="AL1" s="59"/>
      <c r="AM1" s="59"/>
      <c r="AN1" s="59"/>
      <c r="AO1" s="59"/>
      <c r="AP1" s="59"/>
      <c r="AQ1" s="59"/>
      <c r="AR1" s="59"/>
      <c r="AS1" s="59"/>
      <c r="AT1" s="59"/>
      <c r="AU1" s="59"/>
      <c r="AV1" s="59"/>
      <c r="AW1" s="59"/>
      <c r="AX1" s="59"/>
      <c r="AY1" s="59"/>
      <c r="AZ1" s="59"/>
      <c r="BA1" s="59"/>
      <c r="BB1" s="59"/>
      <c r="BC1" s="59"/>
      <c r="BD1" s="59"/>
      <c r="BE1" s="59"/>
      <c r="BF1" s="59"/>
      <c r="BG1" s="59"/>
      <c r="BH1" s="59"/>
      <c r="BI1" s="59"/>
      <c r="BJ1" s="59"/>
      <c r="BK1" s="59"/>
      <c r="BL1" s="59"/>
      <c r="BM1" s="59"/>
      <c r="BN1" s="59"/>
      <c r="BO1" s="59"/>
      <c r="BP1" s="59"/>
      <c r="BQ1" s="59"/>
      <c r="BR1" s="59"/>
      <c r="BS1" s="59"/>
      <c r="BT1" s="59"/>
      <c r="BU1" s="59"/>
      <c r="BV1" s="59"/>
      <c r="BW1" s="59"/>
      <c r="BX1" s="59"/>
      <c r="BY1" s="59"/>
      <c r="BZ1" s="59"/>
    </row>
    <row r="2" spans="1:78" s="2" customFormat="1" ht="15" customHeight="1">
      <c r="A2" s="970" t="s">
        <v>1638</v>
      </c>
      <c r="B2" s="970"/>
      <c r="C2" s="970"/>
      <c r="D2" s="970"/>
      <c r="E2" s="970"/>
      <c r="F2" s="970"/>
      <c r="G2" s="970"/>
      <c r="H2" s="970"/>
      <c r="I2" s="970"/>
      <c r="J2" s="970"/>
      <c r="K2" s="970"/>
      <c r="L2" s="970"/>
      <c r="M2" s="970"/>
      <c r="N2" s="970"/>
      <c r="O2" s="970"/>
      <c r="P2" s="970"/>
      <c r="Q2" s="970"/>
      <c r="R2" s="970"/>
      <c r="S2" s="970"/>
      <c r="T2" s="970"/>
      <c r="U2" s="970"/>
      <c r="V2" s="970"/>
      <c r="W2" s="970"/>
      <c r="X2" s="970"/>
      <c r="Y2" s="970"/>
      <c r="Z2" s="970"/>
      <c r="AA2" s="970"/>
      <c r="AB2" s="970"/>
      <c r="AC2" s="970"/>
      <c r="AD2" s="970"/>
      <c r="AE2" s="970"/>
      <c r="AF2" s="970"/>
      <c r="AG2" s="970"/>
      <c r="AH2" s="970"/>
      <c r="AI2" s="970"/>
      <c r="AJ2" s="970"/>
      <c r="AK2" s="970"/>
      <c r="AL2" s="970"/>
      <c r="AM2" s="970"/>
      <c r="AN2" s="970"/>
      <c r="AO2" s="970"/>
      <c r="AP2" s="970"/>
      <c r="AQ2" s="970"/>
      <c r="AR2" s="970"/>
      <c r="AS2" s="970"/>
      <c r="AT2" s="970"/>
      <c r="AU2" s="970"/>
      <c r="AV2" s="970"/>
      <c r="AW2" s="970"/>
      <c r="AX2" s="970"/>
      <c r="AY2" s="970"/>
      <c r="AZ2" s="970"/>
      <c r="BA2" s="970"/>
      <c r="BB2" s="970"/>
      <c r="BC2" s="970"/>
      <c r="BD2" s="970"/>
      <c r="BE2" s="970"/>
      <c r="BF2" s="970"/>
      <c r="BG2" s="970"/>
      <c r="BH2" s="970"/>
      <c r="BI2" s="970"/>
      <c r="BJ2" s="970"/>
      <c r="BK2" s="970"/>
      <c r="BL2" s="970"/>
      <c r="BM2" s="970"/>
      <c r="BN2" s="970"/>
      <c r="BO2" s="970"/>
      <c r="BP2" s="970"/>
      <c r="BQ2" s="970"/>
      <c r="BR2" s="970"/>
      <c r="BS2" s="970"/>
      <c r="BT2" s="970"/>
      <c r="BU2" s="970"/>
      <c r="BV2" s="970"/>
      <c r="BW2" s="970"/>
      <c r="BX2" s="970"/>
      <c r="BY2" s="970"/>
      <c r="BZ2" s="970"/>
    </row>
    <row r="3" spans="1:78" s="2" customFormat="1" ht="7.5" customHeight="1">
      <c r="A3" s="63"/>
      <c r="B3" s="63"/>
      <c r="C3" s="63"/>
      <c r="D3" s="63"/>
      <c r="E3" s="63"/>
      <c r="F3" s="63"/>
      <c r="G3" s="63"/>
      <c r="H3" s="63"/>
      <c r="I3" s="63"/>
      <c r="J3" s="63"/>
      <c r="K3" s="63"/>
      <c r="L3" s="63"/>
      <c r="M3" s="63"/>
      <c r="N3" s="63"/>
      <c r="O3" s="63"/>
      <c r="P3" s="63"/>
      <c r="Q3" s="63"/>
      <c r="R3" s="63"/>
      <c r="S3" s="63"/>
      <c r="T3" s="63"/>
      <c r="U3" s="63"/>
      <c r="V3" s="63"/>
      <c r="W3" s="63"/>
      <c r="X3" s="63"/>
      <c r="Y3" s="63"/>
      <c r="Z3" s="63"/>
      <c r="AA3" s="63"/>
      <c r="AB3" s="63"/>
      <c r="AC3" s="63"/>
      <c r="AD3" s="63"/>
      <c r="AE3" s="63"/>
      <c r="AF3" s="63"/>
      <c r="AG3" s="63"/>
      <c r="AH3" s="63"/>
      <c r="AI3" s="63"/>
      <c r="AJ3" s="63"/>
      <c r="AK3" s="63"/>
      <c r="AL3" s="63"/>
      <c r="AM3" s="63"/>
      <c r="AN3" s="63"/>
      <c r="AO3" s="63"/>
      <c r="AP3" s="63"/>
      <c r="AQ3" s="63"/>
      <c r="AR3" s="63"/>
      <c r="AS3" s="63"/>
      <c r="AT3" s="63"/>
      <c r="AU3" s="63"/>
      <c r="AV3" s="63"/>
      <c r="AW3" s="63"/>
      <c r="AX3" s="63"/>
      <c r="AY3" s="63"/>
      <c r="AZ3" s="63"/>
      <c r="BA3" s="63"/>
      <c r="BB3" s="63"/>
      <c r="BC3" s="63"/>
      <c r="BD3" s="63"/>
      <c r="BE3" s="63"/>
      <c r="BF3" s="63"/>
      <c r="BG3" s="63"/>
      <c r="BH3" s="63"/>
      <c r="BI3" s="63"/>
      <c r="BJ3" s="63"/>
      <c r="BK3" s="63"/>
      <c r="BL3" s="63"/>
      <c r="BM3" s="63"/>
      <c r="BN3" s="63"/>
      <c r="BO3" s="63"/>
      <c r="BP3" s="63"/>
      <c r="BQ3" s="63"/>
      <c r="BR3" s="63"/>
      <c r="BS3" s="63"/>
      <c r="BT3" s="63"/>
      <c r="BU3" s="63"/>
      <c r="BV3" s="63"/>
      <c r="BW3" s="63"/>
      <c r="BX3" s="63"/>
      <c r="BY3" s="63"/>
      <c r="BZ3" s="63"/>
    </row>
    <row r="4" spans="1:78" s="2" customFormat="1" ht="7.5" customHeight="1">
      <c r="A4" s="59"/>
      <c r="B4" s="59"/>
      <c r="C4" s="59"/>
      <c r="D4" s="59"/>
      <c r="E4" s="59"/>
      <c r="F4" s="59"/>
      <c r="G4" s="59"/>
      <c r="H4" s="59"/>
      <c r="I4" s="59"/>
      <c r="J4" s="59"/>
      <c r="K4" s="59"/>
      <c r="L4" s="59"/>
      <c r="M4" s="59"/>
      <c r="N4" s="59"/>
      <c r="O4" s="59"/>
      <c r="P4" s="59"/>
      <c r="Q4" s="59"/>
      <c r="R4" s="59"/>
      <c r="S4" s="59"/>
      <c r="T4" s="59"/>
      <c r="U4" s="59"/>
      <c r="V4" s="59"/>
      <c r="W4" s="59"/>
      <c r="X4" s="59"/>
      <c r="Y4" s="59"/>
      <c r="Z4" s="59"/>
      <c r="AA4" s="59"/>
      <c r="AB4" s="59"/>
      <c r="AC4" s="59"/>
      <c r="AD4" s="59"/>
      <c r="AE4" s="59"/>
      <c r="AF4" s="59"/>
      <c r="AG4" s="59"/>
      <c r="AH4" s="59"/>
      <c r="AI4" s="59"/>
      <c r="AJ4" s="59"/>
      <c r="AK4" s="59"/>
      <c r="AL4" s="59"/>
      <c r="AM4" s="59"/>
      <c r="AN4" s="59"/>
      <c r="AO4" s="59"/>
      <c r="AP4" s="59"/>
      <c r="AQ4" s="59"/>
      <c r="AR4" s="59"/>
      <c r="AS4" s="59"/>
      <c r="AT4" s="59"/>
      <c r="AU4" s="59"/>
      <c r="AV4" s="59"/>
      <c r="AW4" s="59"/>
      <c r="AX4" s="59"/>
      <c r="AY4" s="59"/>
      <c r="AZ4" s="59"/>
      <c r="BA4" s="59"/>
      <c r="BB4" s="59"/>
      <c r="BC4" s="59"/>
      <c r="BD4" s="59"/>
      <c r="BE4" s="59"/>
      <c r="BF4" s="59"/>
      <c r="BG4" s="59"/>
      <c r="BH4" s="59"/>
      <c r="BI4" s="59"/>
      <c r="BJ4" s="59"/>
      <c r="BK4" s="59"/>
      <c r="BL4" s="59"/>
      <c r="BM4" s="59"/>
      <c r="BN4" s="59"/>
      <c r="BO4" s="59"/>
      <c r="BP4" s="59"/>
      <c r="BQ4" s="59"/>
      <c r="BR4" s="59"/>
      <c r="BS4" s="59"/>
      <c r="BT4" s="59"/>
      <c r="BU4" s="59"/>
      <c r="BV4" s="59"/>
      <c r="BW4" s="59"/>
      <c r="BX4" s="59"/>
      <c r="BY4" s="59"/>
      <c r="BZ4" s="59"/>
    </row>
    <row r="5" spans="1:78" s="2" customFormat="1" ht="15.75" customHeight="1">
      <c r="A5" s="59" t="s">
        <v>1639</v>
      </c>
      <c r="B5" s="59"/>
      <c r="C5" s="59"/>
      <c r="D5" s="59"/>
      <c r="E5" s="59"/>
      <c r="F5" s="59"/>
      <c r="G5" s="59"/>
      <c r="H5" s="59"/>
      <c r="I5" s="59"/>
      <c r="J5" s="59"/>
      <c r="K5" s="59"/>
      <c r="L5" s="59"/>
      <c r="M5" s="59"/>
      <c r="N5" s="59"/>
      <c r="O5" s="59"/>
      <c r="P5" s="59"/>
      <c r="Q5" s="59"/>
      <c r="R5" s="59"/>
      <c r="S5" s="59"/>
      <c r="T5" s="59"/>
      <c r="U5" s="59"/>
      <c r="V5" s="59"/>
      <c r="W5" s="59"/>
      <c r="X5" s="59"/>
      <c r="Y5" s="59"/>
      <c r="Z5" s="59"/>
      <c r="AA5" s="59"/>
      <c r="AB5" s="59"/>
      <c r="AC5" s="59"/>
      <c r="AD5" s="59"/>
      <c r="AE5" s="59"/>
      <c r="AF5" s="59"/>
      <c r="AG5" s="59"/>
      <c r="AH5" s="59"/>
      <c r="AI5" s="59"/>
      <c r="AJ5" s="59"/>
      <c r="AK5" s="59"/>
      <c r="AL5" s="59"/>
      <c r="AM5" s="59"/>
      <c r="AN5" s="59"/>
      <c r="AO5" s="59"/>
      <c r="AP5" s="59"/>
      <c r="AQ5" s="59"/>
      <c r="AR5" s="59"/>
      <c r="AS5" s="59"/>
      <c r="AT5" s="59"/>
      <c r="AU5" s="59"/>
      <c r="AV5" s="59"/>
      <c r="AW5" s="59"/>
      <c r="AX5" s="59"/>
      <c r="AY5" s="59"/>
      <c r="AZ5" s="59"/>
      <c r="BA5" s="59"/>
      <c r="BB5" s="59"/>
      <c r="BC5" s="59"/>
      <c r="BD5" s="59"/>
      <c r="BE5" s="59"/>
      <c r="BF5" s="59"/>
      <c r="BG5" s="59"/>
      <c r="BH5" s="59"/>
      <c r="BI5" s="59"/>
      <c r="BJ5" s="59"/>
      <c r="BK5" s="59"/>
      <c r="BL5" s="59"/>
      <c r="BM5" s="59"/>
      <c r="BN5" s="59"/>
      <c r="BO5" s="59"/>
      <c r="BP5" s="59"/>
      <c r="BQ5" s="59"/>
      <c r="BR5" s="59"/>
      <c r="BS5" s="59"/>
      <c r="BT5" s="59"/>
      <c r="BU5" s="59"/>
      <c r="BV5" s="59"/>
      <c r="BW5" s="59"/>
      <c r="BX5" s="59"/>
      <c r="BY5" s="59"/>
      <c r="BZ5" s="59"/>
    </row>
    <row r="6" spans="1:78" s="2" customFormat="1" ht="15.75" customHeight="1">
      <c r="A6" s="59"/>
      <c r="B6" s="59" t="s">
        <v>30</v>
      </c>
      <c r="C6" s="59"/>
      <c r="D6" s="59"/>
      <c r="E6" s="59"/>
      <c r="F6" s="59"/>
      <c r="G6" s="59"/>
      <c r="H6" s="59"/>
      <c r="I6" s="59"/>
      <c r="J6" s="59"/>
      <c r="K6" s="59"/>
      <c r="L6" s="59"/>
      <c r="M6" s="59"/>
      <c r="N6" s="59"/>
      <c r="O6" s="59"/>
      <c r="P6" s="59"/>
      <c r="Q6" s="59"/>
      <c r="R6" s="677"/>
      <c r="S6" s="677"/>
      <c r="T6" s="677"/>
      <c r="U6" s="677"/>
      <c r="V6" s="677"/>
      <c r="W6" s="677"/>
      <c r="X6" s="677"/>
      <c r="Y6" s="677"/>
      <c r="Z6" s="677"/>
      <c r="AA6" s="677"/>
      <c r="AB6" s="677"/>
      <c r="AC6" s="677"/>
      <c r="AD6" s="677"/>
      <c r="AE6" s="677"/>
      <c r="AF6" s="677"/>
      <c r="AG6" s="677"/>
      <c r="AH6" s="677"/>
      <c r="AI6" s="677"/>
      <c r="AJ6" s="677"/>
      <c r="AK6" s="677"/>
      <c r="AL6" s="677"/>
      <c r="AM6" s="677"/>
      <c r="AN6" s="677"/>
      <c r="AO6" s="677"/>
      <c r="AP6" s="677"/>
      <c r="AQ6" s="677"/>
      <c r="AR6" s="677"/>
      <c r="AS6" s="677"/>
      <c r="AT6" s="677"/>
      <c r="AU6" s="677"/>
      <c r="AV6" s="677"/>
      <c r="AW6" s="677"/>
      <c r="AX6" s="677"/>
      <c r="AY6" s="677"/>
      <c r="AZ6" s="677"/>
      <c r="BA6" s="677"/>
      <c r="BB6" s="677"/>
      <c r="BC6" s="677"/>
      <c r="BD6" s="677"/>
      <c r="BE6" s="677"/>
      <c r="BF6" s="677"/>
      <c r="BG6" s="677"/>
      <c r="BH6" s="677"/>
      <c r="BI6" s="677"/>
      <c r="BJ6" s="677"/>
      <c r="BK6" s="677"/>
      <c r="BL6" s="677"/>
      <c r="BM6" s="677"/>
      <c r="BN6" s="677"/>
      <c r="BO6" s="677"/>
      <c r="BP6" s="677"/>
      <c r="BQ6" s="677"/>
      <c r="BR6" s="677"/>
      <c r="BS6" s="677"/>
      <c r="BT6" s="677"/>
      <c r="BU6" s="677"/>
      <c r="BV6" s="677"/>
      <c r="BW6" s="677"/>
      <c r="BX6" s="677"/>
      <c r="BY6" s="677"/>
      <c r="BZ6" s="677"/>
    </row>
    <row r="7" spans="1:78" s="2" customFormat="1" ht="15.75" customHeight="1">
      <c r="A7" s="59"/>
      <c r="B7" s="59" t="s">
        <v>31</v>
      </c>
      <c r="C7" s="59"/>
      <c r="D7" s="59"/>
      <c r="E7" s="59"/>
      <c r="F7" s="59"/>
      <c r="G7" s="59"/>
      <c r="H7" s="59"/>
      <c r="I7" s="59"/>
      <c r="J7" s="59"/>
      <c r="K7" s="59"/>
      <c r="L7" s="59"/>
      <c r="M7" s="59"/>
      <c r="N7" s="59"/>
      <c r="O7" s="59"/>
      <c r="P7" s="59"/>
      <c r="Q7" s="59"/>
      <c r="R7" s="677"/>
      <c r="S7" s="677"/>
      <c r="T7" s="677"/>
      <c r="U7" s="677"/>
      <c r="V7" s="677"/>
      <c r="W7" s="677"/>
      <c r="X7" s="677"/>
      <c r="Y7" s="677"/>
      <c r="Z7" s="677"/>
      <c r="AA7" s="677"/>
      <c r="AB7" s="677"/>
      <c r="AC7" s="677"/>
      <c r="AD7" s="677"/>
      <c r="AE7" s="677"/>
      <c r="AF7" s="677"/>
      <c r="AG7" s="677"/>
      <c r="AH7" s="677"/>
      <c r="AI7" s="677"/>
      <c r="AJ7" s="677"/>
      <c r="AK7" s="677"/>
      <c r="AL7" s="677"/>
      <c r="AM7" s="677"/>
      <c r="AN7" s="677"/>
      <c r="AO7" s="677"/>
      <c r="AP7" s="677"/>
      <c r="AQ7" s="677"/>
      <c r="AR7" s="677"/>
      <c r="AS7" s="677"/>
      <c r="AT7" s="677"/>
      <c r="AU7" s="677"/>
      <c r="AV7" s="677"/>
      <c r="AW7" s="677"/>
      <c r="AX7" s="677"/>
      <c r="AY7" s="677"/>
      <c r="AZ7" s="677"/>
      <c r="BA7" s="677"/>
      <c r="BB7" s="677"/>
      <c r="BC7" s="677"/>
      <c r="BD7" s="677"/>
      <c r="BE7" s="677"/>
      <c r="BF7" s="677"/>
      <c r="BG7" s="677"/>
      <c r="BH7" s="677"/>
      <c r="BI7" s="677"/>
      <c r="BJ7" s="677"/>
      <c r="BK7" s="677"/>
      <c r="BL7" s="677"/>
      <c r="BM7" s="677"/>
      <c r="BN7" s="677"/>
      <c r="BO7" s="677"/>
      <c r="BP7" s="677"/>
      <c r="BQ7" s="677"/>
      <c r="BR7" s="677"/>
      <c r="BS7" s="677"/>
      <c r="BT7" s="677"/>
      <c r="BU7" s="677"/>
      <c r="BV7" s="677"/>
      <c r="BW7" s="677"/>
      <c r="BX7" s="677"/>
      <c r="BY7" s="677"/>
      <c r="BZ7" s="677"/>
    </row>
    <row r="8" spans="1:78" s="2" customFormat="1" ht="15.75" customHeight="1">
      <c r="A8" s="59"/>
      <c r="B8" s="59" t="s">
        <v>32</v>
      </c>
      <c r="C8" s="59"/>
      <c r="D8" s="59"/>
      <c r="E8" s="59"/>
      <c r="F8" s="59"/>
      <c r="G8" s="59"/>
      <c r="H8" s="59"/>
      <c r="I8" s="59"/>
      <c r="J8" s="59"/>
      <c r="K8" s="59"/>
      <c r="L8" s="59"/>
      <c r="M8" s="59"/>
      <c r="N8" s="59"/>
      <c r="O8" s="59"/>
      <c r="P8" s="59"/>
      <c r="Q8" s="59"/>
      <c r="R8" s="670" t="s">
        <v>1254</v>
      </c>
      <c r="S8" s="670"/>
      <c r="T8" s="670"/>
      <c r="U8" s="677"/>
      <c r="V8" s="677"/>
      <c r="W8" s="677"/>
      <c r="X8" s="677"/>
      <c r="Y8" s="677"/>
      <c r="Z8" s="677"/>
      <c r="AA8" s="677"/>
      <c r="AB8" s="677"/>
      <c r="AC8" s="677"/>
      <c r="AD8" s="677"/>
      <c r="AE8" s="677"/>
      <c r="AF8" s="677"/>
      <c r="AG8" s="677"/>
      <c r="AH8" s="677"/>
      <c r="AI8" s="677"/>
      <c r="AJ8" s="677"/>
      <c r="AK8" s="677"/>
      <c r="AL8" s="677"/>
      <c r="AM8" s="677"/>
      <c r="AN8" s="677"/>
      <c r="AO8" s="677"/>
      <c r="AP8" s="677"/>
      <c r="AQ8" s="677"/>
      <c r="AR8" s="677"/>
      <c r="AS8" s="677"/>
      <c r="AT8" s="677"/>
      <c r="AU8" s="677"/>
      <c r="AV8" s="677"/>
      <c r="AW8" s="677"/>
      <c r="AX8" s="677"/>
      <c r="AY8" s="677"/>
      <c r="AZ8" s="677"/>
      <c r="BA8" s="677"/>
      <c r="BB8" s="677"/>
      <c r="BC8" s="677"/>
      <c r="BD8" s="677"/>
      <c r="BE8" s="677"/>
      <c r="BF8" s="677"/>
      <c r="BG8" s="677"/>
      <c r="BH8" s="677"/>
      <c r="BI8" s="677"/>
      <c r="BJ8" s="677"/>
      <c r="BK8" s="677"/>
      <c r="BL8" s="677"/>
      <c r="BM8" s="677"/>
      <c r="BN8" s="677"/>
      <c r="BO8" s="677"/>
      <c r="BP8" s="677"/>
      <c r="BQ8" s="677"/>
      <c r="BR8" s="677"/>
      <c r="BS8" s="677"/>
      <c r="BT8" s="677"/>
      <c r="BU8" s="677"/>
      <c r="BV8" s="677"/>
      <c r="BW8" s="677"/>
      <c r="BX8" s="677"/>
      <c r="BY8" s="677"/>
      <c r="BZ8" s="677"/>
    </row>
    <row r="9" spans="1:78" s="2" customFormat="1" ht="15.75" customHeight="1">
      <c r="A9" s="59"/>
      <c r="B9" s="59" t="s">
        <v>33</v>
      </c>
      <c r="C9" s="59"/>
      <c r="D9" s="59"/>
      <c r="E9" s="59"/>
      <c r="F9" s="59"/>
      <c r="G9" s="59"/>
      <c r="H9" s="59"/>
      <c r="I9" s="59"/>
      <c r="J9" s="59"/>
      <c r="K9" s="59"/>
      <c r="L9" s="59"/>
      <c r="M9" s="59"/>
      <c r="N9" s="59"/>
      <c r="O9" s="59"/>
      <c r="P9" s="59"/>
      <c r="Q9" s="59"/>
      <c r="R9" s="677"/>
      <c r="S9" s="677"/>
      <c r="T9" s="677"/>
      <c r="U9" s="677"/>
      <c r="V9" s="677"/>
      <c r="W9" s="677"/>
      <c r="X9" s="677"/>
      <c r="Y9" s="677"/>
      <c r="Z9" s="677"/>
      <c r="AA9" s="677"/>
      <c r="AB9" s="677"/>
      <c r="AC9" s="677"/>
      <c r="AD9" s="677"/>
      <c r="AE9" s="677"/>
      <c r="AF9" s="677"/>
      <c r="AG9" s="677"/>
      <c r="AH9" s="677"/>
      <c r="AI9" s="677"/>
      <c r="AJ9" s="677"/>
      <c r="AK9" s="677"/>
      <c r="AL9" s="677"/>
      <c r="AM9" s="677"/>
      <c r="AN9" s="677"/>
      <c r="AO9" s="677"/>
      <c r="AP9" s="677"/>
      <c r="AQ9" s="677"/>
      <c r="AR9" s="677"/>
      <c r="AS9" s="677"/>
      <c r="AT9" s="677"/>
      <c r="AU9" s="677"/>
      <c r="AV9" s="677"/>
      <c r="AW9" s="677"/>
      <c r="AX9" s="677"/>
      <c r="AY9" s="677"/>
      <c r="AZ9" s="677"/>
      <c r="BA9" s="677"/>
      <c r="BB9" s="677"/>
      <c r="BC9" s="677"/>
      <c r="BD9" s="677"/>
      <c r="BE9" s="677"/>
      <c r="BF9" s="677"/>
      <c r="BG9" s="677"/>
      <c r="BH9" s="677"/>
      <c r="BI9" s="677"/>
      <c r="BJ9" s="677"/>
      <c r="BK9" s="677"/>
      <c r="BL9" s="677"/>
      <c r="BM9" s="677"/>
      <c r="BN9" s="677"/>
      <c r="BO9" s="677"/>
      <c r="BP9" s="677"/>
      <c r="BQ9" s="677"/>
      <c r="BR9" s="677"/>
      <c r="BS9" s="677"/>
      <c r="BT9" s="677"/>
      <c r="BU9" s="677"/>
      <c r="BV9" s="677"/>
      <c r="BW9" s="677"/>
      <c r="BX9" s="677"/>
      <c r="BY9" s="677"/>
      <c r="BZ9" s="677"/>
    </row>
    <row r="10" spans="1:78" s="2" customFormat="1" ht="15.75" customHeight="1">
      <c r="A10" s="59"/>
      <c r="B10" s="59" t="s">
        <v>34</v>
      </c>
      <c r="C10" s="59"/>
      <c r="D10" s="59"/>
      <c r="E10" s="59"/>
      <c r="F10" s="59"/>
      <c r="G10" s="59"/>
      <c r="H10" s="59"/>
      <c r="I10" s="59"/>
      <c r="J10" s="59"/>
      <c r="K10" s="59"/>
      <c r="L10" s="59"/>
      <c r="M10" s="59"/>
      <c r="N10" s="59"/>
      <c r="O10" s="59"/>
      <c r="P10" s="59"/>
      <c r="Q10" s="59"/>
      <c r="R10" s="677"/>
      <c r="S10" s="677"/>
      <c r="T10" s="677"/>
      <c r="U10" s="677"/>
      <c r="V10" s="677"/>
      <c r="W10" s="677"/>
      <c r="X10" s="677"/>
      <c r="Y10" s="677"/>
      <c r="Z10" s="677"/>
      <c r="AA10" s="677"/>
      <c r="AB10" s="677"/>
      <c r="AC10" s="677"/>
      <c r="AD10" s="677"/>
      <c r="AE10" s="677"/>
      <c r="AF10" s="677"/>
      <c r="AG10" s="677"/>
      <c r="AH10" s="677"/>
      <c r="AI10" s="677"/>
      <c r="AJ10" s="677"/>
      <c r="AK10" s="677"/>
      <c r="AL10" s="677"/>
      <c r="AM10" s="677"/>
      <c r="AN10" s="677"/>
      <c r="AO10" s="677"/>
      <c r="AP10" s="677"/>
      <c r="AQ10" s="677"/>
      <c r="AR10" s="677"/>
      <c r="AS10" s="677"/>
      <c r="AT10" s="677"/>
      <c r="AU10" s="677"/>
      <c r="AV10" s="677"/>
      <c r="AW10" s="677"/>
      <c r="AX10" s="677"/>
      <c r="AY10" s="677"/>
      <c r="AZ10" s="677"/>
      <c r="BA10" s="677"/>
      <c r="BB10" s="677"/>
      <c r="BC10" s="677"/>
      <c r="BD10" s="677"/>
      <c r="BE10" s="677"/>
      <c r="BF10" s="677"/>
      <c r="BG10" s="677"/>
      <c r="BH10" s="677"/>
      <c r="BI10" s="677"/>
      <c r="BJ10" s="677"/>
      <c r="BK10" s="677"/>
      <c r="BL10" s="677"/>
      <c r="BM10" s="677"/>
      <c r="BN10" s="677"/>
      <c r="BO10" s="677"/>
      <c r="BP10" s="677"/>
      <c r="BQ10" s="677"/>
      <c r="BR10" s="677"/>
      <c r="BS10" s="677"/>
      <c r="BT10" s="677"/>
      <c r="BU10" s="677"/>
      <c r="BV10" s="677"/>
      <c r="BW10" s="677"/>
      <c r="BX10" s="677"/>
      <c r="BY10" s="677"/>
      <c r="BZ10" s="677"/>
    </row>
    <row r="11" spans="1:78" s="2" customFormat="1" ht="7.5" customHeight="1">
      <c r="A11" s="63"/>
      <c r="B11" s="63"/>
      <c r="C11" s="63"/>
      <c r="D11" s="63"/>
      <c r="E11" s="63"/>
      <c r="F11" s="63"/>
      <c r="G11" s="63"/>
      <c r="H11" s="63"/>
      <c r="I11" s="63"/>
      <c r="J11" s="63"/>
      <c r="K11" s="63"/>
      <c r="L11" s="63"/>
      <c r="M11" s="63"/>
      <c r="N11" s="63"/>
      <c r="O11" s="63"/>
      <c r="P11" s="63"/>
      <c r="Q11" s="63"/>
      <c r="R11" s="63"/>
      <c r="S11" s="63"/>
      <c r="T11" s="63"/>
      <c r="U11" s="63"/>
      <c r="V11" s="63"/>
      <c r="W11" s="63"/>
      <c r="X11" s="63"/>
      <c r="Y11" s="63"/>
      <c r="Z11" s="63"/>
      <c r="AA11" s="63"/>
      <c r="AB11" s="63"/>
      <c r="AC11" s="63"/>
      <c r="AD11" s="63"/>
      <c r="AE11" s="63"/>
      <c r="AF11" s="63"/>
      <c r="AG11" s="63"/>
      <c r="AH11" s="63"/>
      <c r="AI11" s="63"/>
      <c r="AJ11" s="63"/>
      <c r="AK11" s="63"/>
      <c r="AL11" s="63"/>
      <c r="AM11" s="63"/>
      <c r="AN11" s="63"/>
      <c r="AO11" s="63"/>
      <c r="AP11" s="63"/>
      <c r="AQ11" s="63"/>
      <c r="AR11" s="63"/>
      <c r="AS11" s="63"/>
      <c r="AT11" s="63"/>
      <c r="AU11" s="63"/>
      <c r="AV11" s="63"/>
      <c r="AW11" s="63"/>
      <c r="AX11" s="63"/>
      <c r="AY11" s="63"/>
      <c r="AZ11" s="63"/>
      <c r="BA11" s="63"/>
      <c r="BB11" s="63"/>
      <c r="BC11" s="63"/>
      <c r="BD11" s="63"/>
      <c r="BE11" s="63"/>
      <c r="BF11" s="63"/>
      <c r="BG11" s="63"/>
      <c r="BH11" s="63"/>
      <c r="BI11" s="63"/>
      <c r="BJ11" s="63"/>
      <c r="BK11" s="63"/>
      <c r="BL11" s="63"/>
      <c r="BM11" s="63"/>
      <c r="BN11" s="63"/>
      <c r="BO11" s="63"/>
      <c r="BP11" s="63"/>
      <c r="BQ11" s="63"/>
      <c r="BR11" s="63"/>
      <c r="BS11" s="63"/>
      <c r="BT11" s="63"/>
      <c r="BU11" s="63"/>
      <c r="BV11" s="63"/>
      <c r="BW11" s="63"/>
      <c r="BX11" s="63"/>
      <c r="BY11" s="63"/>
      <c r="BZ11" s="63"/>
    </row>
    <row r="12" spans="1:78" s="2" customFormat="1" ht="7.5" customHeight="1">
      <c r="A12" s="59"/>
      <c r="B12" s="59"/>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59"/>
      <c r="AE12" s="59"/>
      <c r="AF12" s="59"/>
      <c r="AG12" s="59"/>
      <c r="AH12" s="59"/>
      <c r="AI12" s="59"/>
      <c r="AJ12" s="59"/>
      <c r="AK12" s="59"/>
      <c r="AL12" s="59"/>
      <c r="AM12" s="59"/>
      <c r="AN12" s="59"/>
      <c r="AO12" s="59"/>
      <c r="AP12" s="59"/>
      <c r="AQ12" s="59"/>
      <c r="AR12" s="59"/>
      <c r="AS12" s="59"/>
      <c r="AT12" s="59"/>
      <c r="AU12" s="59"/>
      <c r="AV12" s="59"/>
      <c r="AW12" s="59"/>
      <c r="AX12" s="59"/>
      <c r="AY12" s="59"/>
      <c r="AZ12" s="59"/>
      <c r="BA12" s="59"/>
      <c r="BB12" s="59"/>
      <c r="BC12" s="59"/>
      <c r="BD12" s="59"/>
      <c r="BE12" s="59"/>
      <c r="BF12" s="59"/>
      <c r="BG12" s="59"/>
      <c r="BH12" s="59"/>
      <c r="BI12" s="59"/>
      <c r="BJ12" s="59"/>
      <c r="BK12" s="59"/>
      <c r="BL12" s="59"/>
      <c r="BM12" s="59"/>
      <c r="BN12" s="59"/>
      <c r="BO12" s="59"/>
      <c r="BP12" s="59"/>
      <c r="BQ12" s="59"/>
      <c r="BR12" s="59"/>
      <c r="BS12" s="59"/>
      <c r="BT12" s="59"/>
      <c r="BU12" s="59"/>
      <c r="BV12" s="59"/>
      <c r="BW12" s="59"/>
      <c r="BX12" s="59"/>
      <c r="BY12" s="59"/>
      <c r="BZ12" s="59"/>
    </row>
    <row r="13" spans="1:78" s="2" customFormat="1" ht="15.75" customHeight="1">
      <c r="A13" s="59" t="s">
        <v>1639</v>
      </c>
      <c r="B13" s="59"/>
      <c r="C13" s="59"/>
      <c r="D13" s="59"/>
      <c r="E13" s="59"/>
      <c r="F13" s="59"/>
      <c r="G13" s="59"/>
      <c r="H13" s="59"/>
      <c r="I13" s="59"/>
      <c r="J13" s="59"/>
      <c r="K13" s="59"/>
      <c r="L13" s="59"/>
      <c r="M13" s="59"/>
      <c r="N13" s="59"/>
      <c r="O13" s="59"/>
      <c r="P13" s="59"/>
      <c r="Q13" s="59"/>
      <c r="R13" s="59"/>
      <c r="S13" s="59"/>
      <c r="T13" s="59"/>
      <c r="U13" s="59"/>
      <c r="V13" s="59"/>
      <c r="W13" s="59"/>
      <c r="X13" s="59"/>
      <c r="Y13" s="59"/>
      <c r="Z13" s="59"/>
      <c r="AA13" s="59"/>
      <c r="AB13" s="59"/>
      <c r="AC13" s="59"/>
      <c r="AD13" s="59"/>
      <c r="AE13" s="59"/>
      <c r="AF13" s="59"/>
      <c r="AG13" s="59"/>
      <c r="AH13" s="59"/>
      <c r="AI13" s="59"/>
      <c r="AJ13" s="59"/>
      <c r="AK13" s="59"/>
      <c r="AL13" s="59"/>
      <c r="AM13" s="59"/>
      <c r="AN13" s="59"/>
      <c r="AO13" s="59"/>
      <c r="AP13" s="59"/>
      <c r="AQ13" s="59"/>
      <c r="AR13" s="59"/>
      <c r="AS13" s="59"/>
      <c r="AT13" s="59"/>
      <c r="AU13" s="59"/>
      <c r="AV13" s="59"/>
      <c r="AW13" s="59"/>
      <c r="AX13" s="59"/>
      <c r="AY13" s="59"/>
      <c r="AZ13" s="59"/>
      <c r="BA13" s="59"/>
      <c r="BB13" s="59"/>
      <c r="BC13" s="59"/>
      <c r="BD13" s="59"/>
      <c r="BE13" s="59"/>
      <c r="BF13" s="59"/>
      <c r="BG13" s="59"/>
      <c r="BH13" s="59"/>
      <c r="BI13" s="59"/>
      <c r="BJ13" s="59"/>
      <c r="BK13" s="59"/>
      <c r="BL13" s="59"/>
      <c r="BM13" s="59"/>
      <c r="BN13" s="59"/>
      <c r="BO13" s="59"/>
      <c r="BP13" s="59"/>
      <c r="BQ13" s="59"/>
      <c r="BR13" s="59"/>
      <c r="BS13" s="59"/>
      <c r="BT13" s="59"/>
      <c r="BU13" s="59"/>
      <c r="BV13" s="59"/>
      <c r="BW13" s="59"/>
      <c r="BX13" s="59"/>
      <c r="BY13" s="59"/>
      <c r="BZ13" s="59"/>
    </row>
    <row r="14" spans="1:78" s="2" customFormat="1" ht="15.75" customHeight="1">
      <c r="A14" s="59"/>
      <c r="B14" s="59" t="s">
        <v>30</v>
      </c>
      <c r="C14" s="59"/>
      <c r="D14" s="59"/>
      <c r="E14" s="59"/>
      <c r="F14" s="59"/>
      <c r="G14" s="59"/>
      <c r="H14" s="59"/>
      <c r="I14" s="59"/>
      <c r="J14" s="59"/>
      <c r="K14" s="59"/>
      <c r="L14" s="59"/>
      <c r="M14" s="59"/>
      <c r="N14" s="59"/>
      <c r="O14" s="59"/>
      <c r="P14" s="59"/>
      <c r="Q14" s="59"/>
      <c r="R14" s="677"/>
      <c r="S14" s="677"/>
      <c r="T14" s="677"/>
      <c r="U14" s="677"/>
      <c r="V14" s="677"/>
      <c r="W14" s="677"/>
      <c r="X14" s="677"/>
      <c r="Y14" s="677"/>
      <c r="Z14" s="677"/>
      <c r="AA14" s="677"/>
      <c r="AB14" s="677"/>
      <c r="AC14" s="677"/>
      <c r="AD14" s="677"/>
      <c r="AE14" s="677"/>
      <c r="AF14" s="677"/>
      <c r="AG14" s="677"/>
      <c r="AH14" s="677"/>
      <c r="AI14" s="677"/>
      <c r="AJ14" s="677"/>
      <c r="AK14" s="677"/>
      <c r="AL14" s="677"/>
      <c r="AM14" s="677"/>
      <c r="AN14" s="677"/>
      <c r="AO14" s="677"/>
      <c r="AP14" s="677"/>
      <c r="AQ14" s="677"/>
      <c r="AR14" s="677"/>
      <c r="AS14" s="677"/>
      <c r="AT14" s="677"/>
      <c r="AU14" s="677"/>
      <c r="AV14" s="677"/>
      <c r="AW14" s="677"/>
      <c r="AX14" s="677"/>
      <c r="AY14" s="677"/>
      <c r="AZ14" s="677"/>
      <c r="BA14" s="677"/>
      <c r="BB14" s="677"/>
      <c r="BC14" s="677"/>
      <c r="BD14" s="677"/>
      <c r="BE14" s="677"/>
      <c r="BF14" s="677"/>
      <c r="BG14" s="677"/>
      <c r="BH14" s="677"/>
      <c r="BI14" s="677"/>
      <c r="BJ14" s="677"/>
      <c r="BK14" s="677"/>
      <c r="BL14" s="677"/>
      <c r="BM14" s="677"/>
      <c r="BN14" s="677"/>
      <c r="BO14" s="677"/>
      <c r="BP14" s="677"/>
      <c r="BQ14" s="677"/>
      <c r="BR14" s="677"/>
      <c r="BS14" s="677"/>
      <c r="BT14" s="677"/>
      <c r="BU14" s="677"/>
      <c r="BV14" s="677"/>
      <c r="BW14" s="677"/>
      <c r="BX14" s="677"/>
      <c r="BY14" s="677"/>
      <c r="BZ14" s="677"/>
    </row>
    <row r="15" spans="1:78" s="2" customFormat="1" ht="15.75" customHeight="1">
      <c r="A15" s="59"/>
      <c r="B15" s="59" t="s">
        <v>31</v>
      </c>
      <c r="C15" s="59"/>
      <c r="D15" s="59"/>
      <c r="E15" s="59"/>
      <c r="F15" s="59"/>
      <c r="G15" s="59"/>
      <c r="H15" s="59"/>
      <c r="I15" s="59"/>
      <c r="J15" s="59"/>
      <c r="K15" s="59"/>
      <c r="L15" s="59"/>
      <c r="M15" s="59"/>
      <c r="N15" s="59"/>
      <c r="O15" s="59"/>
      <c r="P15" s="59"/>
      <c r="Q15" s="59"/>
      <c r="R15" s="677"/>
      <c r="S15" s="677"/>
      <c r="T15" s="677"/>
      <c r="U15" s="677"/>
      <c r="V15" s="677"/>
      <c r="W15" s="677"/>
      <c r="X15" s="677"/>
      <c r="Y15" s="677"/>
      <c r="Z15" s="677"/>
      <c r="AA15" s="677"/>
      <c r="AB15" s="677"/>
      <c r="AC15" s="677"/>
      <c r="AD15" s="677"/>
      <c r="AE15" s="677"/>
      <c r="AF15" s="677"/>
      <c r="AG15" s="677"/>
      <c r="AH15" s="677"/>
      <c r="AI15" s="677"/>
      <c r="AJ15" s="677"/>
      <c r="AK15" s="677"/>
      <c r="AL15" s="677"/>
      <c r="AM15" s="677"/>
      <c r="AN15" s="677"/>
      <c r="AO15" s="677"/>
      <c r="AP15" s="677"/>
      <c r="AQ15" s="677"/>
      <c r="AR15" s="677"/>
      <c r="AS15" s="677"/>
      <c r="AT15" s="677"/>
      <c r="AU15" s="677"/>
      <c r="AV15" s="677"/>
      <c r="AW15" s="677"/>
      <c r="AX15" s="677"/>
      <c r="AY15" s="677"/>
      <c r="AZ15" s="677"/>
      <c r="BA15" s="677"/>
      <c r="BB15" s="677"/>
      <c r="BC15" s="677"/>
      <c r="BD15" s="677"/>
      <c r="BE15" s="677"/>
      <c r="BF15" s="677"/>
      <c r="BG15" s="677"/>
      <c r="BH15" s="677"/>
      <c r="BI15" s="677"/>
      <c r="BJ15" s="677"/>
      <c r="BK15" s="677"/>
      <c r="BL15" s="677"/>
      <c r="BM15" s="677"/>
      <c r="BN15" s="677"/>
      <c r="BO15" s="677"/>
      <c r="BP15" s="677"/>
      <c r="BQ15" s="677"/>
      <c r="BR15" s="677"/>
      <c r="BS15" s="677"/>
      <c r="BT15" s="677"/>
      <c r="BU15" s="677"/>
      <c r="BV15" s="677"/>
      <c r="BW15" s="677"/>
      <c r="BX15" s="677"/>
      <c r="BY15" s="677"/>
      <c r="BZ15" s="677"/>
    </row>
    <row r="16" spans="1:78" s="2" customFormat="1" ht="15.75" customHeight="1">
      <c r="A16" s="59"/>
      <c r="B16" s="59" t="s">
        <v>32</v>
      </c>
      <c r="C16" s="59"/>
      <c r="D16" s="59"/>
      <c r="E16" s="59"/>
      <c r="F16" s="59"/>
      <c r="G16" s="59"/>
      <c r="H16" s="59"/>
      <c r="I16" s="59"/>
      <c r="J16" s="59"/>
      <c r="K16" s="59"/>
      <c r="L16" s="59"/>
      <c r="M16" s="59"/>
      <c r="N16" s="59"/>
      <c r="O16" s="59"/>
      <c r="P16" s="59"/>
      <c r="Q16" s="59"/>
      <c r="R16" s="670" t="s">
        <v>1254</v>
      </c>
      <c r="S16" s="670"/>
      <c r="T16" s="670"/>
      <c r="U16" s="731"/>
      <c r="V16" s="731"/>
      <c r="W16" s="731"/>
      <c r="X16" s="731"/>
      <c r="Y16" s="731"/>
      <c r="Z16" s="731"/>
      <c r="AA16" s="731"/>
      <c r="AB16" s="731"/>
      <c r="AC16" s="731"/>
      <c r="AD16" s="731"/>
      <c r="AE16" s="731"/>
      <c r="AF16" s="731"/>
      <c r="AG16" s="731"/>
      <c r="AH16" s="731"/>
      <c r="AI16" s="731"/>
      <c r="AJ16" s="731"/>
      <c r="AK16" s="731"/>
      <c r="AL16" s="731"/>
      <c r="AM16" s="731"/>
      <c r="AN16" s="731"/>
      <c r="AO16" s="731"/>
      <c r="AP16" s="731"/>
      <c r="AQ16" s="731"/>
      <c r="AR16" s="731"/>
      <c r="AS16" s="731"/>
      <c r="AT16" s="731"/>
      <c r="AU16" s="731"/>
      <c r="AV16" s="731"/>
      <c r="AW16" s="731"/>
      <c r="AX16" s="731"/>
      <c r="AY16" s="731"/>
      <c r="AZ16" s="731"/>
      <c r="BA16" s="731"/>
      <c r="BB16" s="731"/>
      <c r="BC16" s="731"/>
      <c r="BD16" s="731"/>
      <c r="BE16" s="731"/>
      <c r="BF16" s="731"/>
      <c r="BG16" s="731"/>
      <c r="BH16" s="731"/>
      <c r="BI16" s="731"/>
      <c r="BJ16" s="731"/>
      <c r="BK16" s="731"/>
      <c r="BL16" s="731"/>
      <c r="BM16" s="731"/>
      <c r="BN16" s="731"/>
      <c r="BO16" s="731"/>
      <c r="BP16" s="731"/>
      <c r="BQ16" s="731"/>
      <c r="BR16" s="731"/>
      <c r="BS16" s="731"/>
      <c r="BT16" s="731"/>
      <c r="BU16" s="731"/>
      <c r="BV16" s="731"/>
      <c r="BW16" s="731"/>
      <c r="BX16" s="731"/>
      <c r="BY16" s="731"/>
      <c r="BZ16" s="731"/>
    </row>
    <row r="17" spans="1:78" s="2" customFormat="1" ht="15.75" customHeight="1">
      <c r="A17" s="59"/>
      <c r="B17" s="59" t="s">
        <v>33</v>
      </c>
      <c r="C17" s="59"/>
      <c r="D17" s="59"/>
      <c r="E17" s="59"/>
      <c r="F17" s="59"/>
      <c r="G17" s="59"/>
      <c r="H17" s="59"/>
      <c r="I17" s="59"/>
      <c r="J17" s="59"/>
      <c r="K17" s="59"/>
      <c r="L17" s="59"/>
      <c r="M17" s="59"/>
      <c r="N17" s="59"/>
      <c r="O17" s="59"/>
      <c r="P17" s="59"/>
      <c r="Q17" s="59"/>
      <c r="R17" s="677"/>
      <c r="S17" s="677"/>
      <c r="T17" s="677"/>
      <c r="U17" s="677"/>
      <c r="V17" s="677"/>
      <c r="W17" s="677"/>
      <c r="X17" s="677"/>
      <c r="Y17" s="677"/>
      <c r="Z17" s="677"/>
      <c r="AA17" s="677"/>
      <c r="AB17" s="677"/>
      <c r="AC17" s="677"/>
      <c r="AD17" s="677"/>
      <c r="AE17" s="677"/>
      <c r="AF17" s="677"/>
      <c r="AG17" s="677"/>
      <c r="AH17" s="677"/>
      <c r="AI17" s="677"/>
      <c r="AJ17" s="677"/>
      <c r="AK17" s="677"/>
      <c r="AL17" s="677"/>
      <c r="AM17" s="677"/>
      <c r="AN17" s="677"/>
      <c r="AO17" s="677"/>
      <c r="AP17" s="677"/>
      <c r="AQ17" s="677"/>
      <c r="AR17" s="677"/>
      <c r="AS17" s="677"/>
      <c r="AT17" s="677"/>
      <c r="AU17" s="677"/>
      <c r="AV17" s="677"/>
      <c r="AW17" s="677"/>
      <c r="AX17" s="677"/>
      <c r="AY17" s="677"/>
      <c r="AZ17" s="677"/>
      <c r="BA17" s="677"/>
      <c r="BB17" s="677"/>
      <c r="BC17" s="677"/>
      <c r="BD17" s="677"/>
      <c r="BE17" s="677"/>
      <c r="BF17" s="677"/>
      <c r="BG17" s="677"/>
      <c r="BH17" s="677"/>
      <c r="BI17" s="677"/>
      <c r="BJ17" s="677"/>
      <c r="BK17" s="677"/>
      <c r="BL17" s="677"/>
      <c r="BM17" s="677"/>
      <c r="BN17" s="677"/>
      <c r="BO17" s="677"/>
      <c r="BP17" s="677"/>
      <c r="BQ17" s="677"/>
      <c r="BR17" s="677"/>
      <c r="BS17" s="677"/>
      <c r="BT17" s="677"/>
      <c r="BU17" s="677"/>
      <c r="BV17" s="677"/>
      <c r="BW17" s="677"/>
      <c r="BX17" s="677"/>
      <c r="BY17" s="677"/>
      <c r="BZ17" s="677"/>
    </row>
    <row r="18" spans="1:78" s="2" customFormat="1" ht="15.75" customHeight="1">
      <c r="A18" s="59"/>
      <c r="B18" s="59" t="s">
        <v>34</v>
      </c>
      <c r="C18" s="59"/>
      <c r="D18" s="59"/>
      <c r="E18" s="59"/>
      <c r="F18" s="59"/>
      <c r="G18" s="59"/>
      <c r="H18" s="59"/>
      <c r="I18" s="59"/>
      <c r="J18" s="59"/>
      <c r="K18" s="59"/>
      <c r="L18" s="59"/>
      <c r="M18" s="59"/>
      <c r="N18" s="59"/>
      <c r="O18" s="59"/>
      <c r="P18" s="59"/>
      <c r="Q18" s="59"/>
      <c r="R18" s="731"/>
      <c r="S18" s="731"/>
      <c r="T18" s="731"/>
      <c r="U18" s="731"/>
      <c r="V18" s="731"/>
      <c r="W18" s="731"/>
      <c r="X18" s="731"/>
      <c r="Y18" s="731"/>
      <c r="Z18" s="731"/>
      <c r="AA18" s="731"/>
      <c r="AB18" s="731"/>
      <c r="AC18" s="731"/>
      <c r="AD18" s="731"/>
      <c r="AE18" s="731"/>
      <c r="AF18" s="731"/>
      <c r="AG18" s="731"/>
      <c r="AH18" s="731"/>
      <c r="AI18" s="731"/>
      <c r="AJ18" s="731"/>
      <c r="AK18" s="731"/>
      <c r="AL18" s="731"/>
      <c r="AM18" s="731"/>
      <c r="AN18" s="731"/>
      <c r="AO18" s="731"/>
      <c r="AP18" s="731"/>
      <c r="AQ18" s="731"/>
      <c r="AR18" s="731"/>
      <c r="AS18" s="731"/>
      <c r="AT18" s="731"/>
      <c r="AU18" s="731"/>
      <c r="AV18" s="731"/>
      <c r="AW18" s="731"/>
      <c r="AX18" s="731"/>
      <c r="AY18" s="731"/>
      <c r="AZ18" s="731"/>
      <c r="BA18" s="731"/>
      <c r="BB18" s="731"/>
      <c r="BC18" s="731"/>
      <c r="BD18" s="731"/>
      <c r="BE18" s="731"/>
      <c r="BF18" s="731"/>
      <c r="BG18" s="731"/>
      <c r="BH18" s="731"/>
      <c r="BI18" s="731"/>
      <c r="BJ18" s="731"/>
      <c r="BK18" s="731"/>
      <c r="BL18" s="731"/>
      <c r="BM18" s="731"/>
      <c r="BN18" s="731"/>
      <c r="BO18" s="731"/>
      <c r="BP18" s="731"/>
      <c r="BQ18" s="731"/>
      <c r="BR18" s="731"/>
      <c r="BS18" s="731"/>
      <c r="BT18" s="731"/>
      <c r="BU18" s="731"/>
      <c r="BV18" s="731"/>
      <c r="BW18" s="731"/>
      <c r="BX18" s="731"/>
      <c r="BY18" s="731"/>
      <c r="BZ18" s="731"/>
    </row>
    <row r="19" spans="1:78" s="2" customFormat="1" ht="7.5" customHeight="1">
      <c r="A19" s="63"/>
      <c r="B19" s="63"/>
      <c r="C19" s="63"/>
      <c r="D19" s="63"/>
      <c r="E19" s="63"/>
      <c r="F19" s="63"/>
      <c r="G19" s="63"/>
      <c r="H19" s="63"/>
      <c r="I19" s="63"/>
      <c r="J19" s="63"/>
      <c r="K19" s="63"/>
      <c r="L19" s="63"/>
      <c r="M19" s="63"/>
      <c r="N19" s="63"/>
      <c r="O19" s="63"/>
      <c r="P19" s="63"/>
      <c r="Q19" s="63"/>
      <c r="R19" s="63"/>
      <c r="S19" s="63"/>
      <c r="T19" s="63"/>
      <c r="U19" s="63"/>
      <c r="V19" s="63"/>
      <c r="W19" s="63"/>
      <c r="X19" s="63"/>
      <c r="Y19" s="63"/>
      <c r="Z19" s="63"/>
      <c r="AA19" s="63"/>
      <c r="AB19" s="63"/>
      <c r="AC19" s="63"/>
      <c r="AD19" s="63"/>
      <c r="AE19" s="63"/>
      <c r="AF19" s="63"/>
      <c r="AG19" s="63"/>
      <c r="AH19" s="63"/>
      <c r="AI19" s="63"/>
      <c r="AJ19" s="63"/>
      <c r="AK19" s="63"/>
      <c r="AL19" s="63"/>
      <c r="AM19" s="63"/>
      <c r="AN19" s="63"/>
      <c r="AO19" s="63"/>
      <c r="AP19" s="63"/>
      <c r="AQ19" s="63"/>
      <c r="AR19" s="63"/>
      <c r="AS19" s="63"/>
      <c r="AT19" s="63"/>
      <c r="AU19" s="63"/>
      <c r="AV19" s="63"/>
      <c r="AW19" s="63"/>
      <c r="AX19" s="63"/>
      <c r="AY19" s="63"/>
      <c r="AZ19" s="63"/>
      <c r="BA19" s="63"/>
      <c r="BB19" s="63"/>
      <c r="BC19" s="63"/>
      <c r="BD19" s="63"/>
      <c r="BE19" s="63"/>
      <c r="BF19" s="63"/>
      <c r="BG19" s="63"/>
      <c r="BH19" s="63"/>
      <c r="BI19" s="63"/>
      <c r="BJ19" s="63"/>
      <c r="BK19" s="63"/>
      <c r="BL19" s="63"/>
      <c r="BM19" s="63"/>
      <c r="BN19" s="63"/>
      <c r="BO19" s="63"/>
      <c r="BP19" s="63"/>
      <c r="BQ19" s="63"/>
      <c r="BR19" s="63"/>
      <c r="BS19" s="63"/>
      <c r="BT19" s="63"/>
      <c r="BU19" s="63"/>
      <c r="BV19" s="63"/>
      <c r="BW19" s="63"/>
      <c r="BX19" s="63"/>
      <c r="BY19" s="63"/>
      <c r="BZ19" s="63"/>
    </row>
    <row r="20" spans="1:78" s="2" customFormat="1" ht="7.5" customHeight="1">
      <c r="A20" s="59"/>
      <c r="B20" s="59"/>
      <c r="C20" s="59"/>
      <c r="D20" s="59"/>
      <c r="E20" s="59"/>
      <c r="F20" s="59"/>
      <c r="G20" s="59"/>
      <c r="H20" s="59"/>
      <c r="I20" s="59"/>
      <c r="J20" s="59"/>
      <c r="K20" s="59"/>
      <c r="L20" s="59"/>
      <c r="M20" s="59"/>
      <c r="N20" s="59"/>
      <c r="O20" s="59"/>
      <c r="P20" s="59"/>
      <c r="Q20" s="59"/>
      <c r="R20" s="59"/>
      <c r="S20" s="59"/>
      <c r="T20" s="59"/>
      <c r="U20" s="59"/>
      <c r="V20" s="59"/>
      <c r="W20" s="59"/>
      <c r="X20" s="59"/>
      <c r="Y20" s="59"/>
      <c r="Z20" s="59"/>
      <c r="AA20" s="59"/>
      <c r="AB20" s="59"/>
      <c r="AC20" s="59"/>
      <c r="AD20" s="59"/>
      <c r="AE20" s="59"/>
      <c r="AF20" s="59"/>
      <c r="AG20" s="59"/>
      <c r="AH20" s="59"/>
      <c r="AI20" s="59"/>
      <c r="AJ20" s="59"/>
      <c r="AK20" s="59"/>
      <c r="AL20" s="59"/>
      <c r="AM20" s="59"/>
      <c r="AN20" s="59"/>
      <c r="AO20" s="59"/>
      <c r="AP20" s="59"/>
      <c r="AQ20" s="59"/>
      <c r="AR20" s="59"/>
      <c r="AS20" s="59"/>
      <c r="AT20" s="59"/>
      <c r="AU20" s="59"/>
      <c r="AV20" s="59"/>
      <c r="AW20" s="59"/>
      <c r="AX20" s="59"/>
      <c r="AY20" s="59"/>
      <c r="AZ20" s="59"/>
      <c r="BA20" s="59"/>
      <c r="BB20" s="59"/>
      <c r="BC20" s="59"/>
      <c r="BD20" s="59"/>
      <c r="BE20" s="59"/>
      <c r="BF20" s="59"/>
      <c r="BG20" s="59"/>
      <c r="BH20" s="59"/>
      <c r="BI20" s="59"/>
      <c r="BJ20" s="59"/>
      <c r="BK20" s="59"/>
      <c r="BL20" s="59"/>
      <c r="BM20" s="59"/>
      <c r="BN20" s="59"/>
      <c r="BO20" s="59"/>
      <c r="BP20" s="59"/>
      <c r="BQ20" s="59"/>
      <c r="BR20" s="59"/>
      <c r="BS20" s="59"/>
      <c r="BT20" s="59"/>
      <c r="BU20" s="59"/>
      <c r="BV20" s="59"/>
      <c r="BW20" s="59"/>
      <c r="BX20" s="59"/>
      <c r="BY20" s="59"/>
      <c r="BZ20" s="59"/>
    </row>
    <row r="21" spans="1:78" s="2" customFormat="1" ht="15.75" customHeight="1">
      <c r="A21" s="59" t="s">
        <v>1639</v>
      </c>
      <c r="B21" s="59"/>
      <c r="C21" s="59"/>
      <c r="D21" s="59"/>
      <c r="E21" s="59"/>
      <c r="F21" s="59"/>
      <c r="G21" s="59"/>
      <c r="H21" s="59"/>
      <c r="I21" s="59"/>
      <c r="J21" s="59"/>
      <c r="K21" s="59"/>
      <c r="L21" s="59"/>
      <c r="M21" s="59"/>
      <c r="N21" s="59"/>
      <c r="O21" s="59"/>
      <c r="P21" s="59"/>
      <c r="Q21" s="59"/>
      <c r="R21" s="59"/>
      <c r="S21" s="59"/>
      <c r="T21" s="59"/>
      <c r="U21" s="59"/>
      <c r="V21" s="59"/>
      <c r="W21" s="59"/>
      <c r="X21" s="59"/>
      <c r="Y21" s="59"/>
      <c r="Z21" s="59"/>
      <c r="AA21" s="59"/>
      <c r="AB21" s="59"/>
      <c r="AC21" s="59"/>
      <c r="AD21" s="59"/>
      <c r="AE21" s="59"/>
      <c r="AF21" s="59"/>
      <c r="AG21" s="59"/>
      <c r="AH21" s="59"/>
      <c r="AI21" s="59"/>
      <c r="AJ21" s="59"/>
      <c r="AK21" s="59"/>
      <c r="AL21" s="59"/>
      <c r="AM21" s="59"/>
      <c r="AN21" s="59"/>
      <c r="AO21" s="59"/>
      <c r="AP21" s="59"/>
      <c r="AQ21" s="59"/>
      <c r="AR21" s="59"/>
      <c r="AS21" s="59"/>
      <c r="AT21" s="59"/>
      <c r="AU21" s="59"/>
      <c r="AV21" s="59"/>
      <c r="AW21" s="59"/>
      <c r="AX21" s="59"/>
      <c r="AY21" s="59"/>
      <c r="AZ21" s="59"/>
      <c r="BA21" s="59"/>
      <c r="BB21" s="59"/>
      <c r="BC21" s="59"/>
      <c r="BD21" s="59"/>
      <c r="BE21" s="59"/>
      <c r="BF21" s="59"/>
      <c r="BG21" s="59"/>
      <c r="BH21" s="59"/>
      <c r="BI21" s="59"/>
      <c r="BJ21" s="59"/>
      <c r="BK21" s="59"/>
      <c r="BL21" s="59"/>
      <c r="BM21" s="59"/>
      <c r="BN21" s="59"/>
      <c r="BO21" s="59"/>
      <c r="BP21" s="59"/>
      <c r="BQ21" s="59"/>
      <c r="BR21" s="59"/>
      <c r="BS21" s="59"/>
      <c r="BT21" s="59"/>
      <c r="BU21" s="59"/>
      <c r="BV21" s="59"/>
      <c r="BW21" s="59"/>
      <c r="BX21" s="59"/>
      <c r="BY21" s="59"/>
      <c r="BZ21" s="59"/>
    </row>
    <row r="22" spans="1:78" s="2" customFormat="1" ht="15.75" customHeight="1">
      <c r="A22" s="59"/>
      <c r="B22" s="59" t="s">
        <v>30</v>
      </c>
      <c r="C22" s="59"/>
      <c r="D22" s="59"/>
      <c r="E22" s="59"/>
      <c r="F22" s="59"/>
      <c r="G22" s="59"/>
      <c r="H22" s="59"/>
      <c r="I22" s="59"/>
      <c r="J22" s="59"/>
      <c r="K22" s="59"/>
      <c r="L22" s="59"/>
      <c r="M22" s="59"/>
      <c r="N22" s="59"/>
      <c r="O22" s="59"/>
      <c r="P22" s="59"/>
      <c r="Q22" s="59"/>
      <c r="R22" s="677"/>
      <c r="S22" s="677"/>
      <c r="T22" s="677"/>
      <c r="U22" s="677"/>
      <c r="V22" s="677"/>
      <c r="W22" s="677"/>
      <c r="X22" s="677"/>
      <c r="Y22" s="677"/>
      <c r="Z22" s="677"/>
      <c r="AA22" s="677"/>
      <c r="AB22" s="677"/>
      <c r="AC22" s="677"/>
      <c r="AD22" s="677"/>
      <c r="AE22" s="677"/>
      <c r="AF22" s="677"/>
      <c r="AG22" s="677"/>
      <c r="AH22" s="677"/>
      <c r="AI22" s="677"/>
      <c r="AJ22" s="677"/>
      <c r="AK22" s="677"/>
      <c r="AL22" s="677"/>
      <c r="AM22" s="677"/>
      <c r="AN22" s="677"/>
      <c r="AO22" s="677"/>
      <c r="AP22" s="677"/>
      <c r="AQ22" s="677"/>
      <c r="AR22" s="677"/>
      <c r="AS22" s="677"/>
      <c r="AT22" s="677"/>
      <c r="AU22" s="677"/>
      <c r="AV22" s="677"/>
      <c r="AW22" s="677"/>
      <c r="AX22" s="677"/>
      <c r="AY22" s="677"/>
      <c r="AZ22" s="677"/>
      <c r="BA22" s="677"/>
      <c r="BB22" s="677"/>
      <c r="BC22" s="677"/>
      <c r="BD22" s="677"/>
      <c r="BE22" s="677"/>
      <c r="BF22" s="677"/>
      <c r="BG22" s="677"/>
      <c r="BH22" s="677"/>
      <c r="BI22" s="677"/>
      <c r="BJ22" s="677"/>
      <c r="BK22" s="677"/>
      <c r="BL22" s="677"/>
      <c r="BM22" s="677"/>
      <c r="BN22" s="677"/>
      <c r="BO22" s="677"/>
      <c r="BP22" s="677"/>
      <c r="BQ22" s="677"/>
      <c r="BR22" s="677"/>
      <c r="BS22" s="677"/>
      <c r="BT22" s="677"/>
      <c r="BU22" s="677"/>
      <c r="BV22" s="677"/>
      <c r="BW22" s="677"/>
      <c r="BX22" s="677"/>
      <c r="BY22" s="677"/>
      <c r="BZ22" s="677"/>
    </row>
    <row r="23" spans="1:78" s="2" customFormat="1" ht="15.75" customHeight="1">
      <c r="A23" s="59"/>
      <c r="B23" s="59" t="s">
        <v>31</v>
      </c>
      <c r="C23" s="59"/>
      <c r="D23" s="59"/>
      <c r="E23" s="59"/>
      <c r="F23" s="59"/>
      <c r="G23" s="59"/>
      <c r="H23" s="59"/>
      <c r="I23" s="59"/>
      <c r="J23" s="59"/>
      <c r="K23" s="59"/>
      <c r="L23" s="59"/>
      <c r="M23" s="59"/>
      <c r="N23" s="59"/>
      <c r="O23" s="59"/>
      <c r="P23" s="59"/>
      <c r="Q23" s="59"/>
      <c r="R23" s="677"/>
      <c r="S23" s="677"/>
      <c r="T23" s="677"/>
      <c r="U23" s="677"/>
      <c r="V23" s="677"/>
      <c r="W23" s="677"/>
      <c r="X23" s="677"/>
      <c r="Y23" s="677"/>
      <c r="Z23" s="677"/>
      <c r="AA23" s="677"/>
      <c r="AB23" s="677"/>
      <c r="AC23" s="677"/>
      <c r="AD23" s="677"/>
      <c r="AE23" s="677"/>
      <c r="AF23" s="677"/>
      <c r="AG23" s="677"/>
      <c r="AH23" s="677"/>
      <c r="AI23" s="677"/>
      <c r="AJ23" s="677"/>
      <c r="AK23" s="677"/>
      <c r="AL23" s="677"/>
      <c r="AM23" s="677"/>
      <c r="AN23" s="677"/>
      <c r="AO23" s="677"/>
      <c r="AP23" s="677"/>
      <c r="AQ23" s="677"/>
      <c r="AR23" s="677"/>
      <c r="AS23" s="677"/>
      <c r="AT23" s="677"/>
      <c r="AU23" s="677"/>
      <c r="AV23" s="677"/>
      <c r="AW23" s="677"/>
      <c r="AX23" s="677"/>
      <c r="AY23" s="677"/>
      <c r="AZ23" s="677"/>
      <c r="BA23" s="677"/>
      <c r="BB23" s="677"/>
      <c r="BC23" s="677"/>
      <c r="BD23" s="677"/>
      <c r="BE23" s="677"/>
      <c r="BF23" s="677"/>
      <c r="BG23" s="677"/>
      <c r="BH23" s="677"/>
      <c r="BI23" s="677"/>
      <c r="BJ23" s="677"/>
      <c r="BK23" s="677"/>
      <c r="BL23" s="677"/>
      <c r="BM23" s="677"/>
      <c r="BN23" s="677"/>
      <c r="BO23" s="677"/>
      <c r="BP23" s="677"/>
      <c r="BQ23" s="677"/>
      <c r="BR23" s="677"/>
      <c r="BS23" s="677"/>
      <c r="BT23" s="677"/>
      <c r="BU23" s="677"/>
      <c r="BV23" s="677"/>
      <c r="BW23" s="677"/>
      <c r="BX23" s="677"/>
      <c r="BY23" s="677"/>
      <c r="BZ23" s="677"/>
    </row>
    <row r="24" spans="1:78" s="2" customFormat="1" ht="15.75" customHeight="1">
      <c r="A24" s="59"/>
      <c r="B24" s="59" t="s">
        <v>32</v>
      </c>
      <c r="C24" s="59"/>
      <c r="D24" s="59"/>
      <c r="E24" s="59"/>
      <c r="F24" s="59"/>
      <c r="G24" s="59"/>
      <c r="H24" s="59"/>
      <c r="I24" s="59"/>
      <c r="J24" s="59"/>
      <c r="K24" s="59"/>
      <c r="L24" s="59"/>
      <c r="M24" s="59"/>
      <c r="N24" s="59"/>
      <c r="O24" s="59"/>
      <c r="P24" s="59"/>
      <c r="Q24" s="59"/>
      <c r="R24" s="670" t="s">
        <v>1254</v>
      </c>
      <c r="S24" s="670"/>
      <c r="T24" s="670"/>
      <c r="U24" s="731"/>
      <c r="V24" s="731"/>
      <c r="W24" s="731"/>
      <c r="X24" s="731"/>
      <c r="Y24" s="731"/>
      <c r="Z24" s="731"/>
      <c r="AA24" s="731"/>
      <c r="AB24" s="731"/>
      <c r="AC24" s="731"/>
      <c r="AD24" s="731"/>
      <c r="AE24" s="731"/>
      <c r="AF24" s="731"/>
      <c r="AG24" s="731"/>
      <c r="AH24" s="731"/>
      <c r="AI24" s="731"/>
      <c r="AJ24" s="731"/>
      <c r="AK24" s="731"/>
      <c r="AL24" s="731"/>
      <c r="AM24" s="731"/>
      <c r="AN24" s="731"/>
      <c r="AO24" s="731"/>
      <c r="AP24" s="731"/>
      <c r="AQ24" s="731"/>
      <c r="AR24" s="731"/>
      <c r="AS24" s="731"/>
      <c r="AT24" s="731"/>
      <c r="AU24" s="731"/>
      <c r="AV24" s="731"/>
      <c r="AW24" s="731"/>
      <c r="AX24" s="731"/>
      <c r="AY24" s="731"/>
      <c r="AZ24" s="731"/>
      <c r="BA24" s="731"/>
      <c r="BB24" s="731"/>
      <c r="BC24" s="731"/>
      <c r="BD24" s="731"/>
      <c r="BE24" s="731"/>
      <c r="BF24" s="731"/>
      <c r="BG24" s="731"/>
      <c r="BH24" s="731"/>
      <c r="BI24" s="731"/>
      <c r="BJ24" s="731"/>
      <c r="BK24" s="731"/>
      <c r="BL24" s="731"/>
      <c r="BM24" s="731"/>
      <c r="BN24" s="731"/>
      <c r="BO24" s="731"/>
      <c r="BP24" s="731"/>
      <c r="BQ24" s="731"/>
      <c r="BR24" s="731"/>
      <c r="BS24" s="731"/>
      <c r="BT24" s="731"/>
      <c r="BU24" s="731"/>
      <c r="BV24" s="731"/>
      <c r="BW24" s="731"/>
      <c r="BX24" s="731"/>
      <c r="BY24" s="731"/>
      <c r="BZ24" s="731"/>
    </row>
    <row r="25" spans="1:78" s="2" customFormat="1" ht="15.75" customHeight="1">
      <c r="A25" s="59"/>
      <c r="B25" s="59" t="s">
        <v>33</v>
      </c>
      <c r="C25" s="59"/>
      <c r="D25" s="59"/>
      <c r="E25" s="59"/>
      <c r="F25" s="59"/>
      <c r="G25" s="59"/>
      <c r="H25" s="59"/>
      <c r="I25" s="59"/>
      <c r="J25" s="59"/>
      <c r="K25" s="59"/>
      <c r="L25" s="59"/>
      <c r="M25" s="59"/>
      <c r="N25" s="59"/>
      <c r="O25" s="59"/>
      <c r="P25" s="59"/>
      <c r="Q25" s="59"/>
      <c r="R25" s="677"/>
      <c r="S25" s="677"/>
      <c r="T25" s="677"/>
      <c r="U25" s="677"/>
      <c r="V25" s="677"/>
      <c r="W25" s="677"/>
      <c r="X25" s="677"/>
      <c r="Y25" s="677"/>
      <c r="Z25" s="677"/>
      <c r="AA25" s="677"/>
      <c r="AB25" s="677"/>
      <c r="AC25" s="677"/>
      <c r="AD25" s="677"/>
      <c r="AE25" s="677"/>
      <c r="AF25" s="677"/>
      <c r="AG25" s="677"/>
      <c r="AH25" s="677"/>
      <c r="AI25" s="677"/>
      <c r="AJ25" s="677"/>
      <c r="AK25" s="677"/>
      <c r="AL25" s="677"/>
      <c r="AM25" s="677"/>
      <c r="AN25" s="677"/>
      <c r="AO25" s="677"/>
      <c r="AP25" s="677"/>
      <c r="AQ25" s="677"/>
      <c r="AR25" s="677"/>
      <c r="AS25" s="677"/>
      <c r="AT25" s="677"/>
      <c r="AU25" s="677"/>
      <c r="AV25" s="677"/>
      <c r="AW25" s="677"/>
      <c r="AX25" s="677"/>
      <c r="AY25" s="677"/>
      <c r="AZ25" s="677"/>
      <c r="BA25" s="677"/>
      <c r="BB25" s="677"/>
      <c r="BC25" s="677"/>
      <c r="BD25" s="677"/>
      <c r="BE25" s="677"/>
      <c r="BF25" s="677"/>
      <c r="BG25" s="677"/>
      <c r="BH25" s="677"/>
      <c r="BI25" s="677"/>
      <c r="BJ25" s="677"/>
      <c r="BK25" s="677"/>
      <c r="BL25" s="677"/>
      <c r="BM25" s="677"/>
      <c r="BN25" s="677"/>
      <c r="BO25" s="677"/>
      <c r="BP25" s="677"/>
      <c r="BQ25" s="677"/>
      <c r="BR25" s="677"/>
      <c r="BS25" s="677"/>
      <c r="BT25" s="677"/>
      <c r="BU25" s="677"/>
      <c r="BV25" s="677"/>
      <c r="BW25" s="677"/>
      <c r="BX25" s="677"/>
      <c r="BY25" s="677"/>
      <c r="BZ25" s="677"/>
    </row>
    <row r="26" spans="1:78" s="2" customFormat="1" ht="15.75" customHeight="1">
      <c r="A26" s="59"/>
      <c r="B26" s="59" t="s">
        <v>34</v>
      </c>
      <c r="C26" s="59"/>
      <c r="D26" s="59"/>
      <c r="E26" s="59"/>
      <c r="F26" s="59"/>
      <c r="G26" s="59"/>
      <c r="H26" s="59"/>
      <c r="I26" s="59"/>
      <c r="J26" s="59"/>
      <c r="K26" s="59"/>
      <c r="L26" s="59"/>
      <c r="M26" s="59"/>
      <c r="N26" s="59"/>
      <c r="O26" s="59"/>
      <c r="P26" s="59"/>
      <c r="Q26" s="59"/>
      <c r="R26" s="731"/>
      <c r="S26" s="731"/>
      <c r="T26" s="731"/>
      <c r="U26" s="731"/>
      <c r="V26" s="731"/>
      <c r="W26" s="731"/>
      <c r="X26" s="731"/>
      <c r="Y26" s="731"/>
      <c r="Z26" s="731"/>
      <c r="AA26" s="731"/>
      <c r="AB26" s="731"/>
      <c r="AC26" s="731"/>
      <c r="AD26" s="731"/>
      <c r="AE26" s="731"/>
      <c r="AF26" s="731"/>
      <c r="AG26" s="731"/>
      <c r="AH26" s="731"/>
      <c r="AI26" s="731"/>
      <c r="AJ26" s="731"/>
      <c r="AK26" s="731"/>
      <c r="AL26" s="731"/>
      <c r="AM26" s="731"/>
      <c r="AN26" s="731"/>
      <c r="AO26" s="731"/>
      <c r="AP26" s="731"/>
      <c r="AQ26" s="731"/>
      <c r="AR26" s="731"/>
      <c r="AS26" s="731"/>
      <c r="AT26" s="731"/>
      <c r="AU26" s="731"/>
      <c r="AV26" s="731"/>
      <c r="AW26" s="731"/>
      <c r="AX26" s="731"/>
      <c r="AY26" s="731"/>
      <c r="AZ26" s="731"/>
      <c r="BA26" s="731"/>
      <c r="BB26" s="731"/>
      <c r="BC26" s="731"/>
      <c r="BD26" s="731"/>
      <c r="BE26" s="731"/>
      <c r="BF26" s="731"/>
      <c r="BG26" s="731"/>
      <c r="BH26" s="731"/>
      <c r="BI26" s="731"/>
      <c r="BJ26" s="731"/>
      <c r="BK26" s="731"/>
      <c r="BL26" s="731"/>
      <c r="BM26" s="731"/>
      <c r="BN26" s="731"/>
      <c r="BO26" s="731"/>
      <c r="BP26" s="731"/>
      <c r="BQ26" s="731"/>
      <c r="BR26" s="731"/>
      <c r="BS26" s="731"/>
      <c r="BT26" s="731"/>
      <c r="BU26" s="731"/>
      <c r="BV26" s="731"/>
      <c r="BW26" s="731"/>
      <c r="BX26" s="731"/>
      <c r="BY26" s="731"/>
      <c r="BZ26" s="731"/>
    </row>
    <row r="27" spans="1:78" s="2" customFormat="1" ht="7.5" customHeight="1">
      <c r="A27" s="63"/>
      <c r="B27" s="63"/>
      <c r="C27" s="63"/>
      <c r="D27" s="63"/>
      <c r="E27" s="63"/>
      <c r="F27" s="63"/>
      <c r="G27" s="63"/>
      <c r="H27" s="63"/>
      <c r="I27" s="63"/>
      <c r="J27" s="63"/>
      <c r="K27" s="63"/>
      <c r="L27" s="63"/>
      <c r="M27" s="63"/>
      <c r="N27" s="63"/>
      <c r="O27" s="63"/>
      <c r="P27" s="63"/>
      <c r="Q27" s="63"/>
      <c r="R27" s="63"/>
      <c r="S27" s="63"/>
      <c r="T27" s="63"/>
      <c r="U27" s="63"/>
      <c r="V27" s="63"/>
      <c r="W27" s="63"/>
      <c r="X27" s="63"/>
      <c r="Y27" s="63"/>
      <c r="Z27" s="63"/>
      <c r="AA27" s="63"/>
      <c r="AB27" s="63"/>
      <c r="AC27" s="63"/>
      <c r="AD27" s="63"/>
      <c r="AE27" s="63"/>
      <c r="AF27" s="63"/>
      <c r="AG27" s="63"/>
      <c r="AH27" s="63"/>
      <c r="AI27" s="63"/>
      <c r="AJ27" s="63"/>
      <c r="AK27" s="63"/>
      <c r="AL27" s="63"/>
      <c r="AM27" s="63"/>
      <c r="AN27" s="63"/>
      <c r="AO27" s="63"/>
      <c r="AP27" s="63"/>
      <c r="AQ27" s="63"/>
      <c r="AR27" s="63"/>
      <c r="AS27" s="63"/>
      <c r="AT27" s="63"/>
      <c r="AU27" s="63"/>
      <c r="AV27" s="63"/>
      <c r="AW27" s="63"/>
      <c r="AX27" s="63"/>
      <c r="AY27" s="63"/>
      <c r="AZ27" s="63"/>
      <c r="BA27" s="63"/>
      <c r="BB27" s="63"/>
      <c r="BC27" s="63"/>
      <c r="BD27" s="63"/>
      <c r="BE27" s="63"/>
      <c r="BF27" s="63"/>
      <c r="BG27" s="63"/>
      <c r="BH27" s="63"/>
      <c r="BI27" s="63"/>
      <c r="BJ27" s="63"/>
      <c r="BK27" s="63"/>
      <c r="BL27" s="63"/>
      <c r="BM27" s="63"/>
      <c r="BN27" s="63"/>
      <c r="BO27" s="63"/>
      <c r="BP27" s="63"/>
      <c r="BQ27" s="63"/>
      <c r="BR27" s="63"/>
      <c r="BS27" s="63"/>
      <c r="BT27" s="63"/>
      <c r="BU27" s="63"/>
      <c r="BV27" s="63"/>
      <c r="BW27" s="63"/>
      <c r="BX27" s="63"/>
      <c r="BY27" s="63"/>
      <c r="BZ27" s="63"/>
    </row>
    <row r="28" spans="1:78" s="2" customFormat="1" ht="7.5" customHeight="1">
      <c r="A28" s="59"/>
      <c r="B28" s="59"/>
      <c r="C28" s="59"/>
      <c r="D28" s="59"/>
      <c r="E28" s="59"/>
      <c r="F28" s="59"/>
      <c r="G28" s="59"/>
      <c r="H28" s="59"/>
      <c r="I28" s="59"/>
      <c r="J28" s="59"/>
      <c r="K28" s="59"/>
      <c r="L28" s="59"/>
      <c r="M28" s="59"/>
      <c r="N28" s="59"/>
      <c r="O28" s="59"/>
      <c r="P28" s="59"/>
      <c r="Q28" s="59"/>
      <c r="R28" s="59"/>
      <c r="S28" s="59"/>
      <c r="T28" s="59"/>
      <c r="U28" s="59"/>
      <c r="V28" s="59"/>
      <c r="W28" s="59"/>
      <c r="X28" s="59"/>
      <c r="Y28" s="59"/>
      <c r="Z28" s="59"/>
      <c r="AA28" s="59"/>
      <c r="AB28" s="59"/>
      <c r="AC28" s="59"/>
      <c r="AD28" s="59"/>
      <c r="AE28" s="59"/>
      <c r="AF28" s="59"/>
      <c r="AG28" s="59"/>
      <c r="AH28" s="59"/>
      <c r="AI28" s="59"/>
      <c r="AJ28" s="59"/>
      <c r="AK28" s="59"/>
      <c r="AL28" s="59"/>
      <c r="AM28" s="59"/>
      <c r="AN28" s="59"/>
      <c r="AO28" s="59"/>
      <c r="AP28" s="59"/>
      <c r="AQ28" s="59"/>
      <c r="AR28" s="59"/>
      <c r="AS28" s="59"/>
      <c r="AT28" s="59"/>
      <c r="AU28" s="59"/>
      <c r="AV28" s="59"/>
      <c r="AW28" s="59"/>
      <c r="AX28" s="59"/>
      <c r="AY28" s="59"/>
      <c r="AZ28" s="59"/>
      <c r="BA28" s="59"/>
      <c r="BB28" s="59"/>
      <c r="BC28" s="59"/>
      <c r="BD28" s="59"/>
      <c r="BE28" s="59"/>
      <c r="BF28" s="59"/>
      <c r="BG28" s="59"/>
      <c r="BH28" s="59"/>
      <c r="BI28" s="59"/>
      <c r="BJ28" s="59"/>
      <c r="BK28" s="59"/>
      <c r="BL28" s="59"/>
      <c r="BM28" s="59"/>
      <c r="BN28" s="59"/>
      <c r="BO28" s="59"/>
      <c r="BP28" s="59"/>
      <c r="BQ28" s="59"/>
      <c r="BR28" s="59"/>
      <c r="BS28" s="59"/>
      <c r="BT28" s="59"/>
      <c r="BU28" s="59"/>
      <c r="BV28" s="59"/>
      <c r="BW28" s="59"/>
      <c r="BX28" s="59"/>
      <c r="BY28" s="59"/>
      <c r="BZ28" s="59"/>
    </row>
    <row r="29" spans="1:78" s="2" customFormat="1" ht="15.75" customHeight="1">
      <c r="A29" s="59" t="s">
        <v>1639</v>
      </c>
      <c r="B29" s="59"/>
      <c r="C29" s="59"/>
      <c r="D29" s="59"/>
      <c r="E29" s="59"/>
      <c r="F29" s="59"/>
      <c r="G29" s="59"/>
      <c r="H29" s="59"/>
      <c r="I29" s="59"/>
      <c r="J29" s="59"/>
      <c r="K29" s="59"/>
      <c r="L29" s="59"/>
      <c r="M29" s="59"/>
      <c r="N29" s="59"/>
      <c r="O29" s="59"/>
      <c r="P29" s="59"/>
      <c r="Q29" s="59"/>
      <c r="R29" s="59"/>
      <c r="S29" s="59"/>
      <c r="T29" s="59"/>
      <c r="U29" s="59"/>
      <c r="V29" s="59"/>
      <c r="W29" s="59"/>
      <c r="X29" s="59"/>
      <c r="Y29" s="59"/>
      <c r="Z29" s="59"/>
      <c r="AA29" s="59"/>
      <c r="AB29" s="59"/>
      <c r="AC29" s="59"/>
      <c r="AD29" s="59"/>
      <c r="AE29" s="59"/>
      <c r="AF29" s="59"/>
      <c r="AG29" s="59"/>
      <c r="AH29" s="59"/>
      <c r="AI29" s="59"/>
      <c r="AJ29" s="59"/>
      <c r="AK29" s="59"/>
      <c r="AL29" s="59"/>
      <c r="AM29" s="59"/>
      <c r="AN29" s="59"/>
      <c r="AO29" s="59"/>
      <c r="AP29" s="59"/>
      <c r="AQ29" s="59"/>
      <c r="AR29" s="59"/>
      <c r="AS29" s="59"/>
      <c r="AT29" s="59"/>
      <c r="AU29" s="59"/>
      <c r="AV29" s="59"/>
      <c r="AW29" s="59"/>
      <c r="AX29" s="59"/>
      <c r="AY29" s="59"/>
      <c r="AZ29" s="59"/>
      <c r="BA29" s="59"/>
      <c r="BB29" s="59"/>
      <c r="BC29" s="59"/>
      <c r="BD29" s="59"/>
      <c r="BE29" s="59"/>
      <c r="BF29" s="59"/>
      <c r="BG29" s="59"/>
      <c r="BH29" s="59"/>
      <c r="BI29" s="59"/>
      <c r="BJ29" s="59"/>
      <c r="BK29" s="59"/>
      <c r="BL29" s="59"/>
      <c r="BM29" s="59"/>
      <c r="BN29" s="59"/>
      <c r="BO29" s="59"/>
      <c r="BP29" s="59"/>
      <c r="BQ29" s="59"/>
      <c r="BR29" s="59"/>
      <c r="BS29" s="59"/>
      <c r="BT29" s="59"/>
      <c r="BU29" s="59"/>
      <c r="BV29" s="59"/>
      <c r="BW29" s="59"/>
      <c r="BX29" s="59"/>
      <c r="BY29" s="59"/>
      <c r="BZ29" s="59"/>
    </row>
    <row r="30" spans="1:78" s="2" customFormat="1" ht="15.75" customHeight="1">
      <c r="A30" s="59"/>
      <c r="B30" s="59" t="s">
        <v>30</v>
      </c>
      <c r="C30" s="59"/>
      <c r="D30" s="59"/>
      <c r="E30" s="59"/>
      <c r="F30" s="59"/>
      <c r="G30" s="59"/>
      <c r="H30" s="59"/>
      <c r="I30" s="59"/>
      <c r="J30" s="59"/>
      <c r="K30" s="59"/>
      <c r="L30" s="59"/>
      <c r="M30" s="59"/>
      <c r="N30" s="59"/>
      <c r="O30" s="59"/>
      <c r="P30" s="59"/>
      <c r="Q30" s="59"/>
      <c r="R30" s="677"/>
      <c r="S30" s="677"/>
      <c r="T30" s="677"/>
      <c r="U30" s="677"/>
      <c r="V30" s="677"/>
      <c r="W30" s="677"/>
      <c r="X30" s="677"/>
      <c r="Y30" s="677"/>
      <c r="Z30" s="677"/>
      <c r="AA30" s="677"/>
      <c r="AB30" s="677"/>
      <c r="AC30" s="677"/>
      <c r="AD30" s="677"/>
      <c r="AE30" s="677"/>
      <c r="AF30" s="677"/>
      <c r="AG30" s="677"/>
      <c r="AH30" s="677"/>
      <c r="AI30" s="677"/>
      <c r="AJ30" s="677"/>
      <c r="AK30" s="677"/>
      <c r="AL30" s="677"/>
      <c r="AM30" s="677"/>
      <c r="AN30" s="677"/>
      <c r="AO30" s="677"/>
      <c r="AP30" s="677"/>
      <c r="AQ30" s="677"/>
      <c r="AR30" s="677"/>
      <c r="AS30" s="677"/>
      <c r="AT30" s="677"/>
      <c r="AU30" s="677"/>
      <c r="AV30" s="677"/>
      <c r="AW30" s="677"/>
      <c r="AX30" s="677"/>
      <c r="AY30" s="677"/>
      <c r="AZ30" s="677"/>
      <c r="BA30" s="677"/>
      <c r="BB30" s="677"/>
      <c r="BC30" s="677"/>
      <c r="BD30" s="677"/>
      <c r="BE30" s="677"/>
      <c r="BF30" s="677"/>
      <c r="BG30" s="677"/>
      <c r="BH30" s="677"/>
      <c r="BI30" s="677"/>
      <c r="BJ30" s="677"/>
      <c r="BK30" s="677"/>
      <c r="BL30" s="677"/>
      <c r="BM30" s="677"/>
      <c r="BN30" s="677"/>
      <c r="BO30" s="677"/>
      <c r="BP30" s="677"/>
      <c r="BQ30" s="677"/>
      <c r="BR30" s="677"/>
      <c r="BS30" s="677"/>
      <c r="BT30" s="677"/>
      <c r="BU30" s="677"/>
      <c r="BV30" s="677"/>
      <c r="BW30" s="677"/>
      <c r="BX30" s="677"/>
      <c r="BY30" s="677"/>
      <c r="BZ30" s="677"/>
    </row>
    <row r="31" spans="1:78" s="2" customFormat="1" ht="15.75" customHeight="1">
      <c r="A31" s="59"/>
      <c r="B31" s="59" t="s">
        <v>31</v>
      </c>
      <c r="C31" s="59"/>
      <c r="D31" s="59"/>
      <c r="E31" s="59"/>
      <c r="F31" s="59"/>
      <c r="G31" s="59"/>
      <c r="H31" s="59"/>
      <c r="I31" s="59"/>
      <c r="J31" s="59"/>
      <c r="K31" s="59"/>
      <c r="L31" s="59"/>
      <c r="M31" s="59"/>
      <c r="N31" s="59"/>
      <c r="O31" s="59"/>
      <c r="P31" s="59"/>
      <c r="Q31" s="59"/>
      <c r="R31" s="677"/>
      <c r="S31" s="677"/>
      <c r="T31" s="677"/>
      <c r="U31" s="677"/>
      <c r="V31" s="677"/>
      <c r="W31" s="677"/>
      <c r="X31" s="677"/>
      <c r="Y31" s="677"/>
      <c r="Z31" s="677"/>
      <c r="AA31" s="677"/>
      <c r="AB31" s="677"/>
      <c r="AC31" s="677"/>
      <c r="AD31" s="677"/>
      <c r="AE31" s="677"/>
      <c r="AF31" s="677"/>
      <c r="AG31" s="677"/>
      <c r="AH31" s="677"/>
      <c r="AI31" s="677"/>
      <c r="AJ31" s="677"/>
      <c r="AK31" s="677"/>
      <c r="AL31" s="677"/>
      <c r="AM31" s="677"/>
      <c r="AN31" s="677"/>
      <c r="AO31" s="677"/>
      <c r="AP31" s="677"/>
      <c r="AQ31" s="677"/>
      <c r="AR31" s="677"/>
      <c r="AS31" s="677"/>
      <c r="AT31" s="677"/>
      <c r="AU31" s="677"/>
      <c r="AV31" s="677"/>
      <c r="AW31" s="677"/>
      <c r="AX31" s="677"/>
      <c r="AY31" s="677"/>
      <c r="AZ31" s="677"/>
      <c r="BA31" s="677"/>
      <c r="BB31" s="677"/>
      <c r="BC31" s="677"/>
      <c r="BD31" s="677"/>
      <c r="BE31" s="677"/>
      <c r="BF31" s="677"/>
      <c r="BG31" s="677"/>
      <c r="BH31" s="677"/>
      <c r="BI31" s="677"/>
      <c r="BJ31" s="677"/>
      <c r="BK31" s="677"/>
      <c r="BL31" s="677"/>
      <c r="BM31" s="677"/>
      <c r="BN31" s="677"/>
      <c r="BO31" s="677"/>
      <c r="BP31" s="677"/>
      <c r="BQ31" s="677"/>
      <c r="BR31" s="677"/>
      <c r="BS31" s="677"/>
      <c r="BT31" s="677"/>
      <c r="BU31" s="677"/>
      <c r="BV31" s="677"/>
      <c r="BW31" s="677"/>
      <c r="BX31" s="677"/>
      <c r="BY31" s="677"/>
      <c r="BZ31" s="677"/>
    </row>
    <row r="32" spans="1:78" s="2" customFormat="1" ht="15.75" customHeight="1">
      <c r="A32" s="59"/>
      <c r="B32" s="59" t="s">
        <v>32</v>
      </c>
      <c r="C32" s="59"/>
      <c r="D32" s="59"/>
      <c r="E32" s="59"/>
      <c r="F32" s="59"/>
      <c r="G32" s="59"/>
      <c r="H32" s="59"/>
      <c r="I32" s="59"/>
      <c r="J32" s="59"/>
      <c r="K32" s="59"/>
      <c r="L32" s="59"/>
      <c r="M32" s="59"/>
      <c r="N32" s="59"/>
      <c r="O32" s="59"/>
      <c r="P32" s="59"/>
      <c r="Q32" s="59"/>
      <c r="R32" s="670" t="s">
        <v>1254</v>
      </c>
      <c r="S32" s="670"/>
      <c r="T32" s="670"/>
      <c r="U32" s="731"/>
      <c r="V32" s="731"/>
      <c r="W32" s="731"/>
      <c r="X32" s="731"/>
      <c r="Y32" s="731"/>
      <c r="Z32" s="731"/>
      <c r="AA32" s="731"/>
      <c r="AB32" s="731"/>
      <c r="AC32" s="731"/>
      <c r="AD32" s="731"/>
      <c r="AE32" s="731"/>
      <c r="AF32" s="731"/>
      <c r="AG32" s="731"/>
      <c r="AH32" s="731"/>
      <c r="AI32" s="731"/>
      <c r="AJ32" s="731"/>
      <c r="AK32" s="731"/>
      <c r="AL32" s="731"/>
      <c r="AM32" s="731"/>
      <c r="AN32" s="731"/>
      <c r="AO32" s="731"/>
      <c r="AP32" s="731"/>
      <c r="AQ32" s="731"/>
      <c r="AR32" s="731"/>
      <c r="AS32" s="731"/>
      <c r="AT32" s="731"/>
      <c r="AU32" s="731"/>
      <c r="AV32" s="731"/>
      <c r="AW32" s="731"/>
      <c r="AX32" s="731"/>
      <c r="AY32" s="731"/>
      <c r="AZ32" s="731"/>
      <c r="BA32" s="731"/>
      <c r="BB32" s="731"/>
      <c r="BC32" s="731"/>
      <c r="BD32" s="731"/>
      <c r="BE32" s="731"/>
      <c r="BF32" s="731"/>
      <c r="BG32" s="731"/>
      <c r="BH32" s="731"/>
      <c r="BI32" s="731"/>
      <c r="BJ32" s="731"/>
      <c r="BK32" s="731"/>
      <c r="BL32" s="731"/>
      <c r="BM32" s="731"/>
      <c r="BN32" s="731"/>
      <c r="BO32" s="731"/>
      <c r="BP32" s="731"/>
      <c r="BQ32" s="731"/>
      <c r="BR32" s="731"/>
      <c r="BS32" s="731"/>
      <c r="BT32" s="731"/>
      <c r="BU32" s="731"/>
      <c r="BV32" s="731"/>
      <c r="BW32" s="731"/>
      <c r="BX32" s="731"/>
      <c r="BY32" s="731"/>
      <c r="BZ32" s="731"/>
    </row>
    <row r="33" spans="1:78" s="2" customFormat="1" ht="15.75" customHeight="1">
      <c r="A33" s="59"/>
      <c r="B33" s="59" t="s">
        <v>33</v>
      </c>
      <c r="C33" s="59"/>
      <c r="D33" s="59"/>
      <c r="E33" s="59"/>
      <c r="F33" s="59"/>
      <c r="G33" s="59"/>
      <c r="H33" s="59"/>
      <c r="I33" s="59"/>
      <c r="J33" s="59"/>
      <c r="K33" s="59"/>
      <c r="L33" s="59"/>
      <c r="M33" s="59"/>
      <c r="N33" s="59"/>
      <c r="O33" s="59"/>
      <c r="P33" s="59"/>
      <c r="Q33" s="59"/>
      <c r="R33" s="677"/>
      <c r="S33" s="677"/>
      <c r="T33" s="677"/>
      <c r="U33" s="677"/>
      <c r="V33" s="677"/>
      <c r="W33" s="677"/>
      <c r="X33" s="677"/>
      <c r="Y33" s="677"/>
      <c r="Z33" s="677"/>
      <c r="AA33" s="677"/>
      <c r="AB33" s="677"/>
      <c r="AC33" s="677"/>
      <c r="AD33" s="677"/>
      <c r="AE33" s="677"/>
      <c r="AF33" s="677"/>
      <c r="AG33" s="677"/>
      <c r="AH33" s="677"/>
      <c r="AI33" s="677"/>
      <c r="AJ33" s="677"/>
      <c r="AK33" s="677"/>
      <c r="AL33" s="677"/>
      <c r="AM33" s="677"/>
      <c r="AN33" s="677"/>
      <c r="AO33" s="677"/>
      <c r="AP33" s="677"/>
      <c r="AQ33" s="677"/>
      <c r="AR33" s="677"/>
      <c r="AS33" s="677"/>
      <c r="AT33" s="677"/>
      <c r="AU33" s="677"/>
      <c r="AV33" s="677"/>
      <c r="AW33" s="677"/>
      <c r="AX33" s="677"/>
      <c r="AY33" s="677"/>
      <c r="AZ33" s="677"/>
      <c r="BA33" s="677"/>
      <c r="BB33" s="677"/>
      <c r="BC33" s="677"/>
      <c r="BD33" s="677"/>
      <c r="BE33" s="677"/>
      <c r="BF33" s="677"/>
      <c r="BG33" s="677"/>
      <c r="BH33" s="677"/>
      <c r="BI33" s="677"/>
      <c r="BJ33" s="677"/>
      <c r="BK33" s="677"/>
      <c r="BL33" s="677"/>
      <c r="BM33" s="677"/>
      <c r="BN33" s="677"/>
      <c r="BO33" s="677"/>
      <c r="BP33" s="677"/>
      <c r="BQ33" s="677"/>
      <c r="BR33" s="677"/>
      <c r="BS33" s="677"/>
      <c r="BT33" s="677"/>
      <c r="BU33" s="677"/>
      <c r="BV33" s="677"/>
      <c r="BW33" s="677"/>
      <c r="BX33" s="677"/>
      <c r="BY33" s="677"/>
      <c r="BZ33" s="677"/>
    </row>
    <row r="34" spans="1:78" s="2" customFormat="1" ht="15.75" customHeight="1">
      <c r="A34" s="59"/>
      <c r="B34" s="59" t="s">
        <v>34</v>
      </c>
      <c r="C34" s="59"/>
      <c r="D34" s="59"/>
      <c r="E34" s="59"/>
      <c r="F34" s="59"/>
      <c r="G34" s="59"/>
      <c r="H34" s="59"/>
      <c r="I34" s="59"/>
      <c r="J34" s="59"/>
      <c r="K34" s="59"/>
      <c r="L34" s="59"/>
      <c r="M34" s="59"/>
      <c r="N34" s="59"/>
      <c r="O34" s="59"/>
      <c r="P34" s="59"/>
      <c r="Q34" s="59"/>
      <c r="R34" s="731"/>
      <c r="S34" s="731"/>
      <c r="T34" s="731"/>
      <c r="U34" s="731"/>
      <c r="V34" s="731"/>
      <c r="W34" s="731"/>
      <c r="X34" s="731"/>
      <c r="Y34" s="731"/>
      <c r="Z34" s="731"/>
      <c r="AA34" s="731"/>
      <c r="AB34" s="731"/>
      <c r="AC34" s="731"/>
      <c r="AD34" s="731"/>
      <c r="AE34" s="731"/>
      <c r="AF34" s="731"/>
      <c r="AG34" s="731"/>
      <c r="AH34" s="731"/>
      <c r="AI34" s="731"/>
      <c r="AJ34" s="731"/>
      <c r="AK34" s="731"/>
      <c r="AL34" s="731"/>
      <c r="AM34" s="731"/>
      <c r="AN34" s="731"/>
      <c r="AO34" s="731"/>
      <c r="AP34" s="731"/>
      <c r="AQ34" s="731"/>
      <c r="AR34" s="731"/>
      <c r="AS34" s="731"/>
      <c r="AT34" s="731"/>
      <c r="AU34" s="731"/>
      <c r="AV34" s="731"/>
      <c r="AW34" s="731"/>
      <c r="AX34" s="731"/>
      <c r="AY34" s="731"/>
      <c r="AZ34" s="731"/>
      <c r="BA34" s="731"/>
      <c r="BB34" s="731"/>
      <c r="BC34" s="731"/>
      <c r="BD34" s="731"/>
      <c r="BE34" s="731"/>
      <c r="BF34" s="731"/>
      <c r="BG34" s="731"/>
      <c r="BH34" s="731"/>
      <c r="BI34" s="731"/>
      <c r="BJ34" s="731"/>
      <c r="BK34" s="731"/>
      <c r="BL34" s="731"/>
      <c r="BM34" s="731"/>
      <c r="BN34" s="731"/>
      <c r="BO34" s="731"/>
      <c r="BP34" s="731"/>
      <c r="BQ34" s="731"/>
      <c r="BR34" s="731"/>
      <c r="BS34" s="731"/>
      <c r="BT34" s="731"/>
      <c r="BU34" s="731"/>
      <c r="BV34" s="731"/>
      <c r="BW34" s="731"/>
      <c r="BX34" s="731"/>
      <c r="BY34" s="731"/>
      <c r="BZ34" s="731"/>
    </row>
    <row r="35" spans="1:78" s="2" customFormat="1" ht="7.5" customHeight="1">
      <c r="A35" s="63"/>
      <c r="B35" s="63"/>
      <c r="C35" s="63"/>
      <c r="D35" s="63"/>
      <c r="E35" s="63"/>
      <c r="F35" s="63"/>
      <c r="G35" s="63"/>
      <c r="H35" s="63"/>
      <c r="I35" s="63"/>
      <c r="J35" s="63"/>
      <c r="K35" s="63"/>
      <c r="L35" s="63"/>
      <c r="M35" s="63"/>
      <c r="N35" s="63"/>
      <c r="O35" s="63"/>
      <c r="P35" s="63"/>
      <c r="Q35" s="63"/>
      <c r="R35" s="63"/>
      <c r="S35" s="63"/>
      <c r="T35" s="63"/>
      <c r="U35" s="63"/>
      <c r="V35" s="63"/>
      <c r="W35" s="63"/>
      <c r="X35" s="63"/>
      <c r="Y35" s="63"/>
      <c r="Z35" s="63"/>
      <c r="AA35" s="63"/>
      <c r="AB35" s="63"/>
      <c r="AC35" s="63"/>
      <c r="AD35" s="63"/>
      <c r="AE35" s="63"/>
      <c r="AF35" s="63"/>
      <c r="AG35" s="63"/>
      <c r="AH35" s="63"/>
      <c r="AI35" s="63"/>
      <c r="AJ35" s="63"/>
      <c r="AK35" s="63"/>
      <c r="AL35" s="63"/>
      <c r="AM35" s="63"/>
      <c r="AN35" s="63"/>
      <c r="AO35" s="63"/>
      <c r="AP35" s="63"/>
      <c r="AQ35" s="63"/>
      <c r="AR35" s="63"/>
      <c r="AS35" s="63"/>
      <c r="AT35" s="63"/>
      <c r="AU35" s="63"/>
      <c r="AV35" s="63"/>
      <c r="AW35" s="63"/>
      <c r="AX35" s="63"/>
      <c r="AY35" s="63"/>
      <c r="AZ35" s="63"/>
      <c r="BA35" s="63"/>
      <c r="BB35" s="63"/>
      <c r="BC35" s="63"/>
      <c r="BD35" s="63"/>
      <c r="BE35" s="63"/>
      <c r="BF35" s="63"/>
      <c r="BG35" s="63"/>
      <c r="BH35" s="63"/>
      <c r="BI35" s="63"/>
      <c r="BJ35" s="63"/>
      <c r="BK35" s="63"/>
      <c r="BL35" s="63"/>
      <c r="BM35" s="63"/>
      <c r="BN35" s="63"/>
      <c r="BO35" s="63"/>
      <c r="BP35" s="63"/>
      <c r="BQ35" s="63"/>
      <c r="BR35" s="63"/>
      <c r="BS35" s="63"/>
      <c r="BT35" s="63"/>
      <c r="BU35" s="63"/>
      <c r="BV35" s="63"/>
      <c r="BW35" s="63"/>
      <c r="BX35" s="63"/>
      <c r="BY35" s="63"/>
      <c r="BZ35" s="63"/>
    </row>
    <row r="36" spans="1:78" s="2" customFormat="1" ht="7.5" customHeight="1">
      <c r="A36" s="59"/>
      <c r="B36" s="59"/>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59"/>
      <c r="AF36" s="59"/>
      <c r="AG36" s="59"/>
      <c r="AH36" s="59"/>
      <c r="AI36" s="59"/>
      <c r="AJ36" s="59"/>
      <c r="AK36" s="59"/>
      <c r="AL36" s="59"/>
      <c r="AM36" s="59"/>
      <c r="AN36" s="59"/>
      <c r="AO36" s="59"/>
      <c r="AP36" s="59"/>
      <c r="AQ36" s="59"/>
      <c r="AR36" s="59"/>
      <c r="AS36" s="59"/>
      <c r="AT36" s="59"/>
      <c r="AU36" s="59"/>
      <c r="AV36" s="59"/>
      <c r="AW36" s="59"/>
      <c r="AX36" s="59"/>
      <c r="AY36" s="59"/>
      <c r="AZ36" s="59"/>
      <c r="BA36" s="59"/>
      <c r="BB36" s="59"/>
      <c r="BC36" s="59"/>
      <c r="BD36" s="59"/>
      <c r="BE36" s="59"/>
      <c r="BF36" s="59"/>
      <c r="BG36" s="59"/>
      <c r="BH36" s="59"/>
      <c r="BI36" s="59"/>
      <c r="BJ36" s="59"/>
      <c r="BK36" s="59"/>
      <c r="BL36" s="59"/>
      <c r="BM36" s="59"/>
      <c r="BN36" s="59"/>
      <c r="BO36" s="59"/>
      <c r="BP36" s="59"/>
      <c r="BQ36" s="59"/>
      <c r="BR36" s="59"/>
      <c r="BS36" s="59"/>
      <c r="BT36" s="59"/>
      <c r="BU36" s="59"/>
      <c r="BV36" s="59"/>
      <c r="BW36" s="59"/>
      <c r="BX36" s="59"/>
      <c r="BY36" s="59"/>
      <c r="BZ36" s="59"/>
    </row>
    <row r="37" spans="1:78" s="2" customFormat="1" ht="15.75" customHeight="1">
      <c r="A37" s="59" t="s">
        <v>1639</v>
      </c>
      <c r="B37" s="59"/>
      <c r="C37" s="59"/>
      <c r="D37" s="59"/>
      <c r="E37" s="59"/>
      <c r="F37" s="59"/>
      <c r="G37" s="59"/>
      <c r="H37" s="59"/>
      <c r="I37" s="59"/>
      <c r="J37" s="59"/>
      <c r="K37" s="59"/>
      <c r="L37" s="59"/>
      <c r="M37" s="59"/>
      <c r="N37" s="59"/>
      <c r="O37" s="59"/>
      <c r="P37" s="59"/>
      <c r="Q37" s="59"/>
      <c r="R37" s="59"/>
      <c r="S37" s="59"/>
      <c r="T37" s="59"/>
      <c r="U37" s="59"/>
      <c r="V37" s="59"/>
      <c r="W37" s="59"/>
      <c r="X37" s="59"/>
      <c r="Y37" s="59"/>
      <c r="Z37" s="59"/>
      <c r="AA37" s="59"/>
      <c r="AB37" s="59"/>
      <c r="AC37" s="59"/>
      <c r="AD37" s="59"/>
      <c r="AE37" s="59"/>
      <c r="AF37" s="59"/>
      <c r="AG37" s="59"/>
      <c r="AH37" s="59"/>
      <c r="AI37" s="59"/>
      <c r="AJ37" s="59"/>
      <c r="AK37" s="59"/>
      <c r="AL37" s="59"/>
      <c r="AM37" s="59"/>
      <c r="AN37" s="59"/>
      <c r="AO37" s="59"/>
      <c r="AP37" s="59"/>
      <c r="AQ37" s="59"/>
      <c r="AR37" s="59"/>
      <c r="AS37" s="59"/>
      <c r="AT37" s="59"/>
      <c r="AU37" s="59"/>
      <c r="AV37" s="59"/>
      <c r="AW37" s="59"/>
      <c r="AX37" s="59"/>
      <c r="AY37" s="59"/>
      <c r="AZ37" s="59"/>
      <c r="BA37" s="59"/>
      <c r="BB37" s="59"/>
      <c r="BC37" s="59"/>
      <c r="BD37" s="59"/>
      <c r="BE37" s="59"/>
      <c r="BF37" s="59"/>
      <c r="BG37" s="59"/>
      <c r="BH37" s="59"/>
      <c r="BI37" s="59"/>
      <c r="BJ37" s="59"/>
      <c r="BK37" s="59"/>
      <c r="BL37" s="59"/>
      <c r="BM37" s="59"/>
      <c r="BN37" s="59"/>
      <c r="BO37" s="59"/>
      <c r="BP37" s="59"/>
      <c r="BQ37" s="59"/>
      <c r="BR37" s="59"/>
      <c r="BS37" s="59"/>
      <c r="BT37" s="59"/>
      <c r="BU37" s="59"/>
      <c r="BV37" s="59"/>
      <c r="BW37" s="59"/>
      <c r="BX37" s="59"/>
      <c r="BY37" s="59"/>
      <c r="BZ37" s="59"/>
    </row>
    <row r="38" spans="1:78" s="2" customFormat="1" ht="15.75" customHeight="1">
      <c r="A38" s="59"/>
      <c r="B38" s="59" t="s">
        <v>30</v>
      </c>
      <c r="C38" s="59"/>
      <c r="D38" s="59"/>
      <c r="E38" s="59"/>
      <c r="F38" s="59"/>
      <c r="G38" s="59"/>
      <c r="H38" s="59"/>
      <c r="I38" s="59"/>
      <c r="J38" s="59"/>
      <c r="K38" s="59"/>
      <c r="L38" s="59"/>
      <c r="M38" s="59"/>
      <c r="N38" s="59"/>
      <c r="O38" s="59"/>
      <c r="P38" s="59"/>
      <c r="Q38" s="59"/>
      <c r="R38" s="677"/>
      <c r="S38" s="677"/>
      <c r="T38" s="677"/>
      <c r="U38" s="677"/>
      <c r="V38" s="677"/>
      <c r="W38" s="677"/>
      <c r="X38" s="677"/>
      <c r="Y38" s="677"/>
      <c r="Z38" s="677"/>
      <c r="AA38" s="677"/>
      <c r="AB38" s="677"/>
      <c r="AC38" s="677"/>
      <c r="AD38" s="677"/>
      <c r="AE38" s="677"/>
      <c r="AF38" s="677"/>
      <c r="AG38" s="677"/>
      <c r="AH38" s="677"/>
      <c r="AI38" s="677"/>
      <c r="AJ38" s="677"/>
      <c r="AK38" s="677"/>
      <c r="AL38" s="677"/>
      <c r="AM38" s="677"/>
      <c r="AN38" s="677"/>
      <c r="AO38" s="677"/>
      <c r="AP38" s="677"/>
      <c r="AQ38" s="677"/>
      <c r="AR38" s="677"/>
      <c r="AS38" s="677"/>
      <c r="AT38" s="677"/>
      <c r="AU38" s="677"/>
      <c r="AV38" s="677"/>
      <c r="AW38" s="677"/>
      <c r="AX38" s="677"/>
      <c r="AY38" s="677"/>
      <c r="AZ38" s="677"/>
      <c r="BA38" s="677"/>
      <c r="BB38" s="677"/>
      <c r="BC38" s="677"/>
      <c r="BD38" s="677"/>
      <c r="BE38" s="677"/>
      <c r="BF38" s="677"/>
      <c r="BG38" s="677"/>
      <c r="BH38" s="677"/>
      <c r="BI38" s="677"/>
      <c r="BJ38" s="677"/>
      <c r="BK38" s="677"/>
      <c r="BL38" s="677"/>
      <c r="BM38" s="677"/>
      <c r="BN38" s="677"/>
      <c r="BO38" s="677"/>
      <c r="BP38" s="677"/>
      <c r="BQ38" s="677"/>
      <c r="BR38" s="677"/>
      <c r="BS38" s="677"/>
      <c r="BT38" s="677"/>
      <c r="BU38" s="677"/>
      <c r="BV38" s="677"/>
      <c r="BW38" s="677"/>
      <c r="BX38" s="677"/>
      <c r="BY38" s="677"/>
      <c r="BZ38" s="677"/>
    </row>
    <row r="39" spans="1:78" s="2" customFormat="1" ht="15.75" customHeight="1">
      <c r="A39" s="59"/>
      <c r="B39" s="59" t="s">
        <v>31</v>
      </c>
      <c r="C39" s="59"/>
      <c r="D39" s="59"/>
      <c r="E39" s="59"/>
      <c r="F39" s="59"/>
      <c r="G39" s="59"/>
      <c r="H39" s="59"/>
      <c r="I39" s="59"/>
      <c r="J39" s="59"/>
      <c r="K39" s="59"/>
      <c r="L39" s="59"/>
      <c r="M39" s="59"/>
      <c r="N39" s="59"/>
      <c r="O39" s="59"/>
      <c r="P39" s="59"/>
      <c r="Q39" s="59"/>
      <c r="R39" s="677"/>
      <c r="S39" s="677"/>
      <c r="T39" s="677"/>
      <c r="U39" s="677"/>
      <c r="V39" s="677"/>
      <c r="W39" s="677"/>
      <c r="X39" s="677"/>
      <c r="Y39" s="677"/>
      <c r="Z39" s="677"/>
      <c r="AA39" s="677"/>
      <c r="AB39" s="677"/>
      <c r="AC39" s="677"/>
      <c r="AD39" s="677"/>
      <c r="AE39" s="677"/>
      <c r="AF39" s="677"/>
      <c r="AG39" s="677"/>
      <c r="AH39" s="677"/>
      <c r="AI39" s="677"/>
      <c r="AJ39" s="677"/>
      <c r="AK39" s="677"/>
      <c r="AL39" s="677"/>
      <c r="AM39" s="677"/>
      <c r="AN39" s="677"/>
      <c r="AO39" s="677"/>
      <c r="AP39" s="677"/>
      <c r="AQ39" s="677"/>
      <c r="AR39" s="677"/>
      <c r="AS39" s="677"/>
      <c r="AT39" s="677"/>
      <c r="AU39" s="677"/>
      <c r="AV39" s="677"/>
      <c r="AW39" s="677"/>
      <c r="AX39" s="677"/>
      <c r="AY39" s="677"/>
      <c r="AZ39" s="677"/>
      <c r="BA39" s="677"/>
      <c r="BB39" s="677"/>
      <c r="BC39" s="677"/>
      <c r="BD39" s="677"/>
      <c r="BE39" s="677"/>
      <c r="BF39" s="677"/>
      <c r="BG39" s="677"/>
      <c r="BH39" s="677"/>
      <c r="BI39" s="677"/>
      <c r="BJ39" s="677"/>
      <c r="BK39" s="677"/>
      <c r="BL39" s="677"/>
      <c r="BM39" s="677"/>
      <c r="BN39" s="677"/>
      <c r="BO39" s="677"/>
      <c r="BP39" s="677"/>
      <c r="BQ39" s="677"/>
      <c r="BR39" s="677"/>
      <c r="BS39" s="677"/>
      <c r="BT39" s="677"/>
      <c r="BU39" s="677"/>
      <c r="BV39" s="677"/>
      <c r="BW39" s="677"/>
      <c r="BX39" s="677"/>
      <c r="BY39" s="677"/>
      <c r="BZ39" s="677"/>
    </row>
    <row r="40" spans="1:78" s="2" customFormat="1" ht="15.75" customHeight="1">
      <c r="A40" s="59"/>
      <c r="B40" s="59" t="s">
        <v>32</v>
      </c>
      <c r="C40" s="59"/>
      <c r="D40" s="59"/>
      <c r="E40" s="59"/>
      <c r="F40" s="59"/>
      <c r="G40" s="59"/>
      <c r="H40" s="59"/>
      <c r="I40" s="59"/>
      <c r="J40" s="59"/>
      <c r="K40" s="59"/>
      <c r="L40" s="59"/>
      <c r="M40" s="59"/>
      <c r="N40" s="59"/>
      <c r="O40" s="59"/>
      <c r="P40" s="59"/>
      <c r="Q40" s="59"/>
      <c r="R40" s="670" t="s">
        <v>1254</v>
      </c>
      <c r="S40" s="670"/>
      <c r="T40" s="670"/>
      <c r="U40" s="677"/>
      <c r="V40" s="677"/>
      <c r="W40" s="677"/>
      <c r="X40" s="677"/>
      <c r="Y40" s="677"/>
      <c r="Z40" s="677"/>
      <c r="AA40" s="677"/>
      <c r="AB40" s="677"/>
      <c r="AC40" s="677"/>
      <c r="AD40" s="677"/>
      <c r="AE40" s="677"/>
      <c r="AF40" s="677"/>
      <c r="AG40" s="677"/>
      <c r="AH40" s="677"/>
      <c r="AI40" s="677"/>
      <c r="AJ40" s="677"/>
      <c r="AK40" s="677"/>
      <c r="AL40" s="677"/>
      <c r="AM40" s="677"/>
      <c r="AN40" s="677"/>
      <c r="AO40" s="677"/>
      <c r="AP40" s="677"/>
      <c r="AQ40" s="677"/>
      <c r="AR40" s="677"/>
      <c r="AS40" s="677"/>
      <c r="AT40" s="677"/>
      <c r="AU40" s="677"/>
      <c r="AV40" s="677"/>
      <c r="AW40" s="677"/>
      <c r="AX40" s="677"/>
      <c r="AY40" s="677"/>
      <c r="AZ40" s="677"/>
      <c r="BA40" s="677"/>
      <c r="BB40" s="677"/>
      <c r="BC40" s="677"/>
      <c r="BD40" s="677"/>
      <c r="BE40" s="677"/>
      <c r="BF40" s="677"/>
      <c r="BG40" s="677"/>
      <c r="BH40" s="677"/>
      <c r="BI40" s="677"/>
      <c r="BJ40" s="677"/>
      <c r="BK40" s="677"/>
      <c r="BL40" s="677"/>
      <c r="BM40" s="677"/>
      <c r="BN40" s="677"/>
      <c r="BO40" s="677"/>
      <c r="BP40" s="677"/>
      <c r="BQ40" s="677"/>
      <c r="BR40" s="677"/>
      <c r="BS40" s="677"/>
      <c r="BT40" s="677"/>
      <c r="BU40" s="677"/>
      <c r="BV40" s="677"/>
      <c r="BW40" s="677"/>
      <c r="BX40" s="677"/>
      <c r="BY40" s="677"/>
      <c r="BZ40" s="677"/>
    </row>
    <row r="41" spans="1:78" s="2" customFormat="1" ht="15.75" customHeight="1">
      <c r="A41" s="59"/>
      <c r="B41" s="59" t="s">
        <v>33</v>
      </c>
      <c r="C41" s="59"/>
      <c r="D41" s="59"/>
      <c r="E41" s="59"/>
      <c r="F41" s="59"/>
      <c r="G41" s="59"/>
      <c r="H41" s="59"/>
      <c r="I41" s="59"/>
      <c r="J41" s="59"/>
      <c r="K41" s="59"/>
      <c r="L41" s="59"/>
      <c r="M41" s="59"/>
      <c r="N41" s="59"/>
      <c r="O41" s="59"/>
      <c r="P41" s="59"/>
      <c r="Q41" s="59"/>
      <c r="R41" s="677"/>
      <c r="S41" s="677"/>
      <c r="T41" s="677"/>
      <c r="U41" s="677"/>
      <c r="V41" s="677"/>
      <c r="W41" s="677"/>
      <c r="X41" s="677"/>
      <c r="Y41" s="677"/>
      <c r="Z41" s="677"/>
      <c r="AA41" s="677"/>
      <c r="AB41" s="677"/>
      <c r="AC41" s="677"/>
      <c r="AD41" s="677"/>
      <c r="AE41" s="677"/>
      <c r="AF41" s="677"/>
      <c r="AG41" s="677"/>
      <c r="AH41" s="677"/>
      <c r="AI41" s="677"/>
      <c r="AJ41" s="677"/>
      <c r="AK41" s="677"/>
      <c r="AL41" s="677"/>
      <c r="AM41" s="677"/>
      <c r="AN41" s="677"/>
      <c r="AO41" s="677"/>
      <c r="AP41" s="677"/>
      <c r="AQ41" s="677"/>
      <c r="AR41" s="677"/>
      <c r="AS41" s="677"/>
      <c r="AT41" s="677"/>
      <c r="AU41" s="677"/>
      <c r="AV41" s="677"/>
      <c r="AW41" s="677"/>
      <c r="AX41" s="677"/>
      <c r="AY41" s="677"/>
      <c r="AZ41" s="677"/>
      <c r="BA41" s="677"/>
      <c r="BB41" s="677"/>
      <c r="BC41" s="677"/>
      <c r="BD41" s="677"/>
      <c r="BE41" s="677"/>
      <c r="BF41" s="677"/>
      <c r="BG41" s="677"/>
      <c r="BH41" s="677"/>
      <c r="BI41" s="677"/>
      <c r="BJ41" s="677"/>
      <c r="BK41" s="677"/>
      <c r="BL41" s="677"/>
      <c r="BM41" s="677"/>
      <c r="BN41" s="677"/>
      <c r="BO41" s="677"/>
      <c r="BP41" s="677"/>
      <c r="BQ41" s="677"/>
      <c r="BR41" s="677"/>
      <c r="BS41" s="677"/>
      <c r="BT41" s="677"/>
      <c r="BU41" s="677"/>
      <c r="BV41" s="677"/>
      <c r="BW41" s="677"/>
      <c r="BX41" s="677"/>
      <c r="BY41" s="677"/>
      <c r="BZ41" s="677"/>
    </row>
    <row r="42" spans="1:78" s="2" customFormat="1" ht="15.75" customHeight="1">
      <c r="A42" s="59"/>
      <c r="B42" s="59" t="s">
        <v>34</v>
      </c>
      <c r="C42" s="59"/>
      <c r="D42" s="59"/>
      <c r="E42" s="59"/>
      <c r="F42" s="59"/>
      <c r="G42" s="59"/>
      <c r="H42" s="59"/>
      <c r="I42" s="59"/>
      <c r="J42" s="59"/>
      <c r="K42" s="59"/>
      <c r="L42" s="59"/>
      <c r="M42" s="59"/>
      <c r="N42" s="59"/>
      <c r="O42" s="59"/>
      <c r="P42" s="59"/>
      <c r="Q42" s="59"/>
      <c r="R42" s="677"/>
      <c r="S42" s="677"/>
      <c r="T42" s="677"/>
      <c r="U42" s="677"/>
      <c r="V42" s="677"/>
      <c r="W42" s="677"/>
      <c r="X42" s="677"/>
      <c r="Y42" s="677"/>
      <c r="Z42" s="677"/>
      <c r="AA42" s="677"/>
      <c r="AB42" s="677"/>
      <c r="AC42" s="677"/>
      <c r="AD42" s="677"/>
      <c r="AE42" s="677"/>
      <c r="AF42" s="677"/>
      <c r="AG42" s="677"/>
      <c r="AH42" s="677"/>
      <c r="AI42" s="677"/>
      <c r="AJ42" s="677"/>
      <c r="AK42" s="677"/>
      <c r="AL42" s="677"/>
      <c r="AM42" s="677"/>
      <c r="AN42" s="677"/>
      <c r="AO42" s="677"/>
      <c r="AP42" s="677"/>
      <c r="AQ42" s="677"/>
      <c r="AR42" s="677"/>
      <c r="AS42" s="677"/>
      <c r="AT42" s="677"/>
      <c r="AU42" s="677"/>
      <c r="AV42" s="677"/>
      <c r="AW42" s="677"/>
      <c r="AX42" s="677"/>
      <c r="AY42" s="677"/>
      <c r="AZ42" s="677"/>
      <c r="BA42" s="677"/>
      <c r="BB42" s="677"/>
      <c r="BC42" s="677"/>
      <c r="BD42" s="677"/>
      <c r="BE42" s="677"/>
      <c r="BF42" s="677"/>
      <c r="BG42" s="677"/>
      <c r="BH42" s="677"/>
      <c r="BI42" s="677"/>
      <c r="BJ42" s="677"/>
      <c r="BK42" s="677"/>
      <c r="BL42" s="677"/>
      <c r="BM42" s="677"/>
      <c r="BN42" s="677"/>
      <c r="BO42" s="677"/>
      <c r="BP42" s="677"/>
      <c r="BQ42" s="677"/>
      <c r="BR42" s="677"/>
      <c r="BS42" s="677"/>
      <c r="BT42" s="677"/>
      <c r="BU42" s="677"/>
      <c r="BV42" s="677"/>
      <c r="BW42" s="677"/>
      <c r="BX42" s="677"/>
      <c r="BY42" s="677"/>
      <c r="BZ42" s="677"/>
    </row>
    <row r="43" spans="1:78" s="2" customFormat="1" ht="7.5" customHeight="1">
      <c r="A43" s="63"/>
      <c r="B43" s="63"/>
      <c r="C43" s="63"/>
      <c r="D43" s="63"/>
      <c r="E43" s="63"/>
      <c r="F43" s="63"/>
      <c r="G43" s="63"/>
      <c r="H43" s="63"/>
      <c r="I43" s="63"/>
      <c r="J43" s="63"/>
      <c r="K43" s="63"/>
      <c r="L43" s="63"/>
      <c r="M43" s="63"/>
      <c r="N43" s="63"/>
      <c r="O43" s="63"/>
      <c r="P43" s="63"/>
      <c r="Q43" s="63"/>
      <c r="R43" s="63"/>
      <c r="S43" s="63"/>
      <c r="T43" s="63"/>
      <c r="U43" s="63"/>
      <c r="V43" s="63"/>
      <c r="W43" s="63"/>
      <c r="X43" s="63"/>
      <c r="Y43" s="63"/>
      <c r="Z43" s="63"/>
      <c r="AA43" s="63"/>
      <c r="AB43" s="63"/>
      <c r="AC43" s="63"/>
      <c r="AD43" s="63"/>
      <c r="AE43" s="63"/>
      <c r="AF43" s="63"/>
      <c r="AG43" s="63"/>
      <c r="AH43" s="63"/>
      <c r="AI43" s="63"/>
      <c r="AJ43" s="63"/>
      <c r="AK43" s="63"/>
      <c r="AL43" s="63"/>
      <c r="AM43" s="63"/>
      <c r="AN43" s="63"/>
      <c r="AO43" s="63"/>
      <c r="AP43" s="63"/>
      <c r="AQ43" s="63"/>
      <c r="AR43" s="63"/>
      <c r="AS43" s="63"/>
      <c r="AT43" s="63"/>
      <c r="AU43" s="63"/>
      <c r="AV43" s="63"/>
      <c r="AW43" s="63"/>
      <c r="AX43" s="63"/>
      <c r="AY43" s="63"/>
      <c r="AZ43" s="63"/>
      <c r="BA43" s="63"/>
      <c r="BB43" s="63"/>
      <c r="BC43" s="63"/>
      <c r="BD43" s="63"/>
      <c r="BE43" s="63"/>
      <c r="BF43" s="63"/>
      <c r="BG43" s="63"/>
      <c r="BH43" s="63"/>
      <c r="BI43" s="63"/>
      <c r="BJ43" s="63"/>
      <c r="BK43" s="63"/>
      <c r="BL43" s="63"/>
      <c r="BM43" s="63"/>
      <c r="BN43" s="63"/>
      <c r="BO43" s="63"/>
      <c r="BP43" s="63"/>
      <c r="BQ43" s="63"/>
      <c r="BR43" s="63"/>
      <c r="BS43" s="63"/>
      <c r="BT43" s="63"/>
      <c r="BU43" s="63"/>
      <c r="BV43" s="63"/>
      <c r="BW43" s="63"/>
      <c r="BX43" s="63"/>
      <c r="BY43" s="63"/>
      <c r="BZ43" s="63"/>
    </row>
    <row r="44" spans="1:78" s="2" customFormat="1" ht="7.5" customHeight="1">
      <c r="A44" s="59"/>
      <c r="B44" s="59"/>
      <c r="C44" s="59"/>
      <c r="D44" s="59"/>
      <c r="E44" s="59"/>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c r="AE44" s="59"/>
      <c r="AF44" s="59"/>
      <c r="AG44" s="59"/>
      <c r="AH44" s="59"/>
      <c r="AI44" s="59"/>
      <c r="AJ44" s="59"/>
      <c r="AK44" s="59"/>
      <c r="AL44" s="59"/>
      <c r="AM44" s="59"/>
      <c r="AN44" s="59"/>
      <c r="AO44" s="59"/>
      <c r="AP44" s="59"/>
      <c r="AQ44" s="59"/>
      <c r="AR44" s="59"/>
      <c r="AS44" s="59"/>
      <c r="AT44" s="59"/>
      <c r="AU44" s="59"/>
      <c r="AV44" s="59"/>
      <c r="AW44" s="59"/>
      <c r="AX44" s="59"/>
      <c r="AY44" s="59"/>
      <c r="AZ44" s="59"/>
      <c r="BA44" s="59"/>
      <c r="BB44" s="59"/>
      <c r="BC44" s="59"/>
      <c r="BD44" s="59"/>
      <c r="BE44" s="59"/>
      <c r="BF44" s="59"/>
      <c r="BG44" s="59"/>
      <c r="BH44" s="59"/>
      <c r="BI44" s="59"/>
      <c r="BJ44" s="59"/>
      <c r="BK44" s="59"/>
      <c r="BL44" s="59"/>
      <c r="BM44" s="59"/>
      <c r="BN44" s="59"/>
      <c r="BO44" s="59"/>
      <c r="BP44" s="59"/>
      <c r="BQ44" s="59"/>
      <c r="BR44" s="59"/>
      <c r="BS44" s="59"/>
      <c r="BT44" s="59"/>
      <c r="BU44" s="59"/>
      <c r="BV44" s="59"/>
      <c r="BW44" s="59"/>
      <c r="BX44" s="59"/>
      <c r="BY44" s="59"/>
      <c r="BZ44" s="59"/>
    </row>
    <row r="45" spans="1:78" s="2" customFormat="1" ht="15.75" customHeight="1">
      <c r="A45" s="59" t="s">
        <v>1639</v>
      </c>
      <c r="B45" s="59"/>
      <c r="C45" s="59"/>
      <c r="D45" s="59"/>
      <c r="E45" s="59"/>
      <c r="F45" s="59"/>
      <c r="G45" s="59"/>
      <c r="H45" s="59"/>
      <c r="I45" s="59"/>
      <c r="J45" s="59"/>
      <c r="K45" s="59"/>
      <c r="L45" s="59"/>
      <c r="M45" s="59"/>
      <c r="N45" s="59"/>
      <c r="O45" s="59"/>
      <c r="P45" s="59"/>
      <c r="Q45" s="59"/>
      <c r="R45" s="59"/>
      <c r="S45" s="59"/>
      <c r="T45" s="59"/>
      <c r="U45" s="59"/>
      <c r="V45" s="59"/>
      <c r="W45" s="59"/>
      <c r="X45" s="59"/>
      <c r="Y45" s="59"/>
      <c r="Z45" s="59"/>
      <c r="AA45" s="59"/>
      <c r="AB45" s="59"/>
      <c r="AC45" s="59"/>
      <c r="AD45" s="59"/>
      <c r="AE45" s="59"/>
      <c r="AF45" s="59"/>
      <c r="AG45" s="59"/>
      <c r="AH45" s="59"/>
      <c r="AI45" s="59"/>
      <c r="AJ45" s="59"/>
      <c r="AK45" s="59"/>
      <c r="AL45" s="59"/>
      <c r="AM45" s="59"/>
      <c r="AN45" s="59"/>
      <c r="AO45" s="59"/>
      <c r="AP45" s="59"/>
      <c r="AQ45" s="59"/>
      <c r="AR45" s="59"/>
      <c r="AS45" s="59"/>
      <c r="AT45" s="59"/>
      <c r="AU45" s="59"/>
      <c r="AV45" s="59"/>
      <c r="AW45" s="59"/>
      <c r="AX45" s="59"/>
      <c r="AY45" s="59"/>
      <c r="AZ45" s="59"/>
      <c r="BA45" s="59"/>
      <c r="BB45" s="59"/>
      <c r="BC45" s="59"/>
      <c r="BD45" s="59"/>
      <c r="BE45" s="59"/>
      <c r="BF45" s="59"/>
      <c r="BG45" s="59"/>
      <c r="BH45" s="59"/>
      <c r="BI45" s="59"/>
      <c r="BJ45" s="59"/>
      <c r="BK45" s="59"/>
      <c r="BL45" s="59"/>
      <c r="BM45" s="59"/>
      <c r="BN45" s="59"/>
      <c r="BO45" s="59"/>
      <c r="BP45" s="59"/>
      <c r="BQ45" s="59"/>
      <c r="BR45" s="59"/>
      <c r="BS45" s="59"/>
      <c r="BT45" s="59"/>
      <c r="BU45" s="59"/>
      <c r="BV45" s="59"/>
      <c r="BW45" s="59"/>
      <c r="BX45" s="59"/>
      <c r="BY45" s="59"/>
      <c r="BZ45" s="59"/>
    </row>
    <row r="46" spans="1:78" s="2" customFormat="1" ht="15.75" customHeight="1">
      <c r="A46" s="59"/>
      <c r="B46" s="59" t="s">
        <v>30</v>
      </c>
      <c r="C46" s="59"/>
      <c r="D46" s="59"/>
      <c r="E46" s="59"/>
      <c r="F46" s="59"/>
      <c r="G46" s="59"/>
      <c r="H46" s="59"/>
      <c r="I46" s="59"/>
      <c r="J46" s="59"/>
      <c r="K46" s="59"/>
      <c r="L46" s="59"/>
      <c r="M46" s="59"/>
      <c r="N46" s="59"/>
      <c r="O46" s="59"/>
      <c r="P46" s="59"/>
      <c r="Q46" s="59"/>
      <c r="R46" s="677"/>
      <c r="S46" s="677"/>
      <c r="T46" s="677"/>
      <c r="U46" s="677"/>
      <c r="V46" s="677"/>
      <c r="W46" s="677"/>
      <c r="X46" s="677"/>
      <c r="Y46" s="677"/>
      <c r="Z46" s="677"/>
      <c r="AA46" s="677"/>
      <c r="AB46" s="677"/>
      <c r="AC46" s="677"/>
      <c r="AD46" s="677"/>
      <c r="AE46" s="677"/>
      <c r="AF46" s="677"/>
      <c r="AG46" s="677"/>
      <c r="AH46" s="677"/>
      <c r="AI46" s="677"/>
      <c r="AJ46" s="677"/>
      <c r="AK46" s="677"/>
      <c r="AL46" s="677"/>
      <c r="AM46" s="677"/>
      <c r="AN46" s="677"/>
      <c r="AO46" s="677"/>
      <c r="AP46" s="677"/>
      <c r="AQ46" s="677"/>
      <c r="AR46" s="677"/>
      <c r="AS46" s="677"/>
      <c r="AT46" s="677"/>
      <c r="AU46" s="677"/>
      <c r="AV46" s="677"/>
      <c r="AW46" s="677"/>
      <c r="AX46" s="677"/>
      <c r="AY46" s="677"/>
      <c r="AZ46" s="677"/>
      <c r="BA46" s="677"/>
      <c r="BB46" s="677"/>
      <c r="BC46" s="677"/>
      <c r="BD46" s="677"/>
      <c r="BE46" s="677"/>
      <c r="BF46" s="677"/>
      <c r="BG46" s="677"/>
      <c r="BH46" s="677"/>
      <c r="BI46" s="677"/>
      <c r="BJ46" s="677"/>
      <c r="BK46" s="677"/>
      <c r="BL46" s="677"/>
      <c r="BM46" s="677"/>
      <c r="BN46" s="677"/>
      <c r="BO46" s="677"/>
      <c r="BP46" s="677"/>
      <c r="BQ46" s="677"/>
      <c r="BR46" s="677"/>
      <c r="BS46" s="677"/>
      <c r="BT46" s="677"/>
      <c r="BU46" s="677"/>
      <c r="BV46" s="677"/>
      <c r="BW46" s="677"/>
      <c r="BX46" s="677"/>
      <c r="BY46" s="677"/>
      <c r="BZ46" s="677"/>
    </row>
    <row r="47" spans="1:78" s="2" customFormat="1" ht="15.75" customHeight="1">
      <c r="A47" s="59"/>
      <c r="B47" s="59" t="s">
        <v>31</v>
      </c>
      <c r="C47" s="59"/>
      <c r="D47" s="59"/>
      <c r="E47" s="59"/>
      <c r="F47" s="59"/>
      <c r="G47" s="59"/>
      <c r="H47" s="59"/>
      <c r="I47" s="59"/>
      <c r="J47" s="59"/>
      <c r="K47" s="59"/>
      <c r="L47" s="59"/>
      <c r="M47" s="59"/>
      <c r="N47" s="59"/>
      <c r="O47" s="59"/>
      <c r="P47" s="59"/>
      <c r="Q47" s="59"/>
      <c r="R47" s="677"/>
      <c r="S47" s="677"/>
      <c r="T47" s="677"/>
      <c r="U47" s="677"/>
      <c r="V47" s="677"/>
      <c r="W47" s="677"/>
      <c r="X47" s="677"/>
      <c r="Y47" s="677"/>
      <c r="Z47" s="677"/>
      <c r="AA47" s="677"/>
      <c r="AB47" s="677"/>
      <c r="AC47" s="677"/>
      <c r="AD47" s="677"/>
      <c r="AE47" s="677"/>
      <c r="AF47" s="677"/>
      <c r="AG47" s="677"/>
      <c r="AH47" s="677"/>
      <c r="AI47" s="677"/>
      <c r="AJ47" s="677"/>
      <c r="AK47" s="677"/>
      <c r="AL47" s="677"/>
      <c r="AM47" s="677"/>
      <c r="AN47" s="677"/>
      <c r="AO47" s="677"/>
      <c r="AP47" s="677"/>
      <c r="AQ47" s="677"/>
      <c r="AR47" s="677"/>
      <c r="AS47" s="677"/>
      <c r="AT47" s="677"/>
      <c r="AU47" s="677"/>
      <c r="AV47" s="677"/>
      <c r="AW47" s="677"/>
      <c r="AX47" s="677"/>
      <c r="AY47" s="677"/>
      <c r="AZ47" s="677"/>
      <c r="BA47" s="677"/>
      <c r="BB47" s="677"/>
      <c r="BC47" s="677"/>
      <c r="BD47" s="677"/>
      <c r="BE47" s="677"/>
      <c r="BF47" s="677"/>
      <c r="BG47" s="677"/>
      <c r="BH47" s="677"/>
      <c r="BI47" s="677"/>
      <c r="BJ47" s="677"/>
      <c r="BK47" s="677"/>
      <c r="BL47" s="677"/>
      <c r="BM47" s="677"/>
      <c r="BN47" s="677"/>
      <c r="BO47" s="677"/>
      <c r="BP47" s="677"/>
      <c r="BQ47" s="677"/>
      <c r="BR47" s="677"/>
      <c r="BS47" s="677"/>
      <c r="BT47" s="677"/>
      <c r="BU47" s="677"/>
      <c r="BV47" s="677"/>
      <c r="BW47" s="677"/>
      <c r="BX47" s="677"/>
      <c r="BY47" s="677"/>
      <c r="BZ47" s="677"/>
    </row>
    <row r="48" spans="1:78" s="2" customFormat="1" ht="15.75" customHeight="1">
      <c r="A48" s="59"/>
      <c r="B48" s="59" t="s">
        <v>32</v>
      </c>
      <c r="C48" s="59"/>
      <c r="D48" s="59"/>
      <c r="E48" s="59"/>
      <c r="F48" s="59"/>
      <c r="G48" s="59"/>
      <c r="H48" s="59"/>
      <c r="I48" s="59"/>
      <c r="J48" s="59"/>
      <c r="K48" s="59"/>
      <c r="L48" s="59"/>
      <c r="M48" s="59"/>
      <c r="N48" s="59"/>
      <c r="O48" s="59"/>
      <c r="P48" s="59"/>
      <c r="Q48" s="59"/>
      <c r="R48" s="670" t="s">
        <v>1254</v>
      </c>
      <c r="S48" s="670"/>
      <c r="T48" s="670"/>
      <c r="U48" s="677"/>
      <c r="V48" s="677"/>
      <c r="W48" s="677"/>
      <c r="X48" s="677"/>
      <c r="Y48" s="677"/>
      <c r="Z48" s="677"/>
      <c r="AA48" s="677"/>
      <c r="AB48" s="677"/>
      <c r="AC48" s="677"/>
      <c r="AD48" s="677"/>
      <c r="AE48" s="677"/>
      <c r="AF48" s="677"/>
      <c r="AG48" s="677"/>
      <c r="AH48" s="677"/>
      <c r="AI48" s="677"/>
      <c r="AJ48" s="677"/>
      <c r="AK48" s="677"/>
      <c r="AL48" s="677"/>
      <c r="AM48" s="677"/>
      <c r="AN48" s="677"/>
      <c r="AO48" s="677"/>
      <c r="AP48" s="677"/>
      <c r="AQ48" s="677"/>
      <c r="AR48" s="677"/>
      <c r="AS48" s="677"/>
      <c r="AT48" s="677"/>
      <c r="AU48" s="677"/>
      <c r="AV48" s="677"/>
      <c r="AW48" s="677"/>
      <c r="AX48" s="677"/>
      <c r="AY48" s="677"/>
      <c r="AZ48" s="677"/>
      <c r="BA48" s="677"/>
      <c r="BB48" s="677"/>
      <c r="BC48" s="677"/>
      <c r="BD48" s="677"/>
      <c r="BE48" s="677"/>
      <c r="BF48" s="677"/>
      <c r="BG48" s="677"/>
      <c r="BH48" s="677"/>
      <c r="BI48" s="677"/>
      <c r="BJ48" s="677"/>
      <c r="BK48" s="677"/>
      <c r="BL48" s="677"/>
      <c r="BM48" s="677"/>
      <c r="BN48" s="677"/>
      <c r="BO48" s="677"/>
      <c r="BP48" s="677"/>
      <c r="BQ48" s="677"/>
      <c r="BR48" s="677"/>
      <c r="BS48" s="677"/>
      <c r="BT48" s="677"/>
      <c r="BU48" s="677"/>
      <c r="BV48" s="677"/>
      <c r="BW48" s="677"/>
      <c r="BX48" s="677"/>
      <c r="BY48" s="677"/>
      <c r="BZ48" s="677"/>
    </row>
    <row r="49" spans="1:78" s="2" customFormat="1" ht="15.75" customHeight="1">
      <c r="A49" s="59"/>
      <c r="B49" s="59" t="s">
        <v>33</v>
      </c>
      <c r="C49" s="59"/>
      <c r="D49" s="59"/>
      <c r="E49" s="59"/>
      <c r="F49" s="59"/>
      <c r="G49" s="59"/>
      <c r="H49" s="59"/>
      <c r="I49" s="59"/>
      <c r="J49" s="59"/>
      <c r="K49" s="59"/>
      <c r="L49" s="59"/>
      <c r="M49" s="59"/>
      <c r="N49" s="59"/>
      <c r="O49" s="59"/>
      <c r="P49" s="59"/>
      <c r="Q49" s="59"/>
      <c r="R49" s="677"/>
      <c r="S49" s="677"/>
      <c r="T49" s="677"/>
      <c r="U49" s="677"/>
      <c r="V49" s="677"/>
      <c r="W49" s="677"/>
      <c r="X49" s="677"/>
      <c r="Y49" s="677"/>
      <c r="Z49" s="677"/>
      <c r="AA49" s="677"/>
      <c r="AB49" s="677"/>
      <c r="AC49" s="677"/>
      <c r="AD49" s="677"/>
      <c r="AE49" s="677"/>
      <c r="AF49" s="677"/>
      <c r="AG49" s="677"/>
      <c r="AH49" s="677"/>
      <c r="AI49" s="677"/>
      <c r="AJ49" s="677"/>
      <c r="AK49" s="677"/>
      <c r="AL49" s="677"/>
      <c r="AM49" s="677"/>
      <c r="AN49" s="677"/>
      <c r="AO49" s="677"/>
      <c r="AP49" s="677"/>
      <c r="AQ49" s="677"/>
      <c r="AR49" s="677"/>
      <c r="AS49" s="677"/>
      <c r="AT49" s="677"/>
      <c r="AU49" s="677"/>
      <c r="AV49" s="677"/>
      <c r="AW49" s="677"/>
      <c r="AX49" s="677"/>
      <c r="AY49" s="677"/>
      <c r="AZ49" s="677"/>
      <c r="BA49" s="677"/>
      <c r="BB49" s="677"/>
      <c r="BC49" s="677"/>
      <c r="BD49" s="677"/>
      <c r="BE49" s="677"/>
      <c r="BF49" s="677"/>
      <c r="BG49" s="677"/>
      <c r="BH49" s="677"/>
      <c r="BI49" s="677"/>
      <c r="BJ49" s="677"/>
      <c r="BK49" s="677"/>
      <c r="BL49" s="677"/>
      <c r="BM49" s="677"/>
      <c r="BN49" s="677"/>
      <c r="BO49" s="677"/>
      <c r="BP49" s="677"/>
      <c r="BQ49" s="677"/>
      <c r="BR49" s="677"/>
      <c r="BS49" s="677"/>
      <c r="BT49" s="677"/>
      <c r="BU49" s="677"/>
      <c r="BV49" s="677"/>
      <c r="BW49" s="677"/>
      <c r="BX49" s="677"/>
      <c r="BY49" s="677"/>
      <c r="BZ49" s="677"/>
    </row>
    <row r="50" spans="1:78" s="2" customFormat="1" ht="15.75" customHeight="1">
      <c r="A50" s="59"/>
      <c r="B50" s="59" t="s">
        <v>34</v>
      </c>
      <c r="C50" s="59"/>
      <c r="D50" s="59"/>
      <c r="E50" s="59"/>
      <c r="F50" s="59"/>
      <c r="G50" s="59"/>
      <c r="H50" s="59"/>
      <c r="I50" s="59"/>
      <c r="J50" s="59"/>
      <c r="K50" s="59"/>
      <c r="L50" s="59"/>
      <c r="M50" s="59"/>
      <c r="N50" s="59"/>
      <c r="O50" s="59"/>
      <c r="P50" s="59"/>
      <c r="Q50" s="59"/>
      <c r="R50" s="677"/>
      <c r="S50" s="677"/>
      <c r="T50" s="677"/>
      <c r="U50" s="677"/>
      <c r="V50" s="677"/>
      <c r="W50" s="677"/>
      <c r="X50" s="677"/>
      <c r="Y50" s="677"/>
      <c r="Z50" s="677"/>
      <c r="AA50" s="677"/>
      <c r="AB50" s="677"/>
      <c r="AC50" s="677"/>
      <c r="AD50" s="677"/>
      <c r="AE50" s="677"/>
      <c r="AF50" s="677"/>
      <c r="AG50" s="677"/>
      <c r="AH50" s="677"/>
      <c r="AI50" s="677"/>
      <c r="AJ50" s="677"/>
      <c r="AK50" s="677"/>
      <c r="AL50" s="677"/>
      <c r="AM50" s="677"/>
      <c r="AN50" s="677"/>
      <c r="AO50" s="677"/>
      <c r="AP50" s="677"/>
      <c r="AQ50" s="677"/>
      <c r="AR50" s="677"/>
      <c r="AS50" s="677"/>
      <c r="AT50" s="677"/>
      <c r="AU50" s="677"/>
      <c r="AV50" s="677"/>
      <c r="AW50" s="677"/>
      <c r="AX50" s="677"/>
      <c r="AY50" s="677"/>
      <c r="AZ50" s="677"/>
      <c r="BA50" s="677"/>
      <c r="BB50" s="677"/>
      <c r="BC50" s="677"/>
      <c r="BD50" s="677"/>
      <c r="BE50" s="677"/>
      <c r="BF50" s="677"/>
      <c r="BG50" s="677"/>
      <c r="BH50" s="677"/>
      <c r="BI50" s="677"/>
      <c r="BJ50" s="677"/>
      <c r="BK50" s="677"/>
      <c r="BL50" s="677"/>
      <c r="BM50" s="677"/>
      <c r="BN50" s="677"/>
      <c r="BO50" s="677"/>
      <c r="BP50" s="677"/>
      <c r="BQ50" s="677"/>
      <c r="BR50" s="677"/>
      <c r="BS50" s="677"/>
      <c r="BT50" s="677"/>
      <c r="BU50" s="677"/>
      <c r="BV50" s="677"/>
      <c r="BW50" s="677"/>
      <c r="BX50" s="677"/>
      <c r="BY50" s="677"/>
      <c r="BZ50" s="677"/>
    </row>
    <row r="51" spans="1:78" s="2" customFormat="1" ht="7.5" customHeight="1">
      <c r="A51" s="63"/>
      <c r="B51" s="63"/>
      <c r="C51" s="63"/>
      <c r="D51" s="63"/>
      <c r="E51" s="63"/>
      <c r="F51" s="63"/>
      <c r="G51" s="63"/>
      <c r="H51" s="63"/>
      <c r="I51" s="63"/>
      <c r="J51" s="63"/>
      <c r="K51" s="63"/>
      <c r="L51" s="63"/>
      <c r="M51" s="63"/>
      <c r="N51" s="63"/>
      <c r="O51" s="63"/>
      <c r="P51" s="63"/>
      <c r="Q51" s="63"/>
      <c r="R51" s="63"/>
      <c r="S51" s="63"/>
      <c r="T51" s="63"/>
      <c r="U51" s="63"/>
      <c r="V51" s="63"/>
      <c r="W51" s="63"/>
      <c r="X51" s="63"/>
      <c r="Y51" s="63"/>
      <c r="Z51" s="63"/>
      <c r="AA51" s="63"/>
      <c r="AB51" s="63"/>
      <c r="AC51" s="63"/>
      <c r="AD51" s="63"/>
      <c r="AE51" s="63"/>
      <c r="AF51" s="63"/>
      <c r="AG51" s="63"/>
      <c r="AH51" s="63"/>
      <c r="AI51" s="63"/>
      <c r="AJ51" s="63"/>
      <c r="AK51" s="63"/>
      <c r="AL51" s="63"/>
      <c r="AM51" s="63"/>
      <c r="AN51" s="63"/>
      <c r="AO51" s="63"/>
      <c r="AP51" s="63"/>
      <c r="AQ51" s="63"/>
      <c r="AR51" s="63"/>
      <c r="AS51" s="63"/>
      <c r="AT51" s="63"/>
      <c r="AU51" s="63"/>
      <c r="AV51" s="63"/>
      <c r="AW51" s="63"/>
      <c r="AX51" s="63"/>
      <c r="AY51" s="63"/>
      <c r="AZ51" s="63"/>
      <c r="BA51" s="63"/>
      <c r="BB51" s="63"/>
      <c r="BC51" s="63"/>
      <c r="BD51" s="63"/>
      <c r="BE51" s="63"/>
      <c r="BF51" s="63"/>
      <c r="BG51" s="63"/>
      <c r="BH51" s="63"/>
      <c r="BI51" s="63"/>
      <c r="BJ51" s="63"/>
      <c r="BK51" s="63"/>
      <c r="BL51" s="63"/>
      <c r="BM51" s="63"/>
      <c r="BN51" s="63"/>
      <c r="BO51" s="63"/>
      <c r="BP51" s="63"/>
      <c r="BQ51" s="63"/>
      <c r="BR51" s="63"/>
      <c r="BS51" s="63"/>
      <c r="BT51" s="63"/>
      <c r="BU51" s="63"/>
      <c r="BV51" s="63"/>
      <c r="BW51" s="63"/>
      <c r="BX51" s="63"/>
      <c r="BY51" s="63"/>
      <c r="BZ51" s="63"/>
    </row>
    <row r="52" spans="1:78" s="2" customFormat="1" ht="15.75" customHeight="1">
      <c r="A52" s="59"/>
      <c r="B52" s="59"/>
      <c r="C52" s="59"/>
      <c r="D52" s="59"/>
      <c r="E52" s="59"/>
      <c r="F52" s="59"/>
      <c r="G52" s="59"/>
      <c r="H52" s="59"/>
      <c r="I52" s="59"/>
      <c r="J52" s="59"/>
      <c r="K52" s="59"/>
      <c r="L52" s="59"/>
      <c r="M52" s="59"/>
      <c r="N52" s="59"/>
      <c r="O52" s="59"/>
      <c r="P52" s="59"/>
      <c r="Q52" s="59"/>
      <c r="R52" s="699"/>
      <c r="S52" s="699"/>
      <c r="T52" s="699"/>
      <c r="U52" s="699"/>
      <c r="V52" s="699"/>
      <c r="W52" s="699"/>
      <c r="X52" s="699"/>
      <c r="Y52" s="699"/>
      <c r="Z52" s="699"/>
      <c r="AA52" s="699"/>
      <c r="AB52" s="699"/>
      <c r="AC52" s="699"/>
      <c r="AD52" s="699"/>
      <c r="AE52" s="699"/>
      <c r="AF52" s="699"/>
      <c r="AG52" s="699"/>
      <c r="AH52" s="699"/>
      <c r="AI52" s="699"/>
      <c r="AJ52" s="699"/>
      <c r="AK52" s="699"/>
      <c r="AL52" s="699"/>
      <c r="AM52" s="699"/>
      <c r="AN52" s="699"/>
      <c r="AO52" s="699"/>
      <c r="AP52" s="699"/>
      <c r="AQ52" s="699"/>
      <c r="AR52" s="699"/>
      <c r="AS52" s="699"/>
      <c r="AT52" s="699"/>
      <c r="AU52" s="699"/>
      <c r="AV52" s="699"/>
      <c r="AW52" s="699"/>
      <c r="AX52" s="699"/>
      <c r="AY52" s="699"/>
      <c r="AZ52" s="699"/>
      <c r="BA52" s="699"/>
      <c r="BB52" s="699"/>
      <c r="BC52" s="699"/>
      <c r="BD52" s="699"/>
      <c r="BE52" s="699"/>
      <c r="BF52" s="699"/>
      <c r="BG52" s="699"/>
      <c r="BH52" s="699"/>
      <c r="BI52" s="699"/>
      <c r="BJ52" s="699"/>
      <c r="BK52" s="699"/>
      <c r="BL52" s="699"/>
      <c r="BM52" s="699"/>
      <c r="BN52" s="699"/>
      <c r="BO52" s="699"/>
      <c r="BP52" s="699"/>
      <c r="BQ52" s="699"/>
      <c r="BR52" s="699"/>
      <c r="BS52" s="699"/>
      <c r="BT52" s="699"/>
      <c r="BU52" s="699"/>
      <c r="BV52" s="699"/>
      <c r="BW52" s="699"/>
      <c r="BX52" s="699"/>
      <c r="BY52" s="699"/>
      <c r="BZ52" s="699"/>
    </row>
    <row r="53" spans="1:78" s="2" customFormat="1" ht="15.75" customHeight="1">
      <c r="A53" s="699"/>
      <c r="B53" s="699"/>
      <c r="C53" s="699"/>
      <c r="D53" s="699"/>
      <c r="E53" s="699"/>
      <c r="F53" s="699"/>
      <c r="G53" s="699"/>
      <c r="H53" s="699"/>
      <c r="I53" s="699"/>
      <c r="J53" s="699"/>
      <c r="K53" s="699"/>
      <c r="L53" s="699"/>
      <c r="M53" s="699"/>
      <c r="N53" s="699"/>
      <c r="O53" s="699"/>
      <c r="P53" s="699"/>
      <c r="Q53" s="699"/>
      <c r="R53" s="699"/>
      <c r="S53" s="699"/>
      <c r="T53" s="699"/>
      <c r="U53" s="699"/>
      <c r="V53" s="699"/>
      <c r="W53" s="699"/>
      <c r="X53" s="699"/>
      <c r="Y53" s="699"/>
      <c r="Z53" s="699"/>
      <c r="AA53" s="699"/>
      <c r="AB53" s="699"/>
      <c r="AC53" s="699"/>
      <c r="AD53" s="699"/>
      <c r="AE53" s="699"/>
      <c r="AF53" s="699"/>
      <c r="AG53" s="699"/>
      <c r="AH53" s="699"/>
      <c r="AI53" s="699"/>
      <c r="AJ53" s="699"/>
      <c r="AK53" s="699"/>
      <c r="AL53" s="699"/>
      <c r="AM53" s="699"/>
      <c r="AN53" s="699"/>
      <c r="AO53" s="699"/>
      <c r="AP53" s="699"/>
      <c r="AQ53" s="699"/>
      <c r="AR53" s="699"/>
      <c r="AS53" s="699"/>
      <c r="AT53" s="699"/>
      <c r="AU53" s="699"/>
      <c r="AV53" s="699"/>
      <c r="AW53" s="699"/>
      <c r="AX53" s="699"/>
      <c r="AY53" s="699"/>
      <c r="AZ53" s="699"/>
      <c r="BA53" s="699"/>
      <c r="BB53" s="699"/>
      <c r="BC53" s="699"/>
      <c r="BD53" s="699"/>
      <c r="BE53" s="699"/>
      <c r="BF53" s="699"/>
      <c r="BG53" s="699"/>
      <c r="BH53" s="699"/>
      <c r="BI53" s="699"/>
      <c r="BJ53" s="699"/>
      <c r="BK53" s="699"/>
      <c r="BL53" s="699"/>
      <c r="BM53" s="699"/>
      <c r="BN53" s="699"/>
      <c r="BO53" s="699"/>
      <c r="BP53" s="699"/>
      <c r="BQ53" s="699"/>
      <c r="BR53" s="699"/>
      <c r="BS53" s="699"/>
      <c r="BT53" s="699"/>
      <c r="BU53" s="699"/>
      <c r="BV53" s="699"/>
      <c r="BW53" s="699"/>
      <c r="BX53" s="699"/>
      <c r="BY53" s="699"/>
      <c r="BZ53" s="699"/>
    </row>
    <row r="54" spans="1:78" s="1" customFormat="1" ht="15" customHeight="1">
      <c r="A54" s="2"/>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row>
    <row r="55" spans="1:78" s="1" customFormat="1" ht="15" customHeight="1">
      <c r="A55" s="2"/>
      <c r="B55" s="2"/>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row>
    <row r="56" spans="1:78" s="1" customFormat="1" ht="15" customHeight="1">
      <c r="A56" s="2"/>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row>
    <row r="57" spans="1:78" s="1" customFormat="1" ht="15" customHeight="1">
      <c r="A57" s="2"/>
      <c r="B57" s="2"/>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row>
    <row r="58" spans="1:78" s="1" customFormat="1" ht="15" customHeight="1">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row>
    <row r="59" spans="1:78" s="1" customFormat="1" ht="15" customHeight="1">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row>
    <row r="60" spans="1:78" s="1" customFormat="1" ht="15" customHeight="1">
      <c r="A60" s="2"/>
      <c r="B60" s="2"/>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row>
    <row r="61" spans="1:78" s="1" customFormat="1" ht="15" customHeight="1">
      <c r="A61" s="2"/>
      <c r="B61" s="2"/>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row>
    <row r="62" spans="1:78" s="1" customFormat="1" ht="15" customHeight="1">
      <c r="A62" s="2"/>
      <c r="B62" s="2"/>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row>
    <row r="63" spans="1:78" s="1" customFormat="1" ht="15" customHeight="1">
      <c r="A63" s="2"/>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row>
    <row r="64" spans="1:78" s="1" customFormat="1" ht="15" customHeight="1">
      <c r="A64" s="2"/>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row>
    <row r="65" spans="1:42" s="1" customFormat="1" ht="15" customHeight="1">
      <c r="A65" s="2"/>
      <c r="B65" s="2"/>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row>
    <row r="66" spans="1:42" s="1" customFormat="1" ht="15" customHeight="1">
      <c r="A66" s="2"/>
      <c r="B66" s="2"/>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row>
    <row r="67" spans="1:42" s="1" customFormat="1" ht="15" customHeight="1">
      <c r="A67" s="2"/>
      <c r="B67" s="2"/>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row>
    <row r="68" spans="1:42" s="1" customFormat="1" ht="15" customHeight="1">
      <c r="A68" s="2"/>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row>
    <row r="69" spans="1:42" s="1" customFormat="1" ht="15" customHeight="1">
      <c r="A69" s="2"/>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row>
    <row r="70" spans="1:42" s="1" customFormat="1" ht="15" customHeight="1">
      <c r="A70" s="2"/>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row>
    <row r="71" spans="1:42" s="1" customFormat="1" ht="15" customHeight="1">
      <c r="A71" s="2"/>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row>
    <row r="72" spans="1:42" s="1" customFormat="1" ht="15" customHeight="1">
      <c r="A72" s="2"/>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row>
    <row r="73" spans="1:42" s="1" customFormat="1" ht="15" customHeight="1">
      <c r="A73" s="2"/>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row>
    <row r="74" spans="1:42" s="1" customFormat="1" ht="15" customHeight="1">
      <c r="A74" s="2"/>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row>
    <row r="75" spans="1:42" s="1" customFormat="1" ht="15" customHeight="1">
      <c r="A75" s="2"/>
      <c r="B75" s="2"/>
      <c r="C75" s="2"/>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row>
    <row r="76" spans="1:42" s="1" customFormat="1" ht="15" customHeight="1">
      <c r="A76" s="2"/>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row>
    <row r="77" spans="1:42" s="1" customFormat="1" ht="15" customHeight="1">
      <c r="A77" s="2"/>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row>
    <row r="78" spans="1:42" s="1" customFormat="1" ht="15" customHeight="1">
      <c r="A78" s="2"/>
      <c r="B78" s="2"/>
      <c r="C78" s="2"/>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row>
    <row r="79" spans="1:42" s="1" customFormat="1" ht="15" customHeight="1">
      <c r="A79" s="2"/>
      <c r="B79" s="2"/>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row>
    <row r="80" spans="1:42" s="1" customFormat="1" ht="15" customHeight="1">
      <c r="A80" s="2"/>
      <c r="B80" s="2"/>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row>
    <row r="81" spans="1:42" s="1" customFormat="1" ht="15" customHeight="1">
      <c r="A81" s="2"/>
      <c r="B81" s="2"/>
      <c r="C81" s="2"/>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row>
    <row r="82" spans="1:42" s="1" customFormat="1" ht="15" customHeight="1">
      <c r="A82" s="2"/>
      <c r="B82" s="2"/>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row>
    <row r="83" spans="1:42" s="1" customFormat="1" ht="15" customHeight="1">
      <c r="A83" s="2"/>
      <c r="B83" s="2"/>
      <c r="C83" s="2"/>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row>
    <row r="84" spans="1:42" s="1" customFormat="1" ht="15" customHeight="1">
      <c r="A84" s="2"/>
      <c r="B84" s="2"/>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row>
    <row r="85" spans="1:42" s="1" customFormat="1" ht="15" customHeight="1">
      <c r="A85" s="2"/>
      <c r="B85" s="2"/>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row>
    <row r="86" spans="1:42" s="1" customFormat="1" ht="15" customHeight="1">
      <c r="A86" s="2"/>
      <c r="B86" s="2"/>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row>
    <row r="87" spans="1:42" s="1" customFormat="1" ht="15" customHeight="1">
      <c r="A87" s="2"/>
      <c r="B87" s="2"/>
      <c r="C87" s="2"/>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row>
    <row r="88" spans="1:42" s="1" customFormat="1" ht="15" customHeight="1">
      <c r="A88" s="2"/>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row>
    <row r="89" spans="1:42" s="1" customFormat="1" ht="15" customHeight="1">
      <c r="A89" s="2"/>
      <c r="B89" s="2"/>
      <c r="C89" s="2"/>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row>
    <row r="90" spans="1:42" s="1" customFormat="1" ht="15" customHeight="1">
      <c r="A90" s="2"/>
      <c r="B90" s="2"/>
      <c r="C90" s="2"/>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row>
    <row r="91" spans="1:42" s="1" customFormat="1" ht="15" customHeight="1">
      <c r="A91" s="2"/>
      <c r="B91" s="2"/>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row>
    <row r="92" spans="1:42" s="1" customFormat="1" ht="15" customHeight="1">
      <c r="A92" s="2"/>
      <c r="B92" s="2"/>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row>
    <row r="93" spans="1:42" s="1" customFormat="1" ht="15" customHeight="1">
      <c r="A93" s="2"/>
      <c r="B93" s="2"/>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row>
    <row r="94" spans="1:42" s="1" customFormat="1" ht="15" customHeight="1">
      <c r="A94" s="2"/>
      <c r="B94" s="2"/>
      <c r="C94" s="2"/>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row>
    <row r="95" spans="1:42" s="1" customFormat="1" ht="15" customHeight="1">
      <c r="A95" s="2"/>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row>
    <row r="96" spans="1:42" s="1" customFormat="1" ht="15" customHeight="1">
      <c r="A96" s="2"/>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row>
    <row r="97" spans="1:42" s="1" customFormat="1" ht="15" customHeight="1">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row>
    <row r="98" spans="1:42" s="1" customFormat="1" ht="15" customHeight="1">
      <c r="A98" s="2"/>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row>
    <row r="99" spans="1:42" s="1" customFormat="1" ht="15" customHeight="1">
      <c r="A99" s="2"/>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row>
    <row r="100" spans="1:42" s="1" customFormat="1" ht="1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row>
    <row r="101" spans="1:42" s="1" customFormat="1" ht="15"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row>
    <row r="102" spans="1:42" s="1" customFormat="1" ht="1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row>
    <row r="103" spans="1:42" s="1" customFormat="1" ht="15"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row>
    <row r="104" spans="1:42" s="1" customFormat="1" ht="15"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row>
    <row r="105" spans="1:42" s="1" customFormat="1" ht="1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row>
    <row r="106" spans="1:42" s="1" customFormat="1" ht="15"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row>
  </sheetData>
  <sheetProtection algorithmName="SHA-512" hashValue="wnYkt2p172E4TWN2izgefgndMv8p9fWCHt+5Zml7KDhXrS6aYio1jbJsMD9UPtZovtSrdUofp5fBliA14jS0rw==" saltValue="/NW+qn4KYcXG0wFsVeAoPA==" spinCount="100000" sheet="1" formatCells="0" selectLockedCells="1"/>
  <mergeCells count="39">
    <mergeCell ref="A53:BZ53"/>
    <mergeCell ref="A2:BZ2"/>
    <mergeCell ref="R15:BZ15"/>
    <mergeCell ref="R41:BZ41"/>
    <mergeCell ref="R42:BZ42"/>
    <mergeCell ref="R26:BZ26"/>
    <mergeCell ref="R47:BZ47"/>
    <mergeCell ref="R6:BZ6"/>
    <mergeCell ref="R38:BZ38"/>
    <mergeCell ref="R18:BZ18"/>
    <mergeCell ref="R14:BZ14"/>
    <mergeCell ref="R23:BZ23"/>
    <mergeCell ref="R25:BZ25"/>
    <mergeCell ref="R16:T16"/>
    <mergeCell ref="R46:BZ46"/>
    <mergeCell ref="R52:BZ52"/>
    <mergeCell ref="R7:BZ7"/>
    <mergeCell ref="R9:BZ9"/>
    <mergeCell ref="R10:BZ10"/>
    <mergeCell ref="R17:BZ17"/>
    <mergeCell ref="R39:BZ39"/>
    <mergeCell ref="R30:BZ30"/>
    <mergeCell ref="R34:BZ34"/>
    <mergeCell ref="R50:BZ50"/>
    <mergeCell ref="R32:T32"/>
    <mergeCell ref="U32:BZ32"/>
    <mergeCell ref="R8:T8"/>
    <mergeCell ref="R22:BZ22"/>
    <mergeCell ref="R31:BZ31"/>
    <mergeCell ref="R24:T24"/>
    <mergeCell ref="U24:BZ24"/>
    <mergeCell ref="U16:BZ16"/>
    <mergeCell ref="U8:BZ8"/>
    <mergeCell ref="R49:BZ49"/>
    <mergeCell ref="R33:BZ33"/>
    <mergeCell ref="R40:T40"/>
    <mergeCell ref="U40:BZ40"/>
    <mergeCell ref="R48:T48"/>
    <mergeCell ref="U48:BZ48"/>
  </mergeCells>
  <phoneticPr fontId="3"/>
  <dataValidations count="2">
    <dataValidation imeMode="halfKatakana" allowBlank="1" showInputMessage="1" showErrorMessage="1" sqref="R6:BZ6 R14:BZ14 R22:BZ22 R30:BZ30 R38:BZ38 R46:BZ46" xr:uid="{00000000-0002-0000-0700-000000000000}"/>
    <dataValidation imeMode="hiragana" allowBlank="1" showInputMessage="1" showErrorMessage="1" sqref="R47:BZ47" xr:uid="{C199080C-398E-494D-A17C-706F17760E7F}"/>
  </dataValidations>
  <pageMargins left="0.78740157480314965" right="0.59055118110236227" top="0.78740157480314965" bottom="0.78740157480314965" header="0.51181102362204722" footer="0.51181102362204722"/>
  <pageSetup paperSize="9" orientation="portrait" blackAndWhite="1" r:id="rId1"/>
  <headerFooter alignWithMargins="0"/>
  <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4">
    <tabColor theme="4" tint="0.79998168889431442"/>
  </sheetPr>
  <dimension ref="A1:CL106"/>
  <sheetViews>
    <sheetView showZeros="0" view="pageBreakPreview" zoomScaleNormal="100" zoomScaleSheetLayoutView="100" workbookViewId="0">
      <selection activeCell="R50" sqref="R50:BZ50"/>
    </sheetView>
  </sheetViews>
  <sheetFormatPr defaultRowHeight="15" customHeight="1"/>
  <cols>
    <col min="1" max="42" width="1.125" style="4" customWidth="1"/>
    <col min="43" max="78" width="1.125" customWidth="1"/>
    <col min="79" max="86" width="1.125" hidden="1" customWidth="1"/>
    <col min="87" max="89" width="0" hidden="1" customWidth="1"/>
  </cols>
  <sheetData>
    <row r="1" spans="1:90" s="2" customFormat="1" ht="15" customHeight="1">
      <c r="A1" s="204"/>
      <c r="B1" s="204"/>
      <c r="C1" s="204"/>
      <c r="D1" s="204"/>
      <c r="E1" s="204"/>
      <c r="F1" s="204"/>
      <c r="G1" s="204"/>
      <c r="H1" s="204"/>
      <c r="I1" s="204"/>
      <c r="J1" s="204"/>
      <c r="K1" s="204"/>
      <c r="L1" s="204"/>
      <c r="M1" s="204"/>
      <c r="N1" s="204"/>
      <c r="O1" s="204"/>
      <c r="P1" s="204"/>
      <c r="Q1" s="204"/>
      <c r="R1" s="204"/>
      <c r="S1" s="204"/>
      <c r="T1" s="204"/>
      <c r="U1" s="204"/>
      <c r="V1" s="204"/>
      <c r="W1" s="204"/>
      <c r="X1" s="204"/>
      <c r="Y1" s="204"/>
      <c r="Z1" s="204"/>
      <c r="AA1" s="204"/>
      <c r="AB1" s="204"/>
      <c r="AC1" s="204"/>
      <c r="AD1" s="204"/>
      <c r="AE1" s="204"/>
      <c r="AF1" s="204"/>
      <c r="AG1" s="204"/>
      <c r="AH1" s="204"/>
      <c r="AI1" s="204"/>
      <c r="AJ1" s="204"/>
      <c r="AK1" s="204"/>
      <c r="AL1" s="204"/>
      <c r="AM1" s="204"/>
      <c r="AN1" s="204"/>
      <c r="AO1" s="204"/>
      <c r="AP1" s="204"/>
      <c r="AQ1" s="204"/>
      <c r="AR1" s="204"/>
      <c r="AS1" s="204"/>
      <c r="AT1" s="204"/>
      <c r="AU1" s="204"/>
      <c r="AV1" s="204"/>
      <c r="AW1" s="204"/>
      <c r="AX1" s="204"/>
      <c r="AY1" s="204"/>
      <c r="AZ1" s="204"/>
      <c r="BA1" s="204"/>
      <c r="BB1" s="204"/>
      <c r="BC1" s="204"/>
      <c r="BD1" s="204"/>
      <c r="BE1" s="204"/>
      <c r="BF1" s="204"/>
      <c r="BG1" s="204"/>
      <c r="BH1" s="204"/>
      <c r="BI1" s="204"/>
      <c r="BJ1" s="204"/>
      <c r="BK1" s="204"/>
      <c r="BL1" s="204"/>
      <c r="BM1" s="204"/>
      <c r="BN1" s="204"/>
      <c r="BO1" s="204"/>
      <c r="BP1" s="204"/>
      <c r="BQ1" s="204"/>
      <c r="BR1" s="204"/>
      <c r="BS1" s="204"/>
      <c r="BT1" s="204"/>
      <c r="BU1" s="204"/>
      <c r="BV1" s="204"/>
      <c r="BW1" s="204"/>
      <c r="BX1" s="204"/>
      <c r="BY1" s="204"/>
      <c r="BZ1" s="204"/>
    </row>
    <row r="2" spans="1:90" s="2" customFormat="1" ht="15" customHeight="1">
      <c r="A2" s="972" t="s">
        <v>1652</v>
      </c>
      <c r="B2" s="972"/>
      <c r="C2" s="972"/>
      <c r="D2" s="972"/>
      <c r="E2" s="972"/>
      <c r="F2" s="972"/>
      <c r="G2" s="972"/>
      <c r="H2" s="972"/>
      <c r="I2" s="972"/>
      <c r="J2" s="972"/>
      <c r="K2" s="972"/>
      <c r="L2" s="972"/>
      <c r="M2" s="972"/>
      <c r="N2" s="972"/>
      <c r="O2" s="972"/>
      <c r="P2" s="972"/>
      <c r="Q2" s="972"/>
      <c r="R2" s="972"/>
      <c r="S2" s="972"/>
      <c r="T2" s="972"/>
      <c r="U2" s="972"/>
      <c r="V2" s="972"/>
      <c r="W2" s="972"/>
      <c r="X2" s="972"/>
      <c r="Y2" s="972"/>
      <c r="Z2" s="972"/>
      <c r="AA2" s="972"/>
      <c r="AB2" s="972"/>
      <c r="AC2" s="972"/>
      <c r="AD2" s="972"/>
      <c r="AE2" s="972"/>
      <c r="AF2" s="972"/>
      <c r="AG2" s="972"/>
      <c r="AH2" s="972"/>
      <c r="AI2" s="972"/>
      <c r="AJ2" s="972"/>
      <c r="AK2" s="972"/>
      <c r="AL2" s="972"/>
      <c r="AM2" s="972"/>
      <c r="AN2" s="972"/>
      <c r="AO2" s="972"/>
      <c r="AP2" s="972"/>
      <c r="AQ2" s="972"/>
      <c r="AR2" s="972"/>
      <c r="AS2" s="972"/>
      <c r="AT2" s="972"/>
      <c r="AU2" s="972"/>
      <c r="AV2" s="972"/>
      <c r="AW2" s="972"/>
      <c r="AX2" s="972"/>
      <c r="AY2" s="972"/>
      <c r="AZ2" s="972"/>
      <c r="BA2" s="972"/>
      <c r="BB2" s="972"/>
      <c r="BC2" s="972"/>
      <c r="BD2" s="972"/>
      <c r="BE2" s="972"/>
      <c r="BF2" s="972"/>
      <c r="BG2" s="972"/>
      <c r="BH2" s="972"/>
      <c r="BI2" s="972"/>
      <c r="BJ2" s="972"/>
      <c r="BK2" s="972"/>
      <c r="BL2" s="972"/>
      <c r="BM2" s="972"/>
      <c r="BN2" s="972"/>
      <c r="BO2" s="972"/>
      <c r="BP2" s="972"/>
      <c r="BQ2" s="972"/>
      <c r="BR2" s="972"/>
      <c r="BS2" s="972"/>
      <c r="BT2" s="972"/>
      <c r="BU2" s="972"/>
      <c r="BV2" s="972"/>
      <c r="BW2" s="972"/>
      <c r="BX2" s="972"/>
      <c r="BY2" s="972"/>
      <c r="BZ2" s="972"/>
    </row>
    <row r="3" spans="1:90" s="2" customFormat="1" ht="7.5" customHeight="1">
      <c r="A3" s="205"/>
      <c r="B3" s="205"/>
      <c r="C3" s="205"/>
      <c r="D3" s="205"/>
      <c r="E3" s="205"/>
      <c r="F3" s="205"/>
      <c r="G3" s="205"/>
      <c r="H3" s="205"/>
      <c r="I3" s="205"/>
      <c r="J3" s="205"/>
      <c r="K3" s="205"/>
      <c r="L3" s="205"/>
      <c r="M3" s="205"/>
      <c r="N3" s="205"/>
      <c r="O3" s="205"/>
      <c r="P3" s="205"/>
      <c r="Q3" s="205"/>
      <c r="R3" s="205"/>
      <c r="S3" s="205"/>
      <c r="T3" s="205"/>
      <c r="U3" s="205"/>
      <c r="V3" s="205"/>
      <c r="W3" s="205"/>
      <c r="X3" s="205"/>
      <c r="Y3" s="205"/>
      <c r="Z3" s="205"/>
      <c r="AA3" s="205"/>
      <c r="AB3" s="205"/>
      <c r="AC3" s="205"/>
      <c r="AD3" s="205"/>
      <c r="AE3" s="205"/>
      <c r="AF3" s="205"/>
      <c r="AG3" s="205"/>
      <c r="AH3" s="205"/>
      <c r="AI3" s="205"/>
      <c r="AJ3" s="205"/>
      <c r="AK3" s="205"/>
      <c r="AL3" s="205"/>
      <c r="AM3" s="205"/>
      <c r="AN3" s="205"/>
      <c r="AO3" s="205"/>
      <c r="AP3" s="205"/>
      <c r="AQ3" s="205"/>
      <c r="AR3" s="205"/>
      <c r="AS3" s="205"/>
      <c r="AT3" s="205"/>
      <c r="AU3" s="205"/>
      <c r="AV3" s="205"/>
      <c r="AW3" s="205"/>
      <c r="AX3" s="205"/>
      <c r="AY3" s="205"/>
      <c r="AZ3" s="205"/>
      <c r="BA3" s="205"/>
      <c r="BB3" s="205"/>
      <c r="BC3" s="205"/>
      <c r="BD3" s="205"/>
      <c r="BE3" s="205"/>
      <c r="BF3" s="205"/>
      <c r="BG3" s="205"/>
      <c r="BH3" s="205"/>
      <c r="BI3" s="205"/>
      <c r="BJ3" s="205"/>
      <c r="BK3" s="205"/>
      <c r="BL3" s="205"/>
      <c r="BM3" s="205"/>
      <c r="BN3" s="205"/>
      <c r="BO3" s="205"/>
      <c r="BP3" s="205"/>
      <c r="BQ3" s="205"/>
      <c r="BR3" s="205"/>
      <c r="BS3" s="205"/>
      <c r="BT3" s="205"/>
      <c r="BU3" s="205"/>
      <c r="BV3" s="205"/>
      <c r="BW3" s="205"/>
      <c r="BX3" s="205"/>
      <c r="BY3" s="205"/>
      <c r="BZ3" s="205"/>
    </row>
    <row r="4" spans="1:90" s="2" customFormat="1" ht="7.5" customHeight="1">
      <c r="A4" s="204"/>
      <c r="B4" s="204"/>
      <c r="C4" s="204"/>
      <c r="D4" s="204"/>
      <c r="E4" s="204"/>
      <c r="F4" s="204"/>
      <c r="G4" s="204"/>
      <c r="H4" s="204"/>
      <c r="I4" s="204"/>
      <c r="J4" s="204"/>
      <c r="K4" s="204"/>
      <c r="L4" s="204"/>
      <c r="M4" s="204"/>
      <c r="N4" s="204"/>
      <c r="O4" s="204"/>
      <c r="P4" s="204"/>
      <c r="Q4" s="204"/>
      <c r="R4" s="204"/>
      <c r="S4" s="204"/>
      <c r="T4" s="204"/>
      <c r="U4" s="204"/>
      <c r="V4" s="204"/>
      <c r="W4" s="204"/>
      <c r="X4" s="204"/>
      <c r="Y4" s="204"/>
      <c r="Z4" s="204"/>
      <c r="AA4" s="204"/>
      <c r="AB4" s="204"/>
      <c r="AC4" s="204"/>
      <c r="AD4" s="204"/>
      <c r="AE4" s="204"/>
      <c r="AF4" s="204"/>
      <c r="AG4" s="204"/>
      <c r="AH4" s="204"/>
      <c r="AI4" s="204"/>
      <c r="AJ4" s="204"/>
      <c r="AK4" s="204"/>
      <c r="AL4" s="204"/>
      <c r="AM4" s="204"/>
      <c r="AN4" s="204"/>
      <c r="AO4" s="204"/>
      <c r="AP4" s="204"/>
      <c r="AQ4" s="204"/>
      <c r="AR4" s="204"/>
      <c r="AS4" s="204"/>
      <c r="AT4" s="204"/>
      <c r="AU4" s="204"/>
      <c r="AV4" s="204"/>
      <c r="AW4" s="204"/>
      <c r="AX4" s="204"/>
      <c r="AY4" s="204"/>
      <c r="AZ4" s="204"/>
      <c r="BA4" s="204"/>
      <c r="BB4" s="204"/>
      <c r="BC4" s="204"/>
      <c r="BD4" s="204"/>
      <c r="BE4" s="204"/>
      <c r="BF4" s="204"/>
      <c r="BG4" s="204"/>
      <c r="BH4" s="204"/>
      <c r="BI4" s="204"/>
      <c r="BJ4" s="204"/>
      <c r="BK4" s="204"/>
      <c r="BL4" s="204"/>
      <c r="BM4" s="204"/>
      <c r="BN4" s="204"/>
      <c r="BO4" s="204"/>
      <c r="BP4" s="204"/>
      <c r="BQ4" s="204"/>
      <c r="BR4" s="204"/>
      <c r="BS4" s="204"/>
      <c r="BT4" s="204"/>
      <c r="BU4" s="204"/>
      <c r="BV4" s="204"/>
      <c r="BW4" s="204"/>
      <c r="BX4" s="204"/>
      <c r="BY4" s="204"/>
      <c r="BZ4" s="204"/>
    </row>
    <row r="5" spans="1:90" s="2" customFormat="1" ht="15.75" customHeight="1">
      <c r="A5" s="204" t="s">
        <v>29</v>
      </c>
      <c r="B5" s="204"/>
      <c r="C5" s="204"/>
      <c r="D5" s="204"/>
      <c r="E5" s="204"/>
      <c r="F5" s="204"/>
      <c r="G5" s="204"/>
      <c r="H5" s="204"/>
      <c r="I5" s="204"/>
      <c r="J5" s="204"/>
      <c r="K5" s="204"/>
      <c r="L5" s="204"/>
      <c r="M5" s="204"/>
      <c r="N5" s="204"/>
      <c r="O5" s="204"/>
      <c r="P5" s="204"/>
      <c r="Q5" s="204"/>
      <c r="R5" s="204"/>
      <c r="S5" s="204"/>
      <c r="T5" s="204"/>
      <c r="U5" s="204"/>
      <c r="V5" s="204"/>
      <c r="W5" s="204"/>
      <c r="X5" s="204"/>
      <c r="Y5" s="204"/>
      <c r="Z5" s="204"/>
      <c r="AA5" s="204"/>
      <c r="AB5" s="204"/>
      <c r="AC5" s="204"/>
      <c r="AD5" s="204"/>
      <c r="AE5" s="204"/>
      <c r="AF5" s="204"/>
      <c r="AG5" s="204"/>
      <c r="AH5" s="204"/>
      <c r="AI5" s="204"/>
      <c r="AJ5" s="204"/>
      <c r="AK5" s="204"/>
      <c r="AL5" s="204"/>
      <c r="AM5" s="204"/>
      <c r="AN5" s="204"/>
      <c r="AO5" s="204"/>
      <c r="AP5" s="204"/>
      <c r="AQ5" s="204"/>
      <c r="AR5" s="204"/>
      <c r="AS5" s="204"/>
      <c r="AT5" s="204"/>
      <c r="AU5" s="204"/>
      <c r="AV5" s="204"/>
      <c r="AW5" s="204"/>
      <c r="AX5" s="204"/>
      <c r="AY5" s="204"/>
      <c r="AZ5" s="204"/>
      <c r="BA5" s="204"/>
      <c r="BB5" s="204"/>
      <c r="BC5" s="204"/>
      <c r="BD5" s="204"/>
      <c r="BE5" s="204"/>
      <c r="BF5" s="204"/>
      <c r="BG5" s="204"/>
      <c r="BH5" s="204"/>
      <c r="BI5" s="204"/>
      <c r="BJ5" s="204"/>
      <c r="BK5" s="204"/>
      <c r="BL5" s="204"/>
      <c r="BM5" s="204"/>
      <c r="BN5" s="204"/>
      <c r="BO5" s="204"/>
      <c r="BP5" s="204"/>
      <c r="BQ5" s="204"/>
      <c r="BR5" s="204"/>
      <c r="BS5" s="204"/>
      <c r="BT5" s="204"/>
      <c r="BU5" s="204"/>
      <c r="BV5" s="204"/>
      <c r="BW5" s="204"/>
      <c r="BX5" s="204"/>
      <c r="BY5" s="204"/>
      <c r="BZ5" s="204"/>
    </row>
    <row r="6" spans="1:90" s="2" customFormat="1" ht="15.75" customHeight="1">
      <c r="A6" s="204"/>
      <c r="B6" s="204" t="s">
        <v>30</v>
      </c>
      <c r="C6" s="204"/>
      <c r="D6" s="204"/>
      <c r="E6" s="204"/>
      <c r="F6" s="204"/>
      <c r="G6" s="204"/>
      <c r="H6" s="204"/>
      <c r="I6" s="204"/>
      <c r="J6" s="204"/>
      <c r="K6" s="204"/>
      <c r="L6" s="204"/>
      <c r="M6" s="204"/>
      <c r="N6" s="204"/>
      <c r="O6" s="204"/>
      <c r="P6" s="204"/>
      <c r="Q6" s="204"/>
      <c r="R6" s="971">
        <f>shinsei_owner2_NAME_KANA</f>
        <v>0</v>
      </c>
      <c r="S6" s="971"/>
      <c r="T6" s="971"/>
      <c r="U6" s="971"/>
      <c r="V6" s="971"/>
      <c r="W6" s="971"/>
      <c r="X6" s="971"/>
      <c r="Y6" s="971"/>
      <c r="Z6" s="971"/>
      <c r="AA6" s="971"/>
      <c r="AB6" s="971"/>
      <c r="AC6" s="971"/>
      <c r="AD6" s="971"/>
      <c r="AE6" s="971"/>
      <c r="AF6" s="971"/>
      <c r="AG6" s="971"/>
      <c r="AH6" s="971"/>
      <c r="AI6" s="971"/>
      <c r="AJ6" s="971"/>
      <c r="AK6" s="971"/>
      <c r="AL6" s="971"/>
      <c r="AM6" s="971"/>
      <c r="AN6" s="971"/>
      <c r="AO6" s="971"/>
      <c r="AP6" s="971"/>
      <c r="AQ6" s="971"/>
      <c r="AR6" s="971"/>
      <c r="AS6" s="971"/>
      <c r="AT6" s="971"/>
      <c r="AU6" s="971"/>
      <c r="AV6" s="971"/>
      <c r="AW6" s="971"/>
      <c r="AX6" s="971"/>
      <c r="AY6" s="971"/>
      <c r="AZ6" s="971"/>
      <c r="BA6" s="971"/>
      <c r="BB6" s="971"/>
      <c r="BC6" s="971"/>
      <c r="BD6" s="971"/>
      <c r="BE6" s="971"/>
      <c r="BF6" s="971"/>
      <c r="BG6" s="971"/>
      <c r="BH6" s="971"/>
      <c r="BI6" s="971"/>
      <c r="BJ6" s="971"/>
      <c r="BK6" s="971"/>
      <c r="BL6" s="971"/>
      <c r="BM6" s="971"/>
      <c r="BN6" s="971"/>
      <c r="BO6" s="971"/>
      <c r="BP6" s="971"/>
      <c r="BQ6" s="971"/>
      <c r="BR6" s="971"/>
      <c r="BS6" s="971"/>
      <c r="BT6" s="971"/>
      <c r="BU6" s="971"/>
      <c r="BV6" s="971"/>
      <c r="BW6" s="971"/>
      <c r="BX6" s="971"/>
      <c r="BY6" s="971"/>
      <c r="BZ6" s="971"/>
    </row>
    <row r="7" spans="1:90" s="2" customFormat="1" ht="15.75" customHeight="1">
      <c r="A7" s="204"/>
      <c r="B7" s="204" t="s">
        <v>31</v>
      </c>
      <c r="C7" s="204"/>
      <c r="D7" s="204"/>
      <c r="E7" s="204"/>
      <c r="F7" s="204"/>
      <c r="G7" s="204"/>
      <c r="H7" s="204"/>
      <c r="I7" s="204"/>
      <c r="J7" s="204"/>
      <c r="K7" s="204"/>
      <c r="L7" s="204"/>
      <c r="M7" s="204"/>
      <c r="N7" s="204"/>
      <c r="O7" s="204"/>
      <c r="P7" s="204"/>
      <c r="Q7" s="204"/>
      <c r="R7" s="971">
        <f>owner_name2</f>
        <v>0</v>
      </c>
      <c r="S7" s="971"/>
      <c r="T7" s="971"/>
      <c r="U7" s="971"/>
      <c r="V7" s="971"/>
      <c r="W7" s="971"/>
      <c r="X7" s="971"/>
      <c r="Y7" s="971"/>
      <c r="Z7" s="971"/>
      <c r="AA7" s="971"/>
      <c r="AB7" s="971"/>
      <c r="AC7" s="971"/>
      <c r="AD7" s="971"/>
      <c r="AE7" s="971"/>
      <c r="AF7" s="971"/>
      <c r="AG7" s="971"/>
      <c r="AH7" s="971"/>
      <c r="AI7" s="971"/>
      <c r="AJ7" s="971"/>
      <c r="AK7" s="971"/>
      <c r="AL7" s="971"/>
      <c r="AM7" s="971"/>
      <c r="AN7" s="971"/>
      <c r="AO7" s="971"/>
      <c r="AP7" s="971"/>
      <c r="AQ7" s="971"/>
      <c r="AR7" s="971"/>
      <c r="AS7" s="971"/>
      <c r="AT7" s="971"/>
      <c r="AU7" s="971"/>
      <c r="AV7" s="971"/>
      <c r="AW7" s="971"/>
      <c r="AX7" s="971"/>
      <c r="AY7" s="971"/>
      <c r="AZ7" s="971"/>
      <c r="BA7" s="971"/>
      <c r="BB7" s="971"/>
      <c r="BC7" s="971"/>
      <c r="BD7" s="971"/>
      <c r="BE7" s="971"/>
      <c r="BF7" s="971"/>
      <c r="BG7" s="971"/>
      <c r="BH7" s="971"/>
      <c r="BI7" s="971"/>
      <c r="BJ7" s="971"/>
      <c r="BK7" s="971"/>
      <c r="BL7" s="971"/>
      <c r="BM7" s="971"/>
      <c r="BN7" s="971"/>
      <c r="BO7" s="971"/>
      <c r="BP7" s="971"/>
      <c r="BQ7" s="971"/>
      <c r="BR7" s="971"/>
      <c r="BS7" s="971"/>
      <c r="BT7" s="971"/>
      <c r="BU7" s="971"/>
      <c r="BV7" s="971"/>
      <c r="BW7" s="971"/>
      <c r="BX7" s="971"/>
      <c r="BY7" s="971"/>
      <c r="BZ7" s="971"/>
    </row>
    <row r="8" spans="1:90" s="2" customFormat="1" ht="15.75" customHeight="1">
      <c r="A8" s="204"/>
      <c r="B8" s="204" t="s">
        <v>32</v>
      </c>
      <c r="C8" s="204"/>
      <c r="D8" s="204"/>
      <c r="E8" s="204"/>
      <c r="F8" s="204"/>
      <c r="G8" s="204"/>
      <c r="H8" s="204"/>
      <c r="I8" s="204"/>
      <c r="J8" s="204"/>
      <c r="K8" s="204"/>
      <c r="L8" s="204"/>
      <c r="M8" s="204"/>
      <c r="N8" s="204"/>
      <c r="O8" s="204"/>
      <c r="P8" s="204"/>
      <c r="Q8" s="204"/>
      <c r="R8" s="971">
        <f>shinsei_owner2_POST_CODE</f>
        <v>0</v>
      </c>
      <c r="S8" s="971"/>
      <c r="T8" s="971"/>
      <c r="U8" s="971"/>
      <c r="V8" s="971"/>
      <c r="W8" s="971"/>
      <c r="X8" s="971"/>
      <c r="Y8" s="971"/>
      <c r="Z8" s="971"/>
      <c r="AA8" s="971"/>
      <c r="AB8" s="971"/>
      <c r="AC8" s="971"/>
      <c r="AD8" s="971"/>
      <c r="AE8" s="971"/>
      <c r="AF8" s="971"/>
      <c r="AG8" s="971"/>
      <c r="AH8" s="971"/>
      <c r="AI8" s="971"/>
      <c r="AJ8" s="971"/>
      <c r="AK8" s="971"/>
      <c r="AL8" s="971"/>
      <c r="AM8" s="971"/>
      <c r="AN8" s="971"/>
      <c r="AO8" s="971"/>
      <c r="AP8" s="971"/>
      <c r="AQ8" s="971"/>
      <c r="AR8" s="971"/>
      <c r="AS8" s="971"/>
      <c r="AT8" s="971"/>
      <c r="AU8" s="971"/>
      <c r="AV8" s="971"/>
      <c r="AW8" s="971"/>
      <c r="AX8" s="971"/>
      <c r="AY8" s="971"/>
      <c r="AZ8" s="971"/>
      <c r="BA8" s="971"/>
      <c r="BB8" s="971"/>
      <c r="BC8" s="971"/>
      <c r="BD8" s="971"/>
      <c r="BE8" s="971"/>
      <c r="BF8" s="971"/>
      <c r="BG8" s="971"/>
      <c r="BH8" s="971"/>
      <c r="BI8" s="971"/>
      <c r="BJ8" s="971"/>
      <c r="BK8" s="971"/>
      <c r="BL8" s="971"/>
      <c r="BM8" s="971"/>
      <c r="BN8" s="971"/>
      <c r="BO8" s="971"/>
      <c r="BP8" s="971"/>
      <c r="BQ8" s="971"/>
      <c r="BR8" s="971"/>
      <c r="BS8" s="971"/>
      <c r="BT8" s="971"/>
      <c r="BU8" s="971"/>
      <c r="BV8" s="971"/>
      <c r="BW8" s="971"/>
      <c r="BX8" s="971"/>
      <c r="BY8" s="971"/>
      <c r="BZ8" s="971"/>
    </row>
    <row r="9" spans="1:90" s="2" customFormat="1" ht="15.75" customHeight="1">
      <c r="A9" s="204"/>
      <c r="B9" s="204" t="s">
        <v>33</v>
      </c>
      <c r="C9" s="204"/>
      <c r="D9" s="204"/>
      <c r="E9" s="204"/>
      <c r="F9" s="204"/>
      <c r="G9" s="204"/>
      <c r="H9" s="204"/>
      <c r="I9" s="204"/>
      <c r="J9" s="204"/>
      <c r="K9" s="204"/>
      <c r="L9" s="204"/>
      <c r="M9" s="204"/>
      <c r="N9" s="204"/>
      <c r="O9" s="204"/>
      <c r="P9" s="204"/>
      <c r="Q9" s="204"/>
      <c r="R9" s="971">
        <f>shinsei_owner2__address</f>
        <v>0</v>
      </c>
      <c r="S9" s="971"/>
      <c r="T9" s="971"/>
      <c r="U9" s="971"/>
      <c r="V9" s="971"/>
      <c r="W9" s="971"/>
      <c r="X9" s="971"/>
      <c r="Y9" s="971"/>
      <c r="Z9" s="971"/>
      <c r="AA9" s="971"/>
      <c r="AB9" s="971"/>
      <c r="AC9" s="971"/>
      <c r="AD9" s="971"/>
      <c r="AE9" s="971"/>
      <c r="AF9" s="971"/>
      <c r="AG9" s="971"/>
      <c r="AH9" s="971"/>
      <c r="AI9" s="971"/>
      <c r="AJ9" s="971"/>
      <c r="AK9" s="971"/>
      <c r="AL9" s="971"/>
      <c r="AM9" s="971"/>
      <c r="AN9" s="971"/>
      <c r="AO9" s="971"/>
      <c r="AP9" s="971"/>
      <c r="AQ9" s="971"/>
      <c r="AR9" s="971"/>
      <c r="AS9" s="971"/>
      <c r="AT9" s="971"/>
      <c r="AU9" s="971"/>
      <c r="AV9" s="971"/>
      <c r="AW9" s="971"/>
      <c r="AX9" s="971"/>
      <c r="AY9" s="971"/>
      <c r="AZ9" s="971"/>
      <c r="BA9" s="971"/>
      <c r="BB9" s="971"/>
      <c r="BC9" s="971"/>
      <c r="BD9" s="971"/>
      <c r="BE9" s="971"/>
      <c r="BF9" s="971"/>
      <c r="BG9" s="971"/>
      <c r="BH9" s="971"/>
      <c r="BI9" s="971"/>
      <c r="BJ9" s="971"/>
      <c r="BK9" s="971"/>
      <c r="BL9" s="971"/>
      <c r="BM9" s="971"/>
      <c r="BN9" s="971"/>
      <c r="BO9" s="971"/>
      <c r="BP9" s="971"/>
      <c r="BQ9" s="971"/>
      <c r="BR9" s="971"/>
      <c r="BS9" s="971"/>
      <c r="BT9" s="971"/>
      <c r="BU9" s="971"/>
      <c r="BV9" s="971"/>
      <c r="BW9" s="971"/>
      <c r="BX9" s="971"/>
      <c r="BY9" s="971"/>
      <c r="BZ9" s="971"/>
    </row>
    <row r="10" spans="1:90" s="2" customFormat="1" ht="15.75" customHeight="1">
      <c r="A10" s="204"/>
      <c r="B10" s="204" t="s">
        <v>34</v>
      </c>
      <c r="C10" s="204"/>
      <c r="D10" s="204"/>
      <c r="E10" s="204"/>
      <c r="F10" s="204"/>
      <c r="G10" s="204"/>
      <c r="H10" s="204"/>
      <c r="I10" s="204"/>
      <c r="J10" s="204"/>
      <c r="K10" s="204"/>
      <c r="L10" s="204"/>
      <c r="M10" s="204"/>
      <c r="N10" s="204"/>
      <c r="O10" s="204"/>
      <c r="P10" s="204"/>
      <c r="Q10" s="204"/>
      <c r="R10" s="971">
        <f>shinsei_owner2_TEL</f>
        <v>0</v>
      </c>
      <c r="S10" s="971"/>
      <c r="T10" s="971"/>
      <c r="U10" s="971"/>
      <c r="V10" s="971"/>
      <c r="W10" s="971"/>
      <c r="X10" s="971"/>
      <c r="Y10" s="971"/>
      <c r="Z10" s="971"/>
      <c r="AA10" s="971"/>
      <c r="AB10" s="971"/>
      <c r="AC10" s="971"/>
      <c r="AD10" s="971"/>
      <c r="AE10" s="971"/>
      <c r="AF10" s="971"/>
      <c r="AG10" s="971"/>
      <c r="AH10" s="971"/>
      <c r="AI10" s="971"/>
      <c r="AJ10" s="971"/>
      <c r="AK10" s="971"/>
      <c r="AL10" s="971"/>
      <c r="AM10" s="971"/>
      <c r="AN10" s="971"/>
      <c r="AO10" s="971"/>
      <c r="AP10" s="971"/>
      <c r="AQ10" s="971"/>
      <c r="AR10" s="971"/>
      <c r="AS10" s="971"/>
      <c r="AT10" s="971"/>
      <c r="AU10" s="971"/>
      <c r="AV10" s="971"/>
      <c r="AW10" s="971"/>
      <c r="AX10" s="971"/>
      <c r="AY10" s="971"/>
      <c r="AZ10" s="971"/>
      <c r="BA10" s="971"/>
      <c r="BB10" s="971"/>
      <c r="BC10" s="971"/>
      <c r="BD10" s="971"/>
      <c r="BE10" s="971"/>
      <c r="BF10" s="971"/>
      <c r="BG10" s="971"/>
      <c r="BH10" s="971"/>
      <c r="BI10" s="971"/>
      <c r="BJ10" s="971"/>
      <c r="BK10" s="971"/>
      <c r="BL10" s="971"/>
      <c r="BM10" s="971"/>
      <c r="BN10" s="971"/>
      <c r="BO10" s="971"/>
      <c r="BP10" s="971"/>
      <c r="BQ10" s="971"/>
      <c r="BR10" s="971"/>
      <c r="BS10" s="971"/>
      <c r="BT10" s="971"/>
      <c r="BU10" s="971"/>
      <c r="BV10" s="971"/>
      <c r="BW10" s="971"/>
      <c r="BX10" s="971"/>
      <c r="BY10" s="971"/>
      <c r="BZ10" s="971"/>
      <c r="CL10" s="99"/>
    </row>
    <row r="11" spans="1:90" s="2" customFormat="1" ht="7.5" customHeight="1">
      <c r="A11" s="205"/>
      <c r="B11" s="205"/>
      <c r="C11" s="205"/>
      <c r="D11" s="205"/>
      <c r="E11" s="205"/>
      <c r="F11" s="205"/>
      <c r="G11" s="205"/>
      <c r="H11" s="205"/>
      <c r="I11" s="205"/>
      <c r="J11" s="205"/>
      <c r="K11" s="205"/>
      <c r="L11" s="205"/>
      <c r="M11" s="205"/>
      <c r="N11" s="205"/>
      <c r="O11" s="205"/>
      <c r="P11" s="205"/>
      <c r="Q11" s="205"/>
      <c r="R11" s="205"/>
      <c r="S11" s="205"/>
      <c r="T11" s="205"/>
      <c r="U11" s="205"/>
      <c r="V11" s="205"/>
      <c r="W11" s="205"/>
      <c r="X11" s="205"/>
      <c r="Y11" s="205"/>
      <c r="Z11" s="205"/>
      <c r="AA11" s="205"/>
      <c r="AB11" s="205"/>
      <c r="AC11" s="205"/>
      <c r="AD11" s="205"/>
      <c r="AE11" s="205"/>
      <c r="AF11" s="205"/>
      <c r="AG11" s="205"/>
      <c r="AH11" s="205"/>
      <c r="AI11" s="205"/>
      <c r="AJ11" s="205"/>
      <c r="AK11" s="205"/>
      <c r="AL11" s="205"/>
      <c r="AM11" s="205"/>
      <c r="AN11" s="205"/>
      <c r="AO11" s="205"/>
      <c r="AP11" s="205"/>
      <c r="AQ11" s="205"/>
      <c r="AR11" s="205"/>
      <c r="AS11" s="205"/>
      <c r="AT11" s="205"/>
      <c r="AU11" s="205"/>
      <c r="AV11" s="205"/>
      <c r="AW11" s="205"/>
      <c r="AX11" s="205"/>
      <c r="AY11" s="205"/>
      <c r="AZ11" s="205"/>
      <c r="BA11" s="205"/>
      <c r="BB11" s="205"/>
      <c r="BC11" s="205"/>
      <c r="BD11" s="205"/>
      <c r="BE11" s="205"/>
      <c r="BF11" s="205"/>
      <c r="BG11" s="205"/>
      <c r="BH11" s="205"/>
      <c r="BI11" s="205"/>
      <c r="BJ11" s="205"/>
      <c r="BK11" s="205"/>
      <c r="BL11" s="205"/>
      <c r="BM11" s="205"/>
      <c r="BN11" s="205"/>
      <c r="BO11" s="205"/>
      <c r="BP11" s="205"/>
      <c r="BQ11" s="205"/>
      <c r="BR11" s="205"/>
      <c r="BS11" s="205"/>
      <c r="BT11" s="205"/>
      <c r="BU11" s="205"/>
      <c r="BV11" s="205"/>
      <c r="BW11" s="205"/>
      <c r="BX11" s="205"/>
      <c r="BY11" s="205"/>
      <c r="BZ11" s="205"/>
    </row>
    <row r="12" spans="1:90" s="2" customFormat="1" ht="7.5" customHeight="1">
      <c r="A12" s="204"/>
      <c r="B12" s="204"/>
      <c r="C12" s="204"/>
      <c r="D12" s="204"/>
      <c r="E12" s="204"/>
      <c r="F12" s="204"/>
      <c r="G12" s="204"/>
      <c r="H12" s="204"/>
      <c r="I12" s="204"/>
      <c r="J12" s="204"/>
      <c r="K12" s="204"/>
      <c r="L12" s="204"/>
      <c r="M12" s="204"/>
      <c r="N12" s="204"/>
      <c r="O12" s="204"/>
      <c r="P12" s="204"/>
      <c r="Q12" s="204"/>
      <c r="R12" s="204"/>
      <c r="S12" s="204"/>
      <c r="T12" s="204"/>
      <c r="U12" s="204"/>
      <c r="V12" s="204"/>
      <c r="W12" s="204"/>
      <c r="X12" s="204"/>
      <c r="Y12" s="204"/>
      <c r="Z12" s="204"/>
      <c r="AA12" s="204"/>
      <c r="AB12" s="204"/>
      <c r="AC12" s="204"/>
      <c r="AD12" s="204"/>
      <c r="AE12" s="204"/>
      <c r="AF12" s="204"/>
      <c r="AG12" s="204"/>
      <c r="AH12" s="204"/>
      <c r="AI12" s="204"/>
      <c r="AJ12" s="204"/>
      <c r="AK12" s="204"/>
      <c r="AL12" s="204"/>
      <c r="AM12" s="204"/>
      <c r="AN12" s="204"/>
      <c r="AO12" s="204"/>
      <c r="AP12" s="204"/>
      <c r="AQ12" s="204"/>
      <c r="AR12" s="204"/>
      <c r="AS12" s="204"/>
      <c r="AT12" s="204"/>
      <c r="AU12" s="204"/>
      <c r="AV12" s="204"/>
      <c r="AW12" s="204"/>
      <c r="AX12" s="204"/>
      <c r="AY12" s="204"/>
      <c r="AZ12" s="204"/>
      <c r="BA12" s="204"/>
      <c r="BB12" s="204"/>
      <c r="BC12" s="204"/>
      <c r="BD12" s="204"/>
      <c r="BE12" s="204"/>
      <c r="BF12" s="204"/>
      <c r="BG12" s="204"/>
      <c r="BH12" s="204"/>
      <c r="BI12" s="204"/>
      <c r="BJ12" s="204"/>
      <c r="BK12" s="204"/>
      <c r="BL12" s="204"/>
      <c r="BM12" s="204"/>
      <c r="BN12" s="204"/>
      <c r="BO12" s="204"/>
      <c r="BP12" s="204"/>
      <c r="BQ12" s="204"/>
      <c r="BR12" s="204"/>
      <c r="BS12" s="204"/>
      <c r="BT12" s="204"/>
      <c r="BU12" s="204"/>
      <c r="BV12" s="204"/>
      <c r="BW12" s="204"/>
      <c r="BX12" s="204"/>
      <c r="BY12" s="204"/>
      <c r="BZ12" s="204"/>
    </row>
    <row r="13" spans="1:90" s="2" customFormat="1" ht="15.75" customHeight="1">
      <c r="A13" s="204" t="s">
        <v>29</v>
      </c>
      <c r="B13" s="204"/>
      <c r="C13" s="204"/>
      <c r="D13" s="204"/>
      <c r="E13" s="204"/>
      <c r="F13" s="204"/>
      <c r="G13" s="204"/>
      <c r="H13" s="204"/>
      <c r="I13" s="204"/>
      <c r="J13" s="204"/>
      <c r="K13" s="204"/>
      <c r="L13" s="204"/>
      <c r="M13" s="204"/>
      <c r="N13" s="204"/>
      <c r="O13" s="204"/>
      <c r="P13" s="204"/>
      <c r="Q13" s="204"/>
      <c r="R13" s="204"/>
      <c r="S13" s="204"/>
      <c r="T13" s="204"/>
      <c r="U13" s="204"/>
      <c r="V13" s="204"/>
      <c r="W13" s="204"/>
      <c r="X13" s="204"/>
      <c r="Y13" s="204"/>
      <c r="Z13" s="204"/>
      <c r="AA13" s="204"/>
      <c r="AB13" s="204"/>
      <c r="AC13" s="204"/>
      <c r="AD13" s="204"/>
      <c r="AE13" s="204"/>
      <c r="AF13" s="204"/>
      <c r="AG13" s="204"/>
      <c r="AH13" s="204"/>
      <c r="AI13" s="204"/>
      <c r="AJ13" s="204"/>
      <c r="AK13" s="204"/>
      <c r="AL13" s="204"/>
      <c r="AM13" s="204"/>
      <c r="AN13" s="204"/>
      <c r="AO13" s="204"/>
      <c r="AP13" s="204"/>
      <c r="AQ13" s="204"/>
      <c r="AR13" s="204"/>
      <c r="AS13" s="204"/>
      <c r="AT13" s="204"/>
      <c r="AU13" s="204"/>
      <c r="AV13" s="204"/>
      <c r="AW13" s="204"/>
      <c r="AX13" s="204"/>
      <c r="AY13" s="204"/>
      <c r="AZ13" s="204"/>
      <c r="BA13" s="204"/>
      <c r="BB13" s="204"/>
      <c r="BC13" s="204"/>
      <c r="BD13" s="204"/>
      <c r="BE13" s="204"/>
      <c r="BF13" s="204"/>
      <c r="BG13" s="204"/>
      <c r="BH13" s="204"/>
      <c r="BI13" s="204"/>
      <c r="BJ13" s="204"/>
      <c r="BK13" s="204"/>
      <c r="BL13" s="204"/>
      <c r="BM13" s="204"/>
      <c r="BN13" s="204"/>
      <c r="BO13" s="204"/>
      <c r="BP13" s="204"/>
      <c r="BQ13" s="204"/>
      <c r="BR13" s="204"/>
      <c r="BS13" s="204"/>
      <c r="BT13" s="204"/>
      <c r="BU13" s="204"/>
      <c r="BV13" s="204"/>
      <c r="BW13" s="204"/>
      <c r="BX13" s="204"/>
      <c r="BY13" s="204"/>
      <c r="BZ13" s="204"/>
    </row>
    <row r="14" spans="1:90" s="2" customFormat="1" ht="15.75" customHeight="1">
      <c r="A14" s="204"/>
      <c r="B14" s="204" t="s">
        <v>30</v>
      </c>
      <c r="C14" s="204"/>
      <c r="D14" s="204"/>
      <c r="E14" s="204"/>
      <c r="F14" s="204"/>
      <c r="G14" s="204"/>
      <c r="H14" s="204"/>
      <c r="I14" s="204"/>
      <c r="J14" s="204"/>
      <c r="K14" s="204"/>
      <c r="L14" s="204"/>
      <c r="M14" s="204"/>
      <c r="N14" s="204"/>
      <c r="O14" s="204"/>
      <c r="P14" s="204"/>
      <c r="Q14" s="204"/>
      <c r="R14" s="971">
        <f>shinsei_owner3_NAME_KANA</f>
        <v>0</v>
      </c>
      <c r="S14" s="971"/>
      <c r="T14" s="971"/>
      <c r="U14" s="971"/>
      <c r="V14" s="971"/>
      <c r="W14" s="971"/>
      <c r="X14" s="971"/>
      <c r="Y14" s="971"/>
      <c r="Z14" s="971"/>
      <c r="AA14" s="971"/>
      <c r="AB14" s="971"/>
      <c r="AC14" s="971"/>
      <c r="AD14" s="971"/>
      <c r="AE14" s="971"/>
      <c r="AF14" s="971"/>
      <c r="AG14" s="971"/>
      <c r="AH14" s="971"/>
      <c r="AI14" s="971"/>
      <c r="AJ14" s="971"/>
      <c r="AK14" s="971"/>
      <c r="AL14" s="971"/>
      <c r="AM14" s="971"/>
      <c r="AN14" s="971"/>
      <c r="AO14" s="971"/>
      <c r="AP14" s="971"/>
      <c r="AQ14" s="971"/>
      <c r="AR14" s="971"/>
      <c r="AS14" s="971"/>
      <c r="AT14" s="971"/>
      <c r="AU14" s="971"/>
      <c r="AV14" s="971"/>
      <c r="AW14" s="971"/>
      <c r="AX14" s="971"/>
      <c r="AY14" s="971"/>
      <c r="AZ14" s="971"/>
      <c r="BA14" s="971"/>
      <c r="BB14" s="971"/>
      <c r="BC14" s="971"/>
      <c r="BD14" s="971"/>
      <c r="BE14" s="971"/>
      <c r="BF14" s="971"/>
      <c r="BG14" s="971"/>
      <c r="BH14" s="971"/>
      <c r="BI14" s="971"/>
      <c r="BJ14" s="971"/>
      <c r="BK14" s="971"/>
      <c r="BL14" s="971"/>
      <c r="BM14" s="971"/>
      <c r="BN14" s="971"/>
      <c r="BO14" s="971"/>
      <c r="BP14" s="971"/>
      <c r="BQ14" s="971"/>
      <c r="BR14" s="971"/>
      <c r="BS14" s="971"/>
      <c r="BT14" s="971"/>
      <c r="BU14" s="971"/>
      <c r="BV14" s="971"/>
      <c r="BW14" s="971"/>
      <c r="BX14" s="971"/>
      <c r="BY14" s="971"/>
      <c r="BZ14" s="971"/>
    </row>
    <row r="15" spans="1:90" s="2" customFormat="1" ht="15.75" customHeight="1">
      <c r="A15" s="204"/>
      <c r="B15" s="204" t="s">
        <v>31</v>
      </c>
      <c r="C15" s="204"/>
      <c r="D15" s="204"/>
      <c r="E15" s="204"/>
      <c r="F15" s="204"/>
      <c r="G15" s="204"/>
      <c r="H15" s="204"/>
      <c r="I15" s="204"/>
      <c r="J15" s="204"/>
      <c r="K15" s="204"/>
      <c r="L15" s="204"/>
      <c r="M15" s="204"/>
      <c r="N15" s="204"/>
      <c r="O15" s="204"/>
      <c r="P15" s="204"/>
      <c r="Q15" s="204"/>
      <c r="R15" s="971">
        <f>owner_name3</f>
        <v>0</v>
      </c>
      <c r="S15" s="971"/>
      <c r="T15" s="971"/>
      <c r="U15" s="971"/>
      <c r="V15" s="971"/>
      <c r="W15" s="971"/>
      <c r="X15" s="971"/>
      <c r="Y15" s="971"/>
      <c r="Z15" s="971"/>
      <c r="AA15" s="971"/>
      <c r="AB15" s="971"/>
      <c r="AC15" s="971"/>
      <c r="AD15" s="971"/>
      <c r="AE15" s="971"/>
      <c r="AF15" s="971"/>
      <c r="AG15" s="971"/>
      <c r="AH15" s="971"/>
      <c r="AI15" s="971"/>
      <c r="AJ15" s="971"/>
      <c r="AK15" s="971"/>
      <c r="AL15" s="971"/>
      <c r="AM15" s="971"/>
      <c r="AN15" s="971"/>
      <c r="AO15" s="971"/>
      <c r="AP15" s="971"/>
      <c r="AQ15" s="971"/>
      <c r="AR15" s="971"/>
      <c r="AS15" s="971"/>
      <c r="AT15" s="971"/>
      <c r="AU15" s="971"/>
      <c r="AV15" s="971"/>
      <c r="AW15" s="971"/>
      <c r="AX15" s="971"/>
      <c r="AY15" s="971"/>
      <c r="AZ15" s="971"/>
      <c r="BA15" s="971"/>
      <c r="BB15" s="971"/>
      <c r="BC15" s="971"/>
      <c r="BD15" s="971"/>
      <c r="BE15" s="971"/>
      <c r="BF15" s="971"/>
      <c r="BG15" s="971"/>
      <c r="BH15" s="971"/>
      <c r="BI15" s="971"/>
      <c r="BJ15" s="971"/>
      <c r="BK15" s="971"/>
      <c r="BL15" s="971"/>
      <c r="BM15" s="971"/>
      <c r="BN15" s="971"/>
      <c r="BO15" s="971"/>
      <c r="BP15" s="971"/>
      <c r="BQ15" s="971"/>
      <c r="BR15" s="971"/>
      <c r="BS15" s="971"/>
      <c r="BT15" s="971"/>
      <c r="BU15" s="971"/>
      <c r="BV15" s="971"/>
      <c r="BW15" s="971"/>
      <c r="BX15" s="971"/>
      <c r="BY15" s="971"/>
      <c r="BZ15" s="971"/>
    </row>
    <row r="16" spans="1:90" s="2" customFormat="1" ht="15.75" customHeight="1">
      <c r="A16" s="204"/>
      <c r="B16" s="204" t="s">
        <v>32</v>
      </c>
      <c r="C16" s="204"/>
      <c r="D16" s="204"/>
      <c r="E16" s="204"/>
      <c r="F16" s="204"/>
      <c r="G16" s="204"/>
      <c r="H16" s="204"/>
      <c r="I16" s="204"/>
      <c r="J16" s="204"/>
      <c r="K16" s="204"/>
      <c r="L16" s="204"/>
      <c r="M16" s="204"/>
      <c r="N16" s="204"/>
      <c r="O16" s="204"/>
      <c r="P16" s="204"/>
      <c r="Q16" s="204"/>
      <c r="R16" s="971">
        <f>shinsei_owner3_POST_CODE</f>
        <v>0</v>
      </c>
      <c r="S16" s="971"/>
      <c r="T16" s="971"/>
      <c r="U16" s="971"/>
      <c r="V16" s="971"/>
      <c r="W16" s="971"/>
      <c r="X16" s="971"/>
      <c r="Y16" s="971"/>
      <c r="Z16" s="971"/>
      <c r="AA16" s="971"/>
      <c r="AB16" s="971"/>
      <c r="AC16" s="971"/>
      <c r="AD16" s="971"/>
      <c r="AE16" s="971"/>
      <c r="AF16" s="971"/>
      <c r="AG16" s="971"/>
      <c r="AH16" s="971"/>
      <c r="AI16" s="971"/>
      <c r="AJ16" s="971"/>
      <c r="AK16" s="971"/>
      <c r="AL16" s="971"/>
      <c r="AM16" s="971"/>
      <c r="AN16" s="971"/>
      <c r="AO16" s="971"/>
      <c r="AP16" s="971"/>
      <c r="AQ16" s="971"/>
      <c r="AR16" s="971"/>
      <c r="AS16" s="971"/>
      <c r="AT16" s="971"/>
      <c r="AU16" s="971"/>
      <c r="AV16" s="971"/>
      <c r="AW16" s="971"/>
      <c r="AX16" s="971"/>
      <c r="AY16" s="971"/>
      <c r="AZ16" s="971"/>
      <c r="BA16" s="971"/>
      <c r="BB16" s="971"/>
      <c r="BC16" s="971"/>
      <c r="BD16" s="971"/>
      <c r="BE16" s="971"/>
      <c r="BF16" s="971"/>
      <c r="BG16" s="971"/>
      <c r="BH16" s="971"/>
      <c r="BI16" s="971"/>
      <c r="BJ16" s="971"/>
      <c r="BK16" s="971"/>
      <c r="BL16" s="971"/>
      <c r="BM16" s="971"/>
      <c r="BN16" s="971"/>
      <c r="BO16" s="971"/>
      <c r="BP16" s="971"/>
      <c r="BQ16" s="971"/>
      <c r="BR16" s="971"/>
      <c r="BS16" s="971"/>
      <c r="BT16" s="971"/>
      <c r="BU16" s="971"/>
      <c r="BV16" s="971"/>
      <c r="BW16" s="971"/>
      <c r="BX16" s="971"/>
      <c r="BY16" s="971"/>
      <c r="BZ16" s="971"/>
    </row>
    <row r="17" spans="1:90" s="2" customFormat="1" ht="15.75" customHeight="1">
      <c r="A17" s="204"/>
      <c r="B17" s="204" t="s">
        <v>33</v>
      </c>
      <c r="C17" s="204"/>
      <c r="D17" s="204"/>
      <c r="E17" s="204"/>
      <c r="F17" s="204"/>
      <c r="G17" s="204"/>
      <c r="H17" s="204"/>
      <c r="I17" s="204"/>
      <c r="J17" s="204"/>
      <c r="K17" s="204"/>
      <c r="L17" s="204"/>
      <c r="M17" s="204"/>
      <c r="N17" s="204"/>
      <c r="O17" s="204"/>
      <c r="P17" s="204"/>
      <c r="Q17" s="204"/>
      <c r="R17" s="971">
        <f>shinsei_owner3__address</f>
        <v>0</v>
      </c>
      <c r="S17" s="971"/>
      <c r="T17" s="971"/>
      <c r="U17" s="971"/>
      <c r="V17" s="971"/>
      <c r="W17" s="971"/>
      <c r="X17" s="971"/>
      <c r="Y17" s="971"/>
      <c r="Z17" s="971"/>
      <c r="AA17" s="971"/>
      <c r="AB17" s="971"/>
      <c r="AC17" s="971"/>
      <c r="AD17" s="971"/>
      <c r="AE17" s="971"/>
      <c r="AF17" s="971"/>
      <c r="AG17" s="971"/>
      <c r="AH17" s="971"/>
      <c r="AI17" s="971"/>
      <c r="AJ17" s="971"/>
      <c r="AK17" s="971"/>
      <c r="AL17" s="971"/>
      <c r="AM17" s="971"/>
      <c r="AN17" s="971"/>
      <c r="AO17" s="971"/>
      <c r="AP17" s="971"/>
      <c r="AQ17" s="971"/>
      <c r="AR17" s="971"/>
      <c r="AS17" s="971"/>
      <c r="AT17" s="971"/>
      <c r="AU17" s="971"/>
      <c r="AV17" s="971"/>
      <c r="AW17" s="971"/>
      <c r="AX17" s="971"/>
      <c r="AY17" s="971"/>
      <c r="AZ17" s="971"/>
      <c r="BA17" s="971"/>
      <c r="BB17" s="971"/>
      <c r="BC17" s="971"/>
      <c r="BD17" s="971"/>
      <c r="BE17" s="971"/>
      <c r="BF17" s="971"/>
      <c r="BG17" s="971"/>
      <c r="BH17" s="971"/>
      <c r="BI17" s="971"/>
      <c r="BJ17" s="971"/>
      <c r="BK17" s="971"/>
      <c r="BL17" s="971"/>
      <c r="BM17" s="971"/>
      <c r="BN17" s="971"/>
      <c r="BO17" s="971"/>
      <c r="BP17" s="971"/>
      <c r="BQ17" s="971"/>
      <c r="BR17" s="971"/>
      <c r="BS17" s="971"/>
      <c r="BT17" s="971"/>
      <c r="BU17" s="971"/>
      <c r="BV17" s="971"/>
      <c r="BW17" s="971"/>
      <c r="BX17" s="971"/>
      <c r="BY17" s="971"/>
      <c r="BZ17" s="971"/>
    </row>
    <row r="18" spans="1:90" s="2" customFormat="1" ht="15.75" customHeight="1">
      <c r="A18" s="204"/>
      <c r="B18" s="204" t="s">
        <v>34</v>
      </c>
      <c r="C18" s="204"/>
      <c r="D18" s="204"/>
      <c r="E18" s="204"/>
      <c r="F18" s="204"/>
      <c r="G18" s="204"/>
      <c r="H18" s="204"/>
      <c r="I18" s="204"/>
      <c r="J18" s="204"/>
      <c r="K18" s="204"/>
      <c r="L18" s="204"/>
      <c r="M18" s="204"/>
      <c r="N18" s="204"/>
      <c r="O18" s="204"/>
      <c r="P18" s="204"/>
      <c r="Q18" s="204"/>
      <c r="R18" s="971">
        <f>shinsei_owner3_TEL</f>
        <v>0</v>
      </c>
      <c r="S18" s="971"/>
      <c r="T18" s="971"/>
      <c r="U18" s="971"/>
      <c r="V18" s="971"/>
      <c r="W18" s="971"/>
      <c r="X18" s="971"/>
      <c r="Y18" s="971"/>
      <c r="Z18" s="971"/>
      <c r="AA18" s="971"/>
      <c r="AB18" s="971"/>
      <c r="AC18" s="971"/>
      <c r="AD18" s="971"/>
      <c r="AE18" s="971"/>
      <c r="AF18" s="971"/>
      <c r="AG18" s="971"/>
      <c r="AH18" s="971"/>
      <c r="AI18" s="971"/>
      <c r="AJ18" s="971"/>
      <c r="AK18" s="971"/>
      <c r="AL18" s="971"/>
      <c r="AM18" s="971"/>
      <c r="AN18" s="971"/>
      <c r="AO18" s="971"/>
      <c r="AP18" s="971"/>
      <c r="AQ18" s="971"/>
      <c r="AR18" s="971"/>
      <c r="AS18" s="971"/>
      <c r="AT18" s="971"/>
      <c r="AU18" s="971"/>
      <c r="AV18" s="971"/>
      <c r="AW18" s="971"/>
      <c r="AX18" s="971"/>
      <c r="AY18" s="971"/>
      <c r="AZ18" s="971"/>
      <c r="BA18" s="971"/>
      <c r="BB18" s="971"/>
      <c r="BC18" s="971"/>
      <c r="BD18" s="971"/>
      <c r="BE18" s="971"/>
      <c r="BF18" s="971"/>
      <c r="BG18" s="971"/>
      <c r="BH18" s="971"/>
      <c r="BI18" s="971"/>
      <c r="BJ18" s="971"/>
      <c r="BK18" s="971"/>
      <c r="BL18" s="971"/>
      <c r="BM18" s="971"/>
      <c r="BN18" s="971"/>
      <c r="BO18" s="971"/>
      <c r="BP18" s="971"/>
      <c r="BQ18" s="971"/>
      <c r="BR18" s="971"/>
      <c r="BS18" s="971"/>
      <c r="BT18" s="971"/>
      <c r="BU18" s="971"/>
      <c r="BV18" s="971"/>
      <c r="BW18" s="971"/>
      <c r="BX18" s="971"/>
      <c r="BY18" s="971"/>
      <c r="BZ18" s="971"/>
      <c r="CL18" s="99"/>
    </row>
    <row r="19" spans="1:90" s="2" customFormat="1" ht="7.5" customHeight="1">
      <c r="A19" s="205"/>
      <c r="B19" s="205"/>
      <c r="C19" s="205"/>
      <c r="D19" s="205"/>
      <c r="E19" s="205"/>
      <c r="F19" s="205"/>
      <c r="G19" s="205"/>
      <c r="H19" s="205"/>
      <c r="I19" s="205"/>
      <c r="J19" s="205"/>
      <c r="K19" s="205"/>
      <c r="L19" s="205"/>
      <c r="M19" s="205"/>
      <c r="N19" s="205"/>
      <c r="O19" s="205"/>
      <c r="P19" s="205"/>
      <c r="Q19" s="205"/>
      <c r="R19" s="205"/>
      <c r="S19" s="205"/>
      <c r="T19" s="205"/>
      <c r="U19" s="205"/>
      <c r="V19" s="205"/>
      <c r="W19" s="205"/>
      <c r="X19" s="205"/>
      <c r="Y19" s="205"/>
      <c r="Z19" s="205"/>
      <c r="AA19" s="205"/>
      <c r="AB19" s="205"/>
      <c r="AC19" s="205"/>
      <c r="AD19" s="205"/>
      <c r="AE19" s="205"/>
      <c r="AF19" s="205"/>
      <c r="AG19" s="205"/>
      <c r="AH19" s="205"/>
      <c r="AI19" s="205"/>
      <c r="AJ19" s="205"/>
      <c r="AK19" s="205"/>
      <c r="AL19" s="205"/>
      <c r="AM19" s="205"/>
      <c r="AN19" s="205"/>
      <c r="AO19" s="205"/>
      <c r="AP19" s="205"/>
      <c r="AQ19" s="205"/>
      <c r="AR19" s="205"/>
      <c r="AS19" s="205"/>
      <c r="AT19" s="205"/>
      <c r="AU19" s="205"/>
      <c r="AV19" s="205"/>
      <c r="AW19" s="205"/>
      <c r="AX19" s="205"/>
      <c r="AY19" s="205"/>
      <c r="AZ19" s="205"/>
      <c r="BA19" s="205"/>
      <c r="BB19" s="205"/>
      <c r="BC19" s="205"/>
      <c r="BD19" s="205"/>
      <c r="BE19" s="205"/>
      <c r="BF19" s="205"/>
      <c r="BG19" s="205"/>
      <c r="BH19" s="205"/>
      <c r="BI19" s="205"/>
      <c r="BJ19" s="205"/>
      <c r="BK19" s="205"/>
      <c r="BL19" s="205"/>
      <c r="BM19" s="205"/>
      <c r="BN19" s="205"/>
      <c r="BO19" s="205"/>
      <c r="BP19" s="205"/>
      <c r="BQ19" s="205"/>
      <c r="BR19" s="205"/>
      <c r="BS19" s="205"/>
      <c r="BT19" s="205"/>
      <c r="BU19" s="205"/>
      <c r="BV19" s="205"/>
      <c r="BW19" s="205"/>
      <c r="BX19" s="205"/>
      <c r="BY19" s="205"/>
      <c r="BZ19" s="205"/>
    </row>
    <row r="20" spans="1:90" s="2" customFormat="1" ht="7.5" customHeight="1">
      <c r="A20" s="204"/>
      <c r="B20" s="204"/>
      <c r="C20" s="204"/>
      <c r="D20" s="204"/>
      <c r="E20" s="204"/>
      <c r="F20" s="204"/>
      <c r="G20" s="204"/>
      <c r="H20" s="204"/>
      <c r="I20" s="204"/>
      <c r="J20" s="204"/>
      <c r="K20" s="204"/>
      <c r="L20" s="204"/>
      <c r="M20" s="204"/>
      <c r="N20" s="204"/>
      <c r="O20" s="204"/>
      <c r="P20" s="204"/>
      <c r="Q20" s="204"/>
      <c r="R20" s="204"/>
      <c r="S20" s="204"/>
      <c r="T20" s="204"/>
      <c r="U20" s="204"/>
      <c r="V20" s="204"/>
      <c r="W20" s="204"/>
      <c r="X20" s="204"/>
      <c r="Y20" s="204"/>
      <c r="Z20" s="204"/>
      <c r="AA20" s="204"/>
      <c r="AB20" s="204"/>
      <c r="AC20" s="204"/>
      <c r="AD20" s="204"/>
      <c r="AE20" s="204"/>
      <c r="AF20" s="204"/>
      <c r="AG20" s="204"/>
      <c r="AH20" s="204"/>
      <c r="AI20" s="204"/>
      <c r="AJ20" s="204"/>
      <c r="AK20" s="204"/>
      <c r="AL20" s="204"/>
      <c r="AM20" s="204"/>
      <c r="AN20" s="204"/>
      <c r="AO20" s="204"/>
      <c r="AP20" s="204"/>
      <c r="AQ20" s="204"/>
      <c r="AR20" s="204"/>
      <c r="AS20" s="204"/>
      <c r="AT20" s="204"/>
      <c r="AU20" s="204"/>
      <c r="AV20" s="204"/>
      <c r="AW20" s="204"/>
      <c r="AX20" s="204"/>
      <c r="AY20" s="204"/>
      <c r="AZ20" s="204"/>
      <c r="BA20" s="204"/>
      <c r="BB20" s="204"/>
      <c r="BC20" s="204"/>
      <c r="BD20" s="204"/>
      <c r="BE20" s="204"/>
      <c r="BF20" s="204"/>
      <c r="BG20" s="204"/>
      <c r="BH20" s="204"/>
      <c r="BI20" s="204"/>
      <c r="BJ20" s="204"/>
      <c r="BK20" s="204"/>
      <c r="BL20" s="204"/>
      <c r="BM20" s="204"/>
      <c r="BN20" s="204"/>
      <c r="BO20" s="204"/>
      <c r="BP20" s="204"/>
      <c r="BQ20" s="204"/>
      <c r="BR20" s="204"/>
      <c r="BS20" s="204"/>
      <c r="BT20" s="204"/>
      <c r="BU20" s="204"/>
      <c r="BV20" s="204"/>
      <c r="BW20" s="204"/>
      <c r="BX20" s="204"/>
      <c r="BY20" s="204"/>
      <c r="BZ20" s="204"/>
    </row>
    <row r="21" spans="1:90" s="2" customFormat="1" ht="15.75" customHeight="1">
      <c r="A21" s="204" t="s">
        <v>29</v>
      </c>
      <c r="B21" s="204"/>
      <c r="C21" s="204"/>
      <c r="D21" s="204"/>
      <c r="E21" s="204"/>
      <c r="F21" s="204"/>
      <c r="G21" s="204"/>
      <c r="H21" s="204"/>
      <c r="I21" s="204"/>
      <c r="J21" s="204"/>
      <c r="K21" s="204"/>
      <c r="L21" s="204"/>
      <c r="M21" s="204"/>
      <c r="N21" s="204"/>
      <c r="O21" s="204"/>
      <c r="P21" s="204"/>
      <c r="Q21" s="204"/>
      <c r="R21" s="204"/>
      <c r="S21" s="204"/>
      <c r="T21" s="204"/>
      <c r="U21" s="204"/>
      <c r="V21" s="204"/>
      <c r="W21" s="204"/>
      <c r="X21" s="204"/>
      <c r="Y21" s="204"/>
      <c r="Z21" s="204"/>
      <c r="AA21" s="204"/>
      <c r="AB21" s="204"/>
      <c r="AC21" s="204"/>
      <c r="AD21" s="204"/>
      <c r="AE21" s="204"/>
      <c r="AF21" s="204"/>
      <c r="AG21" s="204"/>
      <c r="AH21" s="204"/>
      <c r="AI21" s="204"/>
      <c r="AJ21" s="204"/>
      <c r="AK21" s="204"/>
      <c r="AL21" s="204"/>
      <c r="AM21" s="204"/>
      <c r="AN21" s="204"/>
      <c r="AO21" s="204"/>
      <c r="AP21" s="204"/>
      <c r="AQ21" s="204"/>
      <c r="AR21" s="204"/>
      <c r="AS21" s="204"/>
      <c r="AT21" s="204"/>
      <c r="AU21" s="204"/>
      <c r="AV21" s="204"/>
      <c r="AW21" s="204"/>
      <c r="AX21" s="204"/>
      <c r="AY21" s="204"/>
      <c r="AZ21" s="204"/>
      <c r="BA21" s="204"/>
      <c r="BB21" s="204"/>
      <c r="BC21" s="204"/>
      <c r="BD21" s="204"/>
      <c r="BE21" s="204"/>
      <c r="BF21" s="204"/>
      <c r="BG21" s="204"/>
      <c r="BH21" s="204"/>
      <c r="BI21" s="204"/>
      <c r="BJ21" s="204"/>
      <c r="BK21" s="204"/>
      <c r="BL21" s="204"/>
      <c r="BM21" s="204"/>
      <c r="BN21" s="204"/>
      <c r="BO21" s="204"/>
      <c r="BP21" s="204"/>
      <c r="BQ21" s="204"/>
      <c r="BR21" s="204"/>
      <c r="BS21" s="204"/>
      <c r="BT21" s="204"/>
      <c r="BU21" s="204"/>
      <c r="BV21" s="204"/>
      <c r="BW21" s="204"/>
      <c r="BX21" s="204"/>
      <c r="BY21" s="204"/>
      <c r="BZ21" s="204"/>
    </row>
    <row r="22" spans="1:90" s="2" customFormat="1" ht="15.75" customHeight="1">
      <c r="A22" s="204"/>
      <c r="B22" s="204" t="s">
        <v>30</v>
      </c>
      <c r="C22" s="204"/>
      <c r="D22" s="204"/>
      <c r="E22" s="204"/>
      <c r="F22" s="204"/>
      <c r="G22" s="204"/>
      <c r="H22" s="204"/>
      <c r="I22" s="204"/>
      <c r="J22" s="204"/>
      <c r="K22" s="204"/>
      <c r="L22" s="204"/>
      <c r="M22" s="204"/>
      <c r="N22" s="204"/>
      <c r="O22" s="204"/>
      <c r="P22" s="204"/>
      <c r="Q22" s="204"/>
      <c r="R22" s="971">
        <f>shinsei_owner4_NAME_KANA</f>
        <v>0</v>
      </c>
      <c r="S22" s="971"/>
      <c r="T22" s="971"/>
      <c r="U22" s="971"/>
      <c r="V22" s="971"/>
      <c r="W22" s="971"/>
      <c r="X22" s="971"/>
      <c r="Y22" s="971"/>
      <c r="Z22" s="971"/>
      <c r="AA22" s="971"/>
      <c r="AB22" s="971"/>
      <c r="AC22" s="971"/>
      <c r="AD22" s="971"/>
      <c r="AE22" s="971"/>
      <c r="AF22" s="971"/>
      <c r="AG22" s="971"/>
      <c r="AH22" s="971"/>
      <c r="AI22" s="971"/>
      <c r="AJ22" s="971"/>
      <c r="AK22" s="971"/>
      <c r="AL22" s="971"/>
      <c r="AM22" s="971"/>
      <c r="AN22" s="971"/>
      <c r="AO22" s="971"/>
      <c r="AP22" s="971"/>
      <c r="AQ22" s="971"/>
      <c r="AR22" s="971"/>
      <c r="AS22" s="971"/>
      <c r="AT22" s="971"/>
      <c r="AU22" s="971"/>
      <c r="AV22" s="971"/>
      <c r="AW22" s="971"/>
      <c r="AX22" s="971"/>
      <c r="AY22" s="971"/>
      <c r="AZ22" s="971"/>
      <c r="BA22" s="971"/>
      <c r="BB22" s="971"/>
      <c r="BC22" s="971"/>
      <c r="BD22" s="971"/>
      <c r="BE22" s="971"/>
      <c r="BF22" s="971"/>
      <c r="BG22" s="971"/>
      <c r="BH22" s="971"/>
      <c r="BI22" s="971"/>
      <c r="BJ22" s="971"/>
      <c r="BK22" s="971"/>
      <c r="BL22" s="971"/>
      <c r="BM22" s="971"/>
      <c r="BN22" s="971"/>
      <c r="BO22" s="971"/>
      <c r="BP22" s="971"/>
      <c r="BQ22" s="971"/>
      <c r="BR22" s="971"/>
      <c r="BS22" s="971"/>
      <c r="BT22" s="971"/>
      <c r="BU22" s="971"/>
      <c r="BV22" s="971"/>
      <c r="BW22" s="971"/>
      <c r="BX22" s="971"/>
      <c r="BY22" s="971"/>
      <c r="BZ22" s="971"/>
    </row>
    <row r="23" spans="1:90" s="2" customFormat="1" ht="15.75" customHeight="1">
      <c r="A23" s="204"/>
      <c r="B23" s="204" t="s">
        <v>31</v>
      </c>
      <c r="C23" s="204"/>
      <c r="D23" s="204"/>
      <c r="E23" s="204"/>
      <c r="F23" s="204"/>
      <c r="G23" s="204"/>
      <c r="H23" s="204"/>
      <c r="I23" s="204"/>
      <c r="J23" s="204"/>
      <c r="K23" s="204"/>
      <c r="L23" s="204"/>
      <c r="M23" s="204"/>
      <c r="N23" s="204"/>
      <c r="O23" s="204"/>
      <c r="P23" s="204"/>
      <c r="Q23" s="204"/>
      <c r="R23" s="971">
        <f>owner_name4</f>
        <v>0</v>
      </c>
      <c r="S23" s="971"/>
      <c r="T23" s="971"/>
      <c r="U23" s="971"/>
      <c r="V23" s="971"/>
      <c r="W23" s="971"/>
      <c r="X23" s="971"/>
      <c r="Y23" s="971"/>
      <c r="Z23" s="971"/>
      <c r="AA23" s="971"/>
      <c r="AB23" s="971"/>
      <c r="AC23" s="971"/>
      <c r="AD23" s="971"/>
      <c r="AE23" s="971"/>
      <c r="AF23" s="971"/>
      <c r="AG23" s="971"/>
      <c r="AH23" s="971"/>
      <c r="AI23" s="971"/>
      <c r="AJ23" s="971"/>
      <c r="AK23" s="971"/>
      <c r="AL23" s="971"/>
      <c r="AM23" s="971"/>
      <c r="AN23" s="971"/>
      <c r="AO23" s="971"/>
      <c r="AP23" s="971"/>
      <c r="AQ23" s="971"/>
      <c r="AR23" s="971"/>
      <c r="AS23" s="971"/>
      <c r="AT23" s="971"/>
      <c r="AU23" s="971"/>
      <c r="AV23" s="971"/>
      <c r="AW23" s="971"/>
      <c r="AX23" s="971"/>
      <c r="AY23" s="971"/>
      <c r="AZ23" s="971"/>
      <c r="BA23" s="971"/>
      <c r="BB23" s="971"/>
      <c r="BC23" s="971"/>
      <c r="BD23" s="971"/>
      <c r="BE23" s="971"/>
      <c r="BF23" s="971"/>
      <c r="BG23" s="971"/>
      <c r="BH23" s="971"/>
      <c r="BI23" s="971"/>
      <c r="BJ23" s="971"/>
      <c r="BK23" s="971"/>
      <c r="BL23" s="971"/>
      <c r="BM23" s="971"/>
      <c r="BN23" s="971"/>
      <c r="BO23" s="971"/>
      <c r="BP23" s="971"/>
      <c r="BQ23" s="971"/>
      <c r="BR23" s="971"/>
      <c r="BS23" s="971"/>
      <c r="BT23" s="971"/>
      <c r="BU23" s="971"/>
      <c r="BV23" s="971"/>
      <c r="BW23" s="971"/>
      <c r="BX23" s="971"/>
      <c r="BY23" s="971"/>
      <c r="BZ23" s="971"/>
    </row>
    <row r="24" spans="1:90" s="2" customFormat="1" ht="15.75" customHeight="1">
      <c r="A24" s="204"/>
      <c r="B24" s="204" t="s">
        <v>32</v>
      </c>
      <c r="C24" s="204"/>
      <c r="D24" s="204"/>
      <c r="E24" s="204"/>
      <c r="F24" s="204"/>
      <c r="G24" s="204"/>
      <c r="H24" s="204"/>
      <c r="I24" s="204"/>
      <c r="J24" s="204"/>
      <c r="K24" s="204"/>
      <c r="L24" s="204"/>
      <c r="M24" s="204"/>
      <c r="N24" s="204"/>
      <c r="O24" s="204"/>
      <c r="P24" s="204"/>
      <c r="Q24" s="204"/>
      <c r="R24" s="971">
        <f>shinsei_owner4_POST_CODE</f>
        <v>0</v>
      </c>
      <c r="S24" s="971"/>
      <c r="T24" s="971"/>
      <c r="U24" s="971"/>
      <c r="V24" s="971"/>
      <c r="W24" s="971"/>
      <c r="X24" s="971"/>
      <c r="Y24" s="971"/>
      <c r="Z24" s="971"/>
      <c r="AA24" s="971"/>
      <c r="AB24" s="971"/>
      <c r="AC24" s="971"/>
      <c r="AD24" s="971"/>
      <c r="AE24" s="971"/>
      <c r="AF24" s="971"/>
      <c r="AG24" s="971"/>
      <c r="AH24" s="971"/>
      <c r="AI24" s="971"/>
      <c r="AJ24" s="971"/>
      <c r="AK24" s="971"/>
      <c r="AL24" s="971"/>
      <c r="AM24" s="971"/>
      <c r="AN24" s="971"/>
      <c r="AO24" s="971"/>
      <c r="AP24" s="971"/>
      <c r="AQ24" s="971"/>
      <c r="AR24" s="971"/>
      <c r="AS24" s="971"/>
      <c r="AT24" s="971"/>
      <c r="AU24" s="971"/>
      <c r="AV24" s="971"/>
      <c r="AW24" s="971"/>
      <c r="AX24" s="971"/>
      <c r="AY24" s="971"/>
      <c r="AZ24" s="971"/>
      <c r="BA24" s="971"/>
      <c r="BB24" s="971"/>
      <c r="BC24" s="971"/>
      <c r="BD24" s="971"/>
      <c r="BE24" s="971"/>
      <c r="BF24" s="971"/>
      <c r="BG24" s="971"/>
      <c r="BH24" s="971"/>
      <c r="BI24" s="971"/>
      <c r="BJ24" s="971"/>
      <c r="BK24" s="971"/>
      <c r="BL24" s="971"/>
      <c r="BM24" s="971"/>
      <c r="BN24" s="971"/>
      <c r="BO24" s="971"/>
      <c r="BP24" s="971"/>
      <c r="BQ24" s="971"/>
      <c r="BR24" s="971"/>
      <c r="BS24" s="971"/>
      <c r="BT24" s="971"/>
      <c r="BU24" s="971"/>
      <c r="BV24" s="971"/>
      <c r="BW24" s="971"/>
      <c r="BX24" s="971"/>
      <c r="BY24" s="971"/>
      <c r="BZ24" s="971"/>
    </row>
    <row r="25" spans="1:90" s="2" customFormat="1" ht="15.75" customHeight="1">
      <c r="A25" s="204"/>
      <c r="B25" s="204" t="s">
        <v>33</v>
      </c>
      <c r="C25" s="204"/>
      <c r="D25" s="204"/>
      <c r="E25" s="204"/>
      <c r="F25" s="204"/>
      <c r="G25" s="204"/>
      <c r="H25" s="204"/>
      <c r="I25" s="204"/>
      <c r="J25" s="204"/>
      <c r="K25" s="204"/>
      <c r="L25" s="204"/>
      <c r="M25" s="204"/>
      <c r="N25" s="204"/>
      <c r="O25" s="204"/>
      <c r="P25" s="204"/>
      <c r="Q25" s="204"/>
      <c r="R25" s="971">
        <f>shinsei_owner4__address</f>
        <v>0</v>
      </c>
      <c r="S25" s="971"/>
      <c r="T25" s="971"/>
      <c r="U25" s="971"/>
      <c r="V25" s="971"/>
      <c r="W25" s="971"/>
      <c r="X25" s="971"/>
      <c r="Y25" s="971"/>
      <c r="Z25" s="971"/>
      <c r="AA25" s="971"/>
      <c r="AB25" s="971"/>
      <c r="AC25" s="971"/>
      <c r="AD25" s="971"/>
      <c r="AE25" s="971"/>
      <c r="AF25" s="971"/>
      <c r="AG25" s="971"/>
      <c r="AH25" s="971"/>
      <c r="AI25" s="971"/>
      <c r="AJ25" s="971"/>
      <c r="AK25" s="971"/>
      <c r="AL25" s="971"/>
      <c r="AM25" s="971"/>
      <c r="AN25" s="971"/>
      <c r="AO25" s="971"/>
      <c r="AP25" s="971"/>
      <c r="AQ25" s="971"/>
      <c r="AR25" s="971"/>
      <c r="AS25" s="971"/>
      <c r="AT25" s="971"/>
      <c r="AU25" s="971"/>
      <c r="AV25" s="971"/>
      <c r="AW25" s="971"/>
      <c r="AX25" s="971"/>
      <c r="AY25" s="971"/>
      <c r="AZ25" s="971"/>
      <c r="BA25" s="971"/>
      <c r="BB25" s="971"/>
      <c r="BC25" s="971"/>
      <c r="BD25" s="971"/>
      <c r="BE25" s="971"/>
      <c r="BF25" s="971"/>
      <c r="BG25" s="971"/>
      <c r="BH25" s="971"/>
      <c r="BI25" s="971"/>
      <c r="BJ25" s="971"/>
      <c r="BK25" s="971"/>
      <c r="BL25" s="971"/>
      <c r="BM25" s="971"/>
      <c r="BN25" s="971"/>
      <c r="BO25" s="971"/>
      <c r="BP25" s="971"/>
      <c r="BQ25" s="971"/>
      <c r="BR25" s="971"/>
      <c r="BS25" s="971"/>
      <c r="BT25" s="971"/>
      <c r="BU25" s="971"/>
      <c r="BV25" s="971"/>
      <c r="BW25" s="971"/>
      <c r="BX25" s="971"/>
      <c r="BY25" s="971"/>
      <c r="BZ25" s="971"/>
    </row>
    <row r="26" spans="1:90" s="2" customFormat="1" ht="15.75" customHeight="1">
      <c r="A26" s="204"/>
      <c r="B26" s="204" t="s">
        <v>34</v>
      </c>
      <c r="C26" s="204"/>
      <c r="D26" s="204"/>
      <c r="E26" s="204"/>
      <c r="F26" s="204"/>
      <c r="G26" s="204"/>
      <c r="H26" s="204"/>
      <c r="I26" s="204"/>
      <c r="J26" s="204"/>
      <c r="K26" s="204"/>
      <c r="L26" s="204"/>
      <c r="M26" s="204"/>
      <c r="N26" s="204"/>
      <c r="O26" s="204"/>
      <c r="P26" s="204"/>
      <c r="Q26" s="204"/>
      <c r="R26" s="971">
        <f>shinsei_owner4_TEL</f>
        <v>0</v>
      </c>
      <c r="S26" s="971"/>
      <c r="T26" s="971"/>
      <c r="U26" s="971"/>
      <c r="V26" s="971"/>
      <c r="W26" s="971"/>
      <c r="X26" s="971"/>
      <c r="Y26" s="971"/>
      <c r="Z26" s="971"/>
      <c r="AA26" s="971"/>
      <c r="AB26" s="971"/>
      <c r="AC26" s="971"/>
      <c r="AD26" s="971"/>
      <c r="AE26" s="971"/>
      <c r="AF26" s="971"/>
      <c r="AG26" s="971"/>
      <c r="AH26" s="971"/>
      <c r="AI26" s="971"/>
      <c r="AJ26" s="971"/>
      <c r="AK26" s="971"/>
      <c r="AL26" s="971"/>
      <c r="AM26" s="971"/>
      <c r="AN26" s="971"/>
      <c r="AO26" s="971"/>
      <c r="AP26" s="971"/>
      <c r="AQ26" s="971"/>
      <c r="AR26" s="971"/>
      <c r="AS26" s="971"/>
      <c r="AT26" s="971"/>
      <c r="AU26" s="971"/>
      <c r="AV26" s="971"/>
      <c r="AW26" s="971"/>
      <c r="AX26" s="971"/>
      <c r="AY26" s="971"/>
      <c r="AZ26" s="971"/>
      <c r="BA26" s="971"/>
      <c r="BB26" s="971"/>
      <c r="BC26" s="971"/>
      <c r="BD26" s="971"/>
      <c r="BE26" s="971"/>
      <c r="BF26" s="971"/>
      <c r="BG26" s="971"/>
      <c r="BH26" s="971"/>
      <c r="BI26" s="971"/>
      <c r="BJ26" s="971"/>
      <c r="BK26" s="971"/>
      <c r="BL26" s="971"/>
      <c r="BM26" s="971"/>
      <c r="BN26" s="971"/>
      <c r="BO26" s="971"/>
      <c r="BP26" s="971"/>
      <c r="BQ26" s="971"/>
      <c r="BR26" s="971"/>
      <c r="BS26" s="971"/>
      <c r="BT26" s="971"/>
      <c r="BU26" s="971"/>
      <c r="BV26" s="971"/>
      <c r="BW26" s="971"/>
      <c r="BX26" s="971"/>
      <c r="BY26" s="971"/>
      <c r="BZ26" s="971"/>
      <c r="CL26" s="99"/>
    </row>
    <row r="27" spans="1:90" s="2" customFormat="1" ht="7.5" customHeight="1">
      <c r="A27" s="205"/>
      <c r="B27" s="205"/>
      <c r="C27" s="205"/>
      <c r="D27" s="205"/>
      <c r="E27" s="205"/>
      <c r="F27" s="205"/>
      <c r="G27" s="205"/>
      <c r="H27" s="205"/>
      <c r="I27" s="205"/>
      <c r="J27" s="205"/>
      <c r="K27" s="205"/>
      <c r="L27" s="205"/>
      <c r="M27" s="205"/>
      <c r="N27" s="205"/>
      <c r="O27" s="205"/>
      <c r="P27" s="205"/>
      <c r="Q27" s="205"/>
      <c r="R27" s="205"/>
      <c r="S27" s="205"/>
      <c r="T27" s="205"/>
      <c r="U27" s="205"/>
      <c r="V27" s="205"/>
      <c r="W27" s="205"/>
      <c r="X27" s="205"/>
      <c r="Y27" s="205"/>
      <c r="Z27" s="205"/>
      <c r="AA27" s="205"/>
      <c r="AB27" s="205"/>
      <c r="AC27" s="205"/>
      <c r="AD27" s="205"/>
      <c r="AE27" s="205"/>
      <c r="AF27" s="205"/>
      <c r="AG27" s="205"/>
      <c r="AH27" s="205"/>
      <c r="AI27" s="205"/>
      <c r="AJ27" s="205"/>
      <c r="AK27" s="205"/>
      <c r="AL27" s="205"/>
      <c r="AM27" s="205"/>
      <c r="AN27" s="205"/>
      <c r="AO27" s="205"/>
      <c r="AP27" s="205"/>
      <c r="AQ27" s="205"/>
      <c r="AR27" s="205"/>
      <c r="AS27" s="205"/>
      <c r="AT27" s="205"/>
      <c r="AU27" s="205"/>
      <c r="AV27" s="205"/>
      <c r="AW27" s="205"/>
      <c r="AX27" s="205"/>
      <c r="AY27" s="205"/>
      <c r="AZ27" s="205"/>
      <c r="BA27" s="205"/>
      <c r="BB27" s="205"/>
      <c r="BC27" s="205"/>
      <c r="BD27" s="205"/>
      <c r="BE27" s="205"/>
      <c r="BF27" s="205"/>
      <c r="BG27" s="205"/>
      <c r="BH27" s="205"/>
      <c r="BI27" s="205"/>
      <c r="BJ27" s="205"/>
      <c r="BK27" s="205"/>
      <c r="BL27" s="205"/>
      <c r="BM27" s="205"/>
      <c r="BN27" s="205"/>
      <c r="BO27" s="205"/>
      <c r="BP27" s="205"/>
      <c r="BQ27" s="205"/>
      <c r="BR27" s="205"/>
      <c r="BS27" s="205"/>
      <c r="BT27" s="205"/>
      <c r="BU27" s="205"/>
      <c r="BV27" s="205"/>
      <c r="BW27" s="205"/>
      <c r="BX27" s="205"/>
      <c r="BY27" s="205"/>
      <c r="BZ27" s="205"/>
    </row>
    <row r="28" spans="1:90" s="2" customFormat="1" ht="7.5" customHeight="1">
      <c r="A28" s="204"/>
      <c r="B28" s="204"/>
      <c r="C28" s="204"/>
      <c r="D28" s="204"/>
      <c r="E28" s="204"/>
      <c r="F28" s="204"/>
      <c r="G28" s="204"/>
      <c r="H28" s="204"/>
      <c r="I28" s="204"/>
      <c r="J28" s="204"/>
      <c r="K28" s="204"/>
      <c r="L28" s="204"/>
      <c r="M28" s="204"/>
      <c r="N28" s="204"/>
      <c r="O28" s="204"/>
      <c r="P28" s="204"/>
      <c r="Q28" s="204"/>
      <c r="R28" s="204"/>
      <c r="S28" s="204"/>
      <c r="T28" s="204"/>
      <c r="U28" s="204"/>
      <c r="V28" s="204"/>
      <c r="W28" s="204"/>
      <c r="X28" s="204"/>
      <c r="Y28" s="204"/>
      <c r="Z28" s="204"/>
      <c r="AA28" s="204"/>
      <c r="AB28" s="204"/>
      <c r="AC28" s="204"/>
      <c r="AD28" s="204"/>
      <c r="AE28" s="204"/>
      <c r="AF28" s="204"/>
      <c r="AG28" s="204"/>
      <c r="AH28" s="204"/>
      <c r="AI28" s="204"/>
      <c r="AJ28" s="204"/>
      <c r="AK28" s="204"/>
      <c r="AL28" s="204"/>
      <c r="AM28" s="204"/>
      <c r="AN28" s="204"/>
      <c r="AO28" s="204"/>
      <c r="AP28" s="204"/>
      <c r="AQ28" s="204"/>
      <c r="AR28" s="204"/>
      <c r="AS28" s="204"/>
      <c r="AT28" s="204"/>
      <c r="AU28" s="204"/>
      <c r="AV28" s="204"/>
      <c r="AW28" s="204"/>
      <c r="AX28" s="204"/>
      <c r="AY28" s="204"/>
      <c r="AZ28" s="204"/>
      <c r="BA28" s="204"/>
      <c r="BB28" s="204"/>
      <c r="BC28" s="204"/>
      <c r="BD28" s="204"/>
      <c r="BE28" s="204"/>
      <c r="BF28" s="204"/>
      <c r="BG28" s="204"/>
      <c r="BH28" s="204"/>
      <c r="BI28" s="204"/>
      <c r="BJ28" s="204"/>
      <c r="BK28" s="204"/>
      <c r="BL28" s="204"/>
      <c r="BM28" s="204"/>
      <c r="BN28" s="204"/>
      <c r="BO28" s="204"/>
      <c r="BP28" s="204"/>
      <c r="BQ28" s="204"/>
      <c r="BR28" s="204"/>
      <c r="BS28" s="204"/>
      <c r="BT28" s="204"/>
      <c r="BU28" s="204"/>
      <c r="BV28" s="204"/>
      <c r="BW28" s="204"/>
      <c r="BX28" s="204"/>
      <c r="BY28" s="204"/>
      <c r="BZ28" s="204"/>
    </row>
    <row r="29" spans="1:90" s="2" customFormat="1" ht="15.75" customHeight="1">
      <c r="A29" s="204" t="s">
        <v>29</v>
      </c>
      <c r="B29" s="204"/>
      <c r="C29" s="204"/>
      <c r="D29" s="204"/>
      <c r="E29" s="204"/>
      <c r="F29" s="204"/>
      <c r="G29" s="204"/>
      <c r="H29" s="204"/>
      <c r="I29" s="204"/>
      <c r="J29" s="204"/>
      <c r="K29" s="204"/>
      <c r="L29" s="204"/>
      <c r="M29" s="204"/>
      <c r="N29" s="204"/>
      <c r="O29" s="204"/>
      <c r="P29" s="204"/>
      <c r="Q29" s="204"/>
      <c r="R29" s="204"/>
      <c r="S29" s="204"/>
      <c r="T29" s="204"/>
      <c r="U29" s="204"/>
      <c r="V29" s="204"/>
      <c r="W29" s="204"/>
      <c r="X29" s="204"/>
      <c r="Y29" s="204"/>
      <c r="Z29" s="204"/>
      <c r="AA29" s="204"/>
      <c r="AB29" s="204"/>
      <c r="AC29" s="204"/>
      <c r="AD29" s="204"/>
      <c r="AE29" s="204"/>
      <c r="AF29" s="204"/>
      <c r="AG29" s="204"/>
      <c r="AH29" s="204"/>
      <c r="AI29" s="204"/>
      <c r="AJ29" s="204"/>
      <c r="AK29" s="204"/>
      <c r="AL29" s="204"/>
      <c r="AM29" s="204"/>
      <c r="AN29" s="204"/>
      <c r="AO29" s="204"/>
      <c r="AP29" s="204"/>
      <c r="AQ29" s="204"/>
      <c r="AR29" s="204"/>
      <c r="AS29" s="204"/>
      <c r="AT29" s="204"/>
      <c r="AU29" s="204"/>
      <c r="AV29" s="204"/>
      <c r="AW29" s="204"/>
      <c r="AX29" s="204"/>
      <c r="AY29" s="204"/>
      <c r="AZ29" s="204"/>
      <c r="BA29" s="204"/>
      <c r="BB29" s="204"/>
      <c r="BC29" s="204"/>
      <c r="BD29" s="204"/>
      <c r="BE29" s="204"/>
      <c r="BF29" s="204"/>
      <c r="BG29" s="204"/>
      <c r="BH29" s="204"/>
      <c r="BI29" s="204"/>
      <c r="BJ29" s="204"/>
      <c r="BK29" s="204"/>
      <c r="BL29" s="204"/>
      <c r="BM29" s="204"/>
      <c r="BN29" s="204"/>
      <c r="BO29" s="204"/>
      <c r="BP29" s="204"/>
      <c r="BQ29" s="204"/>
      <c r="BR29" s="204"/>
      <c r="BS29" s="204"/>
      <c r="BT29" s="204"/>
      <c r="BU29" s="204"/>
      <c r="BV29" s="204"/>
      <c r="BW29" s="204"/>
      <c r="BX29" s="204"/>
      <c r="BY29" s="204"/>
      <c r="BZ29" s="204"/>
    </row>
    <row r="30" spans="1:90" s="2" customFormat="1" ht="15.75" customHeight="1">
      <c r="A30" s="204"/>
      <c r="B30" s="204" t="s">
        <v>30</v>
      </c>
      <c r="C30" s="204"/>
      <c r="D30" s="204"/>
      <c r="E30" s="204"/>
      <c r="F30" s="204"/>
      <c r="G30" s="204"/>
      <c r="H30" s="204"/>
      <c r="I30" s="204"/>
      <c r="J30" s="204"/>
      <c r="K30" s="204"/>
      <c r="L30" s="204"/>
      <c r="M30" s="204"/>
      <c r="N30" s="204"/>
      <c r="O30" s="204"/>
      <c r="P30" s="204"/>
      <c r="Q30" s="204"/>
      <c r="R30" s="971">
        <f>shinsei_owner5_NAME_KANA</f>
        <v>0</v>
      </c>
      <c r="S30" s="971"/>
      <c r="T30" s="971"/>
      <c r="U30" s="971"/>
      <c r="V30" s="971"/>
      <c r="W30" s="971"/>
      <c r="X30" s="971"/>
      <c r="Y30" s="971"/>
      <c r="Z30" s="971"/>
      <c r="AA30" s="971"/>
      <c r="AB30" s="971"/>
      <c r="AC30" s="971"/>
      <c r="AD30" s="971"/>
      <c r="AE30" s="971"/>
      <c r="AF30" s="971"/>
      <c r="AG30" s="971"/>
      <c r="AH30" s="971"/>
      <c r="AI30" s="971"/>
      <c r="AJ30" s="971"/>
      <c r="AK30" s="971"/>
      <c r="AL30" s="971"/>
      <c r="AM30" s="971"/>
      <c r="AN30" s="971"/>
      <c r="AO30" s="971"/>
      <c r="AP30" s="971"/>
      <c r="AQ30" s="971"/>
      <c r="AR30" s="971"/>
      <c r="AS30" s="971"/>
      <c r="AT30" s="971"/>
      <c r="AU30" s="971"/>
      <c r="AV30" s="971"/>
      <c r="AW30" s="971"/>
      <c r="AX30" s="971"/>
      <c r="AY30" s="971"/>
      <c r="AZ30" s="971"/>
      <c r="BA30" s="971"/>
      <c r="BB30" s="971"/>
      <c r="BC30" s="971"/>
      <c r="BD30" s="971"/>
      <c r="BE30" s="971"/>
      <c r="BF30" s="971"/>
      <c r="BG30" s="971"/>
      <c r="BH30" s="971"/>
      <c r="BI30" s="971"/>
      <c r="BJ30" s="971"/>
      <c r="BK30" s="971"/>
      <c r="BL30" s="971"/>
      <c r="BM30" s="971"/>
      <c r="BN30" s="971"/>
      <c r="BO30" s="971"/>
      <c r="BP30" s="971"/>
      <c r="BQ30" s="971"/>
      <c r="BR30" s="971"/>
      <c r="BS30" s="971"/>
      <c r="BT30" s="971"/>
      <c r="BU30" s="971"/>
      <c r="BV30" s="971"/>
      <c r="BW30" s="971"/>
      <c r="BX30" s="971"/>
      <c r="BY30" s="971"/>
      <c r="BZ30" s="971"/>
    </row>
    <row r="31" spans="1:90" s="2" customFormat="1" ht="15.75" customHeight="1">
      <c r="A31" s="204"/>
      <c r="B31" s="204" t="s">
        <v>31</v>
      </c>
      <c r="C31" s="204"/>
      <c r="D31" s="204"/>
      <c r="E31" s="204"/>
      <c r="F31" s="204"/>
      <c r="G31" s="204"/>
      <c r="H31" s="204"/>
      <c r="I31" s="204"/>
      <c r="J31" s="204"/>
      <c r="K31" s="204"/>
      <c r="L31" s="204"/>
      <c r="M31" s="204"/>
      <c r="N31" s="204"/>
      <c r="O31" s="204"/>
      <c r="P31" s="204"/>
      <c r="Q31" s="204"/>
      <c r="R31" s="971">
        <f>owner_name5</f>
        <v>0</v>
      </c>
      <c r="S31" s="971"/>
      <c r="T31" s="971"/>
      <c r="U31" s="971"/>
      <c r="V31" s="971"/>
      <c r="W31" s="971"/>
      <c r="X31" s="971"/>
      <c r="Y31" s="971"/>
      <c r="Z31" s="971"/>
      <c r="AA31" s="971"/>
      <c r="AB31" s="971"/>
      <c r="AC31" s="971"/>
      <c r="AD31" s="971"/>
      <c r="AE31" s="971"/>
      <c r="AF31" s="971"/>
      <c r="AG31" s="971"/>
      <c r="AH31" s="971"/>
      <c r="AI31" s="971"/>
      <c r="AJ31" s="971"/>
      <c r="AK31" s="971"/>
      <c r="AL31" s="971"/>
      <c r="AM31" s="971"/>
      <c r="AN31" s="971"/>
      <c r="AO31" s="971"/>
      <c r="AP31" s="971"/>
      <c r="AQ31" s="971"/>
      <c r="AR31" s="971"/>
      <c r="AS31" s="971"/>
      <c r="AT31" s="971"/>
      <c r="AU31" s="971"/>
      <c r="AV31" s="971"/>
      <c r="AW31" s="971"/>
      <c r="AX31" s="971"/>
      <c r="AY31" s="971"/>
      <c r="AZ31" s="971"/>
      <c r="BA31" s="971"/>
      <c r="BB31" s="971"/>
      <c r="BC31" s="971"/>
      <c r="BD31" s="971"/>
      <c r="BE31" s="971"/>
      <c r="BF31" s="971"/>
      <c r="BG31" s="971"/>
      <c r="BH31" s="971"/>
      <c r="BI31" s="971"/>
      <c r="BJ31" s="971"/>
      <c r="BK31" s="971"/>
      <c r="BL31" s="971"/>
      <c r="BM31" s="971"/>
      <c r="BN31" s="971"/>
      <c r="BO31" s="971"/>
      <c r="BP31" s="971"/>
      <c r="BQ31" s="971"/>
      <c r="BR31" s="971"/>
      <c r="BS31" s="971"/>
      <c r="BT31" s="971"/>
      <c r="BU31" s="971"/>
      <c r="BV31" s="971"/>
      <c r="BW31" s="971"/>
      <c r="BX31" s="971"/>
      <c r="BY31" s="971"/>
      <c r="BZ31" s="971"/>
    </row>
    <row r="32" spans="1:90" s="2" customFormat="1" ht="15.75" customHeight="1">
      <c r="A32" s="204"/>
      <c r="B32" s="204" t="s">
        <v>32</v>
      </c>
      <c r="C32" s="204"/>
      <c r="D32" s="204"/>
      <c r="E32" s="204"/>
      <c r="F32" s="204"/>
      <c r="G32" s="204"/>
      <c r="H32" s="204"/>
      <c r="I32" s="204"/>
      <c r="J32" s="204"/>
      <c r="K32" s="204"/>
      <c r="L32" s="204"/>
      <c r="M32" s="204"/>
      <c r="N32" s="204"/>
      <c r="O32" s="204"/>
      <c r="P32" s="204"/>
      <c r="Q32" s="204"/>
      <c r="R32" s="971">
        <f>shinsei_owner5_POST_CODE</f>
        <v>0</v>
      </c>
      <c r="S32" s="971"/>
      <c r="T32" s="971"/>
      <c r="U32" s="971"/>
      <c r="V32" s="971"/>
      <c r="W32" s="971"/>
      <c r="X32" s="971"/>
      <c r="Y32" s="971"/>
      <c r="Z32" s="971"/>
      <c r="AA32" s="971"/>
      <c r="AB32" s="971"/>
      <c r="AC32" s="971"/>
      <c r="AD32" s="971"/>
      <c r="AE32" s="971"/>
      <c r="AF32" s="971"/>
      <c r="AG32" s="971"/>
      <c r="AH32" s="971"/>
      <c r="AI32" s="971"/>
      <c r="AJ32" s="971"/>
      <c r="AK32" s="971"/>
      <c r="AL32" s="971"/>
      <c r="AM32" s="971"/>
      <c r="AN32" s="971"/>
      <c r="AO32" s="971"/>
      <c r="AP32" s="971"/>
      <c r="AQ32" s="971"/>
      <c r="AR32" s="971"/>
      <c r="AS32" s="971"/>
      <c r="AT32" s="971"/>
      <c r="AU32" s="971"/>
      <c r="AV32" s="971"/>
      <c r="AW32" s="971"/>
      <c r="AX32" s="971"/>
      <c r="AY32" s="971"/>
      <c r="AZ32" s="971"/>
      <c r="BA32" s="971"/>
      <c r="BB32" s="971"/>
      <c r="BC32" s="971"/>
      <c r="BD32" s="971"/>
      <c r="BE32" s="971"/>
      <c r="BF32" s="971"/>
      <c r="BG32" s="971"/>
      <c r="BH32" s="971"/>
      <c r="BI32" s="971"/>
      <c r="BJ32" s="971"/>
      <c r="BK32" s="971"/>
      <c r="BL32" s="971"/>
      <c r="BM32" s="971"/>
      <c r="BN32" s="971"/>
      <c r="BO32" s="971"/>
      <c r="BP32" s="971"/>
      <c r="BQ32" s="971"/>
      <c r="BR32" s="971"/>
      <c r="BS32" s="971"/>
      <c r="BT32" s="971"/>
      <c r="BU32" s="971"/>
      <c r="BV32" s="971"/>
      <c r="BW32" s="971"/>
      <c r="BX32" s="971"/>
      <c r="BY32" s="971"/>
      <c r="BZ32" s="971"/>
    </row>
    <row r="33" spans="1:90" s="2" customFormat="1" ht="15.75" customHeight="1">
      <c r="A33" s="204"/>
      <c r="B33" s="204" t="s">
        <v>33</v>
      </c>
      <c r="C33" s="204"/>
      <c r="D33" s="204"/>
      <c r="E33" s="204"/>
      <c r="F33" s="204"/>
      <c r="G33" s="204"/>
      <c r="H33" s="204"/>
      <c r="I33" s="204"/>
      <c r="J33" s="204"/>
      <c r="K33" s="204"/>
      <c r="L33" s="204"/>
      <c r="M33" s="204"/>
      <c r="N33" s="204"/>
      <c r="O33" s="204"/>
      <c r="P33" s="204"/>
      <c r="Q33" s="204"/>
      <c r="R33" s="971">
        <f>shinsei_owner5__address</f>
        <v>0</v>
      </c>
      <c r="S33" s="971"/>
      <c r="T33" s="971"/>
      <c r="U33" s="971"/>
      <c r="V33" s="971"/>
      <c r="W33" s="971"/>
      <c r="X33" s="971"/>
      <c r="Y33" s="971"/>
      <c r="Z33" s="971"/>
      <c r="AA33" s="971"/>
      <c r="AB33" s="971"/>
      <c r="AC33" s="971"/>
      <c r="AD33" s="971"/>
      <c r="AE33" s="971"/>
      <c r="AF33" s="971"/>
      <c r="AG33" s="971"/>
      <c r="AH33" s="971"/>
      <c r="AI33" s="971"/>
      <c r="AJ33" s="971"/>
      <c r="AK33" s="971"/>
      <c r="AL33" s="971"/>
      <c r="AM33" s="971"/>
      <c r="AN33" s="971"/>
      <c r="AO33" s="971"/>
      <c r="AP33" s="971"/>
      <c r="AQ33" s="971"/>
      <c r="AR33" s="971"/>
      <c r="AS33" s="971"/>
      <c r="AT33" s="971"/>
      <c r="AU33" s="971"/>
      <c r="AV33" s="971"/>
      <c r="AW33" s="971"/>
      <c r="AX33" s="971"/>
      <c r="AY33" s="971"/>
      <c r="AZ33" s="971"/>
      <c r="BA33" s="971"/>
      <c r="BB33" s="971"/>
      <c r="BC33" s="971"/>
      <c r="BD33" s="971"/>
      <c r="BE33" s="971"/>
      <c r="BF33" s="971"/>
      <c r="BG33" s="971"/>
      <c r="BH33" s="971"/>
      <c r="BI33" s="971"/>
      <c r="BJ33" s="971"/>
      <c r="BK33" s="971"/>
      <c r="BL33" s="971"/>
      <c r="BM33" s="971"/>
      <c r="BN33" s="971"/>
      <c r="BO33" s="971"/>
      <c r="BP33" s="971"/>
      <c r="BQ33" s="971"/>
      <c r="BR33" s="971"/>
      <c r="BS33" s="971"/>
      <c r="BT33" s="971"/>
      <c r="BU33" s="971"/>
      <c r="BV33" s="971"/>
      <c r="BW33" s="971"/>
      <c r="BX33" s="971"/>
      <c r="BY33" s="971"/>
      <c r="BZ33" s="971"/>
    </row>
    <row r="34" spans="1:90" s="2" customFormat="1" ht="15.75" customHeight="1">
      <c r="A34" s="204"/>
      <c r="B34" s="204" t="s">
        <v>34</v>
      </c>
      <c r="C34" s="204"/>
      <c r="D34" s="204"/>
      <c r="E34" s="204"/>
      <c r="F34" s="204"/>
      <c r="G34" s="204"/>
      <c r="H34" s="204"/>
      <c r="I34" s="204"/>
      <c r="J34" s="204"/>
      <c r="K34" s="204"/>
      <c r="L34" s="204"/>
      <c r="M34" s="204"/>
      <c r="N34" s="204"/>
      <c r="O34" s="204"/>
      <c r="P34" s="204"/>
      <c r="Q34" s="204"/>
      <c r="R34" s="971">
        <f>shinsei_owner5_TEL</f>
        <v>0</v>
      </c>
      <c r="S34" s="971"/>
      <c r="T34" s="971"/>
      <c r="U34" s="971"/>
      <c r="V34" s="971"/>
      <c r="W34" s="971"/>
      <c r="X34" s="971"/>
      <c r="Y34" s="971"/>
      <c r="Z34" s="971"/>
      <c r="AA34" s="971"/>
      <c r="AB34" s="971"/>
      <c r="AC34" s="971"/>
      <c r="AD34" s="971"/>
      <c r="AE34" s="971"/>
      <c r="AF34" s="971"/>
      <c r="AG34" s="971"/>
      <c r="AH34" s="971"/>
      <c r="AI34" s="971"/>
      <c r="AJ34" s="971"/>
      <c r="AK34" s="971"/>
      <c r="AL34" s="971"/>
      <c r="AM34" s="971"/>
      <c r="AN34" s="971"/>
      <c r="AO34" s="971"/>
      <c r="AP34" s="971"/>
      <c r="AQ34" s="971"/>
      <c r="AR34" s="971"/>
      <c r="AS34" s="971"/>
      <c r="AT34" s="971"/>
      <c r="AU34" s="971"/>
      <c r="AV34" s="971"/>
      <c r="AW34" s="971"/>
      <c r="AX34" s="971"/>
      <c r="AY34" s="971"/>
      <c r="AZ34" s="971"/>
      <c r="BA34" s="971"/>
      <c r="BB34" s="971"/>
      <c r="BC34" s="971"/>
      <c r="BD34" s="971"/>
      <c r="BE34" s="971"/>
      <c r="BF34" s="971"/>
      <c r="BG34" s="971"/>
      <c r="BH34" s="971"/>
      <c r="BI34" s="971"/>
      <c r="BJ34" s="971"/>
      <c r="BK34" s="971"/>
      <c r="BL34" s="971"/>
      <c r="BM34" s="971"/>
      <c r="BN34" s="971"/>
      <c r="BO34" s="971"/>
      <c r="BP34" s="971"/>
      <c r="BQ34" s="971"/>
      <c r="BR34" s="971"/>
      <c r="BS34" s="971"/>
      <c r="BT34" s="971"/>
      <c r="BU34" s="971"/>
      <c r="BV34" s="971"/>
      <c r="BW34" s="971"/>
      <c r="BX34" s="971"/>
      <c r="BY34" s="971"/>
      <c r="BZ34" s="971"/>
      <c r="CL34" s="99"/>
    </row>
    <row r="35" spans="1:90" s="2" customFormat="1" ht="7.5" customHeight="1">
      <c r="A35" s="205"/>
      <c r="B35" s="205"/>
      <c r="C35" s="205"/>
      <c r="D35" s="205"/>
      <c r="E35" s="205"/>
      <c r="F35" s="205"/>
      <c r="G35" s="205"/>
      <c r="H35" s="205"/>
      <c r="I35" s="205"/>
      <c r="J35" s="205"/>
      <c r="K35" s="205"/>
      <c r="L35" s="205"/>
      <c r="M35" s="205"/>
      <c r="N35" s="205"/>
      <c r="O35" s="205"/>
      <c r="P35" s="205"/>
      <c r="Q35" s="205"/>
      <c r="R35" s="205"/>
      <c r="S35" s="205"/>
      <c r="T35" s="205"/>
      <c r="U35" s="205"/>
      <c r="V35" s="205"/>
      <c r="W35" s="205"/>
      <c r="X35" s="205"/>
      <c r="Y35" s="205"/>
      <c r="Z35" s="205"/>
      <c r="AA35" s="205"/>
      <c r="AB35" s="205"/>
      <c r="AC35" s="205"/>
      <c r="AD35" s="205"/>
      <c r="AE35" s="205"/>
      <c r="AF35" s="205"/>
      <c r="AG35" s="205"/>
      <c r="AH35" s="205"/>
      <c r="AI35" s="205"/>
      <c r="AJ35" s="205"/>
      <c r="AK35" s="205"/>
      <c r="AL35" s="205"/>
      <c r="AM35" s="205"/>
      <c r="AN35" s="205"/>
      <c r="AO35" s="205"/>
      <c r="AP35" s="205"/>
      <c r="AQ35" s="205"/>
      <c r="AR35" s="205"/>
      <c r="AS35" s="205"/>
      <c r="AT35" s="205"/>
      <c r="AU35" s="205"/>
      <c r="AV35" s="205"/>
      <c r="AW35" s="205"/>
      <c r="AX35" s="205"/>
      <c r="AY35" s="205"/>
      <c r="AZ35" s="205"/>
      <c r="BA35" s="205"/>
      <c r="BB35" s="205"/>
      <c r="BC35" s="205"/>
      <c r="BD35" s="205"/>
      <c r="BE35" s="205"/>
      <c r="BF35" s="205"/>
      <c r="BG35" s="205"/>
      <c r="BH35" s="205"/>
      <c r="BI35" s="205"/>
      <c r="BJ35" s="205"/>
      <c r="BK35" s="205"/>
      <c r="BL35" s="205"/>
      <c r="BM35" s="205"/>
      <c r="BN35" s="205"/>
      <c r="BO35" s="205"/>
      <c r="BP35" s="205"/>
      <c r="BQ35" s="205"/>
      <c r="BR35" s="205"/>
      <c r="BS35" s="205"/>
      <c r="BT35" s="205"/>
      <c r="BU35" s="205"/>
      <c r="BV35" s="205"/>
      <c r="BW35" s="205"/>
      <c r="BX35" s="205"/>
      <c r="BY35" s="205"/>
      <c r="BZ35" s="205"/>
    </row>
    <row r="36" spans="1:90" s="2" customFormat="1" ht="7.5" customHeight="1">
      <c r="A36" s="204"/>
      <c r="B36" s="204"/>
      <c r="C36" s="204"/>
      <c r="D36" s="204"/>
      <c r="E36" s="204"/>
      <c r="F36" s="204"/>
      <c r="G36" s="204"/>
      <c r="H36" s="204"/>
      <c r="I36" s="204"/>
      <c r="J36" s="204"/>
      <c r="K36" s="204"/>
      <c r="L36" s="204"/>
      <c r="M36" s="204"/>
      <c r="N36" s="204"/>
      <c r="O36" s="204"/>
      <c r="P36" s="204"/>
      <c r="Q36" s="204"/>
      <c r="R36" s="204"/>
      <c r="S36" s="204"/>
      <c r="T36" s="204"/>
      <c r="U36" s="204"/>
      <c r="V36" s="204"/>
      <c r="W36" s="204"/>
      <c r="X36" s="204"/>
      <c r="Y36" s="204"/>
      <c r="Z36" s="204"/>
      <c r="AA36" s="204"/>
      <c r="AB36" s="204"/>
      <c r="AC36" s="204"/>
      <c r="AD36" s="204"/>
      <c r="AE36" s="204"/>
      <c r="AF36" s="204"/>
      <c r="AG36" s="204"/>
      <c r="AH36" s="204"/>
      <c r="AI36" s="204"/>
      <c r="AJ36" s="204"/>
      <c r="AK36" s="204"/>
      <c r="AL36" s="204"/>
      <c r="AM36" s="204"/>
      <c r="AN36" s="204"/>
      <c r="AO36" s="204"/>
      <c r="AP36" s="204"/>
      <c r="AQ36" s="204"/>
      <c r="AR36" s="204"/>
      <c r="AS36" s="204"/>
      <c r="AT36" s="204"/>
      <c r="AU36" s="204"/>
      <c r="AV36" s="204"/>
      <c r="AW36" s="204"/>
      <c r="AX36" s="204"/>
      <c r="AY36" s="204"/>
      <c r="AZ36" s="204"/>
      <c r="BA36" s="204"/>
      <c r="BB36" s="204"/>
      <c r="BC36" s="204"/>
      <c r="BD36" s="204"/>
      <c r="BE36" s="204"/>
      <c r="BF36" s="204"/>
      <c r="BG36" s="204"/>
      <c r="BH36" s="204"/>
      <c r="BI36" s="204"/>
      <c r="BJ36" s="204"/>
      <c r="BK36" s="204"/>
      <c r="BL36" s="204"/>
      <c r="BM36" s="204"/>
      <c r="BN36" s="204"/>
      <c r="BO36" s="204"/>
      <c r="BP36" s="204"/>
      <c r="BQ36" s="204"/>
      <c r="BR36" s="204"/>
      <c r="BS36" s="204"/>
      <c r="BT36" s="204"/>
      <c r="BU36" s="204"/>
      <c r="BV36" s="204"/>
      <c r="BW36" s="204"/>
      <c r="BX36" s="204"/>
      <c r="BY36" s="204"/>
      <c r="BZ36" s="204"/>
    </row>
    <row r="37" spans="1:90" s="2" customFormat="1" ht="15.75" customHeight="1">
      <c r="A37" s="204" t="s">
        <v>29</v>
      </c>
      <c r="B37" s="204"/>
      <c r="C37" s="204"/>
      <c r="D37" s="204"/>
      <c r="E37" s="204"/>
      <c r="F37" s="204"/>
      <c r="G37" s="204"/>
      <c r="H37" s="204"/>
      <c r="I37" s="204"/>
      <c r="J37" s="204"/>
      <c r="K37" s="204"/>
      <c r="L37" s="204"/>
      <c r="M37" s="204"/>
      <c r="N37" s="204"/>
      <c r="O37" s="204"/>
      <c r="P37" s="204"/>
      <c r="Q37" s="204"/>
      <c r="R37" s="204"/>
      <c r="S37" s="204"/>
      <c r="T37" s="204"/>
      <c r="U37" s="204"/>
      <c r="V37" s="204"/>
      <c r="W37" s="204"/>
      <c r="X37" s="204"/>
      <c r="Y37" s="204"/>
      <c r="Z37" s="204"/>
      <c r="AA37" s="204"/>
      <c r="AB37" s="204"/>
      <c r="AC37" s="204"/>
      <c r="AD37" s="204"/>
      <c r="AE37" s="204"/>
      <c r="AF37" s="204"/>
      <c r="AG37" s="204"/>
      <c r="AH37" s="204"/>
      <c r="AI37" s="204"/>
      <c r="AJ37" s="204"/>
      <c r="AK37" s="204"/>
      <c r="AL37" s="204"/>
      <c r="AM37" s="204"/>
      <c r="AN37" s="204"/>
      <c r="AO37" s="204"/>
      <c r="AP37" s="204"/>
      <c r="AQ37" s="204"/>
      <c r="AR37" s="204"/>
      <c r="AS37" s="204"/>
      <c r="AT37" s="204"/>
      <c r="AU37" s="204"/>
      <c r="AV37" s="204"/>
      <c r="AW37" s="204"/>
      <c r="AX37" s="204"/>
      <c r="AY37" s="204"/>
      <c r="AZ37" s="204"/>
      <c r="BA37" s="204"/>
      <c r="BB37" s="204"/>
      <c r="BC37" s="204"/>
      <c r="BD37" s="204"/>
      <c r="BE37" s="204"/>
      <c r="BF37" s="204"/>
      <c r="BG37" s="204"/>
      <c r="BH37" s="204"/>
      <c r="BI37" s="204"/>
      <c r="BJ37" s="204"/>
      <c r="BK37" s="204"/>
      <c r="BL37" s="204"/>
      <c r="BM37" s="204"/>
      <c r="BN37" s="204"/>
      <c r="BO37" s="204"/>
      <c r="BP37" s="204"/>
      <c r="BQ37" s="204"/>
      <c r="BR37" s="204"/>
      <c r="BS37" s="204"/>
      <c r="BT37" s="204"/>
      <c r="BU37" s="204"/>
      <c r="BV37" s="204"/>
      <c r="BW37" s="204"/>
      <c r="BX37" s="204"/>
      <c r="BY37" s="204"/>
      <c r="BZ37" s="204"/>
    </row>
    <row r="38" spans="1:90" s="2" customFormat="1" ht="15.75" customHeight="1">
      <c r="A38" s="204"/>
      <c r="B38" s="204" t="s">
        <v>30</v>
      </c>
      <c r="C38" s="204"/>
      <c r="D38" s="204"/>
      <c r="E38" s="204"/>
      <c r="F38" s="204"/>
      <c r="G38" s="204"/>
      <c r="H38" s="204"/>
      <c r="I38" s="204"/>
      <c r="J38" s="204"/>
      <c r="K38" s="204"/>
      <c r="L38" s="204"/>
      <c r="M38" s="204"/>
      <c r="N38" s="204"/>
      <c r="O38" s="204"/>
      <c r="P38" s="204"/>
      <c r="Q38" s="204"/>
      <c r="R38" s="971">
        <f>shinsei_owner6_NAME_KANA</f>
        <v>0</v>
      </c>
      <c r="S38" s="971"/>
      <c r="T38" s="971"/>
      <c r="U38" s="971"/>
      <c r="V38" s="971"/>
      <c r="W38" s="971"/>
      <c r="X38" s="971"/>
      <c r="Y38" s="971"/>
      <c r="Z38" s="971"/>
      <c r="AA38" s="971"/>
      <c r="AB38" s="971"/>
      <c r="AC38" s="971"/>
      <c r="AD38" s="971"/>
      <c r="AE38" s="971"/>
      <c r="AF38" s="971"/>
      <c r="AG38" s="971"/>
      <c r="AH38" s="971"/>
      <c r="AI38" s="971"/>
      <c r="AJ38" s="971"/>
      <c r="AK38" s="971"/>
      <c r="AL38" s="971"/>
      <c r="AM38" s="971"/>
      <c r="AN38" s="971"/>
      <c r="AO38" s="971"/>
      <c r="AP38" s="971"/>
      <c r="AQ38" s="971"/>
      <c r="AR38" s="971"/>
      <c r="AS38" s="971"/>
      <c r="AT38" s="971"/>
      <c r="AU38" s="971"/>
      <c r="AV38" s="971"/>
      <c r="AW38" s="971"/>
      <c r="AX38" s="971"/>
      <c r="AY38" s="971"/>
      <c r="AZ38" s="971"/>
      <c r="BA38" s="971"/>
      <c r="BB38" s="971"/>
      <c r="BC38" s="971"/>
      <c r="BD38" s="971"/>
      <c r="BE38" s="971"/>
      <c r="BF38" s="971"/>
      <c r="BG38" s="971"/>
      <c r="BH38" s="971"/>
      <c r="BI38" s="971"/>
      <c r="BJ38" s="971"/>
      <c r="BK38" s="971"/>
      <c r="BL38" s="971"/>
      <c r="BM38" s="971"/>
      <c r="BN38" s="971"/>
      <c r="BO38" s="971"/>
      <c r="BP38" s="971"/>
      <c r="BQ38" s="971"/>
      <c r="BR38" s="971"/>
      <c r="BS38" s="971"/>
      <c r="BT38" s="971"/>
      <c r="BU38" s="971"/>
      <c r="BV38" s="971"/>
      <c r="BW38" s="971"/>
      <c r="BX38" s="971"/>
      <c r="BY38" s="971"/>
      <c r="BZ38" s="971"/>
    </row>
    <row r="39" spans="1:90" s="2" customFormat="1" ht="15.75" customHeight="1">
      <c r="A39" s="204"/>
      <c r="B39" s="204" t="s">
        <v>31</v>
      </c>
      <c r="C39" s="204"/>
      <c r="D39" s="204"/>
      <c r="E39" s="204"/>
      <c r="F39" s="204"/>
      <c r="G39" s="204"/>
      <c r="H39" s="204"/>
      <c r="I39" s="204"/>
      <c r="J39" s="204"/>
      <c r="K39" s="204"/>
      <c r="L39" s="204"/>
      <c r="M39" s="204"/>
      <c r="N39" s="204"/>
      <c r="O39" s="204"/>
      <c r="P39" s="204"/>
      <c r="Q39" s="204"/>
      <c r="R39" s="971">
        <f>owner_name6</f>
        <v>0</v>
      </c>
      <c r="S39" s="971"/>
      <c r="T39" s="971"/>
      <c r="U39" s="971"/>
      <c r="V39" s="971"/>
      <c r="W39" s="971"/>
      <c r="X39" s="971"/>
      <c r="Y39" s="971"/>
      <c r="Z39" s="971"/>
      <c r="AA39" s="971"/>
      <c r="AB39" s="971"/>
      <c r="AC39" s="971"/>
      <c r="AD39" s="971"/>
      <c r="AE39" s="971"/>
      <c r="AF39" s="971"/>
      <c r="AG39" s="971"/>
      <c r="AH39" s="971"/>
      <c r="AI39" s="971"/>
      <c r="AJ39" s="971"/>
      <c r="AK39" s="971"/>
      <c r="AL39" s="971"/>
      <c r="AM39" s="971"/>
      <c r="AN39" s="971"/>
      <c r="AO39" s="971"/>
      <c r="AP39" s="971"/>
      <c r="AQ39" s="971"/>
      <c r="AR39" s="971"/>
      <c r="AS39" s="971"/>
      <c r="AT39" s="971"/>
      <c r="AU39" s="971"/>
      <c r="AV39" s="971"/>
      <c r="AW39" s="971"/>
      <c r="AX39" s="971"/>
      <c r="AY39" s="971"/>
      <c r="AZ39" s="971"/>
      <c r="BA39" s="971"/>
      <c r="BB39" s="971"/>
      <c r="BC39" s="971"/>
      <c r="BD39" s="971"/>
      <c r="BE39" s="971"/>
      <c r="BF39" s="971"/>
      <c r="BG39" s="971"/>
      <c r="BH39" s="971"/>
      <c r="BI39" s="971"/>
      <c r="BJ39" s="971"/>
      <c r="BK39" s="971"/>
      <c r="BL39" s="971"/>
      <c r="BM39" s="971"/>
      <c r="BN39" s="971"/>
      <c r="BO39" s="971"/>
      <c r="BP39" s="971"/>
      <c r="BQ39" s="971"/>
      <c r="BR39" s="971"/>
      <c r="BS39" s="971"/>
      <c r="BT39" s="971"/>
      <c r="BU39" s="971"/>
      <c r="BV39" s="971"/>
      <c r="BW39" s="971"/>
      <c r="BX39" s="971"/>
      <c r="BY39" s="971"/>
      <c r="BZ39" s="971"/>
    </row>
    <row r="40" spans="1:90" s="2" customFormat="1" ht="15.75" customHeight="1">
      <c r="A40" s="204"/>
      <c r="B40" s="204" t="s">
        <v>32</v>
      </c>
      <c r="C40" s="204"/>
      <c r="D40" s="204"/>
      <c r="E40" s="204"/>
      <c r="F40" s="204"/>
      <c r="G40" s="204"/>
      <c r="H40" s="204"/>
      <c r="I40" s="204"/>
      <c r="J40" s="204"/>
      <c r="K40" s="204"/>
      <c r="L40" s="204"/>
      <c r="M40" s="204"/>
      <c r="N40" s="204"/>
      <c r="O40" s="204"/>
      <c r="P40" s="204"/>
      <c r="Q40" s="204"/>
      <c r="R40" s="971">
        <f>shinsei_owner6_POST_CODE</f>
        <v>0</v>
      </c>
      <c r="S40" s="971"/>
      <c r="T40" s="971"/>
      <c r="U40" s="971"/>
      <c r="V40" s="971"/>
      <c r="W40" s="971"/>
      <c r="X40" s="971"/>
      <c r="Y40" s="971"/>
      <c r="Z40" s="971"/>
      <c r="AA40" s="971"/>
      <c r="AB40" s="971"/>
      <c r="AC40" s="971"/>
      <c r="AD40" s="971"/>
      <c r="AE40" s="971"/>
      <c r="AF40" s="971"/>
      <c r="AG40" s="971"/>
      <c r="AH40" s="971"/>
      <c r="AI40" s="971"/>
      <c r="AJ40" s="971"/>
      <c r="AK40" s="971"/>
      <c r="AL40" s="971"/>
      <c r="AM40" s="971"/>
      <c r="AN40" s="971"/>
      <c r="AO40" s="971"/>
      <c r="AP40" s="971"/>
      <c r="AQ40" s="971"/>
      <c r="AR40" s="971"/>
      <c r="AS40" s="971"/>
      <c r="AT40" s="971"/>
      <c r="AU40" s="971"/>
      <c r="AV40" s="971"/>
      <c r="AW40" s="971"/>
      <c r="AX40" s="971"/>
      <c r="AY40" s="971"/>
      <c r="AZ40" s="971"/>
      <c r="BA40" s="971"/>
      <c r="BB40" s="971"/>
      <c r="BC40" s="971"/>
      <c r="BD40" s="971"/>
      <c r="BE40" s="971"/>
      <c r="BF40" s="971"/>
      <c r="BG40" s="971"/>
      <c r="BH40" s="971"/>
      <c r="BI40" s="971"/>
      <c r="BJ40" s="971"/>
      <c r="BK40" s="971"/>
      <c r="BL40" s="971"/>
      <c r="BM40" s="971"/>
      <c r="BN40" s="971"/>
      <c r="BO40" s="971"/>
      <c r="BP40" s="971"/>
      <c r="BQ40" s="971"/>
      <c r="BR40" s="971"/>
      <c r="BS40" s="971"/>
      <c r="BT40" s="971"/>
      <c r="BU40" s="971"/>
      <c r="BV40" s="971"/>
      <c r="BW40" s="971"/>
      <c r="BX40" s="971"/>
      <c r="BY40" s="971"/>
      <c r="BZ40" s="971"/>
    </row>
    <row r="41" spans="1:90" s="2" customFormat="1" ht="15.75" customHeight="1">
      <c r="A41" s="204"/>
      <c r="B41" s="204" t="s">
        <v>33</v>
      </c>
      <c r="C41" s="204"/>
      <c r="D41" s="204"/>
      <c r="E41" s="204"/>
      <c r="F41" s="204"/>
      <c r="G41" s="204"/>
      <c r="H41" s="204"/>
      <c r="I41" s="204"/>
      <c r="J41" s="204"/>
      <c r="K41" s="204"/>
      <c r="L41" s="204"/>
      <c r="M41" s="204"/>
      <c r="N41" s="204"/>
      <c r="O41" s="204"/>
      <c r="P41" s="204"/>
      <c r="Q41" s="204"/>
      <c r="R41" s="971">
        <f>shinsei_owner6__address</f>
        <v>0</v>
      </c>
      <c r="S41" s="971"/>
      <c r="T41" s="971"/>
      <c r="U41" s="971"/>
      <c r="V41" s="971"/>
      <c r="W41" s="971"/>
      <c r="X41" s="971"/>
      <c r="Y41" s="971"/>
      <c r="Z41" s="971"/>
      <c r="AA41" s="971"/>
      <c r="AB41" s="971"/>
      <c r="AC41" s="971"/>
      <c r="AD41" s="971"/>
      <c r="AE41" s="971"/>
      <c r="AF41" s="971"/>
      <c r="AG41" s="971"/>
      <c r="AH41" s="971"/>
      <c r="AI41" s="971"/>
      <c r="AJ41" s="971"/>
      <c r="AK41" s="971"/>
      <c r="AL41" s="971"/>
      <c r="AM41" s="971"/>
      <c r="AN41" s="971"/>
      <c r="AO41" s="971"/>
      <c r="AP41" s="971"/>
      <c r="AQ41" s="971"/>
      <c r="AR41" s="971"/>
      <c r="AS41" s="971"/>
      <c r="AT41" s="971"/>
      <c r="AU41" s="971"/>
      <c r="AV41" s="971"/>
      <c r="AW41" s="971"/>
      <c r="AX41" s="971"/>
      <c r="AY41" s="971"/>
      <c r="AZ41" s="971"/>
      <c r="BA41" s="971"/>
      <c r="BB41" s="971"/>
      <c r="BC41" s="971"/>
      <c r="BD41" s="971"/>
      <c r="BE41" s="971"/>
      <c r="BF41" s="971"/>
      <c r="BG41" s="971"/>
      <c r="BH41" s="971"/>
      <c r="BI41" s="971"/>
      <c r="BJ41" s="971"/>
      <c r="BK41" s="971"/>
      <c r="BL41" s="971"/>
      <c r="BM41" s="971"/>
      <c r="BN41" s="971"/>
      <c r="BO41" s="971"/>
      <c r="BP41" s="971"/>
      <c r="BQ41" s="971"/>
      <c r="BR41" s="971"/>
      <c r="BS41" s="971"/>
      <c r="BT41" s="971"/>
      <c r="BU41" s="971"/>
      <c r="BV41" s="971"/>
      <c r="BW41" s="971"/>
      <c r="BX41" s="971"/>
      <c r="BY41" s="971"/>
      <c r="BZ41" s="971"/>
    </row>
    <row r="42" spans="1:90" s="2" customFormat="1" ht="15.75" customHeight="1">
      <c r="A42" s="204"/>
      <c r="B42" s="204" t="s">
        <v>34</v>
      </c>
      <c r="C42" s="204"/>
      <c r="D42" s="204"/>
      <c r="E42" s="204"/>
      <c r="F42" s="204"/>
      <c r="G42" s="204"/>
      <c r="H42" s="204"/>
      <c r="I42" s="204"/>
      <c r="J42" s="204"/>
      <c r="K42" s="204"/>
      <c r="L42" s="204"/>
      <c r="M42" s="204"/>
      <c r="N42" s="204"/>
      <c r="O42" s="204"/>
      <c r="P42" s="204"/>
      <c r="Q42" s="204"/>
      <c r="R42" s="971">
        <f>shinsei_owner6_TEL</f>
        <v>0</v>
      </c>
      <c r="S42" s="971"/>
      <c r="T42" s="971"/>
      <c r="U42" s="971"/>
      <c r="V42" s="971"/>
      <c r="W42" s="971"/>
      <c r="X42" s="971"/>
      <c r="Y42" s="971"/>
      <c r="Z42" s="971"/>
      <c r="AA42" s="971"/>
      <c r="AB42" s="971"/>
      <c r="AC42" s="971"/>
      <c r="AD42" s="971"/>
      <c r="AE42" s="971"/>
      <c r="AF42" s="971"/>
      <c r="AG42" s="971"/>
      <c r="AH42" s="971"/>
      <c r="AI42" s="971"/>
      <c r="AJ42" s="971"/>
      <c r="AK42" s="971"/>
      <c r="AL42" s="971"/>
      <c r="AM42" s="971"/>
      <c r="AN42" s="971"/>
      <c r="AO42" s="971"/>
      <c r="AP42" s="971"/>
      <c r="AQ42" s="971"/>
      <c r="AR42" s="971"/>
      <c r="AS42" s="971"/>
      <c r="AT42" s="971"/>
      <c r="AU42" s="971"/>
      <c r="AV42" s="971"/>
      <c r="AW42" s="971"/>
      <c r="AX42" s="971"/>
      <c r="AY42" s="971"/>
      <c r="AZ42" s="971"/>
      <c r="BA42" s="971"/>
      <c r="BB42" s="971"/>
      <c r="BC42" s="971"/>
      <c r="BD42" s="971"/>
      <c r="BE42" s="971"/>
      <c r="BF42" s="971"/>
      <c r="BG42" s="971"/>
      <c r="BH42" s="971"/>
      <c r="BI42" s="971"/>
      <c r="BJ42" s="971"/>
      <c r="BK42" s="971"/>
      <c r="BL42" s="971"/>
      <c r="BM42" s="971"/>
      <c r="BN42" s="971"/>
      <c r="BO42" s="971"/>
      <c r="BP42" s="971"/>
      <c r="BQ42" s="971"/>
      <c r="BR42" s="971"/>
      <c r="BS42" s="971"/>
      <c r="BT42" s="971"/>
      <c r="BU42" s="971"/>
      <c r="BV42" s="971"/>
      <c r="BW42" s="971"/>
      <c r="BX42" s="971"/>
      <c r="BY42" s="971"/>
      <c r="BZ42" s="971"/>
      <c r="CL42" s="99"/>
    </row>
    <row r="43" spans="1:90" s="2" customFormat="1" ht="7.5" customHeight="1">
      <c r="A43" s="205"/>
      <c r="B43" s="205"/>
      <c r="C43" s="205"/>
      <c r="D43" s="205"/>
      <c r="E43" s="205"/>
      <c r="F43" s="205"/>
      <c r="G43" s="205"/>
      <c r="H43" s="205"/>
      <c r="I43" s="205"/>
      <c r="J43" s="205"/>
      <c r="K43" s="205"/>
      <c r="L43" s="205"/>
      <c r="M43" s="205"/>
      <c r="N43" s="205"/>
      <c r="O43" s="205"/>
      <c r="P43" s="205"/>
      <c r="Q43" s="205"/>
      <c r="R43" s="205"/>
      <c r="S43" s="205"/>
      <c r="T43" s="205"/>
      <c r="U43" s="205"/>
      <c r="V43" s="205"/>
      <c r="W43" s="205"/>
      <c r="X43" s="205"/>
      <c r="Y43" s="205"/>
      <c r="Z43" s="205"/>
      <c r="AA43" s="205"/>
      <c r="AB43" s="205"/>
      <c r="AC43" s="205"/>
      <c r="AD43" s="205"/>
      <c r="AE43" s="205"/>
      <c r="AF43" s="205"/>
      <c r="AG43" s="205"/>
      <c r="AH43" s="205"/>
      <c r="AI43" s="205"/>
      <c r="AJ43" s="205"/>
      <c r="AK43" s="205"/>
      <c r="AL43" s="205"/>
      <c r="AM43" s="205"/>
      <c r="AN43" s="205"/>
      <c r="AO43" s="205"/>
      <c r="AP43" s="205"/>
      <c r="AQ43" s="205"/>
      <c r="AR43" s="205"/>
      <c r="AS43" s="205"/>
      <c r="AT43" s="205"/>
      <c r="AU43" s="205"/>
      <c r="AV43" s="205"/>
      <c r="AW43" s="205"/>
      <c r="AX43" s="205"/>
      <c r="AY43" s="205"/>
      <c r="AZ43" s="205"/>
      <c r="BA43" s="205"/>
      <c r="BB43" s="205"/>
      <c r="BC43" s="205"/>
      <c r="BD43" s="205"/>
      <c r="BE43" s="205"/>
      <c r="BF43" s="205"/>
      <c r="BG43" s="205"/>
      <c r="BH43" s="205"/>
      <c r="BI43" s="205"/>
      <c r="BJ43" s="205"/>
      <c r="BK43" s="205"/>
      <c r="BL43" s="205"/>
      <c r="BM43" s="205"/>
      <c r="BN43" s="205"/>
      <c r="BO43" s="205"/>
      <c r="BP43" s="205"/>
      <c r="BQ43" s="205"/>
      <c r="BR43" s="205"/>
      <c r="BS43" s="205"/>
      <c r="BT43" s="205"/>
      <c r="BU43" s="205"/>
      <c r="BV43" s="205"/>
      <c r="BW43" s="205"/>
      <c r="BX43" s="205"/>
      <c r="BY43" s="205"/>
      <c r="BZ43" s="205"/>
    </row>
    <row r="44" spans="1:90" s="2" customFormat="1" ht="7.5" customHeight="1">
      <c r="A44" s="204"/>
      <c r="B44" s="204"/>
      <c r="C44" s="204"/>
      <c r="D44" s="204"/>
      <c r="E44" s="204"/>
      <c r="F44" s="204"/>
      <c r="G44" s="204"/>
      <c r="H44" s="204"/>
      <c r="I44" s="204"/>
      <c r="J44" s="204"/>
      <c r="K44" s="204"/>
      <c r="L44" s="204"/>
      <c r="M44" s="204"/>
      <c r="N44" s="204"/>
      <c r="O44" s="204"/>
      <c r="P44" s="204"/>
      <c r="Q44" s="204"/>
      <c r="R44" s="204"/>
      <c r="S44" s="204"/>
      <c r="T44" s="204"/>
      <c r="U44" s="204"/>
      <c r="V44" s="204"/>
      <c r="W44" s="204"/>
      <c r="X44" s="204"/>
      <c r="Y44" s="204"/>
      <c r="Z44" s="204"/>
      <c r="AA44" s="204"/>
      <c r="AB44" s="204"/>
      <c r="AC44" s="204"/>
      <c r="AD44" s="204"/>
      <c r="AE44" s="204"/>
      <c r="AF44" s="204"/>
      <c r="AG44" s="204"/>
      <c r="AH44" s="204"/>
      <c r="AI44" s="204"/>
      <c r="AJ44" s="204"/>
      <c r="AK44" s="204"/>
      <c r="AL44" s="204"/>
      <c r="AM44" s="204"/>
      <c r="AN44" s="204"/>
      <c r="AO44" s="204"/>
      <c r="AP44" s="204"/>
      <c r="AQ44" s="204"/>
      <c r="AR44" s="204"/>
      <c r="AS44" s="204"/>
      <c r="AT44" s="204"/>
      <c r="AU44" s="204"/>
      <c r="AV44" s="204"/>
      <c r="AW44" s="204"/>
      <c r="AX44" s="204"/>
      <c r="AY44" s="204"/>
      <c r="AZ44" s="204"/>
      <c r="BA44" s="204"/>
      <c r="BB44" s="204"/>
      <c r="BC44" s="204"/>
      <c r="BD44" s="204"/>
      <c r="BE44" s="204"/>
      <c r="BF44" s="204"/>
      <c r="BG44" s="204"/>
      <c r="BH44" s="204"/>
      <c r="BI44" s="204"/>
      <c r="BJ44" s="204"/>
      <c r="BK44" s="204"/>
      <c r="BL44" s="204"/>
      <c r="BM44" s="204"/>
      <c r="BN44" s="204"/>
      <c r="BO44" s="204"/>
      <c r="BP44" s="204"/>
      <c r="BQ44" s="204"/>
      <c r="BR44" s="204"/>
      <c r="BS44" s="204"/>
      <c r="BT44" s="204"/>
      <c r="BU44" s="204"/>
      <c r="BV44" s="204"/>
      <c r="BW44" s="204"/>
      <c r="BX44" s="204"/>
      <c r="BY44" s="204"/>
      <c r="BZ44" s="204"/>
    </row>
    <row r="45" spans="1:90" s="2" customFormat="1" ht="15.75" customHeight="1">
      <c r="A45" s="204" t="s">
        <v>29</v>
      </c>
      <c r="B45" s="204"/>
      <c r="C45" s="204"/>
      <c r="D45" s="204"/>
      <c r="E45" s="204"/>
      <c r="F45" s="204"/>
      <c r="G45" s="204"/>
      <c r="H45" s="204"/>
      <c r="I45" s="204"/>
      <c r="J45" s="204"/>
      <c r="K45" s="204"/>
      <c r="L45" s="204"/>
      <c r="M45" s="204"/>
      <c r="N45" s="204"/>
      <c r="O45" s="204"/>
      <c r="P45" s="204"/>
      <c r="Q45" s="204"/>
      <c r="R45" s="204"/>
      <c r="S45" s="204"/>
      <c r="T45" s="204"/>
      <c r="U45" s="204"/>
      <c r="V45" s="204"/>
      <c r="W45" s="204"/>
      <c r="X45" s="204"/>
      <c r="Y45" s="204"/>
      <c r="Z45" s="204"/>
      <c r="AA45" s="204"/>
      <c r="AB45" s="204"/>
      <c r="AC45" s="204"/>
      <c r="AD45" s="204"/>
      <c r="AE45" s="204"/>
      <c r="AF45" s="204"/>
      <c r="AG45" s="204"/>
      <c r="AH45" s="204"/>
      <c r="AI45" s="204"/>
      <c r="AJ45" s="204"/>
      <c r="AK45" s="204"/>
      <c r="AL45" s="204"/>
      <c r="AM45" s="204"/>
      <c r="AN45" s="204"/>
      <c r="AO45" s="204"/>
      <c r="AP45" s="204"/>
      <c r="AQ45" s="204"/>
      <c r="AR45" s="204"/>
      <c r="AS45" s="204"/>
      <c r="AT45" s="204"/>
      <c r="AU45" s="204"/>
      <c r="AV45" s="204"/>
      <c r="AW45" s="204"/>
      <c r="AX45" s="204"/>
      <c r="AY45" s="204"/>
      <c r="AZ45" s="204"/>
      <c r="BA45" s="204"/>
      <c r="BB45" s="204"/>
      <c r="BC45" s="204"/>
      <c r="BD45" s="204"/>
      <c r="BE45" s="204"/>
      <c r="BF45" s="204"/>
      <c r="BG45" s="204"/>
      <c r="BH45" s="204"/>
      <c r="BI45" s="204"/>
      <c r="BJ45" s="204"/>
      <c r="BK45" s="204"/>
      <c r="BL45" s="204"/>
      <c r="BM45" s="204"/>
      <c r="BN45" s="204"/>
      <c r="BO45" s="204"/>
      <c r="BP45" s="204"/>
      <c r="BQ45" s="204"/>
      <c r="BR45" s="204"/>
      <c r="BS45" s="204"/>
      <c r="BT45" s="204"/>
      <c r="BU45" s="204"/>
      <c r="BV45" s="204"/>
      <c r="BW45" s="204"/>
      <c r="BX45" s="204"/>
      <c r="BY45" s="204"/>
      <c r="BZ45" s="204"/>
    </row>
    <row r="46" spans="1:90" s="2" customFormat="1" ht="15.75" customHeight="1">
      <c r="A46" s="204"/>
      <c r="B46" s="204" t="s">
        <v>30</v>
      </c>
      <c r="C46" s="204"/>
      <c r="D46" s="204"/>
      <c r="E46" s="204"/>
      <c r="F46" s="204"/>
      <c r="G46" s="204"/>
      <c r="H46" s="204"/>
      <c r="I46" s="204"/>
      <c r="J46" s="204"/>
      <c r="K46" s="204"/>
      <c r="L46" s="204"/>
      <c r="M46" s="204"/>
      <c r="N46" s="204"/>
      <c r="O46" s="204"/>
      <c r="P46" s="204"/>
      <c r="Q46" s="204"/>
      <c r="R46" s="971">
        <f>shinsei_owner7_NAME_KANA</f>
        <v>0</v>
      </c>
      <c r="S46" s="971"/>
      <c r="T46" s="971"/>
      <c r="U46" s="971"/>
      <c r="V46" s="971"/>
      <c r="W46" s="971"/>
      <c r="X46" s="971"/>
      <c r="Y46" s="971"/>
      <c r="Z46" s="971"/>
      <c r="AA46" s="971"/>
      <c r="AB46" s="971"/>
      <c r="AC46" s="971"/>
      <c r="AD46" s="971"/>
      <c r="AE46" s="971"/>
      <c r="AF46" s="971"/>
      <c r="AG46" s="971"/>
      <c r="AH46" s="971"/>
      <c r="AI46" s="971"/>
      <c r="AJ46" s="971"/>
      <c r="AK46" s="971"/>
      <c r="AL46" s="971"/>
      <c r="AM46" s="971"/>
      <c r="AN46" s="971"/>
      <c r="AO46" s="971"/>
      <c r="AP46" s="971"/>
      <c r="AQ46" s="971"/>
      <c r="AR46" s="971"/>
      <c r="AS46" s="971"/>
      <c r="AT46" s="971"/>
      <c r="AU46" s="971"/>
      <c r="AV46" s="971"/>
      <c r="AW46" s="971"/>
      <c r="AX46" s="971"/>
      <c r="AY46" s="971"/>
      <c r="AZ46" s="971"/>
      <c r="BA46" s="971"/>
      <c r="BB46" s="971"/>
      <c r="BC46" s="971"/>
      <c r="BD46" s="971"/>
      <c r="BE46" s="971"/>
      <c r="BF46" s="971"/>
      <c r="BG46" s="971"/>
      <c r="BH46" s="971"/>
      <c r="BI46" s="971"/>
      <c r="BJ46" s="971"/>
      <c r="BK46" s="971"/>
      <c r="BL46" s="971"/>
      <c r="BM46" s="971"/>
      <c r="BN46" s="971"/>
      <c r="BO46" s="971"/>
      <c r="BP46" s="971"/>
      <c r="BQ46" s="971"/>
      <c r="BR46" s="971"/>
      <c r="BS46" s="971"/>
      <c r="BT46" s="971"/>
      <c r="BU46" s="971"/>
      <c r="BV46" s="971"/>
      <c r="BW46" s="971"/>
      <c r="BX46" s="971"/>
      <c r="BY46" s="971"/>
      <c r="BZ46" s="971"/>
    </row>
    <row r="47" spans="1:90" s="2" customFormat="1" ht="15.75" customHeight="1">
      <c r="A47" s="204"/>
      <c r="B47" s="204" t="s">
        <v>31</v>
      </c>
      <c r="C47" s="204"/>
      <c r="D47" s="204"/>
      <c r="E47" s="204"/>
      <c r="F47" s="204"/>
      <c r="G47" s="204"/>
      <c r="H47" s="204"/>
      <c r="I47" s="204"/>
      <c r="J47" s="204"/>
      <c r="K47" s="204"/>
      <c r="L47" s="204"/>
      <c r="M47" s="204"/>
      <c r="N47" s="204"/>
      <c r="O47" s="204"/>
      <c r="P47" s="204"/>
      <c r="Q47" s="204"/>
      <c r="R47" s="971">
        <f>owner_name7</f>
        <v>0</v>
      </c>
      <c r="S47" s="971"/>
      <c r="T47" s="971"/>
      <c r="U47" s="971"/>
      <c r="V47" s="971"/>
      <c r="W47" s="971"/>
      <c r="X47" s="971"/>
      <c r="Y47" s="971"/>
      <c r="Z47" s="971"/>
      <c r="AA47" s="971"/>
      <c r="AB47" s="971"/>
      <c r="AC47" s="971"/>
      <c r="AD47" s="971"/>
      <c r="AE47" s="971"/>
      <c r="AF47" s="971"/>
      <c r="AG47" s="971"/>
      <c r="AH47" s="971"/>
      <c r="AI47" s="971"/>
      <c r="AJ47" s="971"/>
      <c r="AK47" s="971"/>
      <c r="AL47" s="971"/>
      <c r="AM47" s="971"/>
      <c r="AN47" s="971"/>
      <c r="AO47" s="971"/>
      <c r="AP47" s="971"/>
      <c r="AQ47" s="971"/>
      <c r="AR47" s="971"/>
      <c r="AS47" s="971"/>
      <c r="AT47" s="971"/>
      <c r="AU47" s="971"/>
      <c r="AV47" s="971"/>
      <c r="AW47" s="971"/>
      <c r="AX47" s="971"/>
      <c r="AY47" s="971"/>
      <c r="AZ47" s="971"/>
      <c r="BA47" s="971"/>
      <c r="BB47" s="971"/>
      <c r="BC47" s="971"/>
      <c r="BD47" s="971"/>
      <c r="BE47" s="971"/>
      <c r="BF47" s="971"/>
      <c r="BG47" s="971"/>
      <c r="BH47" s="971"/>
      <c r="BI47" s="971"/>
      <c r="BJ47" s="971"/>
      <c r="BK47" s="971"/>
      <c r="BL47" s="971"/>
      <c r="BM47" s="971"/>
      <c r="BN47" s="971"/>
      <c r="BO47" s="971"/>
      <c r="BP47" s="971"/>
      <c r="BQ47" s="971"/>
      <c r="BR47" s="971"/>
      <c r="BS47" s="971"/>
      <c r="BT47" s="971"/>
      <c r="BU47" s="971"/>
      <c r="BV47" s="971"/>
      <c r="BW47" s="971"/>
      <c r="BX47" s="971"/>
      <c r="BY47" s="971"/>
      <c r="BZ47" s="971"/>
    </row>
    <row r="48" spans="1:90" s="2" customFormat="1" ht="15.75" customHeight="1">
      <c r="A48" s="204"/>
      <c r="B48" s="204" t="s">
        <v>32</v>
      </c>
      <c r="C48" s="204"/>
      <c r="D48" s="204"/>
      <c r="E48" s="204"/>
      <c r="F48" s="204"/>
      <c r="G48" s="204"/>
      <c r="H48" s="204"/>
      <c r="I48" s="204"/>
      <c r="J48" s="204"/>
      <c r="K48" s="204"/>
      <c r="L48" s="204"/>
      <c r="M48" s="204"/>
      <c r="N48" s="204"/>
      <c r="O48" s="204"/>
      <c r="P48" s="204"/>
      <c r="Q48" s="204"/>
      <c r="R48" s="971">
        <f>shinsei_owner7_POST_CODE</f>
        <v>0</v>
      </c>
      <c r="S48" s="971"/>
      <c r="T48" s="971"/>
      <c r="U48" s="971"/>
      <c r="V48" s="971"/>
      <c r="W48" s="971"/>
      <c r="X48" s="971"/>
      <c r="Y48" s="971"/>
      <c r="Z48" s="971"/>
      <c r="AA48" s="971"/>
      <c r="AB48" s="971"/>
      <c r="AC48" s="971"/>
      <c r="AD48" s="971"/>
      <c r="AE48" s="971"/>
      <c r="AF48" s="971"/>
      <c r="AG48" s="971"/>
      <c r="AH48" s="971"/>
      <c r="AI48" s="971"/>
      <c r="AJ48" s="971"/>
      <c r="AK48" s="971"/>
      <c r="AL48" s="971"/>
      <c r="AM48" s="971"/>
      <c r="AN48" s="971"/>
      <c r="AO48" s="971"/>
      <c r="AP48" s="971"/>
      <c r="AQ48" s="971"/>
      <c r="AR48" s="971"/>
      <c r="AS48" s="971"/>
      <c r="AT48" s="971"/>
      <c r="AU48" s="971"/>
      <c r="AV48" s="971"/>
      <c r="AW48" s="971"/>
      <c r="AX48" s="971"/>
      <c r="AY48" s="971"/>
      <c r="AZ48" s="971"/>
      <c r="BA48" s="971"/>
      <c r="BB48" s="971"/>
      <c r="BC48" s="971"/>
      <c r="BD48" s="971"/>
      <c r="BE48" s="971"/>
      <c r="BF48" s="971"/>
      <c r="BG48" s="971"/>
      <c r="BH48" s="971"/>
      <c r="BI48" s="971"/>
      <c r="BJ48" s="971"/>
      <c r="BK48" s="971"/>
      <c r="BL48" s="971"/>
      <c r="BM48" s="971"/>
      <c r="BN48" s="971"/>
      <c r="BO48" s="971"/>
      <c r="BP48" s="971"/>
      <c r="BQ48" s="971"/>
      <c r="BR48" s="971"/>
      <c r="BS48" s="971"/>
      <c r="BT48" s="971"/>
      <c r="BU48" s="971"/>
      <c r="BV48" s="971"/>
      <c r="BW48" s="971"/>
      <c r="BX48" s="971"/>
      <c r="BY48" s="971"/>
      <c r="BZ48" s="971"/>
    </row>
    <row r="49" spans="1:90" s="2" customFormat="1" ht="15.75" customHeight="1">
      <c r="A49" s="204"/>
      <c r="B49" s="204" t="s">
        <v>33</v>
      </c>
      <c r="C49" s="204"/>
      <c r="D49" s="204"/>
      <c r="E49" s="204"/>
      <c r="F49" s="204"/>
      <c r="G49" s="204"/>
      <c r="H49" s="204"/>
      <c r="I49" s="204"/>
      <c r="J49" s="204"/>
      <c r="K49" s="204"/>
      <c r="L49" s="204"/>
      <c r="M49" s="204"/>
      <c r="N49" s="204"/>
      <c r="O49" s="204"/>
      <c r="P49" s="204"/>
      <c r="Q49" s="204"/>
      <c r="R49" s="971">
        <f>shinsei_owner7__address</f>
        <v>0</v>
      </c>
      <c r="S49" s="971"/>
      <c r="T49" s="971"/>
      <c r="U49" s="971"/>
      <c r="V49" s="971"/>
      <c r="W49" s="971"/>
      <c r="X49" s="971"/>
      <c r="Y49" s="971"/>
      <c r="Z49" s="971"/>
      <c r="AA49" s="971"/>
      <c r="AB49" s="971"/>
      <c r="AC49" s="971"/>
      <c r="AD49" s="971"/>
      <c r="AE49" s="971"/>
      <c r="AF49" s="971"/>
      <c r="AG49" s="971"/>
      <c r="AH49" s="971"/>
      <c r="AI49" s="971"/>
      <c r="AJ49" s="971"/>
      <c r="AK49" s="971"/>
      <c r="AL49" s="971"/>
      <c r="AM49" s="971"/>
      <c r="AN49" s="971"/>
      <c r="AO49" s="971"/>
      <c r="AP49" s="971"/>
      <c r="AQ49" s="971"/>
      <c r="AR49" s="971"/>
      <c r="AS49" s="971"/>
      <c r="AT49" s="971"/>
      <c r="AU49" s="971"/>
      <c r="AV49" s="971"/>
      <c r="AW49" s="971"/>
      <c r="AX49" s="971"/>
      <c r="AY49" s="971"/>
      <c r="AZ49" s="971"/>
      <c r="BA49" s="971"/>
      <c r="BB49" s="971"/>
      <c r="BC49" s="971"/>
      <c r="BD49" s="971"/>
      <c r="BE49" s="971"/>
      <c r="BF49" s="971"/>
      <c r="BG49" s="971"/>
      <c r="BH49" s="971"/>
      <c r="BI49" s="971"/>
      <c r="BJ49" s="971"/>
      <c r="BK49" s="971"/>
      <c r="BL49" s="971"/>
      <c r="BM49" s="971"/>
      <c r="BN49" s="971"/>
      <c r="BO49" s="971"/>
      <c r="BP49" s="971"/>
      <c r="BQ49" s="971"/>
      <c r="BR49" s="971"/>
      <c r="BS49" s="971"/>
      <c r="BT49" s="971"/>
      <c r="BU49" s="971"/>
      <c r="BV49" s="971"/>
      <c r="BW49" s="971"/>
      <c r="BX49" s="971"/>
      <c r="BY49" s="971"/>
      <c r="BZ49" s="971"/>
    </row>
    <row r="50" spans="1:90" s="2" customFormat="1" ht="15.75" customHeight="1">
      <c r="A50" s="204"/>
      <c r="B50" s="204" t="s">
        <v>34</v>
      </c>
      <c r="C50" s="204"/>
      <c r="D50" s="204"/>
      <c r="E50" s="204"/>
      <c r="F50" s="204"/>
      <c r="G50" s="204"/>
      <c r="H50" s="204"/>
      <c r="I50" s="204"/>
      <c r="J50" s="204"/>
      <c r="K50" s="204"/>
      <c r="L50" s="204"/>
      <c r="M50" s="204"/>
      <c r="N50" s="204"/>
      <c r="O50" s="204"/>
      <c r="P50" s="204"/>
      <c r="Q50" s="204"/>
      <c r="R50" s="971">
        <f>shinsei_owner7_TEL</f>
        <v>0</v>
      </c>
      <c r="S50" s="971"/>
      <c r="T50" s="971"/>
      <c r="U50" s="971"/>
      <c r="V50" s="971"/>
      <c r="W50" s="971"/>
      <c r="X50" s="971"/>
      <c r="Y50" s="971"/>
      <c r="Z50" s="971"/>
      <c r="AA50" s="971"/>
      <c r="AB50" s="971"/>
      <c r="AC50" s="971"/>
      <c r="AD50" s="971"/>
      <c r="AE50" s="971"/>
      <c r="AF50" s="971"/>
      <c r="AG50" s="971"/>
      <c r="AH50" s="971"/>
      <c r="AI50" s="971"/>
      <c r="AJ50" s="971"/>
      <c r="AK50" s="971"/>
      <c r="AL50" s="971"/>
      <c r="AM50" s="971"/>
      <c r="AN50" s="971"/>
      <c r="AO50" s="971"/>
      <c r="AP50" s="971"/>
      <c r="AQ50" s="971"/>
      <c r="AR50" s="971"/>
      <c r="AS50" s="971"/>
      <c r="AT50" s="971"/>
      <c r="AU50" s="971"/>
      <c r="AV50" s="971"/>
      <c r="AW50" s="971"/>
      <c r="AX50" s="971"/>
      <c r="AY50" s="971"/>
      <c r="AZ50" s="971"/>
      <c r="BA50" s="971"/>
      <c r="BB50" s="971"/>
      <c r="BC50" s="971"/>
      <c r="BD50" s="971"/>
      <c r="BE50" s="971"/>
      <c r="BF50" s="971"/>
      <c r="BG50" s="971"/>
      <c r="BH50" s="971"/>
      <c r="BI50" s="971"/>
      <c r="BJ50" s="971"/>
      <c r="BK50" s="971"/>
      <c r="BL50" s="971"/>
      <c r="BM50" s="971"/>
      <c r="BN50" s="971"/>
      <c r="BO50" s="971"/>
      <c r="BP50" s="971"/>
      <c r="BQ50" s="971"/>
      <c r="BR50" s="971"/>
      <c r="BS50" s="971"/>
      <c r="BT50" s="971"/>
      <c r="BU50" s="971"/>
      <c r="BV50" s="971"/>
      <c r="BW50" s="971"/>
      <c r="BX50" s="971"/>
      <c r="BY50" s="971"/>
      <c r="BZ50" s="971"/>
      <c r="CL50" s="99"/>
    </row>
    <row r="51" spans="1:90" s="2" customFormat="1" ht="7.5" customHeight="1">
      <c r="A51" s="205"/>
      <c r="B51" s="205"/>
      <c r="C51" s="205"/>
      <c r="D51" s="205"/>
      <c r="E51" s="205"/>
      <c r="F51" s="205"/>
      <c r="G51" s="205"/>
      <c r="H51" s="205"/>
      <c r="I51" s="205"/>
      <c r="J51" s="205"/>
      <c r="K51" s="205"/>
      <c r="L51" s="205"/>
      <c r="M51" s="205"/>
      <c r="N51" s="205"/>
      <c r="O51" s="205"/>
      <c r="P51" s="205"/>
      <c r="Q51" s="205"/>
      <c r="R51" s="205"/>
      <c r="S51" s="205"/>
      <c r="T51" s="205"/>
      <c r="U51" s="205"/>
      <c r="V51" s="205"/>
      <c r="W51" s="205"/>
      <c r="X51" s="205"/>
      <c r="Y51" s="205"/>
      <c r="Z51" s="205"/>
      <c r="AA51" s="205"/>
      <c r="AB51" s="205"/>
      <c r="AC51" s="205"/>
      <c r="AD51" s="205"/>
      <c r="AE51" s="205"/>
      <c r="AF51" s="205"/>
      <c r="AG51" s="205"/>
      <c r="AH51" s="205"/>
      <c r="AI51" s="205"/>
      <c r="AJ51" s="205"/>
      <c r="AK51" s="205"/>
      <c r="AL51" s="205"/>
      <c r="AM51" s="205"/>
      <c r="AN51" s="205"/>
      <c r="AO51" s="205"/>
      <c r="AP51" s="205"/>
      <c r="AQ51" s="205"/>
      <c r="AR51" s="205"/>
      <c r="AS51" s="205"/>
      <c r="AT51" s="205"/>
      <c r="AU51" s="205"/>
      <c r="AV51" s="205"/>
      <c r="AW51" s="205"/>
      <c r="AX51" s="205"/>
      <c r="AY51" s="205"/>
      <c r="AZ51" s="205"/>
      <c r="BA51" s="205"/>
      <c r="BB51" s="205"/>
      <c r="BC51" s="205"/>
      <c r="BD51" s="205"/>
      <c r="BE51" s="205"/>
      <c r="BF51" s="205"/>
      <c r="BG51" s="205"/>
      <c r="BH51" s="205"/>
      <c r="BI51" s="205"/>
      <c r="BJ51" s="205"/>
      <c r="BK51" s="205"/>
      <c r="BL51" s="205"/>
      <c r="BM51" s="205"/>
      <c r="BN51" s="205"/>
      <c r="BO51" s="205"/>
      <c r="BP51" s="205"/>
      <c r="BQ51" s="205"/>
      <c r="BR51" s="205"/>
      <c r="BS51" s="205"/>
      <c r="BT51" s="205"/>
      <c r="BU51" s="205"/>
      <c r="BV51" s="205"/>
      <c r="BW51" s="205"/>
      <c r="BX51" s="205"/>
      <c r="BY51" s="205"/>
      <c r="BZ51" s="205"/>
    </row>
    <row r="52" spans="1:90" s="2" customFormat="1" ht="15.75" customHeight="1">
      <c r="A52" s="204"/>
      <c r="B52" s="204"/>
      <c r="C52" s="204"/>
      <c r="D52" s="204"/>
      <c r="E52" s="204"/>
      <c r="F52" s="204"/>
      <c r="G52" s="204"/>
      <c r="H52" s="204"/>
      <c r="I52" s="204"/>
      <c r="J52" s="204"/>
      <c r="K52" s="204"/>
      <c r="L52" s="204"/>
      <c r="M52" s="204"/>
      <c r="N52" s="204"/>
      <c r="O52" s="204"/>
      <c r="P52" s="204"/>
      <c r="Q52" s="204"/>
      <c r="R52" s="973"/>
      <c r="S52" s="973"/>
      <c r="T52" s="973"/>
      <c r="U52" s="973"/>
      <c r="V52" s="973"/>
      <c r="W52" s="973"/>
      <c r="X52" s="973"/>
      <c r="Y52" s="973"/>
      <c r="Z52" s="973"/>
      <c r="AA52" s="973"/>
      <c r="AB52" s="973"/>
      <c r="AC52" s="973"/>
      <c r="AD52" s="973"/>
      <c r="AE52" s="973"/>
      <c r="AF52" s="973"/>
      <c r="AG52" s="973"/>
      <c r="AH52" s="973"/>
      <c r="AI52" s="973"/>
      <c r="AJ52" s="973"/>
      <c r="AK52" s="973"/>
      <c r="AL52" s="973"/>
      <c r="AM52" s="973"/>
      <c r="AN52" s="973"/>
      <c r="AO52" s="973"/>
      <c r="AP52" s="973"/>
      <c r="AQ52" s="973"/>
      <c r="AR52" s="973"/>
      <c r="AS52" s="973"/>
      <c r="AT52" s="973"/>
      <c r="AU52" s="973"/>
      <c r="AV52" s="973"/>
      <c r="AW52" s="973"/>
      <c r="AX52" s="973"/>
      <c r="AY52" s="973"/>
      <c r="AZ52" s="973"/>
      <c r="BA52" s="973"/>
      <c r="BB52" s="973"/>
      <c r="BC52" s="973"/>
      <c r="BD52" s="973"/>
      <c r="BE52" s="973"/>
      <c r="BF52" s="973"/>
      <c r="BG52" s="973"/>
      <c r="BH52" s="973"/>
      <c r="BI52" s="973"/>
      <c r="BJ52" s="973"/>
      <c r="BK52" s="973"/>
      <c r="BL52" s="973"/>
      <c r="BM52" s="973"/>
      <c r="BN52" s="973"/>
      <c r="BO52" s="973"/>
      <c r="BP52" s="973"/>
      <c r="BQ52" s="973"/>
      <c r="BR52" s="973"/>
      <c r="BS52" s="973"/>
      <c r="BT52" s="973"/>
      <c r="BU52" s="973"/>
      <c r="BV52" s="973"/>
      <c r="BW52" s="973"/>
      <c r="BX52" s="973"/>
      <c r="BY52" s="973"/>
      <c r="BZ52" s="973"/>
    </row>
    <row r="53" spans="1:90" s="2" customFormat="1" ht="15.75" customHeight="1">
      <c r="A53" s="973"/>
      <c r="B53" s="973"/>
      <c r="C53" s="973"/>
      <c r="D53" s="973"/>
      <c r="E53" s="973"/>
      <c r="F53" s="973"/>
      <c r="G53" s="973"/>
      <c r="H53" s="973"/>
      <c r="I53" s="973"/>
      <c r="J53" s="973"/>
      <c r="K53" s="973"/>
      <c r="L53" s="973"/>
      <c r="M53" s="973"/>
      <c r="N53" s="973"/>
      <c r="O53" s="973"/>
      <c r="P53" s="973"/>
      <c r="Q53" s="973"/>
      <c r="R53" s="973"/>
      <c r="S53" s="973"/>
      <c r="T53" s="973"/>
      <c r="U53" s="973"/>
      <c r="V53" s="973"/>
      <c r="W53" s="973"/>
      <c r="X53" s="973"/>
      <c r="Y53" s="973"/>
      <c r="Z53" s="973"/>
      <c r="AA53" s="973"/>
      <c r="AB53" s="973"/>
      <c r="AC53" s="973"/>
      <c r="AD53" s="973"/>
      <c r="AE53" s="973"/>
      <c r="AF53" s="973"/>
      <c r="AG53" s="973"/>
      <c r="AH53" s="973"/>
      <c r="AI53" s="973"/>
      <c r="AJ53" s="973"/>
      <c r="AK53" s="973"/>
      <c r="AL53" s="973"/>
      <c r="AM53" s="973"/>
      <c r="AN53" s="973"/>
      <c r="AO53" s="973"/>
      <c r="AP53" s="973"/>
      <c r="AQ53" s="973"/>
      <c r="AR53" s="973"/>
      <c r="AS53" s="973"/>
      <c r="AT53" s="973"/>
      <c r="AU53" s="973"/>
      <c r="AV53" s="973"/>
      <c r="AW53" s="973"/>
      <c r="AX53" s="973"/>
      <c r="AY53" s="973"/>
      <c r="AZ53" s="973"/>
      <c r="BA53" s="973"/>
      <c r="BB53" s="973"/>
      <c r="BC53" s="973"/>
      <c r="BD53" s="973"/>
      <c r="BE53" s="973"/>
      <c r="BF53" s="973"/>
      <c r="BG53" s="973"/>
      <c r="BH53" s="973"/>
      <c r="BI53" s="973"/>
      <c r="BJ53" s="973"/>
      <c r="BK53" s="973"/>
      <c r="BL53" s="973"/>
      <c r="BM53" s="973"/>
      <c r="BN53" s="973"/>
      <c r="BO53" s="973"/>
      <c r="BP53" s="973"/>
      <c r="BQ53" s="973"/>
      <c r="BR53" s="973"/>
      <c r="BS53" s="973"/>
      <c r="BT53" s="973"/>
      <c r="BU53" s="973"/>
      <c r="BV53" s="973"/>
      <c r="BW53" s="973"/>
      <c r="BX53" s="973"/>
      <c r="BY53" s="973"/>
      <c r="BZ53" s="973"/>
    </row>
    <row r="54" spans="1:90" s="1" customFormat="1" ht="15" customHeight="1">
      <c r="A54" s="2"/>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row>
    <row r="55" spans="1:90" s="1" customFormat="1" ht="15" customHeight="1">
      <c r="A55" s="2"/>
      <c r="B55" s="2"/>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row>
    <row r="56" spans="1:90" s="1" customFormat="1" ht="15" customHeight="1">
      <c r="A56" s="2"/>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row>
    <row r="57" spans="1:90" s="1" customFormat="1" ht="15" customHeight="1">
      <c r="A57" s="2"/>
      <c r="B57" s="2"/>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row>
    <row r="58" spans="1:90" s="1" customFormat="1" ht="15" customHeight="1">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row>
    <row r="59" spans="1:90" s="1" customFormat="1" ht="15" customHeight="1">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row>
    <row r="60" spans="1:90" s="1" customFormat="1" ht="15" customHeight="1">
      <c r="A60" s="2"/>
      <c r="B60" s="2"/>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row>
    <row r="61" spans="1:90" s="1" customFormat="1" ht="15" customHeight="1">
      <c r="A61" s="2"/>
      <c r="B61" s="2"/>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row>
    <row r="62" spans="1:90" s="1" customFormat="1" ht="15" customHeight="1">
      <c r="A62" s="2"/>
      <c r="B62" s="2"/>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row>
    <row r="63" spans="1:90" s="1" customFormat="1" ht="15" customHeight="1">
      <c r="A63" s="2"/>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row>
    <row r="64" spans="1:90" s="1" customFormat="1" ht="15" customHeight="1">
      <c r="A64" s="2"/>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row>
    <row r="65" spans="1:42" s="1" customFormat="1" ht="15" customHeight="1">
      <c r="A65" s="2"/>
      <c r="B65" s="2"/>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row>
    <row r="66" spans="1:42" s="1" customFormat="1" ht="15" customHeight="1">
      <c r="A66" s="2"/>
      <c r="B66" s="2"/>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row>
    <row r="67" spans="1:42" s="1" customFormat="1" ht="15" customHeight="1">
      <c r="A67" s="2"/>
      <c r="B67" s="2"/>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row>
    <row r="68" spans="1:42" s="1" customFormat="1" ht="15" customHeight="1">
      <c r="A68" s="2"/>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row>
    <row r="69" spans="1:42" s="1" customFormat="1" ht="15" customHeight="1">
      <c r="A69" s="2"/>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row>
    <row r="70" spans="1:42" s="1" customFormat="1" ht="15" customHeight="1">
      <c r="A70" s="2"/>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row>
    <row r="71" spans="1:42" s="1" customFormat="1" ht="15" customHeight="1">
      <c r="A71" s="2"/>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row>
    <row r="72" spans="1:42" s="1" customFormat="1" ht="15" customHeight="1">
      <c r="A72" s="2"/>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row>
    <row r="73" spans="1:42" s="1" customFormat="1" ht="15" customHeight="1">
      <c r="A73" s="2"/>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row>
    <row r="74" spans="1:42" s="1" customFormat="1" ht="15" customHeight="1">
      <c r="A74" s="2"/>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row>
    <row r="75" spans="1:42" s="1" customFormat="1" ht="15" customHeight="1">
      <c r="A75" s="2"/>
      <c r="B75" s="2"/>
      <c r="C75" s="2"/>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row>
    <row r="76" spans="1:42" s="1" customFormat="1" ht="15" customHeight="1">
      <c r="A76" s="2"/>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row>
    <row r="77" spans="1:42" s="1" customFormat="1" ht="15" customHeight="1">
      <c r="A77" s="2"/>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row>
    <row r="78" spans="1:42" s="1" customFormat="1" ht="15" customHeight="1">
      <c r="A78" s="2"/>
      <c r="B78" s="2"/>
      <c r="C78" s="2"/>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row>
    <row r="79" spans="1:42" s="1" customFormat="1" ht="15" customHeight="1">
      <c r="A79" s="2"/>
      <c r="B79" s="2"/>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row>
    <row r="80" spans="1:42" s="1" customFormat="1" ht="15" customHeight="1">
      <c r="A80" s="2"/>
      <c r="B80" s="2"/>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row>
    <row r="81" spans="1:42" s="1" customFormat="1" ht="15" customHeight="1">
      <c r="A81" s="2"/>
      <c r="B81" s="2"/>
      <c r="C81" s="2"/>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row>
    <row r="82" spans="1:42" s="1" customFormat="1" ht="15" customHeight="1">
      <c r="A82" s="2"/>
      <c r="B82" s="2"/>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row>
    <row r="83" spans="1:42" s="1" customFormat="1" ht="15" customHeight="1">
      <c r="A83" s="2"/>
      <c r="B83" s="2"/>
      <c r="C83" s="2"/>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row>
    <row r="84" spans="1:42" s="1" customFormat="1" ht="15" customHeight="1">
      <c r="A84" s="2"/>
      <c r="B84" s="2"/>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row>
    <row r="85" spans="1:42" s="1" customFormat="1" ht="15" customHeight="1">
      <c r="A85" s="2"/>
      <c r="B85" s="2"/>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row>
    <row r="86" spans="1:42" s="1" customFormat="1" ht="15" customHeight="1">
      <c r="A86" s="2"/>
      <c r="B86" s="2"/>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row>
    <row r="87" spans="1:42" s="1" customFormat="1" ht="15" customHeight="1">
      <c r="A87" s="2"/>
      <c r="B87" s="2"/>
      <c r="C87" s="2"/>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row>
    <row r="88" spans="1:42" s="1" customFormat="1" ht="15" customHeight="1">
      <c r="A88" s="2"/>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row>
    <row r="89" spans="1:42" s="1" customFormat="1" ht="15" customHeight="1">
      <c r="A89" s="2"/>
      <c r="B89" s="2"/>
      <c r="C89" s="2"/>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row>
    <row r="90" spans="1:42" s="1" customFormat="1" ht="15" customHeight="1">
      <c r="A90" s="2"/>
      <c r="B90" s="2"/>
      <c r="C90" s="2"/>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row>
    <row r="91" spans="1:42" s="1" customFormat="1" ht="15" customHeight="1">
      <c r="A91" s="2"/>
      <c r="B91" s="2"/>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row>
    <row r="92" spans="1:42" s="1" customFormat="1" ht="15" customHeight="1">
      <c r="A92" s="2"/>
      <c r="B92" s="2"/>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row>
    <row r="93" spans="1:42" s="1" customFormat="1" ht="15" customHeight="1">
      <c r="A93" s="2"/>
      <c r="B93" s="2"/>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row>
    <row r="94" spans="1:42" s="1" customFormat="1" ht="15" customHeight="1">
      <c r="A94" s="2"/>
      <c r="B94" s="2"/>
      <c r="C94" s="2"/>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row>
    <row r="95" spans="1:42" s="1" customFormat="1" ht="15" customHeight="1">
      <c r="A95" s="2"/>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row>
    <row r="96" spans="1:42" s="1" customFormat="1" ht="15" customHeight="1">
      <c r="A96" s="2"/>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row>
    <row r="97" spans="1:42" s="1" customFormat="1" ht="15" customHeight="1">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row>
    <row r="98" spans="1:42" s="1" customFormat="1" ht="15" customHeight="1">
      <c r="A98" s="2"/>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row>
    <row r="99" spans="1:42" s="1" customFormat="1" ht="15" customHeight="1">
      <c r="A99" s="2"/>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row>
    <row r="100" spans="1:42" s="1" customFormat="1" ht="1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row>
    <row r="101" spans="1:42" s="1" customFormat="1" ht="15"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row>
    <row r="102" spans="1:42" s="1" customFormat="1" ht="1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row>
    <row r="103" spans="1:42" s="1" customFormat="1" ht="15"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row>
    <row r="104" spans="1:42" s="1" customFormat="1" ht="15"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row>
    <row r="105" spans="1:42" s="1" customFormat="1" ht="1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row>
    <row r="106" spans="1:42" s="1" customFormat="1" ht="15"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row>
  </sheetData>
  <sheetProtection algorithmName="SHA-512" hashValue="JYvzgPWyqs2iwMKxF8qXRT6dOMKTbdWG0f22a4q88qf+Km/hwxr8hVlvzaKQzGQOPYW25z/14c3Dfavk6Tzg8Q==" saltValue="gmAnglTEeWaCzP9gmt4h/w==" spinCount="100000" sheet="1" formatCells="0" selectLockedCells="1"/>
  <mergeCells count="33">
    <mergeCell ref="R49:BZ49"/>
    <mergeCell ref="R52:BZ52"/>
    <mergeCell ref="A53:BZ53"/>
    <mergeCell ref="R39:BZ39"/>
    <mergeCell ref="R40:BZ40"/>
    <mergeCell ref="R41:BZ41"/>
    <mergeCell ref="R46:BZ46"/>
    <mergeCell ref="R47:BZ47"/>
    <mergeCell ref="R48:BZ48"/>
    <mergeCell ref="R42:BZ42"/>
    <mergeCell ref="R50:BZ50"/>
    <mergeCell ref="R38:BZ38"/>
    <mergeCell ref="R15:BZ15"/>
    <mergeCell ref="R16:BZ16"/>
    <mergeCell ref="R17:BZ17"/>
    <mergeCell ref="R22:BZ22"/>
    <mergeCell ref="R23:BZ23"/>
    <mergeCell ref="R24:BZ24"/>
    <mergeCell ref="R25:BZ25"/>
    <mergeCell ref="R30:BZ30"/>
    <mergeCell ref="R31:BZ31"/>
    <mergeCell ref="R32:BZ32"/>
    <mergeCell ref="R33:BZ33"/>
    <mergeCell ref="R18:BZ18"/>
    <mergeCell ref="R26:BZ26"/>
    <mergeCell ref="R34:BZ34"/>
    <mergeCell ref="R14:BZ14"/>
    <mergeCell ref="A2:BZ2"/>
    <mergeCell ref="R6:BZ6"/>
    <mergeCell ref="R7:BZ7"/>
    <mergeCell ref="R8:BZ8"/>
    <mergeCell ref="R9:BZ9"/>
    <mergeCell ref="R10:BZ10"/>
  </mergeCells>
  <phoneticPr fontId="3"/>
  <pageMargins left="0.78740157480314965" right="0.59055118110236227" top="0.78740157480314965" bottom="0.78740157480314965" header="0.51181102362204722" footer="0.51181102362204722"/>
  <pageSetup paperSize="9" orientation="portrait" blackAndWhite="1" r:id="rId1"/>
  <headerFooter alignWithMargins="0"/>
  <ignoredErrors>
    <ignoredError sqref="R23:R25 R30:R33 R38:R40 R46:R49" unlockedFormula="1"/>
  </ignoredError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20</vt:i4>
      </vt:variant>
      <vt:variant>
        <vt:lpstr>名前付き一覧</vt:lpstr>
      </vt:variant>
      <vt:variant>
        <vt:i4>620</vt:i4>
      </vt:variant>
    </vt:vector>
  </HeadingPairs>
  <TitlesOfParts>
    <vt:vector size="640" baseType="lpstr">
      <vt:lpstr>H29.4.1変更部分</vt:lpstr>
      <vt:lpstr>区分一覧</vt:lpstr>
      <vt:lpstr>別記J-1注記 </vt:lpstr>
      <vt:lpstr>別記J-1確認申請書</vt:lpstr>
      <vt:lpstr>別記J-1確認申請書_申請者連名(第一面のみ)</vt:lpstr>
      <vt:lpstr>別記J-６建築計画概要書</vt:lpstr>
      <vt:lpstr>受付表・調査票</vt:lpstr>
      <vt:lpstr>第二面別紙_建築主追加</vt:lpstr>
      <vt:lpstr>建築主別紙（概要書用）</vt:lpstr>
      <vt:lpstr>第二面別紙_設計者追加</vt:lpstr>
      <vt:lpstr>設計者別紙（概要書用）</vt:lpstr>
      <vt:lpstr>第二面別紙_工事監理者追加</vt:lpstr>
      <vt:lpstr>工事監理者別紙（概要書用） </vt:lpstr>
      <vt:lpstr>第二面別紙_工事施工者追加</vt:lpstr>
      <vt:lpstr>工事施工者別紙（概要書用） </vt:lpstr>
      <vt:lpstr>第四面追加用</vt:lpstr>
      <vt:lpstr>第四面_12床面積のみ</vt:lpstr>
      <vt:lpstr>第五面追加用</vt:lpstr>
      <vt:lpstr>第六面追加用</vt:lpstr>
      <vt:lpstr>Essenz CDShinsei</vt:lpstr>
      <vt:lpstr>kanri_owner_TEL1</vt:lpstr>
      <vt:lpstr>kanri_owner_TEL2</vt:lpstr>
      <vt:lpstr>kanri_owner_TEL3</vt:lpstr>
      <vt:lpstr>kanri_owner_TEL4</vt:lpstr>
      <vt:lpstr>kenpeiritsunosanteimenseki_TOTAL</vt:lpstr>
      <vt:lpstr>kenpeiritsunosanteimenseki1</vt:lpstr>
      <vt:lpstr>kenpeiritsunosanteimenseki2</vt:lpstr>
      <vt:lpstr>kenpeiritsunosanteimenseki3</vt:lpstr>
      <vt:lpstr>kouzikanri_kenchikushizimusho_go1</vt:lpstr>
      <vt:lpstr>kouzikanri_kenchikushizimusho_go2</vt:lpstr>
      <vt:lpstr>kouzikanri_kenchikushizimusho_go3</vt:lpstr>
      <vt:lpstr>kouzikanri_kenchikushizimusho_go4</vt:lpstr>
      <vt:lpstr>kouzikanri_kenchikushizimusho_touroku1</vt:lpstr>
      <vt:lpstr>kouzikanri_kenchikushizimusho_touroku2</vt:lpstr>
      <vt:lpstr>kouzikanri_kenchikushizimusho_touroku3</vt:lpstr>
      <vt:lpstr>kouzikanri_kenchikushizimusho_touroku4</vt:lpstr>
      <vt:lpstr>kouzikanri_kenchikushizimushoname_free1</vt:lpstr>
      <vt:lpstr>kouzikanri_kenchikushizimushoname_free2</vt:lpstr>
      <vt:lpstr>kouzikanri_kenchikushizimushoname_free3</vt:lpstr>
      <vt:lpstr>kouzikanri_kenchikushizimushoname_free4</vt:lpstr>
      <vt:lpstr>kouzikanri_kenchikushizimusyo_name1</vt:lpstr>
      <vt:lpstr>kouzikanri_kenchikushizimusyo_name2</vt:lpstr>
      <vt:lpstr>kouzikanri_kenchikushizimusyo_name3</vt:lpstr>
      <vt:lpstr>kouzikanri_kenchikushizimusyo_name4</vt:lpstr>
      <vt:lpstr>kouzikanri_owner_adress1</vt:lpstr>
      <vt:lpstr>kouzikanri_owner_adress2</vt:lpstr>
      <vt:lpstr>kouzikanri_owner_adress3</vt:lpstr>
      <vt:lpstr>kouzikanri_owner_adress4</vt:lpstr>
      <vt:lpstr>kouzikanri_owner_name1</vt:lpstr>
      <vt:lpstr>kouzikanri_owner_name2</vt:lpstr>
      <vt:lpstr>kouzikanri_owner_name3</vt:lpstr>
      <vt:lpstr>kouzikanri_owner_name4</vt:lpstr>
      <vt:lpstr>kouzikanri_owner_postcode1</vt:lpstr>
      <vt:lpstr>kouzikanri_owner_postcode2</vt:lpstr>
      <vt:lpstr>kouzikanri_owner_postcode3</vt:lpstr>
      <vt:lpstr>kouzikanri_owner_postcode4</vt:lpstr>
      <vt:lpstr>kouzikanri_owner_state1</vt:lpstr>
      <vt:lpstr>kouzikanri_owner_state2</vt:lpstr>
      <vt:lpstr>kouzikanri_owner_state3</vt:lpstr>
      <vt:lpstr>kouzikanri_owner_state4</vt:lpstr>
      <vt:lpstr>kouzikanri_sekkeitosyo1</vt:lpstr>
      <vt:lpstr>kouzikanri_sekkeitosyo2</vt:lpstr>
      <vt:lpstr>kouzikanri_sekkeitosyo3</vt:lpstr>
      <vt:lpstr>kouzikanri_sekkeitosyo4</vt:lpstr>
      <vt:lpstr>kouzikanri_shikaku_go1</vt:lpstr>
      <vt:lpstr>kouzikanri_shikaku_go2</vt:lpstr>
      <vt:lpstr>kouzikanri_shikaku_go3</vt:lpstr>
      <vt:lpstr>kouzikanri_shikaku_go4</vt:lpstr>
      <vt:lpstr>kouzikanri_shikaku_kenchikushi1</vt:lpstr>
      <vt:lpstr>kouzikanri_shikaku_kenchikushi2</vt:lpstr>
      <vt:lpstr>kouzikanri_shikaku_kenchikushi3</vt:lpstr>
      <vt:lpstr>kouzikanri_shikaku_kenchikushi4</vt:lpstr>
      <vt:lpstr>kouzikanri_shikaku_toroku1</vt:lpstr>
      <vt:lpstr>kouzikanri_shikaku_toroku2</vt:lpstr>
      <vt:lpstr>kouzikanri_shikaku_toroku3</vt:lpstr>
      <vt:lpstr>kouzikanri_shikaku_toroku4</vt:lpstr>
      <vt:lpstr>kouzisekousya_eigyousyo_go1</vt:lpstr>
      <vt:lpstr>kouzisekousya_eigyousyo_go2</vt:lpstr>
      <vt:lpstr>kouzisekousya_eigyousyo_go3</vt:lpstr>
      <vt:lpstr>kouzisekousya_eigyousyo_go4</vt:lpstr>
      <vt:lpstr>kouzisekousya_eigyousyo_go5</vt:lpstr>
      <vt:lpstr>kouzisekousya_eigyousyo_go6</vt:lpstr>
      <vt:lpstr>kouzisekousya_eigyousyo_kyoka1</vt:lpstr>
      <vt:lpstr>kouzisekousya_eigyousyo_kyoka2</vt:lpstr>
      <vt:lpstr>kouzisekousya_eigyousyo_kyoka3</vt:lpstr>
      <vt:lpstr>kouzisekousya_eigyousyo_kyoka4</vt:lpstr>
      <vt:lpstr>kouzisekousya_eigyousyo_kyoka5</vt:lpstr>
      <vt:lpstr>kouzisekousya_eigyousyo_kyoka6</vt:lpstr>
      <vt:lpstr>kouzisekousya_kaisya_name1</vt:lpstr>
      <vt:lpstr>kouzisekousya_kaisya_name2</vt:lpstr>
      <vt:lpstr>kouzisekousya_kaisya_name3</vt:lpstr>
      <vt:lpstr>kouzisekousya_kaisya_name4</vt:lpstr>
      <vt:lpstr>kouzisekousya_kaisya_name5</vt:lpstr>
      <vt:lpstr>kouzisekousya_kaisya_name6</vt:lpstr>
      <vt:lpstr>kouzisekousya_kaisya_postcode1</vt:lpstr>
      <vt:lpstr>kouzisekousya_kaisya_postcode2</vt:lpstr>
      <vt:lpstr>kouzisekousya_kaisya_postcode3</vt:lpstr>
      <vt:lpstr>kouzisekousya_kaisya_postcode4</vt:lpstr>
      <vt:lpstr>kouzisekousya_kaisya_postcode5</vt:lpstr>
      <vt:lpstr>kouzisekousya_kaisya_postcode6</vt:lpstr>
      <vt:lpstr>kouzisekousya_owner_adress1</vt:lpstr>
      <vt:lpstr>kouzisekousya_owner_adress2</vt:lpstr>
      <vt:lpstr>kouzisekousya_owner_adress3</vt:lpstr>
      <vt:lpstr>kouzisekousya_owner_adress4</vt:lpstr>
      <vt:lpstr>kouzisekousya_owner_adress5</vt:lpstr>
      <vt:lpstr>kouzisekousya_owner_adress6</vt:lpstr>
      <vt:lpstr>kouzisekousya_owner_name1</vt:lpstr>
      <vt:lpstr>kouzisekousya_owner_name2</vt:lpstr>
      <vt:lpstr>kouzisekousya_owner_name3</vt:lpstr>
      <vt:lpstr>kouzisekousya_owner_name4</vt:lpstr>
      <vt:lpstr>kouzisekousya_owner_name5</vt:lpstr>
      <vt:lpstr>kouzisekousya_owner_name6</vt:lpstr>
      <vt:lpstr>kouzisekousya_owner_state1</vt:lpstr>
      <vt:lpstr>kouzisekousya_owner_state2</vt:lpstr>
      <vt:lpstr>kouzisekousya_owner_state3</vt:lpstr>
      <vt:lpstr>kouzisekousya_owner_state4</vt:lpstr>
      <vt:lpstr>kouzisekousya_owner_state5</vt:lpstr>
      <vt:lpstr>kouzisekousya_owner_state6</vt:lpstr>
      <vt:lpstr>kouzisekousya_owner_TEL1</vt:lpstr>
      <vt:lpstr>kouzisekousya_owner_TEL2</vt:lpstr>
      <vt:lpstr>kouzisekousya_owner_TEL3</vt:lpstr>
      <vt:lpstr>kouzisekousya_owner_TEL4</vt:lpstr>
      <vt:lpstr>kouzisekousya_owner_TEL5</vt:lpstr>
      <vt:lpstr>kouzisekousya_owner_TEL6</vt:lpstr>
      <vt:lpstr>owner_name1</vt:lpstr>
      <vt:lpstr>owner_name2</vt:lpstr>
      <vt:lpstr>第二面別紙_工事施工者追加!owner_name3</vt:lpstr>
      <vt:lpstr>owner_name3</vt:lpstr>
      <vt:lpstr>第二面別紙_工事施工者追加!owner_name4</vt:lpstr>
      <vt:lpstr>第二面別紙_設計者追加!owner_name4</vt:lpstr>
      <vt:lpstr>owner_name4</vt:lpstr>
      <vt:lpstr>第二面別紙_工事施工者追加!owner_name5</vt:lpstr>
      <vt:lpstr>owner_name5</vt:lpstr>
      <vt:lpstr>第二面別紙_工事施工者追加!owner_name6</vt:lpstr>
      <vt:lpstr>owner_name6</vt:lpstr>
      <vt:lpstr>第二面別紙_工事施工者追加!owner_name7</vt:lpstr>
      <vt:lpstr>owner_name7</vt:lpstr>
      <vt:lpstr>H29.4.1変更部分!Print_Area</vt:lpstr>
      <vt:lpstr>区分一覧!Print_Area</vt:lpstr>
      <vt:lpstr>'建築主別紙（概要書用）'!Print_Area</vt:lpstr>
      <vt:lpstr>'工事監理者別紙（概要書用） '!Print_Area</vt:lpstr>
      <vt:lpstr>'工事施工者別紙（概要書用） '!Print_Area</vt:lpstr>
      <vt:lpstr>受付表・調査票!Print_Area</vt:lpstr>
      <vt:lpstr>'設計者別紙（概要書用）'!Print_Area</vt:lpstr>
      <vt:lpstr>第五面追加用!Print_Area</vt:lpstr>
      <vt:lpstr>第四面_12床面積のみ!Print_Area</vt:lpstr>
      <vt:lpstr>第四面追加用!Print_Area</vt:lpstr>
      <vt:lpstr>第二面別紙_建築主追加!Print_Area</vt:lpstr>
      <vt:lpstr>第二面別紙_工事監理者追加!Print_Area</vt:lpstr>
      <vt:lpstr>第二面別紙_工事施工者追加!Print_Area</vt:lpstr>
      <vt:lpstr>第二面別紙_設計者追加!Print_Area</vt:lpstr>
      <vt:lpstr>第六面追加用!Print_Area</vt:lpstr>
      <vt:lpstr>'別記J-1確認申請書'!Print_Area</vt:lpstr>
      <vt:lpstr>'別記J-1確認申請書_申請者連名(第一面のみ)'!Print_Area</vt:lpstr>
      <vt:lpstr>'別記J-６建築計画概要書'!Print_Area</vt:lpstr>
      <vt:lpstr>区分一覧!Print_Titles</vt:lpstr>
      <vt:lpstr>sekkei_kenchikushizimusho_go1</vt:lpstr>
      <vt:lpstr>sekkei_kenchikushizimusho_go2</vt:lpstr>
      <vt:lpstr>sekkei_kenchikushizimusho_go3</vt:lpstr>
      <vt:lpstr>sekkei_kenchikushizimusho_go4</vt:lpstr>
      <vt:lpstr>sekkei_kenchikushizimusho_go5</vt:lpstr>
      <vt:lpstr>sekkei_kenchikushizimusho_touroku1</vt:lpstr>
      <vt:lpstr>sekkei_kenchikushizimusho_touroku2</vt:lpstr>
      <vt:lpstr>sekkei_kenchikushizimusho_touroku3</vt:lpstr>
      <vt:lpstr>sekkei_kenchikushizimusho_touroku4</vt:lpstr>
      <vt:lpstr>sekkei_kenchikushizimusho_touroku5</vt:lpstr>
      <vt:lpstr>sekkei_kenchikushizimushoname_free1</vt:lpstr>
      <vt:lpstr>sekkei_kenchikushizimushoname_free2</vt:lpstr>
      <vt:lpstr>sekkei_kenchikushizimushoname_free3</vt:lpstr>
      <vt:lpstr>sekkei_kenchikushizimushoname_free4</vt:lpstr>
      <vt:lpstr>sekkei_kenchikushizimushoname_free5</vt:lpstr>
      <vt:lpstr>sekkei_kenchikushizimusyo_name1</vt:lpstr>
      <vt:lpstr>sekkei_kenchikushizimusyo_name2</vt:lpstr>
      <vt:lpstr>sekkei_kenchikushizimusyo_name3</vt:lpstr>
      <vt:lpstr>sekkei_kenchikushizimusyo_name4</vt:lpstr>
      <vt:lpstr>sekkei_kenchikushizimusyo_name5</vt:lpstr>
      <vt:lpstr>sekkei_owner_adress1</vt:lpstr>
      <vt:lpstr>sekkei_owner_adress2</vt:lpstr>
      <vt:lpstr>sekkei_owner_adress3</vt:lpstr>
      <vt:lpstr>sekkei_owner_adress4</vt:lpstr>
      <vt:lpstr>sekkei_owner_adress5</vt:lpstr>
      <vt:lpstr>sekkei_owner_name1</vt:lpstr>
      <vt:lpstr>sekkei_owner_name2</vt:lpstr>
      <vt:lpstr>sekkei_owner_name3</vt:lpstr>
      <vt:lpstr>sekkei_owner_name4</vt:lpstr>
      <vt:lpstr>sekkei_owner_name5</vt:lpstr>
      <vt:lpstr>sekkei_owner_postcode1</vt:lpstr>
      <vt:lpstr>sekkei_owner_postcode2</vt:lpstr>
      <vt:lpstr>sekkei_owner_postcode3</vt:lpstr>
      <vt:lpstr>sekkei_owner_postcode4</vt:lpstr>
      <vt:lpstr>sekkei_owner_postcode5</vt:lpstr>
      <vt:lpstr>sekkei_owner_state1</vt:lpstr>
      <vt:lpstr>sekkei_owner_state2</vt:lpstr>
      <vt:lpstr>sekkei_owner_state3</vt:lpstr>
      <vt:lpstr>sekkei_owner_state4</vt:lpstr>
      <vt:lpstr>sekkei_owner_state5</vt:lpstr>
      <vt:lpstr>sekkei_owner_TEL1</vt:lpstr>
      <vt:lpstr>sekkei_owner_TEL2</vt:lpstr>
      <vt:lpstr>sekkei_owner_TEL3</vt:lpstr>
      <vt:lpstr>sekkei_owner_TEL4</vt:lpstr>
      <vt:lpstr>sekkei_owner_TEL5</vt:lpstr>
      <vt:lpstr>sekkei_sekkeitosyo1</vt:lpstr>
      <vt:lpstr>sekkei_sekkeitosyo2</vt:lpstr>
      <vt:lpstr>sekkei_sekkeitosyo3</vt:lpstr>
      <vt:lpstr>sekkei_sekkeitosyo4</vt:lpstr>
      <vt:lpstr>sekkei_sekkeitosyo5</vt:lpstr>
      <vt:lpstr>sekkei_shikaku_go5</vt:lpstr>
      <vt:lpstr>sekkei_shikaku_kenchikushi1</vt:lpstr>
      <vt:lpstr>sekkei_shikaku_kenchikushi2</vt:lpstr>
      <vt:lpstr>sekkei_shikaku_kenchikushi3</vt:lpstr>
      <vt:lpstr>sekkei_shikaku_kenchikushi4</vt:lpstr>
      <vt:lpstr>sekkei_shikaku_toroku1</vt:lpstr>
      <vt:lpstr>sekkei_shikaku_toroku2</vt:lpstr>
      <vt:lpstr>sekkei_shikaku_toroku3</vt:lpstr>
      <vt:lpstr>sekkei_shikaku_toroku4</vt:lpstr>
      <vt:lpstr>sekkei_shikaku_toroku5</vt:lpstr>
      <vt:lpstr>sekkei_sikaku_go1</vt:lpstr>
      <vt:lpstr>sekkei_sikaku_go2</vt:lpstr>
      <vt:lpstr>sekkei_sikaku_go3</vt:lpstr>
      <vt:lpstr>sekkei_sikaku_go4</vt:lpstr>
      <vt:lpstr>shinsei_20kouzou101_KOUZOUSEKKEI_KOUFU_NO</vt:lpstr>
      <vt:lpstr>shinsei_20kouzou101_NAME</vt:lpstr>
      <vt:lpstr>shinsei_20kouzou301_KOUZOUSEKKEI_KOUFU_NO</vt:lpstr>
      <vt:lpstr>shinsei_20kouzou301_NAME</vt:lpstr>
      <vt:lpstr>shinsei_20setubi101_NAME</vt:lpstr>
      <vt:lpstr>shinsei_20setubi101_SETUBISEKKEI_KOUFU_NO</vt:lpstr>
      <vt:lpstr>shinsei_20setubi102_NAME</vt:lpstr>
      <vt:lpstr>shinsei_20setubi102_NAMESETUBISEKKEI_KOUFU_NO</vt:lpstr>
      <vt:lpstr>shinsei_20setubi103_NAME</vt:lpstr>
      <vt:lpstr>shinsei_20setubi103_SETUBISEKKEI_KOUFU_NO</vt:lpstr>
      <vt:lpstr>shinsei_20setubi301_NAME</vt:lpstr>
      <vt:lpstr>shinsei_20setubi301_SETUBISEKKEI_KOUFU_NO</vt:lpstr>
      <vt:lpstr>shinsei_20setubi302_NAME</vt:lpstr>
      <vt:lpstr>shinsei_20setubi302_SETUBISEKKEI_KOUFU_NO</vt:lpstr>
      <vt:lpstr>shinsei_20setubi303_NAME</vt:lpstr>
      <vt:lpstr>shinsei_20setubi303_SETUBISEKKEI_KOUFU_NO</vt:lpstr>
      <vt:lpstr>'別記J-1確認申請書_申請者連名(第一面のみ)'!shinsei_APPLICANT_CORP</vt:lpstr>
      <vt:lpstr>shinsei_APPLICANT_CORP</vt:lpstr>
      <vt:lpstr>'別記J-1確認申請書_申請者連名(第一面のみ)'!shinsei_APPLICANT_NAME</vt:lpstr>
      <vt:lpstr>shinsei_APPLICANT_NAME</vt:lpstr>
      <vt:lpstr>shinsei_BILL_NAME</vt:lpstr>
      <vt:lpstr>shinsei_build_address</vt:lpstr>
      <vt:lpstr>shinsei_build_BILL_SHINSEI_COUNT</vt:lpstr>
      <vt:lpstr>shinsei_build_BILL_SONOTA_COUNT</vt:lpstr>
      <vt:lpstr>shinsei_build_BOUKA_22JYO_1</vt:lpstr>
      <vt:lpstr>shinsei_build_BOUKA_22JYO_2</vt:lpstr>
      <vt:lpstr>shinsei_build_BOUKA_22JYO_3</vt:lpstr>
      <vt:lpstr>shinsei_build_BOUKA_BOUKA__box</vt:lpstr>
      <vt:lpstr>shinsei_build_BOUKA_JYUN_BOUKA__box</vt:lpstr>
      <vt:lpstr>shinsei_build_BOUKA_NASI__box</vt:lpstr>
      <vt:lpstr>shinsei_build_DOURO_FUKUIN</vt:lpstr>
      <vt:lpstr>shinsei_build_DOURO_NAGASA</vt:lpstr>
      <vt:lpstr>shinsei_build_JYUKYO__address</vt:lpstr>
      <vt:lpstr>shinsei_build_KAISU_TIJYOU_SHINSEI</vt:lpstr>
      <vt:lpstr>shinsei_build_KAISU_TIJYOU_SHINSEI_IGAI</vt:lpstr>
      <vt:lpstr>shinsei_build_KAISU_TIKA_SHINSEI</vt:lpstr>
      <vt:lpstr>shinsei_build_KAISU_TIKA_SHINSEI_IGAI</vt:lpstr>
      <vt:lpstr>shinsei_build_KENPEI_RITU</vt:lpstr>
      <vt:lpstr>shinsei_build_KENPEI_RITU_A</vt:lpstr>
      <vt:lpstr>shinsei_build_KENPEI_RITU_B</vt:lpstr>
      <vt:lpstr>shinsei_build_KENPEI_RITU_C</vt:lpstr>
      <vt:lpstr>shinsei_build_KENPEI_RITU_D</vt:lpstr>
      <vt:lpstr>shinsei_build_KENTIKU_KANOU_MENSEKI_RITU</vt:lpstr>
      <vt:lpstr>shinsei_build_KENTIKU_KANOU_NOBE_MENSEKI_RITU</vt:lpstr>
      <vt:lpstr>shinsei_build_KENTIKU_MENSEKI_SHINSEI</vt:lpstr>
      <vt:lpstr>shinsei_build_KENTIKU_MENSEKI_SHINSEI_IGAI</vt:lpstr>
      <vt:lpstr>shinsei_build_KENTIKU_MENSEKI_SHINSEI_TOTAL</vt:lpstr>
      <vt:lpstr>shinsei_build_KOUJI_DAI_MOYOUGAE</vt:lpstr>
      <vt:lpstr>shinsei_build_KOUJI_DAI_SYUUZEN</vt:lpstr>
      <vt:lpstr>shinsei_build_KOUJI_ITEN</vt:lpstr>
      <vt:lpstr>shinsei_build_KOUJI_KAITIKU</vt:lpstr>
      <vt:lpstr>shinsei_build_KOUJI_SINTIKU</vt:lpstr>
      <vt:lpstr>shinsei_build_KOUJI_YOUTOHENKOU</vt:lpstr>
      <vt:lpstr>shinsei_build_KOUJI_ZOUTIKU</vt:lpstr>
      <vt:lpstr>shinsei_build_KOUZOU1</vt:lpstr>
      <vt:lpstr>shinsei_build_KOUZOU2</vt:lpstr>
      <vt:lpstr>shinsei_build_KUIKI_HISETTEI__box</vt:lpstr>
      <vt:lpstr>shinsei_build_KUIKI_JYUN_TOSHI__box</vt:lpstr>
      <vt:lpstr>shinsei_build_KUIKI_KUIKIGAI__box</vt:lpstr>
      <vt:lpstr>shinsei_build_KUIKI_SIGAIKA__box</vt:lpstr>
      <vt:lpstr>shinsei_build_KUIKI_TOSI__box</vt:lpstr>
      <vt:lpstr>shinsei_build_KUIKI_TYOSEI__box</vt:lpstr>
      <vt:lpstr>shinsei_build_KYOKA_NINTEI_BIKOU_1</vt:lpstr>
      <vt:lpstr>shinsei_build_KYOKA_NINTEI_BIKOU_2</vt:lpstr>
      <vt:lpstr>shinsei_build_KYOKA_NINTEI_BIKOU_3</vt:lpstr>
      <vt:lpstr>shinsei_build_NOBE_MENSEKI</vt:lpstr>
      <vt:lpstr>shinsei_build_NOBE_MENSEKI_BILL_SHINSEI</vt:lpstr>
      <vt:lpstr>shinsei_build_NOBE_MENSEKI_BILL_SHINSEI_IGAI</vt:lpstr>
      <vt:lpstr>shinsei_build_NOBE_MENSEKI_BILL_SHINSEI_TOTAL</vt:lpstr>
      <vt:lpstr>shinsei_build_NOBE_MENSEKI_BITIKUSOUKO_IGAI</vt:lpstr>
      <vt:lpstr>shinsei_build_NOBE_MENSEKI_BITIKUSOUKO_SHINSEI</vt:lpstr>
      <vt:lpstr>shinsei_build_NOBE_MENSEKI_BITIKUSOUKO_TOTAL</vt:lpstr>
      <vt:lpstr>shinsei_build_NOBE_MENSEKI_CHOSUISOU_IGAI</vt:lpstr>
      <vt:lpstr>shinsei_build_NOBE_MENSEKI_CHOSUISOU_SHINSEI</vt:lpstr>
      <vt:lpstr>shinsei_build_NOBE_MENSEKI_CHOSUISOU_TOTAL</vt:lpstr>
      <vt:lpstr>shinsei_build_NOBE_MENSEKI_HUSAN_IGAI</vt:lpstr>
      <vt:lpstr>shinsei_build_NOBE_MENSEKI_HUSAN_SHINSEI</vt:lpstr>
      <vt:lpstr>shinsei_build_NOBE_MENSEKI_HUSAN_SHINSEI_TOTAL</vt:lpstr>
      <vt:lpstr>shinsei_build_NOBE_MENSEKI_JIKAHATUDEN_IGAI</vt:lpstr>
      <vt:lpstr>shinsei_build_NOBE_MENSEKI_JIKAHATUDEN_SHINSEI</vt:lpstr>
      <vt:lpstr>shinsei_build_NOBE_MENSEKI_JIKAHATUDEN_TOTAL</vt:lpstr>
      <vt:lpstr>shinsei_build_NOBE_MENSEKI_JYUTAKU_SHINSEI</vt:lpstr>
      <vt:lpstr>shinsei_build_NOBE_MENSEKI_JYUTAKU_SHINSEI_IGAI</vt:lpstr>
      <vt:lpstr>shinsei_build_NOBE_MENSEKI_JYUTAKU_SHINSEI_TOTAL</vt:lpstr>
      <vt:lpstr>shinsei_build_NOBE_MENSEKI_KYOYOU_SHINSEI</vt:lpstr>
      <vt:lpstr>shinsei_build_NOBE_MENSEKI_KYOYOU_SHINSEI_IGAI</vt:lpstr>
      <vt:lpstr>shinsei_build_NOBE_MENSEKI_KYOYOU_SHINSEI_TOTAL</vt:lpstr>
      <vt:lpstr>shinsei_build_NOBE_MENSEKI_NINTEIKIKAISHITSU_IGAI</vt:lpstr>
      <vt:lpstr>shinsei_build_NOBE_MENSEKI_NINTEIKIKAISHITSU_SHINSEI</vt:lpstr>
      <vt:lpstr>shinsei_build_NOBE_MENSEKI_NINTEIKIKAISHITSU_SHINSEI_TOTAL</vt:lpstr>
      <vt:lpstr>shinsei_build_NOBE_MENSEKI_ROUJIN_SHINSEI</vt:lpstr>
      <vt:lpstr>shinsei_build_NOBE_MENSEKI_ROUJIN_SHINSEI_IGAI</vt:lpstr>
      <vt:lpstr>shinsei_build_NOBE_MENSEKI_ROUJIN_SHINSEI_TOTAL</vt:lpstr>
      <vt:lpstr>shinsei_build_NOBE_MENSEKI_SYAKO_SHINSEI</vt:lpstr>
      <vt:lpstr>shinsei_build_NOBE_MENSEKI_SYAKO_SHINSEI_IGAI</vt:lpstr>
      <vt:lpstr>shinsei_build_NOBE_MENSEKI_SYAKO_SHINSEI_TOTAL</vt:lpstr>
      <vt:lpstr>shinsei_build_NOBE_MENSEKI_SYOUKOURO_IGAI</vt:lpstr>
      <vt:lpstr>shinsei_build_NOBE_MENSEKI_SYOUKOURO_SHINSEI</vt:lpstr>
      <vt:lpstr>shinsei_build_NOBE_MENSEKI_SYOUKOURO_TOTAL</vt:lpstr>
      <vt:lpstr>shinsei_build_NOBE_MENSEKI_TAKUHAI_IGAI</vt:lpstr>
      <vt:lpstr>shinsei_build_NOBE_MENSEKI_TAKUHAI_SHINSEI</vt:lpstr>
      <vt:lpstr>shinsei_build_NOBE_MENSEKI_TIKAI_SHINSEI</vt:lpstr>
      <vt:lpstr>shinsei_build_NOBE_MENSEKI_TIKAI_SHINSEI_IGAI</vt:lpstr>
      <vt:lpstr>shinsei_build_NOBE_MENSEKI_TIKAI_SHINSEI_TOTAL</vt:lpstr>
      <vt:lpstr>shinsei_build_NOBE_MENSEKI_TIKUDENTI_IGAI</vt:lpstr>
      <vt:lpstr>shinsei_build_NOBE_MENSEKI_TIKUDENTI_SHINSEI</vt:lpstr>
      <vt:lpstr>shinsei_build_NOBE_MENSEKI_TIKUDENTI_TOTAL</vt:lpstr>
      <vt:lpstr>shinsei_build_PAGE3_BIKOU_1</vt:lpstr>
      <vt:lpstr>shinsei_build_PAGE3_BIKOU_2</vt:lpstr>
      <vt:lpstr>shinsei_build_PAGE3_SONOTA_1</vt:lpstr>
      <vt:lpstr>shinsei_build_PAGE3_SONOTA_2</vt:lpstr>
      <vt:lpstr>shinsei_build_PAGE3_SONOTA_3</vt:lpstr>
      <vt:lpstr>shinsei_build_SHIKITI_MENSEKI_1A</vt:lpstr>
      <vt:lpstr>shinsei_build_SHIKITI_MENSEKI_1B</vt:lpstr>
      <vt:lpstr>shinsei_build_SHIKITI_MENSEKI_1C</vt:lpstr>
      <vt:lpstr>shinsei_build_SHIKITI_MENSEKI_1D</vt:lpstr>
      <vt:lpstr>shinsei_build_SHIKITI_MENSEKI_2A</vt:lpstr>
      <vt:lpstr>shinsei_build_SHIKITI_MENSEKI_2B</vt:lpstr>
      <vt:lpstr>shinsei_build_SHIKITI_MENSEKI_2C</vt:lpstr>
      <vt:lpstr>shinsei_build_SHIKITI_MENSEKI_2D</vt:lpstr>
      <vt:lpstr>shinsei_build_SHIKITI_MENSEKI_BIKOU</vt:lpstr>
      <vt:lpstr>shinsei_build_TAKASA_MAX_SHINSEI</vt:lpstr>
      <vt:lpstr>shinsei_build_TAKASA_MAX_SHINSEI_IGAI</vt:lpstr>
      <vt:lpstr>shinsei_build_TOKUREI_56_7_DOURO_KITA</vt:lpstr>
      <vt:lpstr>shinsei_build_TOKUREI_56_7_DOURO_RINTI</vt:lpstr>
      <vt:lpstr>shinsei_build_TOKUREI_56_7_DOURO_TAKASA</vt:lpstr>
      <vt:lpstr>shinsei_build_TOKUREI_56_7_no</vt:lpstr>
      <vt:lpstr>shinsei_build_TOKUREI_56_7_yes</vt:lpstr>
      <vt:lpstr>shinsei_build_YOUSEKI_RITU</vt:lpstr>
      <vt:lpstr>shinsei_build_YOUSEKI_RITU_A</vt:lpstr>
      <vt:lpstr>shinsei_build_YOUSEKI_RITU_B</vt:lpstr>
      <vt:lpstr>shinsei_build_YOUSEKI_RITU_C</vt:lpstr>
      <vt:lpstr>shinsei_build_YOUSEKI_RITU_D</vt:lpstr>
      <vt:lpstr>shinsei_build_YOUTO</vt:lpstr>
      <vt:lpstr>shinsei_build_YOUTO_CODE</vt:lpstr>
      <vt:lpstr>shinsei_build_YOUTO_TIIKI_A</vt:lpstr>
      <vt:lpstr>shinsei_build_YOUTO_TIIKI_B</vt:lpstr>
      <vt:lpstr>shinsei_build_YOUTO_TIIKI_C</vt:lpstr>
      <vt:lpstr>shinsei_build_YOUTO_TIIKI_D</vt:lpstr>
      <vt:lpstr>shinsei_DAIRI_ADDRESS</vt:lpstr>
      <vt:lpstr>shinsei_DAIRI_JIMU_NAME</vt:lpstr>
      <vt:lpstr>shinsei_DAIRI_JIMU_NO</vt:lpstr>
      <vt:lpstr>shinsei_DAIRI_JIMU_SIKAKU</vt:lpstr>
      <vt:lpstr>shinsei_DAIRI_JIMU_TOUROKU_KIKAN</vt:lpstr>
      <vt:lpstr>shinsei_DAIRI_KEN</vt:lpstr>
      <vt:lpstr>shinsei_DAIRI_KENSETUSI_NO</vt:lpstr>
      <vt:lpstr>shinsei_DAIRI_NAME</vt:lpstr>
      <vt:lpstr>shinsei_DAIRI_POST_CODE</vt:lpstr>
      <vt:lpstr>shinsei_DAIRI_SIKAKU</vt:lpstr>
      <vt:lpstr>shinsei_DAIRI_TEL</vt:lpstr>
      <vt:lpstr>shinsei_DAIRI_TOUROKU_KIKAN</vt:lpstr>
      <vt:lpstr>shinsei_ecotekifuyou__input</vt:lpstr>
      <vt:lpstr>shinsei_ecotekimishinsei__input</vt:lpstr>
      <vt:lpstr>shinsei_ecotekimishinsei_TEKIHAN_ADDRESS</vt:lpstr>
      <vt:lpstr>shinsei_ecotekimishinsei_TEKIHAN_FUYOU_CAUSE</vt:lpstr>
      <vt:lpstr>shinsei_ecotekimishinsei_TEKIHAN_KEN</vt:lpstr>
      <vt:lpstr>shinsei_ecotekimishinsei_TEKIHAN_NAME</vt:lpstr>
      <vt:lpstr>shinsei_ecotekisumi__input</vt:lpstr>
      <vt:lpstr>shinsei_ecotekisumi_TEKIHAN_ADDRESS</vt:lpstr>
      <vt:lpstr>shinsei_ecotekisumi_TEKIHAN_KEN</vt:lpstr>
      <vt:lpstr>shinsei_ecotekisumi_TEKIHAN_NAME</vt:lpstr>
      <vt:lpstr>shinsei_KANRI_ADDRESS</vt:lpstr>
      <vt:lpstr>shinsei_KANRI_DOC</vt:lpstr>
      <vt:lpstr>shinsei_KANRI_JIMU_NAME</vt:lpstr>
      <vt:lpstr>shinsei_KANRI_JIMU_NO</vt:lpstr>
      <vt:lpstr>shinsei_KANRI_JIMU_SIKAKU</vt:lpstr>
      <vt:lpstr>shinsei_KANRI_JIMU_TOUROKU_KIKAN</vt:lpstr>
      <vt:lpstr>shinsei_KANRI_KEN</vt:lpstr>
      <vt:lpstr>shinsei_KANRI_KENSETUSI_NO</vt:lpstr>
      <vt:lpstr>shinsei_KANRI_NAME</vt:lpstr>
      <vt:lpstr>shinsei_KANRI_POST_CODE</vt:lpstr>
      <vt:lpstr>shinsei_KANRI_SIKAKU</vt:lpstr>
      <vt:lpstr>shinsei_KANRI_TEL</vt:lpstr>
      <vt:lpstr>shinsei_KANRI_TOUROKU_KIKAN</vt:lpstr>
      <vt:lpstr>shinsei_KANRI1_ADDRESS</vt:lpstr>
      <vt:lpstr>shinsei_KANRI1_DOC</vt:lpstr>
      <vt:lpstr>shinsei_KANRI1_JIMU_NAME</vt:lpstr>
      <vt:lpstr>shinsei_KANRI1_JIMU_NO</vt:lpstr>
      <vt:lpstr>shinsei_KANRI1_JIMU_SIKAKU</vt:lpstr>
      <vt:lpstr>shinsei_KANRI1_JIMU_TOUROKU_KIKAN</vt:lpstr>
      <vt:lpstr>shinsei_KANRI1_KEN</vt:lpstr>
      <vt:lpstr>shinsei_KANRI1_KENSETUSI_NO</vt:lpstr>
      <vt:lpstr>shinsei_KANRI1_NAME</vt:lpstr>
      <vt:lpstr>shinsei_KANRI1_POST_CODE</vt:lpstr>
      <vt:lpstr>shinsei_KANRI1_SIKAKU</vt:lpstr>
      <vt:lpstr>shinsei_KANRI1_TEL</vt:lpstr>
      <vt:lpstr>shinsei_KANRI1_TOUROKU_KIKAN</vt:lpstr>
      <vt:lpstr>shinsei_KANRI2_ADDRESS</vt:lpstr>
      <vt:lpstr>shinsei_KANRI2_DOC</vt:lpstr>
      <vt:lpstr>shinsei_KANRI2_JIMU_NAME</vt:lpstr>
      <vt:lpstr>shinsei_KANRI2_JIMU_NO</vt:lpstr>
      <vt:lpstr>shinsei_KANRI2_JIMU_SIKAKU</vt:lpstr>
      <vt:lpstr>shinsei_KANRI2_JIMU_TOUROKU_KIKAN</vt:lpstr>
      <vt:lpstr>shinsei_KANRI2_KEN</vt:lpstr>
      <vt:lpstr>shinsei_KANRI2_KENSETUSI_NO</vt:lpstr>
      <vt:lpstr>shinsei_KANRI2_NAME</vt:lpstr>
      <vt:lpstr>shinsei_KANRI2_POST_CODE</vt:lpstr>
      <vt:lpstr>shinsei_KANRI2_SIKAKU</vt:lpstr>
      <vt:lpstr>shinsei_KANRI2_TEL</vt:lpstr>
      <vt:lpstr>shinsei_KANRI2_TOUROKU_KIKAN</vt:lpstr>
      <vt:lpstr>shinsei_KANRI3_ADDRESS</vt:lpstr>
      <vt:lpstr>shinsei_KANRI3_DOC</vt:lpstr>
      <vt:lpstr>shinsei_KANRI3_JIMU_NAME</vt:lpstr>
      <vt:lpstr>shinsei_KANRI3_JIMU_NO</vt:lpstr>
      <vt:lpstr>shinsei_KANRI3_JIMU_SIKAKU</vt:lpstr>
      <vt:lpstr>shinsei_KANRI3_JIMU_TOUROKU_KIKAN</vt:lpstr>
      <vt:lpstr>shinsei_KANRI3_KEN</vt:lpstr>
      <vt:lpstr>shinsei_KANRI3_KENSETUSI_NO</vt:lpstr>
      <vt:lpstr>shinsei_KANRI3_NAME</vt:lpstr>
      <vt:lpstr>shinsei_KANRI3_POST_CODE</vt:lpstr>
      <vt:lpstr>shinsei_KANRI3_SIKAKU</vt:lpstr>
      <vt:lpstr>shinsei_KANRI3_TEL</vt:lpstr>
      <vt:lpstr>shinsei_KANRI3_TOUROKU_KIKAN</vt:lpstr>
      <vt:lpstr>shinsei_KOUJI_KANRYOU_DATE</vt:lpstr>
      <vt:lpstr>shinsei_KOUJI_TYAKUSYU_DATE</vt:lpstr>
      <vt:lpstr>shinsei_KOUTEI1_DATE</vt:lpstr>
      <vt:lpstr>shinsei_KOUTEI1_KAISUU</vt:lpstr>
      <vt:lpstr>shinsei_KOUTEI1_TEXT</vt:lpstr>
      <vt:lpstr>shinsei_KOUTEI2_DATE</vt:lpstr>
      <vt:lpstr>shinsei_KOUTEI2_KAISUU</vt:lpstr>
      <vt:lpstr>shinsei_KOUTEI2_TEXT</vt:lpstr>
      <vt:lpstr>shinsei_KOUTEI3_DATE</vt:lpstr>
      <vt:lpstr>shinsei_KOUTEI3_KAISUU</vt:lpstr>
      <vt:lpstr>shinsei_KOUTEI3_TEXT</vt:lpstr>
      <vt:lpstr>shinsei_NUSHI_ADDRESS</vt:lpstr>
      <vt:lpstr>shinsei_NUSHI_KEN</vt:lpstr>
      <vt:lpstr>shinsei_NUSHI_NAME_KANA</vt:lpstr>
      <vt:lpstr>shinsei_NUSHI_POST_CODE</vt:lpstr>
      <vt:lpstr>shinsei_NUSHI_TEL</vt:lpstr>
      <vt:lpstr>第二面別紙_工事施工者追加!shinsei_owner2__address</vt:lpstr>
      <vt:lpstr>第二面別紙_設計者追加!shinsei_owner2__address</vt:lpstr>
      <vt:lpstr>shinsei_owner2__address</vt:lpstr>
      <vt:lpstr>第二面別紙_工事施工者追加!shinsei_owner2_NAME_KANA</vt:lpstr>
      <vt:lpstr>第二面別紙_設計者追加!shinsei_owner2_NAME_KANA</vt:lpstr>
      <vt:lpstr>shinsei_owner2_NAME_KANA</vt:lpstr>
      <vt:lpstr>第二面別紙_工事施工者追加!shinsei_owner2_POST_CODE</vt:lpstr>
      <vt:lpstr>第二面別紙_設計者追加!shinsei_owner2_POST_CODE</vt:lpstr>
      <vt:lpstr>shinsei_owner2_POST_CODE</vt:lpstr>
      <vt:lpstr>第二面別紙_工事施工者追加!shinsei_owner2_TEL</vt:lpstr>
      <vt:lpstr>第二面別紙_設計者追加!shinsei_owner2_TEL</vt:lpstr>
      <vt:lpstr>shinsei_owner2_TEL</vt:lpstr>
      <vt:lpstr>第二面別紙_工事施工者追加!shinsei_owner3__address</vt:lpstr>
      <vt:lpstr>shinsei_owner3__address</vt:lpstr>
      <vt:lpstr>第二面別紙_工事施工者追加!shinsei_owner3_NAME_KANA</vt:lpstr>
      <vt:lpstr>第二面別紙_設計者追加!shinsei_owner3_NAME_KANA</vt:lpstr>
      <vt:lpstr>shinsei_owner3_NAME_KANA</vt:lpstr>
      <vt:lpstr>第二面別紙_工事施工者追加!shinsei_owner3_POST_CODE</vt:lpstr>
      <vt:lpstr>shinsei_owner3_POST_CODE</vt:lpstr>
      <vt:lpstr>第二面別紙_工事施工者追加!shinsei_owner3_TEL</vt:lpstr>
      <vt:lpstr>shinsei_owner3_TEL</vt:lpstr>
      <vt:lpstr>第二面別紙_工事施工者追加!shinsei_owner4__address</vt:lpstr>
      <vt:lpstr>第二面別紙_設計者追加!shinsei_owner4__address</vt:lpstr>
      <vt:lpstr>shinsei_owner4__address</vt:lpstr>
      <vt:lpstr>第二面別紙_工事施工者追加!shinsei_owner4_NAME_KANA</vt:lpstr>
      <vt:lpstr>第二面別紙_設計者追加!shinsei_owner4_NAME_KANA</vt:lpstr>
      <vt:lpstr>shinsei_owner4_NAME_KANA</vt:lpstr>
      <vt:lpstr>第二面別紙_工事施工者追加!shinsei_owner4_POST_CODE</vt:lpstr>
      <vt:lpstr>第二面別紙_設計者追加!shinsei_owner4_POST_CODE</vt:lpstr>
      <vt:lpstr>shinsei_owner4_POST_CODE</vt:lpstr>
      <vt:lpstr>第二面別紙_工事施工者追加!shinsei_owner4_TEL</vt:lpstr>
      <vt:lpstr>第二面別紙_設計者追加!shinsei_owner4_TEL</vt:lpstr>
      <vt:lpstr>shinsei_owner4_TEL</vt:lpstr>
      <vt:lpstr>第二面別紙_工事施工者追加!shinsei_owner5__address</vt:lpstr>
      <vt:lpstr>shinsei_owner5__address</vt:lpstr>
      <vt:lpstr>第二面別紙_工事施工者追加!shinsei_owner5_NAME_KANA</vt:lpstr>
      <vt:lpstr>第二面別紙_設計者追加!shinsei_owner5_NAME_KANA</vt:lpstr>
      <vt:lpstr>shinsei_owner5_NAME_KANA</vt:lpstr>
      <vt:lpstr>第二面別紙_工事施工者追加!shinsei_owner5_POST_CODE</vt:lpstr>
      <vt:lpstr>shinsei_owner5_POST_CODE</vt:lpstr>
      <vt:lpstr>第二面別紙_工事施工者追加!shinsei_owner5_TEL</vt:lpstr>
      <vt:lpstr>shinsei_owner5_TEL</vt:lpstr>
      <vt:lpstr>第二面別紙_工事施工者追加!shinsei_owner6__address</vt:lpstr>
      <vt:lpstr>shinsei_owner6__address</vt:lpstr>
      <vt:lpstr>第二面別紙_工事施工者追加!shinsei_owner6_NAME_KANA</vt:lpstr>
      <vt:lpstr>shinsei_owner6_NAME_KANA</vt:lpstr>
      <vt:lpstr>第二面別紙_工事施工者追加!shinsei_owner6_POST_CODE</vt:lpstr>
      <vt:lpstr>shinsei_owner6_POST_CODE</vt:lpstr>
      <vt:lpstr>第二面別紙_工事施工者追加!shinsei_owner6_TEL</vt:lpstr>
      <vt:lpstr>shinsei_owner6_TEL</vt:lpstr>
      <vt:lpstr>第二面別紙_工事施工者追加!shinsei_owner7__address</vt:lpstr>
      <vt:lpstr>shinsei_owner7__address</vt:lpstr>
      <vt:lpstr>第二面別紙_工事施工者追加!shinsei_owner7_NAME_KANA</vt:lpstr>
      <vt:lpstr>shinsei_owner7_NAME_KANA</vt:lpstr>
      <vt:lpstr>第二面別紙_工事施工者追加!shinsei_owner7_POST_CODE</vt:lpstr>
      <vt:lpstr>shinsei_owner7_POST_CODE</vt:lpstr>
      <vt:lpstr>第二面別紙_工事施工者追加!shinsei_owner7_TEL</vt:lpstr>
      <vt:lpstr>shinsei_owner7_TEL</vt:lpstr>
      <vt:lpstr>shinsei_PAGE2_TEKIHAN_ADDRESS</vt:lpstr>
      <vt:lpstr>shinsei_PAGE2_TEKIHAN_KEN</vt:lpstr>
      <vt:lpstr>shinsei_PAGE2_TEKIHAN_NAME</vt:lpstr>
      <vt:lpstr>shinsei_SEKKEI_ADDRESS</vt:lpstr>
      <vt:lpstr>shinsei_SEKKEI_DOC</vt:lpstr>
      <vt:lpstr>shinsei_SEKKEI_JIMU_NAME</vt:lpstr>
      <vt:lpstr>shinsei_SEKKEI_JIMU_NO</vt:lpstr>
      <vt:lpstr>shinsei_SEKKEI_JIMU_SIKAKU</vt:lpstr>
      <vt:lpstr>shinsei_SEKKEI_JIMU_TOUROKU_KIKAN</vt:lpstr>
      <vt:lpstr>shinsei_SEKKEI_KEN</vt:lpstr>
      <vt:lpstr>shinsei_SEKKEI_KENSETUSI_NO</vt:lpstr>
      <vt:lpstr>shinsei_SEKKEI_NAME</vt:lpstr>
      <vt:lpstr>shinsei_SEKKEI_POST_CODE</vt:lpstr>
      <vt:lpstr>shinsei_SEKKEI_SIKAKU</vt:lpstr>
      <vt:lpstr>shinsei_SEKKEI_TEL</vt:lpstr>
      <vt:lpstr>shinsei_SEKKEI_TOUROKU_KIKAN</vt:lpstr>
      <vt:lpstr>shinsei_SEKKEI1_ADDRESS</vt:lpstr>
      <vt:lpstr>shinsei_SEKKEI1_DOC</vt:lpstr>
      <vt:lpstr>shinsei_SEKKEI1_JIMU_NAME</vt:lpstr>
      <vt:lpstr>shinsei_SEKKEI1_JIMU_NO</vt:lpstr>
      <vt:lpstr>shinsei_SEKKEI1_JIMU_SIKAKU</vt:lpstr>
      <vt:lpstr>shinsei_SEKKEI1_JIMU_TOUROKU_KIKAN</vt:lpstr>
      <vt:lpstr>shinsei_SEKKEI1_KEN</vt:lpstr>
      <vt:lpstr>shinsei_SEKKEI1_KENSETUSI_NO</vt:lpstr>
      <vt:lpstr>shinsei_SEKKEI1_NAME</vt:lpstr>
      <vt:lpstr>shinsei_SEKKEI1_POST_CODE</vt:lpstr>
      <vt:lpstr>shinsei_SEKKEI1_SIKAKU</vt:lpstr>
      <vt:lpstr>shinsei_SEKKEI1_TEL</vt:lpstr>
      <vt:lpstr>shinsei_SEKKEI1_TOUROKU_KIKAN</vt:lpstr>
      <vt:lpstr>shinsei_SEKKEI2_ADDRESS</vt:lpstr>
      <vt:lpstr>shinsei_SEKKEI2_DOC</vt:lpstr>
      <vt:lpstr>shinsei_SEKKEI2_JIMU_NAME</vt:lpstr>
      <vt:lpstr>shinsei_SEKKEI2_JIMU_NO</vt:lpstr>
      <vt:lpstr>shinsei_SEKKEI2_JIMU_SIKAKU</vt:lpstr>
      <vt:lpstr>shinsei_SEKKEI2_JIMU_TOUROKU_KIKAN</vt:lpstr>
      <vt:lpstr>shinsei_SEKKEI2_KEN</vt:lpstr>
      <vt:lpstr>shinsei_SEKKEI2_KENSETUSI_NO</vt:lpstr>
      <vt:lpstr>shinsei_SEKKEI2_NAME</vt:lpstr>
      <vt:lpstr>shinsei_SEKKEI2_POST_CODE</vt:lpstr>
      <vt:lpstr>shinsei_SEKKEI2_SIKAKU</vt:lpstr>
      <vt:lpstr>shinsei_SEKKEI2_TEL</vt:lpstr>
      <vt:lpstr>shinsei_SEKKEI2_TOUROKU_KIKAN</vt:lpstr>
      <vt:lpstr>shinsei_SEKKEI3_ADDRESS</vt:lpstr>
      <vt:lpstr>shinsei_SEKKEI3_DOC</vt:lpstr>
      <vt:lpstr>shinsei_SEKKEI3_JIMU_NAME</vt:lpstr>
      <vt:lpstr>shinsei_SEKKEI3_JIMU_NO</vt:lpstr>
      <vt:lpstr>shinsei_SEKKEI3_JIMU_SIKAKU</vt:lpstr>
      <vt:lpstr>shinsei_SEKKEI3_JIMU_TOUROKU_KIKAN</vt:lpstr>
      <vt:lpstr>shinsei_SEKKEI3_KEN</vt:lpstr>
      <vt:lpstr>shinsei_SEKKEI3_KENSETUSI_NO</vt:lpstr>
      <vt:lpstr>shinsei_SEKKEI3_NAME</vt:lpstr>
      <vt:lpstr>shinsei_SEKKEI3_POST_CODE</vt:lpstr>
      <vt:lpstr>shinsei_SEKKEI3_SIKAKU</vt:lpstr>
      <vt:lpstr>shinsei_SEKKEI3_TEL</vt:lpstr>
      <vt:lpstr>shinsei_SEKKEI3_TOUROKU_KIKAN</vt:lpstr>
      <vt:lpstr>shinsei_SEKOU_ADDRESS</vt:lpstr>
      <vt:lpstr>shinsei_SEKOU_JIMU_NAME</vt:lpstr>
      <vt:lpstr>shinsei_SEKOU_JIMU_NO</vt:lpstr>
      <vt:lpstr>shinsei_SEKOU_JIMU_TOUROKU_KIKAN</vt:lpstr>
      <vt:lpstr>shinsei_SEKOU_KEN</vt:lpstr>
      <vt:lpstr>shinsei_SEKOU_NAME</vt:lpstr>
      <vt:lpstr>shinsei_SEKOU_POST_CODE</vt:lpstr>
      <vt:lpstr>shinsei_SEKOU_TEL</vt:lpstr>
      <vt:lpstr>shinsei_SETUBI_ADDRESS</vt:lpstr>
      <vt:lpstr>shinsei_SETUBI_COMPANY</vt:lpstr>
      <vt:lpstr>shinsei_SETUBI_DOC</vt:lpstr>
      <vt:lpstr>shinsei_SETUBI_KEN</vt:lpstr>
      <vt:lpstr>shinsei_SETUBI_NAME</vt:lpstr>
      <vt:lpstr>shinsei_SETUBI_POST_CODE</vt:lpstr>
      <vt:lpstr>shinsei_SETUBI_REGIST_NO</vt:lpstr>
      <vt:lpstr>shinsei_SETUBI_TEL</vt:lpstr>
      <vt:lpstr>shinsei_SETUBI1_ADDRESS</vt:lpstr>
      <vt:lpstr>shinsei_SETUBI1_COMPANY</vt:lpstr>
      <vt:lpstr>shinsei_SETUBI1_DOC</vt:lpstr>
      <vt:lpstr>shinsei_SETUBI1_KEN</vt:lpstr>
      <vt:lpstr>shinsei_SETUBI1_NAME</vt:lpstr>
      <vt:lpstr>shinsei_SETUBI1_POST_CODE</vt:lpstr>
      <vt:lpstr>shinsei_SETUBI1_REGIST_NO</vt:lpstr>
      <vt:lpstr>shinsei_SETUBI1_TEL</vt:lpstr>
      <vt:lpstr>shinsei_SETUBI2_ADDRESS</vt:lpstr>
      <vt:lpstr>shinsei_SETUBI2_COMPANY</vt:lpstr>
      <vt:lpstr>shinsei_SETUBI2_DOC</vt:lpstr>
      <vt:lpstr>shinsei_SETUBI2_KEN</vt:lpstr>
      <vt:lpstr>shinsei_SETUBI2_NAME</vt:lpstr>
      <vt:lpstr>shinsei_SETUBI2_POST_CODE</vt:lpstr>
      <vt:lpstr>shinsei_SETUBI2_REGIST_NO</vt:lpstr>
      <vt:lpstr>shinsei_SETUBI2_TEL</vt:lpstr>
      <vt:lpstr>shinsei_SETUBI3_ADDRESS</vt:lpstr>
      <vt:lpstr>shinsei_SETUBI3_COMPANY</vt:lpstr>
      <vt:lpstr>shinsei_SETUBI3_DOC</vt:lpstr>
      <vt:lpstr>shinsei_SETUBI3_KEN</vt:lpstr>
      <vt:lpstr>shinsei_SETUBI3_NAME</vt:lpstr>
      <vt:lpstr>shinsei_SETUBI3_POST_CODE</vt:lpstr>
      <vt:lpstr>shinsei_SETUBI3_REGIST_NO</vt:lpstr>
      <vt:lpstr>shinsei_SETUBI3_TEL</vt:lpstr>
      <vt:lpstr>shinsei_STRUCTRESULT_NOTIFY_KOUFU_NAME</vt:lpstr>
      <vt:lpstr>shinsei_TEKIHAN_KIKAN_ADDRESS</vt:lpstr>
      <vt:lpstr>shinsei_TEKIHAN_KIKAN_KEN</vt:lpstr>
      <vt:lpstr>shinsei_TEKIHAN_STATE</vt:lpstr>
      <vt:lpstr>H29.4.1変更部分!確認申請書</vt:lpstr>
      <vt:lpstr>'建築主別紙（概要書用）'!確認申請書</vt:lpstr>
      <vt:lpstr>'工事監理者別紙（概要書用） '!確認申請書</vt:lpstr>
      <vt:lpstr>'工事施工者別紙（概要書用） '!確認申請書</vt:lpstr>
      <vt:lpstr>'設計者別紙（概要書用）'!確認申請書</vt:lpstr>
      <vt:lpstr>第五面追加用!確認申請書</vt:lpstr>
      <vt:lpstr>第四面追加用!確認申請書</vt:lpstr>
      <vt:lpstr>第二面別紙_建築主追加!確認申請書</vt:lpstr>
      <vt:lpstr>第二面別紙_工事監理者追加!確認申請書</vt:lpstr>
      <vt:lpstr>第二面別紙_工事施工者追加!確認申請書</vt:lpstr>
      <vt:lpstr>第二面別紙_設計者追加!確認申請書</vt:lpstr>
      <vt:lpstr>'別記J-1確認申請書'!確認申請書</vt:lpstr>
      <vt:lpstr>'別記J-1確認申請書_申請者連名(第一面のみ)'!確認申請書</vt:lpstr>
      <vt:lpstr>'別記J-６建築計画概要書'!確認申請書</vt:lpstr>
      <vt:lpstr>H29.4.1変更部分!建築士級</vt:lpstr>
      <vt:lpstr>'建築主別紙（概要書用）'!建築士級</vt:lpstr>
      <vt:lpstr>'工事監理者別紙（概要書用） '!建築士級</vt:lpstr>
      <vt:lpstr>'工事施工者別紙（概要書用） '!建築士級</vt:lpstr>
      <vt:lpstr>'設計者別紙（概要書用）'!建築士級</vt:lpstr>
      <vt:lpstr>第二面別紙_建築主追加!建築士級</vt:lpstr>
      <vt:lpstr>第二面別紙_工事施工者追加!建築士級</vt:lpstr>
      <vt:lpstr>'別記J-1確認申請書'!建築士級</vt:lpstr>
      <vt:lpstr>H29.4.1変更部分!建築士登録</vt:lpstr>
      <vt:lpstr>'建築主別紙（概要書用）'!建築士登録</vt:lpstr>
      <vt:lpstr>'工事監理者別紙（概要書用） '!建築士登録</vt:lpstr>
      <vt:lpstr>'工事施工者別紙（概要書用） '!建築士登録</vt:lpstr>
      <vt:lpstr>'設計者別紙（概要書用）'!建築士登録</vt:lpstr>
      <vt:lpstr>第二面別紙_建築主追加!建築士登録</vt:lpstr>
      <vt:lpstr>第二面別紙_工事施工者追加!建築士登録</vt:lpstr>
      <vt:lpstr>第二面別紙_設計者追加!建築士登録</vt:lpstr>
      <vt:lpstr>'別記J-1確認申請書'!建築士登録</vt:lpstr>
      <vt:lpstr>H29.4.1変更部分!用途地域</vt:lpstr>
      <vt:lpstr>'別記J-1確認申請書'!用途地域</vt:lpstr>
      <vt:lpstr>'別記J-６建築計画概要書'!用途地域</vt:lpstr>
    </vt:vector>
  </TitlesOfParts>
  <Manager/>
  <Company>株式会社J建築検査センター</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富田 成</cp:lastModifiedBy>
  <cp:revision/>
  <cp:lastPrinted>2024-06-19T03:57:37Z</cp:lastPrinted>
  <dcterms:created xsi:type="dcterms:W3CDTF">2006-06-09T00:49:24Z</dcterms:created>
  <dcterms:modified xsi:type="dcterms:W3CDTF">2025-03-05T03:17:19Z</dcterms:modified>
  <cp:category/>
  <cp:contentStatus/>
</cp:coreProperties>
</file>